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ebf422e0d8f9a8dd/Documents/Must_Save/Ballistics_jurens/"/>
    </mc:Choice>
  </mc:AlternateContent>
  <xr:revisionPtr revIDLastSave="128" documentId="13_ncr:1_{1550B246-E82C-4BFC-B4A3-A47F496CE3D5}" xr6:coauthVersionLast="47" xr6:coauthVersionMax="47" xr10:uidLastSave="{8CCA5EAB-88AC-472C-A6C2-A752D7734BCD}"/>
  <bookViews>
    <workbookView xWindow="-120" yWindow="-120" windowWidth="29040" windowHeight="15720" tabRatio="680" xr2:uid="{00000000-000D-0000-FFFF-FFFF00000000}"/>
  </bookViews>
  <sheets>
    <sheet name="©" sheetId="8" r:id="rId1"/>
    <sheet name="Control Panel" sheetId="25" r:id="rId2"/>
    <sheet name="Main" sheetId="6" r:id="rId3"/>
    <sheet name="Cell Descriptions" sheetId="20" r:id="rId4"/>
    <sheet name="Conversions" sheetId="26" r:id="rId5"/>
    <sheet name="examples" sheetId="19" r:id="rId6"/>
    <sheet name="Outlines" sheetId="22" r:id="rId7"/>
    <sheet name="Drag Function" sheetId="4" r:id="rId8"/>
    <sheet name="CMA Function" sheetId="13" r:id="rId9"/>
    <sheet name="speed of sound vs alt" sheetId="5" r:id="rId10"/>
    <sheet name="density vs alt" sheetId="16" r:id="rId11"/>
    <sheet name="Plots of drag functoins" sheetId="17" r:id="rId12"/>
  </sheets>
  <functionGroups builtInGroupCount="19"/>
  <definedNames>
    <definedName name="air_density_function_index">Main!$J$5</definedName>
    <definedName name="ArPars">Main!$J$20:$J$26</definedName>
    <definedName name="Base_Diameter">'CMA Function'!$AK$7</definedName>
    <definedName name="Boattail_Length">'CMA Function'!$AK$6</definedName>
    <definedName name="Cdd_2">Main!$D$25</definedName>
    <definedName name="Center_of_Gravity">'CMA Function'!$AK$9</definedName>
    <definedName name="check">'Drag Function'!$R$16:$S$20</definedName>
    <definedName name="chosen_cma_function">'CMA Function'!$C$10</definedName>
    <definedName name="chosen_CMA_Mach_limit">'CMA Function'!$C$11</definedName>
    <definedName name="chosen_drag_function">'Drag Function'!$B$2</definedName>
    <definedName name="CL_alpha">Main!$D$27</definedName>
    <definedName name="CLP">Main!$D$26</definedName>
    <definedName name="cma_function_description">'CMA Function'!$L$16:$EI$16</definedName>
    <definedName name="cma_function_name">'CMA Function'!$L$15:$EI$15</definedName>
    <definedName name="cma_functions_data">'CMA Function'!$L$18:$EI$273</definedName>
    <definedName name="cma_functoin_index">Main!$D$20</definedName>
    <definedName name="CNp_alpha">Main!$D$28</definedName>
    <definedName name="constant_drag_coefficient">'Drag Function'!$B$4</definedName>
    <definedName name="density_function_description">'density vs alt'!$L$11:$EI$11</definedName>
    <definedName name="density_function_ICAO_Z1">'density vs alt'!$T$4</definedName>
    <definedName name="density_function_ICAO_Z2">'density vs alt'!$T$5</definedName>
    <definedName name="density_function_ICAO_Z3">'density vs alt'!$T$6</definedName>
    <definedName name="density_function_ICAO_Z4">'density vs alt'!$T$7</definedName>
    <definedName name="density_function_name">'density vs alt'!$L$10:$EI$10</definedName>
    <definedName name="density_functions_data">'density vs alt'!$L$13:$EI$268</definedName>
    <definedName name="departure_angle">Main!$D$13</definedName>
    <definedName name="departure_velocity_mps">Main!$F$3</definedName>
    <definedName name="Disablations">'Control Panel'!$F$11:$F$309</definedName>
    <definedName name="disable_cda2">Main!$J$28</definedName>
    <definedName name="display_interval">Main!$D$19</definedName>
    <definedName name="drag_function_description">'Drag Function'!$R$12:$LE$12</definedName>
    <definedName name="Drag_function_Maxs">'Drag Function'!$R$15:$LE$15</definedName>
    <definedName name="Drag_function_Mins">'Drag Function'!$R$14:$LE$14</definedName>
    <definedName name="drag_function_name">'Drag Function'!$R$11:$LE$11</definedName>
    <definedName name="drag_functions_data">'Drag Function'!$R$16:$LE$271</definedName>
    <definedName name="drag_functoin_index">Main!$D$15</definedName>
    <definedName name="enables">Main!$K$12:$K$13</definedName>
    <definedName name="FFM">Main!$D$22</definedName>
    <definedName name="Headshape">'CMA Function'!$AK$5</definedName>
    <definedName name="Initial_latitude">Main!$J$12</definedName>
    <definedName name="Initiial_azimuth">Main!$J$13</definedName>
    <definedName name="max_yaw">Main!$L$38</definedName>
    <definedName name="Meplat_Diameter">'CMA Function'!$AK$8</definedName>
    <definedName name="Nose_Length">'CMA Function'!$AK$4</definedName>
    <definedName name="Overall_length">'CMA Function'!$AK$3</definedName>
    <definedName name="projectile_diameter_mm">Main!$F$5</definedName>
    <definedName name="projectile_form_factor">Main!$D$17</definedName>
    <definedName name="projectile_mass_kg">Main!$F$7</definedName>
    <definedName name="Rga">Main!$D$23</definedName>
    <definedName name="Rgt">Main!$D$24</definedName>
    <definedName name="Sea_level_absolute_pressure">Main!$J$7</definedName>
    <definedName name="sea_level_air_density">Main!$J$4</definedName>
    <definedName name="Sea_level_air_humidity">Main!$J$3</definedName>
    <definedName name="Sea_level_air_pressure">Main!$J$7</definedName>
    <definedName name="Sea_level_air_temperature">Main!$J$8</definedName>
    <definedName name="Sea_level_relative_humidity">Main!$J$4</definedName>
    <definedName name="sea_level_speed_of_sound">Main!$J$9</definedName>
    <definedName name="Sea_level_temperature_C">Main!$J$8</definedName>
    <definedName name="shooter_altitude_meters">Main!$F$9</definedName>
    <definedName name="solver_adj" localSheetId="10" hidden="1">'density vs alt'!#REF!</definedName>
    <definedName name="solver_adj" localSheetId="2" hidden="1">Main!$D$13</definedName>
    <definedName name="solver_adj" localSheetId="9" hidden="1">'speed of sound vs alt'!$E$38:$E$42</definedName>
    <definedName name="solver_cvg" localSheetId="10" hidden="1">0.0001</definedName>
    <definedName name="solver_cvg" localSheetId="2" hidden="1">0.0001</definedName>
    <definedName name="solver_cvg" localSheetId="9" hidden="1">0.0001</definedName>
    <definedName name="solver_drv" localSheetId="10" hidden="1">1</definedName>
    <definedName name="solver_drv" localSheetId="2" hidden="1">1</definedName>
    <definedName name="solver_drv" localSheetId="9" hidden="1">1</definedName>
    <definedName name="solver_eng" localSheetId="10" hidden="1">1</definedName>
    <definedName name="solver_eng" localSheetId="2" hidden="1">1</definedName>
    <definedName name="solver_est" localSheetId="10" hidden="1">1</definedName>
    <definedName name="solver_est" localSheetId="2" hidden="1">1</definedName>
    <definedName name="solver_est" localSheetId="9" hidden="1">1</definedName>
    <definedName name="solver_itr" localSheetId="10" hidden="1">100</definedName>
    <definedName name="solver_itr" localSheetId="2" hidden="1">100</definedName>
    <definedName name="solver_itr" localSheetId="9" hidden="1">100</definedName>
    <definedName name="solver_lhs1" localSheetId="10" hidden="1">'density vs alt'!#REF!</definedName>
    <definedName name="solver_lin" localSheetId="10" hidden="1">2</definedName>
    <definedName name="solver_lin" localSheetId="2" hidden="1">2</definedName>
    <definedName name="solver_lin" localSheetId="9" hidden="1">2</definedName>
    <definedName name="solver_mip" localSheetId="10" hidden="1">2147483647</definedName>
    <definedName name="solver_mip" localSheetId="2" hidden="1">2147483647</definedName>
    <definedName name="solver_mni" localSheetId="10" hidden="1">30</definedName>
    <definedName name="solver_mni" localSheetId="2" hidden="1">30</definedName>
    <definedName name="solver_mrt" localSheetId="10" hidden="1">0.075</definedName>
    <definedName name="solver_mrt" localSheetId="2" hidden="1">0.075</definedName>
    <definedName name="solver_msl" localSheetId="10" hidden="1">2</definedName>
    <definedName name="solver_msl" localSheetId="2" hidden="1">2</definedName>
    <definedName name="solver_neg" localSheetId="10" hidden="1">2</definedName>
    <definedName name="solver_neg" localSheetId="2" hidden="1">1</definedName>
    <definedName name="solver_neg" localSheetId="9" hidden="1">2</definedName>
    <definedName name="solver_nod" localSheetId="10" hidden="1">2147483647</definedName>
    <definedName name="solver_nod" localSheetId="2" hidden="1">2147483647</definedName>
    <definedName name="solver_num" localSheetId="10" hidden="1">1</definedName>
    <definedName name="solver_num" localSheetId="2" hidden="1">0</definedName>
    <definedName name="solver_num" localSheetId="9" hidden="1">0</definedName>
    <definedName name="solver_nwt" localSheetId="10" hidden="1">1</definedName>
    <definedName name="solver_nwt" localSheetId="2" hidden="1">1</definedName>
    <definedName name="solver_nwt" localSheetId="9" hidden="1">1</definedName>
    <definedName name="solver_opt" localSheetId="10" hidden="1">'density vs alt'!#REF!</definedName>
    <definedName name="solver_opt" localSheetId="2" hidden="1">Main!#REF!</definedName>
    <definedName name="solver_opt" localSheetId="9" hidden="1">'speed of sound vs alt'!$G$42</definedName>
    <definedName name="solver_pre" localSheetId="10" hidden="1">0.000001</definedName>
    <definedName name="solver_pre" localSheetId="2" hidden="1">0.000001</definedName>
    <definedName name="solver_pre" localSheetId="9" hidden="1">0.000001</definedName>
    <definedName name="solver_rbv" localSheetId="10" hidden="1">1</definedName>
    <definedName name="solver_rbv" localSheetId="2" hidden="1">1</definedName>
    <definedName name="solver_rel1" localSheetId="10" hidden="1">1</definedName>
    <definedName name="solver_rhs1" localSheetId="10" hidden="1">0.01</definedName>
    <definedName name="solver_rlx" localSheetId="10" hidden="1">1</definedName>
    <definedName name="solver_rlx" localSheetId="2" hidden="1">1</definedName>
    <definedName name="solver_rsd" localSheetId="10" hidden="1">0</definedName>
    <definedName name="solver_rsd" localSheetId="2" hidden="1">0</definedName>
    <definedName name="solver_scl" localSheetId="10" hidden="1">2</definedName>
    <definedName name="solver_scl" localSheetId="2" hidden="1">2</definedName>
    <definedName name="solver_scl" localSheetId="9" hidden="1">2</definedName>
    <definedName name="solver_sho" localSheetId="10" hidden="1">2</definedName>
    <definedName name="solver_sho" localSheetId="2" hidden="1">2</definedName>
    <definedName name="solver_sho" localSheetId="9" hidden="1">2</definedName>
    <definedName name="solver_ssz" localSheetId="10" hidden="1">100</definedName>
    <definedName name="solver_ssz" localSheetId="2" hidden="1">100</definedName>
    <definedName name="solver_tim" localSheetId="10" hidden="1">100</definedName>
    <definedName name="solver_tim" localSheetId="2" hidden="1">100</definedName>
    <definedName name="solver_tim" localSheetId="9" hidden="1">100</definedName>
    <definedName name="solver_tol" localSheetId="10" hidden="1">0.05</definedName>
    <definedName name="solver_tol" localSheetId="2" hidden="1">0.05</definedName>
    <definedName name="solver_tol" localSheetId="9" hidden="1">0.05</definedName>
    <definedName name="solver_typ" localSheetId="10" hidden="1">2</definedName>
    <definedName name="solver_typ" localSheetId="2" hidden="1">1</definedName>
    <definedName name="solver_typ" localSheetId="9" hidden="1">2</definedName>
    <definedName name="solver_val" localSheetId="10" hidden="1">0</definedName>
    <definedName name="solver_val" localSheetId="2" hidden="1">0</definedName>
    <definedName name="solver_val" localSheetId="9" hidden="1">0</definedName>
    <definedName name="solver_ver" localSheetId="10" hidden="1">3</definedName>
    <definedName name="solver_ver" localSheetId="2" hidden="1">3</definedName>
    <definedName name="speed_of_sound_function_description">'speed of sound vs alt'!$L$12:$EI$12</definedName>
    <definedName name="speed_of_sound_function_index">Main!$J$10</definedName>
    <definedName name="speed_of_sound_function_name">'speed of sound vs alt'!$L$11:$EI$11</definedName>
    <definedName name="speed_of_sound_functions_data">'speed of sound vs alt'!$L$14:$EI$269</definedName>
    <definedName name="target_altitude_meters">Main!$F$11</definedName>
    <definedName name="time_step_max">Main!$D$18</definedName>
    <definedName name="traj_drift">Main!$H$32</definedName>
    <definedName name="traj_max_alt">Main!$D$36</definedName>
    <definedName name="trajectory_range">Main!$D$32</definedName>
    <definedName name="trajectory_title">Main!$D$31</definedName>
    <definedName name="twist">Main!$D$14</definedName>
    <definedName name="use_ArPars">Main!$J$27</definedName>
    <definedName name="use_coriolis">Main!$J$14</definedName>
    <definedName name="use_curved">Main!$J$16</definedName>
    <definedName name="use_MPMT">Main!$J$15</definedName>
    <definedName name="Virtual_Line_Printer">Main!$D$32:$W$526</definedName>
    <definedName name="XY_Plo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58" i="16" l="1"/>
  <c r="Y158" i="16" s="1"/>
  <c r="F6" i="26"/>
  <c r="E6" i="26"/>
  <c r="F11" i="26"/>
  <c r="E11" i="26"/>
  <c r="N6" i="16"/>
  <c r="K3" i="16"/>
  <c r="K7" i="16"/>
  <c r="K6" i="16"/>
  <c r="K5" i="16"/>
  <c r="W13" i="16"/>
  <c r="Q13" i="16"/>
  <c r="Y268" i="16"/>
  <c r="X268" i="16"/>
  <c r="Y267" i="16"/>
  <c r="X267" i="16"/>
  <c r="Y266" i="16"/>
  <c r="X266" i="16"/>
  <c r="Y265" i="16"/>
  <c r="X265" i="16"/>
  <c r="Y264" i="16"/>
  <c r="X264" i="16"/>
  <c r="Y263" i="16"/>
  <c r="X263" i="16"/>
  <c r="Y262" i="16"/>
  <c r="X262" i="16"/>
  <c r="Y261" i="16"/>
  <c r="X261" i="16"/>
  <c r="Y260" i="16"/>
  <c r="X260" i="16"/>
  <c r="Y259" i="16"/>
  <c r="X259" i="16"/>
  <c r="Y258" i="16"/>
  <c r="X258" i="16"/>
  <c r="Y257" i="16"/>
  <c r="X257" i="16"/>
  <c r="Y256" i="16"/>
  <c r="X256" i="16"/>
  <c r="Y255" i="16"/>
  <c r="X255" i="16"/>
  <c r="Y254" i="16"/>
  <c r="X254" i="16"/>
  <c r="Y253" i="16"/>
  <c r="X253" i="16"/>
  <c r="Y252" i="16"/>
  <c r="X252" i="16"/>
  <c r="Y251" i="16"/>
  <c r="X251" i="16"/>
  <c r="Y250" i="16"/>
  <c r="X250" i="16"/>
  <c r="Y249" i="16"/>
  <c r="X249" i="16"/>
  <c r="Y248" i="16"/>
  <c r="X248" i="16"/>
  <c r="Y247" i="16"/>
  <c r="X247" i="16"/>
  <c r="Y246" i="16"/>
  <c r="X246" i="16"/>
  <c r="Y245" i="16"/>
  <c r="X245" i="16"/>
  <c r="Y244" i="16"/>
  <c r="X244" i="16"/>
  <c r="Y243" i="16"/>
  <c r="X243" i="16"/>
  <c r="Y242" i="16"/>
  <c r="X242" i="16"/>
  <c r="Y241" i="16"/>
  <c r="X241" i="16"/>
  <c r="Y240" i="16"/>
  <c r="X240" i="16"/>
  <c r="Y239" i="16"/>
  <c r="X239" i="16"/>
  <c r="Y238" i="16"/>
  <c r="X238" i="16"/>
  <c r="Y237" i="16"/>
  <c r="X237" i="16"/>
  <c r="Y236" i="16"/>
  <c r="X236" i="16"/>
  <c r="Y235" i="16"/>
  <c r="X235" i="16"/>
  <c r="Y234" i="16"/>
  <c r="X234" i="16"/>
  <c r="Y233" i="16"/>
  <c r="X233" i="16"/>
  <c r="Y232" i="16"/>
  <c r="X232" i="16"/>
  <c r="Y231" i="16"/>
  <c r="X231" i="16"/>
  <c r="Y230" i="16"/>
  <c r="X230" i="16"/>
  <c r="Y229" i="16"/>
  <c r="X229" i="16"/>
  <c r="Y228" i="16"/>
  <c r="X228" i="16"/>
  <c r="Y227" i="16"/>
  <c r="X227" i="16"/>
  <c r="Y226" i="16"/>
  <c r="X226" i="16"/>
  <c r="Y225" i="16"/>
  <c r="X225" i="16"/>
  <c r="Y224" i="16"/>
  <c r="X224" i="16"/>
  <c r="Y223" i="16"/>
  <c r="X223" i="16"/>
  <c r="Y222" i="16"/>
  <c r="X222" i="16"/>
  <c r="Y221" i="16"/>
  <c r="X221" i="16"/>
  <c r="Y220" i="16"/>
  <c r="X220" i="16"/>
  <c r="Y219" i="16"/>
  <c r="X219" i="16"/>
  <c r="Y218" i="16"/>
  <c r="X218" i="16"/>
  <c r="Y217" i="16"/>
  <c r="X217" i="16"/>
  <c r="Y216" i="16"/>
  <c r="X216" i="16"/>
  <c r="Y215" i="16"/>
  <c r="X215" i="16"/>
  <c r="Y214" i="16"/>
  <c r="X214" i="16"/>
  <c r="Y213" i="16"/>
  <c r="X213" i="16"/>
  <c r="Y212" i="16"/>
  <c r="X212" i="16"/>
  <c r="Y211" i="16"/>
  <c r="X211" i="16"/>
  <c r="Y210" i="16"/>
  <c r="X210" i="16"/>
  <c r="Y209" i="16"/>
  <c r="X209" i="16"/>
  <c r="Y208" i="16"/>
  <c r="X208" i="16"/>
  <c r="Y207" i="16"/>
  <c r="X207" i="16"/>
  <c r="Y206" i="16"/>
  <c r="X206" i="16"/>
  <c r="Y205" i="16"/>
  <c r="X205" i="16"/>
  <c r="Y204" i="16"/>
  <c r="X204" i="16"/>
  <c r="Y203" i="16"/>
  <c r="X203" i="16"/>
  <c r="Y202" i="16"/>
  <c r="X202" i="16"/>
  <c r="Y201" i="16"/>
  <c r="X201" i="16"/>
  <c r="Y200" i="16"/>
  <c r="X200" i="16"/>
  <c r="Y199" i="16"/>
  <c r="X199" i="16"/>
  <c r="Y198" i="16"/>
  <c r="X198" i="16"/>
  <c r="Y197" i="16"/>
  <c r="X197" i="16"/>
  <c r="Y196" i="16"/>
  <c r="X196" i="16"/>
  <c r="Y195" i="16"/>
  <c r="X195" i="16"/>
  <c r="Y194" i="16"/>
  <c r="X194" i="16"/>
  <c r="Y193" i="16"/>
  <c r="X193" i="16"/>
  <c r="Y192" i="16"/>
  <c r="X192" i="16"/>
  <c r="Y191" i="16"/>
  <c r="X191" i="16"/>
  <c r="Y190" i="16"/>
  <c r="X190" i="16"/>
  <c r="Y189" i="16"/>
  <c r="X189" i="16"/>
  <c r="Y188" i="16"/>
  <c r="X188" i="16"/>
  <c r="Y187" i="16"/>
  <c r="X187" i="16"/>
  <c r="Y186" i="16"/>
  <c r="X186" i="16"/>
  <c r="Y185" i="16"/>
  <c r="X185" i="16"/>
  <c r="Y184" i="16"/>
  <c r="X184" i="16"/>
  <c r="Y183" i="16"/>
  <c r="X183" i="16"/>
  <c r="Y182" i="16"/>
  <c r="X182" i="16"/>
  <c r="Y181" i="16"/>
  <c r="X181" i="16"/>
  <c r="Y180" i="16"/>
  <c r="X180" i="16"/>
  <c r="Y179" i="16"/>
  <c r="X179" i="16"/>
  <c r="Y178" i="16"/>
  <c r="X178" i="16"/>
  <c r="Y177" i="16"/>
  <c r="X177" i="16"/>
  <c r="Y176" i="16"/>
  <c r="X176" i="16"/>
  <c r="Y175" i="16"/>
  <c r="X175" i="16"/>
  <c r="Y174" i="16"/>
  <c r="X174" i="16"/>
  <c r="Y173" i="16"/>
  <c r="X173" i="16"/>
  <c r="Y172" i="16"/>
  <c r="X172" i="16"/>
  <c r="Y171" i="16"/>
  <c r="X171" i="16"/>
  <c r="Y170" i="16"/>
  <c r="X170" i="16"/>
  <c r="Y169" i="16"/>
  <c r="X169" i="16"/>
  <c r="Y168" i="16"/>
  <c r="X168" i="16"/>
  <c r="Y167" i="16"/>
  <c r="X167" i="16"/>
  <c r="Y166" i="16"/>
  <c r="X166" i="16"/>
  <c r="Y165" i="16"/>
  <c r="X165" i="16"/>
  <c r="Y164" i="16"/>
  <c r="X164" i="16"/>
  <c r="Y163" i="16"/>
  <c r="X163" i="16"/>
  <c r="Y162" i="16"/>
  <c r="X162" i="16"/>
  <c r="Y161" i="16"/>
  <c r="X161" i="16"/>
  <c r="Y160" i="16"/>
  <c r="X160" i="16"/>
  <c r="Y159" i="16"/>
  <c r="X159" i="16"/>
  <c r="X158" i="16"/>
  <c r="Y157" i="16"/>
  <c r="X157" i="16"/>
  <c r="Y156" i="16"/>
  <c r="X156" i="16"/>
  <c r="Y155" i="16"/>
  <c r="X155" i="16"/>
  <c r="Y154" i="16"/>
  <c r="X154" i="16"/>
  <c r="Y153" i="16"/>
  <c r="X153" i="16"/>
  <c r="Y152" i="16"/>
  <c r="X152" i="16"/>
  <c r="Y151" i="16"/>
  <c r="X151" i="16"/>
  <c r="Y150" i="16"/>
  <c r="X150" i="16"/>
  <c r="Y149" i="16"/>
  <c r="X149" i="16"/>
  <c r="Y148" i="16"/>
  <c r="X148" i="16"/>
  <c r="Y147" i="16"/>
  <c r="X147" i="16"/>
  <c r="Y146" i="16"/>
  <c r="X146" i="16"/>
  <c r="Y145" i="16"/>
  <c r="X145" i="16"/>
  <c r="Y144" i="16"/>
  <c r="X144" i="16"/>
  <c r="Y143" i="16"/>
  <c r="X143" i="16"/>
  <c r="Y142" i="16"/>
  <c r="X142" i="16"/>
  <c r="Y141" i="16"/>
  <c r="X141" i="16"/>
  <c r="Y140" i="16"/>
  <c r="X140" i="16"/>
  <c r="Y139" i="16"/>
  <c r="X139" i="16"/>
  <c r="Y138" i="16"/>
  <c r="X138" i="16"/>
  <c r="Y137" i="16"/>
  <c r="X137" i="16"/>
  <c r="Y136" i="16"/>
  <c r="X136" i="16"/>
  <c r="Y135" i="16"/>
  <c r="X135" i="16"/>
  <c r="Y134" i="16"/>
  <c r="X134" i="16"/>
  <c r="Y133" i="16"/>
  <c r="X133" i="16"/>
  <c r="Y132" i="16"/>
  <c r="X132" i="16"/>
  <c r="Y131" i="16"/>
  <c r="X131" i="16"/>
  <c r="Y130" i="16"/>
  <c r="X130" i="16"/>
  <c r="Y129" i="16"/>
  <c r="X129" i="16"/>
  <c r="Y128" i="16"/>
  <c r="X128" i="16"/>
  <c r="Y127" i="16"/>
  <c r="X127" i="16"/>
  <c r="Y126" i="16"/>
  <c r="X126" i="16"/>
  <c r="Y125" i="16"/>
  <c r="X125" i="16"/>
  <c r="Y124" i="16"/>
  <c r="X124" i="16"/>
  <c r="Y123" i="16"/>
  <c r="X123" i="16"/>
  <c r="Y122" i="16"/>
  <c r="X122" i="16"/>
  <c r="Y121" i="16"/>
  <c r="X121" i="16"/>
  <c r="Y120" i="16"/>
  <c r="X120" i="16"/>
  <c r="Y119" i="16"/>
  <c r="X119" i="16"/>
  <c r="Y118" i="16"/>
  <c r="X118" i="16"/>
  <c r="Y117" i="16"/>
  <c r="X117" i="16"/>
  <c r="Y116" i="16"/>
  <c r="X116" i="16"/>
  <c r="Y115" i="16"/>
  <c r="X115" i="16"/>
  <c r="Y114" i="16"/>
  <c r="X114" i="16"/>
  <c r="Y113" i="16"/>
  <c r="X113" i="16"/>
  <c r="Y112" i="16"/>
  <c r="X112" i="16"/>
  <c r="Y111" i="16"/>
  <c r="X111" i="16"/>
  <c r="Y110" i="16"/>
  <c r="X110" i="16"/>
  <c r="Y109" i="16"/>
  <c r="X109" i="16"/>
  <c r="Y108" i="16"/>
  <c r="X108" i="16"/>
  <c r="Y107" i="16"/>
  <c r="X107" i="16"/>
  <c r="Y106" i="16"/>
  <c r="X106" i="16"/>
  <c r="Y105" i="16"/>
  <c r="X105" i="16"/>
  <c r="Y104" i="16"/>
  <c r="X104" i="16"/>
  <c r="Y103" i="16"/>
  <c r="X103" i="16"/>
  <c r="Y102" i="16"/>
  <c r="X102" i="16"/>
  <c r="Y101" i="16"/>
  <c r="X101" i="16"/>
  <c r="Y100" i="16"/>
  <c r="X100" i="16"/>
  <c r="Y99" i="16"/>
  <c r="X99" i="16"/>
  <c r="Y98" i="16"/>
  <c r="X98" i="16"/>
  <c r="Y97" i="16"/>
  <c r="X97" i="16"/>
  <c r="Y96" i="16"/>
  <c r="X96" i="16"/>
  <c r="Y95" i="16"/>
  <c r="X95" i="16"/>
  <c r="Y94" i="16"/>
  <c r="X94" i="16"/>
  <c r="Y93" i="16"/>
  <c r="X93" i="16"/>
  <c r="Y92" i="16"/>
  <c r="X92" i="16"/>
  <c r="Y91" i="16"/>
  <c r="X91" i="16"/>
  <c r="Y90" i="16"/>
  <c r="X90" i="16"/>
  <c r="Y89" i="16"/>
  <c r="X89" i="16"/>
  <c r="Y88" i="16"/>
  <c r="X88" i="16"/>
  <c r="Y87" i="16"/>
  <c r="X87" i="16"/>
  <c r="Y86" i="16"/>
  <c r="X86" i="16"/>
  <c r="Y85" i="16"/>
  <c r="X85" i="16"/>
  <c r="Y84" i="16"/>
  <c r="X84" i="16"/>
  <c r="Y83" i="16"/>
  <c r="X83" i="16"/>
  <c r="Y82" i="16"/>
  <c r="X82" i="16"/>
  <c r="Y81" i="16"/>
  <c r="X81" i="16"/>
  <c r="Y80" i="16"/>
  <c r="X80" i="16"/>
  <c r="Y79" i="16"/>
  <c r="X79" i="16"/>
  <c r="Y78" i="16"/>
  <c r="X78" i="16"/>
  <c r="Y77" i="16"/>
  <c r="X77" i="16"/>
  <c r="Y76" i="16"/>
  <c r="X76" i="16"/>
  <c r="Y75" i="16"/>
  <c r="X75" i="16"/>
  <c r="Y74" i="16"/>
  <c r="X74" i="16"/>
  <c r="Y73" i="16"/>
  <c r="X73" i="16"/>
  <c r="Y72" i="16"/>
  <c r="X72" i="16"/>
  <c r="Y71" i="16"/>
  <c r="X71" i="16"/>
  <c r="Y70" i="16"/>
  <c r="X70" i="16"/>
  <c r="Y69" i="16"/>
  <c r="X69" i="16"/>
  <c r="Y68" i="16"/>
  <c r="X68" i="16"/>
  <c r="Y67" i="16"/>
  <c r="X67" i="16"/>
  <c r="Y66" i="16"/>
  <c r="X66" i="16"/>
  <c r="Y65" i="16"/>
  <c r="X65" i="16"/>
  <c r="Y64" i="16"/>
  <c r="X64" i="16"/>
  <c r="Y63" i="16"/>
  <c r="X63" i="16"/>
  <c r="Y62" i="16"/>
  <c r="X62" i="16"/>
  <c r="Y61" i="16"/>
  <c r="X61" i="16"/>
  <c r="Y60" i="16"/>
  <c r="X60" i="16"/>
  <c r="Y59" i="16"/>
  <c r="X59" i="16"/>
  <c r="Y58" i="16"/>
  <c r="X58" i="16"/>
  <c r="Y57" i="16"/>
  <c r="X57" i="16"/>
  <c r="Y56" i="16"/>
  <c r="X56" i="16"/>
  <c r="Y55" i="16"/>
  <c r="X55" i="16"/>
  <c r="Y54" i="16"/>
  <c r="X54" i="16"/>
  <c r="Y53" i="16"/>
  <c r="X53" i="16"/>
  <c r="Y52" i="16"/>
  <c r="X52" i="16"/>
  <c r="Y51" i="16"/>
  <c r="X51" i="16"/>
  <c r="Y50" i="16"/>
  <c r="X50" i="16"/>
  <c r="Y49" i="16"/>
  <c r="X49" i="16"/>
  <c r="Y48" i="16"/>
  <c r="X48" i="16"/>
  <c r="Y47" i="16"/>
  <c r="X47" i="16"/>
  <c r="Y46" i="16"/>
  <c r="X46" i="16"/>
  <c r="Y45" i="16"/>
  <c r="X45" i="16"/>
  <c r="Y44" i="16"/>
  <c r="X44" i="16"/>
  <c r="Y43" i="16"/>
  <c r="X43" i="16"/>
  <c r="Y42" i="16"/>
  <c r="X42" i="16"/>
  <c r="Y41" i="16"/>
  <c r="X41" i="16"/>
  <c r="Y40" i="16"/>
  <c r="X40" i="16"/>
  <c r="Y39" i="16"/>
  <c r="X39" i="16"/>
  <c r="Y38" i="16"/>
  <c r="X38" i="16"/>
  <c r="Y37" i="16"/>
  <c r="X37" i="16"/>
  <c r="Y36" i="16"/>
  <c r="X36" i="16"/>
  <c r="Y35" i="16"/>
  <c r="X35" i="16"/>
  <c r="Y34" i="16"/>
  <c r="X34" i="16"/>
  <c r="Y33" i="16"/>
  <c r="X33" i="16"/>
  <c r="Y32" i="16"/>
  <c r="X32" i="16"/>
  <c r="Y31" i="16"/>
  <c r="X31" i="16"/>
  <c r="Y30" i="16"/>
  <c r="X30" i="16"/>
  <c r="Y29" i="16"/>
  <c r="X29" i="16"/>
  <c r="Y28" i="16"/>
  <c r="X28" i="16"/>
  <c r="Y27" i="16"/>
  <c r="X27" i="16"/>
  <c r="Y26" i="16"/>
  <c r="X26" i="16"/>
  <c r="Y25" i="16"/>
  <c r="X25" i="16"/>
  <c r="Y24" i="16"/>
  <c r="X24" i="16"/>
  <c r="Y23" i="16"/>
  <c r="X23" i="16"/>
  <c r="Y22" i="16"/>
  <c r="X22" i="16"/>
  <c r="Y21" i="16"/>
  <c r="X21" i="16"/>
  <c r="Y20" i="16"/>
  <c r="X20" i="16"/>
  <c r="Y19" i="16"/>
  <c r="X19" i="16"/>
  <c r="Y18" i="16"/>
  <c r="X18" i="16"/>
  <c r="Y17" i="16"/>
  <c r="X17" i="16"/>
  <c r="Y16" i="16"/>
  <c r="X16" i="16"/>
  <c r="Y15" i="16"/>
  <c r="X15" i="16"/>
  <c r="Y14" i="16"/>
  <c r="X14" i="16"/>
  <c r="Y13" i="16"/>
  <c r="X13" i="16"/>
  <c r="CP41" i="4" l="1"/>
  <c r="CQ41" i="4" s="1"/>
  <c r="CP42" i="4" l="1"/>
  <c r="CP43" i="4" s="1"/>
  <c r="CP44" i="4" s="1"/>
  <c r="CQ42" i="4" l="1"/>
  <c r="CQ43" i="4"/>
  <c r="CP45" i="4"/>
  <c r="CQ44" i="4"/>
  <c r="CP46" i="4" l="1"/>
  <c r="CQ45" i="4"/>
  <c r="CP47" i="4" l="1"/>
  <c r="CQ46" i="4"/>
  <c r="CP48" i="4" l="1"/>
  <c r="CQ47" i="4"/>
  <c r="CP49" i="4" l="1"/>
  <c r="CQ48" i="4"/>
  <c r="CP50" i="4" l="1"/>
  <c r="CQ49" i="4"/>
  <c r="CP51" i="4" l="1"/>
  <c r="CQ50" i="4"/>
  <c r="CQ51" i="4" l="1"/>
  <c r="CP52" i="4"/>
  <c r="CP53" i="4" l="1"/>
  <c r="CQ52" i="4"/>
  <c r="CQ53" i="4" l="1"/>
  <c r="CP54" i="4"/>
  <c r="CP55" i="4" l="1"/>
  <c r="CQ54" i="4"/>
  <c r="CQ55" i="4" l="1"/>
  <c r="CP56" i="4"/>
  <c r="CP57" i="4" l="1"/>
  <c r="CQ56" i="4"/>
  <c r="CP58" i="4" l="1"/>
  <c r="CQ57" i="4"/>
  <c r="CP59" i="4" l="1"/>
  <c r="CQ58" i="4"/>
  <c r="CP60" i="4" l="1"/>
  <c r="CQ59" i="4"/>
  <c r="CP61" i="4" l="1"/>
  <c r="CQ60" i="4"/>
  <c r="CP62" i="4" l="1"/>
  <c r="CQ61" i="4"/>
  <c r="CP63" i="4" l="1"/>
  <c r="CQ62" i="4"/>
  <c r="CQ63" i="4" l="1"/>
  <c r="CP64" i="4"/>
  <c r="CP65" i="4" l="1"/>
  <c r="CQ64" i="4"/>
  <c r="CP66" i="4" l="1"/>
  <c r="CQ65" i="4"/>
  <c r="CP67" i="4" l="1"/>
  <c r="CQ66" i="4"/>
  <c r="CP68" i="4" l="1"/>
  <c r="CQ67" i="4"/>
  <c r="CP69" i="4" l="1"/>
  <c r="CQ68" i="4"/>
  <c r="CP70" i="4" l="1"/>
  <c r="CQ69" i="4"/>
  <c r="CP71" i="4" l="1"/>
  <c r="CQ70" i="4"/>
  <c r="CQ71" i="4" l="1"/>
  <c r="CP72" i="4"/>
  <c r="E12" i="25"/>
  <c r="E13" i="25" s="1"/>
  <c r="E14" i="25" s="1"/>
  <c r="E15" i="25" s="1"/>
  <c r="E16" i="25" s="1"/>
  <c r="E17" i="25" s="1"/>
  <c r="E18" i="25" s="1"/>
  <c r="E19" i="25" s="1"/>
  <c r="E20" i="25" s="1"/>
  <c r="E21" i="25" s="1"/>
  <c r="E22" i="25" s="1"/>
  <c r="E23" i="25" s="1"/>
  <c r="E24" i="25" s="1"/>
  <c r="E25" i="25" s="1"/>
  <c r="E26" i="25" s="1"/>
  <c r="E27" i="25" s="1"/>
  <c r="E28" i="25" s="1"/>
  <c r="E29" i="25" s="1"/>
  <c r="E30" i="25" s="1"/>
  <c r="E31" i="25" s="1"/>
  <c r="E32" i="25" s="1"/>
  <c r="E33" i="25" s="1"/>
  <c r="E34" i="25" s="1"/>
  <c r="E35" i="25" s="1"/>
  <c r="E36" i="25" s="1"/>
  <c r="CP73" i="4" l="1"/>
  <c r="CQ72" i="4"/>
  <c r="Q18" i="16"/>
  <c r="CP74" i="4" l="1"/>
  <c r="CQ73" i="4"/>
  <c r="U97" i="16"/>
  <c r="ET97" i="16" s="1"/>
  <c r="U96" i="16"/>
  <c r="ET96" i="16" s="1"/>
  <c r="U95" i="16"/>
  <c r="ET95" i="16" s="1"/>
  <c r="U94" i="16"/>
  <c r="ET94" i="16" s="1"/>
  <c r="U93" i="16"/>
  <c r="ET93" i="16" s="1"/>
  <c r="U92" i="16"/>
  <c r="ET92" i="16" s="1"/>
  <c r="U91" i="16"/>
  <c r="ET91" i="16" s="1"/>
  <c r="U90" i="16"/>
  <c r="ET90" i="16" s="1"/>
  <c r="U89" i="16"/>
  <c r="ET89" i="16" s="1"/>
  <c r="U88" i="16"/>
  <c r="ET88" i="16" s="1"/>
  <c r="U87" i="16"/>
  <c r="ET87" i="16" s="1"/>
  <c r="U86" i="16"/>
  <c r="ET86" i="16" s="1"/>
  <c r="U85" i="16"/>
  <c r="ET85" i="16" s="1"/>
  <c r="U84" i="16"/>
  <c r="ET84" i="16" s="1"/>
  <c r="U83" i="16"/>
  <c r="ET83" i="16" s="1"/>
  <c r="U82" i="16"/>
  <c r="ET82" i="16" s="1"/>
  <c r="U81" i="16"/>
  <c r="ET81" i="16" s="1"/>
  <c r="U80" i="16"/>
  <c r="ET80" i="16" s="1"/>
  <c r="U79" i="16"/>
  <c r="ET79" i="16" s="1"/>
  <c r="U78" i="16"/>
  <c r="ET78" i="16" s="1"/>
  <c r="U77" i="16"/>
  <c r="ET77" i="16" s="1"/>
  <c r="U76" i="16"/>
  <c r="ET76" i="16" s="1"/>
  <c r="U75" i="16"/>
  <c r="ET75" i="16" s="1"/>
  <c r="U74" i="16"/>
  <c r="ET74" i="16" s="1"/>
  <c r="U73" i="16"/>
  <c r="ET73" i="16" s="1"/>
  <c r="U72" i="16"/>
  <c r="ET72" i="16" s="1"/>
  <c r="U71" i="16"/>
  <c r="ET71" i="16" s="1"/>
  <c r="U70" i="16"/>
  <c r="ET70" i="16" s="1"/>
  <c r="U69" i="16"/>
  <c r="ET69" i="16" s="1"/>
  <c r="U68" i="16"/>
  <c r="ET68" i="16" s="1"/>
  <c r="U67" i="16"/>
  <c r="ET67" i="16" s="1"/>
  <c r="U66" i="16"/>
  <c r="ET66" i="16" s="1"/>
  <c r="U65" i="16"/>
  <c r="ET65" i="16" s="1"/>
  <c r="U64" i="16"/>
  <c r="ET64" i="16" s="1"/>
  <c r="U63" i="16"/>
  <c r="ET63" i="16" s="1"/>
  <c r="U62" i="16"/>
  <c r="ET62" i="16" s="1"/>
  <c r="U61" i="16"/>
  <c r="ET61" i="16" s="1"/>
  <c r="U60" i="16"/>
  <c r="ET60" i="16" s="1"/>
  <c r="U59" i="16"/>
  <c r="ET59" i="16" s="1"/>
  <c r="U58" i="16"/>
  <c r="ET58" i="16" s="1"/>
  <c r="U57" i="16"/>
  <c r="ET57" i="16" s="1"/>
  <c r="U56" i="16"/>
  <c r="ET56" i="16" s="1"/>
  <c r="U55" i="16"/>
  <c r="ET55" i="16" s="1"/>
  <c r="U54" i="16"/>
  <c r="ET54" i="16" s="1"/>
  <c r="U53" i="16"/>
  <c r="ET53" i="16" s="1"/>
  <c r="U52" i="16"/>
  <c r="ET52" i="16" s="1"/>
  <c r="U51" i="16"/>
  <c r="ET51" i="16" s="1"/>
  <c r="U50" i="16"/>
  <c r="ET50" i="16" s="1"/>
  <c r="U49" i="16"/>
  <c r="ET49" i="16" s="1"/>
  <c r="U48" i="16"/>
  <c r="ET48" i="16" s="1"/>
  <c r="U47" i="16"/>
  <c r="ET47" i="16" s="1"/>
  <c r="U46" i="16"/>
  <c r="ET46" i="16" s="1"/>
  <c r="U45" i="16"/>
  <c r="ET45" i="16" s="1"/>
  <c r="U44" i="16"/>
  <c r="ET44" i="16" s="1"/>
  <c r="U43" i="16"/>
  <c r="ET43" i="16" s="1"/>
  <c r="U42" i="16"/>
  <c r="ET42" i="16" s="1"/>
  <c r="U41" i="16"/>
  <c r="ET41" i="16" s="1"/>
  <c r="U40" i="16"/>
  <c r="ET40" i="16" s="1"/>
  <c r="U39" i="16"/>
  <c r="ET39" i="16" s="1"/>
  <c r="U38" i="16"/>
  <c r="ET38" i="16" s="1"/>
  <c r="U37" i="16"/>
  <c r="ET37" i="16" s="1"/>
  <c r="U36" i="16"/>
  <c r="ET36" i="16" s="1"/>
  <c r="U35" i="16"/>
  <c r="ET35" i="16" s="1"/>
  <c r="U34" i="16"/>
  <c r="ET34" i="16" s="1"/>
  <c r="U33" i="16"/>
  <c r="ET33" i="16" s="1"/>
  <c r="U32" i="16"/>
  <c r="ET32" i="16" s="1"/>
  <c r="U31" i="16"/>
  <c r="ET31" i="16" s="1"/>
  <c r="U30" i="16"/>
  <c r="ET30" i="16" s="1"/>
  <c r="U29" i="16"/>
  <c r="ET29" i="16" s="1"/>
  <c r="U28" i="16"/>
  <c r="ET28" i="16" s="1"/>
  <c r="U27" i="16"/>
  <c r="ET27" i="16" s="1"/>
  <c r="U26" i="16"/>
  <c r="ET26" i="16" s="1"/>
  <c r="U25" i="16"/>
  <c r="ET25" i="16" s="1"/>
  <c r="U24" i="16"/>
  <c r="ET24" i="16" s="1"/>
  <c r="U23" i="16"/>
  <c r="ET23" i="16" s="1"/>
  <c r="U22" i="16"/>
  <c r="ET22" i="16" s="1"/>
  <c r="U21" i="16"/>
  <c r="ET21" i="16" s="1"/>
  <c r="U20" i="16"/>
  <c r="ET20" i="16" s="1"/>
  <c r="U19" i="16"/>
  <c r="ET19" i="16" s="1"/>
  <c r="U18" i="16"/>
  <c r="ET18" i="16" s="1"/>
  <c r="U17" i="16"/>
  <c r="ET17" i="16" s="1"/>
  <c r="U16" i="16"/>
  <c r="ET16" i="16" s="1"/>
  <c r="U15" i="16"/>
  <c r="ET15" i="16" s="1"/>
  <c r="U14" i="16"/>
  <c r="ET14" i="16" s="1"/>
  <c r="U13" i="16"/>
  <c r="ET13" i="16" s="1"/>
  <c r="Q5" i="16"/>
  <c r="CQ40" i="4"/>
  <c r="CQ39" i="4"/>
  <c r="CQ38" i="4"/>
  <c r="CQ37" i="4"/>
  <c r="CQ36" i="4"/>
  <c r="CQ35" i="4"/>
  <c r="CQ34" i="4"/>
  <c r="CQ33" i="4"/>
  <c r="CQ32" i="4"/>
  <c r="CQ31" i="4"/>
  <c r="CQ30" i="4"/>
  <c r="CQ29" i="4"/>
  <c r="CQ28" i="4"/>
  <c r="CQ27" i="4"/>
  <c r="CQ26" i="4"/>
  <c r="CQ25" i="4"/>
  <c r="EO268" i="16"/>
  <c r="EO267" i="16"/>
  <c r="EO266" i="16"/>
  <c r="EO265" i="16"/>
  <c r="EO264" i="16"/>
  <c r="EO263" i="16"/>
  <c r="EO262" i="16"/>
  <c r="EO261" i="16"/>
  <c r="EO260" i="16"/>
  <c r="EO259" i="16"/>
  <c r="EO258" i="16"/>
  <c r="EO257" i="16"/>
  <c r="EO256" i="16"/>
  <c r="EO255" i="16"/>
  <c r="EO254" i="16"/>
  <c r="EO253" i="16"/>
  <c r="EO252" i="16"/>
  <c r="EO251" i="16"/>
  <c r="EO250" i="16"/>
  <c r="EO249" i="16"/>
  <c r="EO248" i="16"/>
  <c r="EO247" i="16"/>
  <c r="EO246" i="16"/>
  <c r="EO245" i="16"/>
  <c r="EO244" i="16"/>
  <c r="EO243" i="16"/>
  <c r="EO242" i="16"/>
  <c r="EO241" i="16"/>
  <c r="EO240" i="16"/>
  <c r="EO239" i="16"/>
  <c r="EO238" i="16"/>
  <c r="EO237" i="16"/>
  <c r="EO236" i="16"/>
  <c r="EO235" i="16"/>
  <c r="EO234" i="16"/>
  <c r="EO233" i="16"/>
  <c r="EO232" i="16"/>
  <c r="EO231" i="16"/>
  <c r="EO230" i="16"/>
  <c r="EO229" i="16"/>
  <c r="EO228" i="16"/>
  <c r="EO227" i="16"/>
  <c r="EO226" i="16"/>
  <c r="EO225" i="16"/>
  <c r="EO224" i="16"/>
  <c r="EO223" i="16"/>
  <c r="EO222" i="16"/>
  <c r="EO221" i="16"/>
  <c r="EO220" i="16"/>
  <c r="EO219" i="16"/>
  <c r="EO218" i="16"/>
  <c r="EO217" i="16"/>
  <c r="EO216" i="16"/>
  <c r="EO215" i="16"/>
  <c r="EO214" i="16"/>
  <c r="EO213" i="16"/>
  <c r="EO212" i="16"/>
  <c r="EO211" i="16"/>
  <c r="EO210" i="16"/>
  <c r="EO209" i="16"/>
  <c r="EO208" i="16"/>
  <c r="EO207" i="16"/>
  <c r="EO206" i="16"/>
  <c r="EO205" i="16"/>
  <c r="EO204" i="16"/>
  <c r="EO203" i="16"/>
  <c r="EO202" i="16"/>
  <c r="EO201" i="16"/>
  <c r="EO200" i="16"/>
  <c r="EO199" i="16"/>
  <c r="EO198" i="16"/>
  <c r="EO197" i="16"/>
  <c r="EO196" i="16"/>
  <c r="EO195" i="16"/>
  <c r="EO194" i="16"/>
  <c r="EO193" i="16"/>
  <c r="EO192" i="16"/>
  <c r="EO191" i="16"/>
  <c r="EO190" i="16"/>
  <c r="EO189" i="16"/>
  <c r="EO188" i="16"/>
  <c r="EO187" i="16"/>
  <c r="EO186" i="16"/>
  <c r="EO185" i="16"/>
  <c r="EO184" i="16"/>
  <c r="EO183" i="16"/>
  <c r="EO182" i="16"/>
  <c r="EO181" i="16"/>
  <c r="EO180" i="16"/>
  <c r="EO179" i="16"/>
  <c r="EO178" i="16"/>
  <c r="EO177" i="16"/>
  <c r="EO176" i="16"/>
  <c r="EO175" i="16"/>
  <c r="EO174" i="16"/>
  <c r="EO173" i="16"/>
  <c r="EO172" i="16"/>
  <c r="EO171" i="16"/>
  <c r="EO170" i="16"/>
  <c r="EO169" i="16"/>
  <c r="EO168" i="16"/>
  <c r="EO167" i="16"/>
  <c r="EO166" i="16"/>
  <c r="EO165" i="16"/>
  <c r="EO164" i="16"/>
  <c r="EO163" i="16"/>
  <c r="EO162" i="16"/>
  <c r="EO161" i="16"/>
  <c r="EO160" i="16"/>
  <c r="EO159" i="16"/>
  <c r="EO158" i="16"/>
  <c r="ER157" i="16"/>
  <c r="EO157" i="16"/>
  <c r="ER156" i="16"/>
  <c r="EO156" i="16"/>
  <c r="ER155" i="16"/>
  <c r="EO155" i="16"/>
  <c r="ER154" i="16"/>
  <c r="EO154" i="16"/>
  <c r="ER153" i="16"/>
  <c r="EO153" i="16"/>
  <c r="ER152" i="16"/>
  <c r="EO152" i="16"/>
  <c r="ER151" i="16"/>
  <c r="EO151" i="16"/>
  <c r="ER150" i="16"/>
  <c r="EO150" i="16"/>
  <c r="ER149" i="16"/>
  <c r="EO149" i="16"/>
  <c r="ER148" i="16"/>
  <c r="EO148" i="16"/>
  <c r="ER147" i="16"/>
  <c r="EO147" i="16"/>
  <c r="ER146" i="16"/>
  <c r="EO146" i="16"/>
  <c r="ER145" i="16"/>
  <c r="EO145" i="16"/>
  <c r="ER144" i="16"/>
  <c r="EO144" i="16"/>
  <c r="ER143" i="16"/>
  <c r="EO143" i="16"/>
  <c r="ER142" i="16"/>
  <c r="EO142" i="16"/>
  <c r="ER141" i="16"/>
  <c r="EO141" i="16"/>
  <c r="ER140" i="16"/>
  <c r="EO140" i="16"/>
  <c r="ER139" i="16"/>
  <c r="EO139" i="16"/>
  <c r="ER138" i="16"/>
  <c r="EO138" i="16"/>
  <c r="ER137" i="16"/>
  <c r="EO137" i="16"/>
  <c r="ER136" i="16"/>
  <c r="EO136" i="16"/>
  <c r="ER135" i="16"/>
  <c r="EO135" i="16"/>
  <c r="ER134" i="16"/>
  <c r="EO134" i="16"/>
  <c r="ER133" i="16"/>
  <c r="EO133" i="16"/>
  <c r="ER132" i="16"/>
  <c r="EO132" i="16"/>
  <c r="ER131" i="16"/>
  <c r="EO131" i="16"/>
  <c r="ER130" i="16"/>
  <c r="EO130" i="16"/>
  <c r="ER129" i="16"/>
  <c r="EO129" i="16"/>
  <c r="ER128" i="16"/>
  <c r="EO128" i="16"/>
  <c r="ER127" i="16"/>
  <c r="EO127" i="16"/>
  <c r="ER126" i="16"/>
  <c r="EO126" i="16"/>
  <c r="ER125" i="16"/>
  <c r="EO125" i="16"/>
  <c r="ER124" i="16"/>
  <c r="EO124" i="16"/>
  <c r="ER123" i="16"/>
  <c r="EO123" i="16"/>
  <c r="ER122" i="16"/>
  <c r="EO122" i="16"/>
  <c r="ER121" i="16"/>
  <c r="EO121" i="16"/>
  <c r="ER120" i="16"/>
  <c r="EO120" i="16"/>
  <c r="ER119" i="16"/>
  <c r="EO119" i="16"/>
  <c r="ER118" i="16"/>
  <c r="EO118" i="16"/>
  <c r="ER117" i="16"/>
  <c r="EO117" i="16"/>
  <c r="ER116" i="16"/>
  <c r="EO116" i="16"/>
  <c r="ER115" i="16"/>
  <c r="EO115" i="16"/>
  <c r="ER114" i="16"/>
  <c r="EO114" i="16"/>
  <c r="ER113" i="16"/>
  <c r="EO113" i="16"/>
  <c r="ER112" i="16"/>
  <c r="EO112" i="16"/>
  <c r="ER111" i="16"/>
  <c r="EO111" i="16"/>
  <c r="ER110" i="16"/>
  <c r="EO110" i="16"/>
  <c r="ER109" i="16"/>
  <c r="EO109" i="16"/>
  <c r="ER108" i="16"/>
  <c r="EO108" i="16"/>
  <c r="ER107" i="16"/>
  <c r="EO107" i="16"/>
  <c r="ER106" i="16"/>
  <c r="EO106" i="16"/>
  <c r="ER105" i="16"/>
  <c r="EO105" i="16"/>
  <c r="ER104" i="16"/>
  <c r="EO104" i="16"/>
  <c r="ER103" i="16"/>
  <c r="EO103" i="16"/>
  <c r="ER102" i="16"/>
  <c r="EO102" i="16"/>
  <c r="ER101" i="16"/>
  <c r="EO101" i="16"/>
  <c r="ER100" i="16"/>
  <c r="EO100" i="16"/>
  <c r="ER99" i="16"/>
  <c r="EO99" i="16"/>
  <c r="ER98" i="16"/>
  <c r="EO98" i="16"/>
  <c r="ER97" i="16"/>
  <c r="EO97" i="16"/>
  <c r="ER96" i="16"/>
  <c r="EO96" i="16"/>
  <c r="ER95" i="16"/>
  <c r="EO95" i="16"/>
  <c r="ER94" i="16"/>
  <c r="EO94" i="16"/>
  <c r="ER93" i="16"/>
  <c r="EO93" i="16"/>
  <c r="ER92" i="16"/>
  <c r="EO92" i="16"/>
  <c r="ER91" i="16"/>
  <c r="EO91" i="16"/>
  <c r="ER90" i="16"/>
  <c r="EO90" i="16"/>
  <c r="ER89" i="16"/>
  <c r="EO89" i="16"/>
  <c r="ER88" i="16"/>
  <c r="EO88" i="16"/>
  <c r="ER87" i="16"/>
  <c r="EO87" i="16"/>
  <c r="ER86" i="16"/>
  <c r="EO86" i="16"/>
  <c r="ER85" i="16"/>
  <c r="EO85" i="16"/>
  <c r="ER84" i="16"/>
  <c r="EO84" i="16"/>
  <c r="ER83" i="16"/>
  <c r="EO83" i="16"/>
  <c r="ER82" i="16"/>
  <c r="EO82" i="16"/>
  <c r="ER81" i="16"/>
  <c r="EO81" i="16"/>
  <c r="ER80" i="16"/>
  <c r="EO80" i="16"/>
  <c r="ER79" i="16"/>
  <c r="EO79" i="16"/>
  <c r="ER78" i="16"/>
  <c r="EO78" i="16"/>
  <c r="ER77" i="16"/>
  <c r="EO77" i="16"/>
  <c r="ER76" i="16"/>
  <c r="EO76" i="16"/>
  <c r="ER75" i="16"/>
  <c r="EO75" i="16"/>
  <c r="ER74" i="16"/>
  <c r="EO74" i="16"/>
  <c r="ER73" i="16"/>
  <c r="EO73" i="16"/>
  <c r="ER72" i="16"/>
  <c r="EO72" i="16"/>
  <c r="ER71" i="16"/>
  <c r="EO71" i="16"/>
  <c r="ER70" i="16"/>
  <c r="EO70" i="16"/>
  <c r="ER69" i="16"/>
  <c r="EO69" i="16"/>
  <c r="ER68" i="16"/>
  <c r="EO68" i="16"/>
  <c r="ER67" i="16"/>
  <c r="EO67" i="16"/>
  <c r="ER66" i="16"/>
  <c r="EO66" i="16"/>
  <c r="ER65" i="16"/>
  <c r="EO65" i="16"/>
  <c r="ER64" i="16"/>
  <c r="EO64" i="16"/>
  <c r="ER63" i="16"/>
  <c r="EO63" i="16"/>
  <c r="ER62" i="16"/>
  <c r="EO62" i="16"/>
  <c r="ER61" i="16"/>
  <c r="EO61" i="16"/>
  <c r="ER60" i="16"/>
  <c r="EO60" i="16"/>
  <c r="ER59" i="16"/>
  <c r="EO59" i="16"/>
  <c r="ER58" i="16"/>
  <c r="EO58" i="16"/>
  <c r="ER57" i="16"/>
  <c r="EO57" i="16"/>
  <c r="ER56" i="16"/>
  <c r="EO56" i="16"/>
  <c r="ER55" i="16"/>
  <c r="EO55" i="16"/>
  <c r="ER54" i="16"/>
  <c r="EO54" i="16"/>
  <c r="ER53" i="16"/>
  <c r="EO53" i="16"/>
  <c r="ER52" i="16"/>
  <c r="EO52" i="16"/>
  <c r="ER51" i="16"/>
  <c r="EO51" i="16"/>
  <c r="ER50" i="16"/>
  <c r="EO50" i="16"/>
  <c r="ER49" i="16"/>
  <c r="EO49" i="16"/>
  <c r="ER48" i="16"/>
  <c r="EO48" i="16"/>
  <c r="ER47" i="16"/>
  <c r="EO47" i="16"/>
  <c r="ER46" i="16"/>
  <c r="EO46" i="16"/>
  <c r="ER45" i="16"/>
  <c r="EO45" i="16"/>
  <c r="ER44" i="16"/>
  <c r="EO44" i="16"/>
  <c r="ER43" i="16"/>
  <c r="EO43" i="16"/>
  <c r="ER42" i="16"/>
  <c r="EO42" i="16"/>
  <c r="ER41" i="16"/>
  <c r="EO41" i="16"/>
  <c r="ER40" i="16"/>
  <c r="EO40" i="16"/>
  <c r="ER39" i="16"/>
  <c r="EO39" i="16"/>
  <c r="ER38" i="16"/>
  <c r="EO38" i="16"/>
  <c r="ER37" i="16"/>
  <c r="EO37" i="16"/>
  <c r="ER36" i="16"/>
  <c r="ER35" i="16"/>
  <c r="ER34" i="16"/>
  <c r="ER33" i="16"/>
  <c r="ER32" i="16"/>
  <c r="ER31" i="16"/>
  <c r="ER30" i="16"/>
  <c r="ER29" i="16"/>
  <c r="ER28" i="16"/>
  <c r="ER27" i="16"/>
  <c r="ER26" i="16"/>
  <c r="ER25" i="16"/>
  <c r="ER24" i="16"/>
  <c r="ER23" i="16"/>
  <c r="ER22" i="16"/>
  <c r="ER21" i="16"/>
  <c r="ER20" i="16"/>
  <c r="ER19" i="16"/>
  <c r="ER18" i="16"/>
  <c r="ER17" i="16"/>
  <c r="ER16" i="16"/>
  <c r="ER15" i="16"/>
  <c r="ER14" i="16"/>
  <c r="ER13" i="16"/>
  <c r="O13" i="16"/>
  <c r="EP13" i="16" s="1"/>
  <c r="EO36" i="16"/>
  <c r="EO35" i="16"/>
  <c r="EO34" i="16"/>
  <c r="EO33" i="16"/>
  <c r="EO32" i="16"/>
  <c r="EO31" i="16"/>
  <c r="EO30" i="16"/>
  <c r="EO29" i="16"/>
  <c r="EO28" i="16"/>
  <c r="EO27" i="16"/>
  <c r="EO26" i="16"/>
  <c r="EO25" i="16"/>
  <c r="EO24" i="16"/>
  <c r="EO23" i="16"/>
  <c r="EO22" i="16"/>
  <c r="EO21" i="16"/>
  <c r="EO20" i="16"/>
  <c r="EO19" i="16"/>
  <c r="EO18" i="16"/>
  <c r="EO17" i="16"/>
  <c r="EO16" i="16"/>
  <c r="EO15" i="16"/>
  <c r="EO14" i="16"/>
  <c r="EO13" i="16"/>
  <c r="Q268" i="16"/>
  <c r="EQ268" i="16" s="1"/>
  <c r="Q267" i="16"/>
  <c r="EQ267" i="16" s="1"/>
  <c r="Q266" i="16"/>
  <c r="EQ266" i="16" s="1"/>
  <c r="Q265" i="16"/>
  <c r="EQ265" i="16" s="1"/>
  <c r="Q264" i="16"/>
  <c r="EQ264" i="16" s="1"/>
  <c r="Q263" i="16"/>
  <c r="EQ263" i="16" s="1"/>
  <c r="Q262" i="16"/>
  <c r="EQ262" i="16" s="1"/>
  <c r="Q261" i="16"/>
  <c r="EQ261" i="16" s="1"/>
  <c r="Q260" i="16"/>
  <c r="EQ260" i="16" s="1"/>
  <c r="Q259" i="16"/>
  <c r="EQ259" i="16" s="1"/>
  <c r="Q258" i="16"/>
  <c r="EQ258" i="16" s="1"/>
  <c r="Q257" i="16"/>
  <c r="EQ257" i="16" s="1"/>
  <c r="Q256" i="16"/>
  <c r="EQ256" i="16" s="1"/>
  <c r="Q255" i="16"/>
  <c r="EQ255" i="16" s="1"/>
  <c r="Q254" i="16"/>
  <c r="EQ254" i="16" s="1"/>
  <c r="Q253" i="16"/>
  <c r="EQ253" i="16" s="1"/>
  <c r="Q252" i="16"/>
  <c r="EQ252" i="16" s="1"/>
  <c r="Q251" i="16"/>
  <c r="EQ251" i="16" s="1"/>
  <c r="Q250" i="16"/>
  <c r="EQ250" i="16" s="1"/>
  <c r="Q249" i="16"/>
  <c r="EQ249" i="16" s="1"/>
  <c r="Q248" i="16"/>
  <c r="EQ248" i="16" s="1"/>
  <c r="Q247" i="16"/>
  <c r="EQ247" i="16" s="1"/>
  <c r="Q246" i="16"/>
  <c r="EQ246" i="16" s="1"/>
  <c r="Q245" i="16"/>
  <c r="EQ245" i="16" s="1"/>
  <c r="Q244" i="16"/>
  <c r="EQ244" i="16" s="1"/>
  <c r="Q243" i="16"/>
  <c r="EQ243" i="16" s="1"/>
  <c r="Q242" i="16"/>
  <c r="EQ242" i="16" s="1"/>
  <c r="Q241" i="16"/>
  <c r="EQ241" i="16" s="1"/>
  <c r="Q240" i="16"/>
  <c r="EQ240" i="16" s="1"/>
  <c r="Q239" i="16"/>
  <c r="EQ239" i="16" s="1"/>
  <c r="Q238" i="16"/>
  <c r="EQ238" i="16" s="1"/>
  <c r="Q237" i="16"/>
  <c r="EQ237" i="16" s="1"/>
  <c r="Q236" i="16"/>
  <c r="EQ236" i="16" s="1"/>
  <c r="Q235" i="16"/>
  <c r="EQ235" i="16" s="1"/>
  <c r="Q234" i="16"/>
  <c r="EQ234" i="16" s="1"/>
  <c r="Q233" i="16"/>
  <c r="EQ233" i="16" s="1"/>
  <c r="Q232" i="16"/>
  <c r="EQ232" i="16" s="1"/>
  <c r="Q231" i="16"/>
  <c r="EQ231" i="16" s="1"/>
  <c r="Q230" i="16"/>
  <c r="EQ230" i="16" s="1"/>
  <c r="Q229" i="16"/>
  <c r="EQ229" i="16" s="1"/>
  <c r="Q228" i="16"/>
  <c r="EQ228" i="16" s="1"/>
  <c r="Q227" i="16"/>
  <c r="EQ227" i="16" s="1"/>
  <c r="Q226" i="16"/>
  <c r="EQ226" i="16" s="1"/>
  <c r="Q225" i="16"/>
  <c r="EQ225" i="16" s="1"/>
  <c r="Q224" i="16"/>
  <c r="EQ224" i="16" s="1"/>
  <c r="Q223" i="16"/>
  <c r="EQ223" i="16" s="1"/>
  <c r="Q222" i="16"/>
  <c r="EQ222" i="16" s="1"/>
  <c r="Q221" i="16"/>
  <c r="EQ221" i="16" s="1"/>
  <c r="Q220" i="16"/>
  <c r="EQ220" i="16" s="1"/>
  <c r="Q219" i="16"/>
  <c r="EQ219" i="16" s="1"/>
  <c r="Q218" i="16"/>
  <c r="EQ218" i="16" s="1"/>
  <c r="Q217" i="16"/>
  <c r="EQ217" i="16" s="1"/>
  <c r="Q216" i="16"/>
  <c r="EQ216" i="16" s="1"/>
  <c r="Q215" i="16"/>
  <c r="EQ215" i="16" s="1"/>
  <c r="Q214" i="16"/>
  <c r="EQ214" i="16" s="1"/>
  <c r="Q213" i="16"/>
  <c r="EQ213" i="16" s="1"/>
  <c r="Q212" i="16"/>
  <c r="EQ212" i="16" s="1"/>
  <c r="Q211" i="16"/>
  <c r="EQ211" i="16" s="1"/>
  <c r="Q210" i="16"/>
  <c r="EQ210" i="16" s="1"/>
  <c r="Q209" i="16"/>
  <c r="EQ209" i="16" s="1"/>
  <c r="Q208" i="16"/>
  <c r="EQ208" i="16" s="1"/>
  <c r="Q207" i="16"/>
  <c r="EQ207" i="16" s="1"/>
  <c r="Q206" i="16"/>
  <c r="EQ206" i="16" s="1"/>
  <c r="Q205" i="16"/>
  <c r="EQ205" i="16" s="1"/>
  <c r="Q204" i="16"/>
  <c r="EQ204" i="16" s="1"/>
  <c r="Q203" i="16"/>
  <c r="EQ203" i="16" s="1"/>
  <c r="Q202" i="16"/>
  <c r="EQ202" i="16" s="1"/>
  <c r="Q201" i="16"/>
  <c r="EQ201" i="16" s="1"/>
  <c r="Q200" i="16"/>
  <c r="EQ200" i="16" s="1"/>
  <c r="Q199" i="16"/>
  <c r="EQ199" i="16" s="1"/>
  <c r="Q198" i="16"/>
  <c r="EQ198" i="16" s="1"/>
  <c r="Q197" i="16"/>
  <c r="EQ197" i="16" s="1"/>
  <c r="Q196" i="16"/>
  <c r="EQ196" i="16" s="1"/>
  <c r="Q195" i="16"/>
  <c r="EQ195" i="16" s="1"/>
  <c r="Q194" i="16"/>
  <c r="EQ194" i="16" s="1"/>
  <c r="Q193" i="16"/>
  <c r="EQ193" i="16" s="1"/>
  <c r="Q192" i="16"/>
  <c r="EQ192" i="16" s="1"/>
  <c r="Q191" i="16"/>
  <c r="EQ191" i="16" s="1"/>
  <c r="Q190" i="16"/>
  <c r="EQ190" i="16" s="1"/>
  <c r="Q189" i="16"/>
  <c r="EQ189" i="16" s="1"/>
  <c r="Q188" i="16"/>
  <c r="EQ188" i="16" s="1"/>
  <c r="Q187" i="16"/>
  <c r="EQ187" i="16" s="1"/>
  <c r="Q186" i="16"/>
  <c r="EQ186" i="16" s="1"/>
  <c r="Q185" i="16"/>
  <c r="EQ185" i="16" s="1"/>
  <c r="Q184" i="16"/>
  <c r="EQ184" i="16" s="1"/>
  <c r="Q183" i="16"/>
  <c r="EQ183" i="16" s="1"/>
  <c r="Q182" i="16"/>
  <c r="EQ182" i="16" s="1"/>
  <c r="Q181" i="16"/>
  <c r="EQ181" i="16" s="1"/>
  <c r="Q180" i="16"/>
  <c r="EQ180" i="16" s="1"/>
  <c r="Q179" i="16"/>
  <c r="EQ179" i="16" s="1"/>
  <c r="Q178" i="16"/>
  <c r="EQ178" i="16" s="1"/>
  <c r="Q177" i="16"/>
  <c r="EQ177" i="16" s="1"/>
  <c r="Q176" i="16"/>
  <c r="EQ176" i="16" s="1"/>
  <c r="Q175" i="16"/>
  <c r="EQ175" i="16" s="1"/>
  <c r="Q174" i="16"/>
  <c r="EQ174" i="16" s="1"/>
  <c r="Q173" i="16"/>
  <c r="EQ173" i="16" s="1"/>
  <c r="Q172" i="16"/>
  <c r="EQ172" i="16" s="1"/>
  <c r="Q171" i="16"/>
  <c r="EQ171" i="16" s="1"/>
  <c r="Q170" i="16"/>
  <c r="EQ170" i="16" s="1"/>
  <c r="Q169" i="16"/>
  <c r="EQ169" i="16" s="1"/>
  <c r="Q168" i="16"/>
  <c r="EQ168" i="16" s="1"/>
  <c r="Q167" i="16"/>
  <c r="EQ167" i="16" s="1"/>
  <c r="Q166" i="16"/>
  <c r="EQ166" i="16" s="1"/>
  <c r="Q165" i="16"/>
  <c r="EQ165" i="16" s="1"/>
  <c r="Q164" i="16"/>
  <c r="EQ164" i="16" s="1"/>
  <c r="Q163" i="16"/>
  <c r="EQ163" i="16" s="1"/>
  <c r="Q162" i="16"/>
  <c r="EQ162" i="16" s="1"/>
  <c r="Q161" i="16"/>
  <c r="EQ161" i="16" s="1"/>
  <c r="Q160" i="16"/>
  <c r="EQ160" i="16" s="1"/>
  <c r="Q159" i="16"/>
  <c r="EQ159" i="16" s="1"/>
  <c r="Q158" i="16"/>
  <c r="EQ158" i="16" s="1"/>
  <c r="Q157" i="16"/>
  <c r="EQ157" i="16" s="1"/>
  <c r="Q156" i="16"/>
  <c r="EQ156" i="16" s="1"/>
  <c r="Q155" i="16"/>
  <c r="EQ155" i="16" s="1"/>
  <c r="Q154" i="16"/>
  <c r="EQ154" i="16" s="1"/>
  <c r="Q153" i="16"/>
  <c r="EQ153" i="16" s="1"/>
  <c r="Q152" i="16"/>
  <c r="EQ152" i="16" s="1"/>
  <c r="Q151" i="16"/>
  <c r="EQ151" i="16" s="1"/>
  <c r="Q150" i="16"/>
  <c r="EQ150" i="16" s="1"/>
  <c r="Q149" i="16"/>
  <c r="EQ149" i="16" s="1"/>
  <c r="Q148" i="16"/>
  <c r="EQ148" i="16" s="1"/>
  <c r="Q147" i="16"/>
  <c r="EQ147" i="16" s="1"/>
  <c r="Q146" i="16"/>
  <c r="EQ146" i="16" s="1"/>
  <c r="Q145" i="16"/>
  <c r="EQ145" i="16" s="1"/>
  <c r="Q144" i="16"/>
  <c r="EQ144" i="16" s="1"/>
  <c r="Q143" i="16"/>
  <c r="EQ143" i="16" s="1"/>
  <c r="Q142" i="16"/>
  <c r="EQ142" i="16" s="1"/>
  <c r="Q141" i="16"/>
  <c r="EQ141" i="16" s="1"/>
  <c r="Q140" i="16"/>
  <c r="EQ140" i="16" s="1"/>
  <c r="Q139" i="16"/>
  <c r="EQ139" i="16" s="1"/>
  <c r="Q138" i="16"/>
  <c r="EQ138" i="16" s="1"/>
  <c r="Q137" i="16"/>
  <c r="EQ137" i="16" s="1"/>
  <c r="Q136" i="16"/>
  <c r="EQ136" i="16" s="1"/>
  <c r="Q135" i="16"/>
  <c r="EQ135" i="16" s="1"/>
  <c r="Q134" i="16"/>
  <c r="EQ134" i="16" s="1"/>
  <c r="Q133" i="16"/>
  <c r="EQ133" i="16" s="1"/>
  <c r="Q132" i="16"/>
  <c r="EQ132" i="16" s="1"/>
  <c r="Q131" i="16"/>
  <c r="EQ131" i="16" s="1"/>
  <c r="Q130" i="16"/>
  <c r="EQ130" i="16" s="1"/>
  <c r="Q129" i="16"/>
  <c r="EQ129" i="16" s="1"/>
  <c r="Q128" i="16"/>
  <c r="EQ128" i="16" s="1"/>
  <c r="Q127" i="16"/>
  <c r="EQ127" i="16" s="1"/>
  <c r="Q126" i="16"/>
  <c r="EQ126" i="16" s="1"/>
  <c r="Q125" i="16"/>
  <c r="EQ125" i="16" s="1"/>
  <c r="Q124" i="16"/>
  <c r="EQ124" i="16" s="1"/>
  <c r="Q123" i="16"/>
  <c r="EQ123" i="16" s="1"/>
  <c r="Q122" i="16"/>
  <c r="EQ122" i="16" s="1"/>
  <c r="Q121" i="16"/>
  <c r="EQ121" i="16" s="1"/>
  <c r="Q120" i="16"/>
  <c r="EQ120" i="16" s="1"/>
  <c r="Q119" i="16"/>
  <c r="EQ119" i="16" s="1"/>
  <c r="Q118" i="16"/>
  <c r="EQ118" i="16" s="1"/>
  <c r="Q117" i="16"/>
  <c r="EQ117" i="16" s="1"/>
  <c r="Q116" i="16"/>
  <c r="EQ116" i="16" s="1"/>
  <c r="Q115" i="16"/>
  <c r="EQ115" i="16" s="1"/>
  <c r="Q114" i="16"/>
  <c r="EQ114" i="16" s="1"/>
  <c r="Q113" i="16"/>
  <c r="EQ113" i="16" s="1"/>
  <c r="Q112" i="16"/>
  <c r="EQ112" i="16" s="1"/>
  <c r="Q111" i="16"/>
  <c r="EQ111" i="16" s="1"/>
  <c r="Q110" i="16"/>
  <c r="EQ110" i="16" s="1"/>
  <c r="Q109" i="16"/>
  <c r="EQ109" i="16" s="1"/>
  <c r="Q108" i="16"/>
  <c r="EQ108" i="16" s="1"/>
  <c r="Q107" i="16"/>
  <c r="EQ107" i="16" s="1"/>
  <c r="Q106" i="16"/>
  <c r="EQ106" i="16" s="1"/>
  <c r="Q105" i="16"/>
  <c r="EQ105" i="16" s="1"/>
  <c r="Q104" i="16"/>
  <c r="EQ104" i="16" s="1"/>
  <c r="Q103" i="16"/>
  <c r="EQ103" i="16" s="1"/>
  <c r="Q102" i="16"/>
  <c r="EQ102" i="16" s="1"/>
  <c r="Q101" i="16"/>
  <c r="EQ101" i="16" s="1"/>
  <c r="Q100" i="16"/>
  <c r="EQ100" i="16" s="1"/>
  <c r="Q99" i="16"/>
  <c r="EQ99" i="16" s="1"/>
  <c r="Q98" i="16"/>
  <c r="EQ98" i="16" s="1"/>
  <c r="Q97" i="16"/>
  <c r="EQ97" i="16" s="1"/>
  <c r="Q96" i="16"/>
  <c r="EQ96" i="16" s="1"/>
  <c r="Q95" i="16"/>
  <c r="EQ95" i="16" s="1"/>
  <c r="Q94" i="16"/>
  <c r="EQ94" i="16" s="1"/>
  <c r="Q93" i="16"/>
  <c r="EQ93" i="16" s="1"/>
  <c r="Q92" i="16"/>
  <c r="EQ92" i="16" s="1"/>
  <c r="Q91" i="16"/>
  <c r="EQ91" i="16" s="1"/>
  <c r="Q90" i="16"/>
  <c r="EQ90" i="16" s="1"/>
  <c r="Q89" i="16"/>
  <c r="EQ89" i="16" s="1"/>
  <c r="Q88" i="16"/>
  <c r="EQ88" i="16" s="1"/>
  <c r="Q87" i="16"/>
  <c r="EQ87" i="16" s="1"/>
  <c r="Q86" i="16"/>
  <c r="EQ86" i="16" s="1"/>
  <c r="Q85" i="16"/>
  <c r="EQ85" i="16" s="1"/>
  <c r="Q84" i="16"/>
  <c r="EQ84" i="16" s="1"/>
  <c r="Q83" i="16"/>
  <c r="EQ83" i="16" s="1"/>
  <c r="Q82" i="16"/>
  <c r="EQ82" i="16" s="1"/>
  <c r="Q81" i="16"/>
  <c r="EQ81" i="16" s="1"/>
  <c r="Q80" i="16"/>
  <c r="EQ80" i="16" s="1"/>
  <c r="Q79" i="16"/>
  <c r="EQ79" i="16" s="1"/>
  <c r="Q78" i="16"/>
  <c r="EQ78" i="16" s="1"/>
  <c r="Q77" i="16"/>
  <c r="EQ77" i="16" s="1"/>
  <c r="Q76" i="16"/>
  <c r="EQ76" i="16" s="1"/>
  <c r="Q75" i="16"/>
  <c r="EQ75" i="16" s="1"/>
  <c r="Q74" i="16"/>
  <c r="EQ74" i="16" s="1"/>
  <c r="Q73" i="16"/>
  <c r="EQ73" i="16" s="1"/>
  <c r="Q72" i="16"/>
  <c r="EQ72" i="16" s="1"/>
  <c r="Q71" i="16"/>
  <c r="EQ71" i="16" s="1"/>
  <c r="Q70" i="16"/>
  <c r="EQ70" i="16" s="1"/>
  <c r="Q69" i="16"/>
  <c r="EQ69" i="16" s="1"/>
  <c r="Q68" i="16"/>
  <c r="EQ68" i="16" s="1"/>
  <c r="Q67" i="16"/>
  <c r="EQ67" i="16" s="1"/>
  <c r="Q66" i="16"/>
  <c r="EQ66" i="16" s="1"/>
  <c r="Q65" i="16"/>
  <c r="EQ65" i="16" s="1"/>
  <c r="Q64" i="16"/>
  <c r="EQ64" i="16" s="1"/>
  <c r="Q63" i="16"/>
  <c r="EQ63" i="16" s="1"/>
  <c r="Q62" i="16"/>
  <c r="EQ62" i="16" s="1"/>
  <c r="Q61" i="16"/>
  <c r="EQ61" i="16" s="1"/>
  <c r="Q60" i="16"/>
  <c r="EQ60" i="16" s="1"/>
  <c r="Q59" i="16"/>
  <c r="EQ59" i="16" s="1"/>
  <c r="Q58" i="16"/>
  <c r="EQ58" i="16" s="1"/>
  <c r="Q57" i="16"/>
  <c r="EQ57" i="16" s="1"/>
  <c r="Q56" i="16"/>
  <c r="EQ56" i="16" s="1"/>
  <c r="Q55" i="16"/>
  <c r="EQ55" i="16" s="1"/>
  <c r="Q54" i="16"/>
  <c r="EQ54" i="16" s="1"/>
  <c r="Q53" i="16"/>
  <c r="EQ53" i="16" s="1"/>
  <c r="Q52" i="16"/>
  <c r="EQ52" i="16" s="1"/>
  <c r="Q51" i="16"/>
  <c r="EQ51" i="16" s="1"/>
  <c r="Q50" i="16"/>
  <c r="EQ50" i="16" s="1"/>
  <c r="Q49" i="16"/>
  <c r="EQ49" i="16" s="1"/>
  <c r="Q48" i="16"/>
  <c r="EQ48" i="16" s="1"/>
  <c r="Q47" i="16"/>
  <c r="EQ47" i="16" s="1"/>
  <c r="Q46" i="16"/>
  <c r="EQ46" i="16" s="1"/>
  <c r="Q45" i="16"/>
  <c r="EQ45" i="16" s="1"/>
  <c r="Q44" i="16"/>
  <c r="EQ44" i="16" s="1"/>
  <c r="Q43" i="16"/>
  <c r="EQ43" i="16" s="1"/>
  <c r="Q42" i="16"/>
  <c r="EQ42" i="16" s="1"/>
  <c r="Q41" i="16"/>
  <c r="EQ41" i="16" s="1"/>
  <c r="Q40" i="16"/>
  <c r="EQ40" i="16" s="1"/>
  <c r="Q39" i="16"/>
  <c r="EQ39" i="16" s="1"/>
  <c r="Q38" i="16"/>
  <c r="EQ38" i="16" s="1"/>
  <c r="Q37" i="16"/>
  <c r="EQ37" i="16" s="1"/>
  <c r="Q36" i="16"/>
  <c r="EQ36" i="16" s="1"/>
  <c r="Q35" i="16"/>
  <c r="EQ35" i="16" s="1"/>
  <c r="Q34" i="16"/>
  <c r="EQ34" i="16" s="1"/>
  <c r="Q33" i="16"/>
  <c r="EQ33" i="16" s="1"/>
  <c r="Q32" i="16"/>
  <c r="EQ32" i="16" s="1"/>
  <c r="Q31" i="16"/>
  <c r="EQ31" i="16" s="1"/>
  <c r="Q30" i="16"/>
  <c r="EQ30" i="16" s="1"/>
  <c r="Q29" i="16"/>
  <c r="EQ29" i="16" s="1"/>
  <c r="Q28" i="16"/>
  <c r="EQ28" i="16" s="1"/>
  <c r="Q27" i="16"/>
  <c r="EQ27" i="16" s="1"/>
  <c r="Q26" i="16"/>
  <c r="EQ26" i="16" s="1"/>
  <c r="Q25" i="16"/>
  <c r="EQ25" i="16" s="1"/>
  <c r="Q24" i="16"/>
  <c r="EQ24" i="16" s="1"/>
  <c r="Q23" i="16"/>
  <c r="EQ23" i="16" s="1"/>
  <c r="Q22" i="16"/>
  <c r="EQ22" i="16" s="1"/>
  <c r="Q21" i="16"/>
  <c r="EQ21" i="16" s="1"/>
  <c r="Q20" i="16"/>
  <c r="EQ20" i="16" s="1"/>
  <c r="Q19" i="16"/>
  <c r="EQ19" i="16" s="1"/>
  <c r="EQ18" i="16"/>
  <c r="Q17" i="16"/>
  <c r="EQ17" i="16" s="1"/>
  <c r="Q16" i="16"/>
  <c r="EQ16" i="16" s="1"/>
  <c r="Q15" i="16"/>
  <c r="EQ15" i="16" s="1"/>
  <c r="Q14" i="16"/>
  <c r="EQ14" i="16" s="1"/>
  <c r="EQ13" i="16"/>
  <c r="O268" i="16"/>
  <c r="EP268" i="16" s="1"/>
  <c r="O267" i="16"/>
  <c r="EP267" i="16" s="1"/>
  <c r="O266" i="16"/>
  <c r="EP266" i="16" s="1"/>
  <c r="O265" i="16"/>
  <c r="EP265" i="16" s="1"/>
  <c r="O264" i="16"/>
  <c r="EP264" i="16" s="1"/>
  <c r="O263" i="16"/>
  <c r="EP263" i="16" s="1"/>
  <c r="O262" i="16"/>
  <c r="EP262" i="16" s="1"/>
  <c r="O261" i="16"/>
  <c r="EP261" i="16" s="1"/>
  <c r="O260" i="16"/>
  <c r="EP260" i="16" s="1"/>
  <c r="O259" i="16"/>
  <c r="EP259" i="16" s="1"/>
  <c r="O258" i="16"/>
  <c r="EP258" i="16" s="1"/>
  <c r="O257" i="16"/>
  <c r="EP257" i="16" s="1"/>
  <c r="O256" i="16"/>
  <c r="EP256" i="16" s="1"/>
  <c r="O255" i="16"/>
  <c r="EP255" i="16" s="1"/>
  <c r="O254" i="16"/>
  <c r="EP254" i="16" s="1"/>
  <c r="O253" i="16"/>
  <c r="EP253" i="16" s="1"/>
  <c r="O252" i="16"/>
  <c r="EP252" i="16" s="1"/>
  <c r="O251" i="16"/>
  <c r="EP251" i="16" s="1"/>
  <c r="O250" i="16"/>
  <c r="EP250" i="16" s="1"/>
  <c r="O249" i="16"/>
  <c r="EP249" i="16" s="1"/>
  <c r="O248" i="16"/>
  <c r="EP248" i="16" s="1"/>
  <c r="O247" i="16"/>
  <c r="EP247" i="16" s="1"/>
  <c r="O246" i="16"/>
  <c r="EP246" i="16" s="1"/>
  <c r="O245" i="16"/>
  <c r="EP245" i="16" s="1"/>
  <c r="O244" i="16"/>
  <c r="EP244" i="16" s="1"/>
  <c r="O243" i="16"/>
  <c r="EP243" i="16" s="1"/>
  <c r="O242" i="16"/>
  <c r="EP242" i="16" s="1"/>
  <c r="O241" i="16"/>
  <c r="EP241" i="16" s="1"/>
  <c r="O240" i="16"/>
  <c r="EP240" i="16" s="1"/>
  <c r="O239" i="16"/>
  <c r="EP239" i="16" s="1"/>
  <c r="O238" i="16"/>
  <c r="EP238" i="16" s="1"/>
  <c r="O237" i="16"/>
  <c r="EP237" i="16" s="1"/>
  <c r="O236" i="16"/>
  <c r="EP236" i="16" s="1"/>
  <c r="O235" i="16"/>
  <c r="EP235" i="16" s="1"/>
  <c r="O234" i="16"/>
  <c r="EP234" i="16" s="1"/>
  <c r="O233" i="16"/>
  <c r="EP233" i="16" s="1"/>
  <c r="O232" i="16"/>
  <c r="EP232" i="16" s="1"/>
  <c r="O231" i="16"/>
  <c r="EP231" i="16" s="1"/>
  <c r="O230" i="16"/>
  <c r="EP230" i="16" s="1"/>
  <c r="O229" i="16"/>
  <c r="EP229" i="16" s="1"/>
  <c r="O228" i="16"/>
  <c r="EP228" i="16" s="1"/>
  <c r="O227" i="16"/>
  <c r="EP227" i="16" s="1"/>
  <c r="O226" i="16"/>
  <c r="EP226" i="16" s="1"/>
  <c r="O225" i="16"/>
  <c r="EP225" i="16" s="1"/>
  <c r="O224" i="16"/>
  <c r="EP224" i="16" s="1"/>
  <c r="O223" i="16"/>
  <c r="EP223" i="16" s="1"/>
  <c r="O222" i="16"/>
  <c r="EP222" i="16" s="1"/>
  <c r="O221" i="16"/>
  <c r="EP221" i="16" s="1"/>
  <c r="O220" i="16"/>
  <c r="EP220" i="16" s="1"/>
  <c r="O219" i="16"/>
  <c r="EP219" i="16" s="1"/>
  <c r="O218" i="16"/>
  <c r="EP218" i="16" s="1"/>
  <c r="O217" i="16"/>
  <c r="EP217" i="16" s="1"/>
  <c r="O216" i="16"/>
  <c r="EP216" i="16" s="1"/>
  <c r="O215" i="16"/>
  <c r="EP215" i="16" s="1"/>
  <c r="O214" i="16"/>
  <c r="EP214" i="16" s="1"/>
  <c r="O213" i="16"/>
  <c r="EP213" i="16" s="1"/>
  <c r="O212" i="16"/>
  <c r="EP212" i="16" s="1"/>
  <c r="O211" i="16"/>
  <c r="EP211" i="16" s="1"/>
  <c r="O210" i="16"/>
  <c r="EP210" i="16" s="1"/>
  <c r="O209" i="16"/>
  <c r="EP209" i="16" s="1"/>
  <c r="O208" i="16"/>
  <c r="EP208" i="16" s="1"/>
  <c r="O207" i="16"/>
  <c r="EP207" i="16" s="1"/>
  <c r="O206" i="16"/>
  <c r="EP206" i="16" s="1"/>
  <c r="O205" i="16"/>
  <c r="EP205" i="16" s="1"/>
  <c r="O204" i="16"/>
  <c r="EP204" i="16" s="1"/>
  <c r="O203" i="16"/>
  <c r="EP203" i="16" s="1"/>
  <c r="O202" i="16"/>
  <c r="EP202" i="16" s="1"/>
  <c r="O201" i="16"/>
  <c r="EP201" i="16" s="1"/>
  <c r="O200" i="16"/>
  <c r="EP200" i="16" s="1"/>
  <c r="O199" i="16"/>
  <c r="EP199" i="16" s="1"/>
  <c r="O198" i="16"/>
  <c r="EP198" i="16" s="1"/>
  <c r="O197" i="16"/>
  <c r="EP197" i="16" s="1"/>
  <c r="O196" i="16"/>
  <c r="EP196" i="16" s="1"/>
  <c r="O195" i="16"/>
  <c r="EP195" i="16" s="1"/>
  <c r="O194" i="16"/>
  <c r="EP194" i="16" s="1"/>
  <c r="O193" i="16"/>
  <c r="EP193" i="16" s="1"/>
  <c r="O192" i="16"/>
  <c r="EP192" i="16" s="1"/>
  <c r="O191" i="16"/>
  <c r="EP191" i="16" s="1"/>
  <c r="O190" i="16"/>
  <c r="EP190" i="16" s="1"/>
  <c r="O189" i="16"/>
  <c r="EP189" i="16" s="1"/>
  <c r="O188" i="16"/>
  <c r="EP188" i="16" s="1"/>
  <c r="O187" i="16"/>
  <c r="EP187" i="16" s="1"/>
  <c r="O186" i="16"/>
  <c r="EP186" i="16" s="1"/>
  <c r="O185" i="16"/>
  <c r="EP185" i="16" s="1"/>
  <c r="O184" i="16"/>
  <c r="EP184" i="16" s="1"/>
  <c r="O183" i="16"/>
  <c r="EP183" i="16" s="1"/>
  <c r="O182" i="16"/>
  <c r="EP182" i="16" s="1"/>
  <c r="O181" i="16"/>
  <c r="EP181" i="16" s="1"/>
  <c r="O180" i="16"/>
  <c r="EP180" i="16" s="1"/>
  <c r="O179" i="16"/>
  <c r="EP179" i="16" s="1"/>
  <c r="O178" i="16"/>
  <c r="EP178" i="16" s="1"/>
  <c r="O177" i="16"/>
  <c r="EP177" i="16" s="1"/>
  <c r="O176" i="16"/>
  <c r="EP176" i="16" s="1"/>
  <c r="O175" i="16"/>
  <c r="EP175" i="16" s="1"/>
  <c r="O174" i="16"/>
  <c r="EP174" i="16" s="1"/>
  <c r="O173" i="16"/>
  <c r="EP173" i="16" s="1"/>
  <c r="O172" i="16"/>
  <c r="EP172" i="16" s="1"/>
  <c r="O171" i="16"/>
  <c r="EP171" i="16" s="1"/>
  <c r="O170" i="16"/>
  <c r="EP170" i="16" s="1"/>
  <c r="O169" i="16"/>
  <c r="EP169" i="16" s="1"/>
  <c r="O168" i="16"/>
  <c r="EP168" i="16" s="1"/>
  <c r="O167" i="16"/>
  <c r="EP167" i="16" s="1"/>
  <c r="O166" i="16"/>
  <c r="EP166" i="16" s="1"/>
  <c r="O165" i="16"/>
  <c r="EP165" i="16" s="1"/>
  <c r="O164" i="16"/>
  <c r="EP164" i="16" s="1"/>
  <c r="O163" i="16"/>
  <c r="EP163" i="16" s="1"/>
  <c r="O162" i="16"/>
  <c r="EP162" i="16" s="1"/>
  <c r="O161" i="16"/>
  <c r="EP161" i="16" s="1"/>
  <c r="O160" i="16"/>
  <c r="EP160" i="16" s="1"/>
  <c r="O159" i="16"/>
  <c r="EP159" i="16" s="1"/>
  <c r="O158" i="16"/>
  <c r="EP158" i="16" s="1"/>
  <c r="O157" i="16"/>
  <c r="EP157" i="16" s="1"/>
  <c r="O156" i="16"/>
  <c r="EP156" i="16" s="1"/>
  <c r="O155" i="16"/>
  <c r="EP155" i="16" s="1"/>
  <c r="O154" i="16"/>
  <c r="EP154" i="16" s="1"/>
  <c r="O153" i="16"/>
  <c r="EP153" i="16" s="1"/>
  <c r="O152" i="16"/>
  <c r="EP152" i="16" s="1"/>
  <c r="O151" i="16"/>
  <c r="EP151" i="16" s="1"/>
  <c r="O150" i="16"/>
  <c r="EP150" i="16" s="1"/>
  <c r="O149" i="16"/>
  <c r="EP149" i="16" s="1"/>
  <c r="O148" i="16"/>
  <c r="EP148" i="16" s="1"/>
  <c r="O147" i="16"/>
  <c r="EP147" i="16" s="1"/>
  <c r="O146" i="16"/>
  <c r="EP146" i="16" s="1"/>
  <c r="O145" i="16"/>
  <c r="EP145" i="16" s="1"/>
  <c r="O144" i="16"/>
  <c r="EP144" i="16" s="1"/>
  <c r="O143" i="16"/>
  <c r="EP143" i="16" s="1"/>
  <c r="O142" i="16"/>
  <c r="EP142" i="16" s="1"/>
  <c r="O141" i="16"/>
  <c r="EP141" i="16" s="1"/>
  <c r="O140" i="16"/>
  <c r="EP140" i="16" s="1"/>
  <c r="O139" i="16"/>
  <c r="EP139" i="16" s="1"/>
  <c r="O138" i="16"/>
  <c r="EP138" i="16" s="1"/>
  <c r="O137" i="16"/>
  <c r="EP137" i="16" s="1"/>
  <c r="O136" i="16"/>
  <c r="EP136" i="16" s="1"/>
  <c r="O135" i="16"/>
  <c r="EP135" i="16" s="1"/>
  <c r="O134" i="16"/>
  <c r="EP134" i="16" s="1"/>
  <c r="O133" i="16"/>
  <c r="EP133" i="16" s="1"/>
  <c r="O132" i="16"/>
  <c r="EP132" i="16" s="1"/>
  <c r="O131" i="16"/>
  <c r="EP131" i="16" s="1"/>
  <c r="O130" i="16"/>
  <c r="EP130" i="16" s="1"/>
  <c r="O129" i="16"/>
  <c r="EP129" i="16" s="1"/>
  <c r="O128" i="16"/>
  <c r="EP128" i="16" s="1"/>
  <c r="O127" i="16"/>
  <c r="EP127" i="16" s="1"/>
  <c r="O126" i="16"/>
  <c r="EP126" i="16" s="1"/>
  <c r="O125" i="16"/>
  <c r="EP125" i="16" s="1"/>
  <c r="O124" i="16"/>
  <c r="EP124" i="16" s="1"/>
  <c r="O123" i="16"/>
  <c r="EP123" i="16" s="1"/>
  <c r="O122" i="16"/>
  <c r="EP122" i="16" s="1"/>
  <c r="O121" i="16"/>
  <c r="EP121" i="16" s="1"/>
  <c r="O120" i="16"/>
  <c r="EP120" i="16" s="1"/>
  <c r="O119" i="16"/>
  <c r="EP119" i="16" s="1"/>
  <c r="O118" i="16"/>
  <c r="EP118" i="16" s="1"/>
  <c r="O117" i="16"/>
  <c r="EP117" i="16" s="1"/>
  <c r="O116" i="16"/>
  <c r="EP116" i="16" s="1"/>
  <c r="O115" i="16"/>
  <c r="EP115" i="16" s="1"/>
  <c r="O114" i="16"/>
  <c r="EP114" i="16" s="1"/>
  <c r="O113" i="16"/>
  <c r="EP113" i="16" s="1"/>
  <c r="O112" i="16"/>
  <c r="EP112" i="16" s="1"/>
  <c r="O111" i="16"/>
  <c r="EP111" i="16" s="1"/>
  <c r="O110" i="16"/>
  <c r="EP110" i="16" s="1"/>
  <c r="O109" i="16"/>
  <c r="EP109" i="16" s="1"/>
  <c r="O108" i="16"/>
  <c r="EP108" i="16" s="1"/>
  <c r="O107" i="16"/>
  <c r="EP107" i="16" s="1"/>
  <c r="O106" i="16"/>
  <c r="EP106" i="16" s="1"/>
  <c r="O105" i="16"/>
  <c r="EP105" i="16" s="1"/>
  <c r="O104" i="16"/>
  <c r="EP104" i="16" s="1"/>
  <c r="O103" i="16"/>
  <c r="EP103" i="16" s="1"/>
  <c r="O102" i="16"/>
  <c r="EP102" i="16" s="1"/>
  <c r="O101" i="16"/>
  <c r="EP101" i="16" s="1"/>
  <c r="O100" i="16"/>
  <c r="EP100" i="16" s="1"/>
  <c r="O99" i="16"/>
  <c r="EP99" i="16" s="1"/>
  <c r="O98" i="16"/>
  <c r="EP98" i="16" s="1"/>
  <c r="O97" i="16"/>
  <c r="EP97" i="16" s="1"/>
  <c r="O96" i="16"/>
  <c r="EP96" i="16" s="1"/>
  <c r="O95" i="16"/>
  <c r="EP95" i="16" s="1"/>
  <c r="O94" i="16"/>
  <c r="EP94" i="16" s="1"/>
  <c r="O93" i="16"/>
  <c r="EP93" i="16" s="1"/>
  <c r="O92" i="16"/>
  <c r="EP92" i="16" s="1"/>
  <c r="O91" i="16"/>
  <c r="EP91" i="16" s="1"/>
  <c r="O90" i="16"/>
  <c r="EP90" i="16" s="1"/>
  <c r="O89" i="16"/>
  <c r="EP89" i="16" s="1"/>
  <c r="O88" i="16"/>
  <c r="EP88" i="16" s="1"/>
  <c r="O87" i="16"/>
  <c r="EP87" i="16" s="1"/>
  <c r="O86" i="16"/>
  <c r="EP86" i="16" s="1"/>
  <c r="O85" i="16"/>
  <c r="EP85" i="16" s="1"/>
  <c r="O84" i="16"/>
  <c r="EP84" i="16" s="1"/>
  <c r="O83" i="16"/>
  <c r="EP83" i="16" s="1"/>
  <c r="O82" i="16"/>
  <c r="EP82" i="16" s="1"/>
  <c r="O81" i="16"/>
  <c r="EP81" i="16" s="1"/>
  <c r="O80" i="16"/>
  <c r="EP80" i="16" s="1"/>
  <c r="O79" i="16"/>
  <c r="EP79" i="16" s="1"/>
  <c r="O78" i="16"/>
  <c r="EP78" i="16" s="1"/>
  <c r="O77" i="16"/>
  <c r="EP77" i="16" s="1"/>
  <c r="O76" i="16"/>
  <c r="EP76" i="16" s="1"/>
  <c r="O75" i="16"/>
  <c r="EP75" i="16" s="1"/>
  <c r="O74" i="16"/>
  <c r="EP74" i="16" s="1"/>
  <c r="O73" i="16"/>
  <c r="EP73" i="16" s="1"/>
  <c r="O72" i="16"/>
  <c r="EP72" i="16" s="1"/>
  <c r="O71" i="16"/>
  <c r="EP71" i="16" s="1"/>
  <c r="O70" i="16"/>
  <c r="EP70" i="16" s="1"/>
  <c r="O69" i="16"/>
  <c r="EP69" i="16" s="1"/>
  <c r="O68" i="16"/>
  <c r="EP68" i="16" s="1"/>
  <c r="O67" i="16"/>
  <c r="EP67" i="16" s="1"/>
  <c r="O66" i="16"/>
  <c r="EP66" i="16" s="1"/>
  <c r="O65" i="16"/>
  <c r="EP65" i="16" s="1"/>
  <c r="O64" i="16"/>
  <c r="EP64" i="16" s="1"/>
  <c r="O63" i="16"/>
  <c r="EP63" i="16" s="1"/>
  <c r="O62" i="16"/>
  <c r="EP62" i="16" s="1"/>
  <c r="O61" i="16"/>
  <c r="EP61" i="16" s="1"/>
  <c r="O60" i="16"/>
  <c r="EP60" i="16" s="1"/>
  <c r="O59" i="16"/>
  <c r="EP59" i="16" s="1"/>
  <c r="O58" i="16"/>
  <c r="EP58" i="16" s="1"/>
  <c r="O57" i="16"/>
  <c r="EP57" i="16" s="1"/>
  <c r="O56" i="16"/>
  <c r="EP56" i="16" s="1"/>
  <c r="O55" i="16"/>
  <c r="EP55" i="16" s="1"/>
  <c r="O54" i="16"/>
  <c r="EP54" i="16" s="1"/>
  <c r="O53" i="16"/>
  <c r="EP53" i="16" s="1"/>
  <c r="O52" i="16"/>
  <c r="EP52" i="16" s="1"/>
  <c r="O51" i="16"/>
  <c r="EP51" i="16" s="1"/>
  <c r="O50" i="16"/>
  <c r="EP50" i="16" s="1"/>
  <c r="O49" i="16"/>
  <c r="EP49" i="16" s="1"/>
  <c r="O48" i="16"/>
  <c r="EP48" i="16" s="1"/>
  <c r="O47" i="16"/>
  <c r="EP47" i="16" s="1"/>
  <c r="O46" i="16"/>
  <c r="EP46" i="16" s="1"/>
  <c r="O45" i="16"/>
  <c r="EP45" i="16" s="1"/>
  <c r="O44" i="16"/>
  <c r="EP44" i="16" s="1"/>
  <c r="O43" i="16"/>
  <c r="EP43" i="16" s="1"/>
  <c r="O42" i="16"/>
  <c r="EP42" i="16" s="1"/>
  <c r="O41" i="16"/>
  <c r="EP41" i="16" s="1"/>
  <c r="O40" i="16"/>
  <c r="EP40" i="16" s="1"/>
  <c r="O39" i="16"/>
  <c r="EP39" i="16" s="1"/>
  <c r="O38" i="16"/>
  <c r="EP38" i="16" s="1"/>
  <c r="O37" i="16"/>
  <c r="EP37" i="16" s="1"/>
  <c r="O36" i="16"/>
  <c r="EP36" i="16" s="1"/>
  <c r="O35" i="16"/>
  <c r="EP35" i="16" s="1"/>
  <c r="O34" i="16"/>
  <c r="EP34" i="16" s="1"/>
  <c r="O33" i="16"/>
  <c r="EP33" i="16" s="1"/>
  <c r="O32" i="16"/>
  <c r="EP32" i="16" s="1"/>
  <c r="O31" i="16"/>
  <c r="EP31" i="16" s="1"/>
  <c r="O30" i="16"/>
  <c r="EP30" i="16" s="1"/>
  <c r="O29" i="16"/>
  <c r="EP29" i="16" s="1"/>
  <c r="O28" i="16"/>
  <c r="EP28" i="16" s="1"/>
  <c r="O27" i="16"/>
  <c r="EP27" i="16" s="1"/>
  <c r="O26" i="16"/>
  <c r="EP26" i="16" s="1"/>
  <c r="O25" i="16"/>
  <c r="EP25" i="16" s="1"/>
  <c r="O24" i="16"/>
  <c r="EP24" i="16" s="1"/>
  <c r="O23" i="16"/>
  <c r="EP23" i="16" s="1"/>
  <c r="O22" i="16"/>
  <c r="EP22" i="16" s="1"/>
  <c r="O21" i="16"/>
  <c r="EP21" i="16" s="1"/>
  <c r="O20" i="16"/>
  <c r="EP20" i="16" s="1"/>
  <c r="O19" i="16"/>
  <c r="EP19" i="16" s="1"/>
  <c r="O18" i="16"/>
  <c r="EP18" i="16" s="1"/>
  <c r="O17" i="16"/>
  <c r="EP17" i="16" s="1"/>
  <c r="O16" i="16"/>
  <c r="EP16" i="16" s="1"/>
  <c r="O15" i="16"/>
  <c r="EP15" i="16" s="1"/>
  <c r="O14" i="16"/>
  <c r="EP14" i="16" s="1"/>
  <c r="CP75" i="4" l="1"/>
  <c r="CQ74" i="4"/>
  <c r="G11" i="6"/>
  <c r="G9" i="6"/>
  <c r="G7" i="6"/>
  <c r="G5" i="6"/>
  <c r="G3" i="6"/>
  <c r="LE15" i="4"/>
  <c r="LD15" i="4"/>
  <c r="LC15" i="4"/>
  <c r="LB15" i="4"/>
  <c r="LA15" i="4"/>
  <c r="KZ15" i="4"/>
  <c r="KY15" i="4"/>
  <c r="KX15" i="4"/>
  <c r="KW15" i="4"/>
  <c r="KV15" i="4"/>
  <c r="KU15" i="4"/>
  <c r="KT15" i="4"/>
  <c r="KS15" i="4"/>
  <c r="KR15" i="4"/>
  <c r="KQ15" i="4"/>
  <c r="KP15" i="4"/>
  <c r="KO15" i="4"/>
  <c r="KN15" i="4"/>
  <c r="KM15" i="4"/>
  <c r="KL15" i="4"/>
  <c r="KK15" i="4"/>
  <c r="KJ15" i="4"/>
  <c r="KI15" i="4"/>
  <c r="KH15" i="4"/>
  <c r="KG15" i="4"/>
  <c r="KF15" i="4"/>
  <c r="KE15" i="4"/>
  <c r="KD15" i="4"/>
  <c r="KC15" i="4"/>
  <c r="KB15" i="4"/>
  <c r="KA15" i="4"/>
  <c r="JZ15" i="4"/>
  <c r="JY15" i="4"/>
  <c r="JX15" i="4"/>
  <c r="JW15" i="4"/>
  <c r="JV15" i="4"/>
  <c r="JU15" i="4"/>
  <c r="JT15" i="4"/>
  <c r="JS15" i="4"/>
  <c r="JR15" i="4"/>
  <c r="JQ15" i="4"/>
  <c r="JP15" i="4"/>
  <c r="JO15" i="4"/>
  <c r="JN15" i="4"/>
  <c r="JM15" i="4"/>
  <c r="JL15" i="4"/>
  <c r="JK15" i="4"/>
  <c r="JJ15" i="4"/>
  <c r="JI15" i="4"/>
  <c r="JH15" i="4"/>
  <c r="JG15" i="4"/>
  <c r="JF15" i="4"/>
  <c r="JE15" i="4"/>
  <c r="JD15" i="4"/>
  <c r="JC15" i="4"/>
  <c r="JB15" i="4"/>
  <c r="JA15" i="4"/>
  <c r="IZ15" i="4"/>
  <c r="IY15" i="4"/>
  <c r="IX15" i="4"/>
  <c r="IW15" i="4"/>
  <c r="IV15" i="4"/>
  <c r="IU15" i="4"/>
  <c r="IT15" i="4"/>
  <c r="IS15" i="4"/>
  <c r="IR15" i="4"/>
  <c r="IQ15" i="4"/>
  <c r="IP15" i="4"/>
  <c r="IO15" i="4"/>
  <c r="IN15" i="4"/>
  <c r="IM15" i="4"/>
  <c r="IL15" i="4"/>
  <c r="IK15" i="4"/>
  <c r="IJ15" i="4"/>
  <c r="II15" i="4"/>
  <c r="IH15" i="4"/>
  <c r="IG15" i="4"/>
  <c r="IF15" i="4"/>
  <c r="IE15" i="4"/>
  <c r="ID15" i="4"/>
  <c r="IC15" i="4"/>
  <c r="IB15" i="4"/>
  <c r="IA15" i="4"/>
  <c r="HZ15" i="4"/>
  <c r="HY15" i="4"/>
  <c r="HX15" i="4"/>
  <c r="HW15" i="4"/>
  <c r="HV15" i="4"/>
  <c r="HU15" i="4"/>
  <c r="HT15" i="4"/>
  <c r="HS15" i="4"/>
  <c r="HR15" i="4"/>
  <c r="HQ15" i="4"/>
  <c r="HP15" i="4"/>
  <c r="HO15" i="4"/>
  <c r="HN15" i="4"/>
  <c r="HM15" i="4"/>
  <c r="HL15" i="4"/>
  <c r="HK15" i="4"/>
  <c r="HJ15" i="4"/>
  <c r="HI15" i="4"/>
  <c r="HH15" i="4"/>
  <c r="HG15" i="4"/>
  <c r="HF15" i="4"/>
  <c r="HE15" i="4"/>
  <c r="HD15" i="4"/>
  <c r="HC15" i="4"/>
  <c r="HB15" i="4"/>
  <c r="HA15" i="4"/>
  <c r="GZ15" i="4"/>
  <c r="GY15" i="4"/>
  <c r="GX15" i="4"/>
  <c r="GW15" i="4"/>
  <c r="GV15" i="4"/>
  <c r="GU15" i="4"/>
  <c r="GT15" i="4"/>
  <c r="GS15" i="4"/>
  <c r="GR15" i="4"/>
  <c r="GQ15" i="4"/>
  <c r="GP15" i="4"/>
  <c r="GO15" i="4"/>
  <c r="GN15" i="4"/>
  <c r="GM15" i="4"/>
  <c r="GL15" i="4"/>
  <c r="GK15" i="4"/>
  <c r="GJ15" i="4"/>
  <c r="GI15" i="4"/>
  <c r="GH15" i="4"/>
  <c r="GG15" i="4"/>
  <c r="GF15" i="4"/>
  <c r="GE15" i="4"/>
  <c r="GD15" i="4"/>
  <c r="GC15" i="4"/>
  <c r="GB15" i="4"/>
  <c r="GA15" i="4"/>
  <c r="FZ15" i="4"/>
  <c r="FY15" i="4"/>
  <c r="FX15" i="4"/>
  <c r="FW15" i="4"/>
  <c r="FV15" i="4"/>
  <c r="FU15" i="4"/>
  <c r="FT15" i="4"/>
  <c r="FS15" i="4"/>
  <c r="FR15" i="4"/>
  <c r="FQ15" i="4"/>
  <c r="FP15" i="4"/>
  <c r="FO15" i="4"/>
  <c r="FN15" i="4"/>
  <c r="FM15" i="4"/>
  <c r="FL15" i="4"/>
  <c r="FK15" i="4"/>
  <c r="FJ15" i="4"/>
  <c r="FI15" i="4"/>
  <c r="FH15" i="4"/>
  <c r="FG15" i="4"/>
  <c r="FF15" i="4"/>
  <c r="FE15" i="4"/>
  <c r="FD15" i="4"/>
  <c r="FC15" i="4"/>
  <c r="FB15" i="4"/>
  <c r="FA15" i="4"/>
  <c r="EZ15" i="4"/>
  <c r="EY15" i="4"/>
  <c r="EX15" i="4"/>
  <c r="EW15" i="4"/>
  <c r="EV15" i="4"/>
  <c r="EU15" i="4"/>
  <c r="ET15" i="4"/>
  <c r="ES15" i="4"/>
  <c r="ER15" i="4"/>
  <c r="EQ15" i="4"/>
  <c r="EP15" i="4"/>
  <c r="EO15" i="4"/>
  <c r="EN15" i="4"/>
  <c r="EM15" i="4"/>
  <c r="EL15" i="4"/>
  <c r="EK15" i="4"/>
  <c r="EJ15" i="4"/>
  <c r="EI15" i="4"/>
  <c r="EH15" i="4"/>
  <c r="EG15" i="4"/>
  <c r="EF15" i="4"/>
  <c r="EE15" i="4"/>
  <c r="ED15" i="4"/>
  <c r="EC15" i="4"/>
  <c r="EB15" i="4"/>
  <c r="EA15" i="4"/>
  <c r="DZ15" i="4"/>
  <c r="DY15" i="4"/>
  <c r="DX15" i="4"/>
  <c r="DW15" i="4"/>
  <c r="DV15" i="4"/>
  <c r="DU15" i="4"/>
  <c r="DT15" i="4"/>
  <c r="DS15" i="4"/>
  <c r="DR15" i="4"/>
  <c r="DQ15" i="4"/>
  <c r="DP15" i="4"/>
  <c r="DO15" i="4"/>
  <c r="DN15" i="4"/>
  <c r="DM15" i="4"/>
  <c r="DL15" i="4"/>
  <c r="DK15" i="4"/>
  <c r="DJ15" i="4"/>
  <c r="DI15" i="4"/>
  <c r="DH15" i="4"/>
  <c r="DG15" i="4"/>
  <c r="DF15" i="4"/>
  <c r="DE15" i="4"/>
  <c r="DD15" i="4"/>
  <c r="DC15" i="4"/>
  <c r="DB15" i="4"/>
  <c r="DA15" i="4"/>
  <c r="CZ15" i="4"/>
  <c r="CY15" i="4"/>
  <c r="CX15" i="4"/>
  <c r="CW15" i="4"/>
  <c r="CV15" i="4"/>
  <c r="CU15" i="4"/>
  <c r="CT15" i="4"/>
  <c r="CS15" i="4"/>
  <c r="CR15" i="4"/>
  <c r="CO15" i="4"/>
  <c r="CN15" i="4"/>
  <c r="CM15" i="4"/>
  <c r="CL15" i="4"/>
  <c r="CK15" i="4"/>
  <c r="CJ15" i="4"/>
  <c r="CI15" i="4"/>
  <c r="CH15" i="4"/>
  <c r="CG15" i="4"/>
  <c r="CF15" i="4"/>
  <c r="CE15" i="4"/>
  <c r="CD15" i="4"/>
  <c r="CC15" i="4"/>
  <c r="CB15" i="4"/>
  <c r="CA15" i="4"/>
  <c r="BZ15" i="4"/>
  <c r="BY15" i="4"/>
  <c r="BX15" i="4"/>
  <c r="BW15" i="4"/>
  <c r="BV15" i="4"/>
  <c r="BU15" i="4"/>
  <c r="BT15" i="4"/>
  <c r="BS15" i="4"/>
  <c r="BR15" i="4"/>
  <c r="BQ15" i="4"/>
  <c r="BP15" i="4"/>
  <c r="BO15" i="4"/>
  <c r="BN15" i="4"/>
  <c r="BM15" i="4"/>
  <c r="BL15" i="4"/>
  <c r="BK15" i="4"/>
  <c r="BJ15" i="4"/>
  <c r="BI15" i="4"/>
  <c r="BH15" i="4"/>
  <c r="BG15" i="4"/>
  <c r="BF15" i="4"/>
  <c r="BE15" i="4"/>
  <c r="BD15" i="4"/>
  <c r="BC15" i="4"/>
  <c r="BB15" i="4"/>
  <c r="BA15" i="4"/>
  <c r="AZ15" i="4"/>
  <c r="AY15" i="4"/>
  <c r="AX15" i="4"/>
  <c r="AW15" i="4"/>
  <c r="AV15" i="4"/>
  <c r="AU15" i="4"/>
  <c r="AT15" i="4"/>
  <c r="AS15" i="4"/>
  <c r="AR15" i="4"/>
  <c r="AQ15" i="4"/>
  <c r="AP15" i="4"/>
  <c r="AO15" i="4"/>
  <c r="AN15" i="4"/>
  <c r="AM15" i="4"/>
  <c r="AL15" i="4"/>
  <c r="AK15" i="4"/>
  <c r="AJ15" i="4"/>
  <c r="AI15" i="4"/>
  <c r="AH15" i="4"/>
  <c r="AG15" i="4"/>
  <c r="AF15" i="4"/>
  <c r="AE15" i="4"/>
  <c r="AD15" i="4"/>
  <c r="AC15" i="4"/>
  <c r="AB15" i="4"/>
  <c r="AA15" i="4"/>
  <c r="Z15" i="4"/>
  <c r="Y15" i="4"/>
  <c r="X15" i="4"/>
  <c r="W15" i="4"/>
  <c r="V15" i="4"/>
  <c r="U15" i="4"/>
  <c r="T15" i="4"/>
  <c r="LE14" i="4"/>
  <c r="LD14" i="4"/>
  <c r="LC14" i="4"/>
  <c r="LB14" i="4"/>
  <c r="LA14" i="4"/>
  <c r="KZ14" i="4"/>
  <c r="KY14" i="4"/>
  <c r="KX14" i="4"/>
  <c r="KW14" i="4"/>
  <c r="KV14" i="4"/>
  <c r="KU14" i="4"/>
  <c r="KT14" i="4"/>
  <c r="KS14" i="4"/>
  <c r="KR14" i="4"/>
  <c r="KQ14" i="4"/>
  <c r="KP14" i="4"/>
  <c r="KO14" i="4"/>
  <c r="KN14" i="4"/>
  <c r="KM14" i="4"/>
  <c r="KL14" i="4"/>
  <c r="KK14" i="4"/>
  <c r="KJ14" i="4"/>
  <c r="KI14" i="4"/>
  <c r="KH14" i="4"/>
  <c r="KG14" i="4"/>
  <c r="KF14" i="4"/>
  <c r="KE14" i="4"/>
  <c r="KD14" i="4"/>
  <c r="KC14" i="4"/>
  <c r="KB14" i="4"/>
  <c r="KA14" i="4"/>
  <c r="JZ14" i="4"/>
  <c r="JY14" i="4"/>
  <c r="JX14" i="4"/>
  <c r="JW14" i="4"/>
  <c r="JV14" i="4"/>
  <c r="JU14" i="4"/>
  <c r="JT14" i="4"/>
  <c r="JS14" i="4"/>
  <c r="JR14" i="4"/>
  <c r="JQ14" i="4"/>
  <c r="JP14" i="4"/>
  <c r="JO14" i="4"/>
  <c r="JN14" i="4"/>
  <c r="JM14" i="4"/>
  <c r="JL14" i="4"/>
  <c r="JK14" i="4"/>
  <c r="JJ14" i="4"/>
  <c r="JI14" i="4"/>
  <c r="JH14" i="4"/>
  <c r="JG14" i="4"/>
  <c r="JF14" i="4"/>
  <c r="JE14" i="4"/>
  <c r="JD14" i="4"/>
  <c r="JC14" i="4"/>
  <c r="JB14" i="4"/>
  <c r="JA14" i="4"/>
  <c r="IZ14" i="4"/>
  <c r="IY14" i="4"/>
  <c r="IX14" i="4"/>
  <c r="IW14" i="4"/>
  <c r="IV14" i="4"/>
  <c r="IU14" i="4"/>
  <c r="IT14" i="4"/>
  <c r="IS14" i="4"/>
  <c r="IR14" i="4"/>
  <c r="IQ14" i="4"/>
  <c r="IP14" i="4"/>
  <c r="IO14" i="4"/>
  <c r="IN14" i="4"/>
  <c r="IM14" i="4"/>
  <c r="IL14" i="4"/>
  <c r="IK14" i="4"/>
  <c r="IJ14" i="4"/>
  <c r="II14" i="4"/>
  <c r="IH14" i="4"/>
  <c r="IG14" i="4"/>
  <c r="IF14" i="4"/>
  <c r="IE14" i="4"/>
  <c r="ID14" i="4"/>
  <c r="IC14" i="4"/>
  <c r="IB14" i="4"/>
  <c r="IA14" i="4"/>
  <c r="HZ14" i="4"/>
  <c r="HY14" i="4"/>
  <c r="HX14" i="4"/>
  <c r="HW14" i="4"/>
  <c r="HV14" i="4"/>
  <c r="HU14" i="4"/>
  <c r="HT14" i="4"/>
  <c r="HS14" i="4"/>
  <c r="HR14" i="4"/>
  <c r="HQ14" i="4"/>
  <c r="HP14" i="4"/>
  <c r="HO14" i="4"/>
  <c r="HN14" i="4"/>
  <c r="HM14" i="4"/>
  <c r="HL14" i="4"/>
  <c r="HK14" i="4"/>
  <c r="HJ14" i="4"/>
  <c r="HI14" i="4"/>
  <c r="HH14" i="4"/>
  <c r="HG14" i="4"/>
  <c r="HF14" i="4"/>
  <c r="HE14" i="4"/>
  <c r="HD14" i="4"/>
  <c r="HC14" i="4"/>
  <c r="HB14" i="4"/>
  <c r="HA14" i="4"/>
  <c r="GZ14" i="4"/>
  <c r="GY14" i="4"/>
  <c r="GX14" i="4"/>
  <c r="GW14" i="4"/>
  <c r="GV14" i="4"/>
  <c r="GU14" i="4"/>
  <c r="GT14" i="4"/>
  <c r="GS14" i="4"/>
  <c r="GR14" i="4"/>
  <c r="GQ14" i="4"/>
  <c r="GP14" i="4"/>
  <c r="GO14" i="4"/>
  <c r="GN14" i="4"/>
  <c r="GM14" i="4"/>
  <c r="GL14" i="4"/>
  <c r="GK14" i="4"/>
  <c r="GJ14" i="4"/>
  <c r="GI14" i="4"/>
  <c r="GH14" i="4"/>
  <c r="GG14" i="4"/>
  <c r="GF14" i="4"/>
  <c r="GE14" i="4"/>
  <c r="GD14" i="4"/>
  <c r="GC14" i="4"/>
  <c r="GB14" i="4"/>
  <c r="GA14" i="4"/>
  <c r="FZ14" i="4"/>
  <c r="FY14" i="4"/>
  <c r="FX14" i="4"/>
  <c r="FW14" i="4"/>
  <c r="FV14" i="4"/>
  <c r="FU14" i="4"/>
  <c r="FT14" i="4"/>
  <c r="FS14" i="4"/>
  <c r="FR14" i="4"/>
  <c r="FQ14" i="4"/>
  <c r="FP14" i="4"/>
  <c r="FO14" i="4"/>
  <c r="FN14" i="4"/>
  <c r="FM14" i="4"/>
  <c r="FL14" i="4"/>
  <c r="FK14" i="4"/>
  <c r="FJ14" i="4"/>
  <c r="FI14" i="4"/>
  <c r="FH14" i="4"/>
  <c r="FG14" i="4"/>
  <c r="FF14" i="4"/>
  <c r="FE14" i="4"/>
  <c r="FD14" i="4"/>
  <c r="FC14" i="4"/>
  <c r="FB14" i="4"/>
  <c r="FA14" i="4"/>
  <c r="EZ14" i="4"/>
  <c r="EY14" i="4"/>
  <c r="EX14" i="4"/>
  <c r="EW14" i="4"/>
  <c r="EV14" i="4"/>
  <c r="EU14" i="4"/>
  <c r="ET14" i="4"/>
  <c r="ES14" i="4"/>
  <c r="ER14" i="4"/>
  <c r="EQ14" i="4"/>
  <c r="EP14" i="4"/>
  <c r="EO14" i="4"/>
  <c r="EN14" i="4"/>
  <c r="EM14" i="4"/>
  <c r="EL14" i="4"/>
  <c r="EK14" i="4"/>
  <c r="EJ14" i="4"/>
  <c r="EI14" i="4"/>
  <c r="EH14" i="4"/>
  <c r="EG14" i="4"/>
  <c r="EF14" i="4"/>
  <c r="EE14" i="4"/>
  <c r="ED14" i="4"/>
  <c r="EC14" i="4"/>
  <c r="EB14" i="4"/>
  <c r="EA14" i="4"/>
  <c r="DZ14" i="4"/>
  <c r="DY14" i="4"/>
  <c r="DX14" i="4"/>
  <c r="DW14" i="4"/>
  <c r="DV14" i="4"/>
  <c r="DU14" i="4"/>
  <c r="DT14" i="4"/>
  <c r="DS14" i="4"/>
  <c r="DR14" i="4"/>
  <c r="DQ14" i="4"/>
  <c r="DP14" i="4"/>
  <c r="DO14" i="4"/>
  <c r="DN14" i="4"/>
  <c r="DM14" i="4"/>
  <c r="DL14" i="4"/>
  <c r="DK14" i="4"/>
  <c r="DJ14" i="4"/>
  <c r="DI14" i="4"/>
  <c r="DH14" i="4"/>
  <c r="DG14" i="4"/>
  <c r="DF14" i="4"/>
  <c r="DE14" i="4"/>
  <c r="DD14" i="4"/>
  <c r="DC14" i="4"/>
  <c r="DB14" i="4"/>
  <c r="DA14" i="4"/>
  <c r="CZ14" i="4"/>
  <c r="CY14" i="4"/>
  <c r="CX14" i="4"/>
  <c r="CW14" i="4"/>
  <c r="CV14" i="4"/>
  <c r="CU14" i="4"/>
  <c r="CT14" i="4"/>
  <c r="CS14" i="4"/>
  <c r="CR14" i="4"/>
  <c r="CO14" i="4"/>
  <c r="CN14" i="4"/>
  <c r="CM14" i="4"/>
  <c r="CL14" i="4"/>
  <c r="CK14" i="4"/>
  <c r="CJ14" i="4"/>
  <c r="CI14" i="4"/>
  <c r="CH14" i="4"/>
  <c r="CG14" i="4"/>
  <c r="CF14" i="4"/>
  <c r="CE14" i="4"/>
  <c r="CD14" i="4"/>
  <c r="CC14" i="4"/>
  <c r="CB14" i="4"/>
  <c r="CA14" i="4"/>
  <c r="BZ14" i="4"/>
  <c r="BY14" i="4"/>
  <c r="BX14" i="4"/>
  <c r="BW14" i="4"/>
  <c r="BV14" i="4"/>
  <c r="BU14" i="4"/>
  <c r="BT14" i="4"/>
  <c r="BS14" i="4"/>
  <c r="BR14" i="4"/>
  <c r="BQ14" i="4"/>
  <c r="BP14" i="4"/>
  <c r="BO14" i="4"/>
  <c r="BN14" i="4"/>
  <c r="BM14" i="4"/>
  <c r="BL14" i="4"/>
  <c r="BK14" i="4"/>
  <c r="BJ14" i="4"/>
  <c r="BI14" i="4"/>
  <c r="BH14" i="4"/>
  <c r="BG14" i="4"/>
  <c r="BF14" i="4"/>
  <c r="BE14" i="4"/>
  <c r="BD14" i="4"/>
  <c r="BC14" i="4"/>
  <c r="BB14" i="4"/>
  <c r="BA14" i="4"/>
  <c r="AZ14" i="4"/>
  <c r="AY14" i="4"/>
  <c r="AX14" i="4"/>
  <c r="AW14" i="4"/>
  <c r="AV14" i="4"/>
  <c r="AU14" i="4"/>
  <c r="AT14" i="4"/>
  <c r="AS14" i="4"/>
  <c r="AR14" i="4"/>
  <c r="AQ14" i="4"/>
  <c r="AP14" i="4"/>
  <c r="AO14" i="4"/>
  <c r="AN14" i="4"/>
  <c r="AM14" i="4"/>
  <c r="AL14" i="4"/>
  <c r="AK14" i="4"/>
  <c r="AJ14" i="4"/>
  <c r="AI14" i="4"/>
  <c r="AH14" i="4"/>
  <c r="AG14" i="4"/>
  <c r="AF14" i="4"/>
  <c r="AE14" i="4"/>
  <c r="AD14" i="4"/>
  <c r="AC14" i="4"/>
  <c r="AB14" i="4"/>
  <c r="AA14" i="4"/>
  <c r="Z14" i="4"/>
  <c r="Y14" i="4"/>
  <c r="X14" i="4"/>
  <c r="W14" i="4"/>
  <c r="V14" i="4"/>
  <c r="U14" i="4"/>
  <c r="T14" i="4"/>
  <c r="S15" i="4"/>
  <c r="S14" i="4"/>
  <c r="R15" i="4"/>
  <c r="R14" i="4"/>
  <c r="N38" i="4"/>
  <c r="CQ75" i="4" l="1"/>
  <c r="CP76" i="4"/>
  <c r="W86" i="16"/>
  <c r="W87" i="16"/>
  <c r="W88" i="16"/>
  <c r="W89" i="16"/>
  <c r="W90" i="16"/>
  <c r="ES90" i="16" s="1"/>
  <c r="W91" i="16"/>
  <c r="W92" i="16"/>
  <c r="W93" i="16"/>
  <c r="W94" i="16"/>
  <c r="W95" i="16"/>
  <c r="W96" i="16"/>
  <c r="W97" i="16"/>
  <c r="ES97" i="16" s="1"/>
  <c r="W98" i="16"/>
  <c r="ES98" i="16" s="1"/>
  <c r="W99" i="16"/>
  <c r="W100" i="16"/>
  <c r="W101" i="16"/>
  <c r="W102" i="16"/>
  <c r="W103" i="16"/>
  <c r="W104" i="16"/>
  <c r="W105" i="16"/>
  <c r="ES105" i="16" s="1"/>
  <c r="W106" i="16"/>
  <c r="ES106" i="16" s="1"/>
  <c r="W107" i="16"/>
  <c r="W108" i="16"/>
  <c r="W109" i="16"/>
  <c r="W110" i="16"/>
  <c r="W111" i="16"/>
  <c r="W112" i="16"/>
  <c r="W113" i="16"/>
  <c r="ES113" i="16" s="1"/>
  <c r="W114" i="16"/>
  <c r="ES114" i="16" s="1"/>
  <c r="W115" i="16"/>
  <c r="W116" i="16"/>
  <c r="W117" i="16"/>
  <c r="W118" i="16"/>
  <c r="W119" i="16"/>
  <c r="W120" i="16"/>
  <c r="W121" i="16"/>
  <c r="W122" i="16"/>
  <c r="W123" i="16"/>
  <c r="W124" i="16"/>
  <c r="W125" i="16"/>
  <c r="W126" i="16"/>
  <c r="W127" i="16"/>
  <c r="W128" i="16"/>
  <c r="W129" i="16"/>
  <c r="ES129" i="16" s="1"/>
  <c r="W130" i="16"/>
  <c r="ES130" i="16" s="1"/>
  <c r="W131" i="16"/>
  <c r="W132" i="16"/>
  <c r="W133" i="16"/>
  <c r="W134" i="16"/>
  <c r="W135" i="16"/>
  <c r="W136" i="16"/>
  <c r="W137" i="16"/>
  <c r="ES137" i="16" s="1"/>
  <c r="W138" i="16"/>
  <c r="ES138" i="16" s="1"/>
  <c r="W139" i="16"/>
  <c r="W140" i="16"/>
  <c r="W141" i="16"/>
  <c r="W142" i="16"/>
  <c r="W143" i="16"/>
  <c r="W144" i="16"/>
  <c r="W145" i="16"/>
  <c r="ES145" i="16" s="1"/>
  <c r="W146" i="16"/>
  <c r="ES146" i="16" s="1"/>
  <c r="W147" i="16"/>
  <c r="W148" i="16"/>
  <c r="W149" i="16"/>
  <c r="W150" i="16"/>
  <c r="W151" i="16"/>
  <c r="W152" i="16"/>
  <c r="W153" i="16"/>
  <c r="W154" i="16"/>
  <c r="ES154" i="16" s="1"/>
  <c r="W155" i="16"/>
  <c r="W156" i="16"/>
  <c r="W157" i="16"/>
  <c r="W158" i="16"/>
  <c r="ES158" i="16" s="1"/>
  <c r="W159" i="16"/>
  <c r="ES159" i="16" s="1"/>
  <c r="W160" i="16"/>
  <c r="ES160" i="16" s="1"/>
  <c r="W161" i="16"/>
  <c r="ES161" i="16" s="1"/>
  <c r="W162" i="16"/>
  <c r="ES162" i="16" s="1"/>
  <c r="W163" i="16"/>
  <c r="ES163" i="16" s="1"/>
  <c r="W164" i="16"/>
  <c r="ES164" i="16" s="1"/>
  <c r="W165" i="16"/>
  <c r="ES165" i="16" s="1"/>
  <c r="W166" i="16"/>
  <c r="ES166" i="16" s="1"/>
  <c r="W167" i="16"/>
  <c r="ES167" i="16" s="1"/>
  <c r="W168" i="16"/>
  <c r="ES168" i="16" s="1"/>
  <c r="W169" i="16"/>
  <c r="ES169" i="16" s="1"/>
  <c r="W170" i="16"/>
  <c r="ES170" i="16" s="1"/>
  <c r="W171" i="16"/>
  <c r="ES171" i="16" s="1"/>
  <c r="W172" i="16"/>
  <c r="ES172" i="16" s="1"/>
  <c r="W173" i="16"/>
  <c r="ES173" i="16" s="1"/>
  <c r="W174" i="16"/>
  <c r="ES174" i="16" s="1"/>
  <c r="W175" i="16"/>
  <c r="ES175" i="16" s="1"/>
  <c r="W176" i="16"/>
  <c r="ES176" i="16" s="1"/>
  <c r="W177" i="16"/>
  <c r="ES177" i="16" s="1"/>
  <c r="W178" i="16"/>
  <c r="ES178" i="16" s="1"/>
  <c r="W179" i="16"/>
  <c r="ES179" i="16" s="1"/>
  <c r="W180" i="16"/>
  <c r="ES180" i="16" s="1"/>
  <c r="W181" i="16"/>
  <c r="ES181" i="16" s="1"/>
  <c r="W182" i="16"/>
  <c r="ES182" i="16" s="1"/>
  <c r="W183" i="16"/>
  <c r="ES183" i="16" s="1"/>
  <c r="W184" i="16"/>
  <c r="ES184" i="16" s="1"/>
  <c r="W185" i="16"/>
  <c r="ES185" i="16" s="1"/>
  <c r="W186" i="16"/>
  <c r="ES186" i="16" s="1"/>
  <c r="W187" i="16"/>
  <c r="ES187" i="16" s="1"/>
  <c r="W188" i="16"/>
  <c r="ES188" i="16" s="1"/>
  <c r="W189" i="16"/>
  <c r="ES189" i="16" s="1"/>
  <c r="W190" i="16"/>
  <c r="ES190" i="16" s="1"/>
  <c r="W191" i="16"/>
  <c r="ES191" i="16" s="1"/>
  <c r="W192" i="16"/>
  <c r="ES192" i="16" s="1"/>
  <c r="W193" i="16"/>
  <c r="ES193" i="16" s="1"/>
  <c r="W194" i="16"/>
  <c r="ES194" i="16" s="1"/>
  <c r="W195" i="16"/>
  <c r="ES195" i="16" s="1"/>
  <c r="W196" i="16"/>
  <c r="ES196" i="16" s="1"/>
  <c r="W197" i="16"/>
  <c r="ES197" i="16" s="1"/>
  <c r="W198" i="16"/>
  <c r="ES198" i="16" s="1"/>
  <c r="W199" i="16"/>
  <c r="ES199" i="16" s="1"/>
  <c r="W200" i="16"/>
  <c r="ES200" i="16" s="1"/>
  <c r="W201" i="16"/>
  <c r="ES201" i="16" s="1"/>
  <c r="W202" i="16"/>
  <c r="ES202" i="16" s="1"/>
  <c r="W203" i="16"/>
  <c r="ES203" i="16" s="1"/>
  <c r="W204" i="16"/>
  <c r="ES204" i="16" s="1"/>
  <c r="W205" i="16"/>
  <c r="ES205" i="16" s="1"/>
  <c r="W206" i="16"/>
  <c r="ES206" i="16" s="1"/>
  <c r="W207" i="16"/>
  <c r="ES207" i="16" s="1"/>
  <c r="W208" i="16"/>
  <c r="ES208" i="16" s="1"/>
  <c r="W209" i="16"/>
  <c r="ES209" i="16" s="1"/>
  <c r="W210" i="16"/>
  <c r="ES210" i="16" s="1"/>
  <c r="W211" i="16"/>
  <c r="ES211" i="16" s="1"/>
  <c r="W212" i="16"/>
  <c r="ES212" i="16" s="1"/>
  <c r="W213" i="16"/>
  <c r="ES213" i="16" s="1"/>
  <c r="W214" i="16"/>
  <c r="ES214" i="16" s="1"/>
  <c r="W215" i="16"/>
  <c r="ES215" i="16" s="1"/>
  <c r="W216" i="16"/>
  <c r="ES216" i="16" s="1"/>
  <c r="W217" i="16"/>
  <c r="ES217" i="16" s="1"/>
  <c r="W218" i="16"/>
  <c r="ES218" i="16" s="1"/>
  <c r="W219" i="16"/>
  <c r="ES219" i="16" s="1"/>
  <c r="W220" i="16"/>
  <c r="ES220" i="16" s="1"/>
  <c r="W221" i="16"/>
  <c r="ES221" i="16" s="1"/>
  <c r="W222" i="16"/>
  <c r="ES222" i="16" s="1"/>
  <c r="W223" i="16"/>
  <c r="ES223" i="16" s="1"/>
  <c r="W224" i="16"/>
  <c r="ES224" i="16" s="1"/>
  <c r="W225" i="16"/>
  <c r="ES225" i="16" s="1"/>
  <c r="W226" i="16"/>
  <c r="ES226" i="16" s="1"/>
  <c r="W227" i="16"/>
  <c r="ES227" i="16" s="1"/>
  <c r="W228" i="16"/>
  <c r="ES228" i="16" s="1"/>
  <c r="W229" i="16"/>
  <c r="ES229" i="16" s="1"/>
  <c r="W230" i="16"/>
  <c r="ES230" i="16" s="1"/>
  <c r="W231" i="16"/>
  <c r="ES231" i="16" s="1"/>
  <c r="W232" i="16"/>
  <c r="ES232" i="16" s="1"/>
  <c r="W233" i="16"/>
  <c r="ES233" i="16" s="1"/>
  <c r="W234" i="16"/>
  <c r="ES234" i="16" s="1"/>
  <c r="W235" i="16"/>
  <c r="ES235" i="16" s="1"/>
  <c r="W236" i="16"/>
  <c r="ES236" i="16" s="1"/>
  <c r="W237" i="16"/>
  <c r="ES237" i="16" s="1"/>
  <c r="W238" i="16"/>
  <c r="ES238" i="16" s="1"/>
  <c r="W239" i="16"/>
  <c r="ES239" i="16" s="1"/>
  <c r="W240" i="16"/>
  <c r="ES240" i="16" s="1"/>
  <c r="W241" i="16"/>
  <c r="ES241" i="16" s="1"/>
  <c r="W242" i="16"/>
  <c r="ES242" i="16" s="1"/>
  <c r="W243" i="16"/>
  <c r="ES243" i="16" s="1"/>
  <c r="W244" i="16"/>
  <c r="ES244" i="16" s="1"/>
  <c r="W245" i="16"/>
  <c r="ES245" i="16" s="1"/>
  <c r="W246" i="16"/>
  <c r="ES246" i="16" s="1"/>
  <c r="W247" i="16"/>
  <c r="ES247" i="16" s="1"/>
  <c r="W248" i="16"/>
  <c r="ES248" i="16" s="1"/>
  <c r="W249" i="16"/>
  <c r="ES249" i="16" s="1"/>
  <c r="W250" i="16"/>
  <c r="ES250" i="16" s="1"/>
  <c r="W251" i="16"/>
  <c r="ES251" i="16" s="1"/>
  <c r="W252" i="16"/>
  <c r="ES252" i="16" s="1"/>
  <c r="W253" i="16"/>
  <c r="ES253" i="16" s="1"/>
  <c r="W254" i="16"/>
  <c r="ES254" i="16" s="1"/>
  <c r="W255" i="16"/>
  <c r="ES255" i="16" s="1"/>
  <c r="W256" i="16"/>
  <c r="ES256" i="16" s="1"/>
  <c r="W257" i="16"/>
  <c r="ES257" i="16" s="1"/>
  <c r="W258" i="16"/>
  <c r="ES258" i="16" s="1"/>
  <c r="W259" i="16"/>
  <c r="ES259" i="16" s="1"/>
  <c r="W260" i="16"/>
  <c r="ES260" i="16" s="1"/>
  <c r="W261" i="16"/>
  <c r="ES261" i="16" s="1"/>
  <c r="W262" i="16"/>
  <c r="ES262" i="16" s="1"/>
  <c r="W263" i="16"/>
  <c r="ES263" i="16" s="1"/>
  <c r="W264" i="16"/>
  <c r="ES264" i="16" s="1"/>
  <c r="W265" i="16"/>
  <c r="ES265" i="16" s="1"/>
  <c r="W266" i="16"/>
  <c r="ES266" i="16" s="1"/>
  <c r="W267" i="16"/>
  <c r="ES267" i="16" s="1"/>
  <c r="W268" i="16"/>
  <c r="ES268" i="16" s="1"/>
  <c r="CP77" i="4" l="1"/>
  <c r="CQ76" i="4"/>
  <c r="EK97" i="16"/>
  <c r="EK137" i="16"/>
  <c r="EK105" i="16"/>
  <c r="EK106" i="16"/>
  <c r="EK154" i="16"/>
  <c r="EK98" i="16"/>
  <c r="EK130" i="16"/>
  <c r="EK138" i="16"/>
  <c r="EK146" i="16"/>
  <c r="EK113" i="16"/>
  <c r="EK145" i="16"/>
  <c r="EK114" i="16"/>
  <c r="EK90" i="16"/>
  <c r="EK149" i="16"/>
  <c r="ES149" i="16"/>
  <c r="EK133" i="16"/>
  <c r="ES133" i="16"/>
  <c r="EK117" i="16"/>
  <c r="ES117" i="16"/>
  <c r="EK93" i="16"/>
  <c r="ES93" i="16"/>
  <c r="EK148" i="16"/>
  <c r="ES148" i="16"/>
  <c r="EK132" i="16"/>
  <c r="ES132" i="16"/>
  <c r="EK108" i="16"/>
  <c r="ES108" i="16"/>
  <c r="EK92" i="16"/>
  <c r="ES92" i="16"/>
  <c r="EK129" i="16"/>
  <c r="EK155" i="16"/>
  <c r="ES155" i="16"/>
  <c r="EK147" i="16"/>
  <c r="ES147" i="16"/>
  <c r="EK139" i="16"/>
  <c r="ES139" i="16"/>
  <c r="EK131" i="16"/>
  <c r="ES131" i="16"/>
  <c r="EK123" i="16"/>
  <c r="ES123" i="16"/>
  <c r="EK115" i="16"/>
  <c r="ES115" i="16"/>
  <c r="EK107" i="16"/>
  <c r="ES107" i="16"/>
  <c r="EK99" i="16"/>
  <c r="ES99" i="16"/>
  <c r="EK91" i="16"/>
  <c r="ES91" i="16"/>
  <c r="EK157" i="16"/>
  <c r="ES157" i="16"/>
  <c r="EK141" i="16"/>
  <c r="ES141" i="16"/>
  <c r="EK125" i="16"/>
  <c r="ES125" i="16"/>
  <c r="EK109" i="16"/>
  <c r="ES109" i="16"/>
  <c r="EK101" i="16"/>
  <c r="ES101" i="16"/>
  <c r="EK156" i="16"/>
  <c r="ES156" i="16"/>
  <c r="EK140" i="16"/>
  <c r="ES140" i="16"/>
  <c r="EK124" i="16"/>
  <c r="ES124" i="16"/>
  <c r="EK116" i="16"/>
  <c r="ES116" i="16"/>
  <c r="EK100" i="16"/>
  <c r="ES100" i="16"/>
  <c r="EK122" i="16"/>
  <c r="ES122" i="16"/>
  <c r="EK153" i="16"/>
  <c r="ES153" i="16"/>
  <c r="EK121" i="16"/>
  <c r="ES121" i="16"/>
  <c r="EK89" i="16"/>
  <c r="ES89" i="16"/>
  <c r="EK152" i="16"/>
  <c r="ES152" i="16"/>
  <c r="EK144" i="16"/>
  <c r="ES144" i="16"/>
  <c r="EK136" i="16"/>
  <c r="ES136" i="16"/>
  <c r="EK128" i="16"/>
  <c r="ES128" i="16"/>
  <c r="EK120" i="16"/>
  <c r="ES120" i="16"/>
  <c r="EK112" i="16"/>
  <c r="ES112" i="16"/>
  <c r="EK104" i="16"/>
  <c r="ES104" i="16"/>
  <c r="EK96" i="16"/>
  <c r="ES96" i="16"/>
  <c r="EK88" i="16"/>
  <c r="ES88" i="16"/>
  <c r="EK151" i="16"/>
  <c r="ES151" i="16"/>
  <c r="EK143" i="16"/>
  <c r="ES143" i="16"/>
  <c r="EK135" i="16"/>
  <c r="ES135" i="16"/>
  <c r="EK127" i="16"/>
  <c r="ES127" i="16"/>
  <c r="EK119" i="16"/>
  <c r="ES119" i="16"/>
  <c r="EK111" i="16"/>
  <c r="ES111" i="16"/>
  <c r="EK103" i="16"/>
  <c r="ES103" i="16"/>
  <c r="EK95" i="16"/>
  <c r="ES95" i="16"/>
  <c r="EK87" i="16"/>
  <c r="ES87" i="16"/>
  <c r="EK150" i="16"/>
  <c r="ES150" i="16"/>
  <c r="EK142" i="16"/>
  <c r="ES142" i="16"/>
  <c r="EK134" i="16"/>
  <c r="ES134" i="16"/>
  <c r="EK126" i="16"/>
  <c r="ES126" i="16"/>
  <c r="EK118" i="16"/>
  <c r="ES118" i="16"/>
  <c r="EK110" i="16"/>
  <c r="ES110" i="16"/>
  <c r="EK102" i="16"/>
  <c r="ES102" i="16"/>
  <c r="EK94" i="16"/>
  <c r="ES94" i="16"/>
  <c r="EK86" i="16"/>
  <c r="ES86" i="16"/>
  <c r="AV57" i="17" a="1"/>
  <c r="AV49" i="17" a="1"/>
  <c r="AV41" i="17" a="1"/>
  <c r="AV33" i="17" a="1"/>
  <c r="AV25" i="17" a="1"/>
  <c r="AV17" i="17" a="1"/>
  <c r="AV9" i="17" a="1"/>
  <c r="AV56" i="17" a="1"/>
  <c r="AV48" i="17" a="1"/>
  <c r="AV40" i="17" a="1"/>
  <c r="AV32" i="17" a="1"/>
  <c r="AV24" i="17" a="1"/>
  <c r="AV16" i="17" a="1"/>
  <c r="AV8" i="17" a="1"/>
  <c r="AV55" i="17" a="1"/>
  <c r="AV47" i="17" a="1"/>
  <c r="AV39" i="17" a="1"/>
  <c r="AV31" i="17" a="1"/>
  <c r="AV23" i="17" a="1"/>
  <c r="AV15" i="17" a="1"/>
  <c r="AV7" i="17" a="1"/>
  <c r="AV54" i="17" a="1"/>
  <c r="AV46" i="17" a="1"/>
  <c r="AV38" i="17" a="1"/>
  <c r="AV30" i="17" a="1"/>
  <c r="AV22" i="17" a="1"/>
  <c r="AV14" i="17" a="1"/>
  <c r="AV26" i="17" a="1"/>
  <c r="AV53" i="17" a="1"/>
  <c r="AV45" i="17" a="1"/>
  <c r="AV37" i="17" a="1"/>
  <c r="AV29" i="17" a="1"/>
  <c r="AV21" i="17" a="1"/>
  <c r="AV13" i="17" a="1"/>
  <c r="AV42" i="17" a="1"/>
  <c r="AV10" i="17" a="1"/>
  <c r="AV52" i="17" a="1"/>
  <c r="AV44" i="17" a="1"/>
  <c r="AV36" i="17" a="1"/>
  <c r="AV28" i="17" a="1"/>
  <c r="AV20" i="17" a="1"/>
  <c r="AV12" i="17" a="1"/>
  <c r="AV34" i="17" a="1"/>
  <c r="AV18" i="17" a="1"/>
  <c r="AV51" i="17" a="1"/>
  <c r="AV43" i="17" a="1"/>
  <c r="AV35" i="17" a="1"/>
  <c r="AV27" i="17" a="1"/>
  <c r="AV19" i="17" a="1"/>
  <c r="AV11" i="17" a="1"/>
  <c r="AV50" i="17" a="1"/>
  <c r="AU47" i="17" a="1"/>
  <c r="AU57" i="17" a="1"/>
  <c r="AU53" i="17" a="1"/>
  <c r="AU49" i="17" a="1"/>
  <c r="AU45" i="17" a="1"/>
  <c r="AU41" i="17" a="1"/>
  <c r="AU37" i="17" a="1"/>
  <c r="AU33" i="17" a="1"/>
  <c r="AU29" i="17" a="1"/>
  <c r="AU25" i="17" a="1"/>
  <c r="AU21" i="17" a="1"/>
  <c r="AU17" i="17" a="1"/>
  <c r="AU13" i="17" a="1"/>
  <c r="AU39" i="17" a="1"/>
  <c r="AU31" i="17" a="1"/>
  <c r="AU23" i="17" a="1"/>
  <c r="AU15" i="17" a="1"/>
  <c r="AU43" i="17" a="1"/>
  <c r="AU56" i="17" a="1"/>
  <c r="AU52" i="17" a="1"/>
  <c r="AU48" i="17" a="1"/>
  <c r="AU44" i="17" a="1"/>
  <c r="AU40" i="17" a="1"/>
  <c r="AU36" i="17" a="1"/>
  <c r="AU32" i="17" a="1"/>
  <c r="AU28" i="17" a="1"/>
  <c r="AU24" i="17" a="1"/>
  <c r="AU20" i="17" a="1"/>
  <c r="AU16" i="17" a="1"/>
  <c r="AU12" i="17" a="1"/>
  <c r="AU51" i="17" a="1"/>
  <c r="AU35" i="17" a="1"/>
  <c r="AU27" i="17" a="1"/>
  <c r="AU19" i="17" a="1"/>
  <c r="AU55" i="17" a="1"/>
  <c r="AU54" i="17" a="1"/>
  <c r="AU50" i="17" a="1"/>
  <c r="AU46" i="17" a="1"/>
  <c r="AU42" i="17" a="1"/>
  <c r="AU38" i="17" a="1"/>
  <c r="AU34" i="17" a="1"/>
  <c r="AU30" i="17" a="1"/>
  <c r="AU26" i="17" a="1"/>
  <c r="AU22" i="17" a="1"/>
  <c r="AU18" i="17" a="1"/>
  <c r="AU14" i="17" a="1"/>
  <c r="AU11" i="17" a="1"/>
  <c r="AU7" i="17" a="1"/>
  <c r="AU10" i="17" a="1"/>
  <c r="AU9" i="17" a="1"/>
  <c r="AU8" i="17" a="1"/>
  <c r="CP78" i="4" l="1"/>
  <c r="CQ77" i="4"/>
  <c r="AV50" i="17"/>
  <c r="AV11" i="17"/>
  <c r="AV19" i="17"/>
  <c r="AV27" i="17"/>
  <c r="AV35" i="17"/>
  <c r="AV43" i="17"/>
  <c r="AV51" i="17"/>
  <c r="AV18" i="17"/>
  <c r="AV34" i="17"/>
  <c r="AV12" i="17"/>
  <c r="AV20" i="17"/>
  <c r="AV28" i="17"/>
  <c r="AV36" i="17"/>
  <c r="AV44" i="17"/>
  <c r="AV52" i="17"/>
  <c r="AV10" i="17"/>
  <c r="AV42" i="17"/>
  <c r="AV13" i="17"/>
  <c r="AV21" i="17"/>
  <c r="AV29" i="17"/>
  <c r="AV37" i="17"/>
  <c r="AV45" i="17"/>
  <c r="AV53" i="17"/>
  <c r="AV26" i="17"/>
  <c r="AV14" i="17"/>
  <c r="AV22" i="17"/>
  <c r="AV30" i="17"/>
  <c r="AV38" i="17"/>
  <c r="AV46" i="17"/>
  <c r="AV54" i="17"/>
  <c r="AV7" i="17"/>
  <c r="AV15" i="17"/>
  <c r="AV23" i="17"/>
  <c r="AV31" i="17"/>
  <c r="AV39" i="17"/>
  <c r="AV47" i="17"/>
  <c r="AV55" i="17"/>
  <c r="AV8" i="17"/>
  <c r="AV16" i="17"/>
  <c r="AV24" i="17"/>
  <c r="AV32" i="17"/>
  <c r="AV40" i="17"/>
  <c r="AV48" i="17"/>
  <c r="AV56" i="17"/>
  <c r="AV9" i="17"/>
  <c r="AV17" i="17"/>
  <c r="AV25" i="17"/>
  <c r="AV33" i="17"/>
  <c r="AV41" i="17"/>
  <c r="AV49" i="17"/>
  <c r="AV57" i="17"/>
  <c r="AU14" i="17"/>
  <c r="AU18" i="17"/>
  <c r="AU22" i="17"/>
  <c r="AU26" i="17"/>
  <c r="AU30" i="17"/>
  <c r="AU34" i="17"/>
  <c r="AU38" i="17"/>
  <c r="AU42" i="17"/>
  <c r="AU46" i="17"/>
  <c r="AU50" i="17"/>
  <c r="AU54" i="17"/>
  <c r="AU55" i="17"/>
  <c r="AU19" i="17"/>
  <c r="AU27" i="17"/>
  <c r="AU35" i="17"/>
  <c r="AU51" i="17"/>
  <c r="AU12" i="17"/>
  <c r="AU16" i="17"/>
  <c r="AU20" i="17"/>
  <c r="AU24" i="17"/>
  <c r="AU28" i="17"/>
  <c r="AU32" i="17"/>
  <c r="AU36" i="17"/>
  <c r="AU40" i="17"/>
  <c r="AU44" i="17"/>
  <c r="AU48" i="17"/>
  <c r="AU52" i="17"/>
  <c r="AU56" i="17"/>
  <c r="AU43" i="17"/>
  <c r="AU15" i="17"/>
  <c r="AU23" i="17"/>
  <c r="AU31" i="17"/>
  <c r="AU39" i="17"/>
  <c r="AU13" i="17"/>
  <c r="AU17" i="17"/>
  <c r="AU21" i="17"/>
  <c r="AU25" i="17"/>
  <c r="AU29" i="17"/>
  <c r="AU33" i="17"/>
  <c r="AU37" i="17"/>
  <c r="AU41" i="17"/>
  <c r="AU45" i="17"/>
  <c r="AU49" i="17"/>
  <c r="AU53" i="17"/>
  <c r="AU57" i="17"/>
  <c r="AU47" i="17"/>
  <c r="AU8" i="17"/>
  <c r="AU9" i="17"/>
  <c r="AU10" i="17"/>
  <c r="AU7" i="17"/>
  <c r="AU11" i="17"/>
  <c r="I33" i="16"/>
  <c r="F39" i="16"/>
  <c r="W158" i="5"/>
  <c r="W157" i="5"/>
  <c r="W156" i="5"/>
  <c r="W155" i="5"/>
  <c r="W154" i="5"/>
  <c r="W153" i="5"/>
  <c r="W152" i="5"/>
  <c r="W151" i="5"/>
  <c r="W150" i="5"/>
  <c r="W149" i="5"/>
  <c r="W148" i="5"/>
  <c r="W147" i="5"/>
  <c r="W146" i="5"/>
  <c r="W145" i="5"/>
  <c r="W144" i="5"/>
  <c r="W143" i="5"/>
  <c r="W142" i="5"/>
  <c r="W141" i="5"/>
  <c r="W140" i="5"/>
  <c r="W139" i="5"/>
  <c r="W138" i="5"/>
  <c r="W137" i="5"/>
  <c r="W136" i="5"/>
  <c r="W135" i="5"/>
  <c r="W134" i="5"/>
  <c r="W133" i="5"/>
  <c r="W132" i="5"/>
  <c r="W131" i="5"/>
  <c r="W130" i="5"/>
  <c r="W129" i="5"/>
  <c r="W128" i="5"/>
  <c r="W127" i="5"/>
  <c r="W126" i="5"/>
  <c r="W125" i="5"/>
  <c r="W124" i="5"/>
  <c r="W123" i="5"/>
  <c r="W122" i="5"/>
  <c r="W121" i="5"/>
  <c r="W120" i="5"/>
  <c r="W119" i="5"/>
  <c r="W118" i="5"/>
  <c r="W117" i="5"/>
  <c r="W116" i="5"/>
  <c r="W115" i="5"/>
  <c r="W114" i="5"/>
  <c r="W113" i="5"/>
  <c r="W112" i="5"/>
  <c r="W111" i="5"/>
  <c r="W110" i="5"/>
  <c r="W109" i="5"/>
  <c r="W108" i="5"/>
  <c r="W107" i="5"/>
  <c r="W106" i="5"/>
  <c r="W105" i="5"/>
  <c r="W104" i="5"/>
  <c r="W103" i="5"/>
  <c r="W102" i="5"/>
  <c r="W101" i="5"/>
  <c r="W100" i="5"/>
  <c r="W99" i="5"/>
  <c r="W98" i="5"/>
  <c r="W97" i="5"/>
  <c r="W96" i="5"/>
  <c r="W95" i="5"/>
  <c r="W94" i="5"/>
  <c r="W93" i="5"/>
  <c r="W92" i="5"/>
  <c r="W91" i="5"/>
  <c r="W90" i="5"/>
  <c r="W89" i="5"/>
  <c r="W88" i="5"/>
  <c r="W87" i="5"/>
  <c r="W86" i="5"/>
  <c r="W85" i="5"/>
  <c r="W84" i="5"/>
  <c r="W83" i="5"/>
  <c r="W82" i="5"/>
  <c r="W81" i="5"/>
  <c r="W80" i="5"/>
  <c r="W79" i="5"/>
  <c r="W78" i="5"/>
  <c r="W77" i="5"/>
  <c r="W76" i="5"/>
  <c r="W75" i="5"/>
  <c r="W74" i="5"/>
  <c r="W73" i="5"/>
  <c r="W72" i="5"/>
  <c r="W71" i="5"/>
  <c r="W70" i="5"/>
  <c r="W69" i="5"/>
  <c r="W68" i="5"/>
  <c r="W67" i="5"/>
  <c r="W66" i="5"/>
  <c r="W65" i="5"/>
  <c r="W64" i="5"/>
  <c r="W63" i="5"/>
  <c r="W62" i="5"/>
  <c r="W61" i="5"/>
  <c r="W60" i="5"/>
  <c r="W59" i="5"/>
  <c r="W58" i="5"/>
  <c r="W57" i="5"/>
  <c r="W56" i="5"/>
  <c r="W55" i="5"/>
  <c r="W54" i="5"/>
  <c r="W53" i="5"/>
  <c r="W52" i="5"/>
  <c r="W51" i="5"/>
  <c r="W50" i="5"/>
  <c r="W49" i="5"/>
  <c r="W48" i="5"/>
  <c r="W47" i="5"/>
  <c r="W46" i="5"/>
  <c r="W45" i="5"/>
  <c r="W44" i="5"/>
  <c r="W43" i="5"/>
  <c r="W42" i="5"/>
  <c r="W41" i="5"/>
  <c r="W40" i="5"/>
  <c r="W39" i="5"/>
  <c r="W38" i="5"/>
  <c r="W37" i="5"/>
  <c r="W36" i="5"/>
  <c r="W35" i="5"/>
  <c r="W34" i="5"/>
  <c r="W33" i="5"/>
  <c r="W32" i="5"/>
  <c r="W31" i="5"/>
  <c r="W30" i="5"/>
  <c r="W29" i="5"/>
  <c r="W28" i="5"/>
  <c r="W27" i="5"/>
  <c r="W26" i="5"/>
  <c r="W25" i="5"/>
  <c r="W24" i="5"/>
  <c r="W23" i="5"/>
  <c r="W22" i="5"/>
  <c r="W21" i="5"/>
  <c r="W20" i="5"/>
  <c r="W19" i="5"/>
  <c r="W18" i="5"/>
  <c r="W17" i="5"/>
  <c r="W16" i="5"/>
  <c r="W15" i="5"/>
  <c r="W14" i="5"/>
  <c r="P5" i="5"/>
  <c r="W85" i="16"/>
  <c r="W84" i="16"/>
  <c r="W83" i="16"/>
  <c r="W82" i="16"/>
  <c r="W81" i="16"/>
  <c r="W80" i="16"/>
  <c r="W79" i="16"/>
  <c r="W78" i="16"/>
  <c r="W77" i="16"/>
  <c r="W76" i="16"/>
  <c r="W75" i="16"/>
  <c r="W74" i="16"/>
  <c r="W73" i="16"/>
  <c r="W72" i="16"/>
  <c r="W71" i="16"/>
  <c r="W70" i="16"/>
  <c r="W69" i="16"/>
  <c r="W68" i="16"/>
  <c r="W67" i="16"/>
  <c r="W66" i="16"/>
  <c r="W65" i="16"/>
  <c r="W64" i="16"/>
  <c r="W63" i="16"/>
  <c r="W62" i="16"/>
  <c r="W61" i="16"/>
  <c r="W60" i="16"/>
  <c r="W59" i="16"/>
  <c r="W58" i="16"/>
  <c r="W57" i="16"/>
  <c r="W56" i="16"/>
  <c r="W55" i="16"/>
  <c r="W54" i="16"/>
  <c r="W53"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8" i="16"/>
  <c r="W17" i="16"/>
  <c r="W16" i="16"/>
  <c r="W15" i="16"/>
  <c r="W14" i="16"/>
  <c r="W19" i="16"/>
  <c r="CP79" i="4" l="1"/>
  <c r="CQ78" i="4"/>
  <c r="EK31" i="16"/>
  <c r="ES31" i="16"/>
  <c r="EK55" i="16"/>
  <c r="ES55" i="16"/>
  <c r="EK32" i="16"/>
  <c r="ES32" i="16"/>
  <c r="EK56" i="16"/>
  <c r="ES56" i="16"/>
  <c r="EK72" i="16"/>
  <c r="ES72" i="16"/>
  <c r="EK16" i="16"/>
  <c r="ES16" i="16"/>
  <c r="EK25" i="16"/>
  <c r="ES25" i="16"/>
  <c r="EK33" i="16"/>
  <c r="ES33" i="16"/>
  <c r="EK41" i="16"/>
  <c r="ES41" i="16"/>
  <c r="EK49" i="16"/>
  <c r="ES49" i="16"/>
  <c r="EK57" i="16"/>
  <c r="ES57" i="16"/>
  <c r="EK65" i="16"/>
  <c r="ES65" i="16"/>
  <c r="EK73" i="16"/>
  <c r="ES73" i="16"/>
  <c r="EK81" i="16"/>
  <c r="ES81" i="16"/>
  <c r="EK47" i="16"/>
  <c r="ES47" i="16"/>
  <c r="EK24" i="16"/>
  <c r="ES24" i="16"/>
  <c r="EK48" i="16"/>
  <c r="ES48" i="16"/>
  <c r="EK80" i="16"/>
  <c r="ES80" i="16"/>
  <c r="EK17" i="16"/>
  <c r="ES17" i="16"/>
  <c r="EK26" i="16"/>
  <c r="ES26" i="16"/>
  <c r="EK34" i="16"/>
  <c r="ES34" i="16"/>
  <c r="EK42" i="16"/>
  <c r="ES42" i="16"/>
  <c r="EK50" i="16"/>
  <c r="ES50" i="16"/>
  <c r="EK58" i="16"/>
  <c r="ES58" i="16"/>
  <c r="EK66" i="16"/>
  <c r="ES66" i="16"/>
  <c r="EK74" i="16"/>
  <c r="ES74" i="16"/>
  <c r="EK82" i="16"/>
  <c r="ES82" i="16"/>
  <c r="EK23" i="16"/>
  <c r="ES23" i="16"/>
  <c r="EK71" i="16"/>
  <c r="ES71" i="16"/>
  <c r="EK15" i="16"/>
  <c r="ES15" i="16"/>
  <c r="EK40" i="16"/>
  <c r="ES40" i="16"/>
  <c r="EK64" i="16"/>
  <c r="ES64" i="16"/>
  <c r="EK18" i="16"/>
  <c r="ES18" i="16"/>
  <c r="EK27" i="16"/>
  <c r="ES27" i="16"/>
  <c r="EK35" i="16"/>
  <c r="ES35" i="16"/>
  <c r="EK43" i="16"/>
  <c r="ES43" i="16"/>
  <c r="EK51" i="16"/>
  <c r="ES51" i="16"/>
  <c r="EK59" i="16"/>
  <c r="ES59" i="16"/>
  <c r="EK67" i="16"/>
  <c r="ES67" i="16"/>
  <c r="EK75" i="16"/>
  <c r="ES75" i="16"/>
  <c r="EK83" i="16"/>
  <c r="ES83" i="16"/>
  <c r="EK60" i="16"/>
  <c r="ES60" i="16"/>
  <c r="EK14" i="16"/>
  <c r="ES14" i="16"/>
  <c r="EK39" i="16"/>
  <c r="ES39" i="16"/>
  <c r="EK20" i="16"/>
  <c r="ES20" i="16"/>
  <c r="EK36" i="16"/>
  <c r="ES36" i="16"/>
  <c r="EK52" i="16"/>
  <c r="ES52" i="16"/>
  <c r="EK68" i="16"/>
  <c r="ES68" i="16"/>
  <c r="EK84" i="16"/>
  <c r="ES84" i="16"/>
  <c r="EK19" i="16"/>
  <c r="ES19" i="16"/>
  <c r="EK21" i="16"/>
  <c r="ES21" i="16"/>
  <c r="EK29" i="16"/>
  <c r="ES29" i="16"/>
  <c r="EK37" i="16"/>
  <c r="ES37" i="16"/>
  <c r="EK45" i="16"/>
  <c r="ES45" i="16"/>
  <c r="EK53" i="16"/>
  <c r="ES53" i="16"/>
  <c r="EK61" i="16"/>
  <c r="ES61" i="16"/>
  <c r="EK69" i="16"/>
  <c r="ES69" i="16"/>
  <c r="EK77" i="16"/>
  <c r="ES77" i="16"/>
  <c r="EK85" i="16"/>
  <c r="ES85" i="16"/>
  <c r="EK63" i="16"/>
  <c r="ES63" i="16"/>
  <c r="EK28" i="16"/>
  <c r="ES28" i="16"/>
  <c r="EK44" i="16"/>
  <c r="ES44" i="16"/>
  <c r="EK76" i="16"/>
  <c r="ES76" i="16"/>
  <c r="EK13" i="16"/>
  <c r="ES13" i="16"/>
  <c r="EK22" i="16"/>
  <c r="ES22" i="16"/>
  <c r="EK30" i="16"/>
  <c r="ES30" i="16"/>
  <c r="EK38" i="16"/>
  <c r="ES38" i="16"/>
  <c r="EK46" i="16"/>
  <c r="ES46" i="16"/>
  <c r="EK54" i="16"/>
  <c r="ES54" i="16"/>
  <c r="EK62" i="16"/>
  <c r="ES62" i="16"/>
  <c r="EK70" i="16"/>
  <c r="ES70" i="16"/>
  <c r="EK78" i="16"/>
  <c r="ES78" i="16"/>
  <c r="EK79" i="16"/>
  <c r="ES79" i="16"/>
  <c r="N27" i="6"/>
  <c r="K21" i="6"/>
  <c r="N21" i="6"/>
  <c r="LO12" i="4"/>
  <c r="LH12" i="4"/>
  <c r="PA74" i="4"/>
  <c r="OZ74" i="4"/>
  <c r="OY74" i="4"/>
  <c r="OX74" i="4"/>
  <c r="OW74" i="4"/>
  <c r="OV74" i="4"/>
  <c r="OU74" i="4"/>
  <c r="OT74" i="4"/>
  <c r="OS74" i="4"/>
  <c r="OR74" i="4"/>
  <c r="OQ74" i="4"/>
  <c r="OP74" i="4"/>
  <c r="OO74" i="4"/>
  <c r="ON74" i="4"/>
  <c r="OM74" i="4"/>
  <c r="OL74" i="4"/>
  <c r="OK74" i="4"/>
  <c r="OJ74" i="4"/>
  <c r="OI74" i="4"/>
  <c r="OH74" i="4"/>
  <c r="OG74" i="4"/>
  <c r="OF74" i="4"/>
  <c r="OE74" i="4"/>
  <c r="OD74" i="4"/>
  <c r="OC74" i="4"/>
  <c r="OB74" i="4"/>
  <c r="OA74" i="4"/>
  <c r="NZ74" i="4"/>
  <c r="NU74" i="4"/>
  <c r="NT74" i="4"/>
  <c r="NS74" i="4"/>
  <c r="NR74" i="4"/>
  <c r="NQ74" i="4"/>
  <c r="NP74" i="4"/>
  <c r="NO74" i="4"/>
  <c r="NN74" i="4"/>
  <c r="NM74" i="4"/>
  <c r="NL74" i="4"/>
  <c r="NK74" i="4"/>
  <c r="NJ74" i="4"/>
  <c r="NI74" i="4"/>
  <c r="NH74" i="4"/>
  <c r="NG74" i="4"/>
  <c r="NF74" i="4"/>
  <c r="NE74" i="4"/>
  <c r="ND74" i="4"/>
  <c r="NC74" i="4"/>
  <c r="NB74" i="4"/>
  <c r="NA74" i="4"/>
  <c r="MZ74" i="4"/>
  <c r="MY74" i="4"/>
  <c r="MX74" i="4"/>
  <c r="MW74" i="4"/>
  <c r="MV74" i="4"/>
  <c r="MU74" i="4"/>
  <c r="MT74" i="4"/>
  <c r="MS74" i="4"/>
  <c r="MR74" i="4"/>
  <c r="MQ74" i="4"/>
  <c r="MP74" i="4"/>
  <c r="MO74" i="4"/>
  <c r="MN74" i="4"/>
  <c r="MI74" i="4"/>
  <c r="MH74" i="4"/>
  <c r="MG74" i="4"/>
  <c r="MF74" i="4"/>
  <c r="ME74" i="4"/>
  <c r="MD74" i="4"/>
  <c r="PA73" i="4"/>
  <c r="OZ73" i="4"/>
  <c r="OY73" i="4"/>
  <c r="OX73" i="4"/>
  <c r="OW73" i="4"/>
  <c r="OV73" i="4"/>
  <c r="OU73" i="4"/>
  <c r="OT73" i="4"/>
  <c r="OS73" i="4"/>
  <c r="OR73" i="4"/>
  <c r="OQ73" i="4"/>
  <c r="OP73" i="4"/>
  <c r="OO73" i="4"/>
  <c r="ON73" i="4"/>
  <c r="OM73" i="4"/>
  <c r="OL73" i="4"/>
  <c r="OK73" i="4"/>
  <c r="OJ73" i="4"/>
  <c r="OI73" i="4"/>
  <c r="OH73" i="4"/>
  <c r="OG73" i="4"/>
  <c r="OF73" i="4"/>
  <c r="OE73" i="4"/>
  <c r="OD73" i="4"/>
  <c r="OC73" i="4"/>
  <c r="OB73" i="4"/>
  <c r="OA73" i="4"/>
  <c r="NZ73" i="4"/>
  <c r="NU73" i="4"/>
  <c r="NT73" i="4"/>
  <c r="NS73" i="4"/>
  <c r="NR73" i="4"/>
  <c r="NQ73" i="4"/>
  <c r="NP73" i="4"/>
  <c r="NO73" i="4"/>
  <c r="NN73" i="4"/>
  <c r="NM73" i="4"/>
  <c r="NL73" i="4"/>
  <c r="NK73" i="4"/>
  <c r="NJ73" i="4"/>
  <c r="NI73" i="4"/>
  <c r="NH73" i="4"/>
  <c r="NG73" i="4"/>
  <c r="NF73" i="4"/>
  <c r="NE73" i="4"/>
  <c r="ND73" i="4"/>
  <c r="NC73" i="4"/>
  <c r="NB73" i="4"/>
  <c r="NA73" i="4"/>
  <c r="MZ73" i="4"/>
  <c r="MY73" i="4"/>
  <c r="MX73" i="4"/>
  <c r="MW73" i="4"/>
  <c r="MV73" i="4"/>
  <c r="MU73" i="4"/>
  <c r="MT73" i="4"/>
  <c r="MS73" i="4"/>
  <c r="MR73" i="4"/>
  <c r="MQ73" i="4"/>
  <c r="MP73" i="4"/>
  <c r="MO73" i="4"/>
  <c r="MN73" i="4"/>
  <c r="MI73" i="4"/>
  <c r="MH73" i="4"/>
  <c r="MG73" i="4"/>
  <c r="MF73" i="4"/>
  <c r="ME73" i="4"/>
  <c r="MD73" i="4"/>
  <c r="PA72" i="4"/>
  <c r="OZ72" i="4"/>
  <c r="OY72" i="4"/>
  <c r="OX72" i="4"/>
  <c r="OW72" i="4"/>
  <c r="OV72" i="4"/>
  <c r="OU72" i="4"/>
  <c r="OT72" i="4"/>
  <c r="OS72" i="4"/>
  <c r="OR72" i="4"/>
  <c r="OQ72" i="4"/>
  <c r="OP72" i="4"/>
  <c r="OO72" i="4"/>
  <c r="ON72" i="4"/>
  <c r="OM72" i="4"/>
  <c r="OL72" i="4"/>
  <c r="OK72" i="4"/>
  <c r="OJ72" i="4"/>
  <c r="OI72" i="4"/>
  <c r="OH72" i="4"/>
  <c r="OG72" i="4"/>
  <c r="OF72" i="4"/>
  <c r="OE72" i="4"/>
  <c r="OD72" i="4"/>
  <c r="OC72" i="4"/>
  <c r="OB72" i="4"/>
  <c r="OA72" i="4"/>
  <c r="NZ72" i="4"/>
  <c r="NU72" i="4"/>
  <c r="NT72" i="4"/>
  <c r="NS72" i="4"/>
  <c r="NR72" i="4"/>
  <c r="NQ72" i="4"/>
  <c r="NP72" i="4"/>
  <c r="NO72" i="4"/>
  <c r="NN72" i="4"/>
  <c r="NM72" i="4"/>
  <c r="NL72" i="4"/>
  <c r="NK72" i="4"/>
  <c r="NJ72" i="4"/>
  <c r="NI72" i="4"/>
  <c r="NH72" i="4"/>
  <c r="NG72" i="4"/>
  <c r="NF72" i="4"/>
  <c r="NE72" i="4"/>
  <c r="ND72" i="4"/>
  <c r="NC72" i="4"/>
  <c r="NB72" i="4"/>
  <c r="NA72" i="4"/>
  <c r="MZ72" i="4"/>
  <c r="MY72" i="4"/>
  <c r="MX72" i="4"/>
  <c r="MW72" i="4"/>
  <c r="MV72" i="4"/>
  <c r="MU72" i="4"/>
  <c r="MT72" i="4"/>
  <c r="MS72" i="4"/>
  <c r="MR72" i="4"/>
  <c r="MQ72" i="4"/>
  <c r="MP72" i="4"/>
  <c r="MO72" i="4"/>
  <c r="MN72" i="4"/>
  <c r="MI72" i="4"/>
  <c r="MH72" i="4"/>
  <c r="MG72" i="4"/>
  <c r="MF72" i="4"/>
  <c r="ME72" i="4"/>
  <c r="MD72" i="4"/>
  <c r="PA71" i="4"/>
  <c r="OZ71" i="4"/>
  <c r="OY71" i="4"/>
  <c r="OX71" i="4"/>
  <c r="OW71" i="4"/>
  <c r="OV71" i="4"/>
  <c r="OU71" i="4"/>
  <c r="OT71" i="4"/>
  <c r="OS71" i="4"/>
  <c r="OR71" i="4"/>
  <c r="OQ71" i="4"/>
  <c r="OP71" i="4"/>
  <c r="OO71" i="4"/>
  <c r="ON71" i="4"/>
  <c r="OM71" i="4"/>
  <c r="OL71" i="4"/>
  <c r="OK71" i="4"/>
  <c r="OJ71" i="4"/>
  <c r="OI71" i="4"/>
  <c r="OH71" i="4"/>
  <c r="OG71" i="4"/>
  <c r="OF71" i="4"/>
  <c r="OE71" i="4"/>
  <c r="OD71" i="4"/>
  <c r="OC71" i="4"/>
  <c r="OB71" i="4"/>
  <c r="OA71" i="4"/>
  <c r="NZ71" i="4"/>
  <c r="NU71" i="4"/>
  <c r="NT71" i="4"/>
  <c r="NS71" i="4"/>
  <c r="NR71" i="4"/>
  <c r="NQ71" i="4"/>
  <c r="NP71" i="4"/>
  <c r="NO71" i="4"/>
  <c r="NN71" i="4"/>
  <c r="NM71" i="4"/>
  <c r="NL71" i="4"/>
  <c r="NK71" i="4"/>
  <c r="NJ71" i="4"/>
  <c r="NI71" i="4"/>
  <c r="NH71" i="4"/>
  <c r="NG71" i="4"/>
  <c r="NF71" i="4"/>
  <c r="NE71" i="4"/>
  <c r="ND71" i="4"/>
  <c r="NC71" i="4"/>
  <c r="NB71" i="4"/>
  <c r="NA71" i="4"/>
  <c r="MZ71" i="4"/>
  <c r="MY71" i="4"/>
  <c r="MX71" i="4"/>
  <c r="MW71" i="4"/>
  <c r="MV71" i="4"/>
  <c r="MU71" i="4"/>
  <c r="MT71" i="4"/>
  <c r="MS71" i="4"/>
  <c r="MR71" i="4"/>
  <c r="MQ71" i="4"/>
  <c r="MP71" i="4"/>
  <c r="MO71" i="4"/>
  <c r="MN71" i="4"/>
  <c r="MI71" i="4"/>
  <c r="MH71" i="4"/>
  <c r="MG71" i="4"/>
  <c r="MF71" i="4"/>
  <c r="ME71" i="4"/>
  <c r="MD71" i="4"/>
  <c r="PA70" i="4"/>
  <c r="OZ70" i="4"/>
  <c r="OY70" i="4"/>
  <c r="OX70" i="4"/>
  <c r="OW70" i="4"/>
  <c r="OV70" i="4"/>
  <c r="OU70" i="4"/>
  <c r="OT70" i="4"/>
  <c r="OS70" i="4"/>
  <c r="OR70" i="4"/>
  <c r="OQ70" i="4"/>
  <c r="OP70" i="4"/>
  <c r="OO70" i="4"/>
  <c r="ON70" i="4"/>
  <c r="OM70" i="4"/>
  <c r="OL70" i="4"/>
  <c r="OK70" i="4"/>
  <c r="OJ70" i="4"/>
  <c r="OI70" i="4"/>
  <c r="OH70" i="4"/>
  <c r="OG70" i="4"/>
  <c r="OF70" i="4"/>
  <c r="OE70" i="4"/>
  <c r="OD70" i="4"/>
  <c r="OC70" i="4"/>
  <c r="OB70" i="4"/>
  <c r="OA70" i="4"/>
  <c r="NZ70" i="4"/>
  <c r="NU70" i="4"/>
  <c r="NT70" i="4"/>
  <c r="NS70" i="4"/>
  <c r="NR70" i="4"/>
  <c r="NQ70" i="4"/>
  <c r="NP70" i="4"/>
  <c r="NO70" i="4"/>
  <c r="NN70" i="4"/>
  <c r="NM70" i="4"/>
  <c r="NL70" i="4"/>
  <c r="NK70" i="4"/>
  <c r="NJ70" i="4"/>
  <c r="NI70" i="4"/>
  <c r="NH70" i="4"/>
  <c r="NG70" i="4"/>
  <c r="NF70" i="4"/>
  <c r="NE70" i="4"/>
  <c r="ND70" i="4"/>
  <c r="NC70" i="4"/>
  <c r="NB70" i="4"/>
  <c r="NA70" i="4"/>
  <c r="MZ70" i="4"/>
  <c r="MY70" i="4"/>
  <c r="MX70" i="4"/>
  <c r="MW70" i="4"/>
  <c r="MV70" i="4"/>
  <c r="MU70" i="4"/>
  <c r="MT70" i="4"/>
  <c r="MS70" i="4"/>
  <c r="MR70" i="4"/>
  <c r="MQ70" i="4"/>
  <c r="MP70" i="4"/>
  <c r="MO70" i="4"/>
  <c r="MN70" i="4"/>
  <c r="MI70" i="4"/>
  <c r="MH70" i="4"/>
  <c r="MG70" i="4"/>
  <c r="MF70" i="4"/>
  <c r="ME70" i="4"/>
  <c r="MD70" i="4"/>
  <c r="PA69" i="4"/>
  <c r="OZ69" i="4"/>
  <c r="OY69" i="4"/>
  <c r="OX69" i="4"/>
  <c r="OW69" i="4"/>
  <c r="OV69" i="4"/>
  <c r="OU69" i="4"/>
  <c r="OT69" i="4"/>
  <c r="OS69" i="4"/>
  <c r="OR69" i="4"/>
  <c r="OQ69" i="4"/>
  <c r="OP69" i="4"/>
  <c r="OO69" i="4"/>
  <c r="ON69" i="4"/>
  <c r="OM69" i="4"/>
  <c r="OL69" i="4"/>
  <c r="OK69" i="4"/>
  <c r="OJ69" i="4"/>
  <c r="OI69" i="4"/>
  <c r="OH69" i="4"/>
  <c r="OG69" i="4"/>
  <c r="OF69" i="4"/>
  <c r="OE69" i="4"/>
  <c r="OD69" i="4"/>
  <c r="OC69" i="4"/>
  <c r="OB69" i="4"/>
  <c r="OA69" i="4"/>
  <c r="NZ69" i="4"/>
  <c r="NU69" i="4"/>
  <c r="NT69" i="4"/>
  <c r="NS69" i="4"/>
  <c r="NR69" i="4"/>
  <c r="NQ69" i="4"/>
  <c r="NP69" i="4"/>
  <c r="NO69" i="4"/>
  <c r="NN69" i="4"/>
  <c r="NM69" i="4"/>
  <c r="NL69" i="4"/>
  <c r="NK69" i="4"/>
  <c r="NJ69" i="4"/>
  <c r="NI69" i="4"/>
  <c r="NH69" i="4"/>
  <c r="NG69" i="4"/>
  <c r="NF69" i="4"/>
  <c r="NE69" i="4"/>
  <c r="ND69" i="4"/>
  <c r="NC69" i="4"/>
  <c r="NB69" i="4"/>
  <c r="NA69" i="4"/>
  <c r="MZ69" i="4"/>
  <c r="MY69" i="4"/>
  <c r="MX69" i="4"/>
  <c r="MW69" i="4"/>
  <c r="MV69" i="4"/>
  <c r="MU69" i="4"/>
  <c r="MT69" i="4"/>
  <c r="MS69" i="4"/>
  <c r="MR69" i="4"/>
  <c r="MQ69" i="4"/>
  <c r="MP69" i="4"/>
  <c r="MO69" i="4"/>
  <c r="MN69" i="4"/>
  <c r="MI69" i="4"/>
  <c r="MH69" i="4"/>
  <c r="MG69" i="4"/>
  <c r="MF69" i="4"/>
  <c r="ME69" i="4"/>
  <c r="MD69" i="4"/>
  <c r="PA68" i="4"/>
  <c r="OZ68" i="4"/>
  <c r="OY68" i="4"/>
  <c r="OX68" i="4"/>
  <c r="OW68" i="4"/>
  <c r="OV68" i="4"/>
  <c r="OU68" i="4"/>
  <c r="OT68" i="4"/>
  <c r="OS68" i="4"/>
  <c r="OR68" i="4"/>
  <c r="OQ68" i="4"/>
  <c r="OP68" i="4"/>
  <c r="OO68" i="4"/>
  <c r="ON68" i="4"/>
  <c r="OM68" i="4"/>
  <c r="OL68" i="4"/>
  <c r="OK68" i="4"/>
  <c r="OJ68" i="4"/>
  <c r="OI68" i="4"/>
  <c r="OH68" i="4"/>
  <c r="OG68" i="4"/>
  <c r="OF68" i="4"/>
  <c r="OE68" i="4"/>
  <c r="OD68" i="4"/>
  <c r="OC68" i="4"/>
  <c r="OB68" i="4"/>
  <c r="OA68" i="4"/>
  <c r="NZ68" i="4"/>
  <c r="NU68" i="4"/>
  <c r="NT68" i="4"/>
  <c r="NS68" i="4"/>
  <c r="NR68" i="4"/>
  <c r="NQ68" i="4"/>
  <c r="NP68" i="4"/>
  <c r="NO68" i="4"/>
  <c r="NN68" i="4"/>
  <c r="NM68" i="4"/>
  <c r="NL68" i="4"/>
  <c r="NK68" i="4"/>
  <c r="NJ68" i="4"/>
  <c r="NI68" i="4"/>
  <c r="NH68" i="4"/>
  <c r="NG68" i="4"/>
  <c r="NF68" i="4"/>
  <c r="NE68" i="4"/>
  <c r="ND68" i="4"/>
  <c r="NC68" i="4"/>
  <c r="NB68" i="4"/>
  <c r="NA68" i="4"/>
  <c r="MZ68" i="4"/>
  <c r="MY68" i="4"/>
  <c r="MX68" i="4"/>
  <c r="MW68" i="4"/>
  <c r="MV68" i="4"/>
  <c r="MU68" i="4"/>
  <c r="MT68" i="4"/>
  <c r="MS68" i="4"/>
  <c r="MR68" i="4"/>
  <c r="MQ68" i="4"/>
  <c r="MP68" i="4"/>
  <c r="MO68" i="4"/>
  <c r="MN68" i="4"/>
  <c r="MI68" i="4"/>
  <c r="MH68" i="4"/>
  <c r="MG68" i="4"/>
  <c r="MF68" i="4"/>
  <c r="ME68" i="4"/>
  <c r="MD68" i="4"/>
  <c r="PA67" i="4"/>
  <c r="OZ67" i="4"/>
  <c r="OY67" i="4"/>
  <c r="OX67" i="4"/>
  <c r="OW67" i="4"/>
  <c r="OV67" i="4"/>
  <c r="OU67" i="4"/>
  <c r="OT67" i="4"/>
  <c r="OS67" i="4"/>
  <c r="OR67" i="4"/>
  <c r="OQ67" i="4"/>
  <c r="OP67" i="4"/>
  <c r="OO67" i="4"/>
  <c r="ON67" i="4"/>
  <c r="OM67" i="4"/>
  <c r="OL67" i="4"/>
  <c r="OK67" i="4"/>
  <c r="OJ67" i="4"/>
  <c r="OI67" i="4"/>
  <c r="OH67" i="4"/>
  <c r="OG67" i="4"/>
  <c r="OF67" i="4"/>
  <c r="OE67" i="4"/>
  <c r="OD67" i="4"/>
  <c r="OC67" i="4"/>
  <c r="OB67" i="4"/>
  <c r="OA67" i="4"/>
  <c r="NZ67" i="4"/>
  <c r="NU67" i="4"/>
  <c r="NT67" i="4"/>
  <c r="NS67" i="4"/>
  <c r="NR67" i="4"/>
  <c r="NQ67" i="4"/>
  <c r="NP67" i="4"/>
  <c r="NO67" i="4"/>
  <c r="NN67" i="4"/>
  <c r="NM67" i="4"/>
  <c r="NL67" i="4"/>
  <c r="NK67" i="4"/>
  <c r="NJ67" i="4"/>
  <c r="NI67" i="4"/>
  <c r="NH67" i="4"/>
  <c r="NG67" i="4"/>
  <c r="NF67" i="4"/>
  <c r="NE67" i="4"/>
  <c r="ND67" i="4"/>
  <c r="NC67" i="4"/>
  <c r="NB67" i="4"/>
  <c r="NA67" i="4"/>
  <c r="MZ67" i="4"/>
  <c r="MY67" i="4"/>
  <c r="MX67" i="4"/>
  <c r="MW67" i="4"/>
  <c r="MV67" i="4"/>
  <c r="MU67" i="4"/>
  <c r="MT67" i="4"/>
  <c r="MS67" i="4"/>
  <c r="MR67" i="4"/>
  <c r="MQ67" i="4"/>
  <c r="MP67" i="4"/>
  <c r="MO67" i="4"/>
  <c r="MN67" i="4"/>
  <c r="MI67" i="4"/>
  <c r="MH67" i="4"/>
  <c r="MG67" i="4"/>
  <c r="MF67" i="4"/>
  <c r="ME67" i="4"/>
  <c r="MD67" i="4"/>
  <c r="PA66" i="4"/>
  <c r="OZ66" i="4"/>
  <c r="OY66" i="4"/>
  <c r="OX66" i="4"/>
  <c r="OW66" i="4"/>
  <c r="OV66" i="4"/>
  <c r="OU66" i="4"/>
  <c r="OT66" i="4"/>
  <c r="OS66" i="4"/>
  <c r="OR66" i="4"/>
  <c r="OQ66" i="4"/>
  <c r="OP66" i="4"/>
  <c r="OO66" i="4"/>
  <c r="ON66" i="4"/>
  <c r="OM66" i="4"/>
  <c r="OL66" i="4"/>
  <c r="OK66" i="4"/>
  <c r="OJ66" i="4"/>
  <c r="OI66" i="4"/>
  <c r="OH66" i="4"/>
  <c r="OG66" i="4"/>
  <c r="OF66" i="4"/>
  <c r="OE66" i="4"/>
  <c r="OD66" i="4"/>
  <c r="OC66" i="4"/>
  <c r="OB66" i="4"/>
  <c r="OA66" i="4"/>
  <c r="NZ66" i="4"/>
  <c r="NU66" i="4"/>
  <c r="NT66" i="4"/>
  <c r="NS66" i="4"/>
  <c r="NR66" i="4"/>
  <c r="NQ66" i="4"/>
  <c r="NP66" i="4"/>
  <c r="NO66" i="4"/>
  <c r="NN66" i="4"/>
  <c r="NM66" i="4"/>
  <c r="NL66" i="4"/>
  <c r="NK66" i="4"/>
  <c r="NJ66" i="4"/>
  <c r="NI66" i="4"/>
  <c r="NH66" i="4"/>
  <c r="NG66" i="4"/>
  <c r="NF66" i="4"/>
  <c r="NE66" i="4"/>
  <c r="ND66" i="4"/>
  <c r="NC66" i="4"/>
  <c r="NB66" i="4"/>
  <c r="NA66" i="4"/>
  <c r="MZ66" i="4"/>
  <c r="MY66" i="4"/>
  <c r="MX66" i="4"/>
  <c r="MW66" i="4"/>
  <c r="MV66" i="4"/>
  <c r="MU66" i="4"/>
  <c r="MT66" i="4"/>
  <c r="MS66" i="4"/>
  <c r="MR66" i="4"/>
  <c r="MQ66" i="4"/>
  <c r="MP66" i="4"/>
  <c r="MO66" i="4"/>
  <c r="MN66" i="4"/>
  <c r="MI66" i="4"/>
  <c r="MH66" i="4"/>
  <c r="MG66" i="4"/>
  <c r="MF66" i="4"/>
  <c r="ME66" i="4"/>
  <c r="MD66" i="4"/>
  <c r="PA65" i="4"/>
  <c r="OZ65" i="4"/>
  <c r="OY65" i="4"/>
  <c r="OX65" i="4"/>
  <c r="OW65" i="4"/>
  <c r="OV65" i="4"/>
  <c r="OU65" i="4"/>
  <c r="OT65" i="4"/>
  <c r="OS65" i="4"/>
  <c r="OR65" i="4"/>
  <c r="OQ65" i="4"/>
  <c r="OP65" i="4"/>
  <c r="OO65" i="4"/>
  <c r="ON65" i="4"/>
  <c r="OM65" i="4"/>
  <c r="OL65" i="4"/>
  <c r="OK65" i="4"/>
  <c r="OJ65" i="4"/>
  <c r="OI65" i="4"/>
  <c r="OH65" i="4"/>
  <c r="OG65" i="4"/>
  <c r="OF65" i="4"/>
  <c r="OE65" i="4"/>
  <c r="OD65" i="4"/>
  <c r="OC65" i="4"/>
  <c r="OB65" i="4"/>
  <c r="OA65" i="4"/>
  <c r="NZ65" i="4"/>
  <c r="NU65" i="4"/>
  <c r="NT65" i="4"/>
  <c r="NS65" i="4"/>
  <c r="NR65" i="4"/>
  <c r="NQ65" i="4"/>
  <c r="NP65" i="4"/>
  <c r="NO65" i="4"/>
  <c r="NN65" i="4"/>
  <c r="NM65" i="4"/>
  <c r="NL65" i="4"/>
  <c r="NK65" i="4"/>
  <c r="NJ65" i="4"/>
  <c r="NI65" i="4"/>
  <c r="NH65" i="4"/>
  <c r="NG65" i="4"/>
  <c r="NF65" i="4"/>
  <c r="NE65" i="4"/>
  <c r="ND65" i="4"/>
  <c r="NC65" i="4"/>
  <c r="NB65" i="4"/>
  <c r="NA65" i="4"/>
  <c r="MZ65" i="4"/>
  <c r="MY65" i="4"/>
  <c r="MX65" i="4"/>
  <c r="MW65" i="4"/>
  <c r="MV65" i="4"/>
  <c r="MU65" i="4"/>
  <c r="MT65" i="4"/>
  <c r="MS65" i="4"/>
  <c r="MR65" i="4"/>
  <c r="MQ65" i="4"/>
  <c r="MP65" i="4"/>
  <c r="MO65" i="4"/>
  <c r="MN65" i="4"/>
  <c r="MI65" i="4"/>
  <c r="MH65" i="4"/>
  <c r="MG65" i="4"/>
  <c r="MF65" i="4"/>
  <c r="ME65" i="4"/>
  <c r="MD65" i="4"/>
  <c r="PA64" i="4"/>
  <c r="OZ64" i="4"/>
  <c r="OY64" i="4"/>
  <c r="OX64" i="4"/>
  <c r="OW64" i="4"/>
  <c r="OV64" i="4"/>
  <c r="OU64" i="4"/>
  <c r="OT64" i="4"/>
  <c r="OS64" i="4"/>
  <c r="OR64" i="4"/>
  <c r="OQ64" i="4"/>
  <c r="OP64" i="4"/>
  <c r="OO64" i="4"/>
  <c r="ON64" i="4"/>
  <c r="OM64" i="4"/>
  <c r="OL64" i="4"/>
  <c r="OK64" i="4"/>
  <c r="OJ64" i="4"/>
  <c r="OI64" i="4"/>
  <c r="OH64" i="4"/>
  <c r="OG64" i="4"/>
  <c r="OF64" i="4"/>
  <c r="OE64" i="4"/>
  <c r="OD64" i="4"/>
  <c r="OC64" i="4"/>
  <c r="OB64" i="4"/>
  <c r="OA64" i="4"/>
  <c r="NZ64" i="4"/>
  <c r="NU64" i="4"/>
  <c r="NT64" i="4"/>
  <c r="NS64" i="4"/>
  <c r="NR64" i="4"/>
  <c r="NQ64" i="4"/>
  <c r="NP64" i="4"/>
  <c r="NO64" i="4"/>
  <c r="NN64" i="4"/>
  <c r="NM64" i="4"/>
  <c r="NL64" i="4"/>
  <c r="NK64" i="4"/>
  <c r="NJ64" i="4"/>
  <c r="NI64" i="4"/>
  <c r="NH64" i="4"/>
  <c r="NG64" i="4"/>
  <c r="NF64" i="4"/>
  <c r="NE64" i="4"/>
  <c r="ND64" i="4"/>
  <c r="NC64" i="4"/>
  <c r="NB64" i="4"/>
  <c r="NA64" i="4"/>
  <c r="MZ64" i="4"/>
  <c r="MY64" i="4"/>
  <c r="MX64" i="4"/>
  <c r="MW64" i="4"/>
  <c r="MV64" i="4"/>
  <c r="MU64" i="4"/>
  <c r="MT64" i="4"/>
  <c r="MS64" i="4"/>
  <c r="MR64" i="4"/>
  <c r="MQ64" i="4"/>
  <c r="MP64" i="4"/>
  <c r="MO64" i="4"/>
  <c r="MN64" i="4"/>
  <c r="MI64" i="4"/>
  <c r="MH64" i="4"/>
  <c r="MG64" i="4"/>
  <c r="MF64" i="4"/>
  <c r="ME64" i="4"/>
  <c r="MD64" i="4"/>
  <c r="PA63" i="4"/>
  <c r="OZ63" i="4"/>
  <c r="OY63" i="4"/>
  <c r="OX63" i="4"/>
  <c r="OW63" i="4"/>
  <c r="OV63" i="4"/>
  <c r="OU63" i="4"/>
  <c r="OT63" i="4"/>
  <c r="OS63" i="4"/>
  <c r="OR63" i="4"/>
  <c r="OQ63" i="4"/>
  <c r="OP63" i="4"/>
  <c r="OO63" i="4"/>
  <c r="ON63" i="4"/>
  <c r="OM63" i="4"/>
  <c r="OL63" i="4"/>
  <c r="OK63" i="4"/>
  <c r="OJ63" i="4"/>
  <c r="OI63" i="4"/>
  <c r="OH63" i="4"/>
  <c r="OG63" i="4"/>
  <c r="OF63" i="4"/>
  <c r="OE63" i="4"/>
  <c r="OD63" i="4"/>
  <c r="OC63" i="4"/>
  <c r="OB63" i="4"/>
  <c r="OA63" i="4"/>
  <c r="NZ63" i="4"/>
  <c r="NU63" i="4"/>
  <c r="NT63" i="4"/>
  <c r="NS63" i="4"/>
  <c r="NR63" i="4"/>
  <c r="NQ63" i="4"/>
  <c r="NP63" i="4"/>
  <c r="NO63" i="4"/>
  <c r="NN63" i="4"/>
  <c r="NM63" i="4"/>
  <c r="NL63" i="4"/>
  <c r="NK63" i="4"/>
  <c r="NJ63" i="4"/>
  <c r="NI63" i="4"/>
  <c r="NH63" i="4"/>
  <c r="NG63" i="4"/>
  <c r="NF63" i="4"/>
  <c r="NE63" i="4"/>
  <c r="ND63" i="4"/>
  <c r="NC63" i="4"/>
  <c r="NB63" i="4"/>
  <c r="NA63" i="4"/>
  <c r="MZ63" i="4"/>
  <c r="MY63" i="4"/>
  <c r="MX63" i="4"/>
  <c r="MW63" i="4"/>
  <c r="MV63" i="4"/>
  <c r="MU63" i="4"/>
  <c r="MT63" i="4"/>
  <c r="MS63" i="4"/>
  <c r="MR63" i="4"/>
  <c r="MQ63" i="4"/>
  <c r="MP63" i="4"/>
  <c r="MO63" i="4"/>
  <c r="MN63" i="4"/>
  <c r="MI63" i="4"/>
  <c r="MH63" i="4"/>
  <c r="MG63" i="4"/>
  <c r="MF63" i="4"/>
  <c r="ME63" i="4"/>
  <c r="MD63" i="4"/>
  <c r="PA62" i="4"/>
  <c r="OZ62" i="4"/>
  <c r="OY62" i="4"/>
  <c r="OX62" i="4"/>
  <c r="OW62" i="4"/>
  <c r="OV62" i="4"/>
  <c r="OU62" i="4"/>
  <c r="OT62" i="4"/>
  <c r="OS62" i="4"/>
  <c r="OR62" i="4"/>
  <c r="OQ62" i="4"/>
  <c r="OP62" i="4"/>
  <c r="OO62" i="4"/>
  <c r="ON62" i="4"/>
  <c r="OM62" i="4"/>
  <c r="OL62" i="4"/>
  <c r="OK62" i="4"/>
  <c r="OJ62" i="4"/>
  <c r="OI62" i="4"/>
  <c r="OH62" i="4"/>
  <c r="OG62" i="4"/>
  <c r="OF62" i="4"/>
  <c r="OE62" i="4"/>
  <c r="OD62" i="4"/>
  <c r="OC62" i="4"/>
  <c r="OB62" i="4"/>
  <c r="OA62" i="4"/>
  <c r="NZ62" i="4"/>
  <c r="NU62" i="4"/>
  <c r="NT62" i="4"/>
  <c r="NS62" i="4"/>
  <c r="NR62" i="4"/>
  <c r="NQ62" i="4"/>
  <c r="NP62" i="4"/>
  <c r="NO62" i="4"/>
  <c r="NN62" i="4"/>
  <c r="NM62" i="4"/>
  <c r="NL62" i="4"/>
  <c r="NK62" i="4"/>
  <c r="NJ62" i="4"/>
  <c r="NI62" i="4"/>
  <c r="NH62" i="4"/>
  <c r="NG62" i="4"/>
  <c r="NF62" i="4"/>
  <c r="NE62" i="4"/>
  <c r="ND62" i="4"/>
  <c r="NC62" i="4"/>
  <c r="NB62" i="4"/>
  <c r="NA62" i="4"/>
  <c r="MZ62" i="4"/>
  <c r="MY62" i="4"/>
  <c r="MX62" i="4"/>
  <c r="MW62" i="4"/>
  <c r="MV62" i="4"/>
  <c r="MU62" i="4"/>
  <c r="MT62" i="4"/>
  <c r="MS62" i="4"/>
  <c r="MR62" i="4"/>
  <c r="MQ62" i="4"/>
  <c r="MP62" i="4"/>
  <c r="MO62" i="4"/>
  <c r="MN62" i="4"/>
  <c r="MI62" i="4"/>
  <c r="MH62" i="4"/>
  <c r="MG62" i="4"/>
  <c r="MF62" i="4"/>
  <c r="ME62" i="4"/>
  <c r="MD62" i="4"/>
  <c r="PA61" i="4"/>
  <c r="OZ61" i="4"/>
  <c r="OY61" i="4"/>
  <c r="OX61" i="4"/>
  <c r="OW61" i="4"/>
  <c r="OV61" i="4"/>
  <c r="OU61" i="4"/>
  <c r="OT61" i="4"/>
  <c r="OS61" i="4"/>
  <c r="OR61" i="4"/>
  <c r="OQ61" i="4"/>
  <c r="OP61" i="4"/>
  <c r="OO61" i="4"/>
  <c r="ON61" i="4"/>
  <c r="OM61" i="4"/>
  <c r="OL61" i="4"/>
  <c r="OK61" i="4"/>
  <c r="OJ61" i="4"/>
  <c r="OI61" i="4"/>
  <c r="OH61" i="4"/>
  <c r="OG61" i="4"/>
  <c r="OF61" i="4"/>
  <c r="OE61" i="4"/>
  <c r="OD61" i="4"/>
  <c r="OC61" i="4"/>
  <c r="OB61" i="4"/>
  <c r="OA61" i="4"/>
  <c r="NZ61" i="4"/>
  <c r="NU61" i="4"/>
  <c r="NT61" i="4"/>
  <c r="NS61" i="4"/>
  <c r="NR61" i="4"/>
  <c r="NQ61" i="4"/>
  <c r="NP61" i="4"/>
  <c r="NO61" i="4"/>
  <c r="NN61" i="4"/>
  <c r="NM61" i="4"/>
  <c r="NL61" i="4"/>
  <c r="NK61" i="4"/>
  <c r="NJ61" i="4"/>
  <c r="NI61" i="4"/>
  <c r="NH61" i="4"/>
  <c r="NG61" i="4"/>
  <c r="NF61" i="4"/>
  <c r="NE61" i="4"/>
  <c r="ND61" i="4"/>
  <c r="NC61" i="4"/>
  <c r="NB61" i="4"/>
  <c r="NA61" i="4"/>
  <c r="MZ61" i="4"/>
  <c r="MY61" i="4"/>
  <c r="MX61" i="4"/>
  <c r="MW61" i="4"/>
  <c r="MV61" i="4"/>
  <c r="MU61" i="4"/>
  <c r="MT61" i="4"/>
  <c r="MS61" i="4"/>
  <c r="MR61" i="4"/>
  <c r="MQ61" i="4"/>
  <c r="MP61" i="4"/>
  <c r="MO61" i="4"/>
  <c r="MN61" i="4"/>
  <c r="MI61" i="4"/>
  <c r="MH61" i="4"/>
  <c r="MG61" i="4"/>
  <c r="MF61" i="4"/>
  <c r="ME61" i="4"/>
  <c r="MD61" i="4"/>
  <c r="PA60" i="4"/>
  <c r="OZ60" i="4"/>
  <c r="OY60" i="4"/>
  <c r="OX60" i="4"/>
  <c r="OW60" i="4"/>
  <c r="OV60" i="4"/>
  <c r="OU60" i="4"/>
  <c r="OT60" i="4"/>
  <c r="OS60" i="4"/>
  <c r="OR60" i="4"/>
  <c r="OQ60" i="4"/>
  <c r="OP60" i="4"/>
  <c r="OO60" i="4"/>
  <c r="ON60" i="4"/>
  <c r="OM60" i="4"/>
  <c r="OL60" i="4"/>
  <c r="OK60" i="4"/>
  <c r="OJ60" i="4"/>
  <c r="OI60" i="4"/>
  <c r="OH60" i="4"/>
  <c r="OG60" i="4"/>
  <c r="OF60" i="4"/>
  <c r="OE60" i="4"/>
  <c r="OD60" i="4"/>
  <c r="OC60" i="4"/>
  <c r="OB60" i="4"/>
  <c r="OA60" i="4"/>
  <c r="NZ60" i="4"/>
  <c r="NU60" i="4"/>
  <c r="NT60" i="4"/>
  <c r="NS60" i="4"/>
  <c r="NR60" i="4"/>
  <c r="NQ60" i="4"/>
  <c r="NP60" i="4"/>
  <c r="NO60" i="4"/>
  <c r="NN60" i="4"/>
  <c r="NM60" i="4"/>
  <c r="NL60" i="4"/>
  <c r="NK60" i="4"/>
  <c r="NJ60" i="4"/>
  <c r="NI60" i="4"/>
  <c r="NH60" i="4"/>
  <c r="NG60" i="4"/>
  <c r="NF60" i="4"/>
  <c r="NE60" i="4"/>
  <c r="ND60" i="4"/>
  <c r="NC60" i="4"/>
  <c r="NB60" i="4"/>
  <c r="NA60" i="4"/>
  <c r="MZ60" i="4"/>
  <c r="MY60" i="4"/>
  <c r="MX60" i="4"/>
  <c r="MW60" i="4"/>
  <c r="MV60" i="4"/>
  <c r="MU60" i="4"/>
  <c r="MT60" i="4"/>
  <c r="MS60" i="4"/>
  <c r="MR60" i="4"/>
  <c r="MQ60" i="4"/>
  <c r="MP60" i="4"/>
  <c r="MO60" i="4"/>
  <c r="MN60" i="4"/>
  <c r="MI60" i="4"/>
  <c r="MH60" i="4"/>
  <c r="MG60" i="4"/>
  <c r="MF60" i="4"/>
  <c r="ME60" i="4"/>
  <c r="MD60" i="4"/>
  <c r="PA59" i="4"/>
  <c r="OZ59" i="4"/>
  <c r="OY59" i="4"/>
  <c r="OX59" i="4"/>
  <c r="OW59" i="4"/>
  <c r="OV59" i="4"/>
  <c r="OU59" i="4"/>
  <c r="OT59" i="4"/>
  <c r="OS59" i="4"/>
  <c r="OR59" i="4"/>
  <c r="OQ59" i="4"/>
  <c r="OP59" i="4"/>
  <c r="OO59" i="4"/>
  <c r="ON59" i="4"/>
  <c r="OM59" i="4"/>
  <c r="OL59" i="4"/>
  <c r="OK59" i="4"/>
  <c r="OJ59" i="4"/>
  <c r="OI59" i="4"/>
  <c r="OH59" i="4"/>
  <c r="OG59" i="4"/>
  <c r="OF59" i="4"/>
  <c r="OE59" i="4"/>
  <c r="OD59" i="4"/>
  <c r="OC59" i="4"/>
  <c r="OB59" i="4"/>
  <c r="OA59" i="4"/>
  <c r="NZ59" i="4"/>
  <c r="NU59" i="4"/>
  <c r="NT59" i="4"/>
  <c r="NS59" i="4"/>
  <c r="NR59" i="4"/>
  <c r="NQ59" i="4"/>
  <c r="NP59" i="4"/>
  <c r="NO59" i="4"/>
  <c r="NN59" i="4"/>
  <c r="NM59" i="4"/>
  <c r="NL59" i="4"/>
  <c r="NK59" i="4"/>
  <c r="NJ59" i="4"/>
  <c r="NI59" i="4"/>
  <c r="NH59" i="4"/>
  <c r="NG59" i="4"/>
  <c r="NF59" i="4"/>
  <c r="NE59" i="4"/>
  <c r="ND59" i="4"/>
  <c r="NC59" i="4"/>
  <c r="NB59" i="4"/>
  <c r="NA59" i="4"/>
  <c r="MZ59" i="4"/>
  <c r="MY59" i="4"/>
  <c r="MX59" i="4"/>
  <c r="MW59" i="4"/>
  <c r="MV59" i="4"/>
  <c r="MU59" i="4"/>
  <c r="MT59" i="4"/>
  <c r="MS59" i="4"/>
  <c r="MR59" i="4"/>
  <c r="MQ59" i="4"/>
  <c r="MP59" i="4"/>
  <c r="MO59" i="4"/>
  <c r="MN59" i="4"/>
  <c r="MI59" i="4"/>
  <c r="MH59" i="4"/>
  <c r="MG59" i="4"/>
  <c r="MF59" i="4"/>
  <c r="ME59" i="4"/>
  <c r="MD59" i="4"/>
  <c r="PA58" i="4"/>
  <c r="OZ58" i="4"/>
  <c r="OY58" i="4"/>
  <c r="OX58" i="4"/>
  <c r="OW58" i="4"/>
  <c r="OV58" i="4"/>
  <c r="OU58" i="4"/>
  <c r="OT58" i="4"/>
  <c r="OS58" i="4"/>
  <c r="OR58" i="4"/>
  <c r="OQ58" i="4"/>
  <c r="OP58" i="4"/>
  <c r="OO58" i="4"/>
  <c r="ON58" i="4"/>
  <c r="OM58" i="4"/>
  <c r="OL58" i="4"/>
  <c r="OK58" i="4"/>
  <c r="OJ58" i="4"/>
  <c r="OI58" i="4"/>
  <c r="OH58" i="4"/>
  <c r="OG58" i="4"/>
  <c r="OF58" i="4"/>
  <c r="OE58" i="4"/>
  <c r="OD58" i="4"/>
  <c r="OC58" i="4"/>
  <c r="OB58" i="4"/>
  <c r="OA58" i="4"/>
  <c r="NZ58" i="4"/>
  <c r="NU58" i="4"/>
  <c r="NT58" i="4"/>
  <c r="NS58" i="4"/>
  <c r="NR58" i="4"/>
  <c r="NQ58" i="4"/>
  <c r="NP58" i="4"/>
  <c r="NO58" i="4"/>
  <c r="NN58" i="4"/>
  <c r="NM58" i="4"/>
  <c r="NL58" i="4"/>
  <c r="NK58" i="4"/>
  <c r="NJ58" i="4"/>
  <c r="NI58" i="4"/>
  <c r="NH58" i="4"/>
  <c r="NG58" i="4"/>
  <c r="NF58" i="4"/>
  <c r="NE58" i="4"/>
  <c r="ND58" i="4"/>
  <c r="NC58" i="4"/>
  <c r="NB58" i="4"/>
  <c r="NA58" i="4"/>
  <c r="MZ58" i="4"/>
  <c r="MY58" i="4"/>
  <c r="MX58" i="4"/>
  <c r="MW58" i="4"/>
  <c r="MV58" i="4"/>
  <c r="MU58" i="4"/>
  <c r="MT58" i="4"/>
  <c r="MS58" i="4"/>
  <c r="MR58" i="4"/>
  <c r="MQ58" i="4"/>
  <c r="MP58" i="4"/>
  <c r="MO58" i="4"/>
  <c r="MN58" i="4"/>
  <c r="MI58" i="4"/>
  <c r="MH58" i="4"/>
  <c r="MG58" i="4"/>
  <c r="MF58" i="4"/>
  <c r="ME58" i="4"/>
  <c r="MD58" i="4"/>
  <c r="PA57" i="4"/>
  <c r="OZ57" i="4"/>
  <c r="OY57" i="4"/>
  <c r="OX57" i="4"/>
  <c r="OW57" i="4"/>
  <c r="OV57" i="4"/>
  <c r="OU57" i="4"/>
  <c r="OT57" i="4"/>
  <c r="OS57" i="4"/>
  <c r="OR57" i="4"/>
  <c r="OQ57" i="4"/>
  <c r="OP57" i="4"/>
  <c r="OO57" i="4"/>
  <c r="ON57" i="4"/>
  <c r="OM57" i="4"/>
  <c r="OL57" i="4"/>
  <c r="OK57" i="4"/>
  <c r="OJ57" i="4"/>
  <c r="OI57" i="4"/>
  <c r="OH57" i="4"/>
  <c r="OG57" i="4"/>
  <c r="OF57" i="4"/>
  <c r="OE57" i="4"/>
  <c r="OD57" i="4"/>
  <c r="OC57" i="4"/>
  <c r="OB57" i="4"/>
  <c r="OA57" i="4"/>
  <c r="NZ57" i="4"/>
  <c r="NU57" i="4"/>
  <c r="NT57" i="4"/>
  <c r="NS57" i="4"/>
  <c r="NR57" i="4"/>
  <c r="NQ57" i="4"/>
  <c r="NP57" i="4"/>
  <c r="NO57" i="4"/>
  <c r="NN57" i="4"/>
  <c r="NM57" i="4"/>
  <c r="NL57" i="4"/>
  <c r="NK57" i="4"/>
  <c r="NJ57" i="4"/>
  <c r="NI57" i="4"/>
  <c r="NH57" i="4"/>
  <c r="NG57" i="4"/>
  <c r="NF57" i="4"/>
  <c r="NE57" i="4"/>
  <c r="ND57" i="4"/>
  <c r="NC57" i="4"/>
  <c r="NB57" i="4"/>
  <c r="NA57" i="4"/>
  <c r="MZ57" i="4"/>
  <c r="MY57" i="4"/>
  <c r="MX57" i="4"/>
  <c r="MW57" i="4"/>
  <c r="MV57" i="4"/>
  <c r="MU57" i="4"/>
  <c r="MT57" i="4"/>
  <c r="MS57" i="4"/>
  <c r="MR57" i="4"/>
  <c r="MQ57" i="4"/>
  <c r="MP57" i="4"/>
  <c r="MO57" i="4"/>
  <c r="MN57" i="4"/>
  <c r="MI57" i="4"/>
  <c r="MH57" i="4"/>
  <c r="MG57" i="4"/>
  <c r="MF57" i="4"/>
  <c r="ME57" i="4"/>
  <c r="MD57" i="4"/>
  <c r="PA56" i="4"/>
  <c r="OZ56" i="4"/>
  <c r="OY56" i="4"/>
  <c r="OX56" i="4"/>
  <c r="OW56" i="4"/>
  <c r="OV56" i="4"/>
  <c r="OU56" i="4"/>
  <c r="OT56" i="4"/>
  <c r="OS56" i="4"/>
  <c r="OR56" i="4"/>
  <c r="OQ56" i="4"/>
  <c r="OP56" i="4"/>
  <c r="OO56" i="4"/>
  <c r="ON56" i="4"/>
  <c r="OM56" i="4"/>
  <c r="OL56" i="4"/>
  <c r="OK56" i="4"/>
  <c r="OJ56" i="4"/>
  <c r="OI56" i="4"/>
  <c r="OH56" i="4"/>
  <c r="OG56" i="4"/>
  <c r="OF56" i="4"/>
  <c r="OE56" i="4"/>
  <c r="OD56" i="4"/>
  <c r="OC56" i="4"/>
  <c r="OB56" i="4"/>
  <c r="OA56" i="4"/>
  <c r="NZ56" i="4"/>
  <c r="NU56" i="4"/>
  <c r="NT56" i="4"/>
  <c r="NS56" i="4"/>
  <c r="NR56" i="4"/>
  <c r="NQ56" i="4"/>
  <c r="NP56" i="4"/>
  <c r="NO56" i="4"/>
  <c r="NN56" i="4"/>
  <c r="NM56" i="4"/>
  <c r="NL56" i="4"/>
  <c r="NK56" i="4"/>
  <c r="NJ56" i="4"/>
  <c r="NI56" i="4"/>
  <c r="NH56" i="4"/>
  <c r="NG56" i="4"/>
  <c r="NF56" i="4"/>
  <c r="NE56" i="4"/>
  <c r="ND56" i="4"/>
  <c r="NC56" i="4"/>
  <c r="NB56" i="4"/>
  <c r="NA56" i="4"/>
  <c r="MZ56" i="4"/>
  <c r="MY56" i="4"/>
  <c r="MX56" i="4"/>
  <c r="MW56" i="4"/>
  <c r="MV56" i="4"/>
  <c r="MU56" i="4"/>
  <c r="MT56" i="4"/>
  <c r="MS56" i="4"/>
  <c r="MR56" i="4"/>
  <c r="MQ56" i="4"/>
  <c r="MP56" i="4"/>
  <c r="MO56" i="4"/>
  <c r="MN56" i="4"/>
  <c r="MI56" i="4"/>
  <c r="MH56" i="4"/>
  <c r="MG56" i="4"/>
  <c r="MF56" i="4"/>
  <c r="ME56" i="4"/>
  <c r="MD56" i="4"/>
  <c r="PA55" i="4"/>
  <c r="OZ55" i="4"/>
  <c r="OY55" i="4"/>
  <c r="OX55" i="4"/>
  <c r="OW55" i="4"/>
  <c r="OV55" i="4"/>
  <c r="OU55" i="4"/>
  <c r="OT55" i="4"/>
  <c r="OS55" i="4"/>
  <c r="OR55" i="4"/>
  <c r="OQ55" i="4"/>
  <c r="OP55" i="4"/>
  <c r="OO55" i="4"/>
  <c r="ON55" i="4"/>
  <c r="OM55" i="4"/>
  <c r="OL55" i="4"/>
  <c r="OK55" i="4"/>
  <c r="OJ55" i="4"/>
  <c r="OI55" i="4"/>
  <c r="OH55" i="4"/>
  <c r="OG55" i="4"/>
  <c r="OF55" i="4"/>
  <c r="OE55" i="4"/>
  <c r="OD55" i="4"/>
  <c r="OC55" i="4"/>
  <c r="OB55" i="4"/>
  <c r="OA55" i="4"/>
  <c r="NZ55" i="4"/>
  <c r="NU55" i="4"/>
  <c r="NT55" i="4"/>
  <c r="NS55" i="4"/>
  <c r="NR55" i="4"/>
  <c r="NQ55" i="4"/>
  <c r="NP55" i="4"/>
  <c r="NO55" i="4"/>
  <c r="NN55" i="4"/>
  <c r="NM55" i="4"/>
  <c r="NL55" i="4"/>
  <c r="NK55" i="4"/>
  <c r="NJ55" i="4"/>
  <c r="NI55" i="4"/>
  <c r="NH55" i="4"/>
  <c r="NG55" i="4"/>
  <c r="NF55" i="4"/>
  <c r="NE55" i="4"/>
  <c r="ND55" i="4"/>
  <c r="NC55" i="4"/>
  <c r="NB55" i="4"/>
  <c r="NA55" i="4"/>
  <c r="MZ55" i="4"/>
  <c r="MY55" i="4"/>
  <c r="MX55" i="4"/>
  <c r="MW55" i="4"/>
  <c r="MV55" i="4"/>
  <c r="MU55" i="4"/>
  <c r="MT55" i="4"/>
  <c r="MS55" i="4"/>
  <c r="MR55" i="4"/>
  <c r="MQ55" i="4"/>
  <c r="MP55" i="4"/>
  <c r="MO55" i="4"/>
  <c r="MN55" i="4"/>
  <c r="MI55" i="4"/>
  <c r="MH55" i="4"/>
  <c r="MG55" i="4"/>
  <c r="MF55" i="4"/>
  <c r="ME55" i="4"/>
  <c r="MD55" i="4"/>
  <c r="PA54" i="4"/>
  <c r="OZ54" i="4"/>
  <c r="OY54" i="4"/>
  <c r="OX54" i="4"/>
  <c r="OW54" i="4"/>
  <c r="OV54" i="4"/>
  <c r="OU54" i="4"/>
  <c r="OT54" i="4"/>
  <c r="OS54" i="4"/>
  <c r="OR54" i="4"/>
  <c r="OQ54" i="4"/>
  <c r="OP54" i="4"/>
  <c r="OO54" i="4"/>
  <c r="ON54" i="4"/>
  <c r="OM54" i="4"/>
  <c r="OL54" i="4"/>
  <c r="OK54" i="4"/>
  <c r="OJ54" i="4"/>
  <c r="OI54" i="4"/>
  <c r="OH54" i="4"/>
  <c r="OG54" i="4"/>
  <c r="OF54" i="4"/>
  <c r="OE54" i="4"/>
  <c r="OD54" i="4"/>
  <c r="OC54" i="4"/>
  <c r="OB54" i="4"/>
  <c r="OA54" i="4"/>
  <c r="NZ54" i="4"/>
  <c r="NU54" i="4"/>
  <c r="NT54" i="4"/>
  <c r="NS54" i="4"/>
  <c r="NR54" i="4"/>
  <c r="NQ54" i="4"/>
  <c r="NP54" i="4"/>
  <c r="NO54" i="4"/>
  <c r="NN54" i="4"/>
  <c r="NM54" i="4"/>
  <c r="NL54" i="4"/>
  <c r="NK54" i="4"/>
  <c r="NJ54" i="4"/>
  <c r="NI54" i="4"/>
  <c r="NH54" i="4"/>
  <c r="NG54" i="4"/>
  <c r="NF54" i="4"/>
  <c r="NE54" i="4"/>
  <c r="ND54" i="4"/>
  <c r="NC54" i="4"/>
  <c r="NB54" i="4"/>
  <c r="NA54" i="4"/>
  <c r="MZ54" i="4"/>
  <c r="MY54" i="4"/>
  <c r="MX54" i="4"/>
  <c r="MW54" i="4"/>
  <c r="MV54" i="4"/>
  <c r="MU54" i="4"/>
  <c r="MT54" i="4"/>
  <c r="MS54" i="4"/>
  <c r="MR54" i="4"/>
  <c r="MQ54" i="4"/>
  <c r="MP54" i="4"/>
  <c r="MO54" i="4"/>
  <c r="MN54" i="4"/>
  <c r="MI54" i="4"/>
  <c r="MH54" i="4"/>
  <c r="MG54" i="4"/>
  <c r="MF54" i="4"/>
  <c r="ME54" i="4"/>
  <c r="MD54" i="4"/>
  <c r="PA53" i="4"/>
  <c r="OZ53" i="4"/>
  <c r="OY53" i="4"/>
  <c r="OX53" i="4"/>
  <c r="OW53" i="4"/>
  <c r="OV53" i="4"/>
  <c r="OU53" i="4"/>
  <c r="OT53" i="4"/>
  <c r="OS53" i="4"/>
  <c r="OR53" i="4"/>
  <c r="OQ53" i="4"/>
  <c r="OP53" i="4"/>
  <c r="OO53" i="4"/>
  <c r="ON53" i="4"/>
  <c r="OM53" i="4"/>
  <c r="OL53" i="4"/>
  <c r="OK53" i="4"/>
  <c r="OJ53" i="4"/>
  <c r="OI53" i="4"/>
  <c r="OH53" i="4"/>
  <c r="OG53" i="4"/>
  <c r="OF53" i="4"/>
  <c r="OE53" i="4"/>
  <c r="OD53" i="4"/>
  <c r="OC53" i="4"/>
  <c r="OB53" i="4"/>
  <c r="OA53" i="4"/>
  <c r="NZ53" i="4"/>
  <c r="NU53" i="4"/>
  <c r="NT53" i="4"/>
  <c r="NS53" i="4"/>
  <c r="NR53" i="4"/>
  <c r="NQ53" i="4"/>
  <c r="NP53" i="4"/>
  <c r="NO53" i="4"/>
  <c r="NN53" i="4"/>
  <c r="NM53" i="4"/>
  <c r="NL53" i="4"/>
  <c r="NK53" i="4"/>
  <c r="NJ53" i="4"/>
  <c r="NI53" i="4"/>
  <c r="NH53" i="4"/>
  <c r="NG53" i="4"/>
  <c r="NF53" i="4"/>
  <c r="NE53" i="4"/>
  <c r="ND53" i="4"/>
  <c r="NC53" i="4"/>
  <c r="NB53" i="4"/>
  <c r="NA53" i="4"/>
  <c r="MZ53" i="4"/>
  <c r="MY53" i="4"/>
  <c r="MX53" i="4"/>
  <c r="MW53" i="4"/>
  <c r="MV53" i="4"/>
  <c r="MU53" i="4"/>
  <c r="MT53" i="4"/>
  <c r="MS53" i="4"/>
  <c r="MR53" i="4"/>
  <c r="MQ53" i="4"/>
  <c r="MP53" i="4"/>
  <c r="MO53" i="4"/>
  <c r="MN53" i="4"/>
  <c r="MI53" i="4"/>
  <c r="MH53" i="4"/>
  <c r="MG53" i="4"/>
  <c r="MF53" i="4"/>
  <c r="ME53" i="4"/>
  <c r="MD53" i="4"/>
  <c r="PA52" i="4"/>
  <c r="OZ52" i="4"/>
  <c r="OY52" i="4"/>
  <c r="OX52" i="4"/>
  <c r="OW52" i="4"/>
  <c r="OV52" i="4"/>
  <c r="OU52" i="4"/>
  <c r="OT52" i="4"/>
  <c r="OS52" i="4"/>
  <c r="OR52" i="4"/>
  <c r="OQ52" i="4"/>
  <c r="OP52" i="4"/>
  <c r="OO52" i="4"/>
  <c r="ON52" i="4"/>
  <c r="OM52" i="4"/>
  <c r="OL52" i="4"/>
  <c r="OK52" i="4"/>
  <c r="OJ52" i="4"/>
  <c r="OI52" i="4"/>
  <c r="OH52" i="4"/>
  <c r="OG52" i="4"/>
  <c r="OF52" i="4"/>
  <c r="OE52" i="4"/>
  <c r="OD52" i="4"/>
  <c r="OC52" i="4"/>
  <c r="OB52" i="4"/>
  <c r="OA52" i="4"/>
  <c r="NZ52" i="4"/>
  <c r="NU52" i="4"/>
  <c r="NT52" i="4"/>
  <c r="NS52" i="4"/>
  <c r="NR52" i="4"/>
  <c r="NQ52" i="4"/>
  <c r="NP52" i="4"/>
  <c r="NO52" i="4"/>
  <c r="NN52" i="4"/>
  <c r="NM52" i="4"/>
  <c r="NL52" i="4"/>
  <c r="NK52" i="4"/>
  <c r="NJ52" i="4"/>
  <c r="NI52" i="4"/>
  <c r="NH52" i="4"/>
  <c r="NG52" i="4"/>
  <c r="NF52" i="4"/>
  <c r="NE52" i="4"/>
  <c r="ND52" i="4"/>
  <c r="NC52" i="4"/>
  <c r="NB52" i="4"/>
  <c r="NA52" i="4"/>
  <c r="MZ52" i="4"/>
  <c r="MY52" i="4"/>
  <c r="MX52" i="4"/>
  <c r="MW52" i="4"/>
  <c r="MV52" i="4"/>
  <c r="MU52" i="4"/>
  <c r="MT52" i="4"/>
  <c r="MS52" i="4"/>
  <c r="MR52" i="4"/>
  <c r="MQ52" i="4"/>
  <c r="MP52" i="4"/>
  <c r="MO52" i="4"/>
  <c r="MN52" i="4"/>
  <c r="MI52" i="4"/>
  <c r="MH52" i="4"/>
  <c r="MG52" i="4"/>
  <c r="MF52" i="4"/>
  <c r="ME52" i="4"/>
  <c r="MD52" i="4"/>
  <c r="PA51" i="4"/>
  <c r="OZ51" i="4"/>
  <c r="OY51" i="4"/>
  <c r="OX51" i="4"/>
  <c r="OW51" i="4"/>
  <c r="OV51" i="4"/>
  <c r="OU51" i="4"/>
  <c r="OT51" i="4"/>
  <c r="OS51" i="4"/>
  <c r="OR51" i="4"/>
  <c r="OQ51" i="4"/>
  <c r="OP51" i="4"/>
  <c r="OO51" i="4"/>
  <c r="ON51" i="4"/>
  <c r="OM51" i="4"/>
  <c r="OL51" i="4"/>
  <c r="OK51" i="4"/>
  <c r="OJ51" i="4"/>
  <c r="OI51" i="4"/>
  <c r="OH51" i="4"/>
  <c r="OG51" i="4"/>
  <c r="OF51" i="4"/>
  <c r="OE51" i="4"/>
  <c r="OD51" i="4"/>
  <c r="OC51" i="4"/>
  <c r="OB51" i="4"/>
  <c r="OA51" i="4"/>
  <c r="NZ51" i="4"/>
  <c r="NU51" i="4"/>
  <c r="NT51" i="4"/>
  <c r="NS51" i="4"/>
  <c r="NR51" i="4"/>
  <c r="NQ51" i="4"/>
  <c r="NP51" i="4"/>
  <c r="NO51" i="4"/>
  <c r="NN51" i="4"/>
  <c r="NM51" i="4"/>
  <c r="NL51" i="4"/>
  <c r="NK51" i="4"/>
  <c r="NJ51" i="4"/>
  <c r="NI51" i="4"/>
  <c r="NH51" i="4"/>
  <c r="NG51" i="4"/>
  <c r="NF51" i="4"/>
  <c r="NE51" i="4"/>
  <c r="ND51" i="4"/>
  <c r="NC51" i="4"/>
  <c r="NB51" i="4"/>
  <c r="NA51" i="4"/>
  <c r="MZ51" i="4"/>
  <c r="MY51" i="4"/>
  <c r="MX51" i="4"/>
  <c r="MW51" i="4"/>
  <c r="MV51" i="4"/>
  <c r="MU51" i="4"/>
  <c r="MT51" i="4"/>
  <c r="MS51" i="4"/>
  <c r="MR51" i="4"/>
  <c r="MQ51" i="4"/>
  <c r="MP51" i="4"/>
  <c r="MO51" i="4"/>
  <c r="MN51" i="4"/>
  <c r="MI51" i="4"/>
  <c r="MH51" i="4"/>
  <c r="MG51" i="4"/>
  <c r="MF51" i="4"/>
  <c r="ME51" i="4"/>
  <c r="MD51" i="4"/>
  <c r="PA50" i="4"/>
  <c r="OZ50" i="4"/>
  <c r="OY50" i="4"/>
  <c r="OX50" i="4"/>
  <c r="OW50" i="4"/>
  <c r="OV50" i="4"/>
  <c r="OU50" i="4"/>
  <c r="OT50" i="4"/>
  <c r="OS50" i="4"/>
  <c r="OR50" i="4"/>
  <c r="OQ50" i="4"/>
  <c r="OP50" i="4"/>
  <c r="OO50" i="4"/>
  <c r="ON50" i="4"/>
  <c r="OM50" i="4"/>
  <c r="OL50" i="4"/>
  <c r="OK50" i="4"/>
  <c r="OJ50" i="4"/>
  <c r="OI50" i="4"/>
  <c r="OH50" i="4"/>
  <c r="OG50" i="4"/>
  <c r="OF50" i="4"/>
  <c r="OE50" i="4"/>
  <c r="OD50" i="4"/>
  <c r="OC50" i="4"/>
  <c r="OB50" i="4"/>
  <c r="OA50" i="4"/>
  <c r="NZ50" i="4"/>
  <c r="NU50" i="4"/>
  <c r="NT50" i="4"/>
  <c r="NS50" i="4"/>
  <c r="NR50" i="4"/>
  <c r="NQ50" i="4"/>
  <c r="NP50" i="4"/>
  <c r="NO50" i="4"/>
  <c r="NN50" i="4"/>
  <c r="NM50" i="4"/>
  <c r="NL50" i="4"/>
  <c r="NK50" i="4"/>
  <c r="NJ50" i="4"/>
  <c r="NI50" i="4"/>
  <c r="NH50" i="4"/>
  <c r="NG50" i="4"/>
  <c r="NF50" i="4"/>
  <c r="NE50" i="4"/>
  <c r="ND50" i="4"/>
  <c r="NC50" i="4"/>
  <c r="NB50" i="4"/>
  <c r="NA50" i="4"/>
  <c r="MZ50" i="4"/>
  <c r="MY50" i="4"/>
  <c r="MX50" i="4"/>
  <c r="MW50" i="4"/>
  <c r="MV50" i="4"/>
  <c r="MU50" i="4"/>
  <c r="MT50" i="4"/>
  <c r="MS50" i="4"/>
  <c r="MR50" i="4"/>
  <c r="MQ50" i="4"/>
  <c r="MP50" i="4"/>
  <c r="MO50" i="4"/>
  <c r="MN50" i="4"/>
  <c r="MI50" i="4"/>
  <c r="MH50" i="4"/>
  <c r="MG50" i="4"/>
  <c r="MF50" i="4"/>
  <c r="ME50" i="4"/>
  <c r="MD50" i="4"/>
  <c r="PA49" i="4"/>
  <c r="OZ49" i="4"/>
  <c r="OY49" i="4"/>
  <c r="OX49" i="4"/>
  <c r="OW49" i="4"/>
  <c r="OV49" i="4"/>
  <c r="OU49" i="4"/>
  <c r="OT49" i="4"/>
  <c r="OS49" i="4"/>
  <c r="OR49" i="4"/>
  <c r="OQ49" i="4"/>
  <c r="OP49" i="4"/>
  <c r="OO49" i="4"/>
  <c r="ON49" i="4"/>
  <c r="OM49" i="4"/>
  <c r="OL49" i="4"/>
  <c r="OK49" i="4"/>
  <c r="OJ49" i="4"/>
  <c r="OI49" i="4"/>
  <c r="OH49" i="4"/>
  <c r="OG49" i="4"/>
  <c r="OF49" i="4"/>
  <c r="OE49" i="4"/>
  <c r="OD49" i="4"/>
  <c r="OC49" i="4"/>
  <c r="OB49" i="4"/>
  <c r="OA49" i="4"/>
  <c r="NZ49" i="4"/>
  <c r="NU49" i="4"/>
  <c r="NT49" i="4"/>
  <c r="NS49" i="4"/>
  <c r="NR49" i="4"/>
  <c r="NQ49" i="4"/>
  <c r="NP49" i="4"/>
  <c r="NO49" i="4"/>
  <c r="NN49" i="4"/>
  <c r="NM49" i="4"/>
  <c r="NL49" i="4"/>
  <c r="NK49" i="4"/>
  <c r="NJ49" i="4"/>
  <c r="NI49" i="4"/>
  <c r="NH49" i="4"/>
  <c r="NG49" i="4"/>
  <c r="NF49" i="4"/>
  <c r="NE49" i="4"/>
  <c r="ND49" i="4"/>
  <c r="NC49" i="4"/>
  <c r="NB49" i="4"/>
  <c r="NA49" i="4"/>
  <c r="MZ49" i="4"/>
  <c r="MY49" i="4"/>
  <c r="MX49" i="4"/>
  <c r="MW49" i="4"/>
  <c r="MV49" i="4"/>
  <c r="MU49" i="4"/>
  <c r="MT49" i="4"/>
  <c r="MS49" i="4"/>
  <c r="MR49" i="4"/>
  <c r="MQ49" i="4"/>
  <c r="MP49" i="4"/>
  <c r="MO49" i="4"/>
  <c r="MN49" i="4"/>
  <c r="MI49" i="4"/>
  <c r="MH49" i="4"/>
  <c r="MG49" i="4"/>
  <c r="MF49" i="4"/>
  <c r="ME49" i="4"/>
  <c r="MD49" i="4"/>
  <c r="PA48" i="4"/>
  <c r="OZ48" i="4"/>
  <c r="OY48" i="4"/>
  <c r="OX48" i="4"/>
  <c r="OW48" i="4"/>
  <c r="OV48" i="4"/>
  <c r="OU48" i="4"/>
  <c r="OT48" i="4"/>
  <c r="OS48" i="4"/>
  <c r="OR48" i="4"/>
  <c r="OQ48" i="4"/>
  <c r="OP48" i="4"/>
  <c r="OO48" i="4"/>
  <c r="ON48" i="4"/>
  <c r="OM48" i="4"/>
  <c r="OL48" i="4"/>
  <c r="OK48" i="4"/>
  <c r="OJ48" i="4"/>
  <c r="OI48" i="4"/>
  <c r="OH48" i="4"/>
  <c r="OG48" i="4"/>
  <c r="OF48" i="4"/>
  <c r="OE48" i="4"/>
  <c r="OD48" i="4"/>
  <c r="OC48" i="4"/>
  <c r="OB48" i="4"/>
  <c r="OA48" i="4"/>
  <c r="NZ48" i="4"/>
  <c r="NU48" i="4"/>
  <c r="NT48" i="4"/>
  <c r="NS48" i="4"/>
  <c r="NR48" i="4"/>
  <c r="NQ48" i="4"/>
  <c r="NP48" i="4"/>
  <c r="NO48" i="4"/>
  <c r="NN48" i="4"/>
  <c r="NM48" i="4"/>
  <c r="NL48" i="4"/>
  <c r="NK48" i="4"/>
  <c r="NJ48" i="4"/>
  <c r="NI48" i="4"/>
  <c r="NH48" i="4"/>
  <c r="NG48" i="4"/>
  <c r="NF48" i="4"/>
  <c r="NE48" i="4"/>
  <c r="ND48" i="4"/>
  <c r="NC48" i="4"/>
  <c r="NB48" i="4"/>
  <c r="NA48" i="4"/>
  <c r="MZ48" i="4"/>
  <c r="MY48" i="4"/>
  <c r="MX48" i="4"/>
  <c r="MW48" i="4"/>
  <c r="MV48" i="4"/>
  <c r="MU48" i="4"/>
  <c r="MT48" i="4"/>
  <c r="MS48" i="4"/>
  <c r="MR48" i="4"/>
  <c r="MQ48" i="4"/>
  <c r="MP48" i="4"/>
  <c r="MO48" i="4"/>
  <c r="MN48" i="4"/>
  <c r="MI48" i="4"/>
  <c r="MH48" i="4"/>
  <c r="MG48" i="4"/>
  <c r="MF48" i="4"/>
  <c r="ME48" i="4"/>
  <c r="MD48" i="4"/>
  <c r="PA47" i="4"/>
  <c r="OZ47" i="4"/>
  <c r="OY47" i="4"/>
  <c r="OX47" i="4"/>
  <c r="OW47" i="4"/>
  <c r="OV47" i="4"/>
  <c r="OU47" i="4"/>
  <c r="OT47" i="4"/>
  <c r="OS47" i="4"/>
  <c r="OR47" i="4"/>
  <c r="OQ47" i="4"/>
  <c r="OP47" i="4"/>
  <c r="OO47" i="4"/>
  <c r="ON47" i="4"/>
  <c r="OM47" i="4"/>
  <c r="OL47" i="4"/>
  <c r="OK47" i="4"/>
  <c r="OJ47" i="4"/>
  <c r="OI47" i="4"/>
  <c r="OH47" i="4"/>
  <c r="OG47" i="4"/>
  <c r="OF47" i="4"/>
  <c r="OE47" i="4"/>
  <c r="OD47" i="4"/>
  <c r="OC47" i="4"/>
  <c r="OB47" i="4"/>
  <c r="OA47" i="4"/>
  <c r="NZ47" i="4"/>
  <c r="NU47" i="4"/>
  <c r="NT47" i="4"/>
  <c r="NS47" i="4"/>
  <c r="NR47" i="4"/>
  <c r="NQ47" i="4"/>
  <c r="NP47" i="4"/>
  <c r="NO47" i="4"/>
  <c r="NN47" i="4"/>
  <c r="NM47" i="4"/>
  <c r="NL47" i="4"/>
  <c r="NK47" i="4"/>
  <c r="NJ47" i="4"/>
  <c r="NI47" i="4"/>
  <c r="NH47" i="4"/>
  <c r="NG47" i="4"/>
  <c r="NF47" i="4"/>
  <c r="NE47" i="4"/>
  <c r="ND47" i="4"/>
  <c r="NC47" i="4"/>
  <c r="NB47" i="4"/>
  <c r="NA47" i="4"/>
  <c r="MZ47" i="4"/>
  <c r="MY47" i="4"/>
  <c r="MX47" i="4"/>
  <c r="MW47" i="4"/>
  <c r="MV47" i="4"/>
  <c r="MU47" i="4"/>
  <c r="MT47" i="4"/>
  <c r="MS47" i="4"/>
  <c r="MR47" i="4"/>
  <c r="MQ47" i="4"/>
  <c r="MP47" i="4"/>
  <c r="MO47" i="4"/>
  <c r="MN47" i="4"/>
  <c r="MI47" i="4"/>
  <c r="MH47" i="4"/>
  <c r="MG47" i="4"/>
  <c r="MF47" i="4"/>
  <c r="ME47" i="4"/>
  <c r="MD47" i="4"/>
  <c r="PA46" i="4"/>
  <c r="OZ46" i="4"/>
  <c r="OY46" i="4"/>
  <c r="OX46" i="4"/>
  <c r="OW46" i="4"/>
  <c r="OV46" i="4"/>
  <c r="OU46" i="4"/>
  <c r="OT46" i="4"/>
  <c r="OS46" i="4"/>
  <c r="OR46" i="4"/>
  <c r="OQ46" i="4"/>
  <c r="OP46" i="4"/>
  <c r="OO46" i="4"/>
  <c r="ON46" i="4"/>
  <c r="OM46" i="4"/>
  <c r="OL46" i="4"/>
  <c r="OK46" i="4"/>
  <c r="OJ46" i="4"/>
  <c r="OI46" i="4"/>
  <c r="OH46" i="4"/>
  <c r="OG46" i="4"/>
  <c r="OF46" i="4"/>
  <c r="OE46" i="4"/>
  <c r="OD46" i="4"/>
  <c r="OC46" i="4"/>
  <c r="OB46" i="4"/>
  <c r="OA46" i="4"/>
  <c r="NZ46" i="4"/>
  <c r="NU46" i="4"/>
  <c r="NT46" i="4"/>
  <c r="NS46" i="4"/>
  <c r="NR46" i="4"/>
  <c r="NQ46" i="4"/>
  <c r="NP46" i="4"/>
  <c r="NO46" i="4"/>
  <c r="NN46" i="4"/>
  <c r="NM46" i="4"/>
  <c r="NL46" i="4"/>
  <c r="NK46" i="4"/>
  <c r="NJ46" i="4"/>
  <c r="NI46" i="4"/>
  <c r="NH46" i="4"/>
  <c r="NG46" i="4"/>
  <c r="NF46" i="4"/>
  <c r="NE46" i="4"/>
  <c r="ND46" i="4"/>
  <c r="NC46" i="4"/>
  <c r="NB46" i="4"/>
  <c r="NA46" i="4"/>
  <c r="MZ46" i="4"/>
  <c r="MY46" i="4"/>
  <c r="MX46" i="4"/>
  <c r="MW46" i="4"/>
  <c r="MV46" i="4"/>
  <c r="MU46" i="4"/>
  <c r="MT46" i="4"/>
  <c r="MS46" i="4"/>
  <c r="MR46" i="4"/>
  <c r="MQ46" i="4"/>
  <c r="MP46" i="4"/>
  <c r="MO46" i="4"/>
  <c r="MN46" i="4"/>
  <c r="MI46" i="4"/>
  <c r="MH46" i="4"/>
  <c r="MG46" i="4"/>
  <c r="MF46" i="4"/>
  <c r="ME46" i="4"/>
  <c r="MD46" i="4"/>
  <c r="PA45" i="4"/>
  <c r="OZ45" i="4"/>
  <c r="OY45" i="4"/>
  <c r="OX45" i="4"/>
  <c r="OW45" i="4"/>
  <c r="OV45" i="4"/>
  <c r="OU45" i="4"/>
  <c r="OT45" i="4"/>
  <c r="OS45" i="4"/>
  <c r="OR45" i="4"/>
  <c r="OQ45" i="4"/>
  <c r="OP45" i="4"/>
  <c r="OO45" i="4"/>
  <c r="ON45" i="4"/>
  <c r="OM45" i="4"/>
  <c r="OL45" i="4"/>
  <c r="OK45" i="4"/>
  <c r="OJ45" i="4"/>
  <c r="OI45" i="4"/>
  <c r="OH45" i="4"/>
  <c r="OG45" i="4"/>
  <c r="OF45" i="4"/>
  <c r="OE45" i="4"/>
  <c r="OD45" i="4"/>
  <c r="OC45" i="4"/>
  <c r="OB45" i="4"/>
  <c r="OA45" i="4"/>
  <c r="NZ45" i="4"/>
  <c r="NU45" i="4"/>
  <c r="NT45" i="4"/>
  <c r="NS45" i="4"/>
  <c r="NR45" i="4"/>
  <c r="NQ45" i="4"/>
  <c r="NP45" i="4"/>
  <c r="NO45" i="4"/>
  <c r="NN45" i="4"/>
  <c r="NM45" i="4"/>
  <c r="NL45" i="4"/>
  <c r="NK45" i="4"/>
  <c r="NJ45" i="4"/>
  <c r="NI45" i="4"/>
  <c r="NH45" i="4"/>
  <c r="NG45" i="4"/>
  <c r="NF45" i="4"/>
  <c r="NE45" i="4"/>
  <c r="ND45" i="4"/>
  <c r="NC45" i="4"/>
  <c r="NB45" i="4"/>
  <c r="NA45" i="4"/>
  <c r="MZ45" i="4"/>
  <c r="MY45" i="4"/>
  <c r="MX45" i="4"/>
  <c r="MW45" i="4"/>
  <c r="MV45" i="4"/>
  <c r="MU45" i="4"/>
  <c r="MT45" i="4"/>
  <c r="MS45" i="4"/>
  <c r="MR45" i="4"/>
  <c r="MQ45" i="4"/>
  <c r="MP45" i="4"/>
  <c r="MO45" i="4"/>
  <c r="MN45" i="4"/>
  <c r="MI45" i="4"/>
  <c r="MH45" i="4"/>
  <c r="MG45" i="4"/>
  <c r="MF45" i="4"/>
  <c r="ME45" i="4"/>
  <c r="MD45" i="4"/>
  <c r="PA44" i="4"/>
  <c r="OZ44" i="4"/>
  <c r="OY44" i="4"/>
  <c r="OX44" i="4"/>
  <c r="OW44" i="4"/>
  <c r="OV44" i="4"/>
  <c r="OU44" i="4"/>
  <c r="OT44" i="4"/>
  <c r="OS44" i="4"/>
  <c r="OR44" i="4"/>
  <c r="OQ44" i="4"/>
  <c r="OP44" i="4"/>
  <c r="OO44" i="4"/>
  <c r="ON44" i="4"/>
  <c r="OM44" i="4"/>
  <c r="OL44" i="4"/>
  <c r="OK44" i="4"/>
  <c r="OJ44" i="4"/>
  <c r="OI44" i="4"/>
  <c r="OH44" i="4"/>
  <c r="OG44" i="4"/>
  <c r="OF44" i="4"/>
  <c r="OE44" i="4"/>
  <c r="OD44" i="4"/>
  <c r="OC44" i="4"/>
  <c r="OB44" i="4"/>
  <c r="OA44" i="4"/>
  <c r="NZ44" i="4"/>
  <c r="NU44" i="4"/>
  <c r="NT44" i="4"/>
  <c r="NS44" i="4"/>
  <c r="NR44" i="4"/>
  <c r="NQ44" i="4"/>
  <c r="NP44" i="4"/>
  <c r="NO44" i="4"/>
  <c r="NN44" i="4"/>
  <c r="NM44" i="4"/>
  <c r="NL44" i="4"/>
  <c r="NK44" i="4"/>
  <c r="NJ44" i="4"/>
  <c r="NI44" i="4"/>
  <c r="NH44" i="4"/>
  <c r="NG44" i="4"/>
  <c r="NF44" i="4"/>
  <c r="NE44" i="4"/>
  <c r="ND44" i="4"/>
  <c r="NC44" i="4"/>
  <c r="NB44" i="4"/>
  <c r="NA44" i="4"/>
  <c r="MZ44" i="4"/>
  <c r="MY44" i="4"/>
  <c r="MX44" i="4"/>
  <c r="MW44" i="4"/>
  <c r="MV44" i="4"/>
  <c r="MU44" i="4"/>
  <c r="MT44" i="4"/>
  <c r="MS44" i="4"/>
  <c r="MR44" i="4"/>
  <c r="MQ44" i="4"/>
  <c r="MP44" i="4"/>
  <c r="MO44" i="4"/>
  <c r="MN44" i="4"/>
  <c r="MI44" i="4"/>
  <c r="MH44" i="4"/>
  <c r="MG44" i="4"/>
  <c r="MF44" i="4"/>
  <c r="ME44" i="4"/>
  <c r="MD44" i="4"/>
  <c r="PA43" i="4"/>
  <c r="OZ43" i="4"/>
  <c r="OY43" i="4"/>
  <c r="OX43" i="4"/>
  <c r="OW43" i="4"/>
  <c r="OV43" i="4"/>
  <c r="OU43" i="4"/>
  <c r="OT43" i="4"/>
  <c r="OS43" i="4"/>
  <c r="OR43" i="4"/>
  <c r="OQ43" i="4"/>
  <c r="OP43" i="4"/>
  <c r="OO43" i="4"/>
  <c r="ON43" i="4"/>
  <c r="OM43" i="4"/>
  <c r="OL43" i="4"/>
  <c r="OK43" i="4"/>
  <c r="OJ43" i="4"/>
  <c r="OI43" i="4"/>
  <c r="OH43" i="4"/>
  <c r="OG43" i="4"/>
  <c r="OF43" i="4"/>
  <c r="OE43" i="4"/>
  <c r="OD43" i="4"/>
  <c r="OC43" i="4"/>
  <c r="OB43" i="4"/>
  <c r="OA43" i="4"/>
  <c r="NZ43" i="4"/>
  <c r="NU43" i="4"/>
  <c r="NT43" i="4"/>
  <c r="NS43" i="4"/>
  <c r="NR43" i="4"/>
  <c r="NQ43" i="4"/>
  <c r="NP43" i="4"/>
  <c r="NO43" i="4"/>
  <c r="NN43" i="4"/>
  <c r="NM43" i="4"/>
  <c r="NL43" i="4"/>
  <c r="NK43" i="4"/>
  <c r="NJ43" i="4"/>
  <c r="NI43" i="4"/>
  <c r="NH43" i="4"/>
  <c r="NG43" i="4"/>
  <c r="NF43" i="4"/>
  <c r="NE43" i="4"/>
  <c r="ND43" i="4"/>
  <c r="NC43" i="4"/>
  <c r="NB43" i="4"/>
  <c r="NA43" i="4"/>
  <c r="MZ43" i="4"/>
  <c r="MY43" i="4"/>
  <c r="MX43" i="4"/>
  <c r="MW43" i="4"/>
  <c r="MV43" i="4"/>
  <c r="MU43" i="4"/>
  <c r="MT43" i="4"/>
  <c r="MS43" i="4"/>
  <c r="MR43" i="4"/>
  <c r="MQ43" i="4"/>
  <c r="MP43" i="4"/>
  <c r="MO43" i="4"/>
  <c r="MN43" i="4"/>
  <c r="MI43" i="4"/>
  <c r="MH43" i="4"/>
  <c r="MG43" i="4"/>
  <c r="MF43" i="4"/>
  <c r="ME43" i="4"/>
  <c r="MD43" i="4"/>
  <c r="PA42" i="4"/>
  <c r="OZ42" i="4"/>
  <c r="OY42" i="4"/>
  <c r="OX42" i="4"/>
  <c r="OW42" i="4"/>
  <c r="OV42" i="4"/>
  <c r="OU42" i="4"/>
  <c r="OT42" i="4"/>
  <c r="OS42" i="4"/>
  <c r="OR42" i="4"/>
  <c r="OQ42" i="4"/>
  <c r="OP42" i="4"/>
  <c r="OO42" i="4"/>
  <c r="ON42" i="4"/>
  <c r="OM42" i="4"/>
  <c r="OL42" i="4"/>
  <c r="OK42" i="4"/>
  <c r="OJ42" i="4"/>
  <c r="OI42" i="4"/>
  <c r="OH42" i="4"/>
  <c r="OG42" i="4"/>
  <c r="OF42" i="4"/>
  <c r="OE42" i="4"/>
  <c r="OD42" i="4"/>
  <c r="OC42" i="4"/>
  <c r="OB42" i="4"/>
  <c r="OA42" i="4"/>
  <c r="NZ42" i="4"/>
  <c r="NU42" i="4"/>
  <c r="NT42" i="4"/>
  <c r="NS42" i="4"/>
  <c r="NR42" i="4"/>
  <c r="NQ42" i="4"/>
  <c r="NP42" i="4"/>
  <c r="NO42" i="4"/>
  <c r="NN42" i="4"/>
  <c r="NM42" i="4"/>
  <c r="NL42" i="4"/>
  <c r="NK42" i="4"/>
  <c r="NJ42" i="4"/>
  <c r="NI42" i="4"/>
  <c r="NH42" i="4"/>
  <c r="NG42" i="4"/>
  <c r="NF42" i="4"/>
  <c r="NE42" i="4"/>
  <c r="ND42" i="4"/>
  <c r="NC42" i="4"/>
  <c r="NB42" i="4"/>
  <c r="NA42" i="4"/>
  <c r="MZ42" i="4"/>
  <c r="MY42" i="4"/>
  <c r="MX42" i="4"/>
  <c r="MW42" i="4"/>
  <c r="MV42" i="4"/>
  <c r="MU42" i="4"/>
  <c r="MT42" i="4"/>
  <c r="MS42" i="4"/>
  <c r="MR42" i="4"/>
  <c r="MQ42" i="4"/>
  <c r="MP42" i="4"/>
  <c r="MO42" i="4"/>
  <c r="MN42" i="4"/>
  <c r="MI42" i="4"/>
  <c r="MH42" i="4"/>
  <c r="MG42" i="4"/>
  <c r="MF42" i="4"/>
  <c r="ME42" i="4"/>
  <c r="MD42" i="4"/>
  <c r="PA41" i="4"/>
  <c r="OZ41" i="4"/>
  <c r="OY41" i="4"/>
  <c r="OX41" i="4"/>
  <c r="OW41" i="4"/>
  <c r="OV41" i="4"/>
  <c r="OU41" i="4"/>
  <c r="OT41" i="4"/>
  <c r="OS41" i="4"/>
  <c r="OR41" i="4"/>
  <c r="OQ41" i="4"/>
  <c r="OP41" i="4"/>
  <c r="OO41" i="4"/>
  <c r="ON41" i="4"/>
  <c r="OM41" i="4"/>
  <c r="OL41" i="4"/>
  <c r="OK41" i="4"/>
  <c r="OJ41" i="4"/>
  <c r="OI41" i="4"/>
  <c r="OH41" i="4"/>
  <c r="OG41" i="4"/>
  <c r="OF41" i="4"/>
  <c r="OE41" i="4"/>
  <c r="OD41" i="4"/>
  <c r="OC41" i="4"/>
  <c r="OB41" i="4"/>
  <c r="OA41" i="4"/>
  <c r="NZ41" i="4"/>
  <c r="NU41" i="4"/>
  <c r="NT41" i="4"/>
  <c r="NS41" i="4"/>
  <c r="NR41" i="4"/>
  <c r="NQ41" i="4"/>
  <c r="NP41" i="4"/>
  <c r="NO41" i="4"/>
  <c r="NN41" i="4"/>
  <c r="NM41" i="4"/>
  <c r="NL41" i="4"/>
  <c r="NK41" i="4"/>
  <c r="NJ41" i="4"/>
  <c r="NI41" i="4"/>
  <c r="NH41" i="4"/>
  <c r="NG41" i="4"/>
  <c r="NF41" i="4"/>
  <c r="NE41" i="4"/>
  <c r="ND41" i="4"/>
  <c r="NC41" i="4"/>
  <c r="NB41" i="4"/>
  <c r="NA41" i="4"/>
  <c r="MZ41" i="4"/>
  <c r="MY41" i="4"/>
  <c r="MX41" i="4"/>
  <c r="MW41" i="4"/>
  <c r="MV41" i="4"/>
  <c r="MU41" i="4"/>
  <c r="MT41" i="4"/>
  <c r="MS41" i="4"/>
  <c r="MR41" i="4"/>
  <c r="MQ41" i="4"/>
  <c r="MP41" i="4"/>
  <c r="MO41" i="4"/>
  <c r="MN41" i="4"/>
  <c r="MI41" i="4"/>
  <c r="MH41" i="4"/>
  <c r="MG41" i="4"/>
  <c r="MF41" i="4"/>
  <c r="ME41" i="4"/>
  <c r="MD41" i="4"/>
  <c r="PA40" i="4"/>
  <c r="OZ40" i="4"/>
  <c r="OY40" i="4"/>
  <c r="OX40" i="4"/>
  <c r="OW40" i="4"/>
  <c r="OV40" i="4"/>
  <c r="OU40" i="4"/>
  <c r="OT40" i="4"/>
  <c r="OS40" i="4"/>
  <c r="OR40" i="4"/>
  <c r="OQ40" i="4"/>
  <c r="OP40" i="4"/>
  <c r="OO40" i="4"/>
  <c r="ON40" i="4"/>
  <c r="OM40" i="4"/>
  <c r="OL40" i="4"/>
  <c r="OK40" i="4"/>
  <c r="OJ40" i="4"/>
  <c r="OI40" i="4"/>
  <c r="OH40" i="4"/>
  <c r="OG40" i="4"/>
  <c r="OF40" i="4"/>
  <c r="OE40" i="4"/>
  <c r="OD40" i="4"/>
  <c r="OC40" i="4"/>
  <c r="OB40" i="4"/>
  <c r="OA40" i="4"/>
  <c r="NZ40" i="4"/>
  <c r="NU40" i="4"/>
  <c r="NT40" i="4"/>
  <c r="NS40" i="4"/>
  <c r="NR40" i="4"/>
  <c r="NQ40" i="4"/>
  <c r="NP40" i="4"/>
  <c r="NO40" i="4"/>
  <c r="NN40" i="4"/>
  <c r="NM40" i="4"/>
  <c r="NL40" i="4"/>
  <c r="NK40" i="4"/>
  <c r="NJ40" i="4"/>
  <c r="NI40" i="4"/>
  <c r="NH40" i="4"/>
  <c r="NG40" i="4"/>
  <c r="NF40" i="4"/>
  <c r="NE40" i="4"/>
  <c r="ND40" i="4"/>
  <c r="NC40" i="4"/>
  <c r="NB40" i="4"/>
  <c r="NA40" i="4"/>
  <c r="MZ40" i="4"/>
  <c r="MY40" i="4"/>
  <c r="MX40" i="4"/>
  <c r="MW40" i="4"/>
  <c r="MV40" i="4"/>
  <c r="MU40" i="4"/>
  <c r="MT40" i="4"/>
  <c r="MS40" i="4"/>
  <c r="MR40" i="4"/>
  <c r="MQ40" i="4"/>
  <c r="MP40" i="4"/>
  <c r="MO40" i="4"/>
  <c r="MN40" i="4"/>
  <c r="MI40" i="4"/>
  <c r="MH40" i="4"/>
  <c r="MG40" i="4"/>
  <c r="MF40" i="4"/>
  <c r="ME40" i="4"/>
  <c r="MD40" i="4"/>
  <c r="PA39" i="4"/>
  <c r="OZ39" i="4"/>
  <c r="OY39" i="4"/>
  <c r="OX39" i="4"/>
  <c r="OW39" i="4"/>
  <c r="OV39" i="4"/>
  <c r="OU39" i="4"/>
  <c r="OT39" i="4"/>
  <c r="OS39" i="4"/>
  <c r="OR39" i="4"/>
  <c r="OQ39" i="4"/>
  <c r="OP39" i="4"/>
  <c r="OO39" i="4"/>
  <c r="ON39" i="4"/>
  <c r="OM39" i="4"/>
  <c r="OL39" i="4"/>
  <c r="OK39" i="4"/>
  <c r="OJ39" i="4"/>
  <c r="OI39" i="4"/>
  <c r="OH39" i="4"/>
  <c r="OG39" i="4"/>
  <c r="OF39" i="4"/>
  <c r="OE39" i="4"/>
  <c r="OD39" i="4"/>
  <c r="OC39" i="4"/>
  <c r="OB39" i="4"/>
  <c r="OA39" i="4"/>
  <c r="NZ39" i="4"/>
  <c r="NU39" i="4"/>
  <c r="NT39" i="4"/>
  <c r="NS39" i="4"/>
  <c r="NR39" i="4"/>
  <c r="NQ39" i="4"/>
  <c r="NP39" i="4"/>
  <c r="NO39" i="4"/>
  <c r="NN39" i="4"/>
  <c r="NM39" i="4"/>
  <c r="NL39" i="4"/>
  <c r="NK39" i="4"/>
  <c r="NJ39" i="4"/>
  <c r="NI39" i="4"/>
  <c r="NH39" i="4"/>
  <c r="NG39" i="4"/>
  <c r="NF39" i="4"/>
  <c r="NE39" i="4"/>
  <c r="ND39" i="4"/>
  <c r="NC39" i="4"/>
  <c r="NB39" i="4"/>
  <c r="NA39" i="4"/>
  <c r="MZ39" i="4"/>
  <c r="MY39" i="4"/>
  <c r="MX39" i="4"/>
  <c r="MW39" i="4"/>
  <c r="MV39" i="4"/>
  <c r="MU39" i="4"/>
  <c r="MT39" i="4"/>
  <c r="MS39" i="4"/>
  <c r="MR39" i="4"/>
  <c r="MQ39" i="4"/>
  <c r="MP39" i="4"/>
  <c r="MO39" i="4"/>
  <c r="MN39" i="4"/>
  <c r="MI39" i="4"/>
  <c r="MH39" i="4"/>
  <c r="MG39" i="4"/>
  <c r="MF39" i="4"/>
  <c r="ME39" i="4"/>
  <c r="MD39" i="4"/>
  <c r="PA38" i="4"/>
  <c r="OZ38" i="4"/>
  <c r="OY38" i="4"/>
  <c r="OX38" i="4"/>
  <c r="OW38" i="4"/>
  <c r="OV38" i="4"/>
  <c r="OU38" i="4"/>
  <c r="OT38" i="4"/>
  <c r="OS38" i="4"/>
  <c r="OR38" i="4"/>
  <c r="OQ38" i="4"/>
  <c r="OP38" i="4"/>
  <c r="OO38" i="4"/>
  <c r="ON38" i="4"/>
  <c r="OM38" i="4"/>
  <c r="OL38" i="4"/>
  <c r="OK38" i="4"/>
  <c r="OJ38" i="4"/>
  <c r="OI38" i="4"/>
  <c r="OH38" i="4"/>
  <c r="OG38" i="4"/>
  <c r="OF38" i="4"/>
  <c r="OE38" i="4"/>
  <c r="OD38" i="4"/>
  <c r="OC38" i="4"/>
  <c r="OB38" i="4"/>
  <c r="OA38" i="4"/>
  <c r="NZ38" i="4"/>
  <c r="NU38" i="4"/>
  <c r="NT38" i="4"/>
  <c r="NS38" i="4"/>
  <c r="NR38" i="4"/>
  <c r="NQ38" i="4"/>
  <c r="NP38" i="4"/>
  <c r="NO38" i="4"/>
  <c r="NN38" i="4"/>
  <c r="NM38" i="4"/>
  <c r="NL38" i="4"/>
  <c r="NK38" i="4"/>
  <c r="NJ38" i="4"/>
  <c r="NI38" i="4"/>
  <c r="NH38" i="4"/>
  <c r="NG38" i="4"/>
  <c r="NF38" i="4"/>
  <c r="NE38" i="4"/>
  <c r="ND38" i="4"/>
  <c r="NC38" i="4"/>
  <c r="NB38" i="4"/>
  <c r="NA38" i="4"/>
  <c r="MZ38" i="4"/>
  <c r="MY38" i="4"/>
  <c r="MX38" i="4"/>
  <c r="MW38" i="4"/>
  <c r="MV38" i="4"/>
  <c r="MU38" i="4"/>
  <c r="MT38" i="4"/>
  <c r="MS38" i="4"/>
  <c r="MR38" i="4"/>
  <c r="MQ38" i="4"/>
  <c r="MP38" i="4"/>
  <c r="MO38" i="4"/>
  <c r="MN38" i="4"/>
  <c r="MI38" i="4"/>
  <c r="MH38" i="4"/>
  <c r="MG38" i="4"/>
  <c r="MF38" i="4"/>
  <c r="ME38" i="4"/>
  <c r="MD38" i="4"/>
  <c r="PA37" i="4"/>
  <c r="OZ37" i="4"/>
  <c r="OY37" i="4"/>
  <c r="OX37" i="4"/>
  <c r="OW37" i="4"/>
  <c r="OV37" i="4"/>
  <c r="OU37" i="4"/>
  <c r="OT37" i="4"/>
  <c r="OS37" i="4"/>
  <c r="OR37" i="4"/>
  <c r="OQ37" i="4"/>
  <c r="OP37" i="4"/>
  <c r="OO37" i="4"/>
  <c r="ON37" i="4"/>
  <c r="OM37" i="4"/>
  <c r="OL37" i="4"/>
  <c r="OK37" i="4"/>
  <c r="OJ37" i="4"/>
  <c r="OI37" i="4"/>
  <c r="OH37" i="4"/>
  <c r="OG37" i="4"/>
  <c r="OF37" i="4"/>
  <c r="OE37" i="4"/>
  <c r="OD37" i="4"/>
  <c r="OC37" i="4"/>
  <c r="OB37" i="4"/>
  <c r="OA37" i="4"/>
  <c r="NZ37" i="4"/>
  <c r="NU37" i="4"/>
  <c r="NT37" i="4"/>
  <c r="NS37" i="4"/>
  <c r="NR37" i="4"/>
  <c r="NQ37" i="4"/>
  <c r="NP37" i="4"/>
  <c r="NO37" i="4"/>
  <c r="NN37" i="4"/>
  <c r="NM37" i="4"/>
  <c r="NL37" i="4"/>
  <c r="NK37" i="4"/>
  <c r="NJ37" i="4"/>
  <c r="NI37" i="4"/>
  <c r="NH37" i="4"/>
  <c r="NG37" i="4"/>
  <c r="NF37" i="4"/>
  <c r="NE37" i="4"/>
  <c r="ND37" i="4"/>
  <c r="NC37" i="4"/>
  <c r="NB37" i="4"/>
  <c r="NA37" i="4"/>
  <c r="MZ37" i="4"/>
  <c r="MY37" i="4"/>
  <c r="MX37" i="4"/>
  <c r="MW37" i="4"/>
  <c r="MV37" i="4"/>
  <c r="MU37" i="4"/>
  <c r="MT37" i="4"/>
  <c r="MS37" i="4"/>
  <c r="MR37" i="4"/>
  <c r="MQ37" i="4"/>
  <c r="MP37" i="4"/>
  <c r="MO37" i="4"/>
  <c r="MN37" i="4"/>
  <c r="MI37" i="4"/>
  <c r="MH37" i="4"/>
  <c r="MG37" i="4"/>
  <c r="MF37" i="4"/>
  <c r="ME37" i="4"/>
  <c r="MD37" i="4"/>
  <c r="PA36" i="4"/>
  <c r="OZ36" i="4"/>
  <c r="OY36" i="4"/>
  <c r="OX36" i="4"/>
  <c r="OW36" i="4"/>
  <c r="OV36" i="4"/>
  <c r="OU36" i="4"/>
  <c r="OT36" i="4"/>
  <c r="OS36" i="4"/>
  <c r="OR36" i="4"/>
  <c r="OQ36" i="4"/>
  <c r="OP36" i="4"/>
  <c r="OO36" i="4"/>
  <c r="ON36" i="4"/>
  <c r="OM36" i="4"/>
  <c r="OL36" i="4"/>
  <c r="OK36" i="4"/>
  <c r="OJ36" i="4"/>
  <c r="OI36" i="4"/>
  <c r="OH36" i="4"/>
  <c r="OG36" i="4"/>
  <c r="OF36" i="4"/>
  <c r="OE36" i="4"/>
  <c r="OD36" i="4"/>
  <c r="OC36" i="4"/>
  <c r="OB36" i="4"/>
  <c r="OA36" i="4"/>
  <c r="NZ36" i="4"/>
  <c r="NU36" i="4"/>
  <c r="NT36" i="4"/>
  <c r="NS36" i="4"/>
  <c r="NR36" i="4"/>
  <c r="NQ36" i="4"/>
  <c r="NP36" i="4"/>
  <c r="NO36" i="4"/>
  <c r="NN36" i="4"/>
  <c r="NM36" i="4"/>
  <c r="NL36" i="4"/>
  <c r="NK36" i="4"/>
  <c r="NJ36" i="4"/>
  <c r="NI36" i="4"/>
  <c r="NH36" i="4"/>
  <c r="NG36" i="4"/>
  <c r="NF36" i="4"/>
  <c r="NE36" i="4"/>
  <c r="ND36" i="4"/>
  <c r="NC36" i="4"/>
  <c r="NB36" i="4"/>
  <c r="NA36" i="4"/>
  <c r="MZ36" i="4"/>
  <c r="MY36" i="4"/>
  <c r="MX36" i="4"/>
  <c r="MW36" i="4"/>
  <c r="MV36" i="4"/>
  <c r="MU36" i="4"/>
  <c r="MT36" i="4"/>
  <c r="MS36" i="4"/>
  <c r="MR36" i="4"/>
  <c r="MQ36" i="4"/>
  <c r="MP36" i="4"/>
  <c r="MO36" i="4"/>
  <c r="MN36" i="4"/>
  <c r="MI36" i="4"/>
  <c r="MH36" i="4"/>
  <c r="MG36" i="4"/>
  <c r="MF36" i="4"/>
  <c r="ME36" i="4"/>
  <c r="MD36" i="4"/>
  <c r="PA35" i="4"/>
  <c r="OZ35" i="4"/>
  <c r="OY35" i="4"/>
  <c r="OX35" i="4"/>
  <c r="OW35" i="4"/>
  <c r="OV35" i="4"/>
  <c r="OU35" i="4"/>
  <c r="OT35" i="4"/>
  <c r="OS35" i="4"/>
  <c r="OR35" i="4"/>
  <c r="OQ35" i="4"/>
  <c r="OP35" i="4"/>
  <c r="OO35" i="4"/>
  <c r="ON35" i="4"/>
  <c r="OM35" i="4"/>
  <c r="OL35" i="4"/>
  <c r="OK35" i="4"/>
  <c r="OJ35" i="4"/>
  <c r="OI35" i="4"/>
  <c r="OH35" i="4"/>
  <c r="OG35" i="4"/>
  <c r="OF35" i="4"/>
  <c r="OE35" i="4"/>
  <c r="OD35" i="4"/>
  <c r="OC35" i="4"/>
  <c r="OB35" i="4"/>
  <c r="OA35" i="4"/>
  <c r="NZ35" i="4"/>
  <c r="NU35" i="4"/>
  <c r="NT35" i="4"/>
  <c r="NS35" i="4"/>
  <c r="NR35" i="4"/>
  <c r="NQ35" i="4"/>
  <c r="NP35" i="4"/>
  <c r="NO35" i="4"/>
  <c r="NN35" i="4"/>
  <c r="NM35" i="4"/>
  <c r="NL35" i="4"/>
  <c r="NK35" i="4"/>
  <c r="NJ35" i="4"/>
  <c r="NI35" i="4"/>
  <c r="NH35" i="4"/>
  <c r="NG35" i="4"/>
  <c r="NF35" i="4"/>
  <c r="NE35" i="4"/>
  <c r="ND35" i="4"/>
  <c r="NC35" i="4"/>
  <c r="NB35" i="4"/>
  <c r="NA35" i="4"/>
  <c r="MZ35" i="4"/>
  <c r="MY35" i="4"/>
  <c r="MX35" i="4"/>
  <c r="MW35" i="4"/>
  <c r="MV35" i="4"/>
  <c r="MU35" i="4"/>
  <c r="MT35" i="4"/>
  <c r="MS35" i="4"/>
  <c r="MR35" i="4"/>
  <c r="MQ35" i="4"/>
  <c r="MP35" i="4"/>
  <c r="MO35" i="4"/>
  <c r="MN35" i="4"/>
  <c r="MI35" i="4"/>
  <c r="MH35" i="4"/>
  <c r="MG35" i="4"/>
  <c r="MF35" i="4"/>
  <c r="ME35" i="4"/>
  <c r="MD35" i="4"/>
  <c r="PA34" i="4"/>
  <c r="OZ34" i="4"/>
  <c r="OY34" i="4"/>
  <c r="OX34" i="4"/>
  <c r="OW34" i="4"/>
  <c r="OV34" i="4"/>
  <c r="OU34" i="4"/>
  <c r="OT34" i="4"/>
  <c r="OS34" i="4"/>
  <c r="OR34" i="4"/>
  <c r="OQ34" i="4"/>
  <c r="OP34" i="4"/>
  <c r="OO34" i="4"/>
  <c r="ON34" i="4"/>
  <c r="OM34" i="4"/>
  <c r="OL34" i="4"/>
  <c r="OK34" i="4"/>
  <c r="OJ34" i="4"/>
  <c r="OI34" i="4"/>
  <c r="OH34" i="4"/>
  <c r="OG34" i="4"/>
  <c r="OF34" i="4"/>
  <c r="OE34" i="4"/>
  <c r="OD34" i="4"/>
  <c r="OC34" i="4"/>
  <c r="OB34" i="4"/>
  <c r="OA34" i="4"/>
  <c r="NZ34" i="4"/>
  <c r="NU34" i="4"/>
  <c r="NT34" i="4"/>
  <c r="NS34" i="4"/>
  <c r="NR34" i="4"/>
  <c r="NQ34" i="4"/>
  <c r="NP34" i="4"/>
  <c r="NO34" i="4"/>
  <c r="NN34" i="4"/>
  <c r="NM34" i="4"/>
  <c r="NL34" i="4"/>
  <c r="NK34" i="4"/>
  <c r="NJ34" i="4"/>
  <c r="NI34" i="4"/>
  <c r="NH34" i="4"/>
  <c r="NG34" i="4"/>
  <c r="NF34" i="4"/>
  <c r="NE34" i="4"/>
  <c r="ND34" i="4"/>
  <c r="NC34" i="4"/>
  <c r="NB34" i="4"/>
  <c r="NA34" i="4"/>
  <c r="MZ34" i="4"/>
  <c r="MY34" i="4"/>
  <c r="MX34" i="4"/>
  <c r="MW34" i="4"/>
  <c r="MV34" i="4"/>
  <c r="MU34" i="4"/>
  <c r="MT34" i="4"/>
  <c r="MS34" i="4"/>
  <c r="MR34" i="4"/>
  <c r="MQ34" i="4"/>
  <c r="MP34" i="4"/>
  <c r="MO34" i="4"/>
  <c r="MN34" i="4"/>
  <c r="MI34" i="4"/>
  <c r="MH34" i="4"/>
  <c r="MG34" i="4"/>
  <c r="MF34" i="4"/>
  <c r="ME34" i="4"/>
  <c r="MD34" i="4"/>
  <c r="PA33" i="4"/>
  <c r="OZ33" i="4"/>
  <c r="OY33" i="4"/>
  <c r="OX33" i="4"/>
  <c r="OW33" i="4"/>
  <c r="OV33" i="4"/>
  <c r="OU33" i="4"/>
  <c r="OT33" i="4"/>
  <c r="OS33" i="4"/>
  <c r="OR33" i="4"/>
  <c r="OQ33" i="4"/>
  <c r="OP33" i="4"/>
  <c r="OO33" i="4"/>
  <c r="ON33" i="4"/>
  <c r="OM33" i="4"/>
  <c r="OL33" i="4"/>
  <c r="OK33" i="4"/>
  <c r="OJ33" i="4"/>
  <c r="OI33" i="4"/>
  <c r="OH33" i="4"/>
  <c r="OG33" i="4"/>
  <c r="OF33" i="4"/>
  <c r="OE33" i="4"/>
  <c r="OD33" i="4"/>
  <c r="OC33" i="4"/>
  <c r="OB33" i="4"/>
  <c r="OA33" i="4"/>
  <c r="NZ33" i="4"/>
  <c r="NU33" i="4"/>
  <c r="NT33" i="4"/>
  <c r="NS33" i="4"/>
  <c r="NR33" i="4"/>
  <c r="NQ33" i="4"/>
  <c r="NP33" i="4"/>
  <c r="NO33" i="4"/>
  <c r="NN33" i="4"/>
  <c r="NM33" i="4"/>
  <c r="NL33" i="4"/>
  <c r="NK33" i="4"/>
  <c r="NJ33" i="4"/>
  <c r="NI33" i="4"/>
  <c r="NH33" i="4"/>
  <c r="NG33" i="4"/>
  <c r="NF33" i="4"/>
  <c r="NE33" i="4"/>
  <c r="ND33" i="4"/>
  <c r="NC33" i="4"/>
  <c r="NB33" i="4"/>
  <c r="NA33" i="4"/>
  <c r="MZ33" i="4"/>
  <c r="MY33" i="4"/>
  <c r="MX33" i="4"/>
  <c r="MW33" i="4"/>
  <c r="MV33" i="4"/>
  <c r="MU33" i="4"/>
  <c r="MT33" i="4"/>
  <c r="MS33" i="4"/>
  <c r="MR33" i="4"/>
  <c r="MQ33" i="4"/>
  <c r="MP33" i="4"/>
  <c r="MO33" i="4"/>
  <c r="MN33" i="4"/>
  <c r="MI33" i="4"/>
  <c r="MH33" i="4"/>
  <c r="MG33" i="4"/>
  <c r="MF33" i="4"/>
  <c r="ME33" i="4"/>
  <c r="MD33" i="4"/>
  <c r="PA32" i="4"/>
  <c r="OZ32" i="4"/>
  <c r="OY32" i="4"/>
  <c r="OX32" i="4"/>
  <c r="OW32" i="4"/>
  <c r="OV32" i="4"/>
  <c r="OU32" i="4"/>
  <c r="OT32" i="4"/>
  <c r="OS32" i="4"/>
  <c r="OR32" i="4"/>
  <c r="OQ32" i="4"/>
  <c r="OP32" i="4"/>
  <c r="OO32" i="4"/>
  <c r="ON32" i="4"/>
  <c r="OM32" i="4"/>
  <c r="OL32" i="4"/>
  <c r="OK32" i="4"/>
  <c r="OJ32" i="4"/>
  <c r="OI32" i="4"/>
  <c r="OH32" i="4"/>
  <c r="OG32" i="4"/>
  <c r="OF32" i="4"/>
  <c r="OE32" i="4"/>
  <c r="OD32" i="4"/>
  <c r="OC32" i="4"/>
  <c r="OB32" i="4"/>
  <c r="OA32" i="4"/>
  <c r="NZ32" i="4"/>
  <c r="NU32" i="4"/>
  <c r="NT32" i="4"/>
  <c r="NS32" i="4"/>
  <c r="NR32" i="4"/>
  <c r="NQ32" i="4"/>
  <c r="NP32" i="4"/>
  <c r="NO32" i="4"/>
  <c r="NN32" i="4"/>
  <c r="NM32" i="4"/>
  <c r="NL32" i="4"/>
  <c r="NK32" i="4"/>
  <c r="NJ32" i="4"/>
  <c r="NI32" i="4"/>
  <c r="NH32" i="4"/>
  <c r="NG32" i="4"/>
  <c r="NF32" i="4"/>
  <c r="NE32" i="4"/>
  <c r="ND32" i="4"/>
  <c r="NC32" i="4"/>
  <c r="NB32" i="4"/>
  <c r="NA32" i="4"/>
  <c r="MZ32" i="4"/>
  <c r="MY32" i="4"/>
  <c r="MX32" i="4"/>
  <c r="MW32" i="4"/>
  <c r="MV32" i="4"/>
  <c r="MU32" i="4"/>
  <c r="MT32" i="4"/>
  <c r="MS32" i="4"/>
  <c r="MR32" i="4"/>
  <c r="MQ32" i="4"/>
  <c r="MP32" i="4"/>
  <c r="MO32" i="4"/>
  <c r="MN32" i="4"/>
  <c r="MI32" i="4"/>
  <c r="MH32" i="4"/>
  <c r="MG32" i="4"/>
  <c r="MF32" i="4"/>
  <c r="ME32" i="4"/>
  <c r="MD32" i="4"/>
  <c r="PA31" i="4"/>
  <c r="OZ31" i="4"/>
  <c r="OY31" i="4"/>
  <c r="OX31" i="4"/>
  <c r="OW31" i="4"/>
  <c r="OV31" i="4"/>
  <c r="OU31" i="4"/>
  <c r="OT31" i="4"/>
  <c r="OS31" i="4"/>
  <c r="OR31" i="4"/>
  <c r="OQ31" i="4"/>
  <c r="OP31" i="4"/>
  <c r="OO31" i="4"/>
  <c r="ON31" i="4"/>
  <c r="OM31" i="4"/>
  <c r="OL31" i="4"/>
  <c r="OK31" i="4"/>
  <c r="OJ31" i="4"/>
  <c r="OI31" i="4"/>
  <c r="OH31" i="4"/>
  <c r="OG31" i="4"/>
  <c r="OF31" i="4"/>
  <c r="OE31" i="4"/>
  <c r="OD31" i="4"/>
  <c r="OC31" i="4"/>
  <c r="OB31" i="4"/>
  <c r="OA31" i="4"/>
  <c r="NZ31" i="4"/>
  <c r="NU31" i="4"/>
  <c r="NT31" i="4"/>
  <c r="NS31" i="4"/>
  <c r="NR31" i="4"/>
  <c r="NQ31" i="4"/>
  <c r="NP31" i="4"/>
  <c r="NO31" i="4"/>
  <c r="NN31" i="4"/>
  <c r="NM31" i="4"/>
  <c r="NL31" i="4"/>
  <c r="NK31" i="4"/>
  <c r="NJ31" i="4"/>
  <c r="NI31" i="4"/>
  <c r="NH31" i="4"/>
  <c r="NG31" i="4"/>
  <c r="NF31" i="4"/>
  <c r="NE31" i="4"/>
  <c r="ND31" i="4"/>
  <c r="NC31" i="4"/>
  <c r="NB31" i="4"/>
  <c r="NA31" i="4"/>
  <c r="MZ31" i="4"/>
  <c r="MY31" i="4"/>
  <c r="MX31" i="4"/>
  <c r="MW31" i="4"/>
  <c r="MV31" i="4"/>
  <c r="MU31" i="4"/>
  <c r="MT31" i="4"/>
  <c r="MS31" i="4"/>
  <c r="MR31" i="4"/>
  <c r="MQ31" i="4"/>
  <c r="MP31" i="4"/>
  <c r="MO31" i="4"/>
  <c r="MN31" i="4"/>
  <c r="MI31" i="4"/>
  <c r="MH31" i="4"/>
  <c r="MG31" i="4"/>
  <c r="MF31" i="4"/>
  <c r="ME31" i="4"/>
  <c r="MD31" i="4"/>
  <c r="PA30" i="4"/>
  <c r="OZ30" i="4"/>
  <c r="OY30" i="4"/>
  <c r="OX30" i="4"/>
  <c r="OW30" i="4"/>
  <c r="OV30" i="4"/>
  <c r="OU30" i="4"/>
  <c r="OT30" i="4"/>
  <c r="OS30" i="4"/>
  <c r="OR30" i="4"/>
  <c r="OQ30" i="4"/>
  <c r="OP30" i="4"/>
  <c r="OO30" i="4"/>
  <c r="ON30" i="4"/>
  <c r="OM30" i="4"/>
  <c r="OL30" i="4"/>
  <c r="OK30" i="4"/>
  <c r="OJ30" i="4"/>
  <c r="OI30" i="4"/>
  <c r="OH30" i="4"/>
  <c r="OG30" i="4"/>
  <c r="OF30" i="4"/>
  <c r="OE30" i="4"/>
  <c r="OD30" i="4"/>
  <c r="OC30" i="4"/>
  <c r="OB30" i="4"/>
  <c r="OA30" i="4"/>
  <c r="NZ30" i="4"/>
  <c r="NU30" i="4"/>
  <c r="NT30" i="4"/>
  <c r="NS30" i="4"/>
  <c r="NR30" i="4"/>
  <c r="NQ30" i="4"/>
  <c r="NP30" i="4"/>
  <c r="NO30" i="4"/>
  <c r="NN30" i="4"/>
  <c r="NM30" i="4"/>
  <c r="NL30" i="4"/>
  <c r="NK30" i="4"/>
  <c r="NJ30" i="4"/>
  <c r="NI30" i="4"/>
  <c r="NH30" i="4"/>
  <c r="NG30" i="4"/>
  <c r="NF30" i="4"/>
  <c r="NE30" i="4"/>
  <c r="ND30" i="4"/>
  <c r="NC30" i="4"/>
  <c r="NB30" i="4"/>
  <c r="NA30" i="4"/>
  <c r="MZ30" i="4"/>
  <c r="MY30" i="4"/>
  <c r="MX30" i="4"/>
  <c r="MW30" i="4"/>
  <c r="MV30" i="4"/>
  <c r="MU30" i="4"/>
  <c r="MT30" i="4"/>
  <c r="MS30" i="4"/>
  <c r="MR30" i="4"/>
  <c r="MQ30" i="4"/>
  <c r="MP30" i="4"/>
  <c r="MO30" i="4"/>
  <c r="MN30" i="4"/>
  <c r="MI30" i="4"/>
  <c r="MH30" i="4"/>
  <c r="MG30" i="4"/>
  <c r="MF30" i="4"/>
  <c r="ME30" i="4"/>
  <c r="MD30" i="4"/>
  <c r="PA29" i="4"/>
  <c r="OZ29" i="4"/>
  <c r="OY29" i="4"/>
  <c r="OX29" i="4"/>
  <c r="OW29" i="4"/>
  <c r="OV29" i="4"/>
  <c r="OU29" i="4"/>
  <c r="OT29" i="4"/>
  <c r="OS29" i="4"/>
  <c r="OR29" i="4"/>
  <c r="OQ29" i="4"/>
  <c r="OP29" i="4"/>
  <c r="OO29" i="4"/>
  <c r="ON29" i="4"/>
  <c r="OM29" i="4"/>
  <c r="OL29" i="4"/>
  <c r="OK29" i="4"/>
  <c r="OJ29" i="4"/>
  <c r="OI29" i="4"/>
  <c r="OH29" i="4"/>
  <c r="OG29" i="4"/>
  <c r="OF29" i="4"/>
  <c r="OE29" i="4"/>
  <c r="OD29" i="4"/>
  <c r="OC29" i="4"/>
  <c r="OB29" i="4"/>
  <c r="OA29" i="4"/>
  <c r="NZ29" i="4"/>
  <c r="NU29" i="4"/>
  <c r="NT29" i="4"/>
  <c r="NS29" i="4"/>
  <c r="NR29" i="4"/>
  <c r="NQ29" i="4"/>
  <c r="NP29" i="4"/>
  <c r="NO29" i="4"/>
  <c r="NN29" i="4"/>
  <c r="NM29" i="4"/>
  <c r="NL29" i="4"/>
  <c r="NK29" i="4"/>
  <c r="NJ29" i="4"/>
  <c r="NI29" i="4"/>
  <c r="NH29" i="4"/>
  <c r="NG29" i="4"/>
  <c r="NF29" i="4"/>
  <c r="NE29" i="4"/>
  <c r="ND29" i="4"/>
  <c r="NC29" i="4"/>
  <c r="NB29" i="4"/>
  <c r="NA29" i="4"/>
  <c r="MZ29" i="4"/>
  <c r="MY29" i="4"/>
  <c r="MX29" i="4"/>
  <c r="MW29" i="4"/>
  <c r="MV29" i="4"/>
  <c r="MU29" i="4"/>
  <c r="MT29" i="4"/>
  <c r="MS29" i="4"/>
  <c r="MR29" i="4"/>
  <c r="MQ29" i="4"/>
  <c r="MP29" i="4"/>
  <c r="MO29" i="4"/>
  <c r="MN29" i="4"/>
  <c r="MI29" i="4"/>
  <c r="MH29" i="4"/>
  <c r="MG29" i="4"/>
  <c r="MF29" i="4"/>
  <c r="ME29" i="4"/>
  <c r="MD29" i="4"/>
  <c r="PA28" i="4"/>
  <c r="OZ28" i="4"/>
  <c r="OY28" i="4"/>
  <c r="OX28" i="4"/>
  <c r="OW28" i="4"/>
  <c r="OV28" i="4"/>
  <c r="OU28" i="4"/>
  <c r="OT28" i="4"/>
  <c r="OS28" i="4"/>
  <c r="OR28" i="4"/>
  <c r="OQ28" i="4"/>
  <c r="OP28" i="4"/>
  <c r="OO28" i="4"/>
  <c r="ON28" i="4"/>
  <c r="OM28" i="4"/>
  <c r="OL28" i="4"/>
  <c r="OK28" i="4"/>
  <c r="OJ28" i="4"/>
  <c r="OI28" i="4"/>
  <c r="OH28" i="4"/>
  <c r="OG28" i="4"/>
  <c r="OF28" i="4"/>
  <c r="OE28" i="4"/>
  <c r="OD28" i="4"/>
  <c r="OC28" i="4"/>
  <c r="OB28" i="4"/>
  <c r="OA28" i="4"/>
  <c r="NZ28" i="4"/>
  <c r="NU28" i="4"/>
  <c r="NT28" i="4"/>
  <c r="NS28" i="4"/>
  <c r="NR28" i="4"/>
  <c r="NQ28" i="4"/>
  <c r="NP28" i="4"/>
  <c r="NO28" i="4"/>
  <c r="NN28" i="4"/>
  <c r="NM28" i="4"/>
  <c r="NL28" i="4"/>
  <c r="NK28" i="4"/>
  <c r="NJ28" i="4"/>
  <c r="NI28" i="4"/>
  <c r="NH28" i="4"/>
  <c r="NG28" i="4"/>
  <c r="NF28" i="4"/>
  <c r="NE28" i="4"/>
  <c r="ND28" i="4"/>
  <c r="NC28" i="4"/>
  <c r="NB28" i="4"/>
  <c r="NA28" i="4"/>
  <c r="MZ28" i="4"/>
  <c r="MY28" i="4"/>
  <c r="MX28" i="4"/>
  <c r="MW28" i="4"/>
  <c r="MV28" i="4"/>
  <c r="MU28" i="4"/>
  <c r="MT28" i="4"/>
  <c r="MS28" i="4"/>
  <c r="MR28" i="4"/>
  <c r="MQ28" i="4"/>
  <c r="MP28" i="4"/>
  <c r="MO28" i="4"/>
  <c r="MN28" i="4"/>
  <c r="MI28" i="4"/>
  <c r="MH28" i="4"/>
  <c r="MG28" i="4"/>
  <c r="MF28" i="4"/>
  <c r="ME28" i="4"/>
  <c r="MD28" i="4"/>
  <c r="PA27" i="4"/>
  <c r="OZ27" i="4"/>
  <c r="OY27" i="4"/>
  <c r="OX27" i="4"/>
  <c r="OW27" i="4"/>
  <c r="OV27" i="4"/>
  <c r="OU27" i="4"/>
  <c r="OT27" i="4"/>
  <c r="OS27" i="4"/>
  <c r="OR27" i="4"/>
  <c r="OQ27" i="4"/>
  <c r="OP27" i="4"/>
  <c r="OO27" i="4"/>
  <c r="ON27" i="4"/>
  <c r="OM27" i="4"/>
  <c r="OL27" i="4"/>
  <c r="OK27" i="4"/>
  <c r="OJ27" i="4"/>
  <c r="OI27" i="4"/>
  <c r="OH27" i="4"/>
  <c r="OG27" i="4"/>
  <c r="OF27" i="4"/>
  <c r="OE27" i="4"/>
  <c r="OD27" i="4"/>
  <c r="OC27" i="4"/>
  <c r="OB27" i="4"/>
  <c r="OA27" i="4"/>
  <c r="NZ27" i="4"/>
  <c r="NU27" i="4"/>
  <c r="NT27" i="4"/>
  <c r="NS27" i="4"/>
  <c r="NR27" i="4"/>
  <c r="NQ27" i="4"/>
  <c r="NP27" i="4"/>
  <c r="NO27" i="4"/>
  <c r="NN27" i="4"/>
  <c r="NM27" i="4"/>
  <c r="NL27" i="4"/>
  <c r="NK27" i="4"/>
  <c r="NJ27" i="4"/>
  <c r="NI27" i="4"/>
  <c r="NH27" i="4"/>
  <c r="NG27" i="4"/>
  <c r="NF27" i="4"/>
  <c r="NE27" i="4"/>
  <c r="ND27" i="4"/>
  <c r="NC27" i="4"/>
  <c r="NB27" i="4"/>
  <c r="NA27" i="4"/>
  <c r="MZ27" i="4"/>
  <c r="MY27" i="4"/>
  <c r="MX27" i="4"/>
  <c r="MW27" i="4"/>
  <c r="MV27" i="4"/>
  <c r="MU27" i="4"/>
  <c r="MT27" i="4"/>
  <c r="MS27" i="4"/>
  <c r="MR27" i="4"/>
  <c r="MQ27" i="4"/>
  <c r="MP27" i="4"/>
  <c r="MO27" i="4"/>
  <c r="MN27" i="4"/>
  <c r="MI27" i="4"/>
  <c r="MH27" i="4"/>
  <c r="MG27" i="4"/>
  <c r="MF27" i="4"/>
  <c r="ME27" i="4"/>
  <c r="MD27" i="4"/>
  <c r="PA26" i="4"/>
  <c r="OZ26" i="4"/>
  <c r="OY26" i="4"/>
  <c r="OX26" i="4"/>
  <c r="OW26" i="4"/>
  <c r="OV26" i="4"/>
  <c r="OU26" i="4"/>
  <c r="OT26" i="4"/>
  <c r="OS26" i="4"/>
  <c r="OR26" i="4"/>
  <c r="OQ26" i="4"/>
  <c r="OP26" i="4"/>
  <c r="OO26" i="4"/>
  <c r="ON26" i="4"/>
  <c r="OM26" i="4"/>
  <c r="OL26" i="4"/>
  <c r="OK26" i="4"/>
  <c r="OJ26" i="4"/>
  <c r="OI26" i="4"/>
  <c r="OH26" i="4"/>
  <c r="OG26" i="4"/>
  <c r="OF26" i="4"/>
  <c r="OE26" i="4"/>
  <c r="OD26" i="4"/>
  <c r="OC26" i="4"/>
  <c r="OB26" i="4"/>
  <c r="NU26" i="4"/>
  <c r="NT26" i="4"/>
  <c r="NS26" i="4"/>
  <c r="NR26" i="4"/>
  <c r="NQ26" i="4"/>
  <c r="NP26" i="4"/>
  <c r="NO26" i="4"/>
  <c r="NN26" i="4"/>
  <c r="NM26" i="4"/>
  <c r="NL26" i="4"/>
  <c r="NK26" i="4"/>
  <c r="NJ26" i="4"/>
  <c r="NI26" i="4"/>
  <c r="NH26" i="4"/>
  <c r="NG26" i="4"/>
  <c r="NF26" i="4"/>
  <c r="NE26" i="4"/>
  <c r="ND26" i="4"/>
  <c r="NC26" i="4"/>
  <c r="NB26" i="4"/>
  <c r="NA26" i="4"/>
  <c r="MZ26" i="4"/>
  <c r="MY26" i="4"/>
  <c r="MX26" i="4"/>
  <c r="MW26" i="4"/>
  <c r="MV26" i="4"/>
  <c r="MU26" i="4"/>
  <c r="MT26" i="4"/>
  <c r="MS26" i="4"/>
  <c r="MR26" i="4"/>
  <c r="MQ26" i="4"/>
  <c r="MP26" i="4"/>
  <c r="MO26" i="4"/>
  <c r="MN26" i="4"/>
  <c r="MI26" i="4"/>
  <c r="MH26" i="4"/>
  <c r="MG26" i="4"/>
  <c r="MF26" i="4"/>
  <c r="ME26" i="4"/>
  <c r="MD26" i="4"/>
  <c r="PA25" i="4"/>
  <c r="OZ25" i="4"/>
  <c r="OY25" i="4"/>
  <c r="OX25" i="4"/>
  <c r="OW25" i="4"/>
  <c r="OV25" i="4"/>
  <c r="OU25" i="4"/>
  <c r="OT25" i="4"/>
  <c r="OS25" i="4"/>
  <c r="OR25" i="4"/>
  <c r="OQ25" i="4"/>
  <c r="OP25" i="4"/>
  <c r="OO25" i="4"/>
  <c r="ON25" i="4"/>
  <c r="OM25" i="4"/>
  <c r="OL25" i="4"/>
  <c r="OK25" i="4"/>
  <c r="OJ25" i="4"/>
  <c r="OI25" i="4"/>
  <c r="OH25" i="4"/>
  <c r="OG25" i="4"/>
  <c r="OF25" i="4"/>
  <c r="OE25" i="4"/>
  <c r="OD25" i="4"/>
  <c r="OC25" i="4"/>
  <c r="OB25" i="4"/>
  <c r="NU25" i="4"/>
  <c r="NT25" i="4"/>
  <c r="NS25" i="4"/>
  <c r="NR25" i="4"/>
  <c r="NQ25" i="4"/>
  <c r="NP25" i="4"/>
  <c r="NO25" i="4"/>
  <c r="NN25" i="4"/>
  <c r="NM25" i="4"/>
  <c r="NL25" i="4"/>
  <c r="NK25" i="4"/>
  <c r="NJ25" i="4"/>
  <c r="NI25" i="4"/>
  <c r="NH25" i="4"/>
  <c r="NG25" i="4"/>
  <c r="NF25" i="4"/>
  <c r="NE25" i="4"/>
  <c r="ND25" i="4"/>
  <c r="NC25" i="4"/>
  <c r="NB25" i="4"/>
  <c r="NA25" i="4"/>
  <c r="MZ25" i="4"/>
  <c r="MY25" i="4"/>
  <c r="MX25" i="4"/>
  <c r="MW25" i="4"/>
  <c r="MV25" i="4"/>
  <c r="MU25" i="4"/>
  <c r="MT25" i="4"/>
  <c r="MS25" i="4"/>
  <c r="MR25" i="4"/>
  <c r="MQ25" i="4"/>
  <c r="MP25" i="4"/>
  <c r="MO25" i="4"/>
  <c r="MN25" i="4"/>
  <c r="MI25" i="4"/>
  <c r="MH25" i="4"/>
  <c r="MG25" i="4"/>
  <c r="MF25" i="4"/>
  <c r="ME25" i="4"/>
  <c r="MD25" i="4"/>
  <c r="PA24" i="4"/>
  <c r="OZ24" i="4"/>
  <c r="OY24" i="4"/>
  <c r="OX24" i="4"/>
  <c r="OW24" i="4"/>
  <c r="OV24" i="4"/>
  <c r="OU24" i="4"/>
  <c r="OT24" i="4"/>
  <c r="OS24" i="4"/>
  <c r="OR24" i="4"/>
  <c r="OQ24" i="4"/>
  <c r="OP24" i="4"/>
  <c r="OO24" i="4"/>
  <c r="ON24" i="4"/>
  <c r="OM24" i="4"/>
  <c r="OL24" i="4"/>
  <c r="OK24" i="4"/>
  <c r="OJ24" i="4"/>
  <c r="OI24" i="4"/>
  <c r="OH24" i="4"/>
  <c r="OG24" i="4"/>
  <c r="OF24" i="4"/>
  <c r="OE24" i="4"/>
  <c r="OD24" i="4"/>
  <c r="OC24" i="4"/>
  <c r="OB24" i="4"/>
  <c r="NU24" i="4"/>
  <c r="NT24" i="4"/>
  <c r="NS24" i="4"/>
  <c r="NR24" i="4"/>
  <c r="NQ24" i="4"/>
  <c r="NP24" i="4"/>
  <c r="NO24" i="4"/>
  <c r="NN24" i="4"/>
  <c r="NM24" i="4"/>
  <c r="NL24" i="4"/>
  <c r="NK24" i="4"/>
  <c r="NJ24" i="4"/>
  <c r="NI24" i="4"/>
  <c r="NH24" i="4"/>
  <c r="NG24" i="4"/>
  <c r="NF24" i="4"/>
  <c r="NE24" i="4"/>
  <c r="ND24" i="4"/>
  <c r="NC24" i="4"/>
  <c r="NB24" i="4"/>
  <c r="NA24" i="4"/>
  <c r="MZ24" i="4"/>
  <c r="MY24" i="4"/>
  <c r="MX24" i="4"/>
  <c r="MW24" i="4"/>
  <c r="MV24" i="4"/>
  <c r="MU24" i="4"/>
  <c r="MT24" i="4"/>
  <c r="MS24" i="4"/>
  <c r="MR24" i="4"/>
  <c r="MQ24" i="4"/>
  <c r="MP24" i="4"/>
  <c r="MO24" i="4"/>
  <c r="MN24" i="4"/>
  <c r="MI24" i="4"/>
  <c r="MH24" i="4"/>
  <c r="MG24" i="4"/>
  <c r="MF24" i="4"/>
  <c r="ME24" i="4"/>
  <c r="MD24" i="4"/>
  <c r="PA23" i="4"/>
  <c r="OZ23" i="4"/>
  <c r="OY23" i="4"/>
  <c r="OX23" i="4"/>
  <c r="OW23" i="4"/>
  <c r="OV23" i="4"/>
  <c r="OU23" i="4"/>
  <c r="OT23" i="4"/>
  <c r="OS23" i="4"/>
  <c r="OR23" i="4"/>
  <c r="OQ23" i="4"/>
  <c r="OP23" i="4"/>
  <c r="OO23" i="4"/>
  <c r="ON23" i="4"/>
  <c r="OM23" i="4"/>
  <c r="OL23" i="4"/>
  <c r="OK23" i="4"/>
  <c r="OJ23" i="4"/>
  <c r="OI23" i="4"/>
  <c r="OH23" i="4"/>
  <c r="OG23" i="4"/>
  <c r="OF23" i="4"/>
  <c r="OE23" i="4"/>
  <c r="OD23" i="4"/>
  <c r="OC23" i="4"/>
  <c r="OB23" i="4"/>
  <c r="NU23" i="4"/>
  <c r="NT23" i="4"/>
  <c r="NS23" i="4"/>
  <c r="NR23" i="4"/>
  <c r="NQ23" i="4"/>
  <c r="NP23" i="4"/>
  <c r="NO23" i="4"/>
  <c r="NN23" i="4"/>
  <c r="NM23" i="4"/>
  <c r="NL23" i="4"/>
  <c r="NK23" i="4"/>
  <c r="NJ23" i="4"/>
  <c r="NI23" i="4"/>
  <c r="NH23" i="4"/>
  <c r="NG23" i="4"/>
  <c r="NF23" i="4"/>
  <c r="NE23" i="4"/>
  <c r="ND23" i="4"/>
  <c r="NC23" i="4"/>
  <c r="NB23" i="4"/>
  <c r="NA23" i="4"/>
  <c r="MZ23" i="4"/>
  <c r="MY23" i="4"/>
  <c r="MX23" i="4"/>
  <c r="MW23" i="4"/>
  <c r="MV23" i="4"/>
  <c r="MU23" i="4"/>
  <c r="MT23" i="4"/>
  <c r="MS23" i="4"/>
  <c r="MR23" i="4"/>
  <c r="MQ23" i="4"/>
  <c r="MP23" i="4"/>
  <c r="MO23" i="4"/>
  <c r="MN23" i="4"/>
  <c r="MI23" i="4"/>
  <c r="MH23" i="4"/>
  <c r="MG23" i="4"/>
  <c r="MF23" i="4"/>
  <c r="ME23" i="4"/>
  <c r="MD23" i="4"/>
  <c r="PA22" i="4"/>
  <c r="OZ22" i="4"/>
  <c r="OY22" i="4"/>
  <c r="OX22" i="4"/>
  <c r="OW22" i="4"/>
  <c r="OV22" i="4"/>
  <c r="OU22" i="4"/>
  <c r="OT22" i="4"/>
  <c r="OS22" i="4"/>
  <c r="OR22" i="4"/>
  <c r="OQ22" i="4"/>
  <c r="OP22" i="4"/>
  <c r="OO22" i="4"/>
  <c r="ON22" i="4"/>
  <c r="OM22" i="4"/>
  <c r="OL22" i="4"/>
  <c r="OK22" i="4"/>
  <c r="OJ22" i="4"/>
  <c r="OI22" i="4"/>
  <c r="OH22" i="4"/>
  <c r="OG22" i="4"/>
  <c r="OF22" i="4"/>
  <c r="OE22" i="4"/>
  <c r="OD22" i="4"/>
  <c r="OC22" i="4"/>
  <c r="OB22" i="4"/>
  <c r="NU22" i="4"/>
  <c r="NT22" i="4"/>
  <c r="NS22" i="4"/>
  <c r="NR22" i="4"/>
  <c r="NQ22" i="4"/>
  <c r="NP22" i="4"/>
  <c r="NO22" i="4"/>
  <c r="NN22" i="4"/>
  <c r="NM22" i="4"/>
  <c r="NL22" i="4"/>
  <c r="NK22" i="4"/>
  <c r="NJ22" i="4"/>
  <c r="NI22" i="4"/>
  <c r="NH22" i="4"/>
  <c r="NG22" i="4"/>
  <c r="NF22" i="4"/>
  <c r="NE22" i="4"/>
  <c r="ND22" i="4"/>
  <c r="NC22" i="4"/>
  <c r="NB22" i="4"/>
  <c r="NA22" i="4"/>
  <c r="MZ22" i="4"/>
  <c r="MY22" i="4"/>
  <c r="MX22" i="4"/>
  <c r="MW22" i="4"/>
  <c r="MV22" i="4"/>
  <c r="MU22" i="4"/>
  <c r="MT22" i="4"/>
  <c r="MS22" i="4"/>
  <c r="MR22" i="4"/>
  <c r="MQ22" i="4"/>
  <c r="MP22" i="4"/>
  <c r="MO22" i="4"/>
  <c r="MN22" i="4"/>
  <c r="MI22" i="4"/>
  <c r="MH22" i="4"/>
  <c r="MG22" i="4"/>
  <c r="MF22" i="4"/>
  <c r="ME22" i="4"/>
  <c r="MD22" i="4"/>
  <c r="PA21" i="4"/>
  <c r="OZ21" i="4"/>
  <c r="OW21" i="4"/>
  <c r="OV21" i="4"/>
  <c r="OU21" i="4"/>
  <c r="OT21" i="4"/>
  <c r="OS21" i="4"/>
  <c r="OR21" i="4"/>
  <c r="OQ21" i="4"/>
  <c r="OP21" i="4"/>
  <c r="OO21" i="4"/>
  <c r="ON21" i="4"/>
  <c r="OM21" i="4"/>
  <c r="OL21" i="4"/>
  <c r="OK21" i="4"/>
  <c r="OJ21" i="4"/>
  <c r="OI21" i="4"/>
  <c r="OH21" i="4"/>
  <c r="OG21" i="4"/>
  <c r="OF21" i="4"/>
  <c r="OE21" i="4"/>
  <c r="OD21" i="4"/>
  <c r="OC21" i="4"/>
  <c r="OB21" i="4"/>
  <c r="NU21" i="4"/>
  <c r="NT21" i="4"/>
  <c r="NS21" i="4"/>
  <c r="NR21" i="4"/>
  <c r="NQ21" i="4"/>
  <c r="NP21" i="4"/>
  <c r="NO21" i="4"/>
  <c r="NN21" i="4"/>
  <c r="NM21" i="4"/>
  <c r="NL21" i="4"/>
  <c r="NK21" i="4"/>
  <c r="NJ21" i="4"/>
  <c r="NI21" i="4"/>
  <c r="NH21" i="4"/>
  <c r="NG21" i="4"/>
  <c r="NF21" i="4"/>
  <c r="NE21" i="4"/>
  <c r="ND21" i="4"/>
  <c r="NC21" i="4"/>
  <c r="NB21" i="4"/>
  <c r="NA21" i="4"/>
  <c r="MZ21" i="4"/>
  <c r="MY21" i="4"/>
  <c r="MX21" i="4"/>
  <c r="MW21" i="4"/>
  <c r="MV21" i="4"/>
  <c r="MU21" i="4"/>
  <c r="MT21" i="4"/>
  <c r="MS21" i="4"/>
  <c r="MR21" i="4"/>
  <c r="MQ21" i="4"/>
  <c r="MP21" i="4"/>
  <c r="MO21" i="4"/>
  <c r="MN21" i="4"/>
  <c r="MI21" i="4"/>
  <c r="MH21" i="4"/>
  <c r="MG21" i="4"/>
  <c r="MF21" i="4"/>
  <c r="ME21" i="4"/>
  <c r="MD21" i="4"/>
  <c r="PA20" i="4"/>
  <c r="OZ20" i="4"/>
  <c r="OW20" i="4"/>
  <c r="OV20" i="4"/>
  <c r="OU20" i="4"/>
  <c r="OT20" i="4"/>
  <c r="OS20" i="4"/>
  <c r="OR20" i="4"/>
  <c r="OQ20" i="4"/>
  <c r="OP20" i="4"/>
  <c r="OO20" i="4"/>
  <c r="ON20" i="4"/>
  <c r="OM20" i="4"/>
  <c r="OL20" i="4"/>
  <c r="OK20" i="4"/>
  <c r="OJ20" i="4"/>
  <c r="OI20" i="4"/>
  <c r="OH20" i="4"/>
  <c r="OG20" i="4"/>
  <c r="OF20" i="4"/>
  <c r="OE20" i="4"/>
  <c r="OD20" i="4"/>
  <c r="OC20" i="4"/>
  <c r="OB20" i="4"/>
  <c r="NU20" i="4"/>
  <c r="NT20" i="4"/>
  <c r="NS20" i="4"/>
  <c r="NR20" i="4"/>
  <c r="NQ20" i="4"/>
  <c r="NP20" i="4"/>
  <c r="NO20" i="4"/>
  <c r="NN20" i="4"/>
  <c r="NM20" i="4"/>
  <c r="NL20" i="4"/>
  <c r="NK20" i="4"/>
  <c r="NJ20" i="4"/>
  <c r="NI20" i="4"/>
  <c r="NH20" i="4"/>
  <c r="NG20" i="4"/>
  <c r="NF20" i="4"/>
  <c r="NE20" i="4"/>
  <c r="ND20" i="4"/>
  <c r="NC20" i="4"/>
  <c r="NB20" i="4"/>
  <c r="NA20" i="4"/>
  <c r="MZ20" i="4"/>
  <c r="MY20" i="4"/>
  <c r="MX20" i="4"/>
  <c r="MW20" i="4"/>
  <c r="MV20" i="4"/>
  <c r="MU20" i="4"/>
  <c r="MT20" i="4"/>
  <c r="MS20" i="4"/>
  <c r="MR20" i="4"/>
  <c r="MQ20" i="4"/>
  <c r="MP20" i="4"/>
  <c r="MO20" i="4"/>
  <c r="MN20" i="4"/>
  <c r="MI20" i="4"/>
  <c r="MH20" i="4"/>
  <c r="MG20" i="4"/>
  <c r="MF20" i="4"/>
  <c r="ME20" i="4"/>
  <c r="MD20" i="4"/>
  <c r="PA19" i="4"/>
  <c r="OZ19" i="4"/>
  <c r="OW19" i="4"/>
  <c r="OV19" i="4"/>
  <c r="OU19" i="4"/>
  <c r="OT19" i="4"/>
  <c r="OS19" i="4"/>
  <c r="OR19" i="4"/>
  <c r="OQ19" i="4"/>
  <c r="OP19" i="4"/>
  <c r="OO19" i="4"/>
  <c r="ON19" i="4"/>
  <c r="OM19" i="4"/>
  <c r="OL19" i="4"/>
  <c r="OK19" i="4"/>
  <c r="OJ19" i="4"/>
  <c r="OI19" i="4"/>
  <c r="OH19" i="4"/>
  <c r="OG19" i="4"/>
  <c r="OF19" i="4"/>
  <c r="OE19" i="4"/>
  <c r="OD19" i="4"/>
  <c r="OC19" i="4"/>
  <c r="OB19" i="4"/>
  <c r="NU19" i="4"/>
  <c r="NT19" i="4"/>
  <c r="NS19" i="4"/>
  <c r="NR19" i="4"/>
  <c r="NQ19" i="4"/>
  <c r="NP19" i="4"/>
  <c r="NO19" i="4"/>
  <c r="NN19" i="4"/>
  <c r="NM19" i="4"/>
  <c r="NL19" i="4"/>
  <c r="NK19" i="4"/>
  <c r="NJ19" i="4"/>
  <c r="NI19" i="4"/>
  <c r="NH19" i="4"/>
  <c r="NG19" i="4"/>
  <c r="NF19" i="4"/>
  <c r="NE19" i="4"/>
  <c r="ND19" i="4"/>
  <c r="NC19" i="4"/>
  <c r="NB19" i="4"/>
  <c r="NA19" i="4"/>
  <c r="MZ19" i="4"/>
  <c r="MY19" i="4"/>
  <c r="MX19" i="4"/>
  <c r="MW19" i="4"/>
  <c r="MV19" i="4"/>
  <c r="MU19" i="4"/>
  <c r="MT19" i="4"/>
  <c r="MS19" i="4"/>
  <c r="MR19" i="4"/>
  <c r="MQ19" i="4"/>
  <c r="MP19" i="4"/>
  <c r="MO19" i="4"/>
  <c r="MN19" i="4"/>
  <c r="MI19" i="4"/>
  <c r="MH19" i="4"/>
  <c r="MG19" i="4"/>
  <c r="MF19" i="4"/>
  <c r="ME19" i="4"/>
  <c r="MD19" i="4"/>
  <c r="PA18" i="4"/>
  <c r="OZ18" i="4"/>
  <c r="OW18" i="4"/>
  <c r="OV18" i="4"/>
  <c r="OU18" i="4"/>
  <c r="OT18" i="4"/>
  <c r="OS18" i="4"/>
  <c r="OR18" i="4"/>
  <c r="OQ18" i="4"/>
  <c r="OP18" i="4"/>
  <c r="OO18" i="4"/>
  <c r="ON18" i="4"/>
  <c r="OM18" i="4"/>
  <c r="OL18" i="4"/>
  <c r="OK18" i="4"/>
  <c r="OJ18" i="4"/>
  <c r="OI18" i="4"/>
  <c r="OH18" i="4"/>
  <c r="OG18" i="4"/>
  <c r="OF18" i="4"/>
  <c r="OE18" i="4"/>
  <c r="OD18" i="4"/>
  <c r="OC18" i="4"/>
  <c r="OB18" i="4"/>
  <c r="NU18" i="4"/>
  <c r="NT18" i="4"/>
  <c r="NS18" i="4"/>
  <c r="NR18" i="4"/>
  <c r="NQ18" i="4"/>
  <c r="NP18" i="4"/>
  <c r="NO18" i="4"/>
  <c r="NN18" i="4"/>
  <c r="NM18" i="4"/>
  <c r="NL18" i="4"/>
  <c r="NK18" i="4"/>
  <c r="NJ18" i="4"/>
  <c r="NI18" i="4"/>
  <c r="NH18" i="4"/>
  <c r="NG18" i="4"/>
  <c r="NF18" i="4"/>
  <c r="NE18" i="4"/>
  <c r="ND18" i="4"/>
  <c r="NC18" i="4"/>
  <c r="NB18" i="4"/>
  <c r="NA18" i="4"/>
  <c r="MZ18" i="4"/>
  <c r="MY18" i="4"/>
  <c r="MX18" i="4"/>
  <c r="MW18" i="4"/>
  <c r="MV18" i="4"/>
  <c r="MU18" i="4"/>
  <c r="MT18" i="4"/>
  <c r="MS18" i="4"/>
  <c r="MR18" i="4"/>
  <c r="MQ18" i="4"/>
  <c r="MP18" i="4"/>
  <c r="MO18" i="4"/>
  <c r="MN18" i="4"/>
  <c r="MI18" i="4"/>
  <c r="MH18" i="4"/>
  <c r="MG18" i="4"/>
  <c r="MF18" i="4"/>
  <c r="ME18" i="4"/>
  <c r="MD18" i="4"/>
  <c r="PA17" i="4"/>
  <c r="OZ17" i="4"/>
  <c r="OW17" i="4"/>
  <c r="OV17" i="4"/>
  <c r="OU17" i="4"/>
  <c r="OT17" i="4"/>
  <c r="OS17" i="4"/>
  <c r="OR17" i="4"/>
  <c r="OQ17" i="4"/>
  <c r="OP17" i="4"/>
  <c r="OO17" i="4"/>
  <c r="ON17" i="4"/>
  <c r="OM17" i="4"/>
  <c r="OL17" i="4"/>
  <c r="OK17" i="4"/>
  <c r="OJ17" i="4"/>
  <c r="OI17" i="4"/>
  <c r="OH17" i="4"/>
  <c r="OG17" i="4"/>
  <c r="OF17" i="4"/>
  <c r="OE17" i="4"/>
  <c r="OD17" i="4"/>
  <c r="OC17" i="4"/>
  <c r="OB17" i="4"/>
  <c r="NU17" i="4"/>
  <c r="NT17" i="4"/>
  <c r="NS17" i="4"/>
  <c r="NR17" i="4"/>
  <c r="NQ17" i="4"/>
  <c r="NP17" i="4"/>
  <c r="NO17" i="4"/>
  <c r="NN17" i="4"/>
  <c r="NM17" i="4"/>
  <c r="NL17" i="4"/>
  <c r="NK17" i="4"/>
  <c r="NJ17" i="4"/>
  <c r="NI17" i="4"/>
  <c r="NH17" i="4"/>
  <c r="NG17" i="4"/>
  <c r="NF17" i="4"/>
  <c r="NE17" i="4"/>
  <c r="ND17" i="4"/>
  <c r="NC17" i="4"/>
  <c r="NB17" i="4"/>
  <c r="NA17" i="4"/>
  <c r="MZ17" i="4"/>
  <c r="MY17" i="4"/>
  <c r="MX17" i="4"/>
  <c r="MW17" i="4"/>
  <c r="MV17" i="4"/>
  <c r="MU17" i="4"/>
  <c r="MT17" i="4"/>
  <c r="MS17" i="4"/>
  <c r="MR17" i="4"/>
  <c r="MQ17" i="4"/>
  <c r="MP17" i="4"/>
  <c r="MO17" i="4"/>
  <c r="MN17" i="4"/>
  <c r="MI17" i="4"/>
  <c r="MH17" i="4"/>
  <c r="MG17" i="4"/>
  <c r="MF17" i="4"/>
  <c r="ME17" i="4"/>
  <c r="MD17" i="4"/>
  <c r="PA16" i="4"/>
  <c r="OZ16" i="4"/>
  <c r="OW16" i="4"/>
  <c r="OV16" i="4"/>
  <c r="OU16" i="4"/>
  <c r="OT16" i="4"/>
  <c r="OS16" i="4"/>
  <c r="OR16" i="4"/>
  <c r="OQ16" i="4"/>
  <c r="OP16" i="4"/>
  <c r="OO16" i="4"/>
  <c r="ON16" i="4"/>
  <c r="OM16" i="4"/>
  <c r="OL16" i="4"/>
  <c r="OK16" i="4"/>
  <c r="OJ16" i="4"/>
  <c r="OI16" i="4"/>
  <c r="OH16" i="4"/>
  <c r="OG16" i="4"/>
  <c r="OF16" i="4"/>
  <c r="OE16" i="4"/>
  <c r="OD16" i="4"/>
  <c r="OC16" i="4"/>
  <c r="OB16" i="4"/>
  <c r="NU16" i="4"/>
  <c r="NT16" i="4"/>
  <c r="NS16" i="4"/>
  <c r="NR16" i="4"/>
  <c r="NQ16" i="4"/>
  <c r="NP16" i="4"/>
  <c r="NO16" i="4"/>
  <c r="NN16" i="4"/>
  <c r="NM16" i="4"/>
  <c r="NL16" i="4"/>
  <c r="NK16" i="4"/>
  <c r="NJ16" i="4"/>
  <c r="NI16" i="4"/>
  <c r="NH16" i="4"/>
  <c r="NG16" i="4"/>
  <c r="NF16" i="4"/>
  <c r="NE16" i="4"/>
  <c r="ND16" i="4"/>
  <c r="NC16" i="4"/>
  <c r="NB16" i="4"/>
  <c r="NA16" i="4"/>
  <c r="MZ16" i="4"/>
  <c r="MY16" i="4"/>
  <c r="MX16" i="4"/>
  <c r="MW16" i="4"/>
  <c r="MV16" i="4"/>
  <c r="MU16" i="4"/>
  <c r="MT16" i="4"/>
  <c r="MS16" i="4"/>
  <c r="MR16" i="4"/>
  <c r="MQ16" i="4"/>
  <c r="MP16" i="4"/>
  <c r="MO16" i="4"/>
  <c r="MN16" i="4"/>
  <c r="MI16" i="4"/>
  <c r="MH16" i="4"/>
  <c r="MG16" i="4"/>
  <c r="MF16" i="4"/>
  <c r="ME16" i="4"/>
  <c r="MD16" i="4"/>
  <c r="PA13" i="4"/>
  <c r="OZ13" i="4"/>
  <c r="OY13" i="4"/>
  <c r="OX13" i="4"/>
  <c r="OW13" i="4"/>
  <c r="OV13" i="4"/>
  <c r="OU13" i="4"/>
  <c r="OT13" i="4"/>
  <c r="OS13" i="4"/>
  <c r="OR13" i="4"/>
  <c r="OQ13" i="4"/>
  <c r="OP13" i="4"/>
  <c r="OO13" i="4"/>
  <c r="ON13" i="4"/>
  <c r="OM13" i="4"/>
  <c r="OL13" i="4"/>
  <c r="OK13" i="4"/>
  <c r="OJ13" i="4"/>
  <c r="OI13" i="4"/>
  <c r="OH13" i="4"/>
  <c r="OG13" i="4"/>
  <c r="OF13" i="4"/>
  <c r="OE13" i="4"/>
  <c r="OD13" i="4"/>
  <c r="OC13" i="4"/>
  <c r="OB13" i="4"/>
  <c r="NU13" i="4"/>
  <c r="NT13" i="4"/>
  <c r="NS13" i="4"/>
  <c r="NR13" i="4"/>
  <c r="NQ13" i="4"/>
  <c r="NP13" i="4"/>
  <c r="NO13" i="4"/>
  <c r="NN13" i="4"/>
  <c r="NM13" i="4"/>
  <c r="NL13" i="4"/>
  <c r="NK13" i="4"/>
  <c r="NJ13" i="4"/>
  <c r="NI13" i="4"/>
  <c r="NH13" i="4"/>
  <c r="NG13" i="4"/>
  <c r="NF13" i="4"/>
  <c r="NE13" i="4"/>
  <c r="ND13" i="4"/>
  <c r="NC13" i="4"/>
  <c r="NB13" i="4"/>
  <c r="NA13" i="4"/>
  <c r="MZ13" i="4"/>
  <c r="MY13" i="4"/>
  <c r="MX13" i="4"/>
  <c r="MW13" i="4"/>
  <c r="MV13" i="4"/>
  <c r="MU13" i="4"/>
  <c r="MT13" i="4"/>
  <c r="MS13" i="4"/>
  <c r="MR13" i="4"/>
  <c r="MQ13" i="4"/>
  <c r="MP13" i="4"/>
  <c r="MO13" i="4"/>
  <c r="MN13" i="4"/>
  <c r="MI13" i="4"/>
  <c r="MH13" i="4"/>
  <c r="MG13" i="4"/>
  <c r="MF13" i="4"/>
  <c r="MD13" i="4"/>
  <c r="PA137" i="4"/>
  <c r="OY137" i="4"/>
  <c r="OW137" i="4"/>
  <c r="OU137" i="4"/>
  <c r="OS137" i="4"/>
  <c r="OQ137" i="4"/>
  <c r="OO137" i="4"/>
  <c r="OM137" i="4"/>
  <c r="OK137" i="4"/>
  <c r="OI137" i="4"/>
  <c r="OG137" i="4"/>
  <c r="OE137" i="4"/>
  <c r="OC137" i="4"/>
  <c r="OA137" i="4"/>
  <c r="NY137" i="4"/>
  <c r="NW137" i="4"/>
  <c r="NU137" i="4"/>
  <c r="NS137" i="4"/>
  <c r="NQ137" i="4"/>
  <c r="NO137" i="4"/>
  <c r="NM137" i="4"/>
  <c r="NK137" i="4"/>
  <c r="NI137" i="4"/>
  <c r="NG137" i="4"/>
  <c r="NE137" i="4"/>
  <c r="NC137" i="4"/>
  <c r="NA137" i="4"/>
  <c r="MY137" i="4"/>
  <c r="MW137" i="4"/>
  <c r="MU137" i="4"/>
  <c r="MS137" i="4"/>
  <c r="MQ137" i="4"/>
  <c r="MO137" i="4"/>
  <c r="MM137" i="4"/>
  <c r="MK137" i="4"/>
  <c r="MI137" i="4"/>
  <c r="MG137" i="4"/>
  <c r="ME137" i="4"/>
  <c r="PA136" i="4"/>
  <c r="OY136" i="4"/>
  <c r="OW136" i="4"/>
  <c r="OU136" i="4"/>
  <c r="OS136" i="4"/>
  <c r="OQ136" i="4"/>
  <c r="OO136" i="4"/>
  <c r="OM136" i="4"/>
  <c r="OK136" i="4"/>
  <c r="OI136" i="4"/>
  <c r="OG136" i="4"/>
  <c r="OE136" i="4"/>
  <c r="OC136" i="4"/>
  <c r="OA136" i="4"/>
  <c r="NY136" i="4"/>
  <c r="NW136" i="4"/>
  <c r="NU136" i="4"/>
  <c r="NS136" i="4"/>
  <c r="NQ136" i="4"/>
  <c r="NO136" i="4"/>
  <c r="NM136" i="4"/>
  <c r="NK136" i="4"/>
  <c r="NI136" i="4"/>
  <c r="NG136" i="4"/>
  <c r="NE136" i="4"/>
  <c r="NC136" i="4"/>
  <c r="NA136" i="4"/>
  <c r="MY136" i="4"/>
  <c r="MW136" i="4"/>
  <c r="MU136" i="4"/>
  <c r="MS136" i="4"/>
  <c r="MQ136" i="4"/>
  <c r="MO136" i="4"/>
  <c r="MM136" i="4"/>
  <c r="MK136" i="4"/>
  <c r="MI136" i="4"/>
  <c r="MG136" i="4"/>
  <c r="ME136" i="4"/>
  <c r="PA135" i="4"/>
  <c r="OY135" i="4"/>
  <c r="OW135" i="4"/>
  <c r="OU135" i="4"/>
  <c r="OS135" i="4"/>
  <c r="OQ135" i="4"/>
  <c r="OO135" i="4"/>
  <c r="OM135" i="4"/>
  <c r="OK135" i="4"/>
  <c r="OI135" i="4"/>
  <c r="OG135" i="4"/>
  <c r="OE135" i="4"/>
  <c r="OC135" i="4"/>
  <c r="OA135" i="4"/>
  <c r="NY135" i="4"/>
  <c r="NW135" i="4"/>
  <c r="NU135" i="4"/>
  <c r="NS135" i="4"/>
  <c r="NQ135" i="4"/>
  <c r="NO135" i="4"/>
  <c r="NM135" i="4"/>
  <c r="NK135" i="4"/>
  <c r="NI135" i="4"/>
  <c r="NG135" i="4"/>
  <c r="NE135" i="4"/>
  <c r="NC135" i="4"/>
  <c r="NA135" i="4"/>
  <c r="MY135" i="4"/>
  <c r="MW135" i="4"/>
  <c r="MU135" i="4"/>
  <c r="MS135" i="4"/>
  <c r="MQ135" i="4"/>
  <c r="MO135" i="4"/>
  <c r="MM135" i="4"/>
  <c r="MK135" i="4"/>
  <c r="MI135" i="4"/>
  <c r="MG135" i="4"/>
  <c r="ME135" i="4"/>
  <c r="PA134" i="4"/>
  <c r="OY134" i="4"/>
  <c r="OW134" i="4"/>
  <c r="OU134" i="4"/>
  <c r="OS134" i="4"/>
  <c r="OQ134" i="4"/>
  <c r="OO134" i="4"/>
  <c r="OM134" i="4"/>
  <c r="OK134" i="4"/>
  <c r="OI134" i="4"/>
  <c r="OG134" i="4"/>
  <c r="OE134" i="4"/>
  <c r="OC134" i="4"/>
  <c r="OA134" i="4"/>
  <c r="NY134" i="4"/>
  <c r="NW134" i="4"/>
  <c r="NU134" i="4"/>
  <c r="NS134" i="4"/>
  <c r="NQ134" i="4"/>
  <c r="NO134" i="4"/>
  <c r="NM134" i="4"/>
  <c r="NK134" i="4"/>
  <c r="NI134" i="4"/>
  <c r="NG134" i="4"/>
  <c r="NE134" i="4"/>
  <c r="NC134" i="4"/>
  <c r="NA134" i="4"/>
  <c r="MY134" i="4"/>
  <c r="MW134" i="4"/>
  <c r="MU134" i="4"/>
  <c r="MS134" i="4"/>
  <c r="MQ134" i="4"/>
  <c r="MO134" i="4"/>
  <c r="MM134" i="4"/>
  <c r="MK134" i="4"/>
  <c r="MI134" i="4"/>
  <c r="MG134" i="4"/>
  <c r="ME134" i="4"/>
  <c r="PA133" i="4"/>
  <c r="OY133" i="4"/>
  <c r="OW133" i="4"/>
  <c r="OU133" i="4"/>
  <c r="OS133" i="4"/>
  <c r="OQ133" i="4"/>
  <c r="OO133" i="4"/>
  <c r="OM133" i="4"/>
  <c r="OK133" i="4"/>
  <c r="OI133" i="4"/>
  <c r="OG133" i="4"/>
  <c r="OE133" i="4"/>
  <c r="OC133" i="4"/>
  <c r="OA133" i="4"/>
  <c r="NY133" i="4"/>
  <c r="NW133" i="4"/>
  <c r="NU133" i="4"/>
  <c r="NS133" i="4"/>
  <c r="NQ133" i="4"/>
  <c r="NO133" i="4"/>
  <c r="NM133" i="4"/>
  <c r="NK133" i="4"/>
  <c r="NI133" i="4"/>
  <c r="NG133" i="4"/>
  <c r="NE133" i="4"/>
  <c r="NC133" i="4"/>
  <c r="NA133" i="4"/>
  <c r="MY133" i="4"/>
  <c r="MW133" i="4"/>
  <c r="MU133" i="4"/>
  <c r="MS133" i="4"/>
  <c r="MQ133" i="4"/>
  <c r="MO133" i="4"/>
  <c r="MM133" i="4"/>
  <c r="MK133" i="4"/>
  <c r="MI133" i="4"/>
  <c r="MG133" i="4"/>
  <c r="ME133" i="4"/>
  <c r="PA132" i="4"/>
  <c r="OY132" i="4"/>
  <c r="OW132" i="4"/>
  <c r="OU132" i="4"/>
  <c r="OS132" i="4"/>
  <c r="OQ132" i="4"/>
  <c r="OO132" i="4"/>
  <c r="OM132" i="4"/>
  <c r="OK132" i="4"/>
  <c r="OI132" i="4"/>
  <c r="OG132" i="4"/>
  <c r="OE132" i="4"/>
  <c r="OC132" i="4"/>
  <c r="OA132" i="4"/>
  <c r="NY132" i="4"/>
  <c r="NW132" i="4"/>
  <c r="NU132" i="4"/>
  <c r="NS132" i="4"/>
  <c r="NQ132" i="4"/>
  <c r="NO132" i="4"/>
  <c r="NM132" i="4"/>
  <c r="NK132" i="4"/>
  <c r="NI132" i="4"/>
  <c r="NG132" i="4"/>
  <c r="NE132" i="4"/>
  <c r="NC132" i="4"/>
  <c r="NA132" i="4"/>
  <c r="MY132" i="4"/>
  <c r="MW132" i="4"/>
  <c r="MU132" i="4"/>
  <c r="MS132" i="4"/>
  <c r="MQ132" i="4"/>
  <c r="MO132" i="4"/>
  <c r="MM132" i="4"/>
  <c r="MK132" i="4"/>
  <c r="MI132" i="4"/>
  <c r="MG132" i="4"/>
  <c r="ME132" i="4"/>
  <c r="PA131" i="4"/>
  <c r="OY131" i="4"/>
  <c r="OW131" i="4"/>
  <c r="OU131" i="4"/>
  <c r="OS131" i="4"/>
  <c r="OQ131" i="4"/>
  <c r="OO131" i="4"/>
  <c r="OM131" i="4"/>
  <c r="OK131" i="4"/>
  <c r="OI131" i="4"/>
  <c r="OG131" i="4"/>
  <c r="OE131" i="4"/>
  <c r="OC131" i="4"/>
  <c r="OA131" i="4"/>
  <c r="NY131" i="4"/>
  <c r="NW131" i="4"/>
  <c r="NU131" i="4"/>
  <c r="NS131" i="4"/>
  <c r="NQ131" i="4"/>
  <c r="NO131" i="4"/>
  <c r="NM131" i="4"/>
  <c r="NK131" i="4"/>
  <c r="NI131" i="4"/>
  <c r="NG131" i="4"/>
  <c r="NE131" i="4"/>
  <c r="NC131" i="4"/>
  <c r="NA131" i="4"/>
  <c r="MY131" i="4"/>
  <c r="MW131" i="4"/>
  <c r="MU131" i="4"/>
  <c r="MS131" i="4"/>
  <c r="MQ131" i="4"/>
  <c r="MO131" i="4"/>
  <c r="MM131" i="4"/>
  <c r="MK131" i="4"/>
  <c r="MI131" i="4"/>
  <c r="MG131" i="4"/>
  <c r="ME131" i="4"/>
  <c r="PA130" i="4"/>
  <c r="OY130" i="4"/>
  <c r="OW130" i="4"/>
  <c r="OU130" i="4"/>
  <c r="OS130" i="4"/>
  <c r="OQ130" i="4"/>
  <c r="OO130" i="4"/>
  <c r="OM130" i="4"/>
  <c r="OK130" i="4"/>
  <c r="OI130" i="4"/>
  <c r="OG130" i="4"/>
  <c r="OE130" i="4"/>
  <c r="OC130" i="4"/>
  <c r="OA130" i="4"/>
  <c r="NY130" i="4"/>
  <c r="NW130" i="4"/>
  <c r="NU130" i="4"/>
  <c r="NS130" i="4"/>
  <c r="NQ130" i="4"/>
  <c r="NO130" i="4"/>
  <c r="NM130" i="4"/>
  <c r="NK130" i="4"/>
  <c r="NI130" i="4"/>
  <c r="NG130" i="4"/>
  <c r="NE130" i="4"/>
  <c r="NC130" i="4"/>
  <c r="NA130" i="4"/>
  <c r="MY130" i="4"/>
  <c r="MW130" i="4"/>
  <c r="MU130" i="4"/>
  <c r="MS130" i="4"/>
  <c r="MQ130" i="4"/>
  <c r="MO130" i="4"/>
  <c r="MM130" i="4"/>
  <c r="MK130" i="4"/>
  <c r="MI130" i="4"/>
  <c r="MG130" i="4"/>
  <c r="ME130" i="4"/>
  <c r="PA129" i="4"/>
  <c r="OY129" i="4"/>
  <c r="OW129" i="4"/>
  <c r="OU129" i="4"/>
  <c r="OS129" i="4"/>
  <c r="OQ129" i="4"/>
  <c r="OO129" i="4"/>
  <c r="OM129" i="4"/>
  <c r="OK129" i="4"/>
  <c r="OI129" i="4"/>
  <c r="OG129" i="4"/>
  <c r="OE129" i="4"/>
  <c r="OC129" i="4"/>
  <c r="OA129" i="4"/>
  <c r="NY129" i="4"/>
  <c r="NW129" i="4"/>
  <c r="NU129" i="4"/>
  <c r="NS129" i="4"/>
  <c r="NQ129" i="4"/>
  <c r="NO129" i="4"/>
  <c r="NM129" i="4"/>
  <c r="NK129" i="4"/>
  <c r="NI129" i="4"/>
  <c r="NG129" i="4"/>
  <c r="NE129" i="4"/>
  <c r="NC129" i="4"/>
  <c r="NA129" i="4"/>
  <c r="MY129" i="4"/>
  <c r="MW129" i="4"/>
  <c r="MU129" i="4"/>
  <c r="MS129" i="4"/>
  <c r="MQ129" i="4"/>
  <c r="MO129" i="4"/>
  <c r="MM129" i="4"/>
  <c r="MK129" i="4"/>
  <c r="MI129" i="4"/>
  <c r="MG129" i="4"/>
  <c r="ME129" i="4"/>
  <c r="PA128" i="4"/>
  <c r="OY128" i="4"/>
  <c r="OW128" i="4"/>
  <c r="OU128" i="4"/>
  <c r="OS128" i="4"/>
  <c r="OQ128" i="4"/>
  <c r="OO128" i="4"/>
  <c r="OM128" i="4"/>
  <c r="OK128" i="4"/>
  <c r="OI128" i="4"/>
  <c r="OG128" i="4"/>
  <c r="OE128" i="4"/>
  <c r="OC128" i="4"/>
  <c r="OA128" i="4"/>
  <c r="NY128" i="4"/>
  <c r="NW128" i="4"/>
  <c r="NU128" i="4"/>
  <c r="NS128" i="4"/>
  <c r="NQ128" i="4"/>
  <c r="NO128" i="4"/>
  <c r="NM128" i="4"/>
  <c r="NK128" i="4"/>
  <c r="NI128" i="4"/>
  <c r="NG128" i="4"/>
  <c r="NE128" i="4"/>
  <c r="NC128" i="4"/>
  <c r="NA128" i="4"/>
  <c r="MY128" i="4"/>
  <c r="MW128" i="4"/>
  <c r="MU128" i="4"/>
  <c r="MS128" i="4"/>
  <c r="MQ128" i="4"/>
  <c r="MO128" i="4"/>
  <c r="MM128" i="4"/>
  <c r="MK128" i="4"/>
  <c r="MI128" i="4"/>
  <c r="MG128" i="4"/>
  <c r="ME128" i="4"/>
  <c r="PA127" i="4"/>
  <c r="OY127" i="4"/>
  <c r="OW127" i="4"/>
  <c r="OU127" i="4"/>
  <c r="OS127" i="4"/>
  <c r="OQ127" i="4"/>
  <c r="OO127" i="4"/>
  <c r="OM127" i="4"/>
  <c r="OK127" i="4"/>
  <c r="OI127" i="4"/>
  <c r="OG127" i="4"/>
  <c r="OE127" i="4"/>
  <c r="OC127" i="4"/>
  <c r="OA127" i="4"/>
  <c r="NY127" i="4"/>
  <c r="NW127" i="4"/>
  <c r="NU127" i="4"/>
  <c r="NS127" i="4"/>
  <c r="NQ127" i="4"/>
  <c r="NO127" i="4"/>
  <c r="NM127" i="4"/>
  <c r="NK127" i="4"/>
  <c r="NI127" i="4"/>
  <c r="NG127" i="4"/>
  <c r="NE127" i="4"/>
  <c r="NC127" i="4"/>
  <c r="NA127" i="4"/>
  <c r="MY127" i="4"/>
  <c r="MW127" i="4"/>
  <c r="MU127" i="4"/>
  <c r="MS127" i="4"/>
  <c r="MQ127" i="4"/>
  <c r="MO127" i="4"/>
  <c r="MM127" i="4"/>
  <c r="MK127" i="4"/>
  <c r="MI127" i="4"/>
  <c r="MG127" i="4"/>
  <c r="ME127" i="4"/>
  <c r="PA126" i="4"/>
  <c r="OY126" i="4"/>
  <c r="OW126" i="4"/>
  <c r="OU126" i="4"/>
  <c r="OS126" i="4"/>
  <c r="OQ126" i="4"/>
  <c r="OO126" i="4"/>
  <c r="OM126" i="4"/>
  <c r="OK126" i="4"/>
  <c r="OI126" i="4"/>
  <c r="OG126" i="4"/>
  <c r="OE126" i="4"/>
  <c r="OC126" i="4"/>
  <c r="OA126" i="4"/>
  <c r="NY126" i="4"/>
  <c r="NW126" i="4"/>
  <c r="NU126" i="4"/>
  <c r="NS126" i="4"/>
  <c r="NQ126" i="4"/>
  <c r="NO126" i="4"/>
  <c r="NM126" i="4"/>
  <c r="NK126" i="4"/>
  <c r="NI126" i="4"/>
  <c r="NG126" i="4"/>
  <c r="NE126" i="4"/>
  <c r="NC126" i="4"/>
  <c r="NA126" i="4"/>
  <c r="MY126" i="4"/>
  <c r="MW126" i="4"/>
  <c r="MU126" i="4"/>
  <c r="MS126" i="4"/>
  <c r="MQ126" i="4"/>
  <c r="MO126" i="4"/>
  <c r="MM126" i="4"/>
  <c r="MK126" i="4"/>
  <c r="MI126" i="4"/>
  <c r="MG126" i="4"/>
  <c r="ME126" i="4"/>
  <c r="PA125" i="4"/>
  <c r="OY125" i="4"/>
  <c r="OW125" i="4"/>
  <c r="OU125" i="4"/>
  <c r="OS125" i="4"/>
  <c r="OQ125" i="4"/>
  <c r="OO125" i="4"/>
  <c r="OM125" i="4"/>
  <c r="OK125" i="4"/>
  <c r="OI125" i="4"/>
  <c r="OG125" i="4"/>
  <c r="OE125" i="4"/>
  <c r="OC125" i="4"/>
  <c r="OA125" i="4"/>
  <c r="NY125" i="4"/>
  <c r="NW125" i="4"/>
  <c r="NU125" i="4"/>
  <c r="NS125" i="4"/>
  <c r="NQ125" i="4"/>
  <c r="NO125" i="4"/>
  <c r="NM125" i="4"/>
  <c r="NK125" i="4"/>
  <c r="NI125" i="4"/>
  <c r="NG125" i="4"/>
  <c r="NE125" i="4"/>
  <c r="NC125" i="4"/>
  <c r="NA125" i="4"/>
  <c r="MY125" i="4"/>
  <c r="MW125" i="4"/>
  <c r="MU125" i="4"/>
  <c r="MS125" i="4"/>
  <c r="MQ125" i="4"/>
  <c r="MO125" i="4"/>
  <c r="MM125" i="4"/>
  <c r="MK125" i="4"/>
  <c r="MI125" i="4"/>
  <c r="MG125" i="4"/>
  <c r="ME125" i="4"/>
  <c r="PA124" i="4"/>
  <c r="OY124" i="4"/>
  <c r="OW124" i="4"/>
  <c r="OU124" i="4"/>
  <c r="OS124" i="4"/>
  <c r="OQ124" i="4"/>
  <c r="OO124" i="4"/>
  <c r="OM124" i="4"/>
  <c r="OK124" i="4"/>
  <c r="OI124" i="4"/>
  <c r="OG124" i="4"/>
  <c r="OE124" i="4"/>
  <c r="OC124" i="4"/>
  <c r="OA124" i="4"/>
  <c r="NY124" i="4"/>
  <c r="NW124" i="4"/>
  <c r="NU124" i="4"/>
  <c r="NS124" i="4"/>
  <c r="NQ124" i="4"/>
  <c r="NO124" i="4"/>
  <c r="NM124" i="4"/>
  <c r="NK124" i="4"/>
  <c r="NI124" i="4"/>
  <c r="NG124" i="4"/>
  <c r="NE124" i="4"/>
  <c r="NC124" i="4"/>
  <c r="NA124" i="4"/>
  <c r="MY124" i="4"/>
  <c r="MW124" i="4"/>
  <c r="MU124" i="4"/>
  <c r="MS124" i="4"/>
  <c r="MQ124" i="4"/>
  <c r="MO124" i="4"/>
  <c r="MM124" i="4"/>
  <c r="MK124" i="4"/>
  <c r="MI124" i="4"/>
  <c r="MG124" i="4"/>
  <c r="ME124" i="4"/>
  <c r="PA123" i="4"/>
  <c r="OY123" i="4"/>
  <c r="OW123" i="4"/>
  <c r="OU123" i="4"/>
  <c r="OS123" i="4"/>
  <c r="OQ123" i="4"/>
  <c r="OO123" i="4"/>
  <c r="OM123" i="4"/>
  <c r="OK123" i="4"/>
  <c r="OI123" i="4"/>
  <c r="OG123" i="4"/>
  <c r="OE123" i="4"/>
  <c r="OC123" i="4"/>
  <c r="OA123" i="4"/>
  <c r="NY123" i="4"/>
  <c r="NW123" i="4"/>
  <c r="NU123" i="4"/>
  <c r="NS123" i="4"/>
  <c r="NQ123" i="4"/>
  <c r="NO123" i="4"/>
  <c r="NM123" i="4"/>
  <c r="NK123" i="4"/>
  <c r="NI123" i="4"/>
  <c r="NG123" i="4"/>
  <c r="NE123" i="4"/>
  <c r="NC123" i="4"/>
  <c r="NA123" i="4"/>
  <c r="MY123" i="4"/>
  <c r="MW123" i="4"/>
  <c r="MU123" i="4"/>
  <c r="MS123" i="4"/>
  <c r="MQ123" i="4"/>
  <c r="MO123" i="4"/>
  <c r="MM123" i="4"/>
  <c r="MK123" i="4"/>
  <c r="MI123" i="4"/>
  <c r="MG123" i="4"/>
  <c r="ME123" i="4"/>
  <c r="PA122" i="4"/>
  <c r="OY122" i="4"/>
  <c r="OW122" i="4"/>
  <c r="OU122" i="4"/>
  <c r="OS122" i="4"/>
  <c r="OQ122" i="4"/>
  <c r="OO122" i="4"/>
  <c r="OM122" i="4"/>
  <c r="OK122" i="4"/>
  <c r="OI122" i="4"/>
  <c r="OG122" i="4"/>
  <c r="OE122" i="4"/>
  <c r="OC122" i="4"/>
  <c r="OA122" i="4"/>
  <c r="NY122" i="4"/>
  <c r="NW122" i="4"/>
  <c r="NU122" i="4"/>
  <c r="NS122" i="4"/>
  <c r="NQ122" i="4"/>
  <c r="NO122" i="4"/>
  <c r="NM122" i="4"/>
  <c r="NK122" i="4"/>
  <c r="NI122" i="4"/>
  <c r="NG122" i="4"/>
  <c r="NE122" i="4"/>
  <c r="NC122" i="4"/>
  <c r="NA122" i="4"/>
  <c r="MY122" i="4"/>
  <c r="MW122" i="4"/>
  <c r="MU122" i="4"/>
  <c r="MS122" i="4"/>
  <c r="MQ122" i="4"/>
  <c r="MO122" i="4"/>
  <c r="MI122" i="4"/>
  <c r="MG122" i="4"/>
  <c r="ME122" i="4"/>
  <c r="PA121" i="4"/>
  <c r="OY121" i="4"/>
  <c r="OW121" i="4"/>
  <c r="OU121" i="4"/>
  <c r="OS121" i="4"/>
  <c r="OQ121" i="4"/>
  <c r="OO121" i="4"/>
  <c r="OM121" i="4"/>
  <c r="OK121" i="4"/>
  <c r="OI121" i="4"/>
  <c r="OG121" i="4"/>
  <c r="OE121" i="4"/>
  <c r="OC121" i="4"/>
  <c r="OA121" i="4"/>
  <c r="NY121" i="4"/>
  <c r="NW121" i="4"/>
  <c r="NU121" i="4"/>
  <c r="NS121" i="4"/>
  <c r="NQ121" i="4"/>
  <c r="NO121" i="4"/>
  <c r="NM121" i="4"/>
  <c r="NK121" i="4"/>
  <c r="NI121" i="4"/>
  <c r="NG121" i="4"/>
  <c r="NE121" i="4"/>
  <c r="NC121" i="4"/>
  <c r="NA121" i="4"/>
  <c r="MY121" i="4"/>
  <c r="MW121" i="4"/>
  <c r="MU121" i="4"/>
  <c r="MS121" i="4"/>
  <c r="MQ121" i="4"/>
  <c r="MO121" i="4"/>
  <c r="MI121" i="4"/>
  <c r="MG121" i="4"/>
  <c r="ME121" i="4"/>
  <c r="PA120" i="4"/>
  <c r="OY120" i="4"/>
  <c r="OW120" i="4"/>
  <c r="OU120" i="4"/>
  <c r="OS120" i="4"/>
  <c r="OQ120" i="4"/>
  <c r="OO120" i="4"/>
  <c r="OM120" i="4"/>
  <c r="OK120" i="4"/>
  <c r="OI120" i="4"/>
  <c r="OG120" i="4"/>
  <c r="OE120" i="4"/>
  <c r="OC120" i="4"/>
  <c r="OA120" i="4"/>
  <c r="NY120" i="4"/>
  <c r="NW120" i="4"/>
  <c r="NU120" i="4"/>
  <c r="NS120" i="4"/>
  <c r="NQ120" i="4"/>
  <c r="NO120" i="4"/>
  <c r="NM120" i="4"/>
  <c r="NK120" i="4"/>
  <c r="NI120" i="4"/>
  <c r="NG120" i="4"/>
  <c r="NE120" i="4"/>
  <c r="NC120" i="4"/>
  <c r="NA120" i="4"/>
  <c r="MY120" i="4"/>
  <c r="MW120" i="4"/>
  <c r="MU120" i="4"/>
  <c r="MS120" i="4"/>
  <c r="MQ120" i="4"/>
  <c r="MO120" i="4"/>
  <c r="MI120" i="4"/>
  <c r="MG120" i="4"/>
  <c r="ME120" i="4"/>
  <c r="PA119" i="4"/>
  <c r="OY119" i="4"/>
  <c r="OW119" i="4"/>
  <c r="OU119" i="4"/>
  <c r="OS119" i="4"/>
  <c r="OQ119" i="4"/>
  <c r="OO119" i="4"/>
  <c r="OM119" i="4"/>
  <c r="OK119" i="4"/>
  <c r="OI119" i="4"/>
  <c r="OG119" i="4"/>
  <c r="OE119" i="4"/>
  <c r="OC119" i="4"/>
  <c r="OA119" i="4"/>
  <c r="NY119" i="4"/>
  <c r="NW119" i="4"/>
  <c r="NU119" i="4"/>
  <c r="NS119" i="4"/>
  <c r="NQ119" i="4"/>
  <c r="NO119" i="4"/>
  <c r="NM119" i="4"/>
  <c r="NK119" i="4"/>
  <c r="NI119" i="4"/>
  <c r="NG119" i="4"/>
  <c r="NE119" i="4"/>
  <c r="NC119" i="4"/>
  <c r="NA119" i="4"/>
  <c r="MY119" i="4"/>
  <c r="MW119" i="4"/>
  <c r="MU119" i="4"/>
  <c r="MS119" i="4"/>
  <c r="MQ119" i="4"/>
  <c r="MO119" i="4"/>
  <c r="MI119" i="4"/>
  <c r="MG119" i="4"/>
  <c r="ME119" i="4"/>
  <c r="PA118" i="4"/>
  <c r="OY118" i="4"/>
  <c r="OW118" i="4"/>
  <c r="OU118" i="4"/>
  <c r="OS118" i="4"/>
  <c r="OQ118" i="4"/>
  <c r="OO118" i="4"/>
  <c r="OM118" i="4"/>
  <c r="OK118" i="4"/>
  <c r="OI118" i="4"/>
  <c r="OG118" i="4"/>
  <c r="OE118" i="4"/>
  <c r="OC118" i="4"/>
  <c r="OA118" i="4"/>
  <c r="NY118" i="4"/>
  <c r="NW118" i="4"/>
  <c r="NU118" i="4"/>
  <c r="NS118" i="4"/>
  <c r="NQ118" i="4"/>
  <c r="NO118" i="4"/>
  <c r="NM118" i="4"/>
  <c r="NK118" i="4"/>
  <c r="NI118" i="4"/>
  <c r="NG118" i="4"/>
  <c r="NE118" i="4"/>
  <c r="NC118" i="4"/>
  <c r="NA118" i="4"/>
  <c r="MY118" i="4"/>
  <c r="MW118" i="4"/>
  <c r="MU118" i="4"/>
  <c r="MS118" i="4"/>
  <c r="MQ118" i="4"/>
  <c r="MO118" i="4"/>
  <c r="MI118" i="4"/>
  <c r="MG118" i="4"/>
  <c r="ME118" i="4"/>
  <c r="PA117" i="4"/>
  <c r="OY117" i="4"/>
  <c r="OW117" i="4"/>
  <c r="OU117" i="4"/>
  <c r="OS117" i="4"/>
  <c r="OQ117" i="4"/>
  <c r="OO117" i="4"/>
  <c r="OM117" i="4"/>
  <c r="OK117" i="4"/>
  <c r="OI117" i="4"/>
  <c r="OG117" i="4"/>
  <c r="OE117" i="4"/>
  <c r="OC117" i="4"/>
  <c r="OA117" i="4"/>
  <c r="NY117" i="4"/>
  <c r="NW117" i="4"/>
  <c r="NU117" i="4"/>
  <c r="NS117" i="4"/>
  <c r="NQ117" i="4"/>
  <c r="NO117" i="4"/>
  <c r="NM117" i="4"/>
  <c r="NK117" i="4"/>
  <c r="NI117" i="4"/>
  <c r="NG117" i="4"/>
  <c r="NE117" i="4"/>
  <c r="NC117" i="4"/>
  <c r="NA117" i="4"/>
  <c r="MY117" i="4"/>
  <c r="MW117" i="4"/>
  <c r="MU117" i="4"/>
  <c r="MS117" i="4"/>
  <c r="MQ117" i="4"/>
  <c r="MO117" i="4"/>
  <c r="MI117" i="4"/>
  <c r="MG117" i="4"/>
  <c r="ME117" i="4"/>
  <c r="PA116" i="4"/>
  <c r="OY116" i="4"/>
  <c r="OW116" i="4"/>
  <c r="OU116" i="4"/>
  <c r="OS116" i="4"/>
  <c r="OQ116" i="4"/>
  <c r="OO116" i="4"/>
  <c r="OM116" i="4"/>
  <c r="OK116" i="4"/>
  <c r="OI116" i="4"/>
  <c r="OG116" i="4"/>
  <c r="OE116" i="4"/>
  <c r="OC116" i="4"/>
  <c r="OA116" i="4"/>
  <c r="NU116" i="4"/>
  <c r="NS116" i="4"/>
  <c r="NQ116" i="4"/>
  <c r="NO116" i="4"/>
  <c r="NM116" i="4"/>
  <c r="NK116" i="4"/>
  <c r="NI116" i="4"/>
  <c r="NG116" i="4"/>
  <c r="NE116" i="4"/>
  <c r="NC116" i="4"/>
  <c r="NA116" i="4"/>
  <c r="MY116" i="4"/>
  <c r="MW116" i="4"/>
  <c r="MU116" i="4"/>
  <c r="MS116" i="4"/>
  <c r="MQ116" i="4"/>
  <c r="MO116" i="4"/>
  <c r="MI116" i="4"/>
  <c r="MG116" i="4"/>
  <c r="ME116" i="4"/>
  <c r="PA115" i="4"/>
  <c r="OY115" i="4"/>
  <c r="OW115" i="4"/>
  <c r="OU115" i="4"/>
  <c r="OS115" i="4"/>
  <c r="OQ115" i="4"/>
  <c r="OO115" i="4"/>
  <c r="OM115" i="4"/>
  <c r="OK115" i="4"/>
  <c r="OI115" i="4"/>
  <c r="OG115" i="4"/>
  <c r="OE115" i="4"/>
  <c r="OC115" i="4"/>
  <c r="OA115" i="4"/>
  <c r="NU115" i="4"/>
  <c r="NS115" i="4"/>
  <c r="NQ115" i="4"/>
  <c r="NO115" i="4"/>
  <c r="NM115" i="4"/>
  <c r="NK115" i="4"/>
  <c r="NI115" i="4"/>
  <c r="NG115" i="4"/>
  <c r="NE115" i="4"/>
  <c r="NC115" i="4"/>
  <c r="NA115" i="4"/>
  <c r="MY115" i="4"/>
  <c r="MW115" i="4"/>
  <c r="MU115" i="4"/>
  <c r="MS115" i="4"/>
  <c r="MQ115" i="4"/>
  <c r="MO115" i="4"/>
  <c r="MI115" i="4"/>
  <c r="MG115" i="4"/>
  <c r="ME115" i="4"/>
  <c r="PA114" i="4"/>
  <c r="OY114" i="4"/>
  <c r="OW114" i="4"/>
  <c r="OU114" i="4"/>
  <c r="OS114" i="4"/>
  <c r="OQ114" i="4"/>
  <c r="OO114" i="4"/>
  <c r="OM114" i="4"/>
  <c r="OK114" i="4"/>
  <c r="OI114" i="4"/>
  <c r="OG114" i="4"/>
  <c r="OE114" i="4"/>
  <c r="OC114" i="4"/>
  <c r="OA114" i="4"/>
  <c r="NU114" i="4"/>
  <c r="NS114" i="4"/>
  <c r="NQ114" i="4"/>
  <c r="NO114" i="4"/>
  <c r="NM114" i="4"/>
  <c r="NK114" i="4"/>
  <c r="NI114" i="4"/>
  <c r="NG114" i="4"/>
  <c r="NE114" i="4"/>
  <c r="NC114" i="4"/>
  <c r="NA114" i="4"/>
  <c r="MY114" i="4"/>
  <c r="MW114" i="4"/>
  <c r="MU114" i="4"/>
  <c r="MS114" i="4"/>
  <c r="MQ114" i="4"/>
  <c r="MO114" i="4"/>
  <c r="MI114" i="4"/>
  <c r="MG114" i="4"/>
  <c r="ME114" i="4"/>
  <c r="PA113" i="4"/>
  <c r="OY113" i="4"/>
  <c r="OW113" i="4"/>
  <c r="OU113" i="4"/>
  <c r="OS113" i="4"/>
  <c r="OQ113" i="4"/>
  <c r="OO113" i="4"/>
  <c r="OM113" i="4"/>
  <c r="OK113" i="4"/>
  <c r="OI113" i="4"/>
  <c r="OG113" i="4"/>
  <c r="OE113" i="4"/>
  <c r="OC113" i="4"/>
  <c r="OA113" i="4"/>
  <c r="NU113" i="4"/>
  <c r="NS113" i="4"/>
  <c r="NQ113" i="4"/>
  <c r="NO113" i="4"/>
  <c r="NM113" i="4"/>
  <c r="NK113" i="4"/>
  <c r="NI113" i="4"/>
  <c r="NG113" i="4"/>
  <c r="NE113" i="4"/>
  <c r="NC113" i="4"/>
  <c r="NA113" i="4"/>
  <c r="MY113" i="4"/>
  <c r="MW113" i="4"/>
  <c r="MU113" i="4"/>
  <c r="MS113" i="4"/>
  <c r="MQ113" i="4"/>
  <c r="MO113" i="4"/>
  <c r="MI113" i="4"/>
  <c r="MG113" i="4"/>
  <c r="ME113" i="4"/>
  <c r="PA112" i="4"/>
  <c r="OY112" i="4"/>
  <c r="OW112" i="4"/>
  <c r="OU112" i="4"/>
  <c r="OS112" i="4"/>
  <c r="OQ112" i="4"/>
  <c r="OO112" i="4"/>
  <c r="OM112" i="4"/>
  <c r="OK112" i="4"/>
  <c r="OI112" i="4"/>
  <c r="OG112" i="4"/>
  <c r="OE112" i="4"/>
  <c r="OC112" i="4"/>
  <c r="OA112" i="4"/>
  <c r="NU112" i="4"/>
  <c r="NS112" i="4"/>
  <c r="NQ112" i="4"/>
  <c r="NO112" i="4"/>
  <c r="NM112" i="4"/>
  <c r="NK112" i="4"/>
  <c r="NI112" i="4"/>
  <c r="NG112" i="4"/>
  <c r="NE112" i="4"/>
  <c r="NC112" i="4"/>
  <c r="NA112" i="4"/>
  <c r="MY112" i="4"/>
  <c r="MW112" i="4"/>
  <c r="MU112" i="4"/>
  <c r="MS112" i="4"/>
  <c r="MQ112" i="4"/>
  <c r="MO112" i="4"/>
  <c r="MI112" i="4"/>
  <c r="MG112" i="4"/>
  <c r="ME112" i="4"/>
  <c r="PA111" i="4"/>
  <c r="OY111" i="4"/>
  <c r="OW111" i="4"/>
  <c r="OU111" i="4"/>
  <c r="OS111" i="4"/>
  <c r="OQ111" i="4"/>
  <c r="OO111" i="4"/>
  <c r="OM111" i="4"/>
  <c r="OK111" i="4"/>
  <c r="OI111" i="4"/>
  <c r="OG111" i="4"/>
  <c r="OE111" i="4"/>
  <c r="OC111" i="4"/>
  <c r="OA111" i="4"/>
  <c r="NU111" i="4"/>
  <c r="NS111" i="4"/>
  <c r="NQ111" i="4"/>
  <c r="NO111" i="4"/>
  <c r="NM111" i="4"/>
  <c r="NK111" i="4"/>
  <c r="NI111" i="4"/>
  <c r="NG111" i="4"/>
  <c r="NE111" i="4"/>
  <c r="NC111" i="4"/>
  <c r="NA111" i="4"/>
  <c r="MY111" i="4"/>
  <c r="MW111" i="4"/>
  <c r="MU111" i="4"/>
  <c r="MS111" i="4"/>
  <c r="MQ111" i="4"/>
  <c r="MO111" i="4"/>
  <c r="MI111" i="4"/>
  <c r="MG111" i="4"/>
  <c r="ME111" i="4"/>
  <c r="PA110" i="4"/>
  <c r="OY110" i="4"/>
  <c r="OW110" i="4"/>
  <c r="OU110" i="4"/>
  <c r="OS110" i="4"/>
  <c r="OQ110" i="4"/>
  <c r="OO110" i="4"/>
  <c r="OM110" i="4"/>
  <c r="OK110" i="4"/>
  <c r="OI110" i="4"/>
  <c r="OG110" i="4"/>
  <c r="OE110" i="4"/>
  <c r="OC110" i="4"/>
  <c r="OA110" i="4"/>
  <c r="NU110" i="4"/>
  <c r="NS110" i="4"/>
  <c r="NQ110" i="4"/>
  <c r="NO110" i="4"/>
  <c r="NM110" i="4"/>
  <c r="NK110" i="4"/>
  <c r="NI110" i="4"/>
  <c r="NG110" i="4"/>
  <c r="NE110" i="4"/>
  <c r="NC110" i="4"/>
  <c r="NA110" i="4"/>
  <c r="MY110" i="4"/>
  <c r="MW110" i="4"/>
  <c r="MU110" i="4"/>
  <c r="MS110" i="4"/>
  <c r="MQ110" i="4"/>
  <c r="MO110" i="4"/>
  <c r="MI110" i="4"/>
  <c r="MG110" i="4"/>
  <c r="ME110" i="4"/>
  <c r="PA109" i="4"/>
  <c r="OY109" i="4"/>
  <c r="OW109" i="4"/>
  <c r="OU109" i="4"/>
  <c r="OS109" i="4"/>
  <c r="OQ109" i="4"/>
  <c r="OO109" i="4"/>
  <c r="OM109" i="4"/>
  <c r="OK109" i="4"/>
  <c r="OI109" i="4"/>
  <c r="OG109" i="4"/>
  <c r="OE109" i="4"/>
  <c r="OC109" i="4"/>
  <c r="OA109" i="4"/>
  <c r="NU109" i="4"/>
  <c r="NS109" i="4"/>
  <c r="NQ109" i="4"/>
  <c r="NO109" i="4"/>
  <c r="NM109" i="4"/>
  <c r="NK109" i="4"/>
  <c r="NI109" i="4"/>
  <c r="NG109" i="4"/>
  <c r="NE109" i="4"/>
  <c r="NC109" i="4"/>
  <c r="NA109" i="4"/>
  <c r="MY109" i="4"/>
  <c r="MW109" i="4"/>
  <c r="MU109" i="4"/>
  <c r="MS109" i="4"/>
  <c r="MQ109" i="4"/>
  <c r="MO109" i="4"/>
  <c r="MI109" i="4"/>
  <c r="MG109" i="4"/>
  <c r="ME109" i="4"/>
  <c r="PA108" i="4"/>
  <c r="OY108" i="4"/>
  <c r="OW108" i="4"/>
  <c r="OU108" i="4"/>
  <c r="OS108" i="4"/>
  <c r="OQ108" i="4"/>
  <c r="OO108" i="4"/>
  <c r="OM108" i="4"/>
  <c r="OK108" i="4"/>
  <c r="OI108" i="4"/>
  <c r="OG108" i="4"/>
  <c r="OE108" i="4"/>
  <c r="OC108" i="4"/>
  <c r="OA108" i="4"/>
  <c r="NU108" i="4"/>
  <c r="NS108" i="4"/>
  <c r="NQ108" i="4"/>
  <c r="NO108" i="4"/>
  <c r="NM108" i="4"/>
  <c r="NK108" i="4"/>
  <c r="NI108" i="4"/>
  <c r="NG108" i="4"/>
  <c r="NE108" i="4"/>
  <c r="NC108" i="4"/>
  <c r="NA108" i="4"/>
  <c r="MY108" i="4"/>
  <c r="MW108" i="4"/>
  <c r="MU108" i="4"/>
  <c r="MS108" i="4"/>
  <c r="MQ108" i="4"/>
  <c r="MO108" i="4"/>
  <c r="MI108" i="4"/>
  <c r="MG108" i="4"/>
  <c r="ME108" i="4"/>
  <c r="PA107" i="4"/>
  <c r="OY107" i="4"/>
  <c r="OW107" i="4"/>
  <c r="OU107" i="4"/>
  <c r="OS107" i="4"/>
  <c r="OQ107" i="4"/>
  <c r="OO107" i="4"/>
  <c r="OM107" i="4"/>
  <c r="OK107" i="4"/>
  <c r="OI107" i="4"/>
  <c r="OG107" i="4"/>
  <c r="OE107" i="4"/>
  <c r="OC107" i="4"/>
  <c r="OA107" i="4"/>
  <c r="NU107" i="4"/>
  <c r="NS107" i="4"/>
  <c r="NQ107" i="4"/>
  <c r="NO107" i="4"/>
  <c r="NM107" i="4"/>
  <c r="NK107" i="4"/>
  <c r="NI107" i="4"/>
  <c r="NG107" i="4"/>
  <c r="NE107" i="4"/>
  <c r="NC107" i="4"/>
  <c r="NA107" i="4"/>
  <c r="MY107" i="4"/>
  <c r="MW107" i="4"/>
  <c r="MU107" i="4"/>
  <c r="MS107" i="4"/>
  <c r="MQ107" i="4"/>
  <c r="MO107" i="4"/>
  <c r="MI107" i="4"/>
  <c r="MG107" i="4"/>
  <c r="ME107" i="4"/>
  <c r="PA106" i="4"/>
  <c r="OY106" i="4"/>
  <c r="OW106" i="4"/>
  <c r="OU106" i="4"/>
  <c r="OS106" i="4"/>
  <c r="OQ106" i="4"/>
  <c r="OO106" i="4"/>
  <c r="OM106" i="4"/>
  <c r="OK106" i="4"/>
  <c r="OI106" i="4"/>
  <c r="OG106" i="4"/>
  <c r="OE106" i="4"/>
  <c r="OC106" i="4"/>
  <c r="OA106" i="4"/>
  <c r="NU106" i="4"/>
  <c r="NS106" i="4"/>
  <c r="NQ106" i="4"/>
  <c r="NO106" i="4"/>
  <c r="NM106" i="4"/>
  <c r="NK106" i="4"/>
  <c r="NI106" i="4"/>
  <c r="NG106" i="4"/>
  <c r="NE106" i="4"/>
  <c r="NC106" i="4"/>
  <c r="NA106" i="4"/>
  <c r="MY106" i="4"/>
  <c r="MW106" i="4"/>
  <c r="MU106" i="4"/>
  <c r="MS106" i="4"/>
  <c r="MQ106" i="4"/>
  <c r="MO106" i="4"/>
  <c r="MI106" i="4"/>
  <c r="MG106" i="4"/>
  <c r="ME106" i="4"/>
  <c r="PA105" i="4"/>
  <c r="OY105" i="4"/>
  <c r="OW105" i="4"/>
  <c r="OU105" i="4"/>
  <c r="OS105" i="4"/>
  <c r="OQ105" i="4"/>
  <c r="OO105" i="4"/>
  <c r="OM105" i="4"/>
  <c r="OK105" i="4"/>
  <c r="OI105" i="4"/>
  <c r="OG105" i="4"/>
  <c r="OE105" i="4"/>
  <c r="OC105" i="4"/>
  <c r="OA105" i="4"/>
  <c r="NU105" i="4"/>
  <c r="NS105" i="4"/>
  <c r="NQ105" i="4"/>
  <c r="NO105" i="4"/>
  <c r="NM105" i="4"/>
  <c r="NK105" i="4"/>
  <c r="NI105" i="4"/>
  <c r="NG105" i="4"/>
  <c r="NE105" i="4"/>
  <c r="NC105" i="4"/>
  <c r="NA105" i="4"/>
  <c r="MY105" i="4"/>
  <c r="MW105" i="4"/>
  <c r="MU105" i="4"/>
  <c r="MS105" i="4"/>
  <c r="MQ105" i="4"/>
  <c r="MO105" i="4"/>
  <c r="MI105" i="4"/>
  <c r="MG105" i="4"/>
  <c r="ME105" i="4"/>
  <c r="PA104" i="4"/>
  <c r="OY104" i="4"/>
  <c r="OW104" i="4"/>
  <c r="OU104" i="4"/>
  <c r="OS104" i="4"/>
  <c r="OQ104" i="4"/>
  <c r="OO104" i="4"/>
  <c r="OM104" i="4"/>
  <c r="OK104" i="4"/>
  <c r="OI104" i="4"/>
  <c r="OG104" i="4"/>
  <c r="OE104" i="4"/>
  <c r="OC104" i="4"/>
  <c r="OA104" i="4"/>
  <c r="NU104" i="4"/>
  <c r="NS104" i="4"/>
  <c r="NQ104" i="4"/>
  <c r="NO104" i="4"/>
  <c r="NM104" i="4"/>
  <c r="NK104" i="4"/>
  <c r="NI104" i="4"/>
  <c r="NG104" i="4"/>
  <c r="NE104" i="4"/>
  <c r="NC104" i="4"/>
  <c r="NA104" i="4"/>
  <c r="MY104" i="4"/>
  <c r="MW104" i="4"/>
  <c r="MU104" i="4"/>
  <c r="MS104" i="4"/>
  <c r="MQ104" i="4"/>
  <c r="MO104" i="4"/>
  <c r="MI104" i="4"/>
  <c r="MG104" i="4"/>
  <c r="ME104" i="4"/>
  <c r="PA103" i="4"/>
  <c r="OY103" i="4"/>
  <c r="OW103" i="4"/>
  <c r="OU103" i="4"/>
  <c r="OS103" i="4"/>
  <c r="OQ103" i="4"/>
  <c r="OO103" i="4"/>
  <c r="OM103" i="4"/>
  <c r="OK103" i="4"/>
  <c r="OI103" i="4"/>
  <c r="OG103" i="4"/>
  <c r="OE103" i="4"/>
  <c r="OC103" i="4"/>
  <c r="OA103" i="4"/>
  <c r="NU103" i="4"/>
  <c r="NS103" i="4"/>
  <c r="NQ103" i="4"/>
  <c r="NO103" i="4"/>
  <c r="NM103" i="4"/>
  <c r="NK103" i="4"/>
  <c r="NI103" i="4"/>
  <c r="NG103" i="4"/>
  <c r="NE103" i="4"/>
  <c r="NC103" i="4"/>
  <c r="NA103" i="4"/>
  <c r="MY103" i="4"/>
  <c r="MW103" i="4"/>
  <c r="MU103" i="4"/>
  <c r="MS103" i="4"/>
  <c r="MQ103" i="4"/>
  <c r="MO103" i="4"/>
  <c r="MI103" i="4"/>
  <c r="MG103" i="4"/>
  <c r="ME103" i="4"/>
  <c r="PA102" i="4"/>
  <c r="OY102" i="4"/>
  <c r="OW102" i="4"/>
  <c r="OU102" i="4"/>
  <c r="OS102" i="4"/>
  <c r="OQ102" i="4"/>
  <c r="OO102" i="4"/>
  <c r="OM102" i="4"/>
  <c r="OK102" i="4"/>
  <c r="OI102" i="4"/>
  <c r="OG102" i="4"/>
  <c r="OE102" i="4"/>
  <c r="OC102" i="4"/>
  <c r="OA102" i="4"/>
  <c r="NU102" i="4"/>
  <c r="NS102" i="4"/>
  <c r="NQ102" i="4"/>
  <c r="NO102" i="4"/>
  <c r="NM102" i="4"/>
  <c r="NK102" i="4"/>
  <c r="NI102" i="4"/>
  <c r="NG102" i="4"/>
  <c r="NE102" i="4"/>
  <c r="NC102" i="4"/>
  <c r="NA102" i="4"/>
  <c r="MY102" i="4"/>
  <c r="MW102" i="4"/>
  <c r="MU102" i="4"/>
  <c r="MS102" i="4"/>
  <c r="MQ102" i="4"/>
  <c r="MO102" i="4"/>
  <c r="MI102" i="4"/>
  <c r="MG102" i="4"/>
  <c r="ME102" i="4"/>
  <c r="PA101" i="4"/>
  <c r="OY101" i="4"/>
  <c r="OW101" i="4"/>
  <c r="OU101" i="4"/>
  <c r="OS101" i="4"/>
  <c r="OQ101" i="4"/>
  <c r="OO101" i="4"/>
  <c r="OM101" i="4"/>
  <c r="OK101" i="4"/>
  <c r="OI101" i="4"/>
  <c r="OG101" i="4"/>
  <c r="OE101" i="4"/>
  <c r="OC101" i="4"/>
  <c r="OA101" i="4"/>
  <c r="NU101" i="4"/>
  <c r="NS101" i="4"/>
  <c r="NQ101" i="4"/>
  <c r="NO101" i="4"/>
  <c r="NM101" i="4"/>
  <c r="NK101" i="4"/>
  <c r="NI101" i="4"/>
  <c r="NG101" i="4"/>
  <c r="NE101" i="4"/>
  <c r="NC101" i="4"/>
  <c r="NA101" i="4"/>
  <c r="MY101" i="4"/>
  <c r="MW101" i="4"/>
  <c r="MU101" i="4"/>
  <c r="MS101" i="4"/>
  <c r="MQ101" i="4"/>
  <c r="MO101" i="4"/>
  <c r="MI101" i="4"/>
  <c r="MG101" i="4"/>
  <c r="ME101" i="4"/>
  <c r="PA100" i="4"/>
  <c r="OY100" i="4"/>
  <c r="OW100" i="4"/>
  <c r="OU100" i="4"/>
  <c r="OS100" i="4"/>
  <c r="OQ100" i="4"/>
  <c r="OO100" i="4"/>
  <c r="OM100" i="4"/>
  <c r="OK100" i="4"/>
  <c r="OI100" i="4"/>
  <c r="OG100" i="4"/>
  <c r="OE100" i="4"/>
  <c r="OC100" i="4"/>
  <c r="OA100" i="4"/>
  <c r="NU100" i="4"/>
  <c r="NS100" i="4"/>
  <c r="NQ100" i="4"/>
  <c r="NO100" i="4"/>
  <c r="NM100" i="4"/>
  <c r="NK100" i="4"/>
  <c r="NI100" i="4"/>
  <c r="NG100" i="4"/>
  <c r="NE100" i="4"/>
  <c r="NC100" i="4"/>
  <c r="NA100" i="4"/>
  <c r="MY100" i="4"/>
  <c r="MW100" i="4"/>
  <c r="MU100" i="4"/>
  <c r="MS100" i="4"/>
  <c r="MQ100" i="4"/>
  <c r="MO100" i="4"/>
  <c r="MI100" i="4"/>
  <c r="MG100" i="4"/>
  <c r="ME100" i="4"/>
  <c r="PA99" i="4"/>
  <c r="OY99" i="4"/>
  <c r="OW99" i="4"/>
  <c r="OU99" i="4"/>
  <c r="OS99" i="4"/>
  <c r="OQ99" i="4"/>
  <c r="OO99" i="4"/>
  <c r="OM99" i="4"/>
  <c r="OK99" i="4"/>
  <c r="OI99" i="4"/>
  <c r="OG99" i="4"/>
  <c r="OE99" i="4"/>
  <c r="OC99" i="4"/>
  <c r="OA99" i="4"/>
  <c r="NU99" i="4"/>
  <c r="NS99" i="4"/>
  <c r="NQ99" i="4"/>
  <c r="NO99" i="4"/>
  <c r="NM99" i="4"/>
  <c r="NK99" i="4"/>
  <c r="NI99" i="4"/>
  <c r="NG99" i="4"/>
  <c r="NE99" i="4"/>
  <c r="NC99" i="4"/>
  <c r="NA99" i="4"/>
  <c r="MY99" i="4"/>
  <c r="MW99" i="4"/>
  <c r="MU99" i="4"/>
  <c r="MS99" i="4"/>
  <c r="MQ99" i="4"/>
  <c r="MO99" i="4"/>
  <c r="MI99" i="4"/>
  <c r="MG99" i="4"/>
  <c r="ME99" i="4"/>
  <c r="PA98" i="4"/>
  <c r="OY98" i="4"/>
  <c r="OW98" i="4"/>
  <c r="OU98" i="4"/>
  <c r="OS98" i="4"/>
  <c r="OQ98" i="4"/>
  <c r="OO98" i="4"/>
  <c r="OM98" i="4"/>
  <c r="OK98" i="4"/>
  <c r="OI98" i="4"/>
  <c r="OG98" i="4"/>
  <c r="OE98" i="4"/>
  <c r="OC98" i="4"/>
  <c r="OA98" i="4"/>
  <c r="NU98" i="4"/>
  <c r="NS98" i="4"/>
  <c r="NQ98" i="4"/>
  <c r="NO98" i="4"/>
  <c r="NM98" i="4"/>
  <c r="NK98" i="4"/>
  <c r="NI98" i="4"/>
  <c r="NG98" i="4"/>
  <c r="NE98" i="4"/>
  <c r="NC98" i="4"/>
  <c r="NA98" i="4"/>
  <c r="MY98" i="4"/>
  <c r="MW98" i="4"/>
  <c r="MU98" i="4"/>
  <c r="MS98" i="4"/>
  <c r="MQ98" i="4"/>
  <c r="MO98" i="4"/>
  <c r="MI98" i="4"/>
  <c r="MG98" i="4"/>
  <c r="ME98" i="4"/>
  <c r="PA97" i="4"/>
  <c r="OY97" i="4"/>
  <c r="OW97" i="4"/>
  <c r="OU97" i="4"/>
  <c r="OS97" i="4"/>
  <c r="OQ97" i="4"/>
  <c r="OO97" i="4"/>
  <c r="OM97" i="4"/>
  <c r="OK97" i="4"/>
  <c r="OI97" i="4"/>
  <c r="OG97" i="4"/>
  <c r="OE97" i="4"/>
  <c r="OC97" i="4"/>
  <c r="OA97" i="4"/>
  <c r="NU97" i="4"/>
  <c r="NS97" i="4"/>
  <c r="NQ97" i="4"/>
  <c r="NO97" i="4"/>
  <c r="NM97" i="4"/>
  <c r="NK97" i="4"/>
  <c r="NI97" i="4"/>
  <c r="NG97" i="4"/>
  <c r="NE97" i="4"/>
  <c r="NC97" i="4"/>
  <c r="NA97" i="4"/>
  <c r="MY97" i="4"/>
  <c r="MW97" i="4"/>
  <c r="MU97" i="4"/>
  <c r="MS97" i="4"/>
  <c r="MQ97" i="4"/>
  <c r="MO97" i="4"/>
  <c r="MI97" i="4"/>
  <c r="MG97" i="4"/>
  <c r="ME97" i="4"/>
  <c r="PA96" i="4"/>
  <c r="OY96" i="4"/>
  <c r="OW96" i="4"/>
  <c r="OU96" i="4"/>
  <c r="OS96" i="4"/>
  <c r="OQ96" i="4"/>
  <c r="OO96" i="4"/>
  <c r="OM96" i="4"/>
  <c r="OK96" i="4"/>
  <c r="OI96" i="4"/>
  <c r="OG96" i="4"/>
  <c r="OE96" i="4"/>
  <c r="OC96" i="4"/>
  <c r="OA96" i="4"/>
  <c r="NU96" i="4"/>
  <c r="NS96" i="4"/>
  <c r="NQ96" i="4"/>
  <c r="NO96" i="4"/>
  <c r="NM96" i="4"/>
  <c r="NK96" i="4"/>
  <c r="NI96" i="4"/>
  <c r="NG96" i="4"/>
  <c r="NE96" i="4"/>
  <c r="NC96" i="4"/>
  <c r="NA96" i="4"/>
  <c r="MY96" i="4"/>
  <c r="MW96" i="4"/>
  <c r="MU96" i="4"/>
  <c r="MS96" i="4"/>
  <c r="MQ96" i="4"/>
  <c r="MO96" i="4"/>
  <c r="MI96" i="4"/>
  <c r="MG96" i="4"/>
  <c r="ME96" i="4"/>
  <c r="PA95" i="4"/>
  <c r="OY95" i="4"/>
  <c r="OW95" i="4"/>
  <c r="OU95" i="4"/>
  <c r="OS95" i="4"/>
  <c r="OQ95" i="4"/>
  <c r="OO95" i="4"/>
  <c r="OM95" i="4"/>
  <c r="OK95" i="4"/>
  <c r="OI95" i="4"/>
  <c r="OG95" i="4"/>
  <c r="OE95" i="4"/>
  <c r="OC95" i="4"/>
  <c r="OA95" i="4"/>
  <c r="NU95" i="4"/>
  <c r="NS95" i="4"/>
  <c r="NQ95" i="4"/>
  <c r="NO95" i="4"/>
  <c r="NM95" i="4"/>
  <c r="NK95" i="4"/>
  <c r="NI95" i="4"/>
  <c r="NG95" i="4"/>
  <c r="NE95" i="4"/>
  <c r="NC95" i="4"/>
  <c r="NA95" i="4"/>
  <c r="MY95" i="4"/>
  <c r="MW95" i="4"/>
  <c r="MU95" i="4"/>
  <c r="MS95" i="4"/>
  <c r="MQ95" i="4"/>
  <c r="MO95" i="4"/>
  <c r="MI95" i="4"/>
  <c r="MG95" i="4"/>
  <c r="ME95" i="4"/>
  <c r="PA94" i="4"/>
  <c r="OY94" i="4"/>
  <c r="OW94" i="4"/>
  <c r="OU94" i="4"/>
  <c r="OS94" i="4"/>
  <c r="OQ94" i="4"/>
  <c r="OO94" i="4"/>
  <c r="OM94" i="4"/>
  <c r="OK94" i="4"/>
  <c r="OI94" i="4"/>
  <c r="OG94" i="4"/>
  <c r="OE94" i="4"/>
  <c r="OC94" i="4"/>
  <c r="OA94" i="4"/>
  <c r="NU94" i="4"/>
  <c r="NS94" i="4"/>
  <c r="NQ94" i="4"/>
  <c r="NO94" i="4"/>
  <c r="NM94" i="4"/>
  <c r="NK94" i="4"/>
  <c r="NI94" i="4"/>
  <c r="NG94" i="4"/>
  <c r="NE94" i="4"/>
  <c r="NC94" i="4"/>
  <c r="NA94" i="4"/>
  <c r="MY94" i="4"/>
  <c r="MW94" i="4"/>
  <c r="MU94" i="4"/>
  <c r="MS94" i="4"/>
  <c r="MQ94" i="4"/>
  <c r="MO94" i="4"/>
  <c r="MI94" i="4"/>
  <c r="MG94" i="4"/>
  <c r="ME94" i="4"/>
  <c r="PA93" i="4"/>
  <c r="OY93" i="4"/>
  <c r="OW93" i="4"/>
  <c r="OU93" i="4"/>
  <c r="OS93" i="4"/>
  <c r="OQ93" i="4"/>
  <c r="OO93" i="4"/>
  <c r="OM93" i="4"/>
  <c r="OK93" i="4"/>
  <c r="OI93" i="4"/>
  <c r="OG93" i="4"/>
  <c r="OE93" i="4"/>
  <c r="OC93" i="4"/>
  <c r="OA93" i="4"/>
  <c r="NU93" i="4"/>
  <c r="NS93" i="4"/>
  <c r="NQ93" i="4"/>
  <c r="NO93" i="4"/>
  <c r="NM93" i="4"/>
  <c r="NK93" i="4"/>
  <c r="NI93" i="4"/>
  <c r="NG93" i="4"/>
  <c r="NE93" i="4"/>
  <c r="NC93" i="4"/>
  <c r="NA93" i="4"/>
  <c r="MY93" i="4"/>
  <c r="MW93" i="4"/>
  <c r="MU93" i="4"/>
  <c r="MS93" i="4"/>
  <c r="MQ93" i="4"/>
  <c r="MO93" i="4"/>
  <c r="MI93" i="4"/>
  <c r="MG93" i="4"/>
  <c r="ME93" i="4"/>
  <c r="PA92" i="4"/>
  <c r="OY92" i="4"/>
  <c r="OW92" i="4"/>
  <c r="OU92" i="4"/>
  <c r="OS92" i="4"/>
  <c r="OQ92" i="4"/>
  <c r="OO92" i="4"/>
  <c r="OM92" i="4"/>
  <c r="OK92" i="4"/>
  <c r="OI92" i="4"/>
  <c r="OG92" i="4"/>
  <c r="OE92" i="4"/>
  <c r="OC92" i="4"/>
  <c r="OA92" i="4"/>
  <c r="NU92" i="4"/>
  <c r="NS92" i="4"/>
  <c r="NQ92" i="4"/>
  <c r="NO92" i="4"/>
  <c r="NM92" i="4"/>
  <c r="NK92" i="4"/>
  <c r="NI92" i="4"/>
  <c r="NG92" i="4"/>
  <c r="NE92" i="4"/>
  <c r="NC92" i="4"/>
  <c r="NA92" i="4"/>
  <c r="MY92" i="4"/>
  <c r="MW92" i="4"/>
  <c r="MU92" i="4"/>
  <c r="MS92" i="4"/>
  <c r="MQ92" i="4"/>
  <c r="MO92" i="4"/>
  <c r="MI92" i="4"/>
  <c r="MG92" i="4"/>
  <c r="ME92" i="4"/>
  <c r="PA91" i="4"/>
  <c r="OY91" i="4"/>
  <c r="OW91" i="4"/>
  <c r="OU91" i="4"/>
  <c r="OS91" i="4"/>
  <c r="OQ91" i="4"/>
  <c r="OO91" i="4"/>
  <c r="OM91" i="4"/>
  <c r="OK91" i="4"/>
  <c r="OI91" i="4"/>
  <c r="OG91" i="4"/>
  <c r="OE91" i="4"/>
  <c r="OC91" i="4"/>
  <c r="OA91" i="4"/>
  <c r="NU91" i="4"/>
  <c r="NS91" i="4"/>
  <c r="NQ91" i="4"/>
  <c r="NO91" i="4"/>
  <c r="NM91" i="4"/>
  <c r="NK91" i="4"/>
  <c r="NI91" i="4"/>
  <c r="NG91" i="4"/>
  <c r="NE91" i="4"/>
  <c r="NC91" i="4"/>
  <c r="NA91" i="4"/>
  <c r="MY91" i="4"/>
  <c r="MW91" i="4"/>
  <c r="MU91" i="4"/>
  <c r="MS91" i="4"/>
  <c r="MQ91" i="4"/>
  <c r="MO91" i="4"/>
  <c r="MI91" i="4"/>
  <c r="MG91" i="4"/>
  <c r="ME91" i="4"/>
  <c r="PA90" i="4"/>
  <c r="OY90" i="4"/>
  <c r="OW90" i="4"/>
  <c r="OU90" i="4"/>
  <c r="OS90" i="4"/>
  <c r="OQ90" i="4"/>
  <c r="OO90" i="4"/>
  <c r="OM90" i="4"/>
  <c r="OK90" i="4"/>
  <c r="OI90" i="4"/>
  <c r="OG90" i="4"/>
  <c r="OE90" i="4"/>
  <c r="OC90" i="4"/>
  <c r="OA90" i="4"/>
  <c r="NU90" i="4"/>
  <c r="NS90" i="4"/>
  <c r="NQ90" i="4"/>
  <c r="NO90" i="4"/>
  <c r="NM90" i="4"/>
  <c r="NK90" i="4"/>
  <c r="NI90" i="4"/>
  <c r="NG90" i="4"/>
  <c r="NE90" i="4"/>
  <c r="NC90" i="4"/>
  <c r="NA90" i="4"/>
  <c r="MY90" i="4"/>
  <c r="MW90" i="4"/>
  <c r="MU90" i="4"/>
  <c r="MS90" i="4"/>
  <c r="MQ90" i="4"/>
  <c r="MO90" i="4"/>
  <c r="MI90" i="4"/>
  <c r="MG90" i="4"/>
  <c r="ME90" i="4"/>
  <c r="PA89" i="4"/>
  <c r="OY89" i="4"/>
  <c r="OW89" i="4"/>
  <c r="OU89" i="4"/>
  <c r="OS89" i="4"/>
  <c r="OQ89" i="4"/>
  <c r="OO89" i="4"/>
  <c r="OM89" i="4"/>
  <c r="OK89" i="4"/>
  <c r="OI89" i="4"/>
  <c r="OG89" i="4"/>
  <c r="OE89" i="4"/>
  <c r="OC89" i="4"/>
  <c r="OA89" i="4"/>
  <c r="NU89" i="4"/>
  <c r="NS89" i="4"/>
  <c r="NQ89" i="4"/>
  <c r="NO89" i="4"/>
  <c r="NM89" i="4"/>
  <c r="NK89" i="4"/>
  <c r="NI89" i="4"/>
  <c r="NG89" i="4"/>
  <c r="NE89" i="4"/>
  <c r="NC89" i="4"/>
  <c r="NA89" i="4"/>
  <c r="MY89" i="4"/>
  <c r="MW89" i="4"/>
  <c r="MU89" i="4"/>
  <c r="MS89" i="4"/>
  <c r="MQ89" i="4"/>
  <c r="MO89" i="4"/>
  <c r="MI89" i="4"/>
  <c r="MG89" i="4"/>
  <c r="ME89" i="4"/>
  <c r="PA88" i="4"/>
  <c r="OY88" i="4"/>
  <c r="OW88" i="4"/>
  <c r="OU88" i="4"/>
  <c r="OS88" i="4"/>
  <c r="OQ88" i="4"/>
  <c r="OO88" i="4"/>
  <c r="OM88" i="4"/>
  <c r="OK88" i="4"/>
  <c r="OI88" i="4"/>
  <c r="OG88" i="4"/>
  <c r="OE88" i="4"/>
  <c r="OC88" i="4"/>
  <c r="OA88" i="4"/>
  <c r="NU88" i="4"/>
  <c r="NS88" i="4"/>
  <c r="NQ88" i="4"/>
  <c r="NO88" i="4"/>
  <c r="NM88" i="4"/>
  <c r="NK88" i="4"/>
  <c r="NI88" i="4"/>
  <c r="NG88" i="4"/>
  <c r="NE88" i="4"/>
  <c r="NC88" i="4"/>
  <c r="NA88" i="4"/>
  <c r="MY88" i="4"/>
  <c r="MW88" i="4"/>
  <c r="MU88" i="4"/>
  <c r="MS88" i="4"/>
  <c r="MQ88" i="4"/>
  <c r="MO88" i="4"/>
  <c r="MI88" i="4"/>
  <c r="MG88" i="4"/>
  <c r="ME88" i="4"/>
  <c r="PA87" i="4"/>
  <c r="OY87" i="4"/>
  <c r="OW87" i="4"/>
  <c r="OU87" i="4"/>
  <c r="OS87" i="4"/>
  <c r="OQ87" i="4"/>
  <c r="OO87" i="4"/>
  <c r="OM87" i="4"/>
  <c r="OK87" i="4"/>
  <c r="OI87" i="4"/>
  <c r="OG87" i="4"/>
  <c r="OE87" i="4"/>
  <c r="OC87" i="4"/>
  <c r="OA87" i="4"/>
  <c r="NU87" i="4"/>
  <c r="NS87" i="4"/>
  <c r="NQ87" i="4"/>
  <c r="NO87" i="4"/>
  <c r="NM87" i="4"/>
  <c r="NK87" i="4"/>
  <c r="NI87" i="4"/>
  <c r="NG87" i="4"/>
  <c r="NE87" i="4"/>
  <c r="NC87" i="4"/>
  <c r="NA87" i="4"/>
  <c r="MY87" i="4"/>
  <c r="MW87" i="4"/>
  <c r="MU87" i="4"/>
  <c r="MS87" i="4"/>
  <c r="MQ87" i="4"/>
  <c r="MO87" i="4"/>
  <c r="MI87" i="4"/>
  <c r="MG87" i="4"/>
  <c r="ME87" i="4"/>
  <c r="PA86" i="4"/>
  <c r="OY86" i="4"/>
  <c r="OW86" i="4"/>
  <c r="OU86" i="4"/>
  <c r="OS86" i="4"/>
  <c r="OQ86" i="4"/>
  <c r="OO86" i="4"/>
  <c r="OM86" i="4"/>
  <c r="OK86" i="4"/>
  <c r="OI86" i="4"/>
  <c r="OG86" i="4"/>
  <c r="OE86" i="4"/>
  <c r="OC86" i="4"/>
  <c r="OA86" i="4"/>
  <c r="NU86" i="4"/>
  <c r="NS86" i="4"/>
  <c r="NQ86" i="4"/>
  <c r="NO86" i="4"/>
  <c r="NM86" i="4"/>
  <c r="NK86" i="4"/>
  <c r="NI86" i="4"/>
  <c r="NG86" i="4"/>
  <c r="NE86" i="4"/>
  <c r="NC86" i="4"/>
  <c r="NA86" i="4"/>
  <c r="MY86" i="4"/>
  <c r="MW86" i="4"/>
  <c r="MU86" i="4"/>
  <c r="MS86" i="4"/>
  <c r="MQ86" i="4"/>
  <c r="MO86" i="4"/>
  <c r="MI86" i="4"/>
  <c r="MG86" i="4"/>
  <c r="ME86" i="4"/>
  <c r="PA85" i="4"/>
  <c r="OY85" i="4"/>
  <c r="OW85" i="4"/>
  <c r="OU85" i="4"/>
  <c r="OS85" i="4"/>
  <c r="OQ85" i="4"/>
  <c r="OO85" i="4"/>
  <c r="OM85" i="4"/>
  <c r="OK85" i="4"/>
  <c r="OI85" i="4"/>
  <c r="OG85" i="4"/>
  <c r="OE85" i="4"/>
  <c r="OC85" i="4"/>
  <c r="OA85" i="4"/>
  <c r="NU85" i="4"/>
  <c r="NS85" i="4"/>
  <c r="NQ85" i="4"/>
  <c r="NO85" i="4"/>
  <c r="NM85" i="4"/>
  <c r="NK85" i="4"/>
  <c r="NI85" i="4"/>
  <c r="NG85" i="4"/>
  <c r="NE85" i="4"/>
  <c r="NC85" i="4"/>
  <c r="NA85" i="4"/>
  <c r="MY85" i="4"/>
  <c r="MW85" i="4"/>
  <c r="MU85" i="4"/>
  <c r="MS85" i="4"/>
  <c r="MQ85" i="4"/>
  <c r="MO85" i="4"/>
  <c r="MI85" i="4"/>
  <c r="MG85" i="4"/>
  <c r="ME85" i="4"/>
  <c r="PA84" i="4"/>
  <c r="OY84" i="4"/>
  <c r="OW84" i="4"/>
  <c r="OU84" i="4"/>
  <c r="OS84" i="4"/>
  <c r="OQ84" i="4"/>
  <c r="OO84" i="4"/>
  <c r="OM84" i="4"/>
  <c r="OK84" i="4"/>
  <c r="OI84" i="4"/>
  <c r="OG84" i="4"/>
  <c r="OE84" i="4"/>
  <c r="OC84" i="4"/>
  <c r="OA84" i="4"/>
  <c r="NU84" i="4"/>
  <c r="NS84" i="4"/>
  <c r="NQ84" i="4"/>
  <c r="NO84" i="4"/>
  <c r="NM84" i="4"/>
  <c r="NK84" i="4"/>
  <c r="NI84" i="4"/>
  <c r="NG84" i="4"/>
  <c r="NE84" i="4"/>
  <c r="NC84" i="4"/>
  <c r="NA84" i="4"/>
  <c r="MY84" i="4"/>
  <c r="MW84" i="4"/>
  <c r="MU84" i="4"/>
  <c r="MS84" i="4"/>
  <c r="MQ84" i="4"/>
  <c r="MO84" i="4"/>
  <c r="MI84" i="4"/>
  <c r="MG84" i="4"/>
  <c r="ME84" i="4"/>
  <c r="PA83" i="4"/>
  <c r="OY83" i="4"/>
  <c r="OW83" i="4"/>
  <c r="OU83" i="4"/>
  <c r="OS83" i="4"/>
  <c r="OQ83" i="4"/>
  <c r="OO83" i="4"/>
  <c r="OM83" i="4"/>
  <c r="OK83" i="4"/>
  <c r="OI83" i="4"/>
  <c r="OG83" i="4"/>
  <c r="OE83" i="4"/>
  <c r="OC83" i="4"/>
  <c r="OA83" i="4"/>
  <c r="NU83" i="4"/>
  <c r="NS83" i="4"/>
  <c r="NQ83" i="4"/>
  <c r="NO83" i="4"/>
  <c r="NM83" i="4"/>
  <c r="NK83" i="4"/>
  <c r="NI83" i="4"/>
  <c r="NG83" i="4"/>
  <c r="NE83" i="4"/>
  <c r="NC83" i="4"/>
  <c r="NA83" i="4"/>
  <c r="MY83" i="4"/>
  <c r="MW83" i="4"/>
  <c r="MU83" i="4"/>
  <c r="MS83" i="4"/>
  <c r="MQ83" i="4"/>
  <c r="MO83" i="4"/>
  <c r="MI83" i="4"/>
  <c r="MG83" i="4"/>
  <c r="ME83" i="4"/>
  <c r="PA82" i="4"/>
  <c r="OY82" i="4"/>
  <c r="OW82" i="4"/>
  <c r="OU82" i="4"/>
  <c r="OS82" i="4"/>
  <c r="OQ82" i="4"/>
  <c r="OO82" i="4"/>
  <c r="OM82" i="4"/>
  <c r="OK82" i="4"/>
  <c r="OI82" i="4"/>
  <c r="OG82" i="4"/>
  <c r="OE82" i="4"/>
  <c r="OC82" i="4"/>
  <c r="OA82" i="4"/>
  <c r="NU82" i="4"/>
  <c r="NS82" i="4"/>
  <c r="NQ82" i="4"/>
  <c r="NO82" i="4"/>
  <c r="NM82" i="4"/>
  <c r="NK82" i="4"/>
  <c r="NI82" i="4"/>
  <c r="NG82" i="4"/>
  <c r="NE82" i="4"/>
  <c r="NC82" i="4"/>
  <c r="NA82" i="4"/>
  <c r="MY82" i="4"/>
  <c r="MW82" i="4"/>
  <c r="MU82" i="4"/>
  <c r="MS82" i="4"/>
  <c r="MQ82" i="4"/>
  <c r="MO82" i="4"/>
  <c r="MI82" i="4"/>
  <c r="MG82" i="4"/>
  <c r="ME82" i="4"/>
  <c r="PA81" i="4"/>
  <c r="OY81" i="4"/>
  <c r="OW81" i="4"/>
  <c r="OU81" i="4"/>
  <c r="OS81" i="4"/>
  <c r="OQ81" i="4"/>
  <c r="OO81" i="4"/>
  <c r="OM81" i="4"/>
  <c r="OK81" i="4"/>
  <c r="OI81" i="4"/>
  <c r="OG81" i="4"/>
  <c r="OE81" i="4"/>
  <c r="OC81" i="4"/>
  <c r="OA81" i="4"/>
  <c r="NU81" i="4"/>
  <c r="NS81" i="4"/>
  <c r="NQ81" i="4"/>
  <c r="NO81" i="4"/>
  <c r="NM81" i="4"/>
  <c r="NK81" i="4"/>
  <c r="NI81" i="4"/>
  <c r="NG81" i="4"/>
  <c r="NE81" i="4"/>
  <c r="NC81" i="4"/>
  <c r="NA81" i="4"/>
  <c r="MY81" i="4"/>
  <c r="MW81" i="4"/>
  <c r="MU81" i="4"/>
  <c r="MS81" i="4"/>
  <c r="MQ81" i="4"/>
  <c r="MO81" i="4"/>
  <c r="MI81" i="4"/>
  <c r="MG81" i="4"/>
  <c r="ME81" i="4"/>
  <c r="PA80" i="4"/>
  <c r="OY80" i="4"/>
  <c r="OW80" i="4"/>
  <c r="OU80" i="4"/>
  <c r="OS80" i="4"/>
  <c r="OQ80" i="4"/>
  <c r="OO80" i="4"/>
  <c r="OM80" i="4"/>
  <c r="OK80" i="4"/>
  <c r="OI80" i="4"/>
  <c r="OG80" i="4"/>
  <c r="OE80" i="4"/>
  <c r="OC80" i="4"/>
  <c r="OA80" i="4"/>
  <c r="NU80" i="4"/>
  <c r="NS80" i="4"/>
  <c r="NQ80" i="4"/>
  <c r="NO80" i="4"/>
  <c r="NM80" i="4"/>
  <c r="NK80" i="4"/>
  <c r="NI80" i="4"/>
  <c r="NG80" i="4"/>
  <c r="NE80" i="4"/>
  <c r="NC80" i="4"/>
  <c r="NA80" i="4"/>
  <c r="MY80" i="4"/>
  <c r="MW80" i="4"/>
  <c r="MU80" i="4"/>
  <c r="MS80" i="4"/>
  <c r="MQ80" i="4"/>
  <c r="MO80" i="4"/>
  <c r="MI80" i="4"/>
  <c r="MG80" i="4"/>
  <c r="ME80" i="4"/>
  <c r="PA79" i="4"/>
  <c r="OY79" i="4"/>
  <c r="OW79" i="4"/>
  <c r="OU79" i="4"/>
  <c r="OS79" i="4"/>
  <c r="OQ79" i="4"/>
  <c r="OO79" i="4"/>
  <c r="OM79" i="4"/>
  <c r="OK79" i="4"/>
  <c r="OI79" i="4"/>
  <c r="OG79" i="4"/>
  <c r="OE79" i="4"/>
  <c r="OC79" i="4"/>
  <c r="OA79" i="4"/>
  <c r="NU79" i="4"/>
  <c r="NS79" i="4"/>
  <c r="NQ79" i="4"/>
  <c r="NO79" i="4"/>
  <c r="NM79" i="4"/>
  <c r="NK79" i="4"/>
  <c r="NI79" i="4"/>
  <c r="NG79" i="4"/>
  <c r="NE79" i="4"/>
  <c r="NC79" i="4"/>
  <c r="NA79" i="4"/>
  <c r="MY79" i="4"/>
  <c r="MW79" i="4"/>
  <c r="MU79" i="4"/>
  <c r="MS79" i="4"/>
  <c r="MQ79" i="4"/>
  <c r="MO79" i="4"/>
  <c r="MI79" i="4"/>
  <c r="MG79" i="4"/>
  <c r="ME79" i="4"/>
  <c r="PA78" i="4"/>
  <c r="OY78" i="4"/>
  <c r="OW78" i="4"/>
  <c r="OU78" i="4"/>
  <c r="OS78" i="4"/>
  <c r="OQ78" i="4"/>
  <c r="OO78" i="4"/>
  <c r="OM78" i="4"/>
  <c r="OK78" i="4"/>
  <c r="OI78" i="4"/>
  <c r="OG78" i="4"/>
  <c r="OE78" i="4"/>
  <c r="OC78" i="4"/>
  <c r="OA78" i="4"/>
  <c r="NU78" i="4"/>
  <c r="NS78" i="4"/>
  <c r="NQ78" i="4"/>
  <c r="NO78" i="4"/>
  <c r="NM78" i="4"/>
  <c r="NK78" i="4"/>
  <c r="NI78" i="4"/>
  <c r="NG78" i="4"/>
  <c r="NE78" i="4"/>
  <c r="NC78" i="4"/>
  <c r="NA78" i="4"/>
  <c r="MY78" i="4"/>
  <c r="MW78" i="4"/>
  <c r="MU78" i="4"/>
  <c r="MS78" i="4"/>
  <c r="MQ78" i="4"/>
  <c r="MO78" i="4"/>
  <c r="MI78" i="4"/>
  <c r="MG78" i="4"/>
  <c r="ME78" i="4"/>
  <c r="PA77" i="4"/>
  <c r="OY77" i="4"/>
  <c r="OW77" i="4"/>
  <c r="OU77" i="4"/>
  <c r="OS77" i="4"/>
  <c r="OQ77" i="4"/>
  <c r="OO77" i="4"/>
  <c r="OM77" i="4"/>
  <c r="OK77" i="4"/>
  <c r="OI77" i="4"/>
  <c r="OG77" i="4"/>
  <c r="OE77" i="4"/>
  <c r="OC77" i="4"/>
  <c r="OA77" i="4"/>
  <c r="NU77" i="4"/>
  <c r="NS77" i="4"/>
  <c r="NQ77" i="4"/>
  <c r="NO77" i="4"/>
  <c r="NM77" i="4"/>
  <c r="NK77" i="4"/>
  <c r="NI77" i="4"/>
  <c r="NG77" i="4"/>
  <c r="NE77" i="4"/>
  <c r="NC77" i="4"/>
  <c r="NA77" i="4"/>
  <c r="MY77" i="4"/>
  <c r="MW77" i="4"/>
  <c r="MU77" i="4"/>
  <c r="MS77" i="4"/>
  <c r="MQ77" i="4"/>
  <c r="MO77" i="4"/>
  <c r="MI77" i="4"/>
  <c r="MG77" i="4"/>
  <c r="ME77" i="4"/>
  <c r="PA76" i="4"/>
  <c r="OY76" i="4"/>
  <c r="OW76" i="4"/>
  <c r="OU76" i="4"/>
  <c r="OS76" i="4"/>
  <c r="OQ76" i="4"/>
  <c r="OO76" i="4"/>
  <c r="OM76" i="4"/>
  <c r="OK76" i="4"/>
  <c r="OI76" i="4"/>
  <c r="OG76" i="4"/>
  <c r="OE76" i="4"/>
  <c r="OC76" i="4"/>
  <c r="OA76" i="4"/>
  <c r="NU76" i="4"/>
  <c r="NS76" i="4"/>
  <c r="NQ76" i="4"/>
  <c r="NO76" i="4"/>
  <c r="NM76" i="4"/>
  <c r="NK76" i="4"/>
  <c r="NI76" i="4"/>
  <c r="NG76" i="4"/>
  <c r="NE76" i="4"/>
  <c r="NC76" i="4"/>
  <c r="NA76" i="4"/>
  <c r="MY76" i="4"/>
  <c r="MW76" i="4"/>
  <c r="MU76" i="4"/>
  <c r="MS76" i="4"/>
  <c r="MQ76" i="4"/>
  <c r="MO76" i="4"/>
  <c r="MI76" i="4"/>
  <c r="MG76" i="4"/>
  <c r="ME76" i="4"/>
  <c r="PA75" i="4"/>
  <c r="OY75" i="4"/>
  <c r="OW75" i="4"/>
  <c r="OU75" i="4"/>
  <c r="OS75" i="4"/>
  <c r="OQ75" i="4"/>
  <c r="OO75" i="4"/>
  <c r="OM75" i="4"/>
  <c r="OK75" i="4"/>
  <c r="OI75" i="4"/>
  <c r="OG75" i="4"/>
  <c r="OE75" i="4"/>
  <c r="OC75" i="4"/>
  <c r="OA75" i="4"/>
  <c r="NU75" i="4"/>
  <c r="NS75" i="4"/>
  <c r="NQ75" i="4"/>
  <c r="NO75" i="4"/>
  <c r="NM75" i="4"/>
  <c r="NK75" i="4"/>
  <c r="NI75" i="4"/>
  <c r="NG75" i="4"/>
  <c r="NE75" i="4"/>
  <c r="NC75" i="4"/>
  <c r="NA75" i="4"/>
  <c r="MY75" i="4"/>
  <c r="MW75" i="4"/>
  <c r="MU75" i="4"/>
  <c r="MS75" i="4"/>
  <c r="MQ75" i="4"/>
  <c r="MO75" i="4"/>
  <c r="MI75" i="4"/>
  <c r="MG75" i="4"/>
  <c r="ME75" i="4"/>
  <c r="ME13" i="4"/>
  <c r="MF8" i="4"/>
  <c r="MH8" i="4" s="1"/>
  <c r="MJ8" i="4" s="1"/>
  <c r="ML8" i="4" s="1"/>
  <c r="MN8" i="4" s="1"/>
  <c r="MP8" i="4" s="1"/>
  <c r="MR8" i="4" s="1"/>
  <c r="MT8" i="4" s="1"/>
  <c r="MV8" i="4" s="1"/>
  <c r="MX8" i="4" s="1"/>
  <c r="MZ8" i="4" s="1"/>
  <c r="NB8" i="4" s="1"/>
  <c r="ND8" i="4" s="1"/>
  <c r="NF8" i="4" s="1"/>
  <c r="NH8" i="4" s="1"/>
  <c r="NJ8" i="4" s="1"/>
  <c r="NL8" i="4" s="1"/>
  <c r="NN8" i="4" s="1"/>
  <c r="NP8" i="4" s="1"/>
  <c r="NR8" i="4" s="1"/>
  <c r="NT8" i="4" s="1"/>
  <c r="NV8" i="4" s="1"/>
  <c r="NX8" i="4" s="1"/>
  <c r="NZ8" i="4" s="1"/>
  <c r="OB8" i="4" s="1"/>
  <c r="OD8" i="4" s="1"/>
  <c r="OF8" i="4" s="1"/>
  <c r="OH8" i="4" s="1"/>
  <c r="OJ8" i="4" s="1"/>
  <c r="OL8" i="4" s="1"/>
  <c r="ON8" i="4" s="1"/>
  <c r="OP8" i="4" s="1"/>
  <c r="OR8" i="4" s="1"/>
  <c r="OT8" i="4" s="1"/>
  <c r="OV8" i="4" s="1"/>
  <c r="OX8" i="4" s="1"/>
  <c r="OZ8" i="4" s="1"/>
  <c r="AN8" i="17" a="1"/>
  <c r="AN7" i="17" a="1"/>
  <c r="AS57" i="17" a="1"/>
  <c r="AS56" i="17" a="1"/>
  <c r="AS55" i="17" a="1"/>
  <c r="AS54" i="17" a="1"/>
  <c r="AS53" i="17" a="1"/>
  <c r="AS52" i="17" a="1"/>
  <c r="AS51" i="17" a="1"/>
  <c r="AS50" i="17" a="1"/>
  <c r="AS49" i="17" a="1"/>
  <c r="AS48" i="17" a="1"/>
  <c r="AS47" i="17" a="1"/>
  <c r="AS46" i="17" a="1"/>
  <c r="AS45" i="17" a="1"/>
  <c r="AS44" i="17" a="1"/>
  <c r="AS43" i="17" a="1"/>
  <c r="AS42" i="17" a="1"/>
  <c r="AS41" i="17" a="1"/>
  <c r="AS40" i="17" a="1"/>
  <c r="AS39" i="17" a="1"/>
  <c r="AS38" i="17" a="1"/>
  <c r="AS37" i="17" a="1"/>
  <c r="AS36" i="17" a="1"/>
  <c r="AS35" i="17" a="1"/>
  <c r="AS34" i="17" a="1"/>
  <c r="AS33" i="17" a="1"/>
  <c r="AS32" i="17" a="1"/>
  <c r="AS31" i="17" a="1"/>
  <c r="AS30" i="17" a="1"/>
  <c r="AS29" i="17" a="1"/>
  <c r="AS28" i="17" a="1"/>
  <c r="AS27" i="17" a="1"/>
  <c r="AS26" i="17" a="1"/>
  <c r="AS25" i="17" a="1"/>
  <c r="AS24" i="17" a="1"/>
  <c r="AS23" i="17" a="1"/>
  <c r="AS22" i="17" a="1"/>
  <c r="AS21" i="17" a="1"/>
  <c r="AS20" i="17" a="1"/>
  <c r="AS19" i="17" a="1"/>
  <c r="AS18" i="17" a="1"/>
  <c r="AS17" i="17" a="1"/>
  <c r="AS16" i="17" a="1"/>
  <c r="AS15" i="17" a="1"/>
  <c r="AS14" i="17" a="1"/>
  <c r="AS13" i="17" a="1"/>
  <c r="AS12" i="17" a="1"/>
  <c r="AS11" i="17" a="1"/>
  <c r="AS10" i="17" a="1"/>
  <c r="AS9" i="17" a="1"/>
  <c r="AS8" i="17" a="1"/>
  <c r="AS7" i="17" a="1"/>
  <c r="AR57" i="17" a="1"/>
  <c r="AR56" i="17" a="1"/>
  <c r="AR55" i="17" a="1"/>
  <c r="AR54" i="17" a="1"/>
  <c r="AR53" i="17" a="1"/>
  <c r="AR52" i="17" a="1"/>
  <c r="AR51" i="17" a="1"/>
  <c r="AR50" i="17" a="1"/>
  <c r="AR49" i="17" a="1"/>
  <c r="AR48" i="17" a="1"/>
  <c r="AR47" i="17" a="1"/>
  <c r="AR46" i="17" a="1"/>
  <c r="AR45" i="17" a="1"/>
  <c r="AR44" i="17" a="1"/>
  <c r="AR43" i="17" a="1"/>
  <c r="AR42" i="17" a="1"/>
  <c r="AR41" i="17" a="1"/>
  <c r="AR40" i="17" a="1"/>
  <c r="AR39" i="17" a="1"/>
  <c r="AR38" i="17" a="1"/>
  <c r="AR37" i="17" a="1"/>
  <c r="AR36" i="17" a="1"/>
  <c r="AR35" i="17" a="1"/>
  <c r="AR34" i="17" a="1"/>
  <c r="AR33" i="17" a="1"/>
  <c r="AR32" i="17" a="1"/>
  <c r="AR31" i="17" a="1"/>
  <c r="AR30" i="17" a="1"/>
  <c r="AR29" i="17" a="1"/>
  <c r="AR28" i="17" a="1"/>
  <c r="AR27" i="17" a="1"/>
  <c r="AR26" i="17" a="1"/>
  <c r="AR25" i="17" a="1"/>
  <c r="AR24" i="17" a="1"/>
  <c r="AR23" i="17" a="1"/>
  <c r="AR22" i="17" a="1"/>
  <c r="AR21" i="17" a="1"/>
  <c r="AR20" i="17" a="1"/>
  <c r="AR19" i="17" a="1"/>
  <c r="AR18" i="17" a="1"/>
  <c r="AR17" i="17" a="1"/>
  <c r="AR16" i="17" a="1"/>
  <c r="AR15" i="17" a="1"/>
  <c r="AR14" i="17" a="1"/>
  <c r="AR13" i="17" a="1"/>
  <c r="AR12" i="17" a="1"/>
  <c r="AR11" i="17" a="1"/>
  <c r="AR10" i="17" a="1"/>
  <c r="AR9" i="17" a="1"/>
  <c r="AR8" i="17" a="1"/>
  <c r="AR7" i="17" a="1"/>
  <c r="D8" i="17" a="1"/>
  <c r="D7" i="17" a="1"/>
  <c r="CQ79" i="4" l="1"/>
  <c r="CP80" i="4"/>
  <c r="D7" i="17"/>
  <c r="D8" i="17"/>
  <c r="AN7" i="17"/>
  <c r="AN8" i="17"/>
  <c r="AR7" i="17"/>
  <c r="AR8" i="17"/>
  <c r="AR9" i="17"/>
  <c r="AR10" i="17"/>
  <c r="AR11" i="17"/>
  <c r="AR12" i="17"/>
  <c r="AR13" i="17"/>
  <c r="AR14" i="17"/>
  <c r="AR15" i="17"/>
  <c r="AR16" i="17"/>
  <c r="AR17" i="17"/>
  <c r="AR18" i="17"/>
  <c r="AR19" i="17"/>
  <c r="AR20" i="17"/>
  <c r="AR21" i="17"/>
  <c r="AR22" i="17"/>
  <c r="AR23" i="17"/>
  <c r="AR24" i="17"/>
  <c r="AR25" i="17"/>
  <c r="AR26" i="17"/>
  <c r="AR27" i="17"/>
  <c r="AR28" i="17"/>
  <c r="AR29" i="17"/>
  <c r="AR30" i="17"/>
  <c r="AR31" i="17"/>
  <c r="AR32" i="17"/>
  <c r="AR33" i="17"/>
  <c r="AR34" i="17"/>
  <c r="AR35" i="17"/>
  <c r="AR36" i="17"/>
  <c r="AR37" i="17"/>
  <c r="AR38" i="17"/>
  <c r="AR39" i="17"/>
  <c r="AR40" i="17"/>
  <c r="AR41" i="17"/>
  <c r="AR42" i="17"/>
  <c r="AR43" i="17"/>
  <c r="AR44" i="17"/>
  <c r="AR45" i="17"/>
  <c r="AR46" i="17"/>
  <c r="AR47" i="17"/>
  <c r="AR48" i="17"/>
  <c r="AR49" i="17"/>
  <c r="AR50" i="17"/>
  <c r="AR51" i="17"/>
  <c r="AR52" i="17"/>
  <c r="AR53" i="17"/>
  <c r="AR54" i="17"/>
  <c r="AR55" i="17"/>
  <c r="AR56" i="17"/>
  <c r="AR57" i="17"/>
  <c r="AS7" i="17"/>
  <c r="AS8" i="17"/>
  <c r="AS9" i="17"/>
  <c r="AS10" i="17"/>
  <c r="AS11" i="17"/>
  <c r="AS12" i="17"/>
  <c r="AS13" i="17"/>
  <c r="AS14" i="17"/>
  <c r="AS15" i="17"/>
  <c r="AS16" i="17"/>
  <c r="AS17" i="17"/>
  <c r="AS18" i="17"/>
  <c r="AS19" i="17"/>
  <c r="AS20" i="17"/>
  <c r="AS21" i="17"/>
  <c r="AS22" i="17"/>
  <c r="AS23" i="17"/>
  <c r="AS24" i="17"/>
  <c r="AS25" i="17"/>
  <c r="AS26" i="17"/>
  <c r="AS27" i="17"/>
  <c r="AS28" i="17"/>
  <c r="AS29" i="17"/>
  <c r="AS30" i="17"/>
  <c r="AS31" i="17"/>
  <c r="AS32" i="17"/>
  <c r="AS33" i="17"/>
  <c r="AS34" i="17"/>
  <c r="AS35" i="17"/>
  <c r="AS36" i="17"/>
  <c r="AS37" i="17"/>
  <c r="AS38" i="17"/>
  <c r="AS39" i="17"/>
  <c r="AS40" i="17"/>
  <c r="AS41" i="17"/>
  <c r="AS42" i="17"/>
  <c r="AS43" i="17"/>
  <c r="AS44" i="17"/>
  <c r="AS45" i="17"/>
  <c r="AS46" i="17"/>
  <c r="AS47" i="17"/>
  <c r="AS48" i="17"/>
  <c r="AS49" i="17"/>
  <c r="AS50" i="17"/>
  <c r="AS51" i="17"/>
  <c r="AS52" i="17"/>
  <c r="AS53" i="17"/>
  <c r="AS54" i="17"/>
  <c r="AS55" i="17"/>
  <c r="AS56" i="17"/>
  <c r="AS57" i="17"/>
  <c r="CP81" i="4" l="1"/>
  <c r="CQ80" i="4"/>
  <c r="T8" i="4"/>
  <c r="V8" i="4" s="1"/>
  <c r="X8" i="4" s="1"/>
  <c r="Z8" i="4" s="1"/>
  <c r="AB8" i="4" s="1"/>
  <c r="AD8" i="4" s="1"/>
  <c r="AF8" i="4" s="1"/>
  <c r="AH8" i="4" s="1"/>
  <c r="AJ8" i="4" s="1"/>
  <c r="AL8" i="4" s="1"/>
  <c r="AN8" i="4" s="1"/>
  <c r="AP8" i="4" s="1"/>
  <c r="AR8" i="4" s="1"/>
  <c r="AT8" i="4" s="1"/>
  <c r="AV8" i="4" s="1"/>
  <c r="AX8" i="4" s="1"/>
  <c r="AZ8" i="4" s="1"/>
  <c r="BB8" i="4" s="1"/>
  <c r="BD8" i="4" s="1"/>
  <c r="BF8" i="4" s="1"/>
  <c r="BH8" i="4" s="1"/>
  <c r="BJ8" i="4" s="1"/>
  <c r="BL8" i="4" s="1"/>
  <c r="BN8" i="4" s="1"/>
  <c r="BP8" i="4" s="1"/>
  <c r="BR8" i="4" s="1"/>
  <c r="BT8" i="4" s="1"/>
  <c r="BV8" i="4" s="1"/>
  <c r="BX8" i="4" s="1"/>
  <c r="BZ8" i="4" s="1"/>
  <c r="CB8" i="4" s="1"/>
  <c r="CD8" i="4" s="1"/>
  <c r="CF8" i="4" s="1"/>
  <c r="CH8" i="4" s="1"/>
  <c r="CJ8" i="4" s="1"/>
  <c r="CL8" i="4" s="1"/>
  <c r="CN8" i="4" s="1"/>
  <c r="CP8" i="4" s="1"/>
  <c r="CR8" i="4" s="1"/>
  <c r="CT8" i="4" s="1"/>
  <c r="CV8" i="4" s="1"/>
  <c r="CX8" i="4" s="1"/>
  <c r="CZ8" i="4" s="1"/>
  <c r="DB8" i="4" s="1"/>
  <c r="DD8" i="4" s="1"/>
  <c r="DF8" i="4" s="1"/>
  <c r="DH8" i="4" s="1"/>
  <c r="DJ8" i="4" s="1"/>
  <c r="DL8" i="4" s="1"/>
  <c r="DN8" i="4" s="1"/>
  <c r="DP8" i="4" s="1"/>
  <c r="DR8" i="4" s="1"/>
  <c r="DT8" i="4" s="1"/>
  <c r="DV8" i="4" s="1"/>
  <c r="DX8" i="4" s="1"/>
  <c r="DZ8" i="4" s="1"/>
  <c r="EB8" i="4" s="1"/>
  <c r="ED8" i="4" s="1"/>
  <c r="EF8" i="4" s="1"/>
  <c r="EH8" i="4" s="1"/>
  <c r="EJ8" i="4" s="1"/>
  <c r="EL8" i="4" s="1"/>
  <c r="EN8" i="4" s="1"/>
  <c r="EP8" i="4" s="1"/>
  <c r="ER8" i="4" s="1"/>
  <c r="ET8" i="4" s="1"/>
  <c r="EV8" i="4" s="1"/>
  <c r="EX8" i="4" s="1"/>
  <c r="EZ8" i="4" s="1"/>
  <c r="FB8" i="4" s="1"/>
  <c r="FD8" i="4" s="1"/>
  <c r="FF8" i="4" s="1"/>
  <c r="FH8" i="4" s="1"/>
  <c r="FJ8" i="4" s="1"/>
  <c r="FL8" i="4" s="1"/>
  <c r="FN8" i="4" s="1"/>
  <c r="FP8" i="4" s="1"/>
  <c r="FR8" i="4" s="1"/>
  <c r="FT8" i="4" s="1"/>
  <c r="FV8" i="4" s="1"/>
  <c r="FX8" i="4" s="1"/>
  <c r="FZ8" i="4" s="1"/>
  <c r="GB8" i="4" s="1"/>
  <c r="GD8" i="4" s="1"/>
  <c r="GF8" i="4" s="1"/>
  <c r="GH8" i="4" s="1"/>
  <c r="GJ8" i="4" s="1"/>
  <c r="GL8" i="4" s="1"/>
  <c r="GN8" i="4" s="1"/>
  <c r="GP8" i="4" s="1"/>
  <c r="GR8" i="4" s="1"/>
  <c r="GT8" i="4" s="1"/>
  <c r="GV8" i="4" s="1"/>
  <c r="GX8" i="4" s="1"/>
  <c r="GZ8" i="4" s="1"/>
  <c r="HB8" i="4" s="1"/>
  <c r="HD8" i="4" s="1"/>
  <c r="HF8" i="4" s="1"/>
  <c r="HH8" i="4" s="1"/>
  <c r="HJ8" i="4" s="1"/>
  <c r="HL8" i="4" s="1"/>
  <c r="HN8" i="4" s="1"/>
  <c r="HP8" i="4" s="1"/>
  <c r="HR8" i="4" s="1"/>
  <c r="HT8" i="4" s="1"/>
  <c r="HV8" i="4" s="1"/>
  <c r="HX8" i="4" s="1"/>
  <c r="HZ8" i="4" s="1"/>
  <c r="IB8" i="4" s="1"/>
  <c r="ID8" i="4" s="1"/>
  <c r="IF8" i="4" s="1"/>
  <c r="IH8" i="4" s="1"/>
  <c r="IJ8" i="4" s="1"/>
  <c r="IL8" i="4" s="1"/>
  <c r="IN8" i="4" s="1"/>
  <c r="IP8" i="4" s="1"/>
  <c r="IR8" i="4" s="1"/>
  <c r="IT8" i="4" s="1"/>
  <c r="IV8" i="4" s="1"/>
  <c r="IX8" i="4" s="1"/>
  <c r="IZ8" i="4" s="1"/>
  <c r="JB8" i="4" s="1"/>
  <c r="JD8" i="4" s="1"/>
  <c r="JF8" i="4" s="1"/>
  <c r="JH8" i="4" s="1"/>
  <c r="JJ8" i="4" s="1"/>
  <c r="JL8" i="4" s="1"/>
  <c r="JN8" i="4" s="1"/>
  <c r="JP8" i="4" s="1"/>
  <c r="JR8" i="4" s="1"/>
  <c r="JT8" i="4" s="1"/>
  <c r="JV8" i="4" s="1"/>
  <c r="JX8" i="4" s="1"/>
  <c r="JZ8" i="4" s="1"/>
  <c r="KB8" i="4" s="1"/>
  <c r="KD8" i="4" s="1"/>
  <c r="KF8" i="4" s="1"/>
  <c r="KH8" i="4" s="1"/>
  <c r="KJ8" i="4" s="1"/>
  <c r="KL8" i="4" s="1"/>
  <c r="KN8" i="4" s="1"/>
  <c r="KP8" i="4" s="1"/>
  <c r="KR8" i="4" s="1"/>
  <c r="KT8" i="4" s="1"/>
  <c r="KV8" i="4" s="1"/>
  <c r="KX8" i="4" s="1"/>
  <c r="KZ8" i="4" s="1"/>
  <c r="LB8" i="4" s="1"/>
  <c r="LD8" i="4" s="1"/>
  <c r="CP82" i="4" l="1"/>
  <c r="CQ81" i="4"/>
  <c r="T17" i="19"/>
  <c r="T15" i="19"/>
  <c r="T13" i="19"/>
  <c r="T11" i="19"/>
  <c r="T9" i="19"/>
  <c r="K20" i="6"/>
  <c r="K27" i="6"/>
  <c r="K6" i="6" a="1"/>
  <c r="K6" i="6" s="1"/>
  <c r="K11" i="6" a="1"/>
  <c r="K11" i="6" s="1"/>
  <c r="E158" i="20"/>
  <c r="E159" i="20" s="1"/>
  <c r="E160" i="20" s="1"/>
  <c r="E161" i="20" s="1"/>
  <c r="E162" i="20" s="1"/>
  <c r="E163" i="20" s="1"/>
  <c r="E164" i="20" s="1"/>
  <c r="E165" i="20" s="1"/>
  <c r="E166" i="20" s="1"/>
  <c r="E167" i="20" s="1"/>
  <c r="E168" i="20" s="1"/>
  <c r="E169" i="20" s="1"/>
  <c r="E170" i="20" s="1"/>
  <c r="E141" i="20"/>
  <c r="E142" i="20" s="1"/>
  <c r="E143" i="20" s="1"/>
  <c r="E144" i="20" s="1"/>
  <c r="E145" i="20" s="1"/>
  <c r="E146" i="20" s="1"/>
  <c r="E147" i="20" s="1"/>
  <c r="E148" i="20" s="1"/>
  <c r="E149" i="20" s="1"/>
  <c r="E150" i="20" s="1"/>
  <c r="E151" i="20" s="1"/>
  <c r="E152" i="20" s="1"/>
  <c r="E153" i="20" s="1"/>
  <c r="E124" i="20"/>
  <c r="E125" i="20" s="1"/>
  <c r="E126" i="20" s="1"/>
  <c r="E127" i="20" s="1"/>
  <c r="E128" i="20" s="1"/>
  <c r="E129" i="20" s="1"/>
  <c r="E130" i="20" s="1"/>
  <c r="E131" i="20" s="1"/>
  <c r="E132" i="20" s="1"/>
  <c r="E133" i="20" s="1"/>
  <c r="E134" i="20" s="1"/>
  <c r="E135" i="20" s="1"/>
  <c r="E136" i="20" s="1"/>
  <c r="E107" i="20"/>
  <c r="E108" i="20" s="1"/>
  <c r="E109" i="20" s="1"/>
  <c r="E110" i="20" s="1"/>
  <c r="E111" i="20" s="1"/>
  <c r="E112" i="20" s="1"/>
  <c r="E113" i="20" s="1"/>
  <c r="E114" i="20" s="1"/>
  <c r="E115" i="20" s="1"/>
  <c r="E116" i="20" s="1"/>
  <c r="E117" i="20" s="1"/>
  <c r="E118" i="20" s="1"/>
  <c r="E119" i="20" s="1"/>
  <c r="E90" i="20"/>
  <c r="E91" i="20" s="1"/>
  <c r="E92" i="20" s="1"/>
  <c r="E93" i="20" s="1"/>
  <c r="E94" i="20" s="1"/>
  <c r="E95" i="20" s="1"/>
  <c r="E96" i="20" s="1"/>
  <c r="E97" i="20" s="1"/>
  <c r="E98" i="20" s="1"/>
  <c r="E99" i="20" s="1"/>
  <c r="E100" i="20" s="1"/>
  <c r="E101" i="20" s="1"/>
  <c r="E102" i="20" s="1"/>
  <c r="F5" i="6"/>
  <c r="N20" i="6"/>
  <c r="N23" i="6"/>
  <c r="C33" i="6"/>
  <c r="C34" i="6" s="1"/>
  <c r="C35" i="6" s="1"/>
  <c r="C36" i="6" s="1"/>
  <c r="C37" i="6" s="1"/>
  <c r="C38" i="6" s="1"/>
  <c r="C39" i="6" s="1"/>
  <c r="C40" i="6" s="1"/>
  <c r="C41" i="6" s="1"/>
  <c r="C42" i="6" s="1"/>
  <c r="C43" i="6" s="1"/>
  <c r="C44" i="6" s="1"/>
  <c r="C45" i="6" s="1"/>
  <c r="C46" i="6" s="1"/>
  <c r="C47" i="6" s="1"/>
  <c r="C48" i="6" s="1"/>
  <c r="C49" i="6" s="1"/>
  <c r="C50" i="6" s="1"/>
  <c r="C51" i="6" s="1"/>
  <c r="C52" i="6" s="1"/>
  <c r="C53" i="6" s="1"/>
  <c r="C54" i="6" s="1"/>
  <c r="C55" i="6" s="1"/>
  <c r="C56" i="6" s="1"/>
  <c r="C57" i="6" s="1"/>
  <c r="C58" i="6" s="1"/>
  <c r="C59" i="6" s="1"/>
  <c r="C60" i="6" s="1"/>
  <c r="C61" i="6" s="1"/>
  <c r="C62" i="6" s="1"/>
  <c r="C63" i="6" s="1"/>
  <c r="C64" i="6" s="1"/>
  <c r="C65" i="6" s="1"/>
  <c r="C66" i="6" s="1"/>
  <c r="C67" i="6" s="1"/>
  <c r="C68" i="6" s="1"/>
  <c r="C69" i="6" s="1"/>
  <c r="C70" i="6" s="1"/>
  <c r="C71" i="6" s="1"/>
  <c r="C72" i="6" s="1"/>
  <c r="C73" i="6" s="1"/>
  <c r="C74" i="6" s="1"/>
  <c r="C75" i="6" s="1"/>
  <c r="C76" i="6" s="1"/>
  <c r="C77" i="6" s="1"/>
  <c r="C78" i="6" s="1"/>
  <c r="C79" i="6" s="1"/>
  <c r="C80" i="6" s="1"/>
  <c r="C81" i="6" s="1"/>
  <c r="C82" i="6" s="1"/>
  <c r="C83" i="6" s="1"/>
  <c r="C84" i="6" s="1"/>
  <c r="C85" i="6" s="1"/>
  <c r="C86" i="6" s="1"/>
  <c r="C87" i="6" s="1"/>
  <c r="C88" i="6" s="1"/>
  <c r="C89" i="6" s="1"/>
  <c r="C90" i="6" s="1"/>
  <c r="C91" i="6" s="1"/>
  <c r="C92" i="6" s="1"/>
  <c r="C93" i="6" s="1"/>
  <c r="C94" i="6" s="1"/>
  <c r="C95" i="6" s="1"/>
  <c r="C96" i="6" s="1"/>
  <c r="C97" i="6" s="1"/>
  <c r="C98" i="6" s="1"/>
  <c r="C99" i="6" s="1"/>
  <c r="C100" i="6" s="1"/>
  <c r="C101" i="6" s="1"/>
  <c r="C102" i="6" s="1"/>
  <c r="C103" i="6" s="1"/>
  <c r="C104" i="6" s="1"/>
  <c r="C105" i="6" s="1"/>
  <c r="C106" i="6" s="1"/>
  <c r="C107" i="6" s="1"/>
  <c r="C108" i="6" s="1"/>
  <c r="C109" i="6" s="1"/>
  <c r="C110" i="6" s="1"/>
  <c r="C111" i="6" s="1"/>
  <c r="C112" i="6" s="1"/>
  <c r="C113" i="6" s="1"/>
  <c r="C114" i="6" s="1"/>
  <c r="C115" i="6" s="1"/>
  <c r="C116" i="6" s="1"/>
  <c r="C117" i="6" s="1"/>
  <c r="C118" i="6" s="1"/>
  <c r="C119" i="6" s="1"/>
  <c r="C120" i="6" s="1"/>
  <c r="C121" i="6" s="1"/>
  <c r="C122" i="6" s="1"/>
  <c r="C123" i="6" s="1"/>
  <c r="C124" i="6" s="1"/>
  <c r="C125" i="6" s="1"/>
  <c r="C126" i="6" s="1"/>
  <c r="C127" i="6" s="1"/>
  <c r="C128" i="6" s="1"/>
  <c r="C129" i="6" s="1"/>
  <c r="C130" i="6" s="1"/>
  <c r="C131" i="6" s="1"/>
  <c r="C132" i="6" s="1"/>
  <c r="C133" i="6" s="1"/>
  <c r="C134" i="6" s="1"/>
  <c r="C135" i="6" s="1"/>
  <c r="C136" i="6" s="1"/>
  <c r="C137" i="6" s="1"/>
  <c r="C138" i="6" s="1"/>
  <c r="C139" i="6" s="1"/>
  <c r="C140" i="6" s="1"/>
  <c r="C141" i="6" s="1"/>
  <c r="C142" i="6" s="1"/>
  <c r="C143" i="6" s="1"/>
  <c r="C144" i="6" s="1"/>
  <c r="C145" i="6" s="1"/>
  <c r="C146" i="6" s="1"/>
  <c r="C147" i="6" s="1"/>
  <c r="C148" i="6" s="1"/>
  <c r="C149" i="6" s="1"/>
  <c r="C150" i="6" s="1"/>
  <c r="C151" i="6" s="1"/>
  <c r="C152" i="6" s="1"/>
  <c r="C153" i="6" s="1"/>
  <c r="C154" i="6" s="1"/>
  <c r="C155" i="6" s="1"/>
  <c r="C156" i="6" s="1"/>
  <c r="C157" i="6" s="1"/>
  <c r="C158" i="6" s="1"/>
  <c r="C159" i="6" s="1"/>
  <c r="C160" i="6" s="1"/>
  <c r="C161" i="6" s="1"/>
  <c r="C162" i="6" s="1"/>
  <c r="C163" i="6" s="1"/>
  <c r="C164" i="6" s="1"/>
  <c r="C165" i="6" s="1"/>
  <c r="C166" i="6" s="1"/>
  <c r="C167" i="6" s="1"/>
  <c r="C168" i="6" s="1"/>
  <c r="C169" i="6" s="1"/>
  <c r="C170" i="6" s="1"/>
  <c r="C171" i="6" s="1"/>
  <c r="C172" i="6" s="1"/>
  <c r="C173" i="6" s="1"/>
  <c r="C174" i="6" s="1"/>
  <c r="C175" i="6" s="1"/>
  <c r="C176" i="6" s="1"/>
  <c r="C177" i="6" s="1"/>
  <c r="C178" i="6" s="1"/>
  <c r="C179" i="6" s="1"/>
  <c r="C180" i="6" s="1"/>
  <c r="C181" i="6" s="1"/>
  <c r="C182" i="6" s="1"/>
  <c r="C183" i="6" s="1"/>
  <c r="C184" i="6" s="1"/>
  <c r="C185" i="6" s="1"/>
  <c r="C186" i="6" s="1"/>
  <c r="C187" i="6" s="1"/>
  <c r="C188" i="6" s="1"/>
  <c r="C189" i="6" s="1"/>
  <c r="C190" i="6" s="1"/>
  <c r="C191" i="6" s="1"/>
  <c r="C192" i="6" s="1"/>
  <c r="C193" i="6" s="1"/>
  <c r="C194" i="6" s="1"/>
  <c r="C195" i="6" s="1"/>
  <c r="C196" i="6" s="1"/>
  <c r="C197" i="6" s="1"/>
  <c r="C198" i="6" s="1"/>
  <c r="C199" i="6" s="1"/>
  <c r="C200" i="6" s="1"/>
  <c r="C201" i="6" s="1"/>
  <c r="C202" i="6" s="1"/>
  <c r="C203" i="6" s="1"/>
  <c r="C204" i="6" s="1"/>
  <c r="C205" i="6" s="1"/>
  <c r="C206" i="6" s="1"/>
  <c r="C207" i="6" s="1"/>
  <c r="C208" i="6" s="1"/>
  <c r="C209" i="6" s="1"/>
  <c r="C210" i="6" s="1"/>
  <c r="C211" i="6" s="1"/>
  <c r="C212" i="6" s="1"/>
  <c r="C213" i="6" s="1"/>
  <c r="C214" i="6" s="1"/>
  <c r="C215" i="6" s="1"/>
  <c r="C216" i="6" s="1"/>
  <c r="C217" i="6" s="1"/>
  <c r="C218" i="6" s="1"/>
  <c r="C219" i="6" s="1"/>
  <c r="C220" i="6" s="1"/>
  <c r="C221" i="6" s="1"/>
  <c r="C222" i="6" s="1"/>
  <c r="C223" i="6" s="1"/>
  <c r="C224" i="6" s="1"/>
  <c r="C225" i="6" s="1"/>
  <c r="C226" i="6" s="1"/>
  <c r="C227" i="6" s="1"/>
  <c r="C228" i="6" s="1"/>
  <c r="C229" i="6" s="1"/>
  <c r="C230" i="6" s="1"/>
  <c r="C231" i="6" s="1"/>
  <c r="C232" i="6" s="1"/>
  <c r="C233" i="6" s="1"/>
  <c r="C234" i="6" s="1"/>
  <c r="C235" i="6" s="1"/>
  <c r="C236" i="6" s="1"/>
  <c r="C237" i="6" s="1"/>
  <c r="C238" i="6" s="1"/>
  <c r="C239" i="6" s="1"/>
  <c r="C240" i="6" s="1"/>
  <c r="C241" i="6" s="1"/>
  <c r="C242" i="6" s="1"/>
  <c r="C243" i="6" s="1"/>
  <c r="C244" i="6" s="1"/>
  <c r="C245" i="6" s="1"/>
  <c r="C246" i="6" s="1"/>
  <c r="C247" i="6" s="1"/>
  <c r="C248" i="6" s="1"/>
  <c r="C249" i="6" s="1"/>
  <c r="C250" i="6" s="1"/>
  <c r="C251" i="6" s="1"/>
  <c r="C252" i="6" s="1"/>
  <c r="C253" i="6" s="1"/>
  <c r="C254" i="6" s="1"/>
  <c r="C255" i="6" s="1"/>
  <c r="C256" i="6" s="1"/>
  <c r="C257" i="6" s="1"/>
  <c r="C258" i="6" s="1"/>
  <c r="C259" i="6" s="1"/>
  <c r="C260" i="6" s="1"/>
  <c r="C261" i="6" s="1"/>
  <c r="C262" i="6" s="1"/>
  <c r="C263" i="6" s="1"/>
  <c r="C264" i="6" s="1"/>
  <c r="C265" i="6" s="1"/>
  <c r="C266" i="6" s="1"/>
  <c r="C267" i="6" s="1"/>
  <c r="C268" i="6" s="1"/>
  <c r="C269" i="6" s="1"/>
  <c r="C270" i="6" s="1"/>
  <c r="C271" i="6" s="1"/>
  <c r="C272" i="6" s="1"/>
  <c r="C273" i="6" s="1"/>
  <c r="C274" i="6" s="1"/>
  <c r="C275" i="6" s="1"/>
  <c r="C276" i="6" s="1"/>
  <c r="C277" i="6" s="1"/>
  <c r="C278" i="6" s="1"/>
  <c r="C279" i="6" s="1"/>
  <c r="C280" i="6" s="1"/>
  <c r="C281" i="6" s="1"/>
  <c r="C282" i="6" s="1"/>
  <c r="C283" i="6" s="1"/>
  <c r="C284" i="6" s="1"/>
  <c r="C285" i="6" s="1"/>
  <c r="C286" i="6" s="1"/>
  <c r="C287" i="6" s="1"/>
  <c r="C288" i="6" s="1"/>
  <c r="C289" i="6" s="1"/>
  <c r="C290" i="6" s="1"/>
  <c r="C291" i="6" s="1"/>
  <c r="C292" i="6" s="1"/>
  <c r="C293" i="6" s="1"/>
  <c r="C294" i="6" s="1"/>
  <c r="C295" i="6" s="1"/>
  <c r="C296" i="6" s="1"/>
  <c r="C297" i="6" s="1"/>
  <c r="C298" i="6" s="1"/>
  <c r="C299" i="6" s="1"/>
  <c r="C300" i="6" s="1"/>
  <c r="C301" i="6" s="1"/>
  <c r="C302" i="6" s="1"/>
  <c r="C303" i="6" s="1"/>
  <c r="C304" i="6" s="1"/>
  <c r="C305" i="6" s="1"/>
  <c r="C306" i="6" s="1"/>
  <c r="C307" i="6" s="1"/>
  <c r="C308" i="6" s="1"/>
  <c r="C309" i="6" s="1"/>
  <c r="C310" i="6" s="1"/>
  <c r="C311" i="6" s="1"/>
  <c r="C312" i="6" s="1"/>
  <c r="C313" i="6" s="1"/>
  <c r="C314" i="6" s="1"/>
  <c r="C315" i="6" s="1"/>
  <c r="C316" i="6" s="1"/>
  <c r="C317" i="6" s="1"/>
  <c r="C318" i="6" s="1"/>
  <c r="C319" i="6" s="1"/>
  <c r="C320" i="6" s="1"/>
  <c r="C321" i="6" s="1"/>
  <c r="C322" i="6" s="1"/>
  <c r="C323" i="6" s="1"/>
  <c r="C324" i="6" s="1"/>
  <c r="C325" i="6" s="1"/>
  <c r="C326" i="6" s="1"/>
  <c r="C327" i="6" s="1"/>
  <c r="C328" i="6" s="1"/>
  <c r="C329" i="6" s="1"/>
  <c r="C330" i="6" s="1"/>
  <c r="C331" i="6" s="1"/>
  <c r="C332" i="6" s="1"/>
  <c r="C333" i="6" s="1"/>
  <c r="C334" i="6" s="1"/>
  <c r="C335" i="6" s="1"/>
  <c r="C336" i="6" s="1"/>
  <c r="C337" i="6" s="1"/>
  <c r="C338" i="6" s="1"/>
  <c r="C339" i="6" s="1"/>
  <c r="C340" i="6" s="1"/>
  <c r="C341" i="6" s="1"/>
  <c r="C342" i="6" s="1"/>
  <c r="C343" i="6" s="1"/>
  <c r="C344" i="6" s="1"/>
  <c r="C345" i="6" s="1"/>
  <c r="C346" i="6" s="1"/>
  <c r="C347" i="6" s="1"/>
  <c r="C348" i="6" s="1"/>
  <c r="C349" i="6" s="1"/>
  <c r="C350" i="6" s="1"/>
  <c r="C351" i="6" s="1"/>
  <c r="C352" i="6" s="1"/>
  <c r="C353" i="6" s="1"/>
  <c r="C354" i="6" s="1"/>
  <c r="C355" i="6" s="1"/>
  <c r="C356" i="6" s="1"/>
  <c r="C357" i="6" s="1"/>
  <c r="C358" i="6" s="1"/>
  <c r="C359" i="6" s="1"/>
  <c r="C360" i="6" s="1"/>
  <c r="C361" i="6" s="1"/>
  <c r="C362" i="6" s="1"/>
  <c r="C363" i="6" s="1"/>
  <c r="C364" i="6" s="1"/>
  <c r="C365" i="6" s="1"/>
  <c r="C366" i="6" s="1"/>
  <c r="C367" i="6" s="1"/>
  <c r="C368" i="6" s="1"/>
  <c r="C369" i="6" s="1"/>
  <c r="C370" i="6" s="1"/>
  <c r="C371" i="6" s="1"/>
  <c r="C372" i="6" s="1"/>
  <c r="C373" i="6" s="1"/>
  <c r="C374" i="6" s="1"/>
  <c r="C375" i="6" s="1"/>
  <c r="C376" i="6" s="1"/>
  <c r="C377" i="6" s="1"/>
  <c r="C378" i="6" s="1"/>
  <c r="C379" i="6" s="1"/>
  <c r="C380" i="6" s="1"/>
  <c r="C381" i="6" s="1"/>
  <c r="C382" i="6" s="1"/>
  <c r="C383" i="6" s="1"/>
  <c r="C384" i="6" s="1"/>
  <c r="C385" i="6" s="1"/>
  <c r="C386" i="6" s="1"/>
  <c r="C387" i="6" s="1"/>
  <c r="C388" i="6" s="1"/>
  <c r="C389" i="6" s="1"/>
  <c r="C390" i="6" s="1"/>
  <c r="C391" i="6" s="1"/>
  <c r="C392" i="6" s="1"/>
  <c r="C393" i="6" s="1"/>
  <c r="C394" i="6" s="1"/>
  <c r="C395" i="6" s="1"/>
  <c r="C396" i="6" s="1"/>
  <c r="C397" i="6" s="1"/>
  <c r="C398" i="6" s="1"/>
  <c r="C399" i="6" s="1"/>
  <c r="C400" i="6" s="1"/>
  <c r="C401" i="6" s="1"/>
  <c r="C402" i="6" s="1"/>
  <c r="C403" i="6" s="1"/>
  <c r="C404" i="6" s="1"/>
  <c r="C405" i="6" s="1"/>
  <c r="C406" i="6" s="1"/>
  <c r="C407" i="6" s="1"/>
  <c r="C408" i="6" s="1"/>
  <c r="C409" i="6" s="1"/>
  <c r="C410" i="6" s="1"/>
  <c r="C411" i="6" s="1"/>
  <c r="C412" i="6" s="1"/>
  <c r="C413" i="6" s="1"/>
  <c r="C414" i="6" s="1"/>
  <c r="C415" i="6" s="1"/>
  <c r="C416" i="6" s="1"/>
  <c r="C417" i="6" s="1"/>
  <c r="C418" i="6" s="1"/>
  <c r="C419" i="6" s="1"/>
  <c r="C420" i="6" s="1"/>
  <c r="C421" i="6" s="1"/>
  <c r="C422" i="6" s="1"/>
  <c r="C423" i="6" s="1"/>
  <c r="C424" i="6" s="1"/>
  <c r="C425" i="6" s="1"/>
  <c r="C426" i="6" s="1"/>
  <c r="C427" i="6" s="1"/>
  <c r="C428" i="6" s="1"/>
  <c r="C429" i="6" s="1"/>
  <c r="C430" i="6" s="1"/>
  <c r="C431" i="6" s="1"/>
  <c r="C432" i="6" s="1"/>
  <c r="C433" i="6" s="1"/>
  <c r="C434" i="6" s="1"/>
  <c r="C435" i="6" s="1"/>
  <c r="C436" i="6" s="1"/>
  <c r="C437" i="6" s="1"/>
  <c r="C438" i="6" s="1"/>
  <c r="C439" i="6" s="1"/>
  <c r="C440" i="6" s="1"/>
  <c r="C441" i="6" s="1"/>
  <c r="C442" i="6" s="1"/>
  <c r="C443" i="6" s="1"/>
  <c r="C444" i="6" s="1"/>
  <c r="C445" i="6" s="1"/>
  <c r="C446" i="6" s="1"/>
  <c r="C447" i="6" s="1"/>
  <c r="C448" i="6" s="1"/>
  <c r="C449" i="6" s="1"/>
  <c r="C450" i="6" s="1"/>
  <c r="C451" i="6" s="1"/>
  <c r="C452" i="6" s="1"/>
  <c r="C453" i="6" s="1"/>
  <c r="C454" i="6" s="1"/>
  <c r="C455" i="6" s="1"/>
  <c r="C456" i="6" s="1"/>
  <c r="C457" i="6" s="1"/>
  <c r="C458" i="6" s="1"/>
  <c r="C459" i="6" s="1"/>
  <c r="C460" i="6" s="1"/>
  <c r="C461" i="6" s="1"/>
  <c r="C462" i="6" s="1"/>
  <c r="C463" i="6" s="1"/>
  <c r="C464" i="6" s="1"/>
  <c r="C465" i="6" s="1"/>
  <c r="C466" i="6" s="1"/>
  <c r="C467" i="6" s="1"/>
  <c r="C468" i="6" s="1"/>
  <c r="C469" i="6" s="1"/>
  <c r="C470" i="6" s="1"/>
  <c r="C471" i="6" s="1"/>
  <c r="C472" i="6" s="1"/>
  <c r="C473" i="6" s="1"/>
  <c r="C474" i="6" s="1"/>
  <c r="C475" i="6" s="1"/>
  <c r="C476" i="6" s="1"/>
  <c r="C477" i="6" s="1"/>
  <c r="C478" i="6" s="1"/>
  <c r="C479" i="6" s="1"/>
  <c r="C480" i="6" s="1"/>
  <c r="C481" i="6" s="1"/>
  <c r="C482" i="6" s="1"/>
  <c r="C483" i="6" s="1"/>
  <c r="C484" i="6" s="1"/>
  <c r="C485" i="6" s="1"/>
  <c r="C486" i="6" s="1"/>
  <c r="C487" i="6" s="1"/>
  <c r="C488" i="6" s="1"/>
  <c r="C489" i="6" s="1"/>
  <c r="C490" i="6" s="1"/>
  <c r="C491" i="6" s="1"/>
  <c r="C492" i="6" s="1"/>
  <c r="C493" i="6" s="1"/>
  <c r="C494" i="6" s="1"/>
  <c r="C495" i="6" s="1"/>
  <c r="C496" i="6" s="1"/>
  <c r="C497" i="6" s="1"/>
  <c r="C498" i="6" s="1"/>
  <c r="C499" i="6" s="1"/>
  <c r="C500" i="6" s="1"/>
  <c r="C501" i="6" s="1"/>
  <c r="C502" i="6" s="1"/>
  <c r="C503" i="6" s="1"/>
  <c r="C504" i="6" s="1"/>
  <c r="C505" i="6" s="1"/>
  <c r="C506" i="6" s="1"/>
  <c r="C507" i="6" s="1"/>
  <c r="C508" i="6" s="1"/>
  <c r="C509" i="6" s="1"/>
  <c r="C510" i="6" s="1"/>
  <c r="C511" i="6" s="1"/>
  <c r="C512" i="6" s="1"/>
  <c r="C513" i="6" s="1"/>
  <c r="C514" i="6" s="1"/>
  <c r="C515" i="6" s="1"/>
  <c r="C516" i="6" s="1"/>
  <c r="C517" i="6" s="1"/>
  <c r="C518" i="6" s="1"/>
  <c r="C519" i="6" s="1"/>
  <c r="C520" i="6" s="1"/>
  <c r="C521" i="6" s="1"/>
  <c r="C522" i="6" s="1"/>
  <c r="C523" i="6" s="1"/>
  <c r="C524" i="6" s="1"/>
  <c r="C525" i="6" s="1"/>
  <c r="C526" i="6" s="1"/>
  <c r="E13" i="20"/>
  <c r="E14" i="20" s="1"/>
  <c r="E15" i="20" s="1"/>
  <c r="E16" i="20" s="1"/>
  <c r="E17" i="20" s="1"/>
  <c r="E18" i="20" s="1"/>
  <c r="E19" i="20" s="1"/>
  <c r="E20" i="20" s="1"/>
  <c r="E21" i="20" s="1"/>
  <c r="E22" i="20" s="1"/>
  <c r="E23" i="20" s="1"/>
  <c r="E24" i="20" s="1"/>
  <c r="E25" i="20" s="1"/>
  <c r="E26" i="20" s="1"/>
  <c r="E27" i="20" s="1"/>
  <c r="E28" i="20" s="1"/>
  <c r="E29" i="20" s="1"/>
  <c r="E30" i="20" s="1"/>
  <c r="E31" i="20" s="1"/>
  <c r="E32" i="20" s="1"/>
  <c r="E35" i="20" s="1"/>
  <c r="E36" i="20" s="1"/>
  <c r="E37" i="20" s="1"/>
  <c r="E38" i="20" s="1"/>
  <c r="E39" i="20" s="1"/>
  <c r="E40" i="20" s="1"/>
  <c r="E41" i="20" s="1"/>
  <c r="E42" i="20" s="1"/>
  <c r="E43" i="20" s="1"/>
  <c r="E44" i="20" s="1"/>
  <c r="E45" i="20" s="1"/>
  <c r="E57" i="20" s="1"/>
  <c r="E58" i="20" s="1"/>
  <c r="E59" i="20" s="1"/>
  <c r="E60" i="20" s="1"/>
  <c r="E61" i="20" s="1"/>
  <c r="E62" i="20" s="1"/>
  <c r="E63" i="20" s="1"/>
  <c r="E72" i="20" s="1"/>
  <c r="E73" i="20" s="1"/>
  <c r="E74" i="20" s="1"/>
  <c r="E75" i="20" s="1"/>
  <c r="E76" i="20" s="1"/>
  <c r="E77" i="20" s="1"/>
  <c r="E78" i="20" s="1"/>
  <c r="E79" i="20" s="1"/>
  <c r="E80" i="20" s="1"/>
  <c r="E81" i="20" s="1"/>
  <c r="E82" i="20" s="1"/>
  <c r="E83" i="20" s="1"/>
  <c r="E84" i="20" s="1"/>
  <c r="I4" i="6"/>
  <c r="I5" i="6" s="1"/>
  <c r="I7" i="6" s="1"/>
  <c r="I8" i="6" s="1"/>
  <c r="I9" i="6" s="1"/>
  <c r="I10" i="6" s="1"/>
  <c r="I12" i="6" s="1"/>
  <c r="I13" i="6" s="1"/>
  <c r="I14" i="6" s="1"/>
  <c r="I15" i="6" s="1"/>
  <c r="C4" i="6"/>
  <c r="C5" i="6" s="1"/>
  <c r="C6" i="6" s="1"/>
  <c r="C7" i="6" s="1"/>
  <c r="C8" i="6" s="1"/>
  <c r="C9" i="6" s="1"/>
  <c r="C10" i="6" s="1"/>
  <c r="C11" i="6" s="1"/>
  <c r="C12" i="6" s="1"/>
  <c r="C13" i="6" s="1"/>
  <c r="C14" i="6" s="1"/>
  <c r="C15" i="6" s="1"/>
  <c r="C17" i="6" s="1"/>
  <c r="C18" i="6" s="1"/>
  <c r="C19" i="6" s="1"/>
  <c r="C20" i="6" s="1"/>
  <c r="C22" i="6" s="1"/>
  <c r="C23" i="6" s="1"/>
  <c r="C24" i="6" s="1"/>
  <c r="C25" i="6" s="1"/>
  <c r="C26" i="6" s="1"/>
  <c r="C27" i="6" s="1"/>
  <c r="C28" i="6" s="1"/>
  <c r="CP83" i="4" l="1"/>
  <c r="CQ82" i="4"/>
  <c r="I21" i="6"/>
  <c r="I22" i="6" s="1"/>
  <c r="I23" i="6" s="1"/>
  <c r="I24" i="6" s="1"/>
  <c r="I25" i="6" s="1"/>
  <c r="I26" i="6" s="1"/>
  <c r="I27" i="6" s="1"/>
  <c r="I28" i="6" s="1"/>
  <c r="I16" i="6"/>
  <c r="AJ79" i="13"/>
  <c r="ER79" i="13"/>
  <c r="ER80" i="13" s="1"/>
  <c r="ER81" i="13" s="1"/>
  <c r="ER82" i="13" s="1"/>
  <c r="ER83" i="13" s="1"/>
  <c r="ER84" i="13" s="1"/>
  <c r="ER85" i="13" s="1"/>
  <c r="ER86" i="13" s="1"/>
  <c r="ER87" i="13" s="1"/>
  <c r="ER88" i="13" s="1"/>
  <c r="ER89" i="13" s="1"/>
  <c r="ER90" i="13" s="1"/>
  <c r="ER91" i="13" s="1"/>
  <c r="ER92" i="13" s="1"/>
  <c r="ER93" i="13" s="1"/>
  <c r="ER94" i="13" s="1"/>
  <c r="ER95" i="13" s="1"/>
  <c r="ER96" i="13" s="1"/>
  <c r="ER97" i="13" s="1"/>
  <c r="ER98" i="13" s="1"/>
  <c r="F7" i="6"/>
  <c r="ES48" i="13" a="1"/>
  <c r="ES45" i="13" a="1"/>
  <c r="ES89" i="13" a="1"/>
  <c r="ES67" i="13" a="1"/>
  <c r="AK58" i="13" a="1"/>
  <c r="AK64" i="13" a="1"/>
  <c r="ES37" i="13" a="1"/>
  <c r="AK28" i="13" a="1"/>
  <c r="ES25" i="13" a="1"/>
  <c r="AK52" i="13" a="1"/>
  <c r="AK26" i="13" a="1"/>
  <c r="ES31" i="13" a="1"/>
  <c r="ES75" i="13" a="1"/>
  <c r="ES88" i="13" a="1"/>
  <c r="AK57" i="13" a="1"/>
  <c r="ES28" i="13" a="1"/>
  <c r="AK65" i="13" a="1"/>
  <c r="ES74" i="13" a="1"/>
  <c r="ES69" i="13" a="1"/>
  <c r="ES81" i="13" a="1"/>
  <c r="AK29" i="13" a="1"/>
  <c r="AK35" i="13" a="1"/>
  <c r="AK18" i="13" a="1"/>
  <c r="ES32" i="13" a="1"/>
  <c r="AK75" i="13" a="1"/>
  <c r="ES84" i="13" a="1"/>
  <c r="ES90" i="13" a="1"/>
  <c r="ES27" i="13" a="1"/>
  <c r="AK30" i="13" a="1"/>
  <c r="ES51" i="13" a="1"/>
  <c r="AK74" i="13" a="1"/>
  <c r="AK63" i="13" a="1"/>
  <c r="ES47" i="13" a="1"/>
  <c r="AK23" i="13" a="1"/>
  <c r="ES35" i="13" a="1"/>
  <c r="ES70" i="13" a="1"/>
  <c r="AK43" i="13" a="1"/>
  <c r="AK32" i="13" a="1"/>
  <c r="ES33" i="13" a="1"/>
  <c r="AK20" i="13" a="1"/>
  <c r="ES39" i="13" a="1"/>
  <c r="AK79" i="13" a="1"/>
  <c r="ES46" i="13" a="1"/>
  <c r="ES18" i="13" a="1"/>
  <c r="AK22" i="13" a="1"/>
  <c r="AK72" i="13" a="1"/>
  <c r="AK27" i="13" a="1"/>
  <c r="ES54" i="13" a="1"/>
  <c r="AK55" i="13" a="1"/>
  <c r="ES53" i="13" a="1"/>
  <c r="ES72" i="13" a="1"/>
  <c r="AK33" i="13" a="1"/>
  <c r="AK25" i="13" a="1"/>
  <c r="AK37" i="13" a="1"/>
  <c r="ES68" i="13" a="1"/>
  <c r="ES78" i="13" a="1"/>
  <c r="AK76" i="13" a="1"/>
  <c r="ES91" i="13" a="1"/>
  <c r="ES71" i="13" a="1"/>
  <c r="ES58" i="13" a="1"/>
  <c r="ES24" i="13" a="1"/>
  <c r="ES52" i="13" a="1"/>
  <c r="AK38" i="13" a="1"/>
  <c r="AK42" i="13" a="1"/>
  <c r="AK31" i="13" a="1"/>
  <c r="ES30" i="13" a="1"/>
  <c r="AK60" i="13" a="1"/>
  <c r="ES92" i="13" a="1"/>
  <c r="AK34" i="13" a="1"/>
  <c r="ES79" i="13" a="1"/>
  <c r="AK40" i="13" a="1"/>
  <c r="ES55" i="13" a="1"/>
  <c r="AK50" i="13" a="1"/>
  <c r="ES86" i="13" a="1"/>
  <c r="AK45" i="13" a="1"/>
  <c r="AK48" i="13" a="1"/>
  <c r="AK19" i="13" a="1"/>
  <c r="AK77" i="13" a="1"/>
  <c r="AK56" i="13" a="1"/>
  <c r="AK41" i="13" a="1"/>
  <c r="ES23" i="13" a="1"/>
  <c r="AK54" i="13" a="1"/>
  <c r="ES61" i="13" a="1"/>
  <c r="ES73" i="13" a="1"/>
  <c r="ES98" i="13" a="1"/>
  <c r="ES50" i="13" a="1"/>
  <c r="ES36" i="13" a="1"/>
  <c r="AK61" i="13" a="1"/>
  <c r="AK24" i="13" a="1"/>
  <c r="ES42" i="13" a="1"/>
  <c r="ES82" i="13" a="1"/>
  <c r="ES95" i="13" a="1"/>
  <c r="ES41" i="13" a="1"/>
  <c r="AK71" i="13" a="1"/>
  <c r="ES26" i="13" a="1"/>
  <c r="ES29" i="13" a="1"/>
  <c r="AK53" i="13" a="1"/>
  <c r="AK67" i="13" a="1"/>
  <c r="AK39" i="13" a="1"/>
  <c r="AK73" i="13" a="1"/>
  <c r="ES66" i="13" a="1"/>
  <c r="ES85" i="13" a="1"/>
  <c r="ES94" i="13" a="1"/>
  <c r="ES56" i="13" a="1"/>
  <c r="ES19" i="13" a="1"/>
  <c r="AK21" i="13" a="1"/>
  <c r="ES60" i="13" a="1"/>
  <c r="ES62" i="13" a="1"/>
  <c r="AK69" i="13" a="1"/>
  <c r="AK44" i="13" a="1"/>
  <c r="ES44" i="13" a="1"/>
  <c r="ES87" i="13" a="1"/>
  <c r="ES34" i="13" a="1"/>
  <c r="ES93" i="13" a="1"/>
  <c r="ES20" i="13" a="1"/>
  <c r="ES96" i="13" a="1"/>
  <c r="AK47" i="13" a="1"/>
  <c r="ES57" i="13" a="1"/>
  <c r="AK36" i="13" a="1"/>
  <c r="ES59" i="13" a="1"/>
  <c r="ES76" i="13" a="1"/>
  <c r="ES80" i="13" a="1"/>
  <c r="AK70" i="13" a="1"/>
  <c r="ES97" i="13" a="1"/>
  <c r="ES49" i="13" a="1"/>
  <c r="AK62" i="13" a="1"/>
  <c r="AK59" i="13" a="1"/>
  <c r="AK66" i="13" a="1"/>
  <c r="ES40" i="13" a="1"/>
  <c r="ES83" i="13" a="1"/>
  <c r="ES21" i="13" a="1"/>
  <c r="ES43" i="13" a="1"/>
  <c r="ES77" i="13" a="1"/>
  <c r="AK78" i="13" a="1"/>
  <c r="ES38" i="13" a="1"/>
  <c r="ES64" i="13" a="1"/>
  <c r="AK46" i="13" a="1"/>
  <c r="AK51" i="13" a="1"/>
  <c r="ES63" i="13" a="1"/>
  <c r="AK49" i="13" a="1"/>
  <c r="ES22" i="13" a="1"/>
  <c r="AK68" i="13" a="1"/>
  <c r="ES65" i="13" a="1"/>
  <c r="CP84" i="4" l="1"/>
  <c r="CQ83" i="4"/>
  <c r="AK21" i="13"/>
  <c r="AK26" i="13"/>
  <c r="AK23" i="13"/>
  <c r="AK52" i="13"/>
  <c r="AK47" i="13"/>
  <c r="AK71" i="13"/>
  <c r="AK45" i="13"/>
  <c r="AK75" i="13"/>
  <c r="AK53" i="13"/>
  <c r="AK51" i="13"/>
  <c r="AK61" i="13"/>
  <c r="AK41" i="13"/>
  <c r="AK46" i="13"/>
  <c r="AK34" i="13"/>
  <c r="AK32" i="13"/>
  <c r="AK67" i="13"/>
  <c r="AK37" i="13"/>
  <c r="AK22" i="13"/>
  <c r="AK48" i="13"/>
  <c r="AK30" i="13"/>
  <c r="AK56" i="13"/>
  <c r="AK38" i="13"/>
  <c r="AK64" i="13"/>
  <c r="AK20" i="13"/>
  <c r="AK72" i="13"/>
  <c r="AK65" i="13"/>
  <c r="AK49" i="13"/>
  <c r="AK54" i="13"/>
  <c r="AK42" i="13"/>
  <c r="AK44" i="13"/>
  <c r="AK43" i="13"/>
  <c r="AK40" i="13"/>
  <c r="AK39" i="13"/>
  <c r="AK60" i="13"/>
  <c r="AK25" i="13"/>
  <c r="AK68" i="13"/>
  <c r="AK33" i="13"/>
  <c r="AK76" i="13"/>
  <c r="AK18" i="13"/>
  <c r="AK31" i="13"/>
  <c r="AK19" i="13"/>
  <c r="AK28" i="13"/>
  <c r="AK63" i="13"/>
  <c r="AK27" i="13"/>
  <c r="AK73" i="13"/>
  <c r="AK57" i="13"/>
  <c r="AK62" i="13"/>
  <c r="AK50" i="13"/>
  <c r="AK35" i="13"/>
  <c r="AK36" i="13"/>
  <c r="AK24" i="13"/>
  <c r="AK55" i="13"/>
  <c r="AK77" i="13"/>
  <c r="AK69" i="13"/>
  <c r="AK70" i="13"/>
  <c r="AK58" i="13"/>
  <c r="AK59" i="13"/>
  <c r="AK29" i="13"/>
  <c r="AK78" i="13"/>
  <c r="AK66" i="13"/>
  <c r="AK74" i="13"/>
  <c r="AK79" i="13"/>
  <c r="AJ80" i="13"/>
  <c r="ES19" i="13"/>
  <c r="ES47" i="13"/>
  <c r="ES55" i="13"/>
  <c r="ES67" i="13"/>
  <c r="ES71" i="13"/>
  <c r="ES75" i="13"/>
  <c r="ES79" i="13"/>
  <c r="ES83" i="13"/>
  <c r="ES87" i="13"/>
  <c r="ES91" i="13"/>
  <c r="ES95" i="13"/>
  <c r="ES43" i="13"/>
  <c r="ES59" i="13"/>
  <c r="ES20" i="13"/>
  <c r="ES28" i="13"/>
  <c r="ES36" i="13"/>
  <c r="ES44" i="13"/>
  <c r="ES52" i="13"/>
  <c r="ES60" i="13"/>
  <c r="ES68" i="13"/>
  <c r="ES76" i="13"/>
  <c r="ES80" i="13"/>
  <c r="ES84" i="13"/>
  <c r="ES88" i="13"/>
  <c r="ES96" i="13"/>
  <c r="ES35" i="13"/>
  <c r="ES63" i="13"/>
  <c r="ES24" i="13"/>
  <c r="ES32" i="13"/>
  <c r="ES40" i="13"/>
  <c r="ES48" i="13"/>
  <c r="ES56" i="13"/>
  <c r="ES64" i="13"/>
  <c r="ES72" i="13"/>
  <c r="ES92" i="13"/>
  <c r="ES23" i="13"/>
  <c r="ES29" i="13"/>
  <c r="ES37" i="13"/>
  <c r="ES45" i="13"/>
  <c r="ES53" i="13"/>
  <c r="ES61" i="13"/>
  <c r="ES69" i="13"/>
  <c r="ES77" i="13"/>
  <c r="ES81" i="13"/>
  <c r="ES85" i="13"/>
  <c r="ES89" i="13"/>
  <c r="ES97" i="13"/>
  <c r="ES31" i="13"/>
  <c r="ES21" i="13"/>
  <c r="ES33" i="13"/>
  <c r="ES41" i="13"/>
  <c r="ES49" i="13"/>
  <c r="ES57" i="13"/>
  <c r="ES65" i="13"/>
  <c r="ES73" i="13"/>
  <c r="ES93" i="13"/>
  <c r="ES27" i="13"/>
  <c r="ES51" i="13"/>
  <c r="ES22" i="13"/>
  <c r="ES30" i="13"/>
  <c r="ES38" i="13"/>
  <c r="ES46" i="13"/>
  <c r="ES54" i="13"/>
  <c r="ES62" i="13"/>
  <c r="ES66" i="13"/>
  <c r="ES74" i="13"/>
  <c r="ES78" i="13"/>
  <c r="ES82" i="13"/>
  <c r="ES86" i="13"/>
  <c r="ES94" i="13"/>
  <c r="ES98" i="13"/>
  <c r="ES39" i="13"/>
  <c r="ES25" i="13"/>
  <c r="ES26" i="13"/>
  <c r="ES34" i="13"/>
  <c r="ES42" i="13"/>
  <c r="ES50" i="13"/>
  <c r="ES58" i="13"/>
  <c r="ES70" i="13"/>
  <c r="ES90" i="13"/>
  <c r="ES18" i="13"/>
  <c r="AK80" i="13" a="1"/>
  <c r="CP85" i="4" l="1"/>
  <c r="CQ84" i="4"/>
  <c r="AK80" i="13"/>
  <c r="AJ81" i="13"/>
  <c r="F3" i="6"/>
  <c r="G4" i="6" s="1" a="1"/>
  <c r="G4" i="6" s="1"/>
  <c r="F9" i="6"/>
  <c r="F11" i="6"/>
  <c r="AK81" i="13" a="1"/>
  <c r="CP86" i="4" l="1"/>
  <c r="CQ85" i="4"/>
  <c r="AK81" i="13"/>
  <c r="AJ82" i="13"/>
  <c r="AK82" i="13" a="1"/>
  <c r="CP87" i="4" l="1"/>
  <c r="CQ86" i="4"/>
  <c r="AK82" i="13"/>
  <c r="AJ83" i="13"/>
  <c r="AK83" i="13" a="1"/>
  <c r="CQ87" i="4" l="1"/>
  <c r="CP88" i="4"/>
  <c r="AK83" i="13"/>
  <c r="AJ84" i="13"/>
  <c r="D6" i="17" a="1"/>
  <c r="D6" i="17" s="1"/>
  <c r="E4" i="17"/>
  <c r="C9" i="17"/>
  <c r="AN9" i="17" a="1"/>
  <c r="E9" i="17" a="1"/>
  <c r="E8" i="17" a="1"/>
  <c r="E7" i="17" a="1"/>
  <c r="AK84" i="13" a="1"/>
  <c r="D9" i="17" a="1"/>
  <c r="CP89" i="4" l="1"/>
  <c r="CQ88" i="4"/>
  <c r="D9" i="17"/>
  <c r="AN9" i="17"/>
  <c r="E9" i="17"/>
  <c r="E8" i="17"/>
  <c r="E7" i="17"/>
  <c r="C10" i="17"/>
  <c r="F4" i="17"/>
  <c r="E6" i="17" a="1"/>
  <c r="E6" i="17" s="1"/>
  <c r="AK84" i="13"/>
  <c r="AJ85" i="13"/>
  <c r="LS17" i="4" a="1"/>
  <c r="LS17" i="4" s="1"/>
  <c r="LS16" i="4" a="1"/>
  <c r="LS16" i="4" s="1"/>
  <c r="LP16" i="4" s="1"/>
  <c r="LL17" i="4" a="1"/>
  <c r="LL17" i="4" s="1"/>
  <c r="LL16" i="4" a="1"/>
  <c r="LL16" i="4" s="1"/>
  <c r="LI16" i="4" s="1"/>
  <c r="LR17" i="4"/>
  <c r="LR16" i="4"/>
  <c r="B8" i="4"/>
  <c r="AN10" i="17" a="1"/>
  <c r="F8" i="17" a="1"/>
  <c r="F9" i="17" a="1"/>
  <c r="F7" i="17" a="1"/>
  <c r="F10" i="17" a="1"/>
  <c r="E10" i="17" a="1"/>
  <c r="D10" i="17" a="1"/>
  <c r="AK85" i="13" a="1"/>
  <c r="CP90" i="4" l="1"/>
  <c r="CQ89" i="4"/>
  <c r="F8" i="17"/>
  <c r="F10" i="17"/>
  <c r="F7" i="17"/>
  <c r="F9" i="17"/>
  <c r="D10" i="17"/>
  <c r="AN10" i="17"/>
  <c r="E10" i="17"/>
  <c r="F6" i="17" a="1"/>
  <c r="F6" i="17" s="1"/>
  <c r="G4" i="17"/>
  <c r="C11" i="17"/>
  <c r="AK85" i="13"/>
  <c r="AJ86" i="13"/>
  <c r="LO17" i="4"/>
  <c r="LO16" i="4"/>
  <c r="LP17" i="4"/>
  <c r="AN11" i="17" a="1"/>
  <c r="G7" i="17" a="1"/>
  <c r="G9" i="17" a="1"/>
  <c r="G11" i="17" a="1"/>
  <c r="G8" i="17" a="1"/>
  <c r="G10" i="17" a="1"/>
  <c r="H10" i="17" a="1"/>
  <c r="H7" i="17" a="1"/>
  <c r="H11" i="17" a="1"/>
  <c r="H8" i="17" a="1"/>
  <c r="H9" i="17" a="1"/>
  <c r="F11" i="17" a="1"/>
  <c r="E11" i="17" a="1"/>
  <c r="AK86" i="13" a="1"/>
  <c r="D11" i="17" a="1"/>
  <c r="CP91" i="4" l="1"/>
  <c r="CQ90" i="4"/>
  <c r="G7" i="17"/>
  <c r="H4" i="17"/>
  <c r="H6" i="17" s="1" a="1"/>
  <c r="H6" i="17" s="1"/>
  <c r="G6" i="17" a="1"/>
  <c r="G6" i="17" s="1"/>
  <c r="H10" i="17"/>
  <c r="H9" i="17"/>
  <c r="H8" i="17"/>
  <c r="H11" i="17"/>
  <c r="H7" i="17"/>
  <c r="AN11" i="17"/>
  <c r="D11" i="17"/>
  <c r="E11" i="17"/>
  <c r="F11" i="17"/>
  <c r="G11" i="17"/>
  <c r="G10" i="17"/>
  <c r="G9" i="17"/>
  <c r="G8" i="17"/>
  <c r="C12" i="17"/>
  <c r="AK86" i="13"/>
  <c r="AJ87" i="13"/>
  <c r="E16" i="6"/>
  <c r="AN12" i="17" a="1"/>
  <c r="G12" i="17" a="1"/>
  <c r="H12" i="17" a="1"/>
  <c r="F12" i="17" a="1"/>
  <c r="E12" i="17" a="1"/>
  <c r="I12" i="17" a="1"/>
  <c r="I9" i="17" a="1"/>
  <c r="I7" i="17" a="1"/>
  <c r="I10" i="17" a="1"/>
  <c r="I8" i="17" a="1"/>
  <c r="I11" i="17" a="1"/>
  <c r="D12" i="17" a="1"/>
  <c r="AK87" i="13" a="1"/>
  <c r="CP92" i="4" l="1"/>
  <c r="CQ91" i="4"/>
  <c r="I4" i="17"/>
  <c r="I6" i="17" s="1" a="1"/>
  <c r="I6" i="17" s="1"/>
  <c r="AN12" i="17"/>
  <c r="D12" i="17"/>
  <c r="E12" i="17"/>
  <c r="F12" i="17"/>
  <c r="G12" i="17"/>
  <c r="H12" i="17"/>
  <c r="I9" i="17"/>
  <c r="I12" i="17"/>
  <c r="I8" i="17"/>
  <c r="I11" i="17"/>
  <c r="I7" i="17"/>
  <c r="I10" i="17"/>
  <c r="C13" i="17"/>
  <c r="AK87" i="13"/>
  <c r="AJ88" i="13"/>
  <c r="R158" i="16"/>
  <c r="K15" i="16"/>
  <c r="K16" i="16" s="1"/>
  <c r="K17" i="16" s="1"/>
  <c r="K18" i="16" s="1"/>
  <c r="K19" i="16" s="1"/>
  <c r="K20" i="16" s="1"/>
  <c r="K21" i="16" s="1"/>
  <c r="K22" i="16" s="1"/>
  <c r="K23" i="16" s="1"/>
  <c r="K24" i="16" s="1"/>
  <c r="K25" i="16" s="1"/>
  <c r="K26" i="16" s="1"/>
  <c r="K27" i="16" s="1"/>
  <c r="K28" i="16" s="1"/>
  <c r="K29" i="16" s="1"/>
  <c r="K30" i="16" s="1"/>
  <c r="K31" i="16" s="1"/>
  <c r="K32" i="16" s="1"/>
  <c r="K33" i="16" s="1"/>
  <c r="K34" i="16" s="1"/>
  <c r="K35" i="16" s="1"/>
  <c r="K36" i="16" s="1"/>
  <c r="K37" i="16" s="1"/>
  <c r="K38" i="16" s="1"/>
  <c r="K39" i="16" s="1"/>
  <c r="K40" i="16" s="1"/>
  <c r="K41" i="16" s="1"/>
  <c r="K42" i="16" s="1"/>
  <c r="K43" i="16" s="1"/>
  <c r="K44" i="16" s="1"/>
  <c r="K45" i="16" s="1"/>
  <c r="K46" i="16" s="1"/>
  <c r="K47" i="16" s="1"/>
  <c r="K48" i="16" s="1"/>
  <c r="K49" i="16" s="1"/>
  <c r="K50" i="16" s="1"/>
  <c r="K51" i="16" s="1"/>
  <c r="K52" i="16" s="1"/>
  <c r="K53" i="16" s="1"/>
  <c r="K54" i="16" s="1"/>
  <c r="K55" i="16" s="1"/>
  <c r="K56" i="16" s="1"/>
  <c r="K57" i="16" s="1"/>
  <c r="K58" i="16" s="1"/>
  <c r="K59" i="16" s="1"/>
  <c r="K60" i="16" s="1"/>
  <c r="K61" i="16" s="1"/>
  <c r="K62" i="16" s="1"/>
  <c r="K63" i="16" s="1"/>
  <c r="K64" i="16" s="1"/>
  <c r="K65" i="16" s="1"/>
  <c r="K66" i="16" s="1"/>
  <c r="K67" i="16" s="1"/>
  <c r="K68" i="16" s="1"/>
  <c r="K69" i="16" s="1"/>
  <c r="K70" i="16" s="1"/>
  <c r="K71" i="16" s="1"/>
  <c r="K72" i="16" s="1"/>
  <c r="K73" i="16" s="1"/>
  <c r="K74" i="16" s="1"/>
  <c r="K75" i="16" s="1"/>
  <c r="K76" i="16" s="1"/>
  <c r="K77" i="16" s="1"/>
  <c r="K78" i="16" s="1"/>
  <c r="K79" i="16" s="1"/>
  <c r="K80" i="16" s="1"/>
  <c r="K81" i="16" s="1"/>
  <c r="K82" i="16" s="1"/>
  <c r="K83" i="16" s="1"/>
  <c r="K84" i="16" s="1"/>
  <c r="K85" i="16" s="1"/>
  <c r="K86" i="16" s="1"/>
  <c r="K87" i="16" s="1"/>
  <c r="K88" i="16" s="1"/>
  <c r="K89" i="16" s="1"/>
  <c r="K90" i="16" s="1"/>
  <c r="K91" i="16" s="1"/>
  <c r="K92" i="16" s="1"/>
  <c r="K93" i="16" s="1"/>
  <c r="K94" i="16" s="1"/>
  <c r="K95" i="16" s="1"/>
  <c r="K96" i="16" s="1"/>
  <c r="K97" i="16" s="1"/>
  <c r="K98" i="16" s="1"/>
  <c r="K99" i="16" s="1"/>
  <c r="K100" i="16" s="1"/>
  <c r="K101" i="16" s="1"/>
  <c r="K102" i="16" s="1"/>
  <c r="K103" i="16" s="1"/>
  <c r="K104" i="16" s="1"/>
  <c r="K105" i="16" s="1"/>
  <c r="K106" i="16" s="1"/>
  <c r="K107" i="16" s="1"/>
  <c r="K108" i="16" s="1"/>
  <c r="K109" i="16" s="1"/>
  <c r="K110" i="16" s="1"/>
  <c r="K111" i="16" s="1"/>
  <c r="K112" i="16" s="1"/>
  <c r="K113" i="16" s="1"/>
  <c r="K114" i="16" s="1"/>
  <c r="K115" i="16" s="1"/>
  <c r="K116" i="16" s="1"/>
  <c r="K117" i="16" s="1"/>
  <c r="K118" i="16" s="1"/>
  <c r="K119" i="16" s="1"/>
  <c r="K120" i="16" s="1"/>
  <c r="K121" i="16" s="1"/>
  <c r="K122" i="16" s="1"/>
  <c r="K123" i="16" s="1"/>
  <c r="K124" i="16" s="1"/>
  <c r="K125" i="16" s="1"/>
  <c r="K126" i="16" s="1"/>
  <c r="K127" i="16" s="1"/>
  <c r="K128" i="16" s="1"/>
  <c r="K129" i="16" s="1"/>
  <c r="K130" i="16" s="1"/>
  <c r="K131" i="16" s="1"/>
  <c r="K132" i="16" s="1"/>
  <c r="K133" i="16" s="1"/>
  <c r="K134" i="16" s="1"/>
  <c r="K135" i="16" s="1"/>
  <c r="K136" i="16" s="1"/>
  <c r="K137" i="16" s="1"/>
  <c r="K138" i="16" s="1"/>
  <c r="K139" i="16" s="1"/>
  <c r="K140" i="16" s="1"/>
  <c r="K141" i="16" s="1"/>
  <c r="K142" i="16" s="1"/>
  <c r="K143" i="16" s="1"/>
  <c r="K144" i="16" s="1"/>
  <c r="K145" i="16" s="1"/>
  <c r="K146" i="16" s="1"/>
  <c r="K147" i="16" s="1"/>
  <c r="K148" i="16" s="1"/>
  <c r="K149" i="16" s="1"/>
  <c r="K150" i="16" s="1"/>
  <c r="K151" i="16" s="1"/>
  <c r="K152" i="16" s="1"/>
  <c r="K153" i="16" s="1"/>
  <c r="K154" i="16" s="1"/>
  <c r="K155" i="16" s="1"/>
  <c r="K156" i="16" s="1"/>
  <c r="K157" i="16" s="1"/>
  <c r="K158" i="16" s="1"/>
  <c r="K159" i="16" s="1"/>
  <c r="K160" i="16" s="1"/>
  <c r="K161" i="16" s="1"/>
  <c r="K162" i="16" s="1"/>
  <c r="K163" i="16" s="1"/>
  <c r="K164" i="16" s="1"/>
  <c r="K165" i="16" s="1"/>
  <c r="K166" i="16" s="1"/>
  <c r="K167" i="16" s="1"/>
  <c r="K168" i="16" s="1"/>
  <c r="K169" i="16" s="1"/>
  <c r="K170" i="16" s="1"/>
  <c r="K171" i="16" s="1"/>
  <c r="K172" i="16" s="1"/>
  <c r="K173" i="16" s="1"/>
  <c r="K174" i="16" s="1"/>
  <c r="K175" i="16" s="1"/>
  <c r="K176" i="16" s="1"/>
  <c r="K177" i="16" s="1"/>
  <c r="K178" i="16" s="1"/>
  <c r="K179" i="16" s="1"/>
  <c r="K180" i="16" s="1"/>
  <c r="K181" i="16" s="1"/>
  <c r="K182" i="16" s="1"/>
  <c r="K183" i="16" s="1"/>
  <c r="K184" i="16" s="1"/>
  <c r="K185" i="16" s="1"/>
  <c r="K186" i="16" s="1"/>
  <c r="K187" i="16" s="1"/>
  <c r="K188" i="16" s="1"/>
  <c r="K189" i="16" s="1"/>
  <c r="K190" i="16" s="1"/>
  <c r="K191" i="16" s="1"/>
  <c r="K192" i="16" s="1"/>
  <c r="K193" i="16" s="1"/>
  <c r="K194" i="16" s="1"/>
  <c r="K195" i="16" s="1"/>
  <c r="K196" i="16" s="1"/>
  <c r="K197" i="16" s="1"/>
  <c r="K198" i="16" s="1"/>
  <c r="K199" i="16" s="1"/>
  <c r="K200" i="16" s="1"/>
  <c r="K201" i="16" s="1"/>
  <c r="K202" i="16" s="1"/>
  <c r="K203" i="16" s="1"/>
  <c r="K204" i="16" s="1"/>
  <c r="K205" i="16" s="1"/>
  <c r="K206" i="16" s="1"/>
  <c r="K207" i="16" s="1"/>
  <c r="K208" i="16" s="1"/>
  <c r="K209" i="16" s="1"/>
  <c r="K210" i="16" s="1"/>
  <c r="K211" i="16" s="1"/>
  <c r="K212" i="16" s="1"/>
  <c r="K213" i="16" s="1"/>
  <c r="K214" i="16" s="1"/>
  <c r="K215" i="16" s="1"/>
  <c r="K216" i="16" s="1"/>
  <c r="K217" i="16" s="1"/>
  <c r="K218" i="16" s="1"/>
  <c r="K219" i="16" s="1"/>
  <c r="K220" i="16" s="1"/>
  <c r="K221" i="16" s="1"/>
  <c r="K222" i="16" s="1"/>
  <c r="K223" i="16" s="1"/>
  <c r="K224" i="16" s="1"/>
  <c r="K225" i="16" s="1"/>
  <c r="K226" i="16" s="1"/>
  <c r="K227" i="16" s="1"/>
  <c r="K228" i="16" s="1"/>
  <c r="K229" i="16" s="1"/>
  <c r="K230" i="16" s="1"/>
  <c r="K231" i="16" s="1"/>
  <c r="K232" i="16" s="1"/>
  <c r="K233" i="16" s="1"/>
  <c r="K234" i="16" s="1"/>
  <c r="K235" i="16" s="1"/>
  <c r="K236" i="16" s="1"/>
  <c r="K237" i="16" s="1"/>
  <c r="K238" i="16" s="1"/>
  <c r="K239" i="16" s="1"/>
  <c r="K240" i="16" s="1"/>
  <c r="K241" i="16" s="1"/>
  <c r="K242" i="16" s="1"/>
  <c r="K243" i="16" s="1"/>
  <c r="K244" i="16" s="1"/>
  <c r="K245" i="16" s="1"/>
  <c r="K246" i="16" s="1"/>
  <c r="K247" i="16" s="1"/>
  <c r="K248" i="16" s="1"/>
  <c r="K249" i="16" s="1"/>
  <c r="K250" i="16" s="1"/>
  <c r="K251" i="16" s="1"/>
  <c r="K252" i="16" s="1"/>
  <c r="K253" i="16" s="1"/>
  <c r="K254" i="16" s="1"/>
  <c r="K255" i="16" s="1"/>
  <c r="K256" i="16" s="1"/>
  <c r="K257" i="16" s="1"/>
  <c r="K258" i="16" s="1"/>
  <c r="K259" i="16" s="1"/>
  <c r="K260" i="16" s="1"/>
  <c r="K261" i="16" s="1"/>
  <c r="K262" i="16" s="1"/>
  <c r="K263" i="16" s="1"/>
  <c r="K264" i="16" s="1"/>
  <c r="K265" i="16" s="1"/>
  <c r="K266" i="16" s="1"/>
  <c r="K267" i="16" s="1"/>
  <c r="K268" i="16" s="1"/>
  <c r="M14" i="16"/>
  <c r="M15" i="16" s="1"/>
  <c r="M16" i="16" s="1"/>
  <c r="M17" i="16" s="1"/>
  <c r="M18" i="16" s="1"/>
  <c r="M19" i="16" s="1"/>
  <c r="M20" i="16" s="1"/>
  <c r="M21" i="16" s="1"/>
  <c r="M22" i="16" s="1"/>
  <c r="M23" i="16" s="1"/>
  <c r="M24" i="16" s="1"/>
  <c r="M25" i="16" s="1"/>
  <c r="M26" i="16" s="1"/>
  <c r="M27" i="16" s="1"/>
  <c r="M28" i="16" s="1"/>
  <c r="M29" i="16" s="1"/>
  <c r="M30" i="16" s="1"/>
  <c r="M31" i="16" s="1"/>
  <c r="M32" i="16" s="1"/>
  <c r="M33" i="16" s="1"/>
  <c r="M34" i="16" s="1"/>
  <c r="M35" i="16" s="1"/>
  <c r="M36" i="16" s="1"/>
  <c r="M37" i="16" s="1"/>
  <c r="M38" i="16" s="1"/>
  <c r="M39" i="16" s="1"/>
  <c r="M40" i="16" s="1"/>
  <c r="M41" i="16" s="1"/>
  <c r="M42" i="16" s="1"/>
  <c r="M43" i="16" s="1"/>
  <c r="M44" i="16" s="1"/>
  <c r="M45" i="16" s="1"/>
  <c r="M46" i="16" s="1"/>
  <c r="M47" i="16" s="1"/>
  <c r="M48" i="16" s="1"/>
  <c r="M49" i="16" s="1"/>
  <c r="M50" i="16" s="1"/>
  <c r="M51" i="16" s="1"/>
  <c r="M52" i="16" s="1"/>
  <c r="M53" i="16" s="1"/>
  <c r="M54" i="16" s="1"/>
  <c r="M55" i="16" s="1"/>
  <c r="M56" i="16" s="1"/>
  <c r="M57" i="16" s="1"/>
  <c r="M58" i="16" s="1"/>
  <c r="M59" i="16" s="1"/>
  <c r="M60" i="16" s="1"/>
  <c r="M61" i="16" s="1"/>
  <c r="M62" i="16" s="1"/>
  <c r="M63" i="16" s="1"/>
  <c r="M64" i="16" s="1"/>
  <c r="M65" i="16" s="1"/>
  <c r="M66" i="16" s="1"/>
  <c r="M67" i="16" s="1"/>
  <c r="M68" i="16" s="1"/>
  <c r="M69" i="16" s="1"/>
  <c r="M70" i="16" s="1"/>
  <c r="M71" i="16" s="1"/>
  <c r="M72" i="16" s="1"/>
  <c r="M73" i="16" s="1"/>
  <c r="M74" i="16" s="1"/>
  <c r="M75" i="16" s="1"/>
  <c r="M76" i="16" s="1"/>
  <c r="M77" i="16" s="1"/>
  <c r="M78" i="16" s="1"/>
  <c r="M79" i="16" s="1"/>
  <c r="M80" i="16" s="1"/>
  <c r="M81" i="16" s="1"/>
  <c r="M82" i="16" s="1"/>
  <c r="M83" i="16" s="1"/>
  <c r="M84" i="16" s="1"/>
  <c r="M85" i="16" s="1"/>
  <c r="M86" i="16" s="1"/>
  <c r="M87" i="16" s="1"/>
  <c r="M88" i="16" s="1"/>
  <c r="M89" i="16" s="1"/>
  <c r="M90" i="16" s="1"/>
  <c r="M91" i="16" s="1"/>
  <c r="M92" i="16" s="1"/>
  <c r="M93" i="16" s="1"/>
  <c r="M94" i="16" s="1"/>
  <c r="M95" i="16" s="1"/>
  <c r="M96" i="16" s="1"/>
  <c r="M97" i="16" s="1"/>
  <c r="M98" i="16" s="1"/>
  <c r="M99" i="16" s="1"/>
  <c r="M100" i="16" s="1"/>
  <c r="M101" i="16" s="1"/>
  <c r="M102" i="16" s="1"/>
  <c r="M103" i="16" s="1"/>
  <c r="M104" i="16" s="1"/>
  <c r="M105" i="16" s="1"/>
  <c r="M106" i="16" s="1"/>
  <c r="M107" i="16" s="1"/>
  <c r="M108" i="16" s="1"/>
  <c r="M109" i="16" s="1"/>
  <c r="M110" i="16" s="1"/>
  <c r="M111" i="16" s="1"/>
  <c r="M112" i="16" s="1"/>
  <c r="M113" i="16" s="1"/>
  <c r="M114" i="16" s="1"/>
  <c r="M115" i="16" s="1"/>
  <c r="M116" i="16" s="1"/>
  <c r="M117" i="16" s="1"/>
  <c r="M118" i="16" s="1"/>
  <c r="M119" i="16" s="1"/>
  <c r="M120" i="16" s="1"/>
  <c r="M121" i="16" s="1"/>
  <c r="M122" i="16" s="1"/>
  <c r="M123" i="16" s="1"/>
  <c r="M124" i="16" s="1"/>
  <c r="M125" i="16" s="1"/>
  <c r="M126" i="16" s="1"/>
  <c r="M127" i="16" s="1"/>
  <c r="M128" i="16" s="1"/>
  <c r="M129" i="16" s="1"/>
  <c r="M130" i="16" s="1"/>
  <c r="M131" i="16" s="1"/>
  <c r="M132" i="16" s="1"/>
  <c r="M133" i="16" s="1"/>
  <c r="M134" i="16" s="1"/>
  <c r="M135" i="16" s="1"/>
  <c r="M136" i="16" s="1"/>
  <c r="M137" i="16" s="1"/>
  <c r="M138" i="16" s="1"/>
  <c r="M139" i="16" s="1"/>
  <c r="M140" i="16" s="1"/>
  <c r="M141" i="16" s="1"/>
  <c r="M142" i="16" s="1"/>
  <c r="M143" i="16" s="1"/>
  <c r="M144" i="16" s="1"/>
  <c r="M145" i="16" s="1"/>
  <c r="M146" i="16" s="1"/>
  <c r="M147" i="16" s="1"/>
  <c r="M148" i="16" s="1"/>
  <c r="M149" i="16" s="1"/>
  <c r="M150" i="16" s="1"/>
  <c r="M151" i="16" s="1"/>
  <c r="M152" i="16" s="1"/>
  <c r="M153" i="16" s="1"/>
  <c r="M154" i="16" s="1"/>
  <c r="M155" i="16" s="1"/>
  <c r="M156" i="16" s="1"/>
  <c r="M157" i="16" s="1"/>
  <c r="R9" i="16"/>
  <c r="T9" i="16" s="1"/>
  <c r="V9" i="16" s="1"/>
  <c r="X9" i="16" s="1"/>
  <c r="Z9" i="16" s="1"/>
  <c r="AB9" i="16" s="1"/>
  <c r="AD9" i="16" s="1"/>
  <c r="AF9" i="16" s="1"/>
  <c r="AH9" i="16" s="1"/>
  <c r="AJ9" i="16" s="1"/>
  <c r="AL9" i="16" s="1"/>
  <c r="AN9" i="16" s="1"/>
  <c r="AP9" i="16" s="1"/>
  <c r="AR9" i="16" s="1"/>
  <c r="AT9" i="16" s="1"/>
  <c r="AV9" i="16" s="1"/>
  <c r="AX9" i="16" s="1"/>
  <c r="AZ9" i="16" s="1"/>
  <c r="BB9" i="16" s="1"/>
  <c r="BD9" i="16" s="1"/>
  <c r="BF9" i="16" s="1"/>
  <c r="BH9" i="16" s="1"/>
  <c r="BJ9" i="16" s="1"/>
  <c r="BL9" i="16" s="1"/>
  <c r="BN9" i="16" s="1"/>
  <c r="BP9" i="16" s="1"/>
  <c r="BR9" i="16" s="1"/>
  <c r="BT9" i="16" s="1"/>
  <c r="BV9" i="16" s="1"/>
  <c r="BX9" i="16" s="1"/>
  <c r="BZ9" i="16" s="1"/>
  <c r="CB9" i="16" s="1"/>
  <c r="CD9" i="16" s="1"/>
  <c r="CF9" i="16" s="1"/>
  <c r="CH9" i="16" s="1"/>
  <c r="CJ9" i="16" s="1"/>
  <c r="CL9" i="16" s="1"/>
  <c r="CN9" i="16" s="1"/>
  <c r="CP9" i="16" s="1"/>
  <c r="CR9" i="16" s="1"/>
  <c r="CT9" i="16" s="1"/>
  <c r="CV9" i="16" s="1"/>
  <c r="CX9" i="16" s="1"/>
  <c r="CZ9" i="16" s="1"/>
  <c r="DB9" i="16" s="1"/>
  <c r="DD9" i="16" s="1"/>
  <c r="DF9" i="16" s="1"/>
  <c r="DH9" i="16" s="1"/>
  <c r="DJ9" i="16" s="1"/>
  <c r="DL9" i="16" s="1"/>
  <c r="DN9" i="16" s="1"/>
  <c r="DP9" i="16" s="1"/>
  <c r="DR9" i="16" s="1"/>
  <c r="DT9" i="16" s="1"/>
  <c r="DV9" i="16" s="1"/>
  <c r="DX9" i="16" s="1"/>
  <c r="DZ9" i="16" s="1"/>
  <c r="EB9" i="16" s="1"/>
  <c r="ED9" i="16" s="1"/>
  <c r="EF9" i="16" s="1"/>
  <c r="EH9" i="16" s="1"/>
  <c r="AN13" i="17" a="1"/>
  <c r="AP13" i="17" a="1"/>
  <c r="AP10" i="17" a="1"/>
  <c r="AP12" i="17" a="1"/>
  <c r="AP7" i="17" a="1"/>
  <c r="AP9" i="17" a="1"/>
  <c r="AP11" i="17" a="1"/>
  <c r="AP8" i="17" a="1"/>
  <c r="G13" i="17" a="1"/>
  <c r="H13" i="17" a="1"/>
  <c r="F13" i="17" a="1"/>
  <c r="E13" i="17" a="1"/>
  <c r="I13" i="17" a="1"/>
  <c r="J9" i="17" a="1"/>
  <c r="J11" i="17" a="1"/>
  <c r="J7" i="17" a="1"/>
  <c r="J12" i="17" a="1"/>
  <c r="D13" i="17" a="1"/>
  <c r="J10" i="17" a="1"/>
  <c r="J8" i="17" a="1"/>
  <c r="J13" i="17" a="1"/>
  <c r="AK88" i="13" a="1"/>
  <c r="J4" i="17" l="1"/>
  <c r="K4" i="17" s="1"/>
  <c r="CP93" i="4"/>
  <c r="CQ92" i="4"/>
  <c r="J12" i="17"/>
  <c r="J8" i="17"/>
  <c r="J11" i="17"/>
  <c r="J10" i="17"/>
  <c r="J7" i="17"/>
  <c r="J9" i="17"/>
  <c r="J13" i="17"/>
  <c r="D13" i="17"/>
  <c r="AN13" i="17"/>
  <c r="E13" i="17"/>
  <c r="F13" i="17"/>
  <c r="G13" i="17"/>
  <c r="H13" i="17"/>
  <c r="I13" i="17"/>
  <c r="AP10" i="17"/>
  <c r="AP13" i="17"/>
  <c r="AP9" i="17"/>
  <c r="AP12" i="17"/>
  <c r="AP8" i="17"/>
  <c r="AP11" i="17"/>
  <c r="AP7" i="17"/>
  <c r="C14" i="17"/>
  <c r="AK88" i="13"/>
  <c r="AJ89" i="13"/>
  <c r="R159" i="16"/>
  <c r="AN14" i="17" a="1"/>
  <c r="AP14" i="17" a="1"/>
  <c r="AQ8" i="17" a="1"/>
  <c r="G14" i="17" a="1"/>
  <c r="AQ10" i="17" a="1"/>
  <c r="AQ9" i="17" a="1"/>
  <c r="AQ11" i="17" a="1"/>
  <c r="AQ12" i="17" a="1"/>
  <c r="AQ13" i="17" a="1"/>
  <c r="AQ14" i="17" a="1"/>
  <c r="AQ7" i="17" a="1"/>
  <c r="H14" i="17" a="1"/>
  <c r="F14" i="17" a="1"/>
  <c r="E14" i="17" a="1"/>
  <c r="I14" i="17" a="1"/>
  <c r="D14" i="17" a="1"/>
  <c r="J14" i="17" a="1"/>
  <c r="AK89" i="13" a="1"/>
  <c r="J6" i="17" l="1" a="1"/>
  <c r="J6" i="17" s="1"/>
  <c r="CP94" i="4"/>
  <c r="CQ93" i="4"/>
  <c r="EK158" i="16"/>
  <c r="ER158" i="16"/>
  <c r="AQ14" i="17"/>
  <c r="AQ13" i="17"/>
  <c r="AQ12" i="17"/>
  <c r="AQ11" i="17"/>
  <c r="AQ10" i="17"/>
  <c r="AQ9" i="17"/>
  <c r="AQ8" i="17"/>
  <c r="AQ7" i="17"/>
  <c r="D14" i="17"/>
  <c r="AN14" i="17"/>
  <c r="E14" i="17"/>
  <c r="F14" i="17"/>
  <c r="G14" i="17"/>
  <c r="H14" i="17"/>
  <c r="I14" i="17"/>
  <c r="AP14" i="17"/>
  <c r="J14" i="17"/>
  <c r="C15" i="17"/>
  <c r="AK89" i="13"/>
  <c r="R160" i="16"/>
  <c r="S159" i="16"/>
  <c r="AJ90" i="13"/>
  <c r="L4" i="17"/>
  <c r="K6" i="17" a="1"/>
  <c r="K6" i="17" s="1"/>
  <c r="AN15" i="17" a="1"/>
  <c r="AP15" i="17" a="1"/>
  <c r="AQ15" i="17" a="1"/>
  <c r="G15" i="17" a="1"/>
  <c r="H15" i="17" a="1"/>
  <c r="F15" i="17" a="1"/>
  <c r="E15" i="17" a="1"/>
  <c r="K15" i="17" a="1"/>
  <c r="I15" i="17" a="1"/>
  <c r="L7" i="17" a="1"/>
  <c r="L11" i="17" a="1"/>
  <c r="L15" i="17" a="1"/>
  <c r="L8" i="17" a="1"/>
  <c r="L12" i="17" a="1"/>
  <c r="L9" i="17" a="1"/>
  <c r="L13" i="17" a="1"/>
  <c r="L10" i="17" a="1"/>
  <c r="L14" i="17" a="1"/>
  <c r="AK90" i="13" a="1"/>
  <c r="D15" i="17" a="1"/>
  <c r="J15" i="17" a="1"/>
  <c r="CP95" i="4" l="1"/>
  <c r="CQ94" i="4"/>
  <c r="EK159" i="16"/>
  <c r="ER159" i="16"/>
  <c r="AQ15" i="17"/>
  <c r="L14" i="17"/>
  <c r="L10" i="17"/>
  <c r="L13" i="17"/>
  <c r="L9" i="17"/>
  <c r="L12" i="17"/>
  <c r="L8" i="17"/>
  <c r="L15" i="17"/>
  <c r="L11" i="17"/>
  <c r="L7" i="17"/>
  <c r="AN15" i="17"/>
  <c r="D15" i="17"/>
  <c r="E15" i="17"/>
  <c r="F15" i="17"/>
  <c r="G15" i="17"/>
  <c r="H15" i="17"/>
  <c r="I15" i="17"/>
  <c r="AP15" i="17"/>
  <c r="J15" i="17"/>
  <c r="K15" i="17"/>
  <c r="C16" i="17"/>
  <c r="AK90" i="13"/>
  <c r="S160" i="16"/>
  <c r="R161" i="16"/>
  <c r="M4" i="17"/>
  <c r="L6" i="17" a="1"/>
  <c r="L6" i="17" s="1"/>
  <c r="AJ91" i="13"/>
  <c r="AN16" i="17" a="1"/>
  <c r="AP16" i="17" a="1"/>
  <c r="AQ16" i="17" a="1"/>
  <c r="G16" i="17" a="1"/>
  <c r="H16" i="17" a="1"/>
  <c r="F16" i="17" a="1"/>
  <c r="E16" i="17" a="1"/>
  <c r="M13" i="17" a="1"/>
  <c r="M7" i="17" a="1"/>
  <c r="M8" i="17" a="1"/>
  <c r="M16" i="17" a="1"/>
  <c r="M14" i="17" a="1"/>
  <c r="M11" i="17" a="1"/>
  <c r="M9" i="17" a="1"/>
  <c r="M10" i="17" a="1"/>
  <c r="M12" i="17" a="1"/>
  <c r="M15" i="17" a="1"/>
  <c r="L16" i="17" a="1"/>
  <c r="K11" i="17" a="1"/>
  <c r="K14" i="17" a="1"/>
  <c r="K7" i="17" a="1"/>
  <c r="I16" i="17" a="1"/>
  <c r="K9" i="17" a="1"/>
  <c r="K16" i="17" a="1"/>
  <c r="K12" i="17" a="1"/>
  <c r="D16" i="17" a="1"/>
  <c r="J16" i="17" a="1"/>
  <c r="AK91" i="13" a="1"/>
  <c r="K14" i="17" l="1"/>
  <c r="K11" i="17"/>
  <c r="K7" i="17"/>
  <c r="K12" i="17"/>
  <c r="K9" i="17"/>
  <c r="CQ95" i="4"/>
  <c r="CP96" i="4"/>
  <c r="EK160" i="16"/>
  <c r="ER160" i="16"/>
  <c r="AQ16" i="17"/>
  <c r="AN16" i="17"/>
  <c r="D16" i="17"/>
  <c r="E16" i="17"/>
  <c r="F16" i="17"/>
  <c r="G16" i="17"/>
  <c r="H16" i="17"/>
  <c r="I16" i="17"/>
  <c r="AP16" i="17"/>
  <c r="J16" i="17"/>
  <c r="K16" i="17"/>
  <c r="L16" i="17"/>
  <c r="M13" i="17"/>
  <c r="M9" i="17"/>
  <c r="M16" i="17"/>
  <c r="M12" i="17"/>
  <c r="M8" i="17"/>
  <c r="M15" i="17"/>
  <c r="M11" i="17"/>
  <c r="M7" i="17"/>
  <c r="M10" i="17"/>
  <c r="M14" i="17"/>
  <c r="C17" i="17"/>
  <c r="AK91" i="13"/>
  <c r="AJ92" i="13"/>
  <c r="N4" i="17"/>
  <c r="M6" i="17" a="1"/>
  <c r="M6" i="17" s="1"/>
  <c r="S161" i="16"/>
  <c r="R162" i="16"/>
  <c r="AN17" i="17" a="1"/>
  <c r="N7" i="17" a="1"/>
  <c r="N17" i="17" a="1"/>
  <c r="N13" i="17" a="1"/>
  <c r="N9" i="17" a="1"/>
  <c r="N10" i="17" a="1"/>
  <c r="N14" i="17" a="1"/>
  <c r="N11" i="17" a="1"/>
  <c r="N15" i="17" a="1"/>
  <c r="N8" i="17" a="1"/>
  <c r="N12" i="17" a="1"/>
  <c r="N16" i="17" a="1"/>
  <c r="AP17" i="17" a="1"/>
  <c r="AQ17" i="17" a="1"/>
  <c r="G17" i="17" a="1"/>
  <c r="H17" i="17" a="1"/>
  <c r="F17" i="17" a="1"/>
  <c r="E17" i="17" a="1"/>
  <c r="L17" i="17" a="1"/>
  <c r="K17" i="17" a="1"/>
  <c r="I17" i="17" a="1"/>
  <c r="M17" i="17" a="1"/>
  <c r="J17" i="17" a="1"/>
  <c r="D17" i="17" a="1"/>
  <c r="AK92" i="13" a="1"/>
  <c r="CP97" i="4" l="1"/>
  <c r="CQ96" i="4"/>
  <c r="EK161" i="16"/>
  <c r="ER161" i="16"/>
  <c r="AQ17" i="17"/>
  <c r="N16" i="17"/>
  <c r="N12" i="17"/>
  <c r="N8" i="17"/>
  <c r="N15" i="17"/>
  <c r="N11" i="17"/>
  <c r="N14" i="17"/>
  <c r="N10" i="17"/>
  <c r="N9" i="17"/>
  <c r="N13" i="17"/>
  <c r="N17" i="17"/>
  <c r="N7" i="17"/>
  <c r="D17" i="17"/>
  <c r="AN17" i="17"/>
  <c r="E17" i="17"/>
  <c r="F17" i="17"/>
  <c r="G17" i="17"/>
  <c r="H17" i="17"/>
  <c r="I17" i="17"/>
  <c r="AP17" i="17"/>
  <c r="J17" i="17"/>
  <c r="K17" i="17"/>
  <c r="L17" i="17"/>
  <c r="M17" i="17"/>
  <c r="C18" i="17"/>
  <c r="AK92" i="13"/>
  <c r="AJ93" i="13"/>
  <c r="S162" i="16"/>
  <c r="R163" i="16"/>
  <c r="O4" i="17"/>
  <c r="N6" i="17" a="1"/>
  <c r="N6" i="17" s="1"/>
  <c r="N18" i="17" a="1"/>
  <c r="AN18" i="17" a="1"/>
  <c r="O12" i="17" a="1"/>
  <c r="O8" i="17" a="1"/>
  <c r="O16" i="17" a="1"/>
  <c r="O9" i="17" a="1"/>
  <c r="O13" i="17" a="1"/>
  <c r="O17" i="17" a="1"/>
  <c r="O10" i="17" a="1"/>
  <c r="O14" i="17" a="1"/>
  <c r="O7" i="17" a="1"/>
  <c r="O11" i="17" a="1"/>
  <c r="O15" i="17" a="1"/>
  <c r="O18" i="17" a="1"/>
  <c r="AP18" i="17" a="1"/>
  <c r="AQ18" i="17" a="1"/>
  <c r="G18" i="17" a="1"/>
  <c r="H18" i="17" a="1"/>
  <c r="F18" i="17" a="1"/>
  <c r="E18" i="17" a="1"/>
  <c r="K18" i="17" a="1"/>
  <c r="L18" i="17" a="1"/>
  <c r="I18" i="17" a="1"/>
  <c r="M18" i="17" a="1"/>
  <c r="D18" i="17" a="1"/>
  <c r="AK93" i="13" a="1"/>
  <c r="J18" i="17" a="1"/>
  <c r="CP98" i="4" l="1"/>
  <c r="CQ97" i="4"/>
  <c r="EK162" i="16"/>
  <c r="ER162" i="16"/>
  <c r="AQ18" i="17"/>
  <c r="O18" i="17"/>
  <c r="O15" i="17"/>
  <c r="O11" i="17"/>
  <c r="O7" i="17"/>
  <c r="O14" i="17"/>
  <c r="O10" i="17"/>
  <c r="O17" i="17"/>
  <c r="O13" i="17"/>
  <c r="O9" i="17"/>
  <c r="O16" i="17"/>
  <c r="O8" i="17"/>
  <c r="O12" i="17"/>
  <c r="D18" i="17"/>
  <c r="AN18" i="17"/>
  <c r="E18" i="17"/>
  <c r="F18" i="17"/>
  <c r="G18" i="17"/>
  <c r="H18" i="17"/>
  <c r="I18" i="17"/>
  <c r="AP18" i="17"/>
  <c r="J18" i="17"/>
  <c r="K18" i="17"/>
  <c r="L18" i="17"/>
  <c r="M18" i="17"/>
  <c r="N18" i="17"/>
  <c r="C19" i="17"/>
  <c r="AK93" i="13"/>
  <c r="AJ94" i="13"/>
  <c r="P4" i="17"/>
  <c r="O6" i="17" a="1"/>
  <c r="O6" i="17" s="1"/>
  <c r="S163" i="16"/>
  <c r="R164" i="16"/>
  <c r="O19" i="17" a="1"/>
  <c r="N19" i="17" a="1"/>
  <c r="AN19" i="17" a="1"/>
  <c r="P15" i="17" a="1"/>
  <c r="P11" i="17" a="1"/>
  <c r="P7" i="17" a="1"/>
  <c r="P18" i="17" a="1"/>
  <c r="P8" i="17" a="1"/>
  <c r="P12" i="17" a="1"/>
  <c r="P16" i="17" a="1"/>
  <c r="P9" i="17" a="1"/>
  <c r="P13" i="17" a="1"/>
  <c r="P17" i="17" a="1"/>
  <c r="P19" i="17" a="1"/>
  <c r="P10" i="17" a="1"/>
  <c r="P14" i="17" a="1"/>
  <c r="AP19" i="17" a="1"/>
  <c r="AQ19" i="17" a="1"/>
  <c r="G19" i="17" a="1"/>
  <c r="H19" i="17" a="1"/>
  <c r="F19" i="17" a="1"/>
  <c r="E19" i="17" a="1"/>
  <c r="I19" i="17" a="1"/>
  <c r="M19" i="17" a="1"/>
  <c r="L19" i="17" a="1"/>
  <c r="K19" i="17" a="1"/>
  <c r="J19" i="17" a="1"/>
  <c r="AK94" i="13" a="1"/>
  <c r="D19" i="17" a="1"/>
  <c r="CP99" i="4" l="1"/>
  <c r="CQ98" i="4"/>
  <c r="EK163" i="16"/>
  <c r="ER163" i="16"/>
  <c r="AQ19" i="17"/>
  <c r="P14" i="17"/>
  <c r="P10" i="17"/>
  <c r="P19" i="17"/>
  <c r="P17" i="17"/>
  <c r="P13" i="17"/>
  <c r="P9" i="17"/>
  <c r="P16" i="17"/>
  <c r="P12" i="17"/>
  <c r="P8" i="17"/>
  <c r="P18" i="17"/>
  <c r="P7" i="17"/>
  <c r="P11" i="17"/>
  <c r="P15" i="17"/>
  <c r="D19" i="17"/>
  <c r="AN19" i="17"/>
  <c r="E19" i="17"/>
  <c r="F19" i="17"/>
  <c r="G19" i="17"/>
  <c r="H19" i="17"/>
  <c r="I19" i="17"/>
  <c r="AP19" i="17"/>
  <c r="J19" i="17"/>
  <c r="K19" i="17"/>
  <c r="L19" i="17"/>
  <c r="M19" i="17"/>
  <c r="N19" i="17"/>
  <c r="O19" i="17"/>
  <c r="C20" i="17"/>
  <c r="AK94" i="13"/>
  <c r="Q4" i="17"/>
  <c r="P6" i="17" a="1"/>
  <c r="P6" i="17" s="1"/>
  <c r="AJ95" i="13"/>
  <c r="S164" i="16"/>
  <c r="R165" i="16"/>
  <c r="P20" i="17" a="1"/>
  <c r="O20" i="17" a="1"/>
  <c r="N20" i="17" a="1"/>
  <c r="AN20" i="17" a="1"/>
  <c r="AP20" i="17" a="1"/>
  <c r="G20" i="17" a="1"/>
  <c r="AQ20" i="17" a="1"/>
  <c r="H20" i="17" a="1"/>
  <c r="F20" i="17" a="1"/>
  <c r="Q20" i="17" a="1"/>
  <c r="Q8" i="17" a="1"/>
  <c r="Q19" i="17" a="1"/>
  <c r="Q14" i="17" a="1"/>
  <c r="Q12" i="17" a="1"/>
  <c r="Q16" i="17" a="1"/>
  <c r="Q9" i="17" a="1"/>
  <c r="Q10" i="17" a="1"/>
  <c r="Q7" i="17" a="1"/>
  <c r="Q13" i="17" a="1"/>
  <c r="Q15" i="17" a="1"/>
  <c r="Q11" i="17" a="1"/>
  <c r="Q17" i="17" a="1"/>
  <c r="Q18" i="17" a="1"/>
  <c r="E20" i="17" a="1"/>
  <c r="I20" i="17" a="1"/>
  <c r="M20" i="17" a="1"/>
  <c r="L20" i="17" a="1"/>
  <c r="K20" i="17" a="1"/>
  <c r="D20" i="17" a="1"/>
  <c r="J20" i="17" a="1"/>
  <c r="AK95" i="13" a="1"/>
  <c r="CP100" i="4" l="1"/>
  <c r="CQ99" i="4"/>
  <c r="EK164" i="16"/>
  <c r="ER164" i="16"/>
  <c r="AQ20" i="17"/>
  <c r="Q17" i="17"/>
  <c r="Q13" i="17"/>
  <c r="Q9" i="17"/>
  <c r="Q16" i="17"/>
  <c r="Q12" i="17"/>
  <c r="Q8" i="17"/>
  <c r="Q18" i="17"/>
  <c r="Q15" i="17"/>
  <c r="Q11" i="17"/>
  <c r="Q7" i="17"/>
  <c r="Q19" i="17"/>
  <c r="Q10" i="17"/>
  <c r="Q14" i="17"/>
  <c r="Q20" i="17"/>
  <c r="D20" i="17"/>
  <c r="AN20" i="17"/>
  <c r="E20" i="17"/>
  <c r="F20" i="17"/>
  <c r="G20" i="17"/>
  <c r="H20" i="17"/>
  <c r="I20" i="17"/>
  <c r="AP20" i="17"/>
  <c r="J20" i="17"/>
  <c r="K20" i="17"/>
  <c r="L20" i="17"/>
  <c r="M20" i="17"/>
  <c r="N20" i="17"/>
  <c r="O20" i="17"/>
  <c r="P20" i="17"/>
  <c r="C21" i="17"/>
  <c r="AK95" i="13"/>
  <c r="AJ96" i="13"/>
  <c r="R4" i="17"/>
  <c r="Q6" i="17" a="1"/>
  <c r="Q6" i="17" s="1"/>
  <c r="S165" i="16"/>
  <c r="R166" i="16"/>
  <c r="P21" i="17" a="1"/>
  <c r="O21" i="17" a="1"/>
  <c r="N21" i="17" a="1"/>
  <c r="AN21" i="17" a="1"/>
  <c r="AP21" i="17" a="1"/>
  <c r="AQ21" i="17" a="1"/>
  <c r="G21" i="17" a="1"/>
  <c r="H21" i="17" a="1"/>
  <c r="F21" i="17" a="1"/>
  <c r="Q21" i="17" a="1"/>
  <c r="R18" i="17" a="1"/>
  <c r="R21" i="17" a="1"/>
  <c r="R7" i="17" a="1"/>
  <c r="R9" i="17" a="1"/>
  <c r="R15" i="17" a="1"/>
  <c r="R11" i="17" a="1"/>
  <c r="R17" i="17" a="1"/>
  <c r="R8" i="17" a="1"/>
  <c r="R13" i="17" a="1"/>
  <c r="R10" i="17" a="1"/>
  <c r="R12" i="17" a="1"/>
  <c r="R20" i="17" a="1"/>
  <c r="R14" i="17" a="1"/>
  <c r="R16" i="17" a="1"/>
  <c r="R19" i="17" a="1"/>
  <c r="E21" i="17" a="1"/>
  <c r="I21" i="17" a="1"/>
  <c r="M21" i="17" a="1"/>
  <c r="L21" i="17" a="1"/>
  <c r="K21" i="17" a="1"/>
  <c r="D21" i="17" a="1"/>
  <c r="J21" i="17" a="1"/>
  <c r="AK96" i="13" a="1"/>
  <c r="CP101" i="4" l="1"/>
  <c r="CQ100" i="4"/>
  <c r="EK165" i="16"/>
  <c r="ER165" i="16"/>
  <c r="AQ21" i="17"/>
  <c r="AN21" i="17"/>
  <c r="D21" i="17"/>
  <c r="E21" i="17"/>
  <c r="F21" i="17"/>
  <c r="G21" i="17"/>
  <c r="H21" i="17"/>
  <c r="I21" i="17"/>
  <c r="AP21" i="17"/>
  <c r="J21" i="17"/>
  <c r="K21" i="17"/>
  <c r="L21" i="17"/>
  <c r="M21" i="17"/>
  <c r="N21" i="17"/>
  <c r="O21" i="17"/>
  <c r="P21" i="17"/>
  <c r="Q21" i="17"/>
  <c r="R21" i="17"/>
  <c r="R19" i="17"/>
  <c r="R16" i="17"/>
  <c r="R12" i="17"/>
  <c r="R8" i="17"/>
  <c r="R15" i="17"/>
  <c r="R11" i="17"/>
  <c r="R7" i="17"/>
  <c r="R18" i="17"/>
  <c r="R20" i="17"/>
  <c r="R14" i="17"/>
  <c r="R10" i="17"/>
  <c r="R17" i="17"/>
  <c r="R9" i="17"/>
  <c r="R13" i="17"/>
  <c r="C22" i="17"/>
  <c r="AK96" i="13"/>
  <c r="S4" i="17"/>
  <c r="R6" i="17" a="1"/>
  <c r="R6" i="17" s="1"/>
  <c r="AJ97" i="13"/>
  <c r="S166" i="16"/>
  <c r="R167" i="16"/>
  <c r="P22" i="17" a="1"/>
  <c r="O22" i="17" a="1"/>
  <c r="N22" i="17" a="1"/>
  <c r="AN22" i="17" a="1"/>
  <c r="AP22" i="17" a="1"/>
  <c r="AQ22" i="17" a="1"/>
  <c r="G22" i="17" a="1"/>
  <c r="H22" i="17" a="1"/>
  <c r="F22" i="17" a="1"/>
  <c r="Q22" i="17" a="1"/>
  <c r="R22" i="17" a="1"/>
  <c r="S8" i="17" a="1"/>
  <c r="S11" i="17" a="1"/>
  <c r="S19" i="17" a="1"/>
  <c r="S9" i="17" a="1"/>
  <c r="S21" i="17" a="1"/>
  <c r="S18" i="17" a="1"/>
  <c r="S13" i="17" a="1"/>
  <c r="S22" i="17" a="1"/>
  <c r="S17" i="17" a="1"/>
  <c r="S10" i="17" a="1"/>
  <c r="S16" i="17" a="1"/>
  <c r="S14" i="17" a="1"/>
  <c r="S15" i="17" a="1"/>
  <c r="S12" i="17" a="1"/>
  <c r="S20" i="17" a="1"/>
  <c r="S7" i="17" a="1"/>
  <c r="E22" i="17" a="1"/>
  <c r="L22" i="17" a="1"/>
  <c r="K22" i="17" a="1"/>
  <c r="I22" i="17" a="1"/>
  <c r="M22" i="17" a="1"/>
  <c r="J22" i="17" a="1"/>
  <c r="AK97" i="13" a="1"/>
  <c r="D22" i="17" a="1"/>
  <c r="CP102" i="4" l="1"/>
  <c r="CQ101" i="4"/>
  <c r="EK166" i="16"/>
  <c r="ER166" i="16"/>
  <c r="AQ22" i="17"/>
  <c r="AN22" i="17"/>
  <c r="D22" i="17"/>
  <c r="E22" i="17"/>
  <c r="F22" i="17"/>
  <c r="G22" i="17"/>
  <c r="H22" i="17"/>
  <c r="I22" i="17"/>
  <c r="AP22" i="17"/>
  <c r="J22" i="17"/>
  <c r="K22" i="17"/>
  <c r="L22" i="17"/>
  <c r="M22" i="17"/>
  <c r="N22" i="17"/>
  <c r="O22" i="17"/>
  <c r="P22" i="17"/>
  <c r="Q22" i="17"/>
  <c r="R22" i="17"/>
  <c r="S22" i="17"/>
  <c r="S21" i="17"/>
  <c r="S15" i="17"/>
  <c r="S11" i="17"/>
  <c r="S7" i="17"/>
  <c r="S20" i="17"/>
  <c r="S14" i="17"/>
  <c r="S10" i="17"/>
  <c r="S13" i="17"/>
  <c r="S9" i="17"/>
  <c r="S19" i="17"/>
  <c r="S8" i="17"/>
  <c r="S18" i="17"/>
  <c r="S12" i="17"/>
  <c r="S16" i="17"/>
  <c r="S17" i="17"/>
  <c r="C23" i="17"/>
  <c r="AK97" i="13"/>
  <c r="T4" i="17"/>
  <c r="S6" i="17" a="1"/>
  <c r="S6" i="17" s="1"/>
  <c r="AJ98" i="13"/>
  <c r="S167" i="16"/>
  <c r="R168" i="16"/>
  <c r="P23" i="17" a="1"/>
  <c r="O23" i="17" a="1"/>
  <c r="N23" i="17" a="1"/>
  <c r="AN23" i="17" a="1"/>
  <c r="AP23" i="17" a="1"/>
  <c r="AQ23" i="17" a="1"/>
  <c r="G23" i="17" a="1"/>
  <c r="H23" i="17" a="1"/>
  <c r="F23" i="17" a="1"/>
  <c r="Q23" i="17" a="1"/>
  <c r="R23" i="17" a="1"/>
  <c r="S23" i="17" a="1"/>
  <c r="T17" i="17" a="1"/>
  <c r="T23" i="17" a="1"/>
  <c r="T9" i="17" a="1"/>
  <c r="T13" i="17" a="1"/>
  <c r="T7" i="17" a="1"/>
  <c r="T22" i="17" a="1"/>
  <c r="T19" i="17" a="1"/>
  <c r="T8" i="17" a="1"/>
  <c r="T20" i="17" a="1"/>
  <c r="T15" i="17" a="1"/>
  <c r="T12" i="17" a="1"/>
  <c r="T10" i="17" a="1"/>
  <c r="T21" i="17" a="1"/>
  <c r="T16" i="17" a="1"/>
  <c r="T14" i="17" a="1"/>
  <c r="T18" i="17" a="1"/>
  <c r="T11" i="17" a="1"/>
  <c r="E23" i="17" a="1"/>
  <c r="K23" i="17" a="1"/>
  <c r="I23" i="17" a="1"/>
  <c r="M23" i="17" a="1"/>
  <c r="L23" i="17" a="1"/>
  <c r="D23" i="17" a="1"/>
  <c r="AK98" i="13" a="1"/>
  <c r="J23" i="17" a="1"/>
  <c r="CP103" i="4" l="1"/>
  <c r="CQ102" i="4"/>
  <c r="EK167" i="16"/>
  <c r="ER167" i="16"/>
  <c r="AQ23" i="17"/>
  <c r="T21" i="17"/>
  <c r="T23" i="17"/>
  <c r="T18" i="17"/>
  <c r="T14" i="17"/>
  <c r="T10" i="17"/>
  <c r="T20" i="17"/>
  <c r="T22" i="17"/>
  <c r="T13" i="17"/>
  <c r="T9" i="17"/>
  <c r="T17" i="17"/>
  <c r="T19" i="17"/>
  <c r="T16" i="17"/>
  <c r="T12" i="17"/>
  <c r="T8" i="17"/>
  <c r="T7" i="17"/>
  <c r="T11" i="17"/>
  <c r="T15" i="17"/>
  <c r="D23" i="17"/>
  <c r="AN23" i="17"/>
  <c r="E23" i="17"/>
  <c r="F23" i="17"/>
  <c r="G23" i="17"/>
  <c r="H23" i="17"/>
  <c r="I23" i="17"/>
  <c r="AP23" i="17"/>
  <c r="J23" i="17"/>
  <c r="K23" i="17"/>
  <c r="L23" i="17"/>
  <c r="M23" i="17"/>
  <c r="N23" i="17"/>
  <c r="O23" i="17"/>
  <c r="P23" i="17"/>
  <c r="Q23" i="17"/>
  <c r="R23" i="17"/>
  <c r="S23" i="17"/>
  <c r="C24" i="17"/>
  <c r="AK98" i="13"/>
  <c r="U4" i="17"/>
  <c r="T6" i="17" a="1"/>
  <c r="T6" i="17" s="1"/>
  <c r="S168" i="16"/>
  <c r="R169" i="16"/>
  <c r="P24" i="17" a="1"/>
  <c r="O24" i="17" a="1"/>
  <c r="N24" i="17" a="1"/>
  <c r="AN24" i="17" a="1"/>
  <c r="AP24" i="17" a="1"/>
  <c r="AQ24" i="17" a="1"/>
  <c r="G24" i="17" a="1"/>
  <c r="H24" i="17" a="1"/>
  <c r="F24" i="17" a="1"/>
  <c r="Q24" i="17" a="1"/>
  <c r="R24" i="17" a="1"/>
  <c r="S24" i="17" a="1"/>
  <c r="T24" i="17" a="1"/>
  <c r="U8" i="17" a="1"/>
  <c r="U22" i="17" a="1"/>
  <c r="U23" i="17" a="1"/>
  <c r="U17" i="17" a="1"/>
  <c r="U14" i="17" a="1"/>
  <c r="U12" i="17" a="1"/>
  <c r="U19" i="17" a="1"/>
  <c r="U10" i="17" a="1"/>
  <c r="U16" i="17" a="1"/>
  <c r="U24" i="17" a="1"/>
  <c r="U18" i="17" a="1"/>
  <c r="U7" i="17" a="1"/>
  <c r="U9" i="17" a="1"/>
  <c r="U20" i="17" a="1"/>
  <c r="U21" i="17" a="1"/>
  <c r="U11" i="17" a="1"/>
  <c r="U13" i="17" a="1"/>
  <c r="U15" i="17" a="1"/>
  <c r="E24" i="17" a="1"/>
  <c r="M24" i="17" a="1"/>
  <c r="L24" i="17" a="1"/>
  <c r="K24" i="17" a="1"/>
  <c r="I24" i="17" a="1"/>
  <c r="D24" i="17" a="1"/>
  <c r="J24" i="17" a="1"/>
  <c r="CP104" i="4" l="1"/>
  <c r="CQ103" i="4"/>
  <c r="EK168" i="16"/>
  <c r="ER168" i="16"/>
  <c r="AQ24" i="17"/>
  <c r="U24" i="17"/>
  <c r="U23" i="17"/>
  <c r="U22" i="17"/>
  <c r="U21" i="17"/>
  <c r="U20" i="17"/>
  <c r="U13" i="17"/>
  <c r="U9" i="17"/>
  <c r="U17" i="17"/>
  <c r="U16" i="17"/>
  <c r="U12" i="17"/>
  <c r="U8" i="17"/>
  <c r="U19" i="17"/>
  <c r="U15" i="17"/>
  <c r="U11" i="17"/>
  <c r="U7" i="17"/>
  <c r="U18" i="17"/>
  <c r="U10" i="17"/>
  <c r="U14" i="17"/>
  <c r="AN24" i="17"/>
  <c r="D24" i="17"/>
  <c r="E24" i="17"/>
  <c r="F24" i="17"/>
  <c r="G24" i="17"/>
  <c r="H24" i="17"/>
  <c r="I24" i="17"/>
  <c r="AP24" i="17"/>
  <c r="J24" i="17"/>
  <c r="K24" i="17"/>
  <c r="L24" i="17"/>
  <c r="M24" i="17"/>
  <c r="N24" i="17"/>
  <c r="O24" i="17"/>
  <c r="P24" i="17"/>
  <c r="Q24" i="17"/>
  <c r="R24" i="17"/>
  <c r="S24" i="17"/>
  <c r="T24" i="17"/>
  <c r="C25" i="17"/>
  <c r="S169" i="16"/>
  <c r="R170" i="16"/>
  <c r="V4" i="17"/>
  <c r="U6" i="17" a="1"/>
  <c r="U6" i="17" s="1"/>
  <c r="P25" i="17" a="1"/>
  <c r="O25" i="17" a="1"/>
  <c r="N25" i="17" a="1"/>
  <c r="AN25" i="17" a="1"/>
  <c r="AP25" i="17" a="1"/>
  <c r="G25" i="17" a="1"/>
  <c r="AQ25" i="17" a="1"/>
  <c r="H25" i="17" a="1"/>
  <c r="F25" i="17" a="1"/>
  <c r="Q25" i="17" a="1"/>
  <c r="R25" i="17" a="1"/>
  <c r="S25" i="17" a="1"/>
  <c r="T25" i="17" a="1"/>
  <c r="U25" i="17" a="1"/>
  <c r="V19" i="17" a="1"/>
  <c r="V11" i="17" a="1"/>
  <c r="V22" i="17" a="1"/>
  <c r="V13" i="17" a="1"/>
  <c r="V15" i="17" a="1"/>
  <c r="V25" i="17" a="1"/>
  <c r="V9" i="17" a="1"/>
  <c r="V8" i="17" a="1"/>
  <c r="V18" i="17" a="1"/>
  <c r="V10" i="17" a="1"/>
  <c r="V12" i="17" a="1"/>
  <c r="V14" i="17" a="1"/>
  <c r="V16" i="17" a="1"/>
  <c r="V23" i="17" a="1"/>
  <c r="V17" i="17" a="1"/>
  <c r="V21" i="17" a="1"/>
  <c r="V24" i="17" a="1"/>
  <c r="V20" i="17" a="1"/>
  <c r="V7" i="17" a="1"/>
  <c r="E25" i="17" a="1"/>
  <c r="I25" i="17" a="1"/>
  <c r="M25" i="17" a="1"/>
  <c r="L25" i="17" a="1"/>
  <c r="K25" i="17" a="1"/>
  <c r="D25" i="17" a="1"/>
  <c r="J25" i="17" a="1"/>
  <c r="CP105" i="4" l="1"/>
  <c r="CQ104" i="4"/>
  <c r="EK169" i="16"/>
  <c r="ER169" i="16"/>
  <c r="AQ25" i="17"/>
  <c r="AN25" i="17"/>
  <c r="D25" i="17"/>
  <c r="E25" i="17"/>
  <c r="F25" i="17"/>
  <c r="G25" i="17"/>
  <c r="H25" i="17"/>
  <c r="I25" i="17"/>
  <c r="AP25" i="17"/>
  <c r="J25" i="17"/>
  <c r="K25" i="17"/>
  <c r="L25" i="17"/>
  <c r="M25" i="17"/>
  <c r="N25" i="17"/>
  <c r="O25" i="17"/>
  <c r="P25" i="17"/>
  <c r="Q25" i="17"/>
  <c r="R25" i="17"/>
  <c r="S25" i="17"/>
  <c r="T25" i="17"/>
  <c r="U25" i="17"/>
  <c r="V25" i="17"/>
  <c r="V22" i="17"/>
  <c r="V21" i="17"/>
  <c r="V20" i="17"/>
  <c r="V17" i="17"/>
  <c r="V16" i="17"/>
  <c r="V12" i="17"/>
  <c r="V8" i="17"/>
  <c r="V15" i="17"/>
  <c r="V11" i="17"/>
  <c r="V7" i="17"/>
  <c r="V24" i="17"/>
  <c r="V23" i="17"/>
  <c r="V14" i="17"/>
  <c r="V10" i="17"/>
  <c r="V9" i="17"/>
  <c r="V13" i="17"/>
  <c r="V19" i="17"/>
  <c r="V18" i="17"/>
  <c r="C26" i="17"/>
  <c r="S170" i="16"/>
  <c r="R171" i="16"/>
  <c r="W4" i="17"/>
  <c r="V6" i="17" a="1"/>
  <c r="V6" i="17" s="1"/>
  <c r="P26" i="17" a="1"/>
  <c r="O26" i="17" a="1"/>
  <c r="N26" i="17" a="1"/>
  <c r="AN26" i="17" a="1"/>
  <c r="AP26" i="17" a="1"/>
  <c r="G26" i="17" a="1"/>
  <c r="AQ26" i="17" a="1"/>
  <c r="W20" i="17" a="1"/>
  <c r="W15" i="17" a="1"/>
  <c r="W13" i="17" a="1"/>
  <c r="W18" i="17" a="1"/>
  <c r="W19" i="17" a="1"/>
  <c r="W11" i="17" a="1"/>
  <c r="W10" i="17" a="1"/>
  <c r="W17" i="17" a="1"/>
  <c r="W16" i="17" a="1"/>
  <c r="W14" i="17" a="1"/>
  <c r="W24" i="17" a="1"/>
  <c r="W12" i="17" a="1"/>
  <c r="W25" i="17" a="1"/>
  <c r="W21" i="17" a="1"/>
  <c r="W8" i="17" a="1"/>
  <c r="W26" i="17" a="1"/>
  <c r="W22" i="17" a="1"/>
  <c r="W9" i="17" a="1"/>
  <c r="W7" i="17" a="1"/>
  <c r="W23" i="17" a="1"/>
  <c r="H26" i="17" a="1"/>
  <c r="F26" i="17" a="1"/>
  <c r="Q26" i="17" a="1"/>
  <c r="R26" i="17" a="1"/>
  <c r="S26" i="17" a="1"/>
  <c r="T26" i="17" a="1"/>
  <c r="U26" i="17" a="1"/>
  <c r="V26" i="17" a="1"/>
  <c r="E26" i="17" a="1"/>
  <c r="L26" i="17" a="1"/>
  <c r="K26" i="17" a="1"/>
  <c r="I26" i="17" a="1"/>
  <c r="M26" i="17" a="1"/>
  <c r="D26" i="17" a="1"/>
  <c r="J26" i="17" a="1"/>
  <c r="CP106" i="4" l="1"/>
  <c r="CQ105" i="4"/>
  <c r="EK170" i="16"/>
  <c r="ER170" i="16"/>
  <c r="AQ26" i="17"/>
  <c r="W23" i="17"/>
  <c r="W22" i="17"/>
  <c r="W21" i="17"/>
  <c r="W24" i="17"/>
  <c r="W17" i="17"/>
  <c r="W19" i="17"/>
  <c r="W15" i="17"/>
  <c r="W11" i="17"/>
  <c r="W7" i="17"/>
  <c r="W26" i="17"/>
  <c r="W25" i="17"/>
  <c r="W14" i="17"/>
  <c r="W10" i="17"/>
  <c r="W18" i="17"/>
  <c r="W20" i="17"/>
  <c r="W13" i="17"/>
  <c r="W9" i="17"/>
  <c r="W8" i="17"/>
  <c r="W12" i="17"/>
  <c r="W16" i="17"/>
  <c r="D26" i="17"/>
  <c r="AN26" i="17"/>
  <c r="E26" i="17"/>
  <c r="F26" i="17"/>
  <c r="G26" i="17"/>
  <c r="H26" i="17"/>
  <c r="I26" i="17"/>
  <c r="AP26" i="17"/>
  <c r="J26" i="17"/>
  <c r="K26" i="17"/>
  <c r="L26" i="17"/>
  <c r="M26" i="17"/>
  <c r="N26" i="17"/>
  <c r="O26" i="17"/>
  <c r="P26" i="17"/>
  <c r="Q26" i="17"/>
  <c r="R26" i="17"/>
  <c r="S26" i="17"/>
  <c r="T26" i="17"/>
  <c r="U26" i="17"/>
  <c r="V26" i="17"/>
  <c r="C27" i="17"/>
  <c r="S171" i="16"/>
  <c r="R172" i="16"/>
  <c r="X4" i="17"/>
  <c r="W6" i="17" a="1"/>
  <c r="W6" i="17" s="1"/>
  <c r="P27" i="17" a="1"/>
  <c r="O27" i="17" a="1"/>
  <c r="N27" i="17" a="1"/>
  <c r="AN27" i="17" a="1"/>
  <c r="AP27" i="17" a="1"/>
  <c r="AQ27" i="17" a="1"/>
  <c r="G27" i="17" a="1"/>
  <c r="W27" i="17" a="1"/>
  <c r="H27" i="17" a="1"/>
  <c r="F27" i="17" a="1"/>
  <c r="Q27" i="17" a="1"/>
  <c r="R27" i="17" a="1"/>
  <c r="S27" i="17" a="1"/>
  <c r="T27" i="17" a="1"/>
  <c r="U27" i="17" a="1"/>
  <c r="X15" i="17" a="1"/>
  <c r="X20" i="17" a="1"/>
  <c r="X26" i="17" a="1"/>
  <c r="X7" i="17" a="1"/>
  <c r="X11" i="17" a="1"/>
  <c r="X9" i="17" a="1"/>
  <c r="X24" i="17" a="1"/>
  <c r="X23" i="17" a="1"/>
  <c r="X17" i="17" a="1"/>
  <c r="X18" i="17" a="1"/>
  <c r="X27" i="17" a="1"/>
  <c r="X19" i="17" a="1"/>
  <c r="X25" i="17" a="1"/>
  <c r="X8" i="17" a="1"/>
  <c r="X10" i="17" a="1"/>
  <c r="X16" i="17" a="1"/>
  <c r="X13" i="17" a="1"/>
  <c r="X12" i="17" a="1"/>
  <c r="X14" i="17" a="1"/>
  <c r="X22" i="17" a="1"/>
  <c r="X21" i="17" a="1"/>
  <c r="V27" i="17" a="1"/>
  <c r="E27" i="17" a="1"/>
  <c r="I27" i="17" a="1"/>
  <c r="M27" i="17" a="1"/>
  <c r="L27" i="17" a="1"/>
  <c r="K27" i="17" a="1"/>
  <c r="D27" i="17" a="1"/>
  <c r="J27" i="17" a="1"/>
  <c r="CP107" i="4" l="1"/>
  <c r="CQ106" i="4"/>
  <c r="EK171" i="16"/>
  <c r="ER171" i="16"/>
  <c r="AQ27" i="17"/>
  <c r="X25" i="17"/>
  <c r="X27" i="17"/>
  <c r="X21" i="17"/>
  <c r="X24" i="17"/>
  <c r="X26" i="17"/>
  <c r="X22" i="17"/>
  <c r="X14" i="17"/>
  <c r="X10" i="17"/>
  <c r="X23" i="17"/>
  <c r="X18" i="17"/>
  <c r="X13" i="17"/>
  <c r="X9" i="17"/>
  <c r="X20" i="17"/>
  <c r="X16" i="17"/>
  <c r="X12" i="17"/>
  <c r="X8" i="17"/>
  <c r="X19" i="17"/>
  <c r="X17" i="17"/>
  <c r="X7" i="17"/>
  <c r="X11" i="17"/>
  <c r="X15" i="17"/>
  <c r="AN27" i="17"/>
  <c r="D27" i="17"/>
  <c r="E27" i="17"/>
  <c r="F27" i="17"/>
  <c r="G27" i="17"/>
  <c r="H27" i="17"/>
  <c r="I27" i="17"/>
  <c r="AP27" i="17"/>
  <c r="J27" i="17"/>
  <c r="K27" i="17"/>
  <c r="L27" i="17"/>
  <c r="M27" i="17"/>
  <c r="N27" i="17"/>
  <c r="O27" i="17"/>
  <c r="P27" i="17"/>
  <c r="Q27" i="17"/>
  <c r="R27" i="17"/>
  <c r="S27" i="17"/>
  <c r="T27" i="17"/>
  <c r="U27" i="17"/>
  <c r="V27" i="17"/>
  <c r="W27" i="17"/>
  <c r="C28" i="17"/>
  <c r="Y4" i="17"/>
  <c r="X6" i="17" a="1"/>
  <c r="X6" i="17" s="1"/>
  <c r="S172" i="16"/>
  <c r="R173" i="16"/>
  <c r="P28" i="17" a="1"/>
  <c r="O28" i="17" a="1"/>
  <c r="N28" i="17" a="1"/>
  <c r="AN28" i="17" a="1"/>
  <c r="Y14" i="17" a="1"/>
  <c r="Y10" i="17" a="1"/>
  <c r="Y19" i="17" a="1"/>
  <c r="Y7" i="17" a="1"/>
  <c r="Y11" i="17" a="1"/>
  <c r="Y15" i="17" a="1"/>
  <c r="Y17" i="17" a="1"/>
  <c r="Y21" i="17" a="1"/>
  <c r="Y8" i="17" a="1"/>
  <c r="Y12" i="17" a="1"/>
  <c r="Y16" i="17" a="1"/>
  <c r="Y20" i="17" a="1"/>
  <c r="Y23" i="17" a="1"/>
  <c r="Y24" i="17" a="1"/>
  <c r="Y25" i="17" a="1"/>
  <c r="Y9" i="17" a="1"/>
  <c r="Y13" i="17" a="1"/>
  <c r="Y18" i="17" a="1"/>
  <c r="Y22" i="17" a="1"/>
  <c r="Y28" i="17" a="1"/>
  <c r="Y26" i="17" a="1"/>
  <c r="Y27" i="17" a="1"/>
  <c r="AP28" i="17" a="1"/>
  <c r="AQ28" i="17" a="1"/>
  <c r="G28" i="17" a="1"/>
  <c r="W28" i="17" a="1"/>
  <c r="H28" i="17" a="1"/>
  <c r="F28" i="17" a="1"/>
  <c r="Q28" i="17" a="1"/>
  <c r="R28" i="17" a="1"/>
  <c r="S28" i="17" a="1"/>
  <c r="T28" i="17" a="1"/>
  <c r="U28" i="17" a="1"/>
  <c r="X28" i="17" a="1"/>
  <c r="V28" i="17" a="1"/>
  <c r="E28" i="17" a="1"/>
  <c r="M28" i="17" a="1"/>
  <c r="I28" i="17" a="1"/>
  <c r="L28" i="17" a="1"/>
  <c r="K28" i="17" a="1"/>
  <c r="D28" i="17" a="1"/>
  <c r="J28" i="17" a="1"/>
  <c r="CQ107" i="4" l="1"/>
  <c r="CP108" i="4"/>
  <c r="EK172" i="16"/>
  <c r="ER172" i="16"/>
  <c r="AQ28" i="17"/>
  <c r="Y27" i="17"/>
  <c r="Y26" i="17"/>
  <c r="Y28" i="17"/>
  <c r="Y22" i="17"/>
  <c r="Y18" i="17"/>
  <c r="Y13" i="17"/>
  <c r="Y9" i="17"/>
  <c r="Y25" i="17"/>
  <c r="Y24" i="17"/>
  <c r="Y23" i="17"/>
  <c r="Y20" i="17"/>
  <c r="Y16" i="17"/>
  <c r="Y12" i="17"/>
  <c r="Y8" i="17"/>
  <c r="Y21" i="17"/>
  <c r="Y17" i="17"/>
  <c r="Y15" i="17"/>
  <c r="Y11" i="17"/>
  <c r="Y7" i="17"/>
  <c r="Y19" i="17"/>
  <c r="Y10" i="17"/>
  <c r="Y14" i="17"/>
  <c r="D28" i="17"/>
  <c r="AN28" i="17"/>
  <c r="E28" i="17"/>
  <c r="F28" i="17"/>
  <c r="G28" i="17"/>
  <c r="H28" i="17"/>
  <c r="I28" i="17"/>
  <c r="AP28" i="17"/>
  <c r="J28" i="17"/>
  <c r="K28" i="17"/>
  <c r="L28" i="17"/>
  <c r="M28" i="17"/>
  <c r="N28" i="17"/>
  <c r="O28" i="17"/>
  <c r="P28" i="17"/>
  <c r="Q28" i="17"/>
  <c r="R28" i="17"/>
  <c r="S28" i="17"/>
  <c r="T28" i="17"/>
  <c r="U28" i="17"/>
  <c r="V28" i="17"/>
  <c r="W28" i="17"/>
  <c r="X28" i="17"/>
  <c r="C29" i="17"/>
  <c r="S173" i="16"/>
  <c r="R174" i="16"/>
  <c r="Z4" i="17"/>
  <c r="Y6" i="17" a="1"/>
  <c r="Y6" i="17" s="1"/>
  <c r="Z13" i="17" a="1"/>
  <c r="Z9" i="17" a="1"/>
  <c r="Z10" i="17" a="1"/>
  <c r="Z14" i="17" a="1"/>
  <c r="Z19" i="17" a="1"/>
  <c r="Z7" i="17" a="1"/>
  <c r="Z11" i="17" a="1"/>
  <c r="Z15" i="17" a="1"/>
  <c r="Z17" i="17" a="1"/>
  <c r="Z8" i="17" a="1"/>
  <c r="Z12" i="17" a="1"/>
  <c r="Z16" i="17" a="1"/>
  <c r="Z20" i="17" a="1"/>
  <c r="Z26" i="17" a="1"/>
  <c r="Z18" i="17" a="1"/>
  <c r="Z27" i="17" a="1"/>
  <c r="Z29" i="17" a="1"/>
  <c r="Z21" i="17" a="1"/>
  <c r="Z25" i="17" a="1"/>
  <c r="Z23" i="17" a="1"/>
  <c r="Z22" i="17" a="1"/>
  <c r="Z28" i="17" a="1"/>
  <c r="Z24" i="17" a="1"/>
  <c r="Y29" i="17" a="1"/>
  <c r="P29" i="17" a="1"/>
  <c r="O29" i="17" a="1"/>
  <c r="N29" i="17" a="1"/>
  <c r="AN29" i="17" a="1"/>
  <c r="AP29" i="17" a="1"/>
  <c r="AQ29" i="17" a="1"/>
  <c r="G29" i="17" a="1"/>
  <c r="W29" i="17" a="1"/>
  <c r="H29" i="17" a="1"/>
  <c r="F29" i="17" a="1"/>
  <c r="Q29" i="17" a="1"/>
  <c r="R29" i="17" a="1"/>
  <c r="S29" i="17" a="1"/>
  <c r="T29" i="17" a="1"/>
  <c r="U29" i="17" a="1"/>
  <c r="X29" i="17" a="1"/>
  <c r="V29" i="17" a="1"/>
  <c r="E29" i="17" a="1"/>
  <c r="I29" i="17" a="1"/>
  <c r="M29" i="17" a="1"/>
  <c r="L29" i="17" a="1"/>
  <c r="K29" i="17" a="1"/>
  <c r="J29" i="17" a="1"/>
  <c r="D29" i="17" a="1"/>
  <c r="CP109" i="4" l="1"/>
  <c r="CQ108" i="4"/>
  <c r="EK173" i="16"/>
  <c r="ER173" i="16"/>
  <c r="AQ29" i="17"/>
  <c r="D29" i="17"/>
  <c r="AN29" i="17"/>
  <c r="E29" i="17"/>
  <c r="F29" i="17"/>
  <c r="G29" i="17"/>
  <c r="H29" i="17"/>
  <c r="I29" i="17"/>
  <c r="AP29" i="17"/>
  <c r="J29" i="17"/>
  <c r="K29" i="17"/>
  <c r="L29" i="17"/>
  <c r="M29" i="17"/>
  <c r="N29" i="17"/>
  <c r="O29" i="17"/>
  <c r="P29" i="17"/>
  <c r="Q29" i="17"/>
  <c r="R29" i="17"/>
  <c r="S29" i="17"/>
  <c r="T29" i="17"/>
  <c r="U29" i="17"/>
  <c r="V29" i="17"/>
  <c r="W29" i="17"/>
  <c r="X29" i="17"/>
  <c r="Y29" i="17"/>
  <c r="Z24" i="17"/>
  <c r="Z28" i="17"/>
  <c r="Z22" i="17"/>
  <c r="Z23" i="17"/>
  <c r="Z25" i="17"/>
  <c r="Z21" i="17"/>
  <c r="Z29" i="17"/>
  <c r="Z27" i="17"/>
  <c r="Z18" i="17"/>
  <c r="Z26" i="17"/>
  <c r="Z20" i="17"/>
  <c r="Z16" i="17"/>
  <c r="Z12" i="17"/>
  <c r="Z8" i="17"/>
  <c r="Z17" i="17"/>
  <c r="Z15" i="17"/>
  <c r="Z11" i="17"/>
  <c r="Z7" i="17"/>
  <c r="Z19" i="17"/>
  <c r="Z14" i="17"/>
  <c r="Z10" i="17"/>
  <c r="Z9" i="17"/>
  <c r="Z13" i="17"/>
  <c r="C30" i="17"/>
  <c r="AA4" i="17"/>
  <c r="Z6" i="17" a="1"/>
  <c r="Z6" i="17" s="1"/>
  <c r="S174" i="16"/>
  <c r="R175" i="16"/>
  <c r="Z30" i="17" a="1"/>
  <c r="Y30" i="17" a="1"/>
  <c r="P30" i="17" a="1"/>
  <c r="O30" i="17" a="1"/>
  <c r="N30" i="17" a="1"/>
  <c r="AN30" i="17" a="1"/>
  <c r="AP30" i="17" a="1"/>
  <c r="G30" i="17" a="1"/>
  <c r="AQ30" i="17" a="1"/>
  <c r="W30" i="17" a="1"/>
  <c r="H30" i="17" a="1"/>
  <c r="F30" i="17" a="1"/>
  <c r="Q30" i="17" a="1"/>
  <c r="R30" i="17" a="1"/>
  <c r="S30" i="17" a="1"/>
  <c r="T30" i="17" a="1"/>
  <c r="U30" i="17" a="1"/>
  <c r="X30" i="17" a="1"/>
  <c r="V30" i="17" a="1"/>
  <c r="AA9" i="17" a="1"/>
  <c r="AA24" i="17" a="1"/>
  <c r="AA28" i="17" a="1"/>
  <c r="AA13" i="17" a="1"/>
  <c r="AA20" i="17" a="1"/>
  <c r="AA26" i="17" a="1"/>
  <c r="AA22" i="17" a="1"/>
  <c r="AA10" i="17" a="1"/>
  <c r="AA29" i="17" a="1"/>
  <c r="AA30" i="17" a="1"/>
  <c r="AA15" i="17" a="1"/>
  <c r="AA16" i="17" a="1"/>
  <c r="AA14" i="17" a="1"/>
  <c r="AA27" i="17" a="1"/>
  <c r="AA12" i="17" a="1"/>
  <c r="AA19" i="17" a="1"/>
  <c r="AA25" i="17" a="1"/>
  <c r="AA8" i="17" a="1"/>
  <c r="AA7" i="17" a="1"/>
  <c r="AA21" i="17" a="1"/>
  <c r="AA18" i="17" a="1"/>
  <c r="AA17" i="17" a="1"/>
  <c r="AA11" i="17" a="1"/>
  <c r="AA23" i="17" a="1"/>
  <c r="E30" i="17" a="1"/>
  <c r="I30" i="17" a="1"/>
  <c r="M30" i="17" a="1"/>
  <c r="L30" i="17" a="1"/>
  <c r="K30" i="17" a="1"/>
  <c r="D30" i="17" a="1"/>
  <c r="J30" i="17" a="1"/>
  <c r="CP110" i="4" l="1"/>
  <c r="CQ109" i="4"/>
  <c r="EK174" i="16"/>
  <c r="ER174" i="16"/>
  <c r="AQ30" i="17"/>
  <c r="AA30" i="17"/>
  <c r="AA26" i="17"/>
  <c r="AA28" i="17"/>
  <c r="AA22" i="17"/>
  <c r="AA23" i="17"/>
  <c r="AA21" i="17"/>
  <c r="AA25" i="17"/>
  <c r="AA27" i="17"/>
  <c r="AA29" i="17"/>
  <c r="AA20" i="17"/>
  <c r="AA24" i="17"/>
  <c r="AA15" i="17"/>
  <c r="AA11" i="17"/>
  <c r="AA7" i="17"/>
  <c r="AA19" i="17"/>
  <c r="AA14" i="17"/>
  <c r="AA10" i="17"/>
  <c r="AA13" i="17"/>
  <c r="AA9" i="17"/>
  <c r="AA18" i="17"/>
  <c r="AA17" i="17"/>
  <c r="AA8" i="17"/>
  <c r="AA12" i="17"/>
  <c r="AA16" i="17"/>
  <c r="AN30" i="17"/>
  <c r="D30" i="17"/>
  <c r="E30" i="17"/>
  <c r="F30" i="17"/>
  <c r="G30" i="17"/>
  <c r="H30" i="17"/>
  <c r="I30" i="17"/>
  <c r="AP30" i="17"/>
  <c r="J30" i="17"/>
  <c r="K30" i="17"/>
  <c r="L30" i="17"/>
  <c r="M30" i="17"/>
  <c r="N30" i="17"/>
  <c r="O30" i="17"/>
  <c r="P30" i="17"/>
  <c r="Q30" i="17"/>
  <c r="R30" i="17"/>
  <c r="S30" i="17"/>
  <c r="T30" i="17"/>
  <c r="U30" i="17"/>
  <c r="V30" i="17"/>
  <c r="W30" i="17"/>
  <c r="X30" i="17"/>
  <c r="Y30" i="17"/>
  <c r="Z30" i="17"/>
  <c r="C31" i="17"/>
  <c r="S175" i="16"/>
  <c r="R176" i="16"/>
  <c r="AB4" i="17"/>
  <c r="AA6" i="17" a="1"/>
  <c r="AA6" i="17" s="1"/>
  <c r="Z31" i="17" a="1"/>
  <c r="Y31" i="17" a="1"/>
  <c r="P31" i="17" a="1"/>
  <c r="O31" i="17" a="1"/>
  <c r="N31" i="17" a="1"/>
  <c r="AN31" i="17" a="1"/>
  <c r="AP31" i="17" a="1"/>
  <c r="AQ31" i="17" a="1"/>
  <c r="G31" i="17" a="1"/>
  <c r="W31" i="17" a="1"/>
  <c r="H31" i="17" a="1"/>
  <c r="F31" i="17" a="1"/>
  <c r="Q31" i="17" a="1"/>
  <c r="R31" i="17" a="1"/>
  <c r="S31" i="17" a="1"/>
  <c r="T31" i="17" a="1"/>
  <c r="U31" i="17" a="1"/>
  <c r="X31" i="17" a="1"/>
  <c r="V31" i="17" a="1"/>
  <c r="AA31" i="17" a="1"/>
  <c r="AB20" i="17" a="1"/>
  <c r="AB13" i="17" a="1"/>
  <c r="AB29" i="17" a="1"/>
  <c r="AB9" i="17" a="1"/>
  <c r="AB7" i="17" a="1"/>
  <c r="AB10" i="17" a="1"/>
  <c r="AB27" i="17" a="1"/>
  <c r="AB11" i="17" a="1"/>
  <c r="AB8" i="17" a="1"/>
  <c r="AB14" i="17" a="1"/>
  <c r="AB21" i="17" a="1"/>
  <c r="AB12" i="17" a="1"/>
  <c r="AB19" i="17" a="1"/>
  <c r="AB23" i="17" a="1"/>
  <c r="AB26" i="17" a="1"/>
  <c r="AB16" i="17" a="1"/>
  <c r="AB17" i="17" a="1"/>
  <c r="AB28" i="17" a="1"/>
  <c r="AB18" i="17" a="1"/>
  <c r="AB24" i="17" a="1"/>
  <c r="AB30" i="17" a="1"/>
  <c r="AB31" i="17" a="1"/>
  <c r="AB15" i="17" a="1"/>
  <c r="AB22" i="17" a="1"/>
  <c r="AB25" i="17" a="1"/>
  <c r="E31" i="17" a="1"/>
  <c r="L31" i="17" a="1"/>
  <c r="K31" i="17" a="1"/>
  <c r="I31" i="17" a="1"/>
  <c r="M31" i="17" a="1"/>
  <c r="D31" i="17" a="1"/>
  <c r="J31" i="17" a="1"/>
  <c r="CP111" i="4" l="1"/>
  <c r="CQ110" i="4"/>
  <c r="EK175" i="16"/>
  <c r="ER175" i="16"/>
  <c r="AQ31" i="17"/>
  <c r="AB31" i="17"/>
  <c r="AB30" i="17"/>
  <c r="AB28" i="17"/>
  <c r="AB23" i="17"/>
  <c r="AB21" i="17"/>
  <c r="AB27" i="17"/>
  <c r="AB29" i="17"/>
  <c r="AB26" i="17"/>
  <c r="AB25" i="17"/>
  <c r="AB24" i="17"/>
  <c r="AB17" i="17"/>
  <c r="AB19" i="17"/>
  <c r="AB14" i="17"/>
  <c r="AB10" i="17"/>
  <c r="AB13" i="17"/>
  <c r="AB9" i="17"/>
  <c r="AB22" i="17"/>
  <c r="AB18" i="17"/>
  <c r="AB16" i="17"/>
  <c r="AB12" i="17"/>
  <c r="AB8" i="17"/>
  <c r="AB7" i="17"/>
  <c r="AB20" i="17"/>
  <c r="AB11" i="17"/>
  <c r="AB15" i="17"/>
  <c r="D31" i="17"/>
  <c r="AN31" i="17"/>
  <c r="E31" i="17"/>
  <c r="F31" i="17"/>
  <c r="G31" i="17"/>
  <c r="H31" i="17"/>
  <c r="I31" i="17"/>
  <c r="AP31" i="17"/>
  <c r="J31" i="17"/>
  <c r="K31" i="17"/>
  <c r="L31" i="17"/>
  <c r="M31" i="17"/>
  <c r="N31" i="17"/>
  <c r="O31" i="17"/>
  <c r="P31" i="17"/>
  <c r="Q31" i="17"/>
  <c r="R31" i="17"/>
  <c r="S31" i="17"/>
  <c r="T31" i="17"/>
  <c r="U31" i="17"/>
  <c r="V31" i="17"/>
  <c r="W31" i="17"/>
  <c r="X31" i="17"/>
  <c r="Y31" i="17"/>
  <c r="Z31" i="17"/>
  <c r="AA31" i="17"/>
  <c r="C32" i="17"/>
  <c r="AB6" i="17" a="1"/>
  <c r="AB6" i="17" s="1"/>
  <c r="AC4" i="17"/>
  <c r="AD4" i="17" s="1"/>
  <c r="S176" i="16"/>
  <c r="R177" i="16"/>
  <c r="Z32" i="17" a="1"/>
  <c r="Y32" i="17" a="1"/>
  <c r="P32" i="17" a="1"/>
  <c r="O32" i="17" a="1"/>
  <c r="N32" i="17" a="1"/>
  <c r="AN32" i="17" a="1"/>
  <c r="AP32" i="17" a="1"/>
  <c r="AD22" i="17" a="1"/>
  <c r="AD30" i="17" a="1"/>
  <c r="AD10" i="17" a="1"/>
  <c r="AD18" i="17" a="1"/>
  <c r="AD26" i="17" a="1"/>
  <c r="AD14" i="17" a="1"/>
  <c r="AD23" i="17" a="1"/>
  <c r="AD31" i="17" a="1"/>
  <c r="AD11" i="17" a="1"/>
  <c r="AD8" i="17" a="1"/>
  <c r="AD12" i="17" a="1"/>
  <c r="AD16" i="17" a="1"/>
  <c r="AD20" i="17" a="1"/>
  <c r="AD24" i="17" a="1"/>
  <c r="AD28" i="17" a="1"/>
  <c r="AD32" i="17" a="1"/>
  <c r="AD19" i="17" a="1"/>
  <c r="AD7" i="17" a="1"/>
  <c r="AD15" i="17" a="1"/>
  <c r="AD9" i="17" a="1"/>
  <c r="AD13" i="17" a="1"/>
  <c r="AD17" i="17" a="1"/>
  <c r="AD21" i="17" a="1"/>
  <c r="AD25" i="17" a="1"/>
  <c r="AD29" i="17" a="1"/>
  <c r="AD27" i="17" a="1"/>
  <c r="AQ32" i="17" a="1"/>
  <c r="G32" i="17" a="1"/>
  <c r="W32" i="17" a="1"/>
  <c r="H32" i="17" a="1"/>
  <c r="F32" i="17" a="1"/>
  <c r="Q32" i="17" a="1"/>
  <c r="R32" i="17" a="1"/>
  <c r="S32" i="17" a="1"/>
  <c r="T32" i="17" a="1"/>
  <c r="U32" i="17" a="1"/>
  <c r="X32" i="17" a="1"/>
  <c r="V32" i="17" a="1"/>
  <c r="AA32" i="17" a="1"/>
  <c r="AB32" i="17" a="1"/>
  <c r="AC17" i="17" a="1"/>
  <c r="AC8" i="17" a="1"/>
  <c r="AC19" i="17" a="1"/>
  <c r="AC32" i="17" a="1"/>
  <c r="AC14" i="17" a="1"/>
  <c r="AC12" i="17" a="1"/>
  <c r="AC27" i="17" a="1"/>
  <c r="AC30" i="17" a="1"/>
  <c r="AC10" i="17" a="1"/>
  <c r="AC28" i="17" a="1"/>
  <c r="AC18" i="17" a="1"/>
  <c r="AC26" i="17" a="1"/>
  <c r="AC21" i="17" a="1"/>
  <c r="AC15" i="17" a="1"/>
  <c r="AC20" i="17" a="1"/>
  <c r="AC16" i="17" a="1"/>
  <c r="AC7" i="17" a="1"/>
  <c r="AC31" i="17" a="1"/>
  <c r="AC24" i="17" a="1"/>
  <c r="AC11" i="17" a="1"/>
  <c r="AC29" i="17" a="1"/>
  <c r="AC9" i="17" a="1"/>
  <c r="AC25" i="17" a="1"/>
  <c r="AC13" i="17" a="1"/>
  <c r="AC23" i="17" a="1"/>
  <c r="AC22" i="17" a="1"/>
  <c r="E32" i="17" a="1"/>
  <c r="I32" i="17" a="1"/>
  <c r="M32" i="17" a="1"/>
  <c r="L32" i="17" a="1"/>
  <c r="K32" i="17" a="1"/>
  <c r="D32" i="17" a="1"/>
  <c r="J32" i="17" a="1"/>
  <c r="CQ111" i="4" l="1"/>
  <c r="CP112" i="4"/>
  <c r="EK176" i="16"/>
  <c r="ER176" i="16"/>
  <c r="AD27" i="17"/>
  <c r="AD29" i="17"/>
  <c r="AD25" i="17"/>
  <c r="AD21" i="17"/>
  <c r="AD17" i="17"/>
  <c r="AD13" i="17"/>
  <c r="AD9" i="17"/>
  <c r="AD15" i="17"/>
  <c r="AD7" i="17"/>
  <c r="AD19" i="17"/>
  <c r="AD32" i="17"/>
  <c r="AD28" i="17"/>
  <c r="AD24" i="17"/>
  <c r="AD20" i="17"/>
  <c r="AD16" i="17"/>
  <c r="AD12" i="17"/>
  <c r="AD8" i="17"/>
  <c r="AD11" i="17"/>
  <c r="AD31" i="17"/>
  <c r="AD23" i="17"/>
  <c r="AD14" i="17"/>
  <c r="AD26" i="17"/>
  <c r="AD18" i="17"/>
  <c r="AD10" i="17"/>
  <c r="AD30" i="17"/>
  <c r="AD22" i="17"/>
  <c r="AE4" i="17"/>
  <c r="AD6" i="17" a="1"/>
  <c r="AD6" i="17" s="1"/>
  <c r="AQ32" i="17"/>
  <c r="AC30" i="17"/>
  <c r="AC32" i="17"/>
  <c r="AC23" i="17"/>
  <c r="AC25" i="17"/>
  <c r="AC29" i="17"/>
  <c r="AC24" i="17"/>
  <c r="AC26" i="17"/>
  <c r="AC22" i="17"/>
  <c r="AC27" i="17"/>
  <c r="AC19" i="17"/>
  <c r="AC13" i="17"/>
  <c r="AC9" i="17"/>
  <c r="AC21" i="17"/>
  <c r="AC31" i="17"/>
  <c r="AC18" i="17"/>
  <c r="AC16" i="17"/>
  <c r="AC12" i="17"/>
  <c r="AC8" i="17"/>
  <c r="AC20" i="17"/>
  <c r="AC15" i="17"/>
  <c r="AC11" i="17"/>
  <c r="AC7" i="17"/>
  <c r="AC28" i="17"/>
  <c r="AC10" i="17"/>
  <c r="AC14" i="17"/>
  <c r="AC17" i="17"/>
  <c r="AN32" i="17"/>
  <c r="D32" i="17"/>
  <c r="E32" i="17"/>
  <c r="F32" i="17"/>
  <c r="G32" i="17"/>
  <c r="H32" i="17"/>
  <c r="I32" i="17"/>
  <c r="AP32" i="17"/>
  <c r="J32" i="17"/>
  <c r="K32" i="17"/>
  <c r="L32" i="17"/>
  <c r="M32" i="17"/>
  <c r="N32" i="17"/>
  <c r="O32" i="17"/>
  <c r="P32" i="17"/>
  <c r="Q32" i="17"/>
  <c r="R32" i="17"/>
  <c r="S32" i="17"/>
  <c r="T32" i="17"/>
  <c r="U32" i="17"/>
  <c r="V32" i="17"/>
  <c r="W32" i="17"/>
  <c r="X32" i="17"/>
  <c r="Y32" i="17"/>
  <c r="Z32" i="17"/>
  <c r="AA32" i="17"/>
  <c r="AB32" i="17"/>
  <c r="C33" i="17"/>
  <c r="S177" i="16"/>
  <c r="R178" i="16"/>
  <c r="AC6" i="17" a="1"/>
  <c r="AC6" i="17" s="1"/>
  <c r="Z33" i="17" a="1"/>
  <c r="Y33" i="17" a="1"/>
  <c r="P33" i="17" a="1"/>
  <c r="O33" i="17" a="1"/>
  <c r="N33" i="17" a="1"/>
  <c r="AN33" i="17" a="1"/>
  <c r="AP33" i="17" a="1"/>
  <c r="AE21" i="17" a="1"/>
  <c r="AE9" i="17" a="1"/>
  <c r="AE29" i="17" a="1"/>
  <c r="AE17" i="17" a="1"/>
  <c r="AE25" i="17" a="1"/>
  <c r="AE13" i="17" a="1"/>
  <c r="AE33" i="17" a="1"/>
  <c r="AE10" i="17" a="1"/>
  <c r="AE18" i="17" a="1"/>
  <c r="AE14" i="17" a="1"/>
  <c r="AE26" i="17" a="1"/>
  <c r="AE7" i="17" a="1"/>
  <c r="AE11" i="17" a="1"/>
  <c r="AE15" i="17" a="1"/>
  <c r="AE19" i="17" a="1"/>
  <c r="AE23" i="17" a="1"/>
  <c r="AE27" i="17" a="1"/>
  <c r="AE31" i="17" a="1"/>
  <c r="AE22" i="17" a="1"/>
  <c r="AE30" i="17" a="1"/>
  <c r="AE8" i="17" a="1"/>
  <c r="AE12" i="17" a="1"/>
  <c r="AE16" i="17" a="1"/>
  <c r="AE20" i="17" a="1"/>
  <c r="AE24" i="17" a="1"/>
  <c r="AE28" i="17" a="1"/>
  <c r="AE32" i="17" a="1"/>
  <c r="AD33" i="17" a="1"/>
  <c r="G33" i="17" a="1"/>
  <c r="AQ33" i="17" a="1"/>
  <c r="W33" i="17" a="1"/>
  <c r="H33" i="17" a="1"/>
  <c r="F33" i="17" a="1"/>
  <c r="Q33" i="17" a="1"/>
  <c r="R33" i="17" a="1"/>
  <c r="S33" i="17" a="1"/>
  <c r="T33" i="17" a="1"/>
  <c r="U33" i="17" a="1"/>
  <c r="X33" i="17" a="1"/>
  <c r="V33" i="17" a="1"/>
  <c r="AA33" i="17" a="1"/>
  <c r="AB33" i="17" a="1"/>
  <c r="AC33" i="17" a="1"/>
  <c r="E33" i="17" a="1"/>
  <c r="I33" i="17" a="1"/>
  <c r="M33" i="17" a="1"/>
  <c r="L33" i="17" a="1"/>
  <c r="K33" i="17" a="1"/>
  <c r="D33" i="17" a="1"/>
  <c r="J33" i="17" a="1"/>
  <c r="CP113" i="4" l="1"/>
  <c r="CQ112" i="4"/>
  <c r="EK177" i="16"/>
  <c r="ER177" i="16"/>
  <c r="AD33" i="17"/>
  <c r="AE32" i="17"/>
  <c r="AE28" i="17"/>
  <c r="AE24" i="17"/>
  <c r="AE20" i="17"/>
  <c r="AE16" i="17"/>
  <c r="AE12" i="17"/>
  <c r="AE8" i="17"/>
  <c r="AE30" i="17"/>
  <c r="AE22" i="17"/>
  <c r="AE31" i="17"/>
  <c r="AE27" i="17"/>
  <c r="AE23" i="17"/>
  <c r="AE19" i="17"/>
  <c r="AE15" i="17"/>
  <c r="AE11" i="17"/>
  <c r="AE7" i="17"/>
  <c r="AE26" i="17"/>
  <c r="AE14" i="17"/>
  <c r="AE18" i="17"/>
  <c r="AE10" i="17"/>
  <c r="AE33" i="17"/>
  <c r="AE13" i="17"/>
  <c r="AE25" i="17"/>
  <c r="AE17" i="17"/>
  <c r="AE29" i="17"/>
  <c r="AE9" i="17"/>
  <c r="AE21" i="17"/>
  <c r="AF4" i="17"/>
  <c r="AE6" i="17" a="1"/>
  <c r="AE6" i="17" s="1"/>
  <c r="AQ33" i="17"/>
  <c r="AN33" i="17"/>
  <c r="D33" i="17"/>
  <c r="E33" i="17"/>
  <c r="F33" i="17"/>
  <c r="G33" i="17"/>
  <c r="H33" i="17"/>
  <c r="I33" i="17"/>
  <c r="AP33" i="17"/>
  <c r="J33" i="17"/>
  <c r="K33" i="17"/>
  <c r="L33" i="17"/>
  <c r="M33" i="17"/>
  <c r="N33" i="17"/>
  <c r="O33" i="17"/>
  <c r="P33" i="17"/>
  <c r="Q33" i="17"/>
  <c r="R33" i="17"/>
  <c r="S33" i="17"/>
  <c r="T33" i="17"/>
  <c r="U33" i="17"/>
  <c r="V33" i="17"/>
  <c r="W33" i="17"/>
  <c r="X33" i="17"/>
  <c r="Y33" i="17"/>
  <c r="Z33" i="17"/>
  <c r="AA33" i="17"/>
  <c r="AB33" i="17"/>
  <c r="AC33" i="17"/>
  <c r="C34" i="17"/>
  <c r="S178" i="16"/>
  <c r="R179" i="16"/>
  <c r="Z34" i="17" a="1"/>
  <c r="Y34" i="17" a="1"/>
  <c r="P34" i="17" a="1"/>
  <c r="O34" i="17" a="1"/>
  <c r="N34" i="17" a="1"/>
  <c r="AN34" i="17" a="1"/>
  <c r="AP34" i="17" a="1"/>
  <c r="AE34" i="17" a="1"/>
  <c r="AD34" i="17" a="1"/>
  <c r="AF8" i="17" a="1"/>
  <c r="AF28" i="17" a="1"/>
  <c r="AF24" i="17" a="1"/>
  <c r="AF16" i="17" a="1"/>
  <c r="AF12" i="17" a="1"/>
  <c r="AF32" i="17" a="1"/>
  <c r="AF20" i="17" a="1"/>
  <c r="AF33" i="17" a="1"/>
  <c r="AF17" i="17" a="1"/>
  <c r="AF21" i="17" a="1"/>
  <c r="AF29" i="17" a="1"/>
  <c r="AF10" i="17" a="1"/>
  <c r="AF14" i="17" a="1"/>
  <c r="AF18" i="17" a="1"/>
  <c r="AF22" i="17" a="1"/>
  <c r="AF26" i="17" a="1"/>
  <c r="AF30" i="17" a="1"/>
  <c r="AF34" i="17" a="1"/>
  <c r="AF9" i="17" a="1"/>
  <c r="AF25" i="17" a="1"/>
  <c r="AF7" i="17" a="1"/>
  <c r="AF11" i="17" a="1"/>
  <c r="AF15" i="17" a="1"/>
  <c r="AF19" i="17" a="1"/>
  <c r="AF23" i="17" a="1"/>
  <c r="AF27" i="17" a="1"/>
  <c r="AF31" i="17" a="1"/>
  <c r="AF13" i="17" a="1"/>
  <c r="G34" i="17" a="1"/>
  <c r="AQ34" i="17" a="1"/>
  <c r="W34" i="17" a="1"/>
  <c r="H34" i="17" a="1"/>
  <c r="F34" i="17" a="1"/>
  <c r="Q34" i="17" a="1"/>
  <c r="R34" i="17" a="1"/>
  <c r="S34" i="17" a="1"/>
  <c r="T34" i="17" a="1"/>
  <c r="U34" i="17" a="1"/>
  <c r="X34" i="17" a="1"/>
  <c r="V34" i="17" a="1"/>
  <c r="AA34" i="17" a="1"/>
  <c r="AB34" i="17" a="1"/>
  <c r="AC34" i="17" a="1"/>
  <c r="E34" i="17" a="1"/>
  <c r="I34" i="17" a="1"/>
  <c r="M34" i="17" a="1"/>
  <c r="L34" i="17" a="1"/>
  <c r="K34" i="17" a="1"/>
  <c r="J34" i="17" a="1"/>
  <c r="D34" i="17" a="1"/>
  <c r="CP114" i="4" l="1"/>
  <c r="CQ113" i="4"/>
  <c r="EK178" i="16"/>
  <c r="ER178" i="16"/>
  <c r="AF13" i="17"/>
  <c r="AF31" i="17"/>
  <c r="AF27" i="17"/>
  <c r="AF23" i="17"/>
  <c r="AF19" i="17"/>
  <c r="AF15" i="17"/>
  <c r="AF11" i="17"/>
  <c r="AF7" i="17"/>
  <c r="AF25" i="17"/>
  <c r="AF9" i="17"/>
  <c r="AF34" i="17"/>
  <c r="AF30" i="17"/>
  <c r="AF26" i="17"/>
  <c r="AF22" i="17"/>
  <c r="AF18" i="17"/>
  <c r="AF14" i="17"/>
  <c r="AF10" i="17"/>
  <c r="AF29" i="17"/>
  <c r="AF21" i="17"/>
  <c r="AF17" i="17"/>
  <c r="AF33" i="17"/>
  <c r="AF20" i="17"/>
  <c r="AF32" i="17"/>
  <c r="AF12" i="17"/>
  <c r="AF16" i="17"/>
  <c r="AF24" i="17"/>
  <c r="AF28" i="17"/>
  <c r="AF8" i="17"/>
  <c r="AD34" i="17"/>
  <c r="AE34" i="17"/>
  <c r="AG4" i="17"/>
  <c r="AF6" i="17" a="1"/>
  <c r="AF6" i="17" s="1"/>
  <c r="AQ34" i="17"/>
  <c r="AN34" i="17"/>
  <c r="D34" i="17"/>
  <c r="E34" i="17"/>
  <c r="F34" i="17"/>
  <c r="G34" i="17"/>
  <c r="H34" i="17"/>
  <c r="I34" i="17"/>
  <c r="AP34" i="17"/>
  <c r="J34" i="17"/>
  <c r="K34" i="17"/>
  <c r="L34" i="17"/>
  <c r="M34" i="17"/>
  <c r="N34" i="17"/>
  <c r="O34" i="17"/>
  <c r="P34" i="17"/>
  <c r="Q34" i="17"/>
  <c r="R34" i="17"/>
  <c r="S34" i="17"/>
  <c r="T34" i="17"/>
  <c r="U34" i="17"/>
  <c r="V34" i="17"/>
  <c r="W34" i="17"/>
  <c r="X34" i="17"/>
  <c r="Y34" i="17"/>
  <c r="Z34" i="17"/>
  <c r="AA34" i="17"/>
  <c r="AB34" i="17"/>
  <c r="AC34" i="17"/>
  <c r="C35" i="17"/>
  <c r="S179" i="16"/>
  <c r="R180" i="16"/>
  <c r="Z35" i="17" a="1"/>
  <c r="Y35" i="17" a="1"/>
  <c r="P35" i="17" a="1"/>
  <c r="O35" i="17" a="1"/>
  <c r="N35" i="17" a="1"/>
  <c r="AN35" i="17" a="1"/>
  <c r="AP35" i="17" a="1"/>
  <c r="AG27" i="17" a="1"/>
  <c r="AG15" i="17" a="1"/>
  <c r="AG23" i="17" a="1"/>
  <c r="AG11" i="17" a="1"/>
  <c r="AG31" i="17" a="1"/>
  <c r="AG19" i="17" a="1"/>
  <c r="AG7" i="17" a="1"/>
  <c r="AG35" i="17" a="1"/>
  <c r="AG12" i="17" a="1"/>
  <c r="AG20" i="17" a="1"/>
  <c r="AG24" i="17" a="1"/>
  <c r="AG28" i="17" a="1"/>
  <c r="AG8" i="17" a="1"/>
  <c r="AG9" i="17" a="1"/>
  <c r="AG13" i="17" a="1"/>
  <c r="AG17" i="17" a="1"/>
  <c r="AG21" i="17" a="1"/>
  <c r="AG25" i="17" a="1"/>
  <c r="AG29" i="17" a="1"/>
  <c r="AG33" i="17" a="1"/>
  <c r="AG16" i="17" a="1"/>
  <c r="AG32" i="17" a="1"/>
  <c r="AG10" i="17" a="1"/>
  <c r="AG14" i="17" a="1"/>
  <c r="AG18" i="17" a="1"/>
  <c r="AG22" i="17" a="1"/>
  <c r="AG26" i="17" a="1"/>
  <c r="AG30" i="17" a="1"/>
  <c r="AG34" i="17" a="1"/>
  <c r="AF35" i="17" a="1"/>
  <c r="AE35" i="17" a="1"/>
  <c r="AD35" i="17" a="1"/>
  <c r="AQ35" i="17" a="1"/>
  <c r="G35" i="17" a="1"/>
  <c r="W35" i="17" a="1"/>
  <c r="H35" i="17" a="1"/>
  <c r="F35" i="17" a="1"/>
  <c r="Q35" i="17" a="1"/>
  <c r="R35" i="17" a="1"/>
  <c r="S35" i="17" a="1"/>
  <c r="T35" i="17" a="1"/>
  <c r="U35" i="17" a="1"/>
  <c r="X35" i="17" a="1"/>
  <c r="V35" i="17" a="1"/>
  <c r="AA35" i="17" a="1"/>
  <c r="AB35" i="17" a="1"/>
  <c r="AC35" i="17" a="1"/>
  <c r="E35" i="17" a="1"/>
  <c r="I35" i="17" a="1"/>
  <c r="M35" i="17" a="1"/>
  <c r="L35" i="17" a="1"/>
  <c r="K35" i="17" a="1"/>
  <c r="D35" i="17" a="1"/>
  <c r="J35" i="17" a="1"/>
  <c r="CP115" i="4" l="1"/>
  <c r="CP116" i="4" s="1"/>
  <c r="CQ116" i="4" s="1"/>
  <c r="CQ114" i="4"/>
  <c r="EK179" i="16"/>
  <c r="ER179" i="16"/>
  <c r="AD35" i="17"/>
  <c r="AE35" i="17"/>
  <c r="AF35" i="17"/>
  <c r="AG34" i="17"/>
  <c r="AG30" i="17"/>
  <c r="AG26" i="17"/>
  <c r="AG22" i="17"/>
  <c r="AG18" i="17"/>
  <c r="AG14" i="17"/>
  <c r="AG10" i="17"/>
  <c r="AG32" i="17"/>
  <c r="AG16" i="17"/>
  <c r="AG33" i="17"/>
  <c r="AG29" i="17"/>
  <c r="AG25" i="17"/>
  <c r="AG21" i="17"/>
  <c r="AG17" i="17"/>
  <c r="AG13" i="17"/>
  <c r="AG9" i="17"/>
  <c r="AG8" i="17"/>
  <c r="AG28" i="17"/>
  <c r="AG24" i="17"/>
  <c r="AG20" i="17"/>
  <c r="AG12" i="17"/>
  <c r="AG35" i="17"/>
  <c r="AG7" i="17"/>
  <c r="AG19" i="17"/>
  <c r="AG31" i="17"/>
  <c r="AG11" i="17"/>
  <c r="AG23" i="17"/>
  <c r="AG15" i="17"/>
  <c r="AG27" i="17"/>
  <c r="AH4" i="17"/>
  <c r="AG6" i="17" a="1"/>
  <c r="AG6" i="17" s="1"/>
  <c r="AQ35" i="17"/>
  <c r="D35" i="17"/>
  <c r="AN35" i="17"/>
  <c r="E35" i="17"/>
  <c r="F35" i="17"/>
  <c r="G35" i="17"/>
  <c r="H35" i="17"/>
  <c r="I35" i="17"/>
  <c r="AP35" i="17"/>
  <c r="J35" i="17"/>
  <c r="K35" i="17"/>
  <c r="L35" i="17"/>
  <c r="M35" i="17"/>
  <c r="N35" i="17"/>
  <c r="O35" i="17"/>
  <c r="P35" i="17"/>
  <c r="Q35" i="17"/>
  <c r="R35" i="17"/>
  <c r="S35" i="17"/>
  <c r="T35" i="17"/>
  <c r="U35" i="17"/>
  <c r="V35" i="17"/>
  <c r="W35" i="17"/>
  <c r="X35" i="17"/>
  <c r="Y35" i="17"/>
  <c r="Z35" i="17"/>
  <c r="AA35" i="17"/>
  <c r="AB35" i="17"/>
  <c r="AC35" i="17"/>
  <c r="C36" i="17"/>
  <c r="S180" i="16"/>
  <c r="R181" i="16"/>
  <c r="Z36" i="17" a="1"/>
  <c r="Y36" i="17" a="1"/>
  <c r="P36" i="17" a="1"/>
  <c r="O36" i="17" a="1"/>
  <c r="N36" i="17" a="1"/>
  <c r="AN36" i="17" a="1"/>
  <c r="AP36" i="17" a="1"/>
  <c r="AH14" i="17" a="1"/>
  <c r="AH10" i="17" a="1"/>
  <c r="AH22" i="17" a="1"/>
  <c r="AH30" i="17" a="1"/>
  <c r="AH18" i="17" a="1"/>
  <c r="AH26" i="17" a="1"/>
  <c r="AH34" i="17" a="1"/>
  <c r="AH7" i="17" a="1"/>
  <c r="AH15" i="17" a="1"/>
  <c r="AH35" i="17" a="1"/>
  <c r="AH23" i="17" a="1"/>
  <c r="AH31" i="17" a="1"/>
  <c r="AH8" i="17" a="1"/>
  <c r="AH12" i="17" a="1"/>
  <c r="AH16" i="17" a="1"/>
  <c r="AH20" i="17" a="1"/>
  <c r="AH24" i="17" a="1"/>
  <c r="AH28" i="17" a="1"/>
  <c r="AH32" i="17" a="1"/>
  <c r="AH36" i="17" a="1"/>
  <c r="AH11" i="17" a="1"/>
  <c r="AH19" i="17" a="1"/>
  <c r="AH27" i="17" a="1"/>
  <c r="AH9" i="17" a="1"/>
  <c r="AH13" i="17" a="1"/>
  <c r="AH17" i="17" a="1"/>
  <c r="AH21" i="17" a="1"/>
  <c r="AH25" i="17" a="1"/>
  <c r="AH29" i="17" a="1"/>
  <c r="AH33" i="17" a="1"/>
  <c r="AG36" i="17" a="1"/>
  <c r="AF36" i="17" a="1"/>
  <c r="AE36" i="17" a="1"/>
  <c r="AD36" i="17" a="1"/>
  <c r="AQ36" i="17" a="1"/>
  <c r="G36" i="17" a="1"/>
  <c r="W36" i="17" a="1"/>
  <c r="H36" i="17" a="1"/>
  <c r="F36" i="17" a="1"/>
  <c r="Q36" i="17" a="1"/>
  <c r="R36" i="17" a="1"/>
  <c r="S36" i="17" a="1"/>
  <c r="T36" i="17" a="1"/>
  <c r="U36" i="17" a="1"/>
  <c r="X36" i="17" a="1"/>
  <c r="V36" i="17" a="1"/>
  <c r="AA36" i="17" a="1"/>
  <c r="AB36" i="17" a="1"/>
  <c r="AC36" i="17" a="1"/>
  <c r="E36" i="17" a="1"/>
  <c r="I36" i="17" a="1"/>
  <c r="M36" i="17" a="1"/>
  <c r="L36" i="17" a="1"/>
  <c r="K36" i="17" a="1"/>
  <c r="D36" i="17" a="1"/>
  <c r="J36" i="17" a="1"/>
  <c r="CQ115" i="4" l="1"/>
  <c r="CP15" i="4"/>
  <c r="CP14" i="4"/>
  <c r="EK180" i="16"/>
  <c r="ER180" i="16"/>
  <c r="AD36" i="17"/>
  <c r="AE36" i="17"/>
  <c r="AF36" i="17"/>
  <c r="AG36" i="17"/>
  <c r="AH33" i="17"/>
  <c r="AH29" i="17"/>
  <c r="AH25" i="17"/>
  <c r="AH21" i="17"/>
  <c r="AH17" i="17"/>
  <c r="AH13" i="17"/>
  <c r="AH9" i="17"/>
  <c r="AH27" i="17"/>
  <c r="AH19" i="17"/>
  <c r="AH11" i="17"/>
  <c r="AH36" i="17"/>
  <c r="AH32" i="17"/>
  <c r="AH28" i="17"/>
  <c r="AH24" i="17"/>
  <c r="AH20" i="17"/>
  <c r="AH16" i="17"/>
  <c r="AH12" i="17"/>
  <c r="AH8" i="17"/>
  <c r="AH31" i="17"/>
  <c r="AH23" i="17"/>
  <c r="AH35" i="17"/>
  <c r="AH15" i="17"/>
  <c r="AH7" i="17"/>
  <c r="AH34" i="17"/>
  <c r="AH26" i="17"/>
  <c r="AH18" i="17"/>
  <c r="AH30" i="17"/>
  <c r="AH22" i="17"/>
  <c r="AH10" i="17"/>
  <c r="AH14" i="17"/>
  <c r="AH6" i="17" a="1"/>
  <c r="AH6" i="17" s="1"/>
  <c r="AI4" i="17"/>
  <c r="AQ36" i="17"/>
  <c r="D36" i="17"/>
  <c r="AN36" i="17"/>
  <c r="E36" i="17"/>
  <c r="F36" i="17"/>
  <c r="G36" i="17"/>
  <c r="H36" i="17"/>
  <c r="I36" i="17"/>
  <c r="AP36" i="17"/>
  <c r="J36" i="17"/>
  <c r="K36" i="17"/>
  <c r="L36" i="17"/>
  <c r="M36" i="17"/>
  <c r="N36" i="17"/>
  <c r="O36" i="17"/>
  <c r="P36" i="17"/>
  <c r="Q36" i="17"/>
  <c r="R36" i="17"/>
  <c r="S36" i="17"/>
  <c r="T36" i="17"/>
  <c r="U36" i="17"/>
  <c r="V36" i="17"/>
  <c r="W36" i="17"/>
  <c r="X36" i="17"/>
  <c r="Y36" i="17"/>
  <c r="Z36" i="17"/>
  <c r="AA36" i="17"/>
  <c r="AB36" i="17"/>
  <c r="AC36" i="17"/>
  <c r="C37" i="17"/>
  <c r="S181" i="16"/>
  <c r="R182" i="16"/>
  <c r="Z37" i="17" a="1"/>
  <c r="Y37" i="17" a="1"/>
  <c r="P37" i="17" a="1"/>
  <c r="O37" i="17" a="1"/>
  <c r="N37" i="17" a="1"/>
  <c r="AN37" i="17" a="1"/>
  <c r="AP37" i="17" a="1"/>
  <c r="AI35" i="17" a="1"/>
  <c r="AI12" i="17" a="1"/>
  <c r="AI20" i="17" a="1"/>
  <c r="AI28" i="17" a="1"/>
  <c r="AI36" i="17" a="1"/>
  <c r="AI11" i="17" a="1"/>
  <c r="AI7" i="17" a="1"/>
  <c r="AI14" i="17" a="1"/>
  <c r="AI22" i="17" a="1"/>
  <c r="AI30" i="17" a="1"/>
  <c r="AI37" i="17" a="1"/>
  <c r="AI27" i="17" a="1"/>
  <c r="AI8" i="17" a="1"/>
  <c r="AI15" i="17" a="1"/>
  <c r="AI23" i="17" a="1"/>
  <c r="AI31" i="17" a="1"/>
  <c r="AI13" i="17" a="1"/>
  <c r="AI16" i="17" a="1"/>
  <c r="AI24" i="17" a="1"/>
  <c r="AI32" i="17" a="1"/>
  <c r="AI29" i="17" a="1"/>
  <c r="AI9" i="17" a="1"/>
  <c r="AI17" i="17" a="1"/>
  <c r="AI25" i="17" a="1"/>
  <c r="AI33" i="17" a="1"/>
  <c r="AI19" i="17" a="1"/>
  <c r="AI21" i="17" a="1"/>
  <c r="AI10" i="17" a="1"/>
  <c r="AI18" i="17" a="1"/>
  <c r="AI26" i="17" a="1"/>
  <c r="AI34" i="17" a="1"/>
  <c r="AH37" i="17" a="1"/>
  <c r="AG37" i="17" a="1"/>
  <c r="AF37" i="17" a="1"/>
  <c r="AE37" i="17" a="1"/>
  <c r="AD37" i="17" a="1"/>
  <c r="AQ37" i="17" a="1"/>
  <c r="G37" i="17" a="1"/>
  <c r="W37" i="17" a="1"/>
  <c r="H37" i="17" a="1"/>
  <c r="F37" i="17" a="1"/>
  <c r="Q37" i="17" a="1"/>
  <c r="R37" i="17" a="1"/>
  <c r="S37" i="17" a="1"/>
  <c r="T37" i="17" a="1"/>
  <c r="U37" i="17" a="1"/>
  <c r="X37" i="17" a="1"/>
  <c r="V37" i="17" a="1"/>
  <c r="AA37" i="17" a="1"/>
  <c r="AB37" i="17" a="1"/>
  <c r="AC37" i="17" a="1"/>
  <c r="E37" i="17" a="1"/>
  <c r="I37" i="17" a="1"/>
  <c r="M37" i="17" a="1"/>
  <c r="L37" i="17" a="1"/>
  <c r="K37" i="17" a="1"/>
  <c r="D37" i="17" a="1"/>
  <c r="J37" i="17" a="1"/>
  <c r="CQ15" i="4" l="1"/>
  <c r="CQ14" i="4"/>
  <c r="EK181" i="16"/>
  <c r="ER181" i="16"/>
  <c r="AI34" i="17"/>
  <c r="AI26" i="17"/>
  <c r="AI18" i="17"/>
  <c r="AI10" i="17"/>
  <c r="AI21" i="17"/>
  <c r="AI19" i="17"/>
  <c r="AI33" i="17"/>
  <c r="AI25" i="17"/>
  <c r="AI17" i="17"/>
  <c r="AI9" i="17"/>
  <c r="AI29" i="17"/>
  <c r="AI32" i="17"/>
  <c r="AI24" i="17"/>
  <c r="AI16" i="17"/>
  <c r="AI13" i="17"/>
  <c r="AI31" i="17"/>
  <c r="AI23" i="17"/>
  <c r="AI15" i="17"/>
  <c r="AI8" i="17"/>
  <c r="AI27" i="17"/>
  <c r="AI37" i="17"/>
  <c r="AI30" i="17"/>
  <c r="AI22" i="17"/>
  <c r="AI14" i="17"/>
  <c r="AI7" i="17"/>
  <c r="AI11" i="17"/>
  <c r="AI36" i="17"/>
  <c r="AI28" i="17"/>
  <c r="AI20" i="17"/>
  <c r="AI12" i="17"/>
  <c r="AI35" i="17"/>
  <c r="AI6" i="17" a="1"/>
  <c r="AI6" i="17" s="1"/>
  <c r="AJ4" i="17"/>
  <c r="AD37" i="17"/>
  <c r="AE37" i="17"/>
  <c r="AF37" i="17"/>
  <c r="AG37" i="17"/>
  <c r="AH37" i="17"/>
  <c r="AQ37" i="17"/>
  <c r="AN37" i="17"/>
  <c r="D37" i="17"/>
  <c r="E37" i="17"/>
  <c r="F37" i="17"/>
  <c r="G37" i="17"/>
  <c r="H37" i="17"/>
  <c r="I37" i="17"/>
  <c r="AP37" i="17"/>
  <c r="J37" i="17"/>
  <c r="K37" i="17"/>
  <c r="L37" i="17"/>
  <c r="M37" i="17"/>
  <c r="N37" i="17"/>
  <c r="O37" i="17"/>
  <c r="P37" i="17"/>
  <c r="Q37" i="17"/>
  <c r="R37" i="17"/>
  <c r="S37" i="17"/>
  <c r="T37" i="17"/>
  <c r="U37" i="17"/>
  <c r="V37" i="17"/>
  <c r="W37" i="17"/>
  <c r="X37" i="17"/>
  <c r="Y37" i="17"/>
  <c r="Z37" i="17"/>
  <c r="AA37" i="17"/>
  <c r="AB37" i="17"/>
  <c r="AC37" i="17"/>
  <c r="C38" i="17"/>
  <c r="S182" i="16"/>
  <c r="R183" i="16"/>
  <c r="Z38" i="17" a="1"/>
  <c r="Y38" i="17" a="1"/>
  <c r="P38" i="17" a="1"/>
  <c r="O38" i="17" a="1"/>
  <c r="N38" i="17" a="1"/>
  <c r="AN38" i="17" a="1"/>
  <c r="AP38" i="17" a="1"/>
  <c r="AJ8" i="17" a="1"/>
  <c r="AJ13" i="17" a="1"/>
  <c r="AJ19" i="17" a="1"/>
  <c r="AJ24" i="17" a="1"/>
  <c r="AJ27" i="17" a="1"/>
  <c r="AJ31" i="17" a="1"/>
  <c r="AJ35" i="17" a="1"/>
  <c r="AJ9" i="17" a="1"/>
  <c r="AJ15" i="17" a="1"/>
  <c r="AJ20" i="17" a="1"/>
  <c r="AJ25" i="17" a="1"/>
  <c r="AJ30" i="17" a="1"/>
  <c r="AJ34" i="17" a="1"/>
  <c r="AJ11" i="17" a="1"/>
  <c r="AJ14" i="17" a="1"/>
  <c r="AJ18" i="17" a="1"/>
  <c r="AJ23" i="17" a="1"/>
  <c r="AJ26" i="17" a="1"/>
  <c r="AJ32" i="17" a="1"/>
  <c r="AJ36" i="17" a="1"/>
  <c r="AJ7" i="17" a="1"/>
  <c r="AJ12" i="17" a="1"/>
  <c r="AJ17" i="17" a="1"/>
  <c r="AJ22" i="17" a="1"/>
  <c r="AJ28" i="17" a="1"/>
  <c r="AJ33" i="17" a="1"/>
  <c r="AJ37" i="17" a="1"/>
  <c r="AJ10" i="17" a="1"/>
  <c r="AJ16" i="17" a="1"/>
  <c r="AJ21" i="17" a="1"/>
  <c r="AJ29" i="17" a="1"/>
  <c r="AJ38" i="17" a="1"/>
  <c r="AI38" i="17" a="1"/>
  <c r="AH38" i="17" a="1"/>
  <c r="AG38" i="17" a="1"/>
  <c r="AF38" i="17" a="1"/>
  <c r="AE38" i="17" a="1"/>
  <c r="AD38" i="17" a="1"/>
  <c r="AQ38" i="17" a="1"/>
  <c r="G38" i="17" a="1"/>
  <c r="W38" i="17" a="1"/>
  <c r="H38" i="17" a="1"/>
  <c r="F38" i="17" a="1"/>
  <c r="Q38" i="17" a="1"/>
  <c r="R38" i="17" a="1"/>
  <c r="S38" i="17" a="1"/>
  <c r="T38" i="17" a="1"/>
  <c r="U38" i="17" a="1"/>
  <c r="X38" i="17" a="1"/>
  <c r="V38" i="17" a="1"/>
  <c r="AA38" i="17" a="1"/>
  <c r="AB38" i="17" a="1"/>
  <c r="AC38" i="17" a="1"/>
  <c r="E38" i="17" a="1"/>
  <c r="K38" i="17" a="1"/>
  <c r="M38" i="17" a="1"/>
  <c r="I38" i="17" a="1"/>
  <c r="L38" i="17" a="1"/>
  <c r="D38" i="17" a="1"/>
  <c r="J38" i="17" a="1"/>
  <c r="EK182" i="16" l="1"/>
  <c r="ER182" i="16"/>
  <c r="AI38" i="17"/>
  <c r="AJ38" i="17"/>
  <c r="AJ29" i="17"/>
  <c r="AJ21" i="17"/>
  <c r="AJ16" i="17"/>
  <c r="AJ10" i="17"/>
  <c r="AJ37" i="17"/>
  <c r="AJ33" i="17"/>
  <c r="AJ28" i="17"/>
  <c r="AJ22" i="17"/>
  <c r="AJ17" i="17"/>
  <c r="AJ12" i="17"/>
  <c r="AJ7" i="17"/>
  <c r="AJ36" i="17"/>
  <c r="AJ32" i="17"/>
  <c r="AJ26" i="17"/>
  <c r="AJ23" i="17"/>
  <c r="AJ18" i="17"/>
  <c r="AJ14" i="17"/>
  <c r="AJ11" i="17"/>
  <c r="AJ34" i="17"/>
  <c r="AJ30" i="17"/>
  <c r="AJ25" i="17"/>
  <c r="AJ20" i="17"/>
  <c r="AJ15" i="17"/>
  <c r="AJ9" i="17"/>
  <c r="AJ35" i="17"/>
  <c r="AJ31" i="17"/>
  <c r="AJ27" i="17"/>
  <c r="AJ24" i="17"/>
  <c r="AJ19" i="17"/>
  <c r="AJ13" i="17"/>
  <c r="AJ8" i="17"/>
  <c r="AK4" i="17"/>
  <c r="AJ6" i="17" a="1"/>
  <c r="AJ6" i="17" s="1"/>
  <c r="AD38" i="17"/>
  <c r="AE38" i="17"/>
  <c r="AF38" i="17"/>
  <c r="AG38" i="17"/>
  <c r="AH38" i="17"/>
  <c r="AQ38" i="17"/>
  <c r="D38" i="17"/>
  <c r="AN38" i="17"/>
  <c r="E38" i="17"/>
  <c r="F38" i="17"/>
  <c r="G38" i="17"/>
  <c r="H38" i="17"/>
  <c r="I38" i="17"/>
  <c r="AP38" i="17"/>
  <c r="J38" i="17"/>
  <c r="K38" i="17"/>
  <c r="L38" i="17"/>
  <c r="M38" i="17"/>
  <c r="N38" i="17"/>
  <c r="O38" i="17"/>
  <c r="P38" i="17"/>
  <c r="Q38" i="17"/>
  <c r="R38" i="17"/>
  <c r="S38" i="17"/>
  <c r="T38" i="17"/>
  <c r="U38" i="17"/>
  <c r="V38" i="17"/>
  <c r="W38" i="17"/>
  <c r="X38" i="17"/>
  <c r="Y38" i="17"/>
  <c r="Z38" i="17"/>
  <c r="AA38" i="17"/>
  <c r="AB38" i="17"/>
  <c r="AC38" i="17"/>
  <c r="C39" i="17"/>
  <c r="S183" i="16"/>
  <c r="R184" i="16"/>
  <c r="Z39" i="17" a="1"/>
  <c r="Y39" i="17" a="1"/>
  <c r="P39" i="17" a="1"/>
  <c r="O39" i="17" a="1"/>
  <c r="N39" i="17" a="1"/>
  <c r="AN39" i="17" a="1"/>
  <c r="AP39" i="17" a="1"/>
  <c r="AK7" i="17" a="1"/>
  <c r="AK8" i="17" a="1"/>
  <c r="AK9" i="17" a="1"/>
  <c r="AK10" i="17" a="1"/>
  <c r="AK11" i="17" a="1"/>
  <c r="AK12" i="17" a="1"/>
  <c r="AK13" i="17" a="1"/>
  <c r="AK14" i="17" a="1"/>
  <c r="AK15" i="17" a="1"/>
  <c r="AK16" i="17" a="1"/>
  <c r="AK17" i="17" a="1"/>
  <c r="AK18" i="17" a="1"/>
  <c r="AK19" i="17" a="1"/>
  <c r="AK20" i="17" a="1"/>
  <c r="AK21" i="17" a="1"/>
  <c r="AK22" i="17" a="1"/>
  <c r="AK23" i="17" a="1"/>
  <c r="AK24" i="17" a="1"/>
  <c r="AK25" i="17" a="1"/>
  <c r="AK26" i="17" a="1"/>
  <c r="AK27" i="17" a="1"/>
  <c r="AK28" i="17" a="1"/>
  <c r="AK29" i="17" a="1"/>
  <c r="AK30" i="17" a="1"/>
  <c r="AK31" i="17" a="1"/>
  <c r="AK32" i="17" a="1"/>
  <c r="AK33" i="17" a="1"/>
  <c r="AK34" i="17" a="1"/>
  <c r="AK35" i="17" a="1"/>
  <c r="AK36" i="17" a="1"/>
  <c r="AK37" i="17" a="1"/>
  <c r="AK38" i="17" a="1"/>
  <c r="AK39" i="17" a="1"/>
  <c r="AJ39" i="17" a="1"/>
  <c r="AI39" i="17" a="1"/>
  <c r="AH39" i="17" a="1"/>
  <c r="AG39" i="17" a="1"/>
  <c r="AF39" i="17" a="1"/>
  <c r="AE39" i="17" a="1"/>
  <c r="AD39" i="17" a="1"/>
  <c r="AQ39" i="17" a="1"/>
  <c r="G39" i="17" a="1"/>
  <c r="W39" i="17" a="1"/>
  <c r="H39" i="17" a="1"/>
  <c r="F39" i="17" a="1"/>
  <c r="Q39" i="17" a="1"/>
  <c r="R39" i="17" a="1"/>
  <c r="S39" i="17" a="1"/>
  <c r="T39" i="17" a="1"/>
  <c r="U39" i="17" a="1"/>
  <c r="X39" i="17" a="1"/>
  <c r="V39" i="17" a="1"/>
  <c r="AA39" i="17" a="1"/>
  <c r="AB39" i="17" a="1"/>
  <c r="AC39" i="17" a="1"/>
  <c r="E39" i="17" a="1"/>
  <c r="M39" i="17" a="1"/>
  <c r="L39" i="17" a="1"/>
  <c r="K39" i="17" a="1"/>
  <c r="I39" i="17" a="1"/>
  <c r="J39" i="17" a="1"/>
  <c r="D39" i="17" a="1"/>
  <c r="EK183" i="16" l="1"/>
  <c r="ER183" i="16"/>
  <c r="AI39" i="17"/>
  <c r="AJ39" i="17"/>
  <c r="AK39" i="17"/>
  <c r="AK38" i="17"/>
  <c r="AK37" i="17"/>
  <c r="AK36" i="17"/>
  <c r="AK35" i="17"/>
  <c r="AK34" i="17"/>
  <c r="AK33" i="17"/>
  <c r="AK32" i="17"/>
  <c r="AK31" i="17"/>
  <c r="AK30" i="17"/>
  <c r="AK29" i="17"/>
  <c r="AK28" i="17"/>
  <c r="AK27" i="17"/>
  <c r="AK26" i="17"/>
  <c r="AK25" i="17"/>
  <c r="AK24" i="17"/>
  <c r="AK23" i="17"/>
  <c r="AK22" i="17"/>
  <c r="AK21" i="17"/>
  <c r="AK20" i="17"/>
  <c r="AK19" i="17"/>
  <c r="AK18" i="17"/>
  <c r="AK17" i="17"/>
  <c r="AK16" i="17"/>
  <c r="AK15" i="17"/>
  <c r="AK14" i="17"/>
  <c r="AK13" i="17"/>
  <c r="AK12" i="17"/>
  <c r="AK11" i="17"/>
  <c r="AK10" i="17"/>
  <c r="AK9" i="17"/>
  <c r="AK8" i="17"/>
  <c r="AK7" i="17"/>
  <c r="AL4" i="17"/>
  <c r="AK6" i="17" a="1"/>
  <c r="AK6" i="17" s="1"/>
  <c r="AD39" i="17"/>
  <c r="AE39" i="17"/>
  <c r="AF39" i="17"/>
  <c r="AG39" i="17"/>
  <c r="AH39" i="17"/>
  <c r="AQ39" i="17"/>
  <c r="D39" i="17"/>
  <c r="AN39" i="17"/>
  <c r="E39" i="17"/>
  <c r="F39" i="17"/>
  <c r="G39" i="17"/>
  <c r="H39" i="17"/>
  <c r="I39" i="17"/>
  <c r="AP39" i="17"/>
  <c r="J39" i="17"/>
  <c r="K39" i="17"/>
  <c r="L39" i="17"/>
  <c r="M39" i="17"/>
  <c r="N39" i="17"/>
  <c r="O39" i="17"/>
  <c r="P39" i="17"/>
  <c r="Q39" i="17"/>
  <c r="R39" i="17"/>
  <c r="S39" i="17"/>
  <c r="T39" i="17"/>
  <c r="U39" i="17"/>
  <c r="V39" i="17"/>
  <c r="W39" i="17"/>
  <c r="X39" i="17"/>
  <c r="Y39" i="17"/>
  <c r="Z39" i="17"/>
  <c r="AA39" i="17"/>
  <c r="AB39" i="17"/>
  <c r="AC39" i="17"/>
  <c r="C40" i="17"/>
  <c r="S184" i="16"/>
  <c r="R185" i="16"/>
  <c r="Z40" i="17" a="1"/>
  <c r="Y40" i="17" a="1"/>
  <c r="P40" i="17" a="1"/>
  <c r="O40" i="17" a="1"/>
  <c r="N40" i="17" a="1"/>
  <c r="AN40" i="17" a="1"/>
  <c r="AP40" i="17" a="1"/>
  <c r="AK40" i="17" a="1"/>
  <c r="AJ40" i="17" a="1"/>
  <c r="AI40" i="17" a="1"/>
  <c r="AL7" i="17" a="1"/>
  <c r="AL8" i="17" a="1"/>
  <c r="AL9" i="17" a="1"/>
  <c r="AL10" i="17" a="1"/>
  <c r="AL11" i="17" a="1"/>
  <c r="AL12" i="17" a="1"/>
  <c r="AL13" i="17" a="1"/>
  <c r="AL14" i="17" a="1"/>
  <c r="AL15" i="17" a="1"/>
  <c r="AL16" i="17" a="1"/>
  <c r="AL17" i="17" a="1"/>
  <c r="AL18" i="17" a="1"/>
  <c r="AL19" i="17" a="1"/>
  <c r="AL20" i="17" a="1"/>
  <c r="AL21" i="17" a="1"/>
  <c r="AL22" i="17" a="1"/>
  <c r="AL23" i="17" a="1"/>
  <c r="AL24" i="17" a="1"/>
  <c r="AL25" i="17" a="1"/>
  <c r="AL26" i="17" a="1"/>
  <c r="AL27" i="17" a="1"/>
  <c r="AL28" i="17" a="1"/>
  <c r="AL29" i="17" a="1"/>
  <c r="AL30" i="17" a="1"/>
  <c r="AL31" i="17" a="1"/>
  <c r="AL32" i="17" a="1"/>
  <c r="AL33" i="17" a="1"/>
  <c r="AL34" i="17" a="1"/>
  <c r="AL35" i="17" a="1"/>
  <c r="AL36" i="17" a="1"/>
  <c r="AL37" i="17" a="1"/>
  <c r="AL38" i="17" a="1"/>
  <c r="AL39" i="17" a="1"/>
  <c r="AL40" i="17" a="1"/>
  <c r="AH40" i="17" a="1"/>
  <c r="AG40" i="17" a="1"/>
  <c r="AF40" i="17" a="1"/>
  <c r="AE40" i="17" a="1"/>
  <c r="AD40" i="17" a="1"/>
  <c r="G40" i="17" a="1"/>
  <c r="AQ40" i="17" a="1"/>
  <c r="W40" i="17" a="1"/>
  <c r="H40" i="17" a="1"/>
  <c r="F40" i="17" a="1"/>
  <c r="Q40" i="17" a="1"/>
  <c r="R40" i="17" a="1"/>
  <c r="S40" i="17" a="1"/>
  <c r="T40" i="17" a="1"/>
  <c r="U40" i="17" a="1"/>
  <c r="X40" i="17" a="1"/>
  <c r="V40" i="17" a="1"/>
  <c r="AA40" i="17" a="1"/>
  <c r="AB40" i="17" a="1"/>
  <c r="AC40" i="17" a="1"/>
  <c r="E40" i="17" a="1"/>
  <c r="I40" i="17" a="1"/>
  <c r="M40" i="17" a="1"/>
  <c r="L40" i="17" a="1"/>
  <c r="K40" i="17" a="1"/>
  <c r="D40" i="17" a="1"/>
  <c r="J40" i="17" a="1"/>
  <c r="EK184" i="16" l="1"/>
  <c r="ER184" i="16"/>
  <c r="AL40" i="17"/>
  <c r="AL39" i="17"/>
  <c r="AL38" i="17"/>
  <c r="AL37" i="17"/>
  <c r="AL36" i="17"/>
  <c r="AL35" i="17"/>
  <c r="AL34" i="17"/>
  <c r="AL33" i="17"/>
  <c r="AL32" i="17"/>
  <c r="AL31" i="17"/>
  <c r="AL30" i="17"/>
  <c r="AL29" i="17"/>
  <c r="AL28" i="17"/>
  <c r="AL27" i="17"/>
  <c r="AL26" i="17"/>
  <c r="AL25" i="17"/>
  <c r="AL24" i="17"/>
  <c r="AL23" i="17"/>
  <c r="AL22" i="17"/>
  <c r="AL21" i="17"/>
  <c r="AL20" i="17"/>
  <c r="AL19" i="17"/>
  <c r="AL18" i="17"/>
  <c r="AL17" i="17"/>
  <c r="AL16" i="17"/>
  <c r="AL15" i="17"/>
  <c r="AL14" i="17"/>
  <c r="AL13" i="17"/>
  <c r="AL12" i="17"/>
  <c r="AL11" i="17"/>
  <c r="AL10" i="17"/>
  <c r="AL9" i="17"/>
  <c r="AL8" i="17"/>
  <c r="AL7" i="17"/>
  <c r="AI40" i="17"/>
  <c r="AJ40" i="17"/>
  <c r="AK40" i="17"/>
  <c r="AM4" i="17"/>
  <c r="AL6" i="17" a="1"/>
  <c r="AL6" i="17" s="1"/>
  <c r="AD40" i="17"/>
  <c r="AE40" i="17"/>
  <c r="AF40" i="17"/>
  <c r="AG40" i="17"/>
  <c r="AH40" i="17"/>
  <c r="AQ40" i="17"/>
  <c r="AN40" i="17"/>
  <c r="D40" i="17"/>
  <c r="E40" i="17"/>
  <c r="F40" i="17"/>
  <c r="G40" i="17"/>
  <c r="H40" i="17"/>
  <c r="I40" i="17"/>
  <c r="AP40" i="17"/>
  <c r="J40" i="17"/>
  <c r="K40" i="17"/>
  <c r="L40" i="17"/>
  <c r="M40" i="17"/>
  <c r="N40" i="17"/>
  <c r="O40" i="17"/>
  <c r="P40" i="17"/>
  <c r="Q40" i="17"/>
  <c r="R40" i="17"/>
  <c r="S40" i="17"/>
  <c r="T40" i="17"/>
  <c r="U40" i="17"/>
  <c r="V40" i="17"/>
  <c r="W40" i="17"/>
  <c r="X40" i="17"/>
  <c r="Y40" i="17"/>
  <c r="Z40" i="17"/>
  <c r="AA40" i="17"/>
  <c r="AB40" i="17"/>
  <c r="AC40" i="17"/>
  <c r="C41" i="17"/>
  <c r="S185" i="16"/>
  <c r="R186" i="16"/>
  <c r="Z41" i="17" a="1"/>
  <c r="Y41" i="17" a="1"/>
  <c r="P41" i="17" a="1"/>
  <c r="O41" i="17" a="1"/>
  <c r="N41" i="17" a="1"/>
  <c r="AN41" i="17" a="1"/>
  <c r="AP41" i="17" a="1"/>
  <c r="AM7" i="17" a="1"/>
  <c r="AM8" i="17" a="1"/>
  <c r="AM9" i="17" a="1"/>
  <c r="AM10" i="17" a="1"/>
  <c r="AM11" i="17" a="1"/>
  <c r="AM12" i="17" a="1"/>
  <c r="AM13" i="17" a="1"/>
  <c r="AM14" i="17" a="1"/>
  <c r="AM15" i="17" a="1"/>
  <c r="AM16" i="17" a="1"/>
  <c r="AM17" i="17" a="1"/>
  <c r="AM18" i="17" a="1"/>
  <c r="AM19" i="17" a="1"/>
  <c r="AM20" i="17" a="1"/>
  <c r="AM21" i="17" a="1"/>
  <c r="AM22" i="17" a="1"/>
  <c r="AM23" i="17" a="1"/>
  <c r="AM24" i="17" a="1"/>
  <c r="AM25" i="17" a="1"/>
  <c r="AM26" i="17" a="1"/>
  <c r="AM27" i="17" a="1"/>
  <c r="AM28" i="17" a="1"/>
  <c r="AM29" i="17" a="1"/>
  <c r="AM30" i="17" a="1"/>
  <c r="AM31" i="17" a="1"/>
  <c r="AM32" i="17" a="1"/>
  <c r="AM33" i="17" a="1"/>
  <c r="AM34" i="17" a="1"/>
  <c r="AM35" i="17" a="1"/>
  <c r="AM36" i="17" a="1"/>
  <c r="AM37" i="17" a="1"/>
  <c r="AM38" i="17" a="1"/>
  <c r="AM39" i="17" a="1"/>
  <c r="AM40" i="17" a="1"/>
  <c r="AM41" i="17" a="1"/>
  <c r="AL41" i="17" a="1"/>
  <c r="AK41" i="17" a="1"/>
  <c r="AJ41" i="17" a="1"/>
  <c r="AI41" i="17" a="1"/>
  <c r="AH41" i="17" a="1"/>
  <c r="AG41" i="17" a="1"/>
  <c r="AF41" i="17" a="1"/>
  <c r="AE41" i="17" a="1"/>
  <c r="AD41" i="17" a="1"/>
  <c r="AQ41" i="17" a="1"/>
  <c r="G41" i="17" a="1"/>
  <c r="W41" i="17" a="1"/>
  <c r="H41" i="17" a="1"/>
  <c r="F41" i="17" a="1"/>
  <c r="Q41" i="17" a="1"/>
  <c r="R41" i="17" a="1"/>
  <c r="S41" i="17" a="1"/>
  <c r="T41" i="17" a="1"/>
  <c r="U41" i="17" a="1"/>
  <c r="X41" i="17" a="1"/>
  <c r="V41" i="17" a="1"/>
  <c r="AA41" i="17" a="1"/>
  <c r="AB41" i="17" a="1"/>
  <c r="AC41" i="17" a="1"/>
  <c r="E41" i="17" a="1"/>
  <c r="L41" i="17" a="1"/>
  <c r="K41" i="17" a="1"/>
  <c r="I41" i="17" a="1"/>
  <c r="M41" i="17" a="1"/>
  <c r="D41" i="17" a="1"/>
  <c r="J41" i="17" a="1"/>
  <c r="EK185" i="16" l="1"/>
  <c r="ER185" i="16"/>
  <c r="AI41" i="17"/>
  <c r="AJ41" i="17"/>
  <c r="AK41" i="17"/>
  <c r="AL41" i="17"/>
  <c r="AM41" i="17"/>
  <c r="AM40" i="17"/>
  <c r="AM39" i="17"/>
  <c r="AM38" i="17"/>
  <c r="AM37" i="17"/>
  <c r="AM36" i="17"/>
  <c r="AM35" i="17"/>
  <c r="AM34" i="17"/>
  <c r="AM33" i="17"/>
  <c r="AM32" i="17"/>
  <c r="AM31" i="17"/>
  <c r="AM30" i="17"/>
  <c r="AM29" i="17"/>
  <c r="AM28" i="17"/>
  <c r="AM27" i="17"/>
  <c r="AM26" i="17"/>
  <c r="AM25" i="17"/>
  <c r="AM24" i="17"/>
  <c r="AM23" i="17"/>
  <c r="AM22" i="17"/>
  <c r="AM21" i="17"/>
  <c r="AM20" i="17"/>
  <c r="AM19" i="17"/>
  <c r="AM18" i="17"/>
  <c r="AM17" i="17"/>
  <c r="AM16" i="17"/>
  <c r="AM15" i="17"/>
  <c r="AM14" i="17"/>
  <c r="AM13" i="17"/>
  <c r="AM12" i="17"/>
  <c r="AM11" i="17"/>
  <c r="AM10" i="17"/>
  <c r="AM9" i="17"/>
  <c r="AM8" i="17"/>
  <c r="AM7" i="17"/>
  <c r="AM6" i="17" a="1"/>
  <c r="AM6" i="17" s="1"/>
  <c r="AN4" i="17"/>
  <c r="AD41" i="17"/>
  <c r="AE41" i="17"/>
  <c r="AF41" i="17"/>
  <c r="AG41" i="17"/>
  <c r="AH41" i="17"/>
  <c r="AQ41" i="17"/>
  <c r="AN41" i="17"/>
  <c r="D41" i="17"/>
  <c r="E41" i="17"/>
  <c r="F41" i="17"/>
  <c r="G41" i="17"/>
  <c r="H41" i="17"/>
  <c r="I41" i="17"/>
  <c r="AP41" i="17"/>
  <c r="J41" i="17"/>
  <c r="K41" i="17"/>
  <c r="L41" i="17"/>
  <c r="M41" i="17"/>
  <c r="N41" i="17"/>
  <c r="O41" i="17"/>
  <c r="P41" i="17"/>
  <c r="Q41" i="17"/>
  <c r="R41" i="17"/>
  <c r="S41" i="17"/>
  <c r="T41" i="17"/>
  <c r="U41" i="17"/>
  <c r="V41" i="17"/>
  <c r="W41" i="17"/>
  <c r="X41" i="17"/>
  <c r="Y41" i="17"/>
  <c r="Z41" i="17"/>
  <c r="AA41" i="17"/>
  <c r="AB41" i="17"/>
  <c r="AC41" i="17"/>
  <c r="C42" i="17"/>
  <c r="S186" i="16"/>
  <c r="R187" i="16"/>
  <c r="Z42" i="17" a="1"/>
  <c r="Y42" i="17" a="1"/>
  <c r="P42" i="17" a="1"/>
  <c r="O42" i="17" a="1"/>
  <c r="N42" i="17" a="1"/>
  <c r="AN42" i="17" a="1"/>
  <c r="AP42" i="17" a="1"/>
  <c r="AM42" i="17" a="1"/>
  <c r="AL42" i="17" a="1"/>
  <c r="AK42" i="17" a="1"/>
  <c r="AJ42" i="17" a="1"/>
  <c r="AI42" i="17" a="1"/>
  <c r="AH42" i="17" a="1"/>
  <c r="AG42" i="17" a="1"/>
  <c r="AF42" i="17" a="1"/>
  <c r="AE42" i="17" a="1"/>
  <c r="AD42" i="17" a="1"/>
  <c r="AQ42" i="17" a="1"/>
  <c r="G42" i="17" a="1"/>
  <c r="W42" i="17" a="1"/>
  <c r="H42" i="17" a="1"/>
  <c r="F42" i="17" a="1"/>
  <c r="Q42" i="17" a="1"/>
  <c r="R42" i="17" a="1"/>
  <c r="S42" i="17" a="1"/>
  <c r="T42" i="17" a="1"/>
  <c r="U42" i="17" a="1"/>
  <c r="X42" i="17" a="1"/>
  <c r="V42" i="17" a="1"/>
  <c r="AA42" i="17" a="1"/>
  <c r="AB42" i="17" a="1"/>
  <c r="AC42" i="17" a="1"/>
  <c r="E42" i="17" a="1"/>
  <c r="M42" i="17" a="1"/>
  <c r="L42" i="17" a="1"/>
  <c r="I42" i="17" a="1"/>
  <c r="K42" i="17" a="1"/>
  <c r="D42" i="17" a="1"/>
  <c r="J42" i="17" a="1"/>
  <c r="EK186" i="16" l="1"/>
  <c r="ER186" i="16"/>
  <c r="AI42" i="17"/>
  <c r="AJ42" i="17"/>
  <c r="AK42" i="17"/>
  <c r="AL42" i="17"/>
  <c r="AM42" i="17"/>
  <c r="AO4" i="17"/>
  <c r="AP4" i="17" s="1"/>
  <c r="AN6" i="17" a="1"/>
  <c r="AN6" i="17" s="1"/>
  <c r="AD42" i="17"/>
  <c r="AE42" i="17"/>
  <c r="AF42" i="17"/>
  <c r="AG42" i="17"/>
  <c r="AH42" i="17"/>
  <c r="AQ42" i="17"/>
  <c r="D42" i="17"/>
  <c r="AN42" i="17"/>
  <c r="E42" i="17"/>
  <c r="F42" i="17"/>
  <c r="G42" i="17"/>
  <c r="H42" i="17"/>
  <c r="I42" i="17"/>
  <c r="AP42" i="17"/>
  <c r="J42" i="17"/>
  <c r="K42" i="17"/>
  <c r="L42" i="17"/>
  <c r="M42" i="17"/>
  <c r="N42" i="17"/>
  <c r="O42" i="17"/>
  <c r="P42" i="17"/>
  <c r="Q42" i="17"/>
  <c r="R42" i="17"/>
  <c r="S42" i="17"/>
  <c r="T42" i="17"/>
  <c r="U42" i="17"/>
  <c r="V42" i="17"/>
  <c r="W42" i="17"/>
  <c r="X42" i="17"/>
  <c r="Y42" i="17"/>
  <c r="Z42" i="17"/>
  <c r="AA42" i="17"/>
  <c r="AB42" i="17"/>
  <c r="AC42" i="17"/>
  <c r="C43" i="17"/>
  <c r="S187" i="16"/>
  <c r="R188" i="16"/>
  <c r="Z43" i="17" a="1"/>
  <c r="Y43" i="17" a="1"/>
  <c r="P43" i="17" a="1"/>
  <c r="O43" i="17" a="1"/>
  <c r="N43" i="17" a="1"/>
  <c r="AN43" i="17" a="1"/>
  <c r="AP43" i="17" a="1"/>
  <c r="AM43" i="17" a="1"/>
  <c r="AL43" i="17" a="1"/>
  <c r="AK43" i="17" a="1"/>
  <c r="AJ43" i="17" a="1"/>
  <c r="AI43" i="17" a="1"/>
  <c r="AH43" i="17" a="1"/>
  <c r="AG43" i="17" a="1"/>
  <c r="AF43" i="17" a="1"/>
  <c r="AE43" i="17" a="1"/>
  <c r="AD43" i="17" a="1"/>
  <c r="AQ43" i="17" a="1"/>
  <c r="G43" i="17" a="1"/>
  <c r="W43" i="17" a="1"/>
  <c r="H43" i="17" a="1"/>
  <c r="F43" i="17" a="1"/>
  <c r="Q43" i="17" a="1"/>
  <c r="R43" i="17" a="1"/>
  <c r="S43" i="17" a="1"/>
  <c r="T43" i="17" a="1"/>
  <c r="U43" i="17" a="1"/>
  <c r="X43" i="17" a="1"/>
  <c r="V43" i="17" a="1"/>
  <c r="AA43" i="17" a="1"/>
  <c r="AB43" i="17" a="1"/>
  <c r="AC43" i="17" a="1"/>
  <c r="E43" i="17" a="1"/>
  <c r="I43" i="17" a="1"/>
  <c r="M43" i="17" a="1"/>
  <c r="L43" i="17" a="1"/>
  <c r="K43" i="17" a="1"/>
  <c r="AO32" i="17" a="1"/>
  <c r="AO24" i="17" a="1"/>
  <c r="AO35" i="17" a="1"/>
  <c r="AO34" i="17" a="1"/>
  <c r="AO39" i="17" a="1"/>
  <c r="AO37" i="17" a="1"/>
  <c r="AO13" i="17" a="1"/>
  <c r="J43" i="17" a="1"/>
  <c r="AO42" i="17" a="1"/>
  <c r="AO17" i="17" a="1"/>
  <c r="AO43" i="17" a="1"/>
  <c r="AO30" i="17" a="1"/>
  <c r="AO7" i="17" a="1"/>
  <c r="AO40" i="17" a="1"/>
  <c r="AO18" i="17" a="1"/>
  <c r="AO26" i="17" a="1"/>
  <c r="AO23" i="17" a="1"/>
  <c r="AO16" i="17" a="1"/>
  <c r="AO28" i="17" a="1"/>
  <c r="AO41" i="17" a="1"/>
  <c r="AO15" i="17" a="1"/>
  <c r="AO19" i="17" a="1"/>
  <c r="AO36" i="17" a="1"/>
  <c r="AO31" i="17" a="1"/>
  <c r="D43" i="17" a="1"/>
  <c r="AO8" i="17" a="1"/>
  <c r="AO25" i="17" a="1"/>
  <c r="AO20" i="17" a="1"/>
  <c r="AO9" i="17" a="1"/>
  <c r="AO22" i="17" a="1"/>
  <c r="AO11" i="17" a="1"/>
  <c r="AO21" i="17" a="1"/>
  <c r="AO12" i="17" a="1"/>
  <c r="AO38" i="17" a="1"/>
  <c r="AO10" i="17" a="1"/>
  <c r="AO27" i="17" a="1"/>
  <c r="AO33" i="17" a="1"/>
  <c r="AO29" i="17" a="1"/>
  <c r="AO14" i="17" a="1"/>
  <c r="EK187" i="16" l="1"/>
  <c r="ER187" i="16"/>
  <c r="AI43" i="17"/>
  <c r="AJ43" i="17"/>
  <c r="AK43" i="17"/>
  <c r="AL43" i="17"/>
  <c r="AM43" i="17"/>
  <c r="AO9" i="17"/>
  <c r="AO10" i="17"/>
  <c r="AO7" i="17"/>
  <c r="AO11" i="17"/>
  <c r="AO8" i="17"/>
  <c r="AO12" i="17"/>
  <c r="AO13" i="17"/>
  <c r="AO14" i="17"/>
  <c r="AO15" i="17"/>
  <c r="AO16" i="17"/>
  <c r="AO17" i="17"/>
  <c r="AO18" i="17"/>
  <c r="AO19" i="17"/>
  <c r="AO20" i="17"/>
  <c r="AO21" i="17"/>
  <c r="AO22" i="17"/>
  <c r="AO23" i="17"/>
  <c r="AO24" i="17"/>
  <c r="AO25" i="17"/>
  <c r="AO26" i="17"/>
  <c r="AO27" i="17"/>
  <c r="AO28" i="17"/>
  <c r="AO29" i="17"/>
  <c r="AO30" i="17"/>
  <c r="AO31" i="17"/>
  <c r="AO32" i="17"/>
  <c r="AO33" i="17"/>
  <c r="AO34" i="17"/>
  <c r="AO35" i="17"/>
  <c r="AO36" i="17"/>
  <c r="AO37" i="17"/>
  <c r="AO38" i="17"/>
  <c r="AO39" i="17"/>
  <c r="AO40" i="17"/>
  <c r="AO41" i="17"/>
  <c r="AO42" i="17"/>
  <c r="AO6" i="17" a="1"/>
  <c r="AO6" i="17" s="1"/>
  <c r="AD43" i="17"/>
  <c r="AE43" i="17"/>
  <c r="AF43" i="17"/>
  <c r="AG43" i="17"/>
  <c r="AH43" i="17"/>
  <c r="AQ43" i="17"/>
  <c r="D43" i="17"/>
  <c r="AN43" i="17"/>
  <c r="E43" i="17"/>
  <c r="F43" i="17"/>
  <c r="G43" i="17"/>
  <c r="H43" i="17"/>
  <c r="AO43" i="17"/>
  <c r="I43" i="17"/>
  <c r="AP43" i="17"/>
  <c r="J43" i="17"/>
  <c r="K43" i="17"/>
  <c r="L43" i="17"/>
  <c r="M43" i="17"/>
  <c r="N43" i="17"/>
  <c r="O43" i="17"/>
  <c r="P43" i="17"/>
  <c r="Q43" i="17"/>
  <c r="R43" i="17"/>
  <c r="S43" i="17"/>
  <c r="T43" i="17"/>
  <c r="U43" i="17"/>
  <c r="V43" i="17"/>
  <c r="W43" i="17"/>
  <c r="X43" i="17"/>
  <c r="Y43" i="17"/>
  <c r="Z43" i="17"/>
  <c r="AA43" i="17"/>
  <c r="AB43" i="17"/>
  <c r="AC43" i="17"/>
  <c r="C44" i="17"/>
  <c r="S188" i="16"/>
  <c r="R189" i="16"/>
  <c r="Z44" i="17" a="1"/>
  <c r="Y44" i="17" a="1"/>
  <c r="P44" i="17" a="1"/>
  <c r="O44" i="17" a="1"/>
  <c r="N44" i="17" a="1"/>
  <c r="AN44" i="17" a="1"/>
  <c r="AP44" i="17" a="1"/>
  <c r="AM44" i="17" a="1"/>
  <c r="AL44" i="17" a="1"/>
  <c r="AK44" i="17" a="1"/>
  <c r="AJ44" i="17" a="1"/>
  <c r="AI44" i="17" a="1"/>
  <c r="AH44" i="17" a="1"/>
  <c r="AG44" i="17" a="1"/>
  <c r="AF44" i="17" a="1"/>
  <c r="AE44" i="17" a="1"/>
  <c r="AD44" i="17" a="1"/>
  <c r="AQ44" i="17" a="1"/>
  <c r="G44" i="17" a="1"/>
  <c r="W44" i="17" a="1"/>
  <c r="H44" i="17" a="1"/>
  <c r="F44" i="17" a="1"/>
  <c r="Q44" i="17" a="1"/>
  <c r="R44" i="17" a="1"/>
  <c r="S44" i="17" a="1"/>
  <c r="T44" i="17" a="1"/>
  <c r="U44" i="17" a="1"/>
  <c r="X44" i="17" a="1"/>
  <c r="V44" i="17" a="1"/>
  <c r="AA44" i="17" a="1"/>
  <c r="AB44" i="17" a="1"/>
  <c r="AC44" i="17" a="1"/>
  <c r="E44" i="17" a="1"/>
  <c r="K44" i="17" a="1"/>
  <c r="L44" i="17" a="1"/>
  <c r="I44" i="17" a="1"/>
  <c r="M44" i="17" a="1"/>
  <c r="J44" i="17" a="1"/>
  <c r="D44" i="17" a="1"/>
  <c r="AO44" i="17" a="1"/>
  <c r="EK188" i="16" l="1"/>
  <c r="ER188" i="16"/>
  <c r="AI44" i="17"/>
  <c r="AJ44" i="17"/>
  <c r="AK44" i="17"/>
  <c r="AL44" i="17"/>
  <c r="AM44" i="17"/>
  <c r="AQ4" i="17"/>
  <c r="AP6" i="17" a="1"/>
  <c r="AP6" i="17" s="1"/>
  <c r="AD44" i="17"/>
  <c r="AE44" i="17"/>
  <c r="AF44" i="17"/>
  <c r="AG44" i="17"/>
  <c r="AH44" i="17"/>
  <c r="AQ44" i="17"/>
  <c r="D44" i="17"/>
  <c r="AN44" i="17"/>
  <c r="E44" i="17"/>
  <c r="F44" i="17"/>
  <c r="G44" i="17"/>
  <c r="H44" i="17"/>
  <c r="AO44" i="17"/>
  <c r="I44" i="17"/>
  <c r="AP44" i="17"/>
  <c r="J44" i="17"/>
  <c r="K44" i="17"/>
  <c r="L44" i="17"/>
  <c r="M44" i="17"/>
  <c r="N44" i="17"/>
  <c r="O44" i="17"/>
  <c r="P44" i="17"/>
  <c r="Q44" i="17"/>
  <c r="R44" i="17"/>
  <c r="S44" i="17"/>
  <c r="T44" i="17"/>
  <c r="U44" i="17"/>
  <c r="V44" i="17"/>
  <c r="W44" i="17"/>
  <c r="X44" i="17"/>
  <c r="Y44" i="17"/>
  <c r="Z44" i="17"/>
  <c r="AA44" i="17"/>
  <c r="AB44" i="17"/>
  <c r="AC44" i="17"/>
  <c r="C45" i="17"/>
  <c r="S189" i="16"/>
  <c r="R190" i="16"/>
  <c r="Z45" i="17" a="1"/>
  <c r="Y45" i="17" a="1"/>
  <c r="P45" i="17" a="1"/>
  <c r="O45" i="17" a="1"/>
  <c r="N45" i="17" a="1"/>
  <c r="AN45" i="17" a="1"/>
  <c r="AP45" i="17" a="1"/>
  <c r="AM45" i="17" a="1"/>
  <c r="AL45" i="17" a="1"/>
  <c r="AK45" i="17" a="1"/>
  <c r="AJ45" i="17" a="1"/>
  <c r="AI45" i="17" a="1"/>
  <c r="AH45" i="17" a="1"/>
  <c r="AG45" i="17" a="1"/>
  <c r="AF45" i="17" a="1"/>
  <c r="AE45" i="17" a="1"/>
  <c r="AD45" i="17" a="1"/>
  <c r="AQ45" i="17" a="1"/>
  <c r="G45" i="17" a="1"/>
  <c r="W45" i="17" a="1"/>
  <c r="H45" i="17" a="1"/>
  <c r="F45" i="17" a="1"/>
  <c r="Q45" i="17" a="1"/>
  <c r="R45" i="17" a="1"/>
  <c r="S45" i="17" a="1"/>
  <c r="T45" i="17" a="1"/>
  <c r="U45" i="17" a="1"/>
  <c r="X45" i="17" a="1"/>
  <c r="V45" i="17" a="1"/>
  <c r="AA45" i="17" a="1"/>
  <c r="AB45" i="17" a="1"/>
  <c r="AC45" i="17" a="1"/>
  <c r="E45" i="17" a="1"/>
  <c r="I45" i="17" a="1"/>
  <c r="M45" i="17" a="1"/>
  <c r="L45" i="17" a="1"/>
  <c r="K45" i="17" a="1"/>
  <c r="D45" i="17" a="1"/>
  <c r="J45" i="17" a="1"/>
  <c r="AO45" i="17" a="1"/>
  <c r="EK189" i="16" l="1"/>
  <c r="ER189" i="16"/>
  <c r="AI45" i="17"/>
  <c r="AJ45" i="17"/>
  <c r="AK45" i="17"/>
  <c r="AL45" i="17"/>
  <c r="AM45" i="17"/>
  <c r="AR4" i="17"/>
  <c r="AQ6" i="17" a="1"/>
  <c r="AQ6" i="17" s="1"/>
  <c r="AD45" i="17"/>
  <c r="AE45" i="17"/>
  <c r="AF45" i="17"/>
  <c r="AG45" i="17"/>
  <c r="AH45" i="17"/>
  <c r="AQ45" i="17"/>
  <c r="AN45" i="17"/>
  <c r="D45" i="17"/>
  <c r="E45" i="17"/>
  <c r="F45" i="17"/>
  <c r="G45" i="17"/>
  <c r="H45" i="17"/>
  <c r="AO45" i="17"/>
  <c r="I45" i="17"/>
  <c r="AP45" i="17"/>
  <c r="J45" i="17"/>
  <c r="K45" i="17"/>
  <c r="L45" i="17"/>
  <c r="M45" i="17"/>
  <c r="N45" i="17"/>
  <c r="O45" i="17"/>
  <c r="P45" i="17"/>
  <c r="Q45" i="17"/>
  <c r="R45" i="17"/>
  <c r="S45" i="17"/>
  <c r="T45" i="17"/>
  <c r="U45" i="17"/>
  <c r="V45" i="17"/>
  <c r="W45" i="17"/>
  <c r="X45" i="17"/>
  <c r="Y45" i="17"/>
  <c r="Z45" i="17"/>
  <c r="AA45" i="17"/>
  <c r="AB45" i="17"/>
  <c r="AC45" i="17"/>
  <c r="C46" i="17"/>
  <c r="S190" i="16"/>
  <c r="R191" i="16"/>
  <c r="Z46" i="17" a="1"/>
  <c r="Y46" i="17" a="1"/>
  <c r="P46" i="17" a="1"/>
  <c r="O46" i="17" a="1"/>
  <c r="N46" i="17" a="1"/>
  <c r="AN46" i="17" a="1"/>
  <c r="AP46" i="17" a="1"/>
  <c r="AM46" i="17" a="1"/>
  <c r="AL46" i="17" a="1"/>
  <c r="AK46" i="17" a="1"/>
  <c r="AJ46" i="17" a="1"/>
  <c r="AI46" i="17" a="1"/>
  <c r="AH46" i="17" a="1"/>
  <c r="AG46" i="17" a="1"/>
  <c r="AF46" i="17" a="1"/>
  <c r="AE46" i="17" a="1"/>
  <c r="AD46" i="17" a="1"/>
  <c r="AQ46" i="17" a="1"/>
  <c r="G46" i="17" a="1"/>
  <c r="W46" i="17" a="1"/>
  <c r="H46" i="17" a="1"/>
  <c r="F46" i="17" a="1"/>
  <c r="Q46" i="17" a="1"/>
  <c r="R46" i="17" a="1"/>
  <c r="S46" i="17" a="1"/>
  <c r="T46" i="17" a="1"/>
  <c r="U46" i="17" a="1"/>
  <c r="X46" i="17" a="1"/>
  <c r="V46" i="17" a="1"/>
  <c r="AA46" i="17" a="1"/>
  <c r="AB46" i="17" a="1"/>
  <c r="AC46" i="17" a="1"/>
  <c r="E46" i="17" a="1"/>
  <c r="I46" i="17" a="1"/>
  <c r="M46" i="17" a="1"/>
  <c r="L46" i="17" a="1"/>
  <c r="K46" i="17" a="1"/>
  <c r="D46" i="17" a="1"/>
  <c r="J46" i="17" a="1"/>
  <c r="AO46" i="17" a="1"/>
  <c r="EK190" i="16" l="1"/>
  <c r="ER190" i="16"/>
  <c r="AI46" i="17"/>
  <c r="AJ46" i="17"/>
  <c r="AK46" i="17"/>
  <c r="AL46" i="17"/>
  <c r="AM46" i="17"/>
  <c r="AS4" i="17"/>
  <c r="AR6" i="17" a="1"/>
  <c r="AR6" i="17" s="1"/>
  <c r="AD46" i="17"/>
  <c r="AE46" i="17"/>
  <c r="AF46" i="17"/>
  <c r="AG46" i="17"/>
  <c r="AH46" i="17"/>
  <c r="AQ46" i="17"/>
  <c r="D46" i="17"/>
  <c r="AN46" i="17"/>
  <c r="E46" i="17"/>
  <c r="F46" i="17"/>
  <c r="G46" i="17"/>
  <c r="H46" i="17"/>
  <c r="AO46" i="17"/>
  <c r="I46" i="17"/>
  <c r="AP46" i="17"/>
  <c r="J46" i="17"/>
  <c r="K46" i="17"/>
  <c r="L46" i="17"/>
  <c r="M46" i="17"/>
  <c r="N46" i="17"/>
  <c r="O46" i="17"/>
  <c r="P46" i="17"/>
  <c r="Q46" i="17"/>
  <c r="R46" i="17"/>
  <c r="S46" i="17"/>
  <c r="T46" i="17"/>
  <c r="U46" i="17"/>
  <c r="V46" i="17"/>
  <c r="W46" i="17"/>
  <c r="X46" i="17"/>
  <c r="Y46" i="17"/>
  <c r="Z46" i="17"/>
  <c r="AA46" i="17"/>
  <c r="AB46" i="17"/>
  <c r="AC46" i="17"/>
  <c r="C47" i="17"/>
  <c r="S191" i="16"/>
  <c r="R192" i="16"/>
  <c r="Z47" i="17" a="1"/>
  <c r="Y47" i="17" a="1"/>
  <c r="P47" i="17" a="1"/>
  <c r="O47" i="17" a="1"/>
  <c r="N47" i="17" a="1"/>
  <c r="AN47" i="17" a="1"/>
  <c r="AP47" i="17" a="1"/>
  <c r="AM47" i="17" a="1"/>
  <c r="AL47" i="17" a="1"/>
  <c r="AK47" i="17" a="1"/>
  <c r="AJ47" i="17" a="1"/>
  <c r="AI47" i="17" a="1"/>
  <c r="AH47" i="17" a="1"/>
  <c r="AG47" i="17" a="1"/>
  <c r="AF47" i="17" a="1"/>
  <c r="AE47" i="17" a="1"/>
  <c r="AD47" i="17" a="1"/>
  <c r="AQ47" i="17" a="1"/>
  <c r="G47" i="17" a="1"/>
  <c r="W47" i="17" a="1"/>
  <c r="H47" i="17" a="1"/>
  <c r="F47" i="17" a="1"/>
  <c r="Q47" i="17" a="1"/>
  <c r="R47" i="17" a="1"/>
  <c r="S47" i="17" a="1"/>
  <c r="T47" i="17" a="1"/>
  <c r="U47" i="17" a="1"/>
  <c r="X47" i="17" a="1"/>
  <c r="V47" i="17" a="1"/>
  <c r="AA47" i="17" a="1"/>
  <c r="AB47" i="17" a="1"/>
  <c r="AC47" i="17" a="1"/>
  <c r="E47" i="17" a="1"/>
  <c r="I47" i="17" a="1"/>
  <c r="M47" i="17" a="1"/>
  <c r="L47" i="17" a="1"/>
  <c r="K47" i="17" a="1"/>
  <c r="D47" i="17" a="1"/>
  <c r="J47" i="17" a="1"/>
  <c r="AO47" i="17" a="1"/>
  <c r="EK191" i="16" l="1"/>
  <c r="ER191" i="16"/>
  <c r="AI47" i="17"/>
  <c r="AJ47" i="17"/>
  <c r="AK47" i="17"/>
  <c r="AL47" i="17"/>
  <c r="AM47" i="17"/>
  <c r="AT4" i="17"/>
  <c r="AU4" i="17" s="1"/>
  <c r="AS6" i="17" a="1"/>
  <c r="AS6" i="17" s="1"/>
  <c r="AD47" i="17"/>
  <c r="AE47" i="17"/>
  <c r="AF47" i="17"/>
  <c r="AG47" i="17"/>
  <c r="AH47" i="17"/>
  <c r="AQ47" i="17"/>
  <c r="D47" i="17"/>
  <c r="AN47" i="17"/>
  <c r="E47" i="17"/>
  <c r="F47" i="17"/>
  <c r="G47" i="17"/>
  <c r="H47" i="17"/>
  <c r="AO47" i="17"/>
  <c r="I47" i="17"/>
  <c r="AP47" i="17"/>
  <c r="J47" i="17"/>
  <c r="K47" i="17"/>
  <c r="L47" i="17"/>
  <c r="M47" i="17"/>
  <c r="N47" i="17"/>
  <c r="O47" i="17"/>
  <c r="P47" i="17"/>
  <c r="Q47" i="17"/>
  <c r="R47" i="17"/>
  <c r="S47" i="17"/>
  <c r="T47" i="17"/>
  <c r="U47" i="17"/>
  <c r="V47" i="17"/>
  <c r="W47" i="17"/>
  <c r="X47" i="17"/>
  <c r="Y47" i="17"/>
  <c r="Z47" i="17"/>
  <c r="AA47" i="17"/>
  <c r="AB47" i="17"/>
  <c r="AC47" i="17"/>
  <c r="C48" i="17"/>
  <c r="S192" i="16"/>
  <c r="R193" i="16"/>
  <c r="Z48" i="17" a="1"/>
  <c r="Y48" i="17" a="1"/>
  <c r="P48" i="17" a="1"/>
  <c r="O48" i="17" a="1"/>
  <c r="N48" i="17" a="1"/>
  <c r="AN48" i="17" a="1"/>
  <c r="AP48" i="17" a="1"/>
  <c r="AM48" i="17" a="1"/>
  <c r="AL48" i="17" a="1"/>
  <c r="AK48" i="17" a="1"/>
  <c r="AJ48" i="17" a="1"/>
  <c r="AI48" i="17" a="1"/>
  <c r="AT47" i="17" a="1"/>
  <c r="AT46" i="17" a="1"/>
  <c r="AT45" i="17" a="1"/>
  <c r="AT44" i="17" a="1"/>
  <c r="AT43" i="17" a="1"/>
  <c r="AT42" i="17" a="1"/>
  <c r="AT41" i="17" a="1"/>
  <c r="AT40" i="17" a="1"/>
  <c r="AT39" i="17" a="1"/>
  <c r="AT38" i="17" a="1"/>
  <c r="AT37" i="17" a="1"/>
  <c r="AT36" i="17" a="1"/>
  <c r="AT35" i="17" a="1"/>
  <c r="AT34" i="17" a="1"/>
  <c r="AT33" i="17" a="1"/>
  <c r="AT32" i="17" a="1"/>
  <c r="AT31" i="17" a="1"/>
  <c r="AT30" i="17" a="1"/>
  <c r="AT29" i="17" a="1"/>
  <c r="AT28" i="17" a="1"/>
  <c r="AT27" i="17" a="1"/>
  <c r="AT26" i="17" a="1"/>
  <c r="AT25" i="17" a="1"/>
  <c r="AT24" i="17" a="1"/>
  <c r="AT23" i="17" a="1"/>
  <c r="AT22" i="17" a="1"/>
  <c r="AT21" i="17" a="1"/>
  <c r="AT20" i="17" a="1"/>
  <c r="AT19" i="17" a="1"/>
  <c r="AT18" i="17" a="1"/>
  <c r="AT11" i="17" a="1"/>
  <c r="AT10" i="17" a="1"/>
  <c r="AT17" i="17" a="1"/>
  <c r="AT9" i="17" a="1"/>
  <c r="AT15" i="17" a="1"/>
  <c r="AT7" i="17" a="1"/>
  <c r="AT12" i="17" a="1"/>
  <c r="AT16" i="17" a="1"/>
  <c r="AT8" i="17" a="1"/>
  <c r="AT14" i="17" a="1"/>
  <c r="AT13" i="17" a="1"/>
  <c r="AH48" i="17" a="1"/>
  <c r="AG48" i="17" a="1"/>
  <c r="AF48" i="17" a="1"/>
  <c r="AE48" i="17" a="1"/>
  <c r="AD48" i="17" a="1"/>
  <c r="AT48" i="17" a="1"/>
  <c r="AQ48" i="17" a="1"/>
  <c r="G48" i="17" a="1"/>
  <c r="W48" i="17" a="1"/>
  <c r="H48" i="17" a="1"/>
  <c r="F48" i="17" a="1"/>
  <c r="Q48" i="17" a="1"/>
  <c r="R48" i="17" a="1"/>
  <c r="S48" i="17" a="1"/>
  <c r="T48" i="17" a="1"/>
  <c r="U48" i="17" a="1"/>
  <c r="X48" i="17" a="1"/>
  <c r="V48" i="17" a="1"/>
  <c r="AA48" i="17" a="1"/>
  <c r="AB48" i="17" a="1"/>
  <c r="AC48" i="17" a="1"/>
  <c r="E48" i="17" a="1"/>
  <c r="I48" i="17" a="1"/>
  <c r="M48" i="17" a="1"/>
  <c r="L48" i="17" a="1"/>
  <c r="K48" i="17" a="1"/>
  <c r="D48" i="17" a="1"/>
  <c r="AO48" i="17" a="1"/>
  <c r="J48" i="17" a="1"/>
  <c r="EK192" i="16" l="1"/>
  <c r="ER192" i="16"/>
  <c r="AU6" i="17" a="1"/>
  <c r="AU6" i="17" s="1"/>
  <c r="AV4" i="17"/>
  <c r="AV6" i="17" s="1" a="1"/>
  <c r="AV6" i="17" s="1"/>
  <c r="AI48" i="17"/>
  <c r="AJ48" i="17"/>
  <c r="AK48" i="17"/>
  <c r="AL48" i="17"/>
  <c r="AM48" i="17"/>
  <c r="AT13" i="17"/>
  <c r="AT14" i="17"/>
  <c r="AT8" i="17"/>
  <c r="AT16" i="17"/>
  <c r="AT12" i="17"/>
  <c r="AT7" i="17"/>
  <c r="AT15" i="17"/>
  <c r="AT9" i="17"/>
  <c r="AT17" i="17"/>
  <c r="AT10" i="17"/>
  <c r="AT11" i="17"/>
  <c r="AT18" i="17"/>
  <c r="AT19" i="17"/>
  <c r="AT20" i="17"/>
  <c r="AT21" i="17"/>
  <c r="AT22" i="17"/>
  <c r="AT23" i="17"/>
  <c r="AT24" i="17"/>
  <c r="AT25" i="17"/>
  <c r="AT26" i="17"/>
  <c r="AT27" i="17"/>
  <c r="AT28" i="17"/>
  <c r="AT29" i="17"/>
  <c r="AT30" i="17"/>
  <c r="AT31" i="17"/>
  <c r="AT32" i="17"/>
  <c r="AT33" i="17"/>
  <c r="AT34" i="17"/>
  <c r="AT35" i="17"/>
  <c r="AT36" i="17"/>
  <c r="AT37" i="17"/>
  <c r="AT38" i="17"/>
  <c r="AT39" i="17"/>
  <c r="AT40" i="17"/>
  <c r="AT41" i="17"/>
  <c r="AT42" i="17"/>
  <c r="AT43" i="17"/>
  <c r="AT44" i="17"/>
  <c r="AT45" i="17"/>
  <c r="AT46" i="17"/>
  <c r="AT47" i="17"/>
  <c r="AT6" i="17" a="1"/>
  <c r="AT6" i="17" s="1"/>
  <c r="AD48" i="17"/>
  <c r="AE48" i="17"/>
  <c r="AF48" i="17"/>
  <c r="AG48" i="17"/>
  <c r="AH48" i="17"/>
  <c r="AQ48" i="17"/>
  <c r="AT48" i="17"/>
  <c r="AN48" i="17"/>
  <c r="D48" i="17"/>
  <c r="E48" i="17"/>
  <c r="F48" i="17"/>
  <c r="G48" i="17"/>
  <c r="H48" i="17"/>
  <c r="AO48" i="17"/>
  <c r="I48" i="17"/>
  <c r="AP48" i="17"/>
  <c r="J48" i="17"/>
  <c r="K48" i="17"/>
  <c r="L48" i="17"/>
  <c r="M48" i="17"/>
  <c r="N48" i="17"/>
  <c r="O48" i="17"/>
  <c r="P48" i="17"/>
  <c r="Q48" i="17"/>
  <c r="R48" i="17"/>
  <c r="S48" i="17"/>
  <c r="T48" i="17"/>
  <c r="U48" i="17"/>
  <c r="V48" i="17"/>
  <c r="W48" i="17"/>
  <c r="X48" i="17"/>
  <c r="Y48" i="17"/>
  <c r="Z48" i="17"/>
  <c r="AA48" i="17"/>
  <c r="AB48" i="17"/>
  <c r="AC48" i="17"/>
  <c r="C49" i="17"/>
  <c r="S193" i="16"/>
  <c r="R194" i="16"/>
  <c r="Z49" i="17" a="1"/>
  <c r="Y49" i="17" a="1"/>
  <c r="P49" i="17" a="1"/>
  <c r="O49" i="17" a="1"/>
  <c r="N49" i="17" a="1"/>
  <c r="AN49" i="17" a="1"/>
  <c r="AP49" i="17" a="1"/>
  <c r="AM49" i="17" a="1"/>
  <c r="AL49" i="17" a="1"/>
  <c r="AK49" i="17" a="1"/>
  <c r="AJ49" i="17" a="1"/>
  <c r="AI49" i="17" a="1"/>
  <c r="AH49" i="17" a="1"/>
  <c r="AG49" i="17" a="1"/>
  <c r="AF49" i="17" a="1"/>
  <c r="AE49" i="17" a="1"/>
  <c r="AD49" i="17" a="1"/>
  <c r="AT49" i="17" a="1"/>
  <c r="AQ49" i="17" a="1"/>
  <c r="G49" i="17" a="1"/>
  <c r="W49" i="17" a="1"/>
  <c r="H49" i="17" a="1"/>
  <c r="F49" i="17" a="1"/>
  <c r="Q49" i="17" a="1"/>
  <c r="R49" i="17" a="1"/>
  <c r="S49" i="17" a="1"/>
  <c r="T49" i="17" a="1"/>
  <c r="U49" i="17" a="1"/>
  <c r="X49" i="17" a="1"/>
  <c r="V49" i="17" a="1"/>
  <c r="AA49" i="17" a="1"/>
  <c r="AB49" i="17" a="1"/>
  <c r="AC49" i="17" a="1"/>
  <c r="E49" i="17" a="1"/>
  <c r="I49" i="17" a="1"/>
  <c r="K49" i="17" a="1"/>
  <c r="M49" i="17" a="1"/>
  <c r="L49" i="17" a="1"/>
  <c r="D49" i="17" a="1"/>
  <c r="J49" i="17" a="1"/>
  <c r="AO49" i="17" a="1"/>
  <c r="EK193" i="16" l="1"/>
  <c r="ER193" i="16"/>
  <c r="AI49" i="17"/>
  <c r="AJ49" i="17"/>
  <c r="AK49" i="17"/>
  <c r="AL49" i="17"/>
  <c r="AM49" i="17"/>
  <c r="AD49" i="17"/>
  <c r="AE49" i="17"/>
  <c r="AF49" i="17"/>
  <c r="AG49" i="17"/>
  <c r="AH49" i="17"/>
  <c r="AQ49" i="17"/>
  <c r="AT49" i="17"/>
  <c r="D49" i="17"/>
  <c r="AN49" i="17"/>
  <c r="E49" i="17"/>
  <c r="F49" i="17"/>
  <c r="G49" i="17"/>
  <c r="H49" i="17"/>
  <c r="AO49" i="17"/>
  <c r="I49" i="17"/>
  <c r="AP49" i="17"/>
  <c r="J49" i="17"/>
  <c r="K49" i="17"/>
  <c r="L49" i="17"/>
  <c r="M49" i="17"/>
  <c r="N49" i="17"/>
  <c r="O49" i="17"/>
  <c r="P49" i="17"/>
  <c r="Q49" i="17"/>
  <c r="R49" i="17"/>
  <c r="S49" i="17"/>
  <c r="T49" i="17"/>
  <c r="U49" i="17"/>
  <c r="V49" i="17"/>
  <c r="W49" i="17"/>
  <c r="X49" i="17"/>
  <c r="Y49" i="17"/>
  <c r="Z49" i="17"/>
  <c r="AA49" i="17"/>
  <c r="AB49" i="17"/>
  <c r="AC49" i="17"/>
  <c r="C50" i="17"/>
  <c r="S194" i="16"/>
  <c r="R195" i="16"/>
  <c r="Z50" i="17" a="1"/>
  <c r="Y50" i="17" a="1"/>
  <c r="P50" i="17" a="1"/>
  <c r="O50" i="17" a="1"/>
  <c r="N50" i="17" a="1"/>
  <c r="AN50" i="17" a="1"/>
  <c r="AP50" i="17" a="1"/>
  <c r="AM50" i="17" a="1"/>
  <c r="AL50" i="17" a="1"/>
  <c r="AK50" i="17" a="1"/>
  <c r="AJ50" i="17" a="1"/>
  <c r="AI50" i="17" a="1"/>
  <c r="AH50" i="17" a="1"/>
  <c r="AG50" i="17" a="1"/>
  <c r="AF50" i="17" a="1"/>
  <c r="AE50" i="17" a="1"/>
  <c r="AD50" i="17" a="1"/>
  <c r="AT50" i="17" a="1"/>
  <c r="AQ50" i="17" a="1"/>
  <c r="G50" i="17" a="1"/>
  <c r="W50" i="17" a="1"/>
  <c r="H50" i="17" a="1"/>
  <c r="F50" i="17" a="1"/>
  <c r="Q50" i="17" a="1"/>
  <c r="R50" i="17" a="1"/>
  <c r="S50" i="17" a="1"/>
  <c r="T50" i="17" a="1"/>
  <c r="U50" i="17" a="1"/>
  <c r="X50" i="17" a="1"/>
  <c r="V50" i="17" a="1"/>
  <c r="AA50" i="17" a="1"/>
  <c r="AB50" i="17" a="1"/>
  <c r="AC50" i="17" a="1"/>
  <c r="E50" i="17" a="1"/>
  <c r="I50" i="17" a="1"/>
  <c r="M50" i="17" a="1"/>
  <c r="L50" i="17" a="1"/>
  <c r="K50" i="17" a="1"/>
  <c r="D50" i="17" a="1"/>
  <c r="J50" i="17" a="1"/>
  <c r="AO50" i="17" a="1"/>
  <c r="EK194" i="16" l="1"/>
  <c r="ER194" i="16"/>
  <c r="AI50" i="17"/>
  <c r="AJ50" i="17"/>
  <c r="AK50" i="17"/>
  <c r="AL50" i="17"/>
  <c r="AM50" i="17"/>
  <c r="AD50" i="17"/>
  <c r="AE50" i="17"/>
  <c r="AF50" i="17"/>
  <c r="AG50" i="17"/>
  <c r="AH50" i="17"/>
  <c r="AQ50" i="17"/>
  <c r="AT50" i="17"/>
  <c r="D50" i="17"/>
  <c r="AN50" i="17"/>
  <c r="E50" i="17"/>
  <c r="F50" i="17"/>
  <c r="G50" i="17"/>
  <c r="H50" i="17"/>
  <c r="AO50" i="17"/>
  <c r="I50" i="17"/>
  <c r="AP50" i="17"/>
  <c r="J50" i="17"/>
  <c r="K50" i="17"/>
  <c r="L50" i="17"/>
  <c r="M50" i="17"/>
  <c r="N50" i="17"/>
  <c r="O50" i="17"/>
  <c r="P50" i="17"/>
  <c r="Q50" i="17"/>
  <c r="R50" i="17"/>
  <c r="S50" i="17"/>
  <c r="T50" i="17"/>
  <c r="U50" i="17"/>
  <c r="V50" i="17"/>
  <c r="W50" i="17"/>
  <c r="X50" i="17"/>
  <c r="Y50" i="17"/>
  <c r="Z50" i="17"/>
  <c r="AA50" i="17"/>
  <c r="AB50" i="17"/>
  <c r="AC50" i="17"/>
  <c r="C51" i="17"/>
  <c r="S195" i="16"/>
  <c r="R196" i="16"/>
  <c r="Z51" i="17" a="1"/>
  <c r="Y51" i="17" a="1"/>
  <c r="P51" i="17" a="1"/>
  <c r="O51" i="17" a="1"/>
  <c r="N51" i="17" a="1"/>
  <c r="AN51" i="17" a="1"/>
  <c r="AP51" i="17" a="1"/>
  <c r="AM51" i="17" a="1"/>
  <c r="AL51" i="17" a="1"/>
  <c r="AK51" i="17" a="1"/>
  <c r="AJ51" i="17" a="1"/>
  <c r="AI51" i="17" a="1"/>
  <c r="AH51" i="17" a="1"/>
  <c r="AG51" i="17" a="1"/>
  <c r="AF51" i="17" a="1"/>
  <c r="AE51" i="17" a="1"/>
  <c r="AD51" i="17" a="1"/>
  <c r="AT51" i="17" a="1"/>
  <c r="AQ51" i="17" a="1"/>
  <c r="G51" i="17" a="1"/>
  <c r="W51" i="17" a="1"/>
  <c r="H51" i="17" a="1"/>
  <c r="F51" i="17" a="1"/>
  <c r="Q51" i="17" a="1"/>
  <c r="R51" i="17" a="1"/>
  <c r="S51" i="17" a="1"/>
  <c r="T51" i="17" a="1"/>
  <c r="U51" i="17" a="1"/>
  <c r="X51" i="17" a="1"/>
  <c r="V51" i="17" a="1"/>
  <c r="AA51" i="17" a="1"/>
  <c r="AB51" i="17" a="1"/>
  <c r="AC51" i="17" a="1"/>
  <c r="E51" i="17" a="1"/>
  <c r="I51" i="17" a="1"/>
  <c r="M51" i="17" a="1"/>
  <c r="L51" i="17" a="1"/>
  <c r="K51" i="17" a="1"/>
  <c r="D51" i="17" a="1"/>
  <c r="J51" i="17" a="1"/>
  <c r="AO51" i="17" a="1"/>
  <c r="EK195" i="16" l="1"/>
  <c r="ER195" i="16"/>
  <c r="AI51" i="17"/>
  <c r="AJ51" i="17"/>
  <c r="AK51" i="17"/>
  <c r="AL51" i="17"/>
  <c r="AM51" i="17"/>
  <c r="AD51" i="17"/>
  <c r="AE51" i="17"/>
  <c r="AF51" i="17"/>
  <c r="AG51" i="17"/>
  <c r="AH51" i="17"/>
  <c r="AQ51" i="17"/>
  <c r="AT51" i="17"/>
  <c r="AN51" i="17"/>
  <c r="D51" i="17"/>
  <c r="E51" i="17"/>
  <c r="F51" i="17"/>
  <c r="G51" i="17"/>
  <c r="H51" i="17"/>
  <c r="AO51" i="17"/>
  <c r="I51" i="17"/>
  <c r="AP51" i="17"/>
  <c r="J51" i="17"/>
  <c r="K51" i="17"/>
  <c r="L51" i="17"/>
  <c r="M51" i="17"/>
  <c r="N51" i="17"/>
  <c r="O51" i="17"/>
  <c r="P51" i="17"/>
  <c r="Q51" i="17"/>
  <c r="R51" i="17"/>
  <c r="S51" i="17"/>
  <c r="T51" i="17"/>
  <c r="U51" i="17"/>
  <c r="V51" i="17"/>
  <c r="W51" i="17"/>
  <c r="X51" i="17"/>
  <c r="Y51" i="17"/>
  <c r="Z51" i="17"/>
  <c r="AA51" i="17"/>
  <c r="AB51" i="17"/>
  <c r="AC51" i="17"/>
  <c r="C52" i="17"/>
  <c r="S196" i="16"/>
  <c r="R197" i="16"/>
  <c r="Z52" i="17" a="1"/>
  <c r="Y52" i="17" a="1"/>
  <c r="P52" i="17" a="1"/>
  <c r="O52" i="17" a="1"/>
  <c r="N52" i="17" a="1"/>
  <c r="AN52" i="17" a="1"/>
  <c r="AP52" i="17" a="1"/>
  <c r="AM52" i="17" a="1"/>
  <c r="AL52" i="17" a="1"/>
  <c r="AK52" i="17" a="1"/>
  <c r="AJ52" i="17" a="1"/>
  <c r="AI52" i="17" a="1"/>
  <c r="AH52" i="17" a="1"/>
  <c r="AG52" i="17" a="1"/>
  <c r="AF52" i="17" a="1"/>
  <c r="AE52" i="17" a="1"/>
  <c r="AD52" i="17" a="1"/>
  <c r="AT52" i="17" a="1"/>
  <c r="AQ52" i="17" a="1"/>
  <c r="G52" i="17" a="1"/>
  <c r="W52" i="17" a="1"/>
  <c r="H52" i="17" a="1"/>
  <c r="F52" i="17" a="1"/>
  <c r="Q52" i="17" a="1"/>
  <c r="R52" i="17" a="1"/>
  <c r="S52" i="17" a="1"/>
  <c r="T52" i="17" a="1"/>
  <c r="U52" i="17" a="1"/>
  <c r="X52" i="17" a="1"/>
  <c r="V52" i="17" a="1"/>
  <c r="AA52" i="17" a="1"/>
  <c r="AB52" i="17" a="1"/>
  <c r="AC52" i="17" a="1"/>
  <c r="E52" i="17" a="1"/>
  <c r="I52" i="17" a="1"/>
  <c r="M52" i="17" a="1"/>
  <c r="L52" i="17" a="1"/>
  <c r="K52" i="17" a="1"/>
  <c r="D52" i="17" a="1"/>
  <c r="J52" i="17" a="1"/>
  <c r="AO52" i="17" a="1"/>
  <c r="EK196" i="16" l="1"/>
  <c r="ER196" i="16"/>
  <c r="AI52" i="17"/>
  <c r="AJ52" i="17"/>
  <c r="AK52" i="17"/>
  <c r="AL52" i="17"/>
  <c r="AM52" i="17"/>
  <c r="AD52" i="17"/>
  <c r="AE52" i="17"/>
  <c r="AF52" i="17"/>
  <c r="AG52" i="17"/>
  <c r="AH52" i="17"/>
  <c r="AQ52" i="17"/>
  <c r="AT52" i="17"/>
  <c r="D52" i="17"/>
  <c r="AN52" i="17"/>
  <c r="E52" i="17"/>
  <c r="F52" i="17"/>
  <c r="G52" i="17"/>
  <c r="H52" i="17"/>
  <c r="AO52" i="17"/>
  <c r="I52" i="17"/>
  <c r="AP52" i="17"/>
  <c r="J52" i="17"/>
  <c r="K52" i="17"/>
  <c r="L52" i="17"/>
  <c r="M52" i="17"/>
  <c r="N52" i="17"/>
  <c r="O52" i="17"/>
  <c r="P52" i="17"/>
  <c r="Q52" i="17"/>
  <c r="R52" i="17"/>
  <c r="S52" i="17"/>
  <c r="T52" i="17"/>
  <c r="U52" i="17"/>
  <c r="V52" i="17"/>
  <c r="W52" i="17"/>
  <c r="X52" i="17"/>
  <c r="Y52" i="17"/>
  <c r="Z52" i="17"/>
  <c r="AA52" i="17"/>
  <c r="AB52" i="17"/>
  <c r="AC52" i="17"/>
  <c r="C53" i="17"/>
  <c r="S197" i="16"/>
  <c r="R198" i="16"/>
  <c r="Z53" i="17" a="1"/>
  <c r="Y53" i="17" a="1"/>
  <c r="P53" i="17" a="1"/>
  <c r="O53" i="17" a="1"/>
  <c r="N53" i="17" a="1"/>
  <c r="AN53" i="17" a="1"/>
  <c r="AP53" i="17" a="1"/>
  <c r="AM53" i="17" a="1"/>
  <c r="AL53" i="17" a="1"/>
  <c r="AK53" i="17" a="1"/>
  <c r="AJ53" i="17" a="1"/>
  <c r="AI53" i="17" a="1"/>
  <c r="AH53" i="17" a="1"/>
  <c r="AG53" i="17" a="1"/>
  <c r="AF53" i="17" a="1"/>
  <c r="AE53" i="17" a="1"/>
  <c r="AD53" i="17" a="1"/>
  <c r="AT53" i="17" a="1"/>
  <c r="AQ53" i="17" a="1"/>
  <c r="G53" i="17" a="1"/>
  <c r="W53" i="17" a="1"/>
  <c r="H53" i="17" a="1"/>
  <c r="F53" i="17" a="1"/>
  <c r="Q53" i="17" a="1"/>
  <c r="R53" i="17" a="1"/>
  <c r="S53" i="17" a="1"/>
  <c r="T53" i="17" a="1"/>
  <c r="U53" i="17" a="1"/>
  <c r="X53" i="17" a="1"/>
  <c r="V53" i="17" a="1"/>
  <c r="AA53" i="17" a="1"/>
  <c r="AB53" i="17" a="1"/>
  <c r="AC53" i="17" a="1"/>
  <c r="E53" i="17" a="1"/>
  <c r="I53" i="17" a="1"/>
  <c r="M53" i="17" a="1"/>
  <c r="L53" i="17" a="1"/>
  <c r="K53" i="17" a="1"/>
  <c r="D53" i="17" a="1"/>
  <c r="J53" i="17" a="1"/>
  <c r="AO53" i="17" a="1"/>
  <c r="EK197" i="16" l="1"/>
  <c r="ER197" i="16"/>
  <c r="AI53" i="17"/>
  <c r="AJ53" i="17"/>
  <c r="AK53" i="17"/>
  <c r="AL53" i="17"/>
  <c r="AM53" i="17"/>
  <c r="AD53" i="17"/>
  <c r="AE53" i="17"/>
  <c r="AF53" i="17"/>
  <c r="AG53" i="17"/>
  <c r="AH53" i="17"/>
  <c r="AQ53" i="17"/>
  <c r="AT53" i="17"/>
  <c r="D53" i="17"/>
  <c r="AN53" i="17"/>
  <c r="E53" i="17"/>
  <c r="F53" i="17"/>
  <c r="G53" i="17"/>
  <c r="H53" i="17"/>
  <c r="AO53" i="17"/>
  <c r="I53" i="17"/>
  <c r="AP53" i="17"/>
  <c r="J53" i="17"/>
  <c r="K53" i="17"/>
  <c r="L53" i="17"/>
  <c r="M53" i="17"/>
  <c r="N53" i="17"/>
  <c r="O53" i="17"/>
  <c r="P53" i="17"/>
  <c r="Q53" i="17"/>
  <c r="R53" i="17"/>
  <c r="S53" i="17"/>
  <c r="T53" i="17"/>
  <c r="U53" i="17"/>
  <c r="V53" i="17"/>
  <c r="W53" i="17"/>
  <c r="X53" i="17"/>
  <c r="Y53" i="17"/>
  <c r="Z53" i="17"/>
  <c r="AA53" i="17"/>
  <c r="AB53" i="17"/>
  <c r="AC53" i="17"/>
  <c r="C54" i="17"/>
  <c r="S198" i="16"/>
  <c r="R199" i="16"/>
  <c r="Z54" i="17" a="1"/>
  <c r="Y54" i="17" a="1"/>
  <c r="P54" i="17" a="1"/>
  <c r="O54" i="17" a="1"/>
  <c r="N54" i="17" a="1"/>
  <c r="AN54" i="17" a="1"/>
  <c r="AP54" i="17" a="1"/>
  <c r="AM54" i="17" a="1"/>
  <c r="AL54" i="17" a="1"/>
  <c r="AK54" i="17" a="1"/>
  <c r="AJ54" i="17" a="1"/>
  <c r="AI54" i="17" a="1"/>
  <c r="AH54" i="17" a="1"/>
  <c r="AG54" i="17" a="1"/>
  <c r="AF54" i="17" a="1"/>
  <c r="AE54" i="17" a="1"/>
  <c r="AD54" i="17" a="1"/>
  <c r="AQ54" i="17" a="1"/>
  <c r="AT54" i="17" a="1"/>
  <c r="G54" i="17" a="1"/>
  <c r="W54" i="17" a="1"/>
  <c r="H54" i="17" a="1"/>
  <c r="F54" i="17" a="1"/>
  <c r="Q54" i="17" a="1"/>
  <c r="R54" i="17" a="1"/>
  <c r="S54" i="17" a="1"/>
  <c r="T54" i="17" a="1"/>
  <c r="U54" i="17" a="1"/>
  <c r="X54" i="17" a="1"/>
  <c r="V54" i="17" a="1"/>
  <c r="AA54" i="17" a="1"/>
  <c r="AB54" i="17" a="1"/>
  <c r="AC54" i="17" a="1"/>
  <c r="E54" i="17" a="1"/>
  <c r="I54" i="17" a="1"/>
  <c r="M54" i="17" a="1"/>
  <c r="L54" i="17" a="1"/>
  <c r="K54" i="17" a="1"/>
  <c r="D54" i="17" a="1"/>
  <c r="J54" i="17" a="1"/>
  <c r="AO54" i="17" a="1"/>
  <c r="EK198" i="16" l="1"/>
  <c r="ER198" i="16"/>
  <c r="AI54" i="17"/>
  <c r="AJ54" i="17"/>
  <c r="AK54" i="17"/>
  <c r="AL54" i="17"/>
  <c r="AM54" i="17"/>
  <c r="AD54" i="17"/>
  <c r="AE54" i="17"/>
  <c r="AF54" i="17"/>
  <c r="AG54" i="17"/>
  <c r="AH54" i="17"/>
  <c r="AQ54" i="17"/>
  <c r="AT54" i="17"/>
  <c r="AN54" i="17"/>
  <c r="D54" i="17"/>
  <c r="E54" i="17"/>
  <c r="F54" i="17"/>
  <c r="G54" i="17"/>
  <c r="H54" i="17"/>
  <c r="AO54" i="17"/>
  <c r="I54" i="17"/>
  <c r="AP54" i="17"/>
  <c r="J54" i="17"/>
  <c r="K54" i="17"/>
  <c r="L54" i="17"/>
  <c r="M54" i="17"/>
  <c r="N54" i="17"/>
  <c r="O54" i="17"/>
  <c r="P54" i="17"/>
  <c r="Q54" i="17"/>
  <c r="R54" i="17"/>
  <c r="S54" i="17"/>
  <c r="T54" i="17"/>
  <c r="U54" i="17"/>
  <c r="V54" i="17"/>
  <c r="W54" i="17"/>
  <c r="X54" i="17"/>
  <c r="Y54" i="17"/>
  <c r="Z54" i="17"/>
  <c r="AA54" i="17"/>
  <c r="AB54" i="17"/>
  <c r="AC54" i="17"/>
  <c r="C55" i="17"/>
  <c r="S199" i="16"/>
  <c r="R200" i="16"/>
  <c r="Z55" i="17" a="1"/>
  <c r="Y55" i="17" a="1"/>
  <c r="P55" i="17" a="1"/>
  <c r="O55" i="17" a="1"/>
  <c r="N55" i="17" a="1"/>
  <c r="AN55" i="17" a="1"/>
  <c r="AP55" i="17" a="1"/>
  <c r="AM55" i="17" a="1"/>
  <c r="AL55" i="17" a="1"/>
  <c r="AK55" i="17" a="1"/>
  <c r="AJ55" i="17" a="1"/>
  <c r="AI55" i="17" a="1"/>
  <c r="AH55" i="17" a="1"/>
  <c r="AG55" i="17" a="1"/>
  <c r="AF55" i="17" a="1"/>
  <c r="AE55" i="17" a="1"/>
  <c r="AD55" i="17" a="1"/>
  <c r="AQ55" i="17" a="1"/>
  <c r="AT55" i="17" a="1"/>
  <c r="G55" i="17" a="1"/>
  <c r="W55" i="17" a="1"/>
  <c r="H55" i="17" a="1"/>
  <c r="F55" i="17" a="1"/>
  <c r="Q55" i="17" a="1"/>
  <c r="R55" i="17" a="1"/>
  <c r="S55" i="17" a="1"/>
  <c r="T55" i="17" a="1"/>
  <c r="U55" i="17" a="1"/>
  <c r="X55" i="17" a="1"/>
  <c r="V55" i="17" a="1"/>
  <c r="AA55" i="17" a="1"/>
  <c r="AB55" i="17" a="1"/>
  <c r="AC55" i="17" a="1"/>
  <c r="E55" i="17" a="1"/>
  <c r="I55" i="17" a="1"/>
  <c r="M55" i="17" a="1"/>
  <c r="L55" i="17" a="1"/>
  <c r="K55" i="17" a="1"/>
  <c r="D55" i="17" a="1"/>
  <c r="J55" i="17" a="1"/>
  <c r="AO55" i="17" a="1"/>
  <c r="EK199" i="16" l="1"/>
  <c r="ER199" i="16"/>
  <c r="AI55" i="17"/>
  <c r="AJ55" i="17"/>
  <c r="AK55" i="17"/>
  <c r="AL55" i="17"/>
  <c r="AM55" i="17"/>
  <c r="AD55" i="17"/>
  <c r="AE55" i="17"/>
  <c r="AF55" i="17"/>
  <c r="AG55" i="17"/>
  <c r="AH55" i="17"/>
  <c r="AQ55" i="17"/>
  <c r="AT55" i="17"/>
  <c r="D55" i="17"/>
  <c r="AN55" i="17"/>
  <c r="E55" i="17"/>
  <c r="F55" i="17"/>
  <c r="G55" i="17"/>
  <c r="H55" i="17"/>
  <c r="AO55" i="17"/>
  <c r="I55" i="17"/>
  <c r="AP55" i="17"/>
  <c r="J55" i="17"/>
  <c r="K55" i="17"/>
  <c r="L55" i="17"/>
  <c r="M55" i="17"/>
  <c r="N55" i="17"/>
  <c r="O55" i="17"/>
  <c r="P55" i="17"/>
  <c r="Q55" i="17"/>
  <c r="R55" i="17"/>
  <c r="S55" i="17"/>
  <c r="T55" i="17"/>
  <c r="U55" i="17"/>
  <c r="V55" i="17"/>
  <c r="W55" i="17"/>
  <c r="X55" i="17"/>
  <c r="Y55" i="17"/>
  <c r="Z55" i="17"/>
  <c r="AA55" i="17"/>
  <c r="AB55" i="17"/>
  <c r="AC55" i="17"/>
  <c r="C56" i="17"/>
  <c r="S200" i="16"/>
  <c r="R201" i="16"/>
  <c r="Z56" i="17" a="1"/>
  <c r="Y56" i="17" a="1"/>
  <c r="P56" i="17" a="1"/>
  <c r="O56" i="17" a="1"/>
  <c r="N56" i="17" a="1"/>
  <c r="AN56" i="17" a="1"/>
  <c r="AP56" i="17" a="1"/>
  <c r="AM56" i="17" a="1"/>
  <c r="AL56" i="17" a="1"/>
  <c r="AK56" i="17" a="1"/>
  <c r="AJ56" i="17" a="1"/>
  <c r="AI56" i="17" a="1"/>
  <c r="AH56" i="17" a="1"/>
  <c r="AG56" i="17" a="1"/>
  <c r="AF56" i="17" a="1"/>
  <c r="AE56" i="17" a="1"/>
  <c r="AD56" i="17" a="1"/>
  <c r="G56" i="17" a="1"/>
  <c r="AT56" i="17" a="1"/>
  <c r="AQ56" i="17" a="1"/>
  <c r="W56" i="17" a="1"/>
  <c r="H56" i="17" a="1"/>
  <c r="F56" i="17" a="1"/>
  <c r="Q56" i="17" a="1"/>
  <c r="R56" i="17" a="1"/>
  <c r="S56" i="17" a="1"/>
  <c r="T56" i="17" a="1"/>
  <c r="U56" i="17" a="1"/>
  <c r="X56" i="17" a="1"/>
  <c r="V56" i="17" a="1"/>
  <c r="AA56" i="17" a="1"/>
  <c r="AB56" i="17" a="1"/>
  <c r="AC56" i="17" a="1"/>
  <c r="E56" i="17" a="1"/>
  <c r="I56" i="17" a="1"/>
  <c r="M56" i="17" a="1"/>
  <c r="L56" i="17" a="1"/>
  <c r="K56" i="17" a="1"/>
  <c r="D56" i="17" a="1"/>
  <c r="J56" i="17" a="1"/>
  <c r="AO56" i="17" a="1"/>
  <c r="EK200" i="16" l="1"/>
  <c r="ER200" i="16"/>
  <c r="AI56" i="17"/>
  <c r="AJ56" i="17"/>
  <c r="AK56" i="17"/>
  <c r="AL56" i="17"/>
  <c r="AM56" i="17"/>
  <c r="AD56" i="17"/>
  <c r="AE56" i="17"/>
  <c r="AF56" i="17"/>
  <c r="AG56" i="17"/>
  <c r="AH56" i="17"/>
  <c r="AQ56" i="17"/>
  <c r="AT56" i="17"/>
  <c r="D56" i="17"/>
  <c r="AN56" i="17"/>
  <c r="E56" i="17"/>
  <c r="F56" i="17"/>
  <c r="G56" i="17"/>
  <c r="H56" i="17"/>
  <c r="AO56" i="17"/>
  <c r="I56" i="17"/>
  <c r="AP56" i="17"/>
  <c r="J56" i="17"/>
  <c r="K56" i="17"/>
  <c r="L56" i="17"/>
  <c r="M56" i="17"/>
  <c r="N56" i="17"/>
  <c r="O56" i="17"/>
  <c r="P56" i="17"/>
  <c r="Q56" i="17"/>
  <c r="R56" i="17"/>
  <c r="S56" i="17"/>
  <c r="T56" i="17"/>
  <c r="U56" i="17"/>
  <c r="V56" i="17"/>
  <c r="W56" i="17"/>
  <c r="X56" i="17"/>
  <c r="Y56" i="17"/>
  <c r="Z56" i="17"/>
  <c r="AA56" i="17"/>
  <c r="AB56" i="17"/>
  <c r="AC56" i="17"/>
  <c r="C57" i="17"/>
  <c r="S201" i="16"/>
  <c r="R202" i="16"/>
  <c r="Z57" i="17" a="1"/>
  <c r="Y57" i="17" a="1"/>
  <c r="P57" i="17" a="1"/>
  <c r="O57" i="17" a="1"/>
  <c r="N57" i="17" a="1"/>
  <c r="AN57" i="17" a="1"/>
  <c r="AP57" i="17" a="1"/>
  <c r="AM57" i="17" a="1"/>
  <c r="AL57" i="17" a="1"/>
  <c r="AK57" i="17" a="1"/>
  <c r="AJ57" i="17" a="1"/>
  <c r="AI57" i="17" a="1"/>
  <c r="AH57" i="17" a="1"/>
  <c r="AG57" i="17" a="1"/>
  <c r="AF57" i="17" a="1"/>
  <c r="AE57" i="17" a="1"/>
  <c r="AD57" i="17" a="1"/>
  <c r="AT57" i="17" a="1"/>
  <c r="AQ57" i="17" a="1"/>
  <c r="G57" i="17" a="1"/>
  <c r="W57" i="17" a="1"/>
  <c r="H57" i="17" a="1"/>
  <c r="F57" i="17" a="1"/>
  <c r="Q57" i="17" a="1"/>
  <c r="R57" i="17" a="1"/>
  <c r="S57" i="17" a="1"/>
  <c r="T57" i="17" a="1"/>
  <c r="U57" i="17" a="1"/>
  <c r="X57" i="17" a="1"/>
  <c r="V57" i="17" a="1"/>
  <c r="AA57" i="17" a="1"/>
  <c r="AB57" i="17" a="1"/>
  <c r="AC57" i="17" a="1"/>
  <c r="E57" i="17" a="1"/>
  <c r="I57" i="17" a="1"/>
  <c r="M57" i="17" a="1"/>
  <c r="L57" i="17" a="1"/>
  <c r="K57" i="17" a="1"/>
  <c r="D57" i="17" a="1"/>
  <c r="J57" i="17" a="1"/>
  <c r="AO57" i="17" a="1"/>
  <c r="EK201" i="16" l="1"/>
  <c r="ER201" i="16"/>
  <c r="AI57" i="17"/>
  <c r="AJ57" i="17"/>
  <c r="AK57" i="17"/>
  <c r="AL57" i="17"/>
  <c r="AM57" i="17"/>
  <c r="AD57" i="17"/>
  <c r="AE57" i="17"/>
  <c r="AF57" i="17"/>
  <c r="AG57" i="17"/>
  <c r="AH57" i="17"/>
  <c r="AQ57" i="17"/>
  <c r="AT57" i="17"/>
  <c r="AN57" i="17"/>
  <c r="D57" i="17"/>
  <c r="E57" i="17"/>
  <c r="F57" i="17"/>
  <c r="G57" i="17"/>
  <c r="H57" i="17"/>
  <c r="AO57" i="17"/>
  <c r="I57" i="17"/>
  <c r="AP57" i="17"/>
  <c r="J57" i="17"/>
  <c r="K57" i="17"/>
  <c r="L57" i="17"/>
  <c r="M57" i="17"/>
  <c r="N57" i="17"/>
  <c r="O57" i="17"/>
  <c r="P57" i="17"/>
  <c r="Q57" i="17"/>
  <c r="R57" i="17"/>
  <c r="S57" i="17"/>
  <c r="T57" i="17"/>
  <c r="U57" i="17"/>
  <c r="V57" i="17"/>
  <c r="W57" i="17"/>
  <c r="X57" i="17"/>
  <c r="Y57" i="17"/>
  <c r="Z57" i="17"/>
  <c r="AA57" i="17"/>
  <c r="AB57" i="17"/>
  <c r="AC57" i="17"/>
  <c r="S202" i="16"/>
  <c r="R203" i="16"/>
  <c r="EK202" i="16" l="1"/>
  <c r="ER202" i="16"/>
  <c r="S203" i="16"/>
  <c r="R204" i="16"/>
  <c r="EK203" i="16" l="1"/>
  <c r="ER203" i="16"/>
  <c r="S204" i="16"/>
  <c r="R205" i="16"/>
  <c r="EK204" i="16" l="1"/>
  <c r="ER204" i="16"/>
  <c r="S205" i="16"/>
  <c r="R206" i="16"/>
  <c r="EK205" i="16" l="1"/>
  <c r="ER205" i="16"/>
  <c r="S206" i="16"/>
  <c r="R207" i="16"/>
  <c r="EK206" i="16" l="1"/>
  <c r="ER206" i="16"/>
  <c r="S207" i="16"/>
  <c r="R208" i="16"/>
  <c r="EK207" i="16" l="1"/>
  <c r="ER207" i="16"/>
  <c r="S208" i="16"/>
  <c r="R209" i="16"/>
  <c r="EK208" i="16" l="1"/>
  <c r="ER208" i="16"/>
  <c r="S209" i="16"/>
  <c r="R210" i="16"/>
  <c r="EK209" i="16" l="1"/>
  <c r="ER209" i="16"/>
  <c r="S210" i="16"/>
  <c r="R211" i="16"/>
  <c r="EK210" i="16" l="1"/>
  <c r="ER210" i="16"/>
  <c r="S211" i="16"/>
  <c r="R212" i="16"/>
  <c r="EK211" i="16" l="1"/>
  <c r="ER211" i="16"/>
  <c r="S212" i="16"/>
  <c r="R213" i="16"/>
  <c r="EK212" i="16" l="1"/>
  <c r="ER212" i="16"/>
  <c r="S213" i="16"/>
  <c r="R214" i="16"/>
  <c r="EK213" i="16" l="1"/>
  <c r="ER213" i="16"/>
  <c r="S214" i="16"/>
  <c r="R215" i="16"/>
  <c r="EK214" i="16" l="1"/>
  <c r="ER214" i="16"/>
  <c r="S215" i="16"/>
  <c r="R216" i="16"/>
  <c r="EK215" i="16" l="1"/>
  <c r="ER215" i="16"/>
  <c r="S216" i="16"/>
  <c r="R217" i="16"/>
  <c r="EK216" i="16" l="1"/>
  <c r="ER216" i="16"/>
  <c r="S217" i="16"/>
  <c r="R218" i="16"/>
  <c r="EK217" i="16" l="1"/>
  <c r="ER217" i="16"/>
  <c r="S218" i="16"/>
  <c r="R219" i="16"/>
  <c r="EK218" i="16" l="1"/>
  <c r="ER218" i="16"/>
  <c r="S219" i="16"/>
  <c r="R220" i="16"/>
  <c r="EK219" i="16" l="1"/>
  <c r="ER219" i="16"/>
  <c r="S220" i="16"/>
  <c r="R221" i="16"/>
  <c r="EK220" i="16" l="1"/>
  <c r="ER220" i="16"/>
  <c r="S221" i="16"/>
  <c r="R222" i="16"/>
  <c r="EK221" i="16" l="1"/>
  <c r="ER221" i="16"/>
  <c r="S222" i="16"/>
  <c r="R223" i="16"/>
  <c r="EK222" i="16" l="1"/>
  <c r="ER222" i="16"/>
  <c r="S223" i="16"/>
  <c r="R224" i="16"/>
  <c r="EK223" i="16" l="1"/>
  <c r="ER223" i="16"/>
  <c r="S224" i="16"/>
  <c r="R225" i="16"/>
  <c r="EK224" i="16" l="1"/>
  <c r="ER224" i="16"/>
  <c r="S225" i="16"/>
  <c r="R226" i="16"/>
  <c r="EK225" i="16" l="1"/>
  <c r="ER225" i="16"/>
  <c r="S226" i="16"/>
  <c r="R227" i="16"/>
  <c r="EK226" i="16" l="1"/>
  <c r="ER226" i="16"/>
  <c r="S227" i="16"/>
  <c r="R228" i="16"/>
  <c r="EK227" i="16" l="1"/>
  <c r="ER227" i="16"/>
  <c r="S228" i="16"/>
  <c r="R229" i="16"/>
  <c r="EK228" i="16" l="1"/>
  <c r="ER228" i="16"/>
  <c r="S229" i="16"/>
  <c r="R230" i="16"/>
  <c r="EK229" i="16" l="1"/>
  <c r="ER229" i="16"/>
  <c r="S230" i="16"/>
  <c r="R231" i="16"/>
  <c r="EK230" i="16" l="1"/>
  <c r="ER230" i="16"/>
  <c r="S231" i="16"/>
  <c r="R232" i="16"/>
  <c r="EK231" i="16" l="1"/>
  <c r="ER231" i="16"/>
  <c r="S232" i="16"/>
  <c r="R233" i="16"/>
  <c r="EK232" i="16" l="1"/>
  <c r="ER232" i="16"/>
  <c r="S233" i="16"/>
  <c r="R234" i="16"/>
  <c r="EK233" i="16" l="1"/>
  <c r="ER233" i="16"/>
  <c r="S234" i="16"/>
  <c r="R235" i="16"/>
  <c r="EK234" i="16" l="1"/>
  <c r="ER234" i="16"/>
  <c r="S235" i="16"/>
  <c r="R236" i="16"/>
  <c r="EK235" i="16" l="1"/>
  <c r="ER235" i="16"/>
  <c r="S236" i="16"/>
  <c r="R237" i="16"/>
  <c r="EK236" i="16" l="1"/>
  <c r="ER236" i="16"/>
  <c r="S237" i="16"/>
  <c r="R238" i="16"/>
  <c r="EK237" i="16" l="1"/>
  <c r="ER237" i="16"/>
  <c r="S238" i="16"/>
  <c r="R239" i="16"/>
  <c r="EK238" i="16" l="1"/>
  <c r="ER238" i="16"/>
  <c r="S239" i="16"/>
  <c r="R240" i="16"/>
  <c r="EK239" i="16" l="1"/>
  <c r="ER239" i="16"/>
  <c r="S240" i="16"/>
  <c r="R241" i="16"/>
  <c r="EK240" i="16" l="1"/>
  <c r="ER240" i="16"/>
  <c r="S241" i="16"/>
  <c r="R242" i="16"/>
  <c r="EK241" i="16" l="1"/>
  <c r="ER241" i="16"/>
  <c r="S242" i="16"/>
  <c r="R243" i="16"/>
  <c r="EK242" i="16" l="1"/>
  <c r="ER242" i="16"/>
  <c r="S243" i="16"/>
  <c r="R244" i="16"/>
  <c r="EK243" i="16" l="1"/>
  <c r="ER243" i="16"/>
  <c r="S244" i="16"/>
  <c r="R245" i="16"/>
  <c r="EK244" i="16" l="1"/>
  <c r="ER244" i="16"/>
  <c r="S245" i="16"/>
  <c r="R246" i="16"/>
  <c r="EK245" i="16" l="1"/>
  <c r="ER245" i="16"/>
  <c r="S246" i="16"/>
  <c r="R247" i="16"/>
  <c r="EK246" i="16" l="1"/>
  <c r="ER246" i="16"/>
  <c r="S247" i="16"/>
  <c r="R248" i="16"/>
  <c r="EK247" i="16" l="1"/>
  <c r="ER247" i="16"/>
  <c r="S248" i="16"/>
  <c r="R249" i="16"/>
  <c r="S4" i="16" l="1"/>
  <c r="EK248" i="16"/>
  <c r="ER248" i="16"/>
  <c r="S249" i="16"/>
  <c r="R250" i="16"/>
  <c r="EK249" i="16" l="1"/>
  <c r="ER249" i="16"/>
  <c r="S250" i="16"/>
  <c r="R251" i="16"/>
  <c r="EK250" i="16" l="1"/>
  <c r="ER250" i="16"/>
  <c r="S251" i="16"/>
  <c r="R252" i="16"/>
  <c r="EK251" i="16" l="1"/>
  <c r="ER251" i="16"/>
  <c r="S252" i="16"/>
  <c r="R253" i="16"/>
  <c r="EK252" i="16" l="1"/>
  <c r="ER252" i="16"/>
  <c r="S253" i="16"/>
  <c r="R254" i="16"/>
  <c r="EK253" i="16" l="1"/>
  <c r="ER253" i="16"/>
  <c r="S254" i="16"/>
  <c r="R255" i="16"/>
  <c r="EK254" i="16" l="1"/>
  <c r="ER254" i="16"/>
  <c r="S255" i="16"/>
  <c r="R256" i="16"/>
  <c r="EK255" i="16" l="1"/>
  <c r="ER255" i="16"/>
  <c r="S256" i="16"/>
  <c r="R257" i="16"/>
  <c r="EK256" i="16" l="1"/>
  <c r="ER256" i="16"/>
  <c r="S257" i="16"/>
  <c r="R258" i="16"/>
  <c r="EK257" i="16" l="1"/>
  <c r="ER257" i="16"/>
  <c r="S258" i="16"/>
  <c r="R259" i="16"/>
  <c r="EK258" i="16" l="1"/>
  <c r="ER258" i="16"/>
  <c r="S259" i="16"/>
  <c r="R260" i="16"/>
  <c r="EK259" i="16" l="1"/>
  <c r="ER259" i="16"/>
  <c r="S260" i="16"/>
  <c r="R261" i="16"/>
  <c r="EK260" i="16" l="1"/>
  <c r="ER260" i="16"/>
  <c r="S261" i="16"/>
  <c r="R262" i="16"/>
  <c r="EK261" i="16" l="1"/>
  <c r="ER261" i="16"/>
  <c r="S262" i="16"/>
  <c r="R263" i="16"/>
  <c r="EK262" i="16" l="1"/>
  <c r="ER262" i="16"/>
  <c r="S263" i="16"/>
  <c r="R264" i="16"/>
  <c r="EK263" i="16" l="1"/>
  <c r="ER263" i="16"/>
  <c r="S264" i="16"/>
  <c r="R265" i="16"/>
  <c r="EK264" i="16" l="1"/>
  <c r="ER264" i="16"/>
  <c r="S265" i="16"/>
  <c r="R266" i="16"/>
  <c r="EK265" i="16" l="1"/>
  <c r="ER265" i="16"/>
  <c r="S266" i="16"/>
  <c r="R267" i="16"/>
  <c r="D61" i="13"/>
  <c r="E61" i="13" s="1"/>
  <c r="F61" i="13" s="1"/>
  <c r="D60" i="13"/>
  <c r="E60" i="13" s="1"/>
  <c r="F60" i="13" s="1"/>
  <c r="D59" i="13"/>
  <c r="E59" i="13" s="1"/>
  <c r="F59" i="13" s="1"/>
  <c r="D58" i="13"/>
  <c r="E58" i="13" s="1"/>
  <c r="F58" i="13" s="1"/>
  <c r="D57" i="13"/>
  <c r="E57" i="13" s="1"/>
  <c r="F57" i="13" s="1"/>
  <c r="D56" i="13"/>
  <c r="E56" i="13" s="1"/>
  <c r="F56" i="13" s="1"/>
  <c r="D55" i="13"/>
  <c r="E55" i="13" s="1"/>
  <c r="F55" i="13" s="1"/>
  <c r="D54" i="13"/>
  <c r="E54" i="13" s="1"/>
  <c r="F54" i="13" s="1"/>
  <c r="D53" i="13"/>
  <c r="E53" i="13" s="1"/>
  <c r="F53" i="13" s="1"/>
  <c r="D52" i="13"/>
  <c r="E52" i="13" s="1"/>
  <c r="F52" i="13" s="1"/>
  <c r="D51" i="13"/>
  <c r="E51" i="13" s="1"/>
  <c r="F51" i="13" s="1"/>
  <c r="D50" i="13"/>
  <c r="E50" i="13" s="1"/>
  <c r="F50" i="13" s="1"/>
  <c r="D49" i="13"/>
  <c r="E49" i="13" s="1"/>
  <c r="F49" i="13" s="1"/>
  <c r="D48" i="13"/>
  <c r="E48" i="13" s="1"/>
  <c r="F48" i="13" s="1"/>
  <c r="D47" i="13"/>
  <c r="E47" i="13" s="1"/>
  <c r="F47" i="13" s="1"/>
  <c r="EK266" i="16" l="1"/>
  <c r="ER266" i="16"/>
  <c r="S267" i="16"/>
  <c r="R268" i="16"/>
  <c r="F46" i="13"/>
  <c r="E46" i="13"/>
  <c r="R19" i="13"/>
  <c r="S18" i="13"/>
  <c r="R15" i="13"/>
  <c r="P14" i="13"/>
  <c r="R14" i="13" s="1"/>
  <c r="T14" i="13" s="1"/>
  <c r="V14" i="13" s="1"/>
  <c r="X14" i="13" s="1"/>
  <c r="Z14" i="13" s="1"/>
  <c r="AB14" i="13" s="1"/>
  <c r="AD14" i="13" s="1"/>
  <c r="AF14" i="13" s="1"/>
  <c r="AH14" i="13" s="1"/>
  <c r="AJ14" i="13" s="1"/>
  <c r="AL14" i="13" s="1"/>
  <c r="AN14" i="13" s="1"/>
  <c r="AP14" i="13" s="1"/>
  <c r="AR14" i="13" s="1"/>
  <c r="AT14" i="13" s="1"/>
  <c r="AV14" i="13" s="1"/>
  <c r="AX14" i="13" s="1"/>
  <c r="AZ14" i="13" s="1"/>
  <c r="BB14" i="13" s="1"/>
  <c r="BD14" i="13" s="1"/>
  <c r="BF14" i="13" s="1"/>
  <c r="BH14" i="13" s="1"/>
  <c r="BJ14" i="13" s="1"/>
  <c r="BL14" i="13" s="1"/>
  <c r="BN14" i="13" s="1"/>
  <c r="BP14" i="13" s="1"/>
  <c r="BR14" i="13" s="1"/>
  <c r="BT14" i="13" s="1"/>
  <c r="BV14" i="13" s="1"/>
  <c r="BX14" i="13" s="1"/>
  <c r="BZ14" i="13" s="1"/>
  <c r="CB14" i="13" s="1"/>
  <c r="CD14" i="13" s="1"/>
  <c r="CF14" i="13" s="1"/>
  <c r="CH14" i="13" s="1"/>
  <c r="CJ14" i="13" s="1"/>
  <c r="CL14" i="13" s="1"/>
  <c r="CN14" i="13" s="1"/>
  <c r="CP14" i="13" s="1"/>
  <c r="CR14" i="13" s="1"/>
  <c r="CT14" i="13" s="1"/>
  <c r="CV14" i="13" s="1"/>
  <c r="CX14" i="13" s="1"/>
  <c r="CZ14" i="13" s="1"/>
  <c r="DB14" i="13" s="1"/>
  <c r="DD14" i="13" s="1"/>
  <c r="DF14" i="13" s="1"/>
  <c r="DH14" i="13" s="1"/>
  <c r="DJ14" i="13" s="1"/>
  <c r="DL14" i="13" s="1"/>
  <c r="DN14" i="13" s="1"/>
  <c r="DP14" i="13" s="1"/>
  <c r="DR14" i="13" s="1"/>
  <c r="DT14" i="13" s="1"/>
  <c r="DV14" i="13" s="1"/>
  <c r="DX14" i="13" s="1"/>
  <c r="DZ14" i="13" s="1"/>
  <c r="EB14" i="13" s="1"/>
  <c r="ED14" i="13" s="1"/>
  <c r="EF14" i="13" s="1"/>
  <c r="EH14" i="13" s="1"/>
  <c r="P19" i="13"/>
  <c r="Q19" i="13" s="1"/>
  <c r="Q18" i="13"/>
  <c r="P15" i="13"/>
  <c r="E21" i="6"/>
  <c r="C12" i="13"/>
  <c r="EP19" i="13"/>
  <c r="EP18" i="13"/>
  <c r="EM18" i="13" s="1"/>
  <c r="EO19" i="13"/>
  <c r="EO18" i="13"/>
  <c r="EL18" i="13" s="1"/>
  <c r="M19" i="13"/>
  <c r="M20" i="13" s="1"/>
  <c r="M21" i="13" s="1"/>
  <c r="M22" i="13" s="1"/>
  <c r="M23" i="13" s="1"/>
  <c r="M24" i="13" s="1"/>
  <c r="K20" i="13"/>
  <c r="K21" i="13" s="1"/>
  <c r="EM17" i="13"/>
  <c r="S268" i="16" l="1"/>
  <c r="EK267" i="16"/>
  <c r="ER267" i="16"/>
  <c r="EO20" i="13"/>
  <c r="EL20" i="13" s="1"/>
  <c r="P20" i="13"/>
  <c r="P21" i="13" s="1"/>
  <c r="P22" i="13" s="1"/>
  <c r="R20" i="13"/>
  <c r="S19" i="13"/>
  <c r="EO21" i="13"/>
  <c r="EP20" i="13"/>
  <c r="EP21" i="13"/>
  <c r="EM19" i="13"/>
  <c r="EL19" i="13"/>
  <c r="K22" i="13"/>
  <c r="ER268" i="16" l="1"/>
  <c r="EK268" i="16"/>
  <c r="Q21" i="13"/>
  <c r="EM20" i="13"/>
  <c r="Q20" i="13"/>
  <c r="EM21" i="13"/>
  <c r="R21" i="13"/>
  <c r="S20" i="13"/>
  <c r="EL21" i="13"/>
  <c r="P23" i="13"/>
  <c r="Q22" i="13"/>
  <c r="EP22" i="13"/>
  <c r="EO22" i="13"/>
  <c r="K23" i="13"/>
  <c r="S21" i="13" l="1"/>
  <c r="R22" i="13"/>
  <c r="P24" i="13"/>
  <c r="Q23" i="13"/>
  <c r="EM22" i="13"/>
  <c r="EL22" i="13"/>
  <c r="EP23" i="13"/>
  <c r="EO23" i="13"/>
  <c r="K24" i="13"/>
  <c r="A48" i="13" a="1"/>
  <c r="A59" i="13" a="1"/>
  <c r="A53" i="13" a="1"/>
  <c r="A56" i="13" a="1"/>
  <c r="A61" i="13" a="1"/>
  <c r="A51" i="13" a="1"/>
  <c r="A54" i="13" a="1"/>
  <c r="A57" i="13" a="1"/>
  <c r="A49" i="13" a="1"/>
  <c r="A55" i="13" a="1"/>
  <c r="A50" i="13" a="1"/>
  <c r="A52" i="13" a="1"/>
  <c r="A47" i="13" a="1"/>
  <c r="A58" i="13" a="1"/>
  <c r="A60" i="13" a="1"/>
  <c r="A48" i="13" l="1"/>
  <c r="A58" i="13"/>
  <c r="A49" i="13"/>
  <c r="A55" i="13"/>
  <c r="A51" i="13"/>
  <c r="A56" i="13"/>
  <c r="A47" i="13"/>
  <c r="A59" i="13"/>
  <c r="A53" i="13"/>
  <c r="A57" i="13"/>
  <c r="A54" i="13"/>
  <c r="A60" i="13"/>
  <c r="A50" i="13"/>
  <c r="A52" i="13"/>
  <c r="A61" i="13"/>
  <c r="S22" i="13"/>
  <c r="R23" i="13"/>
  <c r="P25" i="13"/>
  <c r="Q24" i="13"/>
  <c r="EM23" i="13"/>
  <c r="EL23" i="13"/>
  <c r="EP24" i="13"/>
  <c r="EO24" i="13"/>
  <c r="K25" i="13"/>
  <c r="R24" i="13" l="1"/>
  <c r="S23" i="13"/>
  <c r="P26" i="13"/>
  <c r="Q25" i="13"/>
  <c r="EL24" i="13"/>
  <c r="EM24" i="13"/>
  <c r="EO25" i="13"/>
  <c r="K26" i="13"/>
  <c r="S24" i="13" l="1"/>
  <c r="R25" i="13"/>
  <c r="P27" i="13"/>
  <c r="Q26" i="13"/>
  <c r="EO26" i="13"/>
  <c r="EL25" i="13"/>
  <c r="K27" i="13"/>
  <c r="EP25" i="13" l="1"/>
  <c r="EM25" i="13" s="1"/>
  <c r="S25" i="13"/>
  <c r="R26" i="13"/>
  <c r="P28" i="13"/>
  <c r="Q27" i="13"/>
  <c r="EO27" i="13"/>
  <c r="EL27" i="13" s="1"/>
  <c r="EL26" i="13"/>
  <c r="K28" i="13"/>
  <c r="EP26" i="13" l="1"/>
  <c r="EM26" i="13" s="1"/>
  <c r="S26" i="13"/>
  <c r="R27" i="13"/>
  <c r="P29" i="13"/>
  <c r="Q28" i="13"/>
  <c r="EO28" i="13"/>
  <c r="K29" i="13"/>
  <c r="EP27" i="13" l="1"/>
  <c r="EM27" i="13" s="1"/>
  <c r="R28" i="13"/>
  <c r="S27" i="13"/>
  <c r="Q29" i="13"/>
  <c r="P30" i="13"/>
  <c r="EO29" i="13"/>
  <c r="EL28" i="13"/>
  <c r="K30" i="13"/>
  <c r="EP28" i="13" l="1"/>
  <c r="EM28" i="13" s="1"/>
  <c r="R29" i="13"/>
  <c r="S28" i="13"/>
  <c r="P31" i="13"/>
  <c r="Q30" i="13"/>
  <c r="EL29" i="13"/>
  <c r="EO30" i="13"/>
  <c r="K31" i="13"/>
  <c r="EP29" i="13" l="1"/>
  <c r="EM29" i="13" s="1"/>
  <c r="S29" i="13"/>
  <c r="R30" i="13"/>
  <c r="P32" i="13"/>
  <c r="Q31" i="13"/>
  <c r="EO31" i="13"/>
  <c r="EL30" i="13"/>
  <c r="K32" i="13"/>
  <c r="EP30" i="13" l="1"/>
  <c r="EM30" i="13" s="1"/>
  <c r="S30" i="13"/>
  <c r="R31" i="13"/>
  <c r="P33" i="13"/>
  <c r="Q32" i="13"/>
  <c r="EO32" i="13"/>
  <c r="EL32" i="13" s="1"/>
  <c r="EL31" i="13"/>
  <c r="K33" i="13"/>
  <c r="EP31" i="13" l="1"/>
  <c r="EM31" i="13" s="1"/>
  <c r="R32" i="13"/>
  <c r="S31" i="13"/>
  <c r="Q33" i="13"/>
  <c r="P34" i="13"/>
  <c r="EO33" i="13"/>
  <c r="K34" i="13"/>
  <c r="EP32" i="13" l="1"/>
  <c r="EM32" i="13" s="1"/>
  <c r="R33" i="13"/>
  <c r="S32" i="13"/>
  <c r="P35" i="13"/>
  <c r="Q34" i="13"/>
  <c r="EL33" i="13"/>
  <c r="EO34" i="13"/>
  <c r="K35" i="13"/>
  <c r="EP33" i="13" l="1"/>
  <c r="EM33" i="13" s="1"/>
  <c r="S33" i="13"/>
  <c r="R34" i="13"/>
  <c r="P36" i="13"/>
  <c r="Q35" i="13"/>
  <c r="EL34" i="13"/>
  <c r="EO35" i="13"/>
  <c r="K36" i="13"/>
  <c r="EP34" i="13" l="1"/>
  <c r="EM34" i="13" s="1"/>
  <c r="S34" i="13"/>
  <c r="R35" i="13"/>
  <c r="P37" i="13"/>
  <c r="Q36" i="13"/>
  <c r="EL35" i="13"/>
  <c r="EO36" i="13"/>
  <c r="K37" i="13"/>
  <c r="EP35" i="13" l="1"/>
  <c r="EM35" i="13" s="1"/>
  <c r="R36" i="13"/>
  <c r="S35" i="13"/>
  <c r="Q37" i="13"/>
  <c r="P38" i="13"/>
  <c r="EL36" i="13"/>
  <c r="EO37" i="13"/>
  <c r="K38" i="13"/>
  <c r="EP36" i="13" l="1"/>
  <c r="EM36" i="13" s="1"/>
  <c r="R37" i="13"/>
  <c r="S36" i="13"/>
  <c r="P39" i="13"/>
  <c r="Q38" i="13"/>
  <c r="EL37" i="13"/>
  <c r="EO38" i="13"/>
  <c r="K39" i="13"/>
  <c r="EP37" i="13" l="1"/>
  <c r="EM37" i="13" s="1"/>
  <c r="S37" i="13"/>
  <c r="R38" i="13"/>
  <c r="P40" i="13"/>
  <c r="Q39" i="13"/>
  <c r="EL38" i="13"/>
  <c r="EO39" i="13"/>
  <c r="K40" i="13"/>
  <c r="EP38" i="13" l="1"/>
  <c r="EM38" i="13" s="1"/>
  <c r="S38" i="13"/>
  <c r="R39" i="13"/>
  <c r="P41" i="13"/>
  <c r="Q40" i="13"/>
  <c r="EL39" i="13"/>
  <c r="EO40" i="13"/>
  <c r="K41" i="13"/>
  <c r="EP39" i="13" l="1"/>
  <c r="EM39" i="13" s="1"/>
  <c r="R40" i="13"/>
  <c r="S39" i="13"/>
  <c r="Q41" i="13"/>
  <c r="P42" i="13"/>
  <c r="EL40" i="13"/>
  <c r="EO41" i="13"/>
  <c r="K42" i="13"/>
  <c r="EP40" i="13" l="1"/>
  <c r="EM40" i="13" s="1"/>
  <c r="R41" i="13"/>
  <c r="S40" i="13"/>
  <c r="P43" i="13"/>
  <c r="Q42" i="13"/>
  <c r="EL41" i="13"/>
  <c r="EO42" i="13"/>
  <c r="K43" i="13"/>
  <c r="EP41" i="13" l="1"/>
  <c r="EM41" i="13" s="1"/>
  <c r="S41" i="13"/>
  <c r="R42" i="13"/>
  <c r="P44" i="13"/>
  <c r="Q43" i="13"/>
  <c r="EL42" i="13"/>
  <c r="EO43" i="13"/>
  <c r="K44" i="13"/>
  <c r="EP42" i="13" l="1"/>
  <c r="EM42" i="13" s="1"/>
  <c r="S42" i="13"/>
  <c r="R43" i="13"/>
  <c r="P45" i="13"/>
  <c r="Q44" i="13"/>
  <c r="EL43" i="13"/>
  <c r="EO44" i="13"/>
  <c r="K45" i="13"/>
  <c r="EP43" i="13" l="1"/>
  <c r="EM43" i="13" s="1"/>
  <c r="R44" i="13"/>
  <c r="S43" i="13"/>
  <c r="Q45" i="13"/>
  <c r="P46" i="13"/>
  <c r="EL44" i="13"/>
  <c r="EO45" i="13"/>
  <c r="K46" i="13"/>
  <c r="EP44" i="13" l="1"/>
  <c r="EM44" i="13" s="1"/>
  <c r="R45" i="13"/>
  <c r="S44" i="13"/>
  <c r="P47" i="13"/>
  <c r="Q46" i="13"/>
  <c r="EL45" i="13"/>
  <c r="EO46" i="13"/>
  <c r="K47" i="13"/>
  <c r="EP45" i="13" l="1"/>
  <c r="EM45" i="13" s="1"/>
  <c r="S45" i="13"/>
  <c r="R46" i="13"/>
  <c r="P48" i="13"/>
  <c r="Q47" i="13"/>
  <c r="EL46" i="13"/>
  <c r="EO47" i="13"/>
  <c r="K48" i="13"/>
  <c r="EP46" i="13" l="1"/>
  <c r="EM46" i="13" s="1"/>
  <c r="S46" i="13"/>
  <c r="R47" i="13"/>
  <c r="P49" i="13"/>
  <c r="Q48" i="13"/>
  <c r="EO48" i="13"/>
  <c r="EL47" i="13"/>
  <c r="K49" i="13"/>
  <c r="EP47" i="13" l="1"/>
  <c r="EM47" i="13" s="1"/>
  <c r="R48" i="13"/>
  <c r="S47" i="13"/>
  <c r="Q49" i="13"/>
  <c r="P50" i="13"/>
  <c r="EL48" i="13"/>
  <c r="EO49" i="13"/>
  <c r="K50" i="13"/>
  <c r="EP48" i="13" l="1"/>
  <c r="EM48" i="13" s="1"/>
  <c r="R49" i="13"/>
  <c r="S48" i="13"/>
  <c r="P51" i="13"/>
  <c r="Q50" i="13"/>
  <c r="EO50" i="13"/>
  <c r="EL50" i="13" s="1"/>
  <c r="EL49" i="13"/>
  <c r="K51" i="13"/>
  <c r="EP49" i="13" l="1"/>
  <c r="EM49" i="13" s="1"/>
  <c r="S49" i="13"/>
  <c r="R50" i="13"/>
  <c r="P52" i="13"/>
  <c r="Q51" i="13"/>
  <c r="EO51" i="13"/>
  <c r="K52" i="13"/>
  <c r="EP50" i="13" l="1"/>
  <c r="EM50" i="13" s="1"/>
  <c r="S50" i="13"/>
  <c r="R51" i="13"/>
  <c r="P53" i="13"/>
  <c r="Q52" i="13"/>
  <c r="EL51" i="13"/>
  <c r="EO52" i="13"/>
  <c r="K53" i="13"/>
  <c r="EP51" i="13" l="1"/>
  <c r="EM51" i="13" s="1"/>
  <c r="R52" i="13"/>
  <c r="S51" i="13"/>
  <c r="Q53" i="13"/>
  <c r="P54" i="13"/>
  <c r="EO53" i="13"/>
  <c r="EL52" i="13"/>
  <c r="K54" i="13"/>
  <c r="EP52" i="13" l="1"/>
  <c r="EM52" i="13" s="1"/>
  <c r="R53" i="13"/>
  <c r="S52" i="13"/>
  <c r="P55" i="13"/>
  <c r="Q54" i="13"/>
  <c r="EL53" i="13"/>
  <c r="EO54" i="13"/>
  <c r="K55" i="13"/>
  <c r="EP53" i="13" l="1"/>
  <c r="EM53" i="13" s="1"/>
  <c r="S53" i="13"/>
  <c r="R54" i="13"/>
  <c r="P56" i="13"/>
  <c r="Q55" i="13"/>
  <c r="EO55" i="13"/>
  <c r="EL54" i="13"/>
  <c r="K56" i="13"/>
  <c r="EP54" i="13" l="1"/>
  <c r="EM54" i="13" s="1"/>
  <c r="S54" i="13"/>
  <c r="R55" i="13"/>
  <c r="P57" i="13"/>
  <c r="Q56" i="13"/>
  <c r="EL55" i="13"/>
  <c r="EO56" i="13"/>
  <c r="K57" i="13"/>
  <c r="EP55" i="13" l="1"/>
  <c r="EM55" i="13" s="1"/>
  <c r="R56" i="13"/>
  <c r="S55" i="13"/>
  <c r="Q57" i="13"/>
  <c r="P58" i="13"/>
  <c r="EO57" i="13"/>
  <c r="EL56" i="13"/>
  <c r="K58" i="13"/>
  <c r="EP56" i="13" l="1"/>
  <c r="EM56" i="13" s="1"/>
  <c r="R57" i="13"/>
  <c r="S56" i="13"/>
  <c r="P59" i="13"/>
  <c r="Q58" i="13"/>
  <c r="EO58" i="13"/>
  <c r="EL57" i="13"/>
  <c r="K59" i="13"/>
  <c r="EP57" i="13" l="1"/>
  <c r="EM57" i="13" s="1"/>
  <c r="S57" i="13"/>
  <c r="R58" i="13"/>
  <c r="P60" i="13"/>
  <c r="Q59" i="13"/>
  <c r="EL58" i="13"/>
  <c r="EO59" i="13"/>
  <c r="K60" i="13"/>
  <c r="EP58" i="13" l="1"/>
  <c r="EM58" i="13" s="1"/>
  <c r="S58" i="13"/>
  <c r="R59" i="13"/>
  <c r="P61" i="13"/>
  <c r="Q60" i="13"/>
  <c r="EO60" i="13"/>
  <c r="EL59" i="13"/>
  <c r="K61" i="13"/>
  <c r="EP59" i="13" l="1"/>
  <c r="EM59" i="13" s="1"/>
  <c r="R60" i="13"/>
  <c r="S59" i="13"/>
  <c r="Q61" i="13"/>
  <c r="P62" i="13"/>
  <c r="EL60" i="13"/>
  <c r="EO61" i="13"/>
  <c r="K62" i="13"/>
  <c r="EP60" i="13" l="1"/>
  <c r="EM60" i="13" s="1"/>
  <c r="R61" i="13"/>
  <c r="S60" i="13"/>
  <c r="P63" i="13"/>
  <c r="Q62" i="13"/>
  <c r="EL61" i="13"/>
  <c r="EO62" i="13"/>
  <c r="K63" i="13"/>
  <c r="EP61" i="13" l="1"/>
  <c r="EM61" i="13" s="1"/>
  <c r="S61" i="13"/>
  <c r="R62" i="13"/>
  <c r="P64" i="13"/>
  <c r="Q63" i="13"/>
  <c r="EO63" i="13"/>
  <c r="EL62" i="13"/>
  <c r="K64" i="13"/>
  <c r="EP62" i="13" l="1"/>
  <c r="EM62" i="13" s="1"/>
  <c r="S62" i="13"/>
  <c r="R63" i="13"/>
  <c r="P65" i="13"/>
  <c r="Q64" i="13"/>
  <c r="EL63" i="13"/>
  <c r="EO64" i="13"/>
  <c r="K65" i="13"/>
  <c r="EP63" i="13" l="1"/>
  <c r="EM63" i="13" s="1"/>
  <c r="R64" i="13"/>
  <c r="S63" i="13"/>
  <c r="Q65" i="13"/>
  <c r="P66" i="13"/>
  <c r="EO65" i="13"/>
  <c r="EL64" i="13"/>
  <c r="K66" i="13"/>
  <c r="EP64" i="13" l="1"/>
  <c r="EM64" i="13" s="1"/>
  <c r="R65" i="13"/>
  <c r="S64" i="13"/>
  <c r="P67" i="13"/>
  <c r="Q66" i="13"/>
  <c r="EO66" i="13"/>
  <c r="EL65" i="13"/>
  <c r="K67" i="13"/>
  <c r="EP65" i="13" l="1"/>
  <c r="EM65" i="13" s="1"/>
  <c r="S65" i="13"/>
  <c r="R66" i="13"/>
  <c r="P68" i="13"/>
  <c r="Q67" i="13"/>
  <c r="EL66" i="13"/>
  <c r="EO67" i="13"/>
  <c r="K68" i="13"/>
  <c r="EP66" i="13" l="1"/>
  <c r="EM66" i="13" s="1"/>
  <c r="S66" i="13"/>
  <c r="R67" i="13"/>
  <c r="P69" i="13"/>
  <c r="Q68" i="13"/>
  <c r="EO68" i="13"/>
  <c r="EL67" i="13"/>
  <c r="K69" i="13"/>
  <c r="EP67" i="13" l="1"/>
  <c r="EM67" i="13" s="1"/>
  <c r="R68" i="13"/>
  <c r="S67" i="13"/>
  <c r="P70" i="13"/>
  <c r="Q69" i="13"/>
  <c r="EL68" i="13"/>
  <c r="EO69" i="13"/>
  <c r="K70" i="13"/>
  <c r="EP68" i="13" l="1"/>
  <c r="EM68" i="13" s="1"/>
  <c r="R69" i="13"/>
  <c r="S68" i="13"/>
  <c r="P71" i="13"/>
  <c r="Q70" i="13"/>
  <c r="EO70" i="13"/>
  <c r="EL69" i="13"/>
  <c r="K71" i="13"/>
  <c r="EP69" i="13" l="1"/>
  <c r="EM69" i="13" s="1"/>
  <c r="S69" i="13"/>
  <c r="R70" i="13"/>
  <c r="P72" i="13"/>
  <c r="Q71" i="13"/>
  <c r="EL70" i="13"/>
  <c r="EO71" i="13"/>
  <c r="K72" i="13"/>
  <c r="EP70" i="13" l="1"/>
  <c r="EM70" i="13" s="1"/>
  <c r="S70" i="13"/>
  <c r="R71" i="13"/>
  <c r="P73" i="13"/>
  <c r="Q72" i="13"/>
  <c r="EL71" i="13"/>
  <c r="EO72" i="13"/>
  <c r="K73" i="13"/>
  <c r="EP71" i="13" l="1"/>
  <c r="EM71" i="13" s="1"/>
  <c r="R72" i="13"/>
  <c r="S71" i="13"/>
  <c r="Q73" i="13"/>
  <c r="P74" i="13"/>
  <c r="EO73" i="13"/>
  <c r="EL72" i="13"/>
  <c r="K74" i="13"/>
  <c r="EP72" i="13" l="1"/>
  <c r="EM72" i="13" s="1"/>
  <c r="R73" i="13"/>
  <c r="S72" i="13"/>
  <c r="P75" i="13"/>
  <c r="Q74" i="13"/>
  <c r="EL73" i="13"/>
  <c r="EO74" i="13"/>
  <c r="K75" i="13"/>
  <c r="EP73" i="13" l="1"/>
  <c r="EM73" i="13" s="1"/>
  <c r="S73" i="13"/>
  <c r="R74" i="13"/>
  <c r="P76" i="13"/>
  <c r="Q75" i="13"/>
  <c r="EL74" i="13"/>
  <c r="EO75" i="13"/>
  <c r="K76" i="13"/>
  <c r="EP74" i="13" l="1"/>
  <c r="EM74" i="13" s="1"/>
  <c r="S74" i="13"/>
  <c r="R75" i="13"/>
  <c r="P77" i="13"/>
  <c r="Q76" i="13"/>
  <c r="EL75" i="13"/>
  <c r="EO76" i="13"/>
  <c r="K77" i="13"/>
  <c r="EP75" i="13" l="1"/>
  <c r="EM75" i="13" s="1"/>
  <c r="R76" i="13"/>
  <c r="S75" i="13"/>
  <c r="Q77" i="13"/>
  <c r="P78" i="13"/>
  <c r="EL76" i="13"/>
  <c r="EO77" i="13"/>
  <c r="K78" i="13"/>
  <c r="EP76" i="13" l="1"/>
  <c r="EM76" i="13" s="1"/>
  <c r="R77" i="13"/>
  <c r="S76" i="13"/>
  <c r="P79" i="13"/>
  <c r="Q78" i="13"/>
  <c r="EO78" i="13"/>
  <c r="EL77" i="13"/>
  <c r="K79" i="13"/>
  <c r="EP77" i="13" l="1"/>
  <c r="EM77" i="13" s="1"/>
  <c r="S77" i="13"/>
  <c r="R78" i="13"/>
  <c r="P80" i="13"/>
  <c r="Q79" i="13"/>
  <c r="EL78" i="13"/>
  <c r="EO79" i="13"/>
  <c r="K80" i="13"/>
  <c r="EP78" i="13" l="1"/>
  <c r="EM78" i="13" s="1"/>
  <c r="S78" i="13"/>
  <c r="R79" i="13"/>
  <c r="P81" i="13"/>
  <c r="Q80" i="13"/>
  <c r="EO80" i="13"/>
  <c r="EL79" i="13"/>
  <c r="K81" i="13"/>
  <c r="EP79" i="13" l="1"/>
  <c r="EM79" i="13" s="1"/>
  <c r="R80" i="13"/>
  <c r="S79" i="13"/>
  <c r="Q81" i="13"/>
  <c r="P82" i="13"/>
  <c r="EL80" i="13"/>
  <c r="EO81" i="13"/>
  <c r="K82" i="13"/>
  <c r="EP80" i="13" l="1"/>
  <c r="EM80" i="13" s="1"/>
  <c r="R81" i="13"/>
  <c r="S80" i="13"/>
  <c r="P83" i="13"/>
  <c r="Q82" i="13"/>
  <c r="EO82" i="13"/>
  <c r="EL81" i="13"/>
  <c r="K83" i="13"/>
  <c r="EP81" i="13" l="1"/>
  <c r="EM81" i="13" s="1"/>
  <c r="S81" i="13"/>
  <c r="R82" i="13"/>
  <c r="P84" i="13"/>
  <c r="Q83" i="13"/>
  <c r="EL82" i="13"/>
  <c r="EO83" i="13"/>
  <c r="K84" i="13"/>
  <c r="EP82" i="13" l="1"/>
  <c r="EM82" i="13" s="1"/>
  <c r="S82" i="13"/>
  <c r="R83" i="13"/>
  <c r="P85" i="13"/>
  <c r="Q84" i="13"/>
  <c r="EO84" i="13"/>
  <c r="EL83" i="13"/>
  <c r="K85" i="13"/>
  <c r="EP83" i="13" l="1"/>
  <c r="EM83" i="13" s="1"/>
  <c r="R84" i="13"/>
  <c r="S83" i="13"/>
  <c r="Q85" i="13"/>
  <c r="P86" i="13"/>
  <c r="EL84" i="13"/>
  <c r="EO85" i="13"/>
  <c r="K86" i="13"/>
  <c r="EP84" i="13" l="1"/>
  <c r="EM84" i="13" s="1"/>
  <c r="R85" i="13"/>
  <c r="S84" i="13"/>
  <c r="P87" i="13"/>
  <c r="Q86" i="13"/>
  <c r="EL85" i="13"/>
  <c r="EO86" i="13"/>
  <c r="K87" i="13"/>
  <c r="EP85" i="13" l="1"/>
  <c r="EM85" i="13" s="1"/>
  <c r="S85" i="13"/>
  <c r="R86" i="13"/>
  <c r="P88" i="13"/>
  <c r="Q87" i="13"/>
  <c r="EO87" i="13"/>
  <c r="EL86" i="13"/>
  <c r="K88" i="13"/>
  <c r="EP86" i="13" l="1"/>
  <c r="EM86" i="13" s="1"/>
  <c r="S86" i="13"/>
  <c r="R87" i="13"/>
  <c r="P89" i="13"/>
  <c r="Q88" i="13"/>
  <c r="EL87" i="13"/>
  <c r="EO88" i="13"/>
  <c r="K89" i="13"/>
  <c r="EP87" i="13" l="1"/>
  <c r="EM87" i="13" s="1"/>
  <c r="R88" i="13"/>
  <c r="S87" i="13"/>
  <c r="Q89" i="13"/>
  <c r="P90" i="13"/>
  <c r="EO89" i="13"/>
  <c r="EL88" i="13"/>
  <c r="K90" i="13"/>
  <c r="EP88" i="13" l="1"/>
  <c r="EM88" i="13" s="1"/>
  <c r="R89" i="13"/>
  <c r="S88" i="13"/>
  <c r="P91" i="13"/>
  <c r="Q90" i="13"/>
  <c r="EO90" i="13"/>
  <c r="EM89" i="13"/>
  <c r="EL89" i="13"/>
  <c r="K91" i="13"/>
  <c r="EP89" i="13" l="1"/>
  <c r="S89" i="13"/>
  <c r="R90" i="13"/>
  <c r="P92" i="13"/>
  <c r="Q91" i="13"/>
  <c r="EM90" i="13"/>
  <c r="EL90" i="13"/>
  <c r="EO91" i="13"/>
  <c r="K92" i="13"/>
  <c r="EP90" i="13" l="1"/>
  <c r="S90" i="13"/>
  <c r="R91" i="13"/>
  <c r="P93" i="13"/>
  <c r="Q92" i="13"/>
  <c r="EO92" i="13"/>
  <c r="EM91" i="13"/>
  <c r="EL91" i="13"/>
  <c r="K93" i="13"/>
  <c r="EP91" i="13" l="1"/>
  <c r="R92" i="13"/>
  <c r="S91" i="13"/>
  <c r="Q93" i="13"/>
  <c r="P94" i="13"/>
  <c r="EL92" i="13"/>
  <c r="EM92" i="13"/>
  <c r="EO93" i="13"/>
  <c r="K94" i="13"/>
  <c r="EP92" i="13" l="1"/>
  <c r="R93" i="13"/>
  <c r="S92" i="13"/>
  <c r="P95" i="13"/>
  <c r="Q94" i="13"/>
  <c r="EO94" i="13"/>
  <c r="EM93" i="13"/>
  <c r="EL93" i="13"/>
  <c r="K95" i="13"/>
  <c r="EP93" i="13" l="1"/>
  <c r="S93" i="13"/>
  <c r="R94" i="13"/>
  <c r="P96" i="13"/>
  <c r="Q95" i="13"/>
  <c r="EM94" i="13"/>
  <c r="EL94" i="13"/>
  <c r="EO95" i="13"/>
  <c r="K96" i="13"/>
  <c r="EP94" i="13" l="1"/>
  <c r="S94" i="13"/>
  <c r="R95" i="13"/>
  <c r="P97" i="13"/>
  <c r="Q96" i="13"/>
  <c r="EO96" i="13"/>
  <c r="EM95" i="13"/>
  <c r="EL95" i="13"/>
  <c r="K97" i="13"/>
  <c r="EP95" i="13" l="1"/>
  <c r="R96" i="13"/>
  <c r="S95" i="13"/>
  <c r="Q97" i="13"/>
  <c r="P98" i="13"/>
  <c r="EL96" i="13"/>
  <c r="EM96" i="13"/>
  <c r="EO97" i="13"/>
  <c r="K98" i="13"/>
  <c r="EP96" i="13" l="1"/>
  <c r="R97" i="13"/>
  <c r="S96" i="13"/>
  <c r="P99" i="13"/>
  <c r="Q98" i="13"/>
  <c r="EM97" i="13"/>
  <c r="EL97" i="13"/>
  <c r="EO98" i="13"/>
  <c r="K99" i="13"/>
  <c r="EP97" i="13" l="1"/>
  <c r="S97" i="13"/>
  <c r="R98" i="13"/>
  <c r="P100" i="13"/>
  <c r="Q99" i="13"/>
  <c r="EO99" i="13"/>
  <c r="EM98" i="13"/>
  <c r="EL98" i="13"/>
  <c r="K100" i="13"/>
  <c r="EP98" i="13" l="1"/>
  <c r="S98" i="13"/>
  <c r="R99" i="13"/>
  <c r="P101" i="13"/>
  <c r="Q100" i="13"/>
  <c r="EM99" i="13"/>
  <c r="EL99" i="13"/>
  <c r="EO100" i="13"/>
  <c r="K101" i="13"/>
  <c r="EP99" i="13" l="1"/>
  <c r="R100" i="13"/>
  <c r="S99" i="13"/>
  <c r="Q101" i="13"/>
  <c r="P102" i="13"/>
  <c r="EM100" i="13"/>
  <c r="EL100" i="13"/>
  <c r="EO101" i="13"/>
  <c r="K102" i="13"/>
  <c r="EP100" i="13" l="1"/>
  <c r="R101" i="13"/>
  <c r="S100" i="13"/>
  <c r="P103" i="13"/>
  <c r="Q102" i="13"/>
  <c r="EO102" i="13"/>
  <c r="EM101" i="13"/>
  <c r="EL101" i="13"/>
  <c r="K103" i="13"/>
  <c r="EP101" i="13" l="1"/>
  <c r="S101" i="13"/>
  <c r="R102" i="13"/>
  <c r="P104" i="13"/>
  <c r="Q103" i="13"/>
  <c r="EL102" i="13"/>
  <c r="EM102" i="13"/>
  <c r="EO103" i="13"/>
  <c r="K104" i="13"/>
  <c r="EP102" i="13" l="1"/>
  <c r="S102" i="13"/>
  <c r="R103" i="13"/>
  <c r="P105" i="13"/>
  <c r="Q104" i="13"/>
  <c r="EM103" i="13"/>
  <c r="EL103" i="13"/>
  <c r="EO104" i="13"/>
  <c r="K105" i="13"/>
  <c r="EP103" i="13" l="1"/>
  <c r="R104" i="13"/>
  <c r="S103" i="13"/>
  <c r="Q105" i="13"/>
  <c r="P106" i="13"/>
  <c r="EM104" i="13"/>
  <c r="EL104" i="13"/>
  <c r="EO105" i="13"/>
  <c r="K106" i="13"/>
  <c r="EP104" i="13" l="1"/>
  <c r="R105" i="13"/>
  <c r="S104" i="13"/>
  <c r="P107" i="13"/>
  <c r="Q106" i="13"/>
  <c r="EO106" i="13"/>
  <c r="EM105" i="13"/>
  <c r="EL105" i="13"/>
  <c r="K107" i="13"/>
  <c r="EP105" i="13" l="1"/>
  <c r="S105" i="13"/>
  <c r="R106" i="13"/>
  <c r="P108" i="13"/>
  <c r="Q107" i="13"/>
  <c r="EO107" i="13"/>
  <c r="EL106" i="13"/>
  <c r="EM106" i="13"/>
  <c r="K108" i="13"/>
  <c r="EP106" i="13" l="1"/>
  <c r="S106" i="13"/>
  <c r="R107" i="13"/>
  <c r="P109" i="13"/>
  <c r="Q108" i="13"/>
  <c r="EM107" i="13"/>
  <c r="EL107" i="13"/>
  <c r="EO108" i="13"/>
  <c r="K109" i="13"/>
  <c r="EP107" i="13" l="1"/>
  <c r="R108" i="13"/>
  <c r="S107" i="13"/>
  <c r="Q109" i="13"/>
  <c r="P110" i="13"/>
  <c r="EM108" i="13"/>
  <c r="EL108" i="13"/>
  <c r="EO109" i="13"/>
  <c r="K110" i="13"/>
  <c r="EP108" i="13" l="1"/>
  <c r="R109" i="13"/>
  <c r="S108" i="13"/>
  <c r="P111" i="13"/>
  <c r="Q110" i="13"/>
  <c r="EO110" i="13"/>
  <c r="EM109" i="13"/>
  <c r="EL109" i="13"/>
  <c r="K111" i="13"/>
  <c r="EP109" i="13" l="1"/>
  <c r="S109" i="13"/>
  <c r="R110" i="13"/>
  <c r="P112" i="13"/>
  <c r="Q111" i="13"/>
  <c r="EM110" i="13"/>
  <c r="EL110" i="13"/>
  <c r="EO111" i="13"/>
  <c r="K112" i="13"/>
  <c r="EP110" i="13" l="1"/>
  <c r="S110" i="13"/>
  <c r="R111" i="13"/>
  <c r="P113" i="13"/>
  <c r="Q112" i="13"/>
  <c r="EL111" i="13"/>
  <c r="EM111" i="13"/>
  <c r="EO112" i="13"/>
  <c r="K113" i="13"/>
  <c r="EP111" i="13" l="1"/>
  <c r="R112" i="13"/>
  <c r="S111" i="13"/>
  <c r="Q113" i="13"/>
  <c r="P114" i="13"/>
  <c r="EM112" i="13"/>
  <c r="EL112" i="13"/>
  <c r="EO113" i="13"/>
  <c r="K114" i="13"/>
  <c r="EP112" i="13" l="1"/>
  <c r="R113" i="13"/>
  <c r="S112" i="13"/>
  <c r="P115" i="13"/>
  <c r="Q114" i="13"/>
  <c r="EO114" i="13"/>
  <c r="EM113" i="13"/>
  <c r="EL113" i="13"/>
  <c r="K115" i="13"/>
  <c r="EP113" i="13" l="1"/>
  <c r="S113" i="13"/>
  <c r="R114" i="13"/>
  <c r="P116" i="13"/>
  <c r="Q115" i="13"/>
  <c r="EO115" i="13"/>
  <c r="EM114" i="13"/>
  <c r="EL114" i="13"/>
  <c r="K116" i="13"/>
  <c r="EP114" i="13" l="1"/>
  <c r="S114" i="13"/>
  <c r="R115" i="13"/>
  <c r="P117" i="13"/>
  <c r="Q116" i="13"/>
  <c r="EM115" i="13"/>
  <c r="EL115" i="13"/>
  <c r="EO116" i="13"/>
  <c r="K117" i="13"/>
  <c r="EP115" i="13" l="1"/>
  <c r="R116" i="13"/>
  <c r="S115" i="13"/>
  <c r="Q117" i="13"/>
  <c r="P118" i="13"/>
  <c r="EM116" i="13"/>
  <c r="EL116" i="13"/>
  <c r="EO117" i="13"/>
  <c r="K118" i="13"/>
  <c r="EP116" i="13" l="1"/>
  <c r="R117" i="13"/>
  <c r="S116" i="13"/>
  <c r="P119" i="13"/>
  <c r="Q118" i="13"/>
  <c r="EO118" i="13"/>
  <c r="EM117" i="13"/>
  <c r="EL117" i="13"/>
  <c r="K119" i="13"/>
  <c r="EP117" i="13" l="1"/>
  <c r="S117" i="13"/>
  <c r="R118" i="13"/>
  <c r="P120" i="13"/>
  <c r="Q119" i="13"/>
  <c r="EM118" i="13"/>
  <c r="EL118" i="13"/>
  <c r="EO119" i="13"/>
  <c r="K120" i="13"/>
  <c r="EP118" i="13" l="1"/>
  <c r="S118" i="13"/>
  <c r="R119" i="13"/>
  <c r="P121" i="13"/>
  <c r="Q120" i="13"/>
  <c r="EO120" i="13"/>
  <c r="EM119" i="13"/>
  <c r="EL119" i="13"/>
  <c r="K121" i="13"/>
  <c r="EP119" i="13" l="1"/>
  <c r="R120" i="13"/>
  <c r="S119" i="13"/>
  <c r="Q121" i="13"/>
  <c r="P122" i="13"/>
  <c r="EM120" i="13"/>
  <c r="EL120" i="13"/>
  <c r="EO121" i="13"/>
  <c r="K122" i="13"/>
  <c r="EP120" i="13" l="1"/>
  <c r="R121" i="13"/>
  <c r="S120" i="13"/>
  <c r="P123" i="13"/>
  <c r="Q122" i="13"/>
  <c r="EO122" i="13"/>
  <c r="EM121" i="13"/>
  <c r="EL121" i="13"/>
  <c r="K123" i="13"/>
  <c r="EP121" i="13" l="1"/>
  <c r="S121" i="13"/>
  <c r="R122" i="13"/>
  <c r="P124" i="13"/>
  <c r="Q123" i="13"/>
  <c r="EO123" i="13"/>
  <c r="EL122" i="13"/>
  <c r="EM122" i="13"/>
  <c r="K124" i="13"/>
  <c r="EP122" i="13" l="1"/>
  <c r="S122" i="13"/>
  <c r="R123" i="13"/>
  <c r="P125" i="13"/>
  <c r="Q124" i="13"/>
  <c r="EL123" i="13"/>
  <c r="EM123" i="13"/>
  <c r="EO124" i="13"/>
  <c r="K125" i="13"/>
  <c r="EP123" i="13" l="1"/>
  <c r="R124" i="13"/>
  <c r="S123" i="13"/>
  <c r="Q125" i="13"/>
  <c r="P126" i="13"/>
  <c r="EO125" i="13"/>
  <c r="EL124" i="13"/>
  <c r="EM124" i="13"/>
  <c r="K126" i="13"/>
  <c r="EP124" i="13" l="1"/>
  <c r="R125" i="13"/>
  <c r="S124" i="13"/>
  <c r="P127" i="13"/>
  <c r="Q126" i="13"/>
  <c r="EO126" i="13"/>
  <c r="EM125" i="13"/>
  <c r="EL125" i="13"/>
  <c r="K127" i="13"/>
  <c r="EP125" i="13" l="1"/>
  <c r="S125" i="13"/>
  <c r="R126" i="13"/>
  <c r="P128" i="13"/>
  <c r="Q127" i="13"/>
  <c r="EL126" i="13"/>
  <c r="EM126" i="13"/>
  <c r="EO127" i="13"/>
  <c r="K128" i="13"/>
  <c r="EP126" i="13" l="1"/>
  <c r="S126" i="13"/>
  <c r="R127" i="13"/>
  <c r="P129" i="13"/>
  <c r="Q128" i="13"/>
  <c r="EO128" i="13"/>
  <c r="EL127" i="13"/>
  <c r="EM127" i="13"/>
  <c r="K129" i="13"/>
  <c r="EP127" i="13" l="1"/>
  <c r="R128" i="13"/>
  <c r="S127" i="13"/>
  <c r="Q129" i="13"/>
  <c r="P130" i="13"/>
  <c r="EM128" i="13"/>
  <c r="EL128" i="13"/>
  <c r="EO129" i="13"/>
  <c r="K130" i="13"/>
  <c r="EP128" i="13" l="1"/>
  <c r="R129" i="13"/>
  <c r="S128" i="13"/>
  <c r="P131" i="13"/>
  <c r="Q130" i="13"/>
  <c r="EO130" i="13"/>
  <c r="EM129" i="13"/>
  <c r="EL129" i="13"/>
  <c r="K131" i="13"/>
  <c r="EP129" i="13" l="1"/>
  <c r="S129" i="13"/>
  <c r="R130" i="13"/>
  <c r="P132" i="13"/>
  <c r="Q131" i="13"/>
  <c r="EO131" i="13"/>
  <c r="EM130" i="13"/>
  <c r="EL130" i="13"/>
  <c r="K132" i="13"/>
  <c r="EP130" i="13" l="1"/>
  <c r="S130" i="13"/>
  <c r="R131" i="13"/>
  <c r="P133" i="13"/>
  <c r="Q132" i="13"/>
  <c r="EL131" i="13"/>
  <c r="EM131" i="13"/>
  <c r="EO132" i="13"/>
  <c r="K133" i="13"/>
  <c r="EP131" i="13" l="1"/>
  <c r="R132" i="13"/>
  <c r="S131" i="13"/>
  <c r="Q133" i="13"/>
  <c r="P134" i="13"/>
  <c r="EM132" i="13"/>
  <c r="EL132" i="13"/>
  <c r="EO133" i="13"/>
  <c r="K134" i="13"/>
  <c r="EP132" i="13" l="1"/>
  <c r="R133" i="13"/>
  <c r="S132" i="13"/>
  <c r="P135" i="13"/>
  <c r="Q134" i="13"/>
  <c r="EO134" i="13"/>
  <c r="EL133" i="13"/>
  <c r="EM133" i="13"/>
  <c r="K135" i="13"/>
  <c r="EP133" i="13" l="1"/>
  <c r="S133" i="13"/>
  <c r="R134" i="13"/>
  <c r="P136" i="13"/>
  <c r="Q135" i="13"/>
  <c r="EM134" i="13"/>
  <c r="EL134" i="13"/>
  <c r="EO135" i="13"/>
  <c r="K136" i="13"/>
  <c r="EP134" i="13" l="1"/>
  <c r="S134" i="13"/>
  <c r="R135" i="13"/>
  <c r="P137" i="13"/>
  <c r="Q136" i="13"/>
  <c r="EM135" i="13"/>
  <c r="EL135" i="13"/>
  <c r="EO136" i="13"/>
  <c r="K137" i="13"/>
  <c r="EP135" i="13" l="1"/>
  <c r="R136" i="13"/>
  <c r="S135" i="13"/>
  <c r="P138" i="13"/>
  <c r="Q137" i="13"/>
  <c r="EM136" i="13"/>
  <c r="EL136" i="13"/>
  <c r="EO137" i="13"/>
  <c r="K138" i="13"/>
  <c r="EP136" i="13" l="1"/>
  <c r="R137" i="13"/>
  <c r="S136" i="13"/>
  <c r="P139" i="13"/>
  <c r="Q138" i="13"/>
  <c r="EO138" i="13"/>
  <c r="EM137" i="13"/>
  <c r="EL137" i="13"/>
  <c r="K139" i="13"/>
  <c r="EP137" i="13" l="1"/>
  <c r="S137" i="13"/>
  <c r="R138" i="13"/>
  <c r="P140" i="13"/>
  <c r="Q139" i="13"/>
  <c r="EO139" i="13"/>
  <c r="EM138" i="13"/>
  <c r="EL138" i="13"/>
  <c r="K140" i="13"/>
  <c r="EP138" i="13" l="1"/>
  <c r="S138" i="13"/>
  <c r="R139" i="13"/>
  <c r="P141" i="13"/>
  <c r="Q140" i="13"/>
  <c r="EM139" i="13"/>
  <c r="EL139" i="13"/>
  <c r="EO140" i="13"/>
  <c r="K141" i="13"/>
  <c r="EP139" i="13" l="1"/>
  <c r="R140" i="13"/>
  <c r="S139" i="13"/>
  <c r="Q141" i="13"/>
  <c r="P142" i="13"/>
  <c r="EL140" i="13"/>
  <c r="EM140" i="13"/>
  <c r="EO141" i="13"/>
  <c r="K142" i="13"/>
  <c r="EP140" i="13" l="1"/>
  <c r="R141" i="13"/>
  <c r="S140" i="13"/>
  <c r="P143" i="13"/>
  <c r="Q142" i="13"/>
  <c r="EO142" i="13"/>
  <c r="EM141" i="13"/>
  <c r="EL141" i="13"/>
  <c r="K143" i="13"/>
  <c r="EP141" i="13" l="1"/>
  <c r="S141" i="13"/>
  <c r="R142" i="13"/>
  <c r="P144" i="13"/>
  <c r="Q143" i="13"/>
  <c r="EM142" i="13"/>
  <c r="EL142" i="13"/>
  <c r="EO143" i="13"/>
  <c r="K144" i="13"/>
  <c r="EP142" i="13" l="1"/>
  <c r="S142" i="13"/>
  <c r="R143" i="13"/>
  <c r="P145" i="13"/>
  <c r="Q144" i="13"/>
  <c r="EO144" i="13"/>
  <c r="EM143" i="13"/>
  <c r="EL143" i="13"/>
  <c r="K145" i="13"/>
  <c r="EP143" i="13" l="1"/>
  <c r="R144" i="13"/>
  <c r="S143" i="13"/>
  <c r="Q145" i="13"/>
  <c r="P146" i="13"/>
  <c r="EM144" i="13"/>
  <c r="EL144" i="13"/>
  <c r="EO145" i="13"/>
  <c r="K146" i="13"/>
  <c r="EP144" i="13" l="1"/>
  <c r="R145" i="13"/>
  <c r="S144" i="13"/>
  <c r="P147" i="13"/>
  <c r="Q146" i="13"/>
  <c r="EO146" i="13"/>
  <c r="EM145" i="13"/>
  <c r="EL145" i="13"/>
  <c r="K147" i="13"/>
  <c r="EP145" i="13" l="1"/>
  <c r="S145" i="13"/>
  <c r="R146" i="13"/>
  <c r="P148" i="13"/>
  <c r="Q147" i="13"/>
  <c r="EO147" i="13"/>
  <c r="EM146" i="13"/>
  <c r="EL146" i="13"/>
  <c r="K148" i="13"/>
  <c r="EP146" i="13" l="1"/>
  <c r="S146" i="13"/>
  <c r="R147" i="13"/>
  <c r="P149" i="13"/>
  <c r="Q148" i="13"/>
  <c r="EM147" i="13"/>
  <c r="EL147" i="13"/>
  <c r="EO148" i="13"/>
  <c r="K149" i="13"/>
  <c r="EP147" i="13" l="1"/>
  <c r="R148" i="13"/>
  <c r="S147" i="13"/>
  <c r="Q149" i="13"/>
  <c r="P150" i="13"/>
  <c r="EM148" i="13"/>
  <c r="EL148" i="13"/>
  <c r="EO149" i="13"/>
  <c r="K150" i="13"/>
  <c r="EP148" i="13" l="1"/>
  <c r="R149" i="13"/>
  <c r="S148" i="13"/>
  <c r="P151" i="13"/>
  <c r="Q150" i="13"/>
  <c r="EO150" i="13"/>
  <c r="EM149" i="13"/>
  <c r="EL149" i="13"/>
  <c r="K151" i="13"/>
  <c r="EP149" i="13" l="1"/>
  <c r="S149" i="13"/>
  <c r="R150" i="13"/>
  <c r="P152" i="13"/>
  <c r="Q151" i="13"/>
  <c r="EM150" i="13"/>
  <c r="EL150" i="13"/>
  <c r="EO151" i="13"/>
  <c r="K152" i="13"/>
  <c r="EP150" i="13" l="1"/>
  <c r="S150" i="13"/>
  <c r="R151" i="13"/>
  <c r="P153" i="13"/>
  <c r="Q152" i="13"/>
  <c r="EO152" i="13"/>
  <c r="EL151" i="13"/>
  <c r="EM151" i="13"/>
  <c r="K153" i="13"/>
  <c r="EP151" i="13" l="1"/>
  <c r="R152" i="13"/>
  <c r="S151" i="13"/>
  <c r="Q153" i="13"/>
  <c r="P154" i="13"/>
  <c r="EL152" i="13"/>
  <c r="EM152" i="13"/>
  <c r="EO153" i="13"/>
  <c r="K154" i="13"/>
  <c r="EP152" i="13" l="1"/>
  <c r="R153" i="13"/>
  <c r="S152" i="13"/>
  <c r="P155" i="13"/>
  <c r="Q154" i="13"/>
  <c r="EM153" i="13"/>
  <c r="EL153" i="13"/>
  <c r="EO154" i="13"/>
  <c r="K155" i="13"/>
  <c r="EP153" i="13" l="1"/>
  <c r="S153" i="13"/>
  <c r="R154" i="13"/>
  <c r="P156" i="13"/>
  <c r="Q155" i="13"/>
  <c r="EO155" i="13"/>
  <c r="EL154" i="13"/>
  <c r="EM154" i="13"/>
  <c r="K156" i="13"/>
  <c r="EP154" i="13" l="1"/>
  <c r="S154" i="13"/>
  <c r="R155" i="13"/>
  <c r="P157" i="13"/>
  <c r="Q156" i="13"/>
  <c r="EL155" i="13"/>
  <c r="EM155" i="13"/>
  <c r="EO156" i="13"/>
  <c r="K157" i="13"/>
  <c r="EP155" i="13" l="1"/>
  <c r="R156" i="13"/>
  <c r="S155" i="13"/>
  <c r="Q157" i="13"/>
  <c r="P158" i="13"/>
  <c r="EO157" i="13"/>
  <c r="EL156" i="13"/>
  <c r="EM156" i="13"/>
  <c r="K158" i="13"/>
  <c r="EP156" i="13" l="1"/>
  <c r="R157" i="13"/>
  <c r="S156" i="13"/>
  <c r="P159" i="13"/>
  <c r="Q158" i="13"/>
  <c r="EO158" i="13"/>
  <c r="EM157" i="13"/>
  <c r="EL157" i="13"/>
  <c r="K159" i="13"/>
  <c r="EP157" i="13" l="1"/>
  <c r="S157" i="13"/>
  <c r="R158" i="13"/>
  <c r="P160" i="13"/>
  <c r="Q159" i="13"/>
  <c r="EM158" i="13"/>
  <c r="EL158" i="13"/>
  <c r="EO159" i="13"/>
  <c r="K160" i="13"/>
  <c r="EP158" i="13" l="1"/>
  <c r="S158" i="13"/>
  <c r="R159" i="13"/>
  <c r="P161" i="13"/>
  <c r="Q160" i="13"/>
  <c r="EL159" i="13"/>
  <c r="EM159" i="13"/>
  <c r="EO160" i="13"/>
  <c r="K161" i="13"/>
  <c r="EP159" i="13" l="1"/>
  <c r="R160" i="13"/>
  <c r="S159" i="13"/>
  <c r="Q161" i="13"/>
  <c r="P162" i="13"/>
  <c r="EO161" i="13"/>
  <c r="EM160" i="13"/>
  <c r="EL160" i="13"/>
  <c r="K162" i="13"/>
  <c r="EP160" i="13" l="1"/>
  <c r="R161" i="13"/>
  <c r="S160" i="13"/>
  <c r="P163" i="13"/>
  <c r="Q162" i="13"/>
  <c r="EO162" i="13"/>
  <c r="EM161" i="13"/>
  <c r="EL161" i="13"/>
  <c r="K163" i="13"/>
  <c r="EP161" i="13" l="1"/>
  <c r="S161" i="13"/>
  <c r="R162" i="13"/>
  <c r="P164" i="13"/>
  <c r="Q163" i="13"/>
  <c r="EO163" i="13"/>
  <c r="EM162" i="13"/>
  <c r="EL162" i="13"/>
  <c r="K164" i="13"/>
  <c r="EP162" i="13" l="1"/>
  <c r="S162" i="13"/>
  <c r="R163" i="13"/>
  <c r="P165" i="13"/>
  <c r="Q164" i="13"/>
  <c r="EL163" i="13"/>
  <c r="EM163" i="13"/>
  <c r="EO164" i="13"/>
  <c r="K165" i="13"/>
  <c r="EP163" i="13" l="1"/>
  <c r="R164" i="13"/>
  <c r="S163" i="13"/>
  <c r="Q165" i="13"/>
  <c r="P166" i="13"/>
  <c r="EM164" i="13"/>
  <c r="EL164" i="13"/>
  <c r="EO165" i="13"/>
  <c r="K166" i="13"/>
  <c r="EP164" i="13" l="1"/>
  <c r="R165" i="13"/>
  <c r="S164" i="13"/>
  <c r="P167" i="13"/>
  <c r="Q166" i="13"/>
  <c r="EO166" i="13"/>
  <c r="EL165" i="13"/>
  <c r="EM165" i="13"/>
  <c r="K167" i="13"/>
  <c r="EP165" i="13" l="1"/>
  <c r="S165" i="13"/>
  <c r="R166" i="13"/>
  <c r="P168" i="13"/>
  <c r="Q167" i="13"/>
  <c r="EM166" i="13"/>
  <c r="EL166" i="13"/>
  <c r="EO167" i="13"/>
  <c r="K168" i="13"/>
  <c r="EP166" i="13" l="1"/>
  <c r="S166" i="13"/>
  <c r="R167" i="13"/>
  <c r="P169" i="13"/>
  <c r="Q168" i="13"/>
  <c r="EM167" i="13"/>
  <c r="EL167" i="13"/>
  <c r="EO168" i="13"/>
  <c r="K169" i="13"/>
  <c r="EP167" i="13" l="1"/>
  <c r="R168" i="13"/>
  <c r="S167" i="13"/>
  <c r="Q169" i="13"/>
  <c r="P170" i="13"/>
  <c r="EO169" i="13"/>
  <c r="EM168" i="13"/>
  <c r="EL168" i="13"/>
  <c r="K170" i="13"/>
  <c r="EP168" i="13" l="1"/>
  <c r="R169" i="13"/>
  <c r="S168" i="13"/>
  <c r="P171" i="13"/>
  <c r="Q170" i="13"/>
  <c r="EO170" i="13"/>
  <c r="EM169" i="13"/>
  <c r="EL169" i="13"/>
  <c r="K171" i="13"/>
  <c r="EP169" i="13" l="1"/>
  <c r="S169" i="13"/>
  <c r="R170" i="13"/>
  <c r="P172" i="13"/>
  <c r="Q171" i="13"/>
  <c r="EM170" i="13"/>
  <c r="EL170" i="13"/>
  <c r="EO171" i="13"/>
  <c r="K172" i="13"/>
  <c r="EP170" i="13" l="1"/>
  <c r="S170" i="13"/>
  <c r="R171" i="13"/>
  <c r="P173" i="13"/>
  <c r="Q172" i="13"/>
  <c r="EO172" i="13"/>
  <c r="EM171" i="13"/>
  <c r="EL171" i="13"/>
  <c r="K173" i="13"/>
  <c r="EP171" i="13" l="1"/>
  <c r="R172" i="13"/>
  <c r="S171" i="13"/>
  <c r="Q173" i="13"/>
  <c r="P174" i="13"/>
  <c r="EM172" i="13"/>
  <c r="EL172" i="13"/>
  <c r="EO173" i="13"/>
  <c r="K174" i="13"/>
  <c r="EP172" i="13" l="1"/>
  <c r="R173" i="13"/>
  <c r="S172" i="13"/>
  <c r="P175" i="13"/>
  <c r="Q174" i="13"/>
  <c r="EO174" i="13"/>
  <c r="EM173" i="13"/>
  <c r="EL173" i="13"/>
  <c r="K175" i="13"/>
  <c r="EP173" i="13" l="1"/>
  <c r="S173" i="13"/>
  <c r="R174" i="13"/>
  <c r="P176" i="13"/>
  <c r="Q175" i="13"/>
  <c r="EM174" i="13"/>
  <c r="EL174" i="13"/>
  <c r="EO175" i="13"/>
  <c r="K176" i="13"/>
  <c r="EP174" i="13" l="1"/>
  <c r="S174" i="13"/>
  <c r="R175" i="13"/>
  <c r="P177" i="13"/>
  <c r="Q176" i="13"/>
  <c r="EO176" i="13"/>
  <c r="EM175" i="13"/>
  <c r="EL175" i="13"/>
  <c r="K177" i="13"/>
  <c r="EP175" i="13" l="1"/>
  <c r="R176" i="13"/>
  <c r="S175" i="13"/>
  <c r="Q177" i="13"/>
  <c r="P178" i="13"/>
  <c r="EM176" i="13"/>
  <c r="EL176" i="13"/>
  <c r="EO177" i="13"/>
  <c r="K178" i="13"/>
  <c r="EP176" i="13" l="1"/>
  <c r="R177" i="13"/>
  <c r="S176" i="13"/>
  <c r="P179" i="13"/>
  <c r="Q178" i="13"/>
  <c r="EO178" i="13"/>
  <c r="EM177" i="13"/>
  <c r="EL177" i="13"/>
  <c r="K179" i="13"/>
  <c r="EP177" i="13" l="1"/>
  <c r="S177" i="13"/>
  <c r="R178" i="13"/>
  <c r="P180" i="13"/>
  <c r="Q179" i="13"/>
  <c r="EM178" i="13"/>
  <c r="EL178" i="13"/>
  <c r="EO179" i="13"/>
  <c r="K180" i="13"/>
  <c r="EP178" i="13" l="1"/>
  <c r="S178" i="13"/>
  <c r="R179" i="13"/>
  <c r="P181" i="13"/>
  <c r="Q180" i="13"/>
  <c r="EM179" i="13"/>
  <c r="EL179" i="13"/>
  <c r="EO180" i="13"/>
  <c r="K181" i="13"/>
  <c r="EP179" i="13" l="1"/>
  <c r="R180" i="13"/>
  <c r="S179" i="13"/>
  <c r="Q181" i="13"/>
  <c r="P182" i="13"/>
  <c r="EO181" i="13"/>
  <c r="EM180" i="13"/>
  <c r="EL180" i="13"/>
  <c r="K182" i="13"/>
  <c r="EP180" i="13" l="1"/>
  <c r="R181" i="13"/>
  <c r="S180" i="13"/>
  <c r="P183" i="13"/>
  <c r="Q182" i="13"/>
  <c r="EO182" i="13"/>
  <c r="EM181" i="13"/>
  <c r="EL181" i="13"/>
  <c r="K183" i="13"/>
  <c r="EP181" i="13" l="1"/>
  <c r="S181" i="13"/>
  <c r="R182" i="13"/>
  <c r="P184" i="13"/>
  <c r="Q183" i="13"/>
  <c r="EL182" i="13"/>
  <c r="EM182" i="13"/>
  <c r="EO183" i="13"/>
  <c r="K184" i="13"/>
  <c r="EP182" i="13" l="1"/>
  <c r="S182" i="13"/>
  <c r="R183" i="13"/>
  <c r="P185" i="13"/>
  <c r="Q184" i="13"/>
  <c r="EM183" i="13"/>
  <c r="EL183" i="13"/>
  <c r="EO184" i="13"/>
  <c r="K185" i="13"/>
  <c r="EP183" i="13" l="1"/>
  <c r="R184" i="13"/>
  <c r="S183" i="13"/>
  <c r="Q185" i="13"/>
  <c r="P186" i="13"/>
  <c r="EL184" i="13"/>
  <c r="EM184" i="13"/>
  <c r="EO185" i="13"/>
  <c r="K186" i="13"/>
  <c r="EP184" i="13" l="1"/>
  <c r="R185" i="13"/>
  <c r="S184" i="13"/>
  <c r="P187" i="13"/>
  <c r="Q186" i="13"/>
  <c r="EO186" i="13"/>
  <c r="EM185" i="13"/>
  <c r="EL185" i="13"/>
  <c r="K187" i="13"/>
  <c r="EP185" i="13" l="1"/>
  <c r="S185" i="13"/>
  <c r="R186" i="13"/>
  <c r="P188" i="13"/>
  <c r="Q187" i="13"/>
  <c r="EL186" i="13"/>
  <c r="EM186" i="13"/>
  <c r="EO187" i="13"/>
  <c r="K188" i="13"/>
  <c r="EP186" i="13" l="1"/>
  <c r="S186" i="13"/>
  <c r="R187" i="13"/>
  <c r="P189" i="13"/>
  <c r="Q188" i="13"/>
  <c r="EO188" i="13"/>
  <c r="EL187" i="13"/>
  <c r="EM187" i="13"/>
  <c r="K189" i="13"/>
  <c r="EP187" i="13" l="1"/>
  <c r="R188" i="13"/>
  <c r="S187" i="13"/>
  <c r="Q189" i="13"/>
  <c r="P190" i="13"/>
  <c r="EL188" i="13"/>
  <c r="EM188" i="13"/>
  <c r="EO189" i="13"/>
  <c r="K190" i="13"/>
  <c r="EP188" i="13" l="1"/>
  <c r="R189" i="13"/>
  <c r="S188" i="13"/>
  <c r="P191" i="13"/>
  <c r="Q190" i="13"/>
  <c r="EO190" i="13"/>
  <c r="EM189" i="13"/>
  <c r="EL189" i="13"/>
  <c r="K191" i="13"/>
  <c r="EP189" i="13" l="1"/>
  <c r="S189" i="13"/>
  <c r="R190" i="13"/>
  <c r="P192" i="13"/>
  <c r="Q191" i="13"/>
  <c r="EL190" i="13"/>
  <c r="EM190" i="13"/>
  <c r="EO191" i="13"/>
  <c r="K192" i="13"/>
  <c r="EP190" i="13" l="1"/>
  <c r="S190" i="13"/>
  <c r="R191" i="13"/>
  <c r="P193" i="13"/>
  <c r="Q192" i="13"/>
  <c r="EO192" i="13"/>
  <c r="EL191" i="13"/>
  <c r="EM191" i="13"/>
  <c r="K193" i="13"/>
  <c r="EP191" i="13" l="1"/>
  <c r="R192" i="13"/>
  <c r="S191" i="13"/>
  <c r="Q193" i="13"/>
  <c r="P194" i="13"/>
  <c r="EM192" i="13"/>
  <c r="EL192" i="13"/>
  <c r="EO193" i="13"/>
  <c r="K194" i="13"/>
  <c r="EP192" i="13" l="1"/>
  <c r="R193" i="13"/>
  <c r="S192" i="13"/>
  <c r="P195" i="13"/>
  <c r="Q194" i="13"/>
  <c r="EO194" i="13"/>
  <c r="EM193" i="13"/>
  <c r="EL193" i="13"/>
  <c r="K195" i="13"/>
  <c r="EP193" i="13" l="1"/>
  <c r="S193" i="13"/>
  <c r="R194" i="13"/>
  <c r="P196" i="13"/>
  <c r="Q195" i="13"/>
  <c r="EL194" i="13"/>
  <c r="EM194" i="13"/>
  <c r="EO195" i="13"/>
  <c r="K196" i="13"/>
  <c r="EP194" i="13" l="1"/>
  <c r="S194" i="13"/>
  <c r="R195" i="13"/>
  <c r="P197" i="13"/>
  <c r="Q196" i="13"/>
  <c r="EO196" i="13"/>
  <c r="EL195" i="13"/>
  <c r="EM195" i="13"/>
  <c r="K197" i="13"/>
  <c r="EP195" i="13" l="1"/>
  <c r="R196" i="13"/>
  <c r="S195" i="13"/>
  <c r="Q197" i="13"/>
  <c r="P198" i="13"/>
  <c r="EO197" i="13"/>
  <c r="EM196" i="13"/>
  <c r="EL196" i="13"/>
  <c r="K198" i="13"/>
  <c r="EP196" i="13" l="1"/>
  <c r="R197" i="13"/>
  <c r="S196" i="13"/>
  <c r="P199" i="13"/>
  <c r="Q198" i="13"/>
  <c r="EO198" i="13"/>
  <c r="EM197" i="13"/>
  <c r="EL197" i="13"/>
  <c r="K199" i="13"/>
  <c r="EP197" i="13" l="1"/>
  <c r="S197" i="13"/>
  <c r="R198" i="13"/>
  <c r="P200" i="13"/>
  <c r="Q199" i="13"/>
  <c r="EL198" i="13"/>
  <c r="EM198" i="13"/>
  <c r="EO199" i="13"/>
  <c r="K200" i="13"/>
  <c r="EP198" i="13" l="1"/>
  <c r="S198" i="13"/>
  <c r="R199" i="13"/>
  <c r="P201" i="13"/>
  <c r="Q200" i="13"/>
  <c r="EM199" i="13"/>
  <c r="EL199" i="13"/>
  <c r="EO200" i="13"/>
  <c r="K201" i="13"/>
  <c r="EP199" i="13" l="1"/>
  <c r="R200" i="13"/>
  <c r="S199" i="13"/>
  <c r="Q201" i="13"/>
  <c r="P202" i="13"/>
  <c r="EM200" i="13"/>
  <c r="EL200" i="13"/>
  <c r="EO201" i="13"/>
  <c r="K202" i="13"/>
  <c r="EP200" i="13" l="1"/>
  <c r="R201" i="13"/>
  <c r="S200" i="13"/>
  <c r="P203" i="13"/>
  <c r="Q202" i="13"/>
  <c r="EO202" i="13"/>
  <c r="EM201" i="13"/>
  <c r="EL201" i="13"/>
  <c r="K203" i="13"/>
  <c r="EP201" i="13" l="1"/>
  <c r="S201" i="13"/>
  <c r="R202" i="13"/>
  <c r="P204" i="13"/>
  <c r="Q203" i="13"/>
  <c r="EO203" i="13"/>
  <c r="EL202" i="13"/>
  <c r="EM202" i="13"/>
  <c r="K204" i="13"/>
  <c r="EP202" i="13" l="1"/>
  <c r="S202" i="13"/>
  <c r="R203" i="13"/>
  <c r="P205" i="13"/>
  <c r="Q204" i="13"/>
  <c r="EM203" i="13"/>
  <c r="EL203" i="13"/>
  <c r="EO204" i="13"/>
  <c r="K205" i="13"/>
  <c r="EP203" i="13" l="1"/>
  <c r="R204" i="13"/>
  <c r="S203" i="13"/>
  <c r="Q205" i="13"/>
  <c r="P206" i="13"/>
  <c r="EM204" i="13"/>
  <c r="EL204" i="13"/>
  <c r="EO205" i="13"/>
  <c r="K206" i="13"/>
  <c r="EP204" i="13" l="1"/>
  <c r="R205" i="13"/>
  <c r="S204" i="13"/>
  <c r="P207" i="13"/>
  <c r="Q206" i="13"/>
  <c r="EM205" i="13"/>
  <c r="EL205" i="13"/>
  <c r="EO206" i="13"/>
  <c r="K207" i="13"/>
  <c r="EP205" i="13" l="1"/>
  <c r="S205" i="13"/>
  <c r="R206" i="13"/>
  <c r="P208" i="13"/>
  <c r="Q207" i="13"/>
  <c r="EL206" i="13"/>
  <c r="EM206" i="13"/>
  <c r="EO207" i="13"/>
  <c r="K208" i="13"/>
  <c r="EP206" i="13" l="1"/>
  <c r="S206" i="13"/>
  <c r="R207" i="13"/>
  <c r="P209" i="13"/>
  <c r="Q208" i="13"/>
  <c r="EM207" i="13"/>
  <c r="EL207" i="13"/>
  <c r="EO208" i="13"/>
  <c r="K209" i="13"/>
  <c r="EP207" i="13" l="1"/>
  <c r="R208" i="13"/>
  <c r="S207" i="13"/>
  <c r="Q209" i="13"/>
  <c r="P210" i="13"/>
  <c r="EM208" i="13"/>
  <c r="EL208" i="13"/>
  <c r="EO209" i="13"/>
  <c r="K210" i="13"/>
  <c r="EP208" i="13" l="1"/>
  <c r="R209" i="13"/>
  <c r="S208" i="13"/>
  <c r="P211" i="13"/>
  <c r="Q210" i="13"/>
  <c r="EM209" i="13"/>
  <c r="EL209" i="13"/>
  <c r="EO210" i="13"/>
  <c r="K211" i="13"/>
  <c r="EP209" i="13" l="1"/>
  <c r="S209" i="13"/>
  <c r="R210" i="13"/>
  <c r="P212" i="13"/>
  <c r="Q211" i="13"/>
  <c r="EM210" i="13"/>
  <c r="EL210" i="13"/>
  <c r="EO211" i="13"/>
  <c r="K212" i="13"/>
  <c r="EP210" i="13" l="1"/>
  <c r="S210" i="13"/>
  <c r="R211" i="13"/>
  <c r="P213" i="13"/>
  <c r="Q212" i="13"/>
  <c r="EO212" i="13"/>
  <c r="EL211" i="13"/>
  <c r="EM211" i="13"/>
  <c r="K213" i="13"/>
  <c r="EP211" i="13" l="1"/>
  <c r="R212" i="13"/>
  <c r="S211" i="13"/>
  <c r="Q213" i="13"/>
  <c r="P214" i="13"/>
  <c r="EM212" i="13"/>
  <c r="EL212" i="13"/>
  <c r="EO213" i="13"/>
  <c r="K214" i="13"/>
  <c r="EP212" i="13" l="1"/>
  <c r="R213" i="13"/>
  <c r="S212" i="13"/>
  <c r="P215" i="13"/>
  <c r="Q214" i="13"/>
  <c r="EM213" i="13"/>
  <c r="EL213" i="13"/>
  <c r="EO214" i="13"/>
  <c r="K215" i="13"/>
  <c r="EP213" i="13" l="1"/>
  <c r="S213" i="13"/>
  <c r="R214" i="13"/>
  <c r="P216" i="13"/>
  <c r="Q215" i="13"/>
  <c r="EO215" i="13"/>
  <c r="EM214" i="13"/>
  <c r="EL214" i="13"/>
  <c r="K216" i="13"/>
  <c r="EP214" i="13" l="1"/>
  <c r="S214" i="13"/>
  <c r="R215" i="13"/>
  <c r="P217" i="13"/>
  <c r="Q216" i="13"/>
  <c r="EM215" i="13"/>
  <c r="EL215" i="13"/>
  <c r="EO216" i="13"/>
  <c r="K217" i="13"/>
  <c r="EP215" i="13" l="1"/>
  <c r="R216" i="13"/>
  <c r="S215" i="13"/>
  <c r="Q217" i="13"/>
  <c r="P218" i="13"/>
  <c r="EO217" i="13"/>
  <c r="EM216" i="13"/>
  <c r="EL216" i="13"/>
  <c r="K218" i="13"/>
  <c r="EP216" i="13" l="1"/>
  <c r="R217" i="13"/>
  <c r="S216" i="13"/>
  <c r="P219" i="13"/>
  <c r="Q218" i="13"/>
  <c r="EO218" i="13"/>
  <c r="EM217" i="13"/>
  <c r="EL217" i="13"/>
  <c r="K219" i="13"/>
  <c r="EP217" i="13" l="1"/>
  <c r="S217" i="13"/>
  <c r="R218" i="13"/>
  <c r="P220" i="13"/>
  <c r="Q219" i="13"/>
  <c r="EM218" i="13"/>
  <c r="EL218" i="13"/>
  <c r="EO219" i="13"/>
  <c r="K220" i="13"/>
  <c r="EP218" i="13" l="1"/>
  <c r="S218" i="13"/>
  <c r="R219" i="13"/>
  <c r="P221" i="13"/>
  <c r="Q220" i="13"/>
  <c r="EO220" i="13"/>
  <c r="EL219" i="13"/>
  <c r="EM219" i="13"/>
  <c r="K221" i="13"/>
  <c r="EP219" i="13" l="1"/>
  <c r="R220" i="13"/>
  <c r="S219" i="13"/>
  <c r="Q221" i="13"/>
  <c r="P222" i="13"/>
  <c r="EM220" i="13"/>
  <c r="EL220" i="13"/>
  <c r="EO221" i="13"/>
  <c r="K222" i="13"/>
  <c r="EP220" i="13" l="1"/>
  <c r="R221" i="13"/>
  <c r="S220" i="13"/>
  <c r="P223" i="13"/>
  <c r="Q222" i="13"/>
  <c r="EO222" i="13"/>
  <c r="EM221" i="13"/>
  <c r="EL221" i="13"/>
  <c r="K223" i="13"/>
  <c r="EP221" i="13" l="1"/>
  <c r="S221" i="13"/>
  <c r="R222" i="13"/>
  <c r="P224" i="13"/>
  <c r="Q223" i="13"/>
  <c r="EO223" i="13"/>
  <c r="EL222" i="13"/>
  <c r="EM222" i="13"/>
  <c r="K224" i="13"/>
  <c r="EP222" i="13" l="1"/>
  <c r="S222" i="13"/>
  <c r="R223" i="13"/>
  <c r="P225" i="13"/>
  <c r="Q224" i="13"/>
  <c r="EL223" i="13"/>
  <c r="EM223" i="13"/>
  <c r="EO224" i="13"/>
  <c r="K225" i="13"/>
  <c r="EP223" i="13" l="1"/>
  <c r="R224" i="13"/>
  <c r="S223" i="13"/>
  <c r="Q225" i="13"/>
  <c r="P226" i="13"/>
  <c r="EO225" i="13"/>
  <c r="EL224" i="13"/>
  <c r="EM224" i="13"/>
  <c r="K226" i="13"/>
  <c r="EP224" i="13" l="1"/>
  <c r="R225" i="13"/>
  <c r="S224" i="13"/>
  <c r="P227" i="13"/>
  <c r="Q226" i="13"/>
  <c r="EO226" i="13"/>
  <c r="EM225" i="13"/>
  <c r="EL225" i="13"/>
  <c r="K227" i="13"/>
  <c r="EP225" i="13" l="1"/>
  <c r="S225" i="13"/>
  <c r="R226" i="13"/>
  <c r="P228" i="13"/>
  <c r="Q227" i="13"/>
  <c r="EL226" i="13"/>
  <c r="EM226" i="13"/>
  <c r="EO227" i="13"/>
  <c r="K228" i="13"/>
  <c r="EP226" i="13" l="1"/>
  <c r="S226" i="13"/>
  <c r="R227" i="13"/>
  <c r="P229" i="13"/>
  <c r="Q228" i="13"/>
  <c r="EO228" i="13"/>
  <c r="EL227" i="13"/>
  <c r="EM227" i="13"/>
  <c r="K229" i="13"/>
  <c r="EP227" i="13" l="1"/>
  <c r="R228" i="13"/>
  <c r="S227" i="13"/>
  <c r="Q229" i="13"/>
  <c r="P230" i="13"/>
  <c r="EM228" i="13"/>
  <c r="EL228" i="13"/>
  <c r="EO229" i="13"/>
  <c r="K230" i="13"/>
  <c r="EP228" i="13" l="1"/>
  <c r="R229" i="13"/>
  <c r="S228" i="13"/>
  <c r="P231" i="13"/>
  <c r="Q230" i="13"/>
  <c r="EL229" i="13"/>
  <c r="EM229" i="13"/>
  <c r="EO230" i="13"/>
  <c r="K231" i="13"/>
  <c r="EP229" i="13" l="1"/>
  <c r="S229" i="13"/>
  <c r="R230" i="13"/>
  <c r="P232" i="13"/>
  <c r="Q231" i="13"/>
  <c r="EO231" i="13"/>
  <c r="EM230" i="13"/>
  <c r="EL230" i="13"/>
  <c r="K232" i="13"/>
  <c r="EP230" i="13" l="1"/>
  <c r="S230" i="13"/>
  <c r="R231" i="13"/>
  <c r="P233" i="13"/>
  <c r="Q232" i="13"/>
  <c r="EM231" i="13"/>
  <c r="EL231" i="13"/>
  <c r="EO232" i="13"/>
  <c r="EL232" i="13" s="1"/>
  <c r="K233" i="13"/>
  <c r="EP231" i="13" l="1"/>
  <c r="R232" i="13"/>
  <c r="S231" i="13"/>
  <c r="Q233" i="13"/>
  <c r="P234" i="13"/>
  <c r="EO233" i="13"/>
  <c r="EM232" i="13"/>
  <c r="K234" i="13"/>
  <c r="EP232" i="13" l="1"/>
  <c r="R233" i="13"/>
  <c r="S232" i="13"/>
  <c r="P235" i="13"/>
  <c r="Q234" i="13"/>
  <c r="EM233" i="13"/>
  <c r="EL233" i="13"/>
  <c r="EO234" i="13"/>
  <c r="K235" i="13"/>
  <c r="EP233" i="13" l="1"/>
  <c r="S233" i="13"/>
  <c r="R234" i="13"/>
  <c r="P236" i="13"/>
  <c r="Q235" i="13"/>
  <c r="EM234" i="13"/>
  <c r="EL234" i="13"/>
  <c r="EO235" i="13"/>
  <c r="K236" i="13"/>
  <c r="EP234" i="13" l="1"/>
  <c r="S234" i="13"/>
  <c r="R235" i="13"/>
  <c r="P237" i="13"/>
  <c r="Q236" i="13"/>
  <c r="EL235" i="13"/>
  <c r="EM235" i="13"/>
  <c r="EO236" i="13"/>
  <c r="K237" i="13"/>
  <c r="EP235" i="13" l="1"/>
  <c r="R236" i="13"/>
  <c r="S235" i="13"/>
  <c r="Q237" i="13"/>
  <c r="P238" i="13"/>
  <c r="EM236" i="13"/>
  <c r="EL236" i="13"/>
  <c r="EO237" i="13"/>
  <c r="K238" i="13"/>
  <c r="EP236" i="13" l="1"/>
  <c r="R237" i="13"/>
  <c r="S236" i="13"/>
  <c r="P239" i="13"/>
  <c r="Q238" i="13"/>
  <c r="EM237" i="13"/>
  <c r="EL237" i="13"/>
  <c r="EO238" i="13"/>
  <c r="K239" i="13"/>
  <c r="EP237" i="13" l="1"/>
  <c r="S237" i="13"/>
  <c r="R238" i="13"/>
  <c r="P240" i="13"/>
  <c r="Q239" i="13"/>
  <c r="EO239" i="13"/>
  <c r="EM238" i="13"/>
  <c r="EL238" i="13"/>
  <c r="K240" i="13"/>
  <c r="EP238" i="13" l="1"/>
  <c r="S238" i="13"/>
  <c r="R239" i="13"/>
  <c r="P241" i="13"/>
  <c r="Q240" i="13"/>
  <c r="EM239" i="13"/>
  <c r="EL239" i="13"/>
  <c r="EO240" i="13"/>
  <c r="K241" i="13"/>
  <c r="EP239" i="13" l="1"/>
  <c r="R240" i="13"/>
  <c r="S239" i="13"/>
  <c r="Q241" i="13"/>
  <c r="P242" i="13"/>
  <c r="EO241" i="13"/>
  <c r="EM240" i="13"/>
  <c r="EL240" i="13"/>
  <c r="K242" i="13"/>
  <c r="EP240" i="13" l="1"/>
  <c r="R241" i="13"/>
  <c r="S240" i="13"/>
  <c r="P243" i="13"/>
  <c r="Q242" i="13"/>
  <c r="EM241" i="13"/>
  <c r="EL241" i="13"/>
  <c r="EO242" i="13"/>
  <c r="EM242" i="13" s="1"/>
  <c r="K243" i="13"/>
  <c r="EP241" i="13" l="1"/>
  <c r="S241" i="13"/>
  <c r="R242" i="13"/>
  <c r="P244" i="13"/>
  <c r="Q243" i="13"/>
  <c r="EO243" i="13"/>
  <c r="EL242" i="13"/>
  <c r="K244" i="13"/>
  <c r="EP242" i="13" l="1"/>
  <c r="S242" i="13"/>
  <c r="R243" i="13"/>
  <c r="P245" i="13"/>
  <c r="Q244" i="13"/>
  <c r="EM243" i="13"/>
  <c r="EL243" i="13"/>
  <c r="EO244" i="13"/>
  <c r="K245" i="13"/>
  <c r="EP243" i="13" l="1"/>
  <c r="R244" i="13"/>
  <c r="S243" i="13"/>
  <c r="Q245" i="13"/>
  <c r="P246" i="13"/>
  <c r="EM244" i="13"/>
  <c r="EL244" i="13"/>
  <c r="EO245" i="13"/>
  <c r="K246" i="13"/>
  <c r="EP244" i="13" l="1"/>
  <c r="R245" i="13"/>
  <c r="S244" i="13"/>
  <c r="P247" i="13"/>
  <c r="Q246" i="13"/>
  <c r="EO246" i="13"/>
  <c r="EM245" i="13"/>
  <c r="EL245" i="13"/>
  <c r="K247" i="13"/>
  <c r="EP245" i="13" l="1"/>
  <c r="S245" i="13"/>
  <c r="R246" i="13"/>
  <c r="P248" i="13"/>
  <c r="Q247" i="13"/>
  <c r="EL246" i="13"/>
  <c r="EM246" i="13"/>
  <c r="EO247" i="13"/>
  <c r="K248" i="13"/>
  <c r="EP246" i="13" l="1"/>
  <c r="S246" i="13"/>
  <c r="R247" i="13"/>
  <c r="P249" i="13"/>
  <c r="Q248" i="13"/>
  <c r="EL247" i="13"/>
  <c r="EM247" i="13"/>
  <c r="EO248" i="13"/>
  <c r="K249" i="13"/>
  <c r="EP247" i="13" l="1"/>
  <c r="R248" i="13"/>
  <c r="S247" i="13"/>
  <c r="Q249" i="13"/>
  <c r="P250" i="13"/>
  <c r="EL248" i="13"/>
  <c r="EM248" i="13"/>
  <c r="EO249" i="13"/>
  <c r="K250" i="13"/>
  <c r="EP248" i="13" l="1"/>
  <c r="R249" i="13"/>
  <c r="S248" i="13"/>
  <c r="P251" i="13"/>
  <c r="Q250" i="13"/>
  <c r="EM249" i="13"/>
  <c r="EL249" i="13"/>
  <c r="EO250" i="13"/>
  <c r="K251" i="13"/>
  <c r="EP249" i="13" l="1"/>
  <c r="S249" i="13"/>
  <c r="R250" i="13"/>
  <c r="P252" i="13"/>
  <c r="Q251" i="13"/>
  <c r="EO251" i="13"/>
  <c r="EL250" i="13"/>
  <c r="EM250" i="13"/>
  <c r="K252" i="13"/>
  <c r="EP250" i="13" l="1"/>
  <c r="S250" i="13"/>
  <c r="R251" i="13"/>
  <c r="P253" i="13"/>
  <c r="Q252" i="13"/>
  <c r="EL251" i="13"/>
  <c r="EM251" i="13"/>
  <c r="EO252" i="13"/>
  <c r="K253" i="13"/>
  <c r="EP251" i="13" l="1"/>
  <c r="R252" i="13"/>
  <c r="S251" i="13"/>
  <c r="Q253" i="13"/>
  <c r="P254" i="13"/>
  <c r="EO253" i="13"/>
  <c r="EM252" i="13"/>
  <c r="EL252" i="13"/>
  <c r="K254" i="13"/>
  <c r="EP252" i="13" l="1"/>
  <c r="R253" i="13"/>
  <c r="S252" i="13"/>
  <c r="P255" i="13"/>
  <c r="Q254" i="13"/>
  <c r="EM253" i="13"/>
  <c r="EL253" i="13"/>
  <c r="EO254" i="13"/>
  <c r="K255" i="13"/>
  <c r="EP253" i="13" l="1"/>
  <c r="S253" i="13"/>
  <c r="R254" i="13"/>
  <c r="P256" i="13"/>
  <c r="Q255" i="13"/>
  <c r="EL254" i="13"/>
  <c r="EM254" i="13"/>
  <c r="EO255" i="13"/>
  <c r="K256" i="13"/>
  <c r="EP254" i="13" l="1"/>
  <c r="S254" i="13"/>
  <c r="R255" i="13"/>
  <c r="P257" i="13"/>
  <c r="Q256" i="13"/>
  <c r="EL255" i="13"/>
  <c r="EM255" i="13"/>
  <c r="EO256" i="13"/>
  <c r="EL256" i="13" s="1"/>
  <c r="K257" i="13"/>
  <c r="EP255" i="13" l="1"/>
  <c r="R256" i="13"/>
  <c r="S255" i="13"/>
  <c r="Q257" i="13"/>
  <c r="P258" i="13"/>
  <c r="EO257" i="13"/>
  <c r="EM256" i="13"/>
  <c r="K258" i="13"/>
  <c r="EP256" i="13" l="1"/>
  <c r="R257" i="13"/>
  <c r="S256" i="13"/>
  <c r="P259" i="13"/>
  <c r="Q258" i="13"/>
  <c r="EM257" i="13"/>
  <c r="EL257" i="13"/>
  <c r="EO258" i="13"/>
  <c r="K259" i="13"/>
  <c r="EP257" i="13" l="1"/>
  <c r="S257" i="13"/>
  <c r="R258" i="13"/>
  <c r="P260" i="13"/>
  <c r="Q259" i="13"/>
  <c r="EO259" i="13"/>
  <c r="EM258" i="13"/>
  <c r="EL258" i="13"/>
  <c r="K260" i="13"/>
  <c r="EP258" i="13" l="1"/>
  <c r="S258" i="13"/>
  <c r="R259" i="13"/>
  <c r="P261" i="13"/>
  <c r="Q260" i="13"/>
  <c r="EL259" i="13"/>
  <c r="EM259" i="13"/>
  <c r="EO260" i="13"/>
  <c r="K261" i="13"/>
  <c r="EP259" i="13" l="1"/>
  <c r="R260" i="13"/>
  <c r="S259" i="13"/>
  <c r="Q261" i="13"/>
  <c r="P262" i="13"/>
  <c r="EM260" i="13"/>
  <c r="EL260" i="13"/>
  <c r="EO261" i="13"/>
  <c r="K262" i="13"/>
  <c r="EP260" i="13" l="1"/>
  <c r="R261" i="13"/>
  <c r="S260" i="13"/>
  <c r="P263" i="13"/>
  <c r="Q262" i="13"/>
  <c r="EO262" i="13"/>
  <c r="EL261" i="13"/>
  <c r="EM261" i="13"/>
  <c r="K263" i="13"/>
  <c r="EP261" i="13" l="1"/>
  <c r="S261" i="13"/>
  <c r="R262" i="13"/>
  <c r="P264" i="13"/>
  <c r="Q263" i="13"/>
  <c r="EM262" i="13"/>
  <c r="EL262" i="13"/>
  <c r="EO263" i="13"/>
  <c r="K264" i="13"/>
  <c r="EP262" i="13" l="1"/>
  <c r="S262" i="13"/>
  <c r="R263" i="13"/>
  <c r="P265" i="13"/>
  <c r="Q264" i="13"/>
  <c r="EM263" i="13"/>
  <c r="EL263" i="13"/>
  <c r="EO264" i="13"/>
  <c r="K265" i="13"/>
  <c r="EP263" i="13" l="1"/>
  <c r="R264" i="13"/>
  <c r="S263" i="13"/>
  <c r="Q265" i="13"/>
  <c r="P266" i="13"/>
  <c r="EM264" i="13"/>
  <c r="EL264" i="13"/>
  <c r="EO265" i="13"/>
  <c r="K266" i="13"/>
  <c r="EP264" i="13" l="1"/>
  <c r="R265" i="13"/>
  <c r="S264" i="13"/>
  <c r="P267" i="13"/>
  <c r="Q266" i="13"/>
  <c r="EO266" i="13"/>
  <c r="EM265" i="13"/>
  <c r="EL265" i="13"/>
  <c r="K267" i="13"/>
  <c r="EP265" i="13" l="1"/>
  <c r="S265" i="13"/>
  <c r="R266" i="13"/>
  <c r="P268" i="13"/>
  <c r="Q267" i="13"/>
  <c r="EO267" i="13"/>
  <c r="EL266" i="13"/>
  <c r="EM266" i="13"/>
  <c r="K268" i="13"/>
  <c r="EP266" i="13" l="1"/>
  <c r="S266" i="13"/>
  <c r="R267" i="13"/>
  <c r="P269" i="13"/>
  <c r="Q268" i="13"/>
  <c r="EM267" i="13"/>
  <c r="EL267" i="13"/>
  <c r="EO268" i="13"/>
  <c r="K269" i="13"/>
  <c r="EP267" i="13" l="1"/>
  <c r="R268" i="13"/>
  <c r="S267" i="13"/>
  <c r="Q269" i="13"/>
  <c r="P270" i="13"/>
  <c r="EL268" i="13"/>
  <c r="EM268" i="13"/>
  <c r="EO269" i="13"/>
  <c r="K270" i="13"/>
  <c r="EP268" i="13" l="1"/>
  <c r="R269" i="13"/>
  <c r="S268" i="13"/>
  <c r="P271" i="13"/>
  <c r="Q270" i="13"/>
  <c r="EL269" i="13"/>
  <c r="EM269" i="13"/>
  <c r="EO270" i="13"/>
  <c r="K271" i="13"/>
  <c r="EP269" i="13" l="1"/>
  <c r="S269" i="13"/>
  <c r="R270" i="13"/>
  <c r="P272" i="13"/>
  <c r="Q271" i="13"/>
  <c r="EL270" i="13"/>
  <c r="EM270" i="13"/>
  <c r="EO271" i="13"/>
  <c r="K272" i="13"/>
  <c r="EP270" i="13" l="1"/>
  <c r="S270" i="13"/>
  <c r="R271" i="13"/>
  <c r="P273" i="13"/>
  <c r="Q273" i="13" s="1"/>
  <c r="Q272" i="13"/>
  <c r="EM271" i="13"/>
  <c r="EL271" i="13"/>
  <c r="EO272" i="13"/>
  <c r="K273" i="13"/>
  <c r="EP271" i="13" l="1"/>
  <c r="R272" i="13"/>
  <c r="S271" i="13"/>
  <c r="EO273" i="13"/>
  <c r="EM272" i="13"/>
  <c r="EL272" i="13"/>
  <c r="EP273" i="13" l="1"/>
  <c r="EP272" i="13"/>
  <c r="R273" i="13"/>
  <c r="S273" i="13" s="1"/>
  <c r="S272" i="13"/>
  <c r="EM273" i="13"/>
  <c r="EL273" i="13"/>
  <c r="B4" i="4" l="1"/>
  <c r="M15" i="5"/>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M41" i="5" s="1"/>
  <c r="M42" i="5" s="1"/>
  <c r="M43" i="5" s="1"/>
  <c r="M44" i="5" s="1"/>
  <c r="M45" i="5" s="1"/>
  <c r="M46" i="5" s="1"/>
  <c r="M47" i="5" s="1"/>
  <c r="M48" i="5" s="1"/>
  <c r="M49" i="5" s="1"/>
  <c r="M50" i="5" s="1"/>
  <c r="M51" i="5" s="1"/>
  <c r="M52" i="5" s="1"/>
  <c r="M53" i="5" s="1"/>
  <c r="M54" i="5" s="1"/>
  <c r="M55" i="5" s="1"/>
  <c r="M56" i="5" s="1"/>
  <c r="M57" i="5" s="1"/>
  <c r="M58" i="5" s="1"/>
  <c r="M59" i="5" s="1"/>
  <c r="M60" i="5" s="1"/>
  <c r="M61" i="5" s="1"/>
  <c r="M62" i="5" s="1"/>
  <c r="M63" i="5" s="1"/>
  <c r="M64" i="5" s="1"/>
  <c r="M65" i="5" s="1"/>
  <c r="M66" i="5" s="1"/>
  <c r="M67" i="5" s="1"/>
  <c r="M68" i="5" s="1"/>
  <c r="M69" i="5" s="1"/>
  <c r="M70" i="5" s="1"/>
  <c r="M71" i="5" s="1"/>
  <c r="M72" i="5" s="1"/>
  <c r="M73" i="5" s="1"/>
  <c r="M74" i="5" s="1"/>
  <c r="M75" i="5" s="1"/>
  <c r="M76" i="5" s="1"/>
  <c r="M77" i="5" s="1"/>
  <c r="M78" i="5" s="1"/>
  <c r="M79" i="5" s="1"/>
  <c r="M80" i="5" s="1"/>
  <c r="M81" i="5" s="1"/>
  <c r="M82" i="5" s="1"/>
  <c r="M83" i="5" s="1"/>
  <c r="M84" i="5" s="1"/>
  <c r="M85" i="5" s="1"/>
  <c r="M86" i="5" s="1"/>
  <c r="M87" i="5" s="1"/>
  <c r="M88" i="5" s="1"/>
  <c r="M89" i="5" s="1"/>
  <c r="M90" i="5" s="1"/>
  <c r="M91" i="5" s="1"/>
  <c r="M92" i="5" s="1"/>
  <c r="M93" i="5" s="1"/>
  <c r="M94" i="5" s="1"/>
  <c r="M95" i="5" s="1"/>
  <c r="M96" i="5" s="1"/>
  <c r="M97" i="5" s="1"/>
  <c r="M98" i="5" s="1"/>
  <c r="M99" i="5" s="1"/>
  <c r="M100" i="5" s="1"/>
  <c r="M101" i="5" s="1"/>
  <c r="M102" i="5" s="1"/>
  <c r="M103" i="5" s="1"/>
  <c r="M104" i="5" s="1"/>
  <c r="M105" i="5" s="1"/>
  <c r="M106" i="5" s="1"/>
  <c r="M107" i="5" s="1"/>
  <c r="M108" i="5" s="1"/>
  <c r="M109" i="5" s="1"/>
  <c r="M110" i="5" s="1"/>
  <c r="M111" i="5" s="1"/>
  <c r="M112" i="5" s="1"/>
  <c r="M113" i="5" s="1"/>
  <c r="M114" i="5" s="1"/>
  <c r="M115" i="5" s="1"/>
  <c r="M116" i="5" s="1"/>
  <c r="M117" i="5" s="1"/>
  <c r="M118" i="5" s="1"/>
  <c r="M119" i="5" s="1"/>
  <c r="M120" i="5" s="1"/>
  <c r="M121" i="5" s="1"/>
  <c r="M122" i="5" s="1"/>
  <c r="M123" i="5" s="1"/>
  <c r="M124" i="5" s="1"/>
  <c r="M125" i="5" s="1"/>
  <c r="M126" i="5" s="1"/>
  <c r="M127" i="5" s="1"/>
  <c r="M128" i="5" s="1"/>
  <c r="M129" i="5" s="1"/>
  <c r="M130" i="5" s="1"/>
  <c r="M131" i="5" s="1"/>
  <c r="M132" i="5" s="1"/>
  <c r="M133" i="5" s="1"/>
  <c r="M134" i="5" s="1"/>
  <c r="M135" i="5" s="1"/>
  <c r="M136" i="5" s="1"/>
  <c r="M137" i="5" s="1"/>
  <c r="M138" i="5" s="1"/>
  <c r="M139" i="5" s="1"/>
  <c r="M140" i="5" s="1"/>
  <c r="M141" i="5" s="1"/>
  <c r="M142" i="5" s="1"/>
  <c r="M143" i="5" s="1"/>
  <c r="M144" i="5" s="1"/>
  <c r="M145" i="5" s="1"/>
  <c r="M146" i="5" s="1"/>
  <c r="M147" i="5" s="1"/>
  <c r="M148" i="5" s="1"/>
  <c r="M149" i="5" s="1"/>
  <c r="M150" i="5" s="1"/>
  <c r="M151" i="5" s="1"/>
  <c r="M152" i="5" s="1"/>
  <c r="M153" i="5" s="1"/>
  <c r="M154" i="5" s="1"/>
  <c r="M155" i="5" s="1"/>
  <c r="M156" i="5" s="1"/>
  <c r="M157" i="5" s="1"/>
  <c r="M158" i="5" s="1"/>
  <c r="P10" i="5"/>
  <c r="R10" i="5" s="1"/>
  <c r="T10" i="5" s="1"/>
  <c r="V10" i="5" s="1"/>
  <c r="X10" i="5" s="1"/>
  <c r="Z10" i="5" s="1"/>
  <c r="AB10" i="5" s="1"/>
  <c r="AD10" i="5" s="1"/>
  <c r="AF10" i="5" s="1"/>
  <c r="AH10" i="5" s="1"/>
  <c r="AJ10" i="5" s="1"/>
  <c r="AL10" i="5" s="1"/>
  <c r="AN10" i="5" s="1"/>
  <c r="AP10" i="5" s="1"/>
  <c r="AR10" i="5" s="1"/>
  <c r="AT10" i="5" s="1"/>
  <c r="AV10" i="5" s="1"/>
  <c r="AX10" i="5" s="1"/>
  <c r="AZ10" i="5" s="1"/>
  <c r="BB10" i="5" s="1"/>
  <c r="BD10" i="5" s="1"/>
  <c r="BF10" i="5" s="1"/>
  <c r="BH10" i="5" s="1"/>
  <c r="BJ10" i="5" s="1"/>
  <c r="BL10" i="5" s="1"/>
  <c r="BN10" i="5" s="1"/>
  <c r="BP10" i="5" s="1"/>
  <c r="BR10" i="5" s="1"/>
  <c r="BT10" i="5" s="1"/>
  <c r="BV10" i="5" s="1"/>
  <c r="BX10" i="5" s="1"/>
  <c r="BZ10" i="5" s="1"/>
  <c r="CB10" i="5" s="1"/>
  <c r="CD10" i="5" s="1"/>
  <c r="CF10" i="5" s="1"/>
  <c r="CH10" i="5" s="1"/>
  <c r="CJ10" i="5" s="1"/>
  <c r="CL10" i="5" s="1"/>
  <c r="CN10" i="5" s="1"/>
  <c r="CP10" i="5" s="1"/>
  <c r="CR10" i="5" s="1"/>
  <c r="CT10" i="5" s="1"/>
  <c r="CV10" i="5" s="1"/>
  <c r="CX10" i="5" s="1"/>
  <c r="CZ10" i="5" s="1"/>
  <c r="DB10" i="5" s="1"/>
  <c r="DD10" i="5" s="1"/>
  <c r="DF10" i="5" s="1"/>
  <c r="DH10" i="5" s="1"/>
  <c r="DJ10" i="5" s="1"/>
  <c r="DL10" i="5" s="1"/>
  <c r="DN10" i="5" s="1"/>
  <c r="DP10" i="5" s="1"/>
  <c r="DR10" i="5" s="1"/>
  <c r="DT10" i="5" s="1"/>
  <c r="DV10" i="5" s="1"/>
  <c r="DX10" i="5" s="1"/>
  <c r="DZ10" i="5" s="1"/>
  <c r="EB10" i="5" s="1"/>
  <c r="ED10" i="5" s="1"/>
  <c r="EF10" i="5" s="1"/>
  <c r="EH10" i="5" s="1"/>
  <c r="O14" i="5"/>
  <c r="Q14" i="5"/>
  <c r="O15" i="5"/>
  <c r="Q15" i="5"/>
  <c r="K16" i="5"/>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K103" i="5" s="1"/>
  <c r="K104" i="5" s="1"/>
  <c r="K105" i="5" s="1"/>
  <c r="K106" i="5" s="1"/>
  <c r="K107" i="5" s="1"/>
  <c r="K108" i="5" s="1"/>
  <c r="K109" i="5" s="1"/>
  <c r="K110" i="5" s="1"/>
  <c r="K111" i="5" s="1"/>
  <c r="K112" i="5" s="1"/>
  <c r="K113" i="5" s="1"/>
  <c r="K114" i="5" s="1"/>
  <c r="K115" i="5" s="1"/>
  <c r="K116" i="5" s="1"/>
  <c r="K117" i="5" s="1"/>
  <c r="K118" i="5" s="1"/>
  <c r="K119" i="5" s="1"/>
  <c r="K120" i="5" s="1"/>
  <c r="K121" i="5" s="1"/>
  <c r="K122" i="5" s="1"/>
  <c r="K123" i="5" s="1"/>
  <c r="K124" i="5" s="1"/>
  <c r="K125" i="5" s="1"/>
  <c r="K126" i="5" s="1"/>
  <c r="K127" i="5" s="1"/>
  <c r="K128" i="5" s="1"/>
  <c r="K129" i="5" s="1"/>
  <c r="K130" i="5" s="1"/>
  <c r="K131" i="5" s="1"/>
  <c r="K132" i="5" s="1"/>
  <c r="K133" i="5" s="1"/>
  <c r="K134" i="5" s="1"/>
  <c r="K135" i="5" s="1"/>
  <c r="K136" i="5" s="1"/>
  <c r="K137" i="5" s="1"/>
  <c r="K138" i="5" s="1"/>
  <c r="K139" i="5" s="1"/>
  <c r="K140" i="5" s="1"/>
  <c r="K141" i="5" s="1"/>
  <c r="K142" i="5" s="1"/>
  <c r="K143" i="5" s="1"/>
  <c r="K144" i="5" s="1"/>
  <c r="K145" i="5" s="1"/>
  <c r="K146" i="5" s="1"/>
  <c r="K147" i="5" s="1"/>
  <c r="K148" i="5" s="1"/>
  <c r="K149" i="5" s="1"/>
  <c r="K150" i="5" s="1"/>
  <c r="K151" i="5" s="1"/>
  <c r="K152" i="5" s="1"/>
  <c r="K153" i="5" s="1"/>
  <c r="K154" i="5" s="1"/>
  <c r="K155" i="5" s="1"/>
  <c r="K156" i="5" s="1"/>
  <c r="K157" i="5" s="1"/>
  <c r="K158" i="5" s="1"/>
  <c r="K159" i="5" s="1"/>
  <c r="K160" i="5" s="1"/>
  <c r="K161" i="5" s="1"/>
  <c r="K162" i="5" s="1"/>
  <c r="K163" i="5" s="1"/>
  <c r="K164" i="5" s="1"/>
  <c r="K165" i="5" s="1"/>
  <c r="K166" i="5" s="1"/>
  <c r="K167" i="5" s="1"/>
  <c r="K168" i="5" s="1"/>
  <c r="K169" i="5" s="1"/>
  <c r="K170" i="5" s="1"/>
  <c r="K171" i="5" s="1"/>
  <c r="K172" i="5" s="1"/>
  <c r="K173" i="5" s="1"/>
  <c r="K174" i="5" s="1"/>
  <c r="K175" i="5" s="1"/>
  <c r="K176" i="5" s="1"/>
  <c r="K177" i="5" s="1"/>
  <c r="K178" i="5" s="1"/>
  <c r="K179" i="5" s="1"/>
  <c r="K180" i="5" s="1"/>
  <c r="K181" i="5" s="1"/>
  <c r="K182" i="5" s="1"/>
  <c r="K183" i="5" s="1"/>
  <c r="K184" i="5" s="1"/>
  <c r="K185" i="5" s="1"/>
  <c r="K186" i="5" s="1"/>
  <c r="K187" i="5" s="1"/>
  <c r="K188" i="5" s="1"/>
  <c r="K189" i="5" s="1"/>
  <c r="K190" i="5" s="1"/>
  <c r="K191" i="5" s="1"/>
  <c r="K192" i="5" s="1"/>
  <c r="K193" i="5" s="1"/>
  <c r="K194" i="5" s="1"/>
  <c r="K195" i="5" s="1"/>
  <c r="K196" i="5" s="1"/>
  <c r="K197" i="5" s="1"/>
  <c r="K198" i="5" s="1"/>
  <c r="K199" i="5" s="1"/>
  <c r="K200" i="5" s="1"/>
  <c r="K201" i="5" s="1"/>
  <c r="K202" i="5" s="1"/>
  <c r="K203" i="5" s="1"/>
  <c r="K204" i="5" s="1"/>
  <c r="K205" i="5" s="1"/>
  <c r="K206" i="5" s="1"/>
  <c r="K207" i="5" s="1"/>
  <c r="K208" i="5" s="1"/>
  <c r="K209" i="5" s="1"/>
  <c r="K210" i="5" s="1"/>
  <c r="K211" i="5" s="1"/>
  <c r="K212" i="5" s="1"/>
  <c r="K213" i="5" s="1"/>
  <c r="K214" i="5" s="1"/>
  <c r="K215" i="5" s="1"/>
  <c r="K216" i="5" s="1"/>
  <c r="K217" i="5" s="1"/>
  <c r="K218" i="5" s="1"/>
  <c r="K219" i="5" s="1"/>
  <c r="K220" i="5" s="1"/>
  <c r="K221" i="5" s="1"/>
  <c r="K222" i="5" s="1"/>
  <c r="K223" i="5" s="1"/>
  <c r="K224" i="5" s="1"/>
  <c r="K225" i="5" s="1"/>
  <c r="K226" i="5" s="1"/>
  <c r="K227" i="5" s="1"/>
  <c r="K228" i="5" s="1"/>
  <c r="K229" i="5" s="1"/>
  <c r="K230" i="5" s="1"/>
  <c r="K231" i="5" s="1"/>
  <c r="K232" i="5" s="1"/>
  <c r="K233" i="5" s="1"/>
  <c r="K234" i="5" s="1"/>
  <c r="K235" i="5" s="1"/>
  <c r="K236" i="5" s="1"/>
  <c r="K237" i="5" s="1"/>
  <c r="K238" i="5" s="1"/>
  <c r="K239" i="5" s="1"/>
  <c r="K240" i="5" s="1"/>
  <c r="K241" i="5" s="1"/>
  <c r="K242" i="5" s="1"/>
  <c r="K243" i="5" s="1"/>
  <c r="K244" i="5" s="1"/>
  <c r="K245" i="5" s="1"/>
  <c r="K246" i="5" s="1"/>
  <c r="K247" i="5" s="1"/>
  <c r="K248" i="5" s="1"/>
  <c r="K249" i="5" s="1"/>
  <c r="K250" i="5" s="1"/>
  <c r="K251" i="5" s="1"/>
  <c r="K252" i="5" s="1"/>
  <c r="K253" i="5" s="1"/>
  <c r="K254" i="5" s="1"/>
  <c r="K255" i="5" s="1"/>
  <c r="K256" i="5" s="1"/>
  <c r="K257" i="5" s="1"/>
  <c r="K258" i="5" s="1"/>
  <c r="K259" i="5" s="1"/>
  <c r="K260" i="5" s="1"/>
  <c r="K261" i="5" s="1"/>
  <c r="K262" i="5" s="1"/>
  <c r="K263" i="5" s="1"/>
  <c r="K264" i="5" s="1"/>
  <c r="K265" i="5" s="1"/>
  <c r="K266" i="5" s="1"/>
  <c r="K267" i="5" s="1"/>
  <c r="K268" i="5" s="1"/>
  <c r="K269" i="5" s="1"/>
  <c r="O16" i="5"/>
  <c r="Q16" i="5"/>
  <c r="O17" i="5"/>
  <c r="Q17" i="5"/>
  <c r="O18" i="5"/>
  <c r="Q18" i="5"/>
  <c r="O19" i="5"/>
  <c r="Q19" i="5"/>
  <c r="O20" i="5"/>
  <c r="Q20" i="5"/>
  <c r="O21" i="5"/>
  <c r="Q21" i="5"/>
  <c r="O22" i="5"/>
  <c r="Q22" i="5"/>
  <c r="O23" i="5"/>
  <c r="Q23" i="5"/>
  <c r="O24" i="5"/>
  <c r="Q24" i="5"/>
  <c r="O25" i="5"/>
  <c r="Q25" i="5"/>
  <c r="O26" i="5"/>
  <c r="Q26" i="5"/>
  <c r="O27" i="5"/>
  <c r="Q27" i="5"/>
  <c r="O28" i="5"/>
  <c r="Q28" i="5"/>
  <c r="O29" i="5"/>
  <c r="Q29" i="5"/>
  <c r="O30" i="5"/>
  <c r="Q30" i="5"/>
  <c r="O31" i="5"/>
  <c r="Q31" i="5"/>
  <c r="O32" i="5"/>
  <c r="Q32" i="5"/>
  <c r="O33" i="5"/>
  <c r="Q33" i="5"/>
  <c r="O34" i="5"/>
  <c r="Q34" i="5"/>
  <c r="O35" i="5"/>
  <c r="Q35" i="5"/>
  <c r="O36" i="5"/>
  <c r="Q36" i="5"/>
  <c r="O37" i="5"/>
  <c r="Q37" i="5"/>
  <c r="O38" i="5"/>
  <c r="Q38" i="5"/>
  <c r="O39" i="5"/>
  <c r="Q39" i="5"/>
  <c r="O40" i="5"/>
  <c r="Q40" i="5"/>
  <c r="O41" i="5"/>
  <c r="Q41" i="5"/>
  <c r="O42" i="5"/>
  <c r="Q42" i="5"/>
  <c r="O43" i="5"/>
  <c r="Q43" i="5"/>
  <c r="O44" i="5"/>
  <c r="Q44" i="5"/>
  <c r="O45" i="5"/>
  <c r="Q45" i="5"/>
  <c r="O46" i="5"/>
  <c r="Q46" i="5"/>
  <c r="O47" i="5"/>
  <c r="Q47" i="5"/>
  <c r="O48" i="5"/>
  <c r="Q48" i="5"/>
  <c r="O49" i="5"/>
  <c r="Q49" i="5"/>
  <c r="O50" i="5"/>
  <c r="Q50" i="5"/>
  <c r="O51" i="5"/>
  <c r="Q51" i="5"/>
  <c r="O52" i="5"/>
  <c r="Q52" i="5"/>
  <c r="O53" i="5"/>
  <c r="Q53" i="5"/>
  <c r="O54" i="5"/>
  <c r="Q54" i="5"/>
  <c r="O55" i="5"/>
  <c r="Q55" i="5"/>
  <c r="O56" i="5"/>
  <c r="Q56" i="5"/>
  <c r="O57" i="5"/>
  <c r="Q57" i="5"/>
  <c r="O58" i="5"/>
  <c r="Q58" i="5"/>
  <c r="O59" i="5"/>
  <c r="Q59" i="5"/>
  <c r="O60" i="5"/>
  <c r="Q60" i="5"/>
  <c r="O61" i="5"/>
  <c r="Q61" i="5"/>
  <c r="O62" i="5"/>
  <c r="Q62" i="5"/>
  <c r="O63" i="5"/>
  <c r="Q63" i="5"/>
  <c r="O64" i="5"/>
  <c r="Q64" i="5"/>
  <c r="O65" i="5"/>
  <c r="Q65" i="5"/>
  <c r="O66" i="5"/>
  <c r="Q66" i="5"/>
  <c r="O67" i="5"/>
  <c r="Q67" i="5"/>
  <c r="O68" i="5"/>
  <c r="Q68" i="5"/>
  <c r="O69" i="5"/>
  <c r="Q69" i="5"/>
  <c r="O70" i="5"/>
  <c r="Q70" i="5"/>
  <c r="O71" i="5"/>
  <c r="Q71" i="5"/>
  <c r="O72" i="5"/>
  <c r="Q72" i="5"/>
  <c r="O73" i="5"/>
  <c r="Q73" i="5"/>
  <c r="O74" i="5"/>
  <c r="Q74" i="5"/>
  <c r="O75" i="5"/>
  <c r="Q75" i="5"/>
  <c r="O76" i="5"/>
  <c r="Q76" i="5"/>
  <c r="O77" i="5"/>
  <c r="Q77" i="5"/>
  <c r="O78" i="5"/>
  <c r="Q78" i="5"/>
  <c r="O79" i="5"/>
  <c r="Q79" i="5"/>
  <c r="O80" i="5"/>
  <c r="Q80" i="5"/>
  <c r="O81" i="5"/>
  <c r="Q81" i="5"/>
  <c r="O82" i="5"/>
  <c r="Q82" i="5"/>
  <c r="O83" i="5"/>
  <c r="Q83" i="5"/>
  <c r="O84" i="5"/>
  <c r="Q84" i="5"/>
  <c r="O85" i="5"/>
  <c r="Q85" i="5"/>
  <c r="O86" i="5"/>
  <c r="Q86" i="5"/>
  <c r="O87" i="5"/>
  <c r="Q87" i="5"/>
  <c r="O88" i="5"/>
  <c r="Q88" i="5"/>
  <c r="O89" i="5"/>
  <c r="Q89" i="5"/>
  <c r="O90" i="5"/>
  <c r="Q90" i="5"/>
  <c r="O91" i="5"/>
  <c r="Q91" i="5"/>
  <c r="O92" i="5"/>
  <c r="Q92" i="5"/>
  <c r="O93" i="5"/>
  <c r="Q93" i="5"/>
  <c r="O94" i="5"/>
  <c r="Q94" i="5"/>
  <c r="O95" i="5"/>
  <c r="Q95" i="5"/>
  <c r="O96" i="5"/>
  <c r="Q96" i="5"/>
  <c r="O97" i="5"/>
  <c r="Q97" i="5"/>
  <c r="O98" i="5"/>
  <c r="Q98" i="5"/>
  <c r="O99" i="5"/>
  <c r="Q99" i="5"/>
  <c r="O100" i="5"/>
  <c r="Q100" i="5"/>
  <c r="O101" i="5"/>
  <c r="Q101" i="5"/>
  <c r="O102" i="5"/>
  <c r="Q102" i="5"/>
  <c r="O103" i="5"/>
  <c r="Q103" i="5"/>
  <c r="O104" i="5"/>
  <c r="Q104" i="5"/>
  <c r="O105" i="5"/>
  <c r="Q105" i="5"/>
  <c r="O106" i="5"/>
  <c r="Q106" i="5"/>
  <c r="O107" i="5"/>
  <c r="Q107" i="5"/>
  <c r="O108" i="5"/>
  <c r="Q108" i="5"/>
  <c r="O109" i="5"/>
  <c r="Q109" i="5"/>
  <c r="O110" i="5"/>
  <c r="Q110" i="5"/>
  <c r="O111" i="5"/>
  <c r="Q111" i="5"/>
  <c r="O112" i="5"/>
  <c r="Q112" i="5"/>
  <c r="O113" i="5"/>
  <c r="Q113" i="5"/>
  <c r="O114" i="5"/>
  <c r="Q114" i="5"/>
  <c r="O115" i="5"/>
  <c r="Q115" i="5"/>
  <c r="O116" i="5"/>
  <c r="Q116" i="5"/>
  <c r="O117" i="5"/>
  <c r="Q117" i="5"/>
  <c r="O118" i="5"/>
  <c r="Q118" i="5"/>
  <c r="O119" i="5"/>
  <c r="Q119" i="5"/>
  <c r="O120" i="5"/>
  <c r="Q120" i="5"/>
  <c r="O121" i="5"/>
  <c r="Q121" i="5"/>
  <c r="O122" i="5"/>
  <c r="Q122" i="5"/>
  <c r="O123" i="5"/>
  <c r="Q123" i="5"/>
  <c r="O124" i="5"/>
  <c r="Q124" i="5"/>
  <c r="O125" i="5"/>
  <c r="Q125" i="5"/>
  <c r="O126" i="5"/>
  <c r="Q126" i="5"/>
  <c r="O127" i="5"/>
  <c r="Q127" i="5"/>
  <c r="O128" i="5"/>
  <c r="Q128" i="5"/>
  <c r="O129" i="5"/>
  <c r="Q129" i="5"/>
  <c r="O130" i="5"/>
  <c r="Q130" i="5"/>
  <c r="O131" i="5"/>
  <c r="Q131" i="5"/>
  <c r="O132" i="5"/>
  <c r="Q132" i="5"/>
  <c r="O133" i="5"/>
  <c r="Q133" i="5"/>
  <c r="O134" i="5"/>
  <c r="Q134" i="5"/>
  <c r="O135" i="5"/>
  <c r="Q135" i="5"/>
  <c r="O136" i="5"/>
  <c r="Q136" i="5"/>
  <c r="O137" i="5"/>
  <c r="Q137" i="5"/>
  <c r="O138" i="5"/>
  <c r="Q138" i="5"/>
  <c r="O139" i="5"/>
  <c r="Q139" i="5"/>
  <c r="O140" i="5"/>
  <c r="Q140" i="5"/>
  <c r="O141" i="5"/>
  <c r="Q141" i="5"/>
  <c r="O142" i="5"/>
  <c r="Q142" i="5"/>
  <c r="O143" i="5"/>
  <c r="Q143" i="5"/>
  <c r="O144" i="5"/>
  <c r="Q144" i="5"/>
  <c r="O145" i="5"/>
  <c r="Q145" i="5"/>
  <c r="O146" i="5"/>
  <c r="Q146" i="5"/>
  <c r="O147" i="5"/>
  <c r="Q147" i="5"/>
  <c r="O148" i="5"/>
  <c r="Q148" i="5"/>
  <c r="O149" i="5"/>
  <c r="Q149" i="5"/>
  <c r="O150" i="5"/>
  <c r="Q150" i="5"/>
  <c r="O151" i="5"/>
  <c r="Q151" i="5"/>
  <c r="O152" i="5"/>
  <c r="Q152" i="5"/>
  <c r="O153" i="5"/>
  <c r="Q153" i="5"/>
  <c r="O154" i="5"/>
  <c r="Q154" i="5"/>
  <c r="O155" i="5"/>
  <c r="Q155" i="5"/>
  <c r="O156" i="5"/>
  <c r="Q156" i="5"/>
  <c r="O157" i="5"/>
  <c r="Q157" i="5"/>
  <c r="O158" i="5"/>
  <c r="Q158" i="5"/>
  <c r="Q276" i="5"/>
  <c r="R276" i="5" s="1"/>
  <c r="L278" i="5"/>
  <c r="M278" i="5"/>
  <c r="G278" i="5" s="1"/>
  <c r="N278" i="5"/>
  <c r="O278" i="5"/>
  <c r="P278" i="5"/>
  <c r="J278" i="5" s="1"/>
  <c r="G279" i="5"/>
  <c r="J279" i="5"/>
  <c r="G280" i="5"/>
  <c r="J280" i="5"/>
  <c r="F281" i="5"/>
  <c r="F282" i="5" s="1"/>
  <c r="F283" i="5" s="1"/>
  <c r="F284" i="5" s="1"/>
  <c r="F285" i="5" s="1"/>
  <c r="F286" i="5" s="1"/>
  <c r="F287" i="5" s="1"/>
  <c r="F288" i="5" s="1"/>
  <c r="F289" i="5" s="1"/>
  <c r="F290" i="5" s="1"/>
  <c r="F291" i="5" s="1"/>
  <c r="F292" i="5" s="1"/>
  <c r="F293" i="5" s="1"/>
  <c r="F294" i="5" s="1"/>
  <c r="F295" i="5" s="1"/>
  <c r="F296" i="5" s="1"/>
  <c r="F297" i="5" s="1"/>
  <c r="F298" i="5" s="1"/>
  <c r="F299" i="5" s="1"/>
  <c r="F300" i="5" s="1"/>
  <c r="F301" i="5" s="1"/>
  <c r="F302" i="5" s="1"/>
  <c r="F303" i="5" s="1"/>
  <c r="F304" i="5" s="1"/>
  <c r="F305" i="5" s="1"/>
  <c r="F306" i="5" s="1"/>
  <c r="F307" i="5" s="1"/>
  <c r="F308" i="5" s="1"/>
  <c r="F309" i="5" s="1"/>
  <c r="F310" i="5" s="1"/>
  <c r="F311" i="5" s="1"/>
  <c r="F312" i="5" s="1"/>
  <c r="F313" i="5" s="1"/>
  <c r="F314" i="5" s="1"/>
  <c r="F315" i="5" s="1"/>
  <c r="F316" i="5" s="1"/>
  <c r="F317" i="5" s="1"/>
  <c r="F318" i="5" s="1"/>
  <c r="F319" i="5" s="1"/>
  <c r="F320" i="5" s="1"/>
  <c r="F321" i="5" s="1"/>
  <c r="F322" i="5" s="1"/>
  <c r="F323" i="5" s="1"/>
  <c r="F324" i="5" s="1"/>
  <c r="F325" i="5" s="1"/>
  <c r="F326" i="5" s="1"/>
  <c r="F327" i="5" s="1"/>
  <c r="F328" i="5" s="1"/>
  <c r="F329" i="5" s="1"/>
  <c r="F330" i="5" s="1"/>
  <c r="F331" i="5" s="1"/>
  <c r="F332" i="5" s="1"/>
  <c r="F333" i="5" s="1"/>
  <c r="F334" i="5" s="1"/>
  <c r="F335" i="5" s="1"/>
  <c r="F336" i="5" s="1"/>
  <c r="F337" i="5" s="1"/>
  <c r="F338" i="5" s="1"/>
  <c r="F339" i="5" s="1"/>
  <c r="F340" i="5" s="1"/>
  <c r="F341" i="5" s="1"/>
  <c r="F342" i="5" s="1"/>
  <c r="F343" i="5" s="1"/>
  <c r="F344" i="5" s="1"/>
  <c r="F345" i="5" s="1"/>
  <c r="F346" i="5" s="1"/>
  <c r="F347" i="5" s="1"/>
  <c r="F348" i="5" s="1"/>
  <c r="F349" i="5" s="1"/>
  <c r="F350" i="5" s="1"/>
  <c r="F351" i="5" s="1"/>
  <c r="F352" i="5" s="1"/>
  <c r="F353" i="5" s="1"/>
  <c r="F354" i="5" s="1"/>
  <c r="F355" i="5" s="1"/>
  <c r="F356" i="5" s="1"/>
  <c r="F357" i="5" s="1"/>
  <c r="F358" i="5" s="1"/>
  <c r="F359" i="5" s="1"/>
  <c r="F360" i="5" s="1"/>
  <c r="F361" i="5" s="1"/>
  <c r="F362" i="5" s="1"/>
  <c r="F363" i="5" s="1"/>
  <c r="F364" i="5" s="1"/>
  <c r="F365" i="5" s="1"/>
  <c r="F366" i="5" s="1"/>
  <c r="F367" i="5" s="1"/>
  <c r="F368" i="5" s="1"/>
  <c r="F369" i="5" s="1"/>
  <c r="F370" i="5" s="1"/>
  <c r="F371" i="5" s="1"/>
  <c r="F372" i="5" s="1"/>
  <c r="F373" i="5" s="1"/>
  <c r="F374" i="5" s="1"/>
  <c r="F375" i="5" s="1"/>
  <c r="F376" i="5" s="1"/>
  <c r="F377" i="5" s="1"/>
  <c r="F378" i="5" s="1"/>
  <c r="F379" i="5" s="1"/>
  <c r="F380" i="5" s="1"/>
  <c r="F381" i="5" s="1"/>
  <c r="F382" i="5" s="1"/>
  <c r="F383" i="5" s="1"/>
  <c r="F384" i="5" s="1"/>
  <c r="F385" i="5" s="1"/>
  <c r="F386" i="5" s="1"/>
  <c r="F387" i="5" s="1"/>
  <c r="F388" i="5" s="1"/>
  <c r="F389" i="5" s="1"/>
  <c r="F390" i="5" s="1"/>
  <c r="F391" i="5" s="1"/>
  <c r="F392" i="5" s="1"/>
  <c r="F393" i="5" s="1"/>
  <c r="F394" i="5" s="1"/>
  <c r="F395" i="5" s="1"/>
  <c r="F396" i="5" s="1"/>
  <c r="F397" i="5" s="1"/>
  <c r="F398" i="5" s="1"/>
  <c r="F399" i="5" s="1"/>
  <c r="F400" i="5" s="1"/>
  <c r="F401" i="5" s="1"/>
  <c r="F402" i="5" s="1"/>
  <c r="F403" i="5" s="1"/>
  <c r="F404" i="5" s="1"/>
  <c r="F405" i="5" s="1"/>
  <c r="F406" i="5" s="1"/>
  <c r="F407" i="5" s="1"/>
  <c r="F408" i="5" s="1"/>
  <c r="F409" i="5" s="1"/>
  <c r="F410" i="5" s="1"/>
  <c r="F411" i="5" s="1"/>
  <c r="F412" i="5" s="1"/>
  <c r="F413" i="5" s="1"/>
  <c r="F414" i="5" s="1"/>
  <c r="F415" i="5" s="1"/>
  <c r="F416" i="5" s="1"/>
  <c r="F417" i="5" s="1"/>
  <c r="F418" i="5" s="1"/>
  <c r="F419" i="5" s="1"/>
  <c r="F420" i="5" s="1"/>
  <c r="F421" i="5" s="1"/>
  <c r="F422" i="5" s="1"/>
  <c r="F423" i="5" s="1"/>
  <c r="F424" i="5" s="1"/>
  <c r="F425" i="5" s="1"/>
  <c r="F426" i="5" s="1"/>
  <c r="F427" i="5" s="1"/>
  <c r="F428" i="5" s="1"/>
  <c r="F429" i="5" s="1"/>
  <c r="F430" i="5" s="1"/>
  <c r="F431" i="5" s="1"/>
  <c r="F432" i="5" s="1"/>
  <c r="F433" i="5" s="1"/>
  <c r="F434" i="5" s="1"/>
  <c r="F435" i="5" s="1"/>
  <c r="F436" i="5" s="1"/>
  <c r="F437" i="5" s="1"/>
  <c r="F438" i="5" s="1"/>
  <c r="F439" i="5" s="1"/>
  <c r="F440" i="5" s="1"/>
  <c r="F441" i="5" s="1"/>
  <c r="F442" i="5" s="1"/>
  <c r="F443" i="5" s="1"/>
  <c r="F444" i="5" s="1"/>
  <c r="F445" i="5" s="1"/>
  <c r="F446" i="5" s="1"/>
  <c r="F447" i="5" s="1"/>
  <c r="F448" i="5" s="1"/>
  <c r="F449" i="5" s="1"/>
  <c r="F450" i="5" s="1"/>
  <c r="F451" i="5" s="1"/>
  <c r="F452" i="5" s="1"/>
  <c r="F453" i="5" s="1"/>
  <c r="F454" i="5" s="1"/>
  <c r="F455" i="5" s="1"/>
  <c r="F456" i="5" s="1"/>
  <c r="F457" i="5" s="1"/>
  <c r="F458" i="5" s="1"/>
  <c r="F459" i="5" s="1"/>
  <c r="F460" i="5" s="1"/>
  <c r="F461" i="5" s="1"/>
  <c r="F462" i="5" s="1"/>
  <c r="F463" i="5" s="1"/>
  <c r="F464" i="5" s="1"/>
  <c r="F465" i="5" s="1"/>
  <c r="F466" i="5" s="1"/>
  <c r="F467" i="5" s="1"/>
  <c r="F468" i="5" s="1"/>
  <c r="F469" i="5" s="1"/>
  <c r="F470" i="5" s="1"/>
  <c r="F471" i="5" s="1"/>
  <c r="F472" i="5" s="1"/>
  <c r="F473" i="5" s="1"/>
  <c r="F474" i="5" s="1"/>
  <c r="F475" i="5" s="1"/>
  <c r="F476" i="5" s="1"/>
  <c r="F477" i="5" s="1"/>
  <c r="F478" i="5" s="1"/>
  <c r="F479" i="5" s="1"/>
  <c r="F480" i="5" s="1"/>
  <c r="F481" i="5" s="1"/>
  <c r="F482" i="5" s="1"/>
  <c r="F483" i="5" s="1"/>
  <c r="F484" i="5" s="1"/>
  <c r="F485" i="5" s="1"/>
  <c r="F486" i="5" s="1"/>
  <c r="F487" i="5" s="1"/>
  <c r="F488" i="5" s="1"/>
  <c r="F489" i="5" s="1"/>
  <c r="F490" i="5" s="1"/>
  <c r="F491" i="5" s="1"/>
  <c r="F492" i="5" s="1"/>
  <c r="F493" i="5" s="1"/>
  <c r="F494" i="5" s="1"/>
  <c r="F495" i="5" s="1"/>
  <c r="F496" i="5" s="1"/>
  <c r="F497" i="5" s="1"/>
  <c r="F498" i="5" s="1"/>
  <c r="F499" i="5" s="1"/>
  <c r="F500" i="5" s="1"/>
  <c r="F501" i="5" s="1"/>
  <c r="F502" i="5" s="1"/>
  <c r="F503" i="5" s="1"/>
  <c r="F504" i="5" s="1"/>
  <c r="F505" i="5" s="1"/>
  <c r="F506" i="5" s="1"/>
  <c r="F507" i="5" s="1"/>
  <c r="F508" i="5" s="1"/>
  <c r="F509" i="5" s="1"/>
  <c r="F510" i="5" s="1"/>
  <c r="F511" i="5" s="1"/>
  <c r="F512" i="5" s="1"/>
  <c r="F513" i="5" s="1"/>
  <c r="F514" i="5" s="1"/>
  <c r="F515" i="5" s="1"/>
  <c r="F516" i="5" s="1"/>
  <c r="F517" i="5" s="1"/>
  <c r="F518" i="5" s="1"/>
  <c r="F519" i="5" s="1"/>
  <c r="F520" i="5" s="1"/>
  <c r="F521" i="5" s="1"/>
  <c r="F522" i="5" s="1"/>
  <c r="F523" i="5" s="1"/>
  <c r="F524" i="5" s="1"/>
  <c r="F525" i="5" s="1"/>
  <c r="F526" i="5" s="1"/>
  <c r="F527" i="5" s="1"/>
  <c r="F528" i="5" s="1"/>
  <c r="F529" i="5" s="1"/>
  <c r="F530" i="5" s="1"/>
  <c r="F531" i="5" s="1"/>
  <c r="F532" i="5" s="1"/>
  <c r="F533" i="5" s="1"/>
  <c r="F534" i="5" s="1"/>
  <c r="F535" i="5" s="1"/>
  <c r="F536" i="5" s="1"/>
  <c r="F537" i="5" s="1"/>
  <c r="F538" i="5" s="1"/>
  <c r="F539" i="5" s="1"/>
  <c r="F540" i="5" s="1"/>
  <c r="F541" i="5" s="1"/>
  <c r="F542" i="5" s="1"/>
  <c r="F543" i="5" s="1"/>
  <c r="F544" i="5" s="1"/>
  <c r="F545" i="5" s="1"/>
  <c r="F546" i="5" s="1"/>
  <c r="F547" i="5" s="1"/>
  <c r="F548" i="5" s="1"/>
  <c r="F549" i="5" s="1"/>
  <c r="F550" i="5" s="1"/>
  <c r="F551" i="5" s="1"/>
  <c r="F552" i="5" s="1"/>
  <c r="F553" i="5" s="1"/>
  <c r="F554" i="5" s="1"/>
  <c r="F555" i="5" s="1"/>
  <c r="F556" i="5" s="1"/>
  <c r="F557" i="5" s="1"/>
  <c r="F558" i="5" s="1"/>
  <c r="F559" i="5" s="1"/>
  <c r="F560" i="5" s="1"/>
  <c r="F561" i="5" s="1"/>
  <c r="F562" i="5" s="1"/>
  <c r="F563" i="5" s="1"/>
  <c r="F564" i="5" s="1"/>
  <c r="F565" i="5" s="1"/>
  <c r="F566" i="5" s="1"/>
  <c r="F567" i="5" s="1"/>
  <c r="F568" i="5" s="1"/>
  <c r="F569" i="5" s="1"/>
  <c r="F570" i="5" s="1"/>
  <c r="F571" i="5" s="1"/>
  <c r="F572" i="5" s="1"/>
  <c r="F573" i="5" s="1"/>
  <c r="F574" i="5" s="1"/>
  <c r="F575" i="5" s="1"/>
  <c r="F576" i="5" s="1"/>
  <c r="F577" i="5" s="1"/>
  <c r="F578" i="5" s="1"/>
  <c r="F579" i="5" s="1"/>
  <c r="F580" i="5" s="1"/>
  <c r="F581" i="5" s="1"/>
  <c r="F582" i="5" s="1"/>
  <c r="F583" i="5" s="1"/>
  <c r="F584" i="5" s="1"/>
  <c r="F585" i="5" s="1"/>
  <c r="F586" i="5" s="1"/>
  <c r="F587" i="5" s="1"/>
  <c r="F588" i="5" s="1"/>
  <c r="F589" i="5" s="1"/>
  <c r="F590" i="5" s="1"/>
  <c r="F591" i="5" s="1"/>
  <c r="F592" i="5" s="1"/>
  <c r="F593" i="5" s="1"/>
  <c r="F594" i="5" s="1"/>
  <c r="F595" i="5" s="1"/>
  <c r="F596" i="5" s="1"/>
  <c r="F597" i="5" s="1"/>
  <c r="F598" i="5" s="1"/>
  <c r="F599" i="5" s="1"/>
  <c r="F600" i="5" s="1"/>
  <c r="F601" i="5" s="1"/>
  <c r="F602" i="5" s="1"/>
  <c r="F603" i="5" s="1"/>
  <c r="F604" i="5" s="1"/>
  <c r="F605" i="5" s="1"/>
  <c r="F606" i="5" s="1"/>
  <c r="F607" i="5" s="1"/>
  <c r="F608" i="5" s="1"/>
  <c r="F609" i="5" s="1"/>
  <c r="F610" i="5" s="1"/>
  <c r="F611" i="5" s="1"/>
  <c r="F612" i="5" s="1"/>
  <c r="F613" i="5" s="1"/>
  <c r="F614" i="5" s="1"/>
  <c r="F615" i="5" s="1"/>
  <c r="F616" i="5" s="1"/>
  <c r="F617" i="5" s="1"/>
  <c r="F618" i="5" s="1"/>
  <c r="F619" i="5" s="1"/>
  <c r="F620" i="5" s="1"/>
  <c r="F621" i="5" s="1"/>
  <c r="F622" i="5" s="1"/>
  <c r="F623" i="5" s="1"/>
  <c r="F624" i="5" s="1"/>
  <c r="F625" i="5" s="1"/>
  <c r="F626" i="5" s="1"/>
  <c r="F627" i="5" s="1"/>
  <c r="F628" i="5" s="1"/>
  <c r="F629" i="5" s="1"/>
  <c r="F630" i="5" s="1"/>
  <c r="F631" i="5" s="1"/>
  <c r="F632" i="5" s="1"/>
  <c r="F633" i="5" s="1"/>
  <c r="F634" i="5" s="1"/>
  <c r="F635" i="5" s="1"/>
  <c r="F636" i="5" s="1"/>
  <c r="F637" i="5" s="1"/>
  <c r="F638" i="5" s="1"/>
  <c r="F639" i="5" s="1"/>
  <c r="F640" i="5" s="1"/>
  <c r="F641" i="5" s="1"/>
  <c r="F642" i="5" s="1"/>
  <c r="F643" i="5" s="1"/>
  <c r="F644" i="5" s="1"/>
  <c r="F645" i="5" s="1"/>
  <c r="F646" i="5" s="1"/>
  <c r="F647" i="5" s="1"/>
  <c r="F648" i="5" s="1"/>
  <c r="F649" i="5" s="1"/>
  <c r="F650" i="5" s="1"/>
  <c r="F651" i="5" s="1"/>
  <c r="F652" i="5" s="1"/>
  <c r="F653" i="5" s="1"/>
  <c r="F654" i="5" s="1"/>
  <c r="F655" i="5" s="1"/>
  <c r="F656" i="5" s="1"/>
  <c r="F657" i="5" s="1"/>
  <c r="F658" i="5" s="1"/>
  <c r="F659" i="5" s="1"/>
  <c r="F660" i="5" s="1"/>
  <c r="F661" i="5" s="1"/>
  <c r="F662" i="5" s="1"/>
  <c r="F663" i="5" s="1"/>
  <c r="F664" i="5" s="1"/>
  <c r="F665" i="5" s="1"/>
  <c r="F666" i="5" s="1"/>
  <c r="F667" i="5" s="1"/>
  <c r="F668" i="5" s="1"/>
  <c r="F669" i="5" s="1"/>
  <c r="F670" i="5" s="1"/>
  <c r="F671" i="5" s="1"/>
  <c r="F672" i="5" s="1"/>
  <c r="F673" i="5" s="1"/>
  <c r="F674" i="5" s="1"/>
  <c r="F675" i="5" s="1"/>
  <c r="F676" i="5" s="1"/>
  <c r="F677" i="5" s="1"/>
  <c r="F678" i="5" s="1"/>
  <c r="F679" i="5" s="1"/>
  <c r="F680" i="5" s="1"/>
  <c r="F681" i="5" s="1"/>
  <c r="F682" i="5" s="1"/>
  <c r="F683" i="5" s="1"/>
  <c r="F684" i="5" s="1"/>
  <c r="F685" i="5" s="1"/>
  <c r="F686" i="5" s="1"/>
  <c r="F687" i="5" s="1"/>
  <c r="F688" i="5" s="1"/>
  <c r="F689" i="5" s="1"/>
  <c r="F690" i="5" s="1"/>
  <c r="F691" i="5" s="1"/>
  <c r="F692" i="5" s="1"/>
  <c r="F693" i="5" s="1"/>
  <c r="F694" i="5" s="1"/>
  <c r="F695" i="5" s="1"/>
  <c r="F696" i="5" s="1"/>
  <c r="F697" i="5" s="1"/>
  <c r="F698" i="5" s="1"/>
  <c r="F699" i="5" s="1"/>
  <c r="F700" i="5" s="1"/>
  <c r="F701" i="5" s="1"/>
  <c r="F702" i="5" s="1"/>
  <c r="F703" i="5" s="1"/>
  <c r="F704" i="5" s="1"/>
  <c r="F705" i="5" s="1"/>
  <c r="F706" i="5" s="1"/>
  <c r="F707" i="5" s="1"/>
  <c r="F708" i="5" s="1"/>
  <c r="F709" i="5" s="1"/>
  <c r="F710" i="5" s="1"/>
  <c r="F711" i="5" s="1"/>
  <c r="F712" i="5" s="1"/>
  <c r="F713" i="5" s="1"/>
  <c r="F714" i="5" s="1"/>
  <c r="F715" i="5" s="1"/>
  <c r="F716" i="5" s="1"/>
  <c r="F717" i="5" s="1"/>
  <c r="F718" i="5" s="1"/>
  <c r="F719" i="5" s="1"/>
  <c r="F720" i="5" s="1"/>
  <c r="F721" i="5" s="1"/>
  <c r="F722" i="5" s="1"/>
  <c r="F723" i="5" s="1"/>
  <c r="F724" i="5" s="1"/>
  <c r="F725" i="5" s="1"/>
  <c r="F726" i="5" s="1"/>
  <c r="F727" i="5" s="1"/>
  <c r="F728" i="5" s="1"/>
  <c r="F729" i="5" s="1"/>
  <c r="F730" i="5" s="1"/>
  <c r="F731" i="5" s="1"/>
  <c r="F732" i="5" s="1"/>
  <c r="F733" i="5" s="1"/>
  <c r="F734" i="5" s="1"/>
  <c r="F735" i="5" s="1"/>
  <c r="F736" i="5" s="1"/>
  <c r="F737" i="5" s="1"/>
  <c r="F738" i="5" s="1"/>
  <c r="F739" i="5" s="1"/>
  <c r="F740" i="5" s="1"/>
  <c r="F741" i="5" s="1"/>
  <c r="F742" i="5" s="1"/>
  <c r="F743" i="5" s="1"/>
  <c r="F744" i="5" s="1"/>
  <c r="F745" i="5" s="1"/>
  <c r="F746" i="5" s="1"/>
  <c r="F747" i="5" s="1"/>
  <c r="F748" i="5" s="1"/>
  <c r="F749" i="5" s="1"/>
  <c r="F750" i="5" s="1"/>
  <c r="F751" i="5" s="1"/>
  <c r="F752" i="5" s="1"/>
  <c r="F753" i="5" s="1"/>
  <c r="F754" i="5" s="1"/>
  <c r="F755" i="5" s="1"/>
  <c r="F756" i="5" s="1"/>
  <c r="F757" i="5" s="1"/>
  <c r="F758" i="5" s="1"/>
  <c r="F759" i="5" s="1"/>
  <c r="F760" i="5" s="1"/>
  <c r="F761" i="5" s="1"/>
  <c r="F762" i="5" s="1"/>
  <c r="F763" i="5" s="1"/>
  <c r="F764" i="5" s="1"/>
  <c r="F765" i="5" s="1"/>
  <c r="F766" i="5" s="1"/>
  <c r="F767" i="5" s="1"/>
  <c r="F768" i="5" s="1"/>
  <c r="F769" i="5" s="1"/>
  <c r="F770" i="5" s="1"/>
  <c r="F771" i="5" s="1"/>
  <c r="F772" i="5" s="1"/>
  <c r="F773" i="5" s="1"/>
  <c r="F774" i="5" s="1"/>
  <c r="F775" i="5" s="1"/>
  <c r="F776" i="5" s="1"/>
  <c r="F777" i="5" s="1"/>
  <c r="F778" i="5" s="1"/>
  <c r="F779" i="5" s="1"/>
  <c r="F780" i="5" s="1"/>
  <c r="F781" i="5" s="1"/>
  <c r="F782" i="5" s="1"/>
  <c r="F783" i="5" s="1"/>
  <c r="F784" i="5" s="1"/>
  <c r="F785" i="5" s="1"/>
  <c r="F786" i="5" s="1"/>
  <c r="F787" i="5" s="1"/>
  <c r="F788" i="5" s="1"/>
  <c r="F789" i="5" s="1"/>
  <c r="F790" i="5" s="1"/>
  <c r="F791" i="5" s="1"/>
  <c r="F792" i="5" s="1"/>
  <c r="F793" i="5" s="1"/>
  <c r="F794" i="5" s="1"/>
  <c r="F795" i="5" s="1"/>
  <c r="F796" i="5" s="1"/>
  <c r="F797" i="5" s="1"/>
  <c r="F798" i="5" s="1"/>
  <c r="F799" i="5" s="1"/>
  <c r="F800" i="5" s="1"/>
  <c r="F801" i="5" s="1"/>
  <c r="F802" i="5" s="1"/>
  <c r="F803" i="5" s="1"/>
  <c r="F804" i="5" s="1"/>
  <c r="F805" i="5" s="1"/>
  <c r="F806" i="5" s="1"/>
  <c r="F807" i="5" s="1"/>
  <c r="F808" i="5" s="1"/>
  <c r="F809" i="5" s="1"/>
  <c r="F810" i="5" s="1"/>
  <c r="F811" i="5" s="1"/>
  <c r="F812" i="5" s="1"/>
  <c r="F813" i="5" s="1"/>
  <c r="F814" i="5" s="1"/>
  <c r="F815" i="5" s="1"/>
  <c r="F816" i="5" s="1"/>
  <c r="F817" i="5" s="1"/>
  <c r="F818" i="5" s="1"/>
  <c r="F819" i="5" s="1"/>
  <c r="F820" i="5" s="1"/>
  <c r="F821" i="5" s="1"/>
  <c r="F822" i="5" s="1"/>
  <c r="F823" i="5" s="1"/>
  <c r="F824" i="5" s="1"/>
  <c r="F825" i="5" s="1"/>
  <c r="F826" i="5" s="1"/>
  <c r="F827" i="5" s="1"/>
  <c r="F828" i="5" s="1"/>
  <c r="F829" i="5" s="1"/>
  <c r="F830" i="5" s="1"/>
  <c r="F831" i="5" s="1"/>
  <c r="F832" i="5" s="1"/>
  <c r="F833" i="5" s="1"/>
  <c r="F834" i="5" s="1"/>
  <c r="F835" i="5" s="1"/>
  <c r="F836" i="5" s="1"/>
  <c r="F837" i="5" s="1"/>
  <c r="F838" i="5" s="1"/>
  <c r="F839" i="5" s="1"/>
  <c r="F840" i="5" s="1"/>
  <c r="F841" i="5" s="1"/>
  <c r="F842" i="5" s="1"/>
  <c r="F843" i="5" s="1"/>
  <c r="F844" i="5" s="1"/>
  <c r="F845" i="5" s="1"/>
  <c r="F846" i="5" s="1"/>
  <c r="F847" i="5" s="1"/>
  <c r="F848" i="5" s="1"/>
  <c r="F849" i="5" s="1"/>
  <c r="F850" i="5" s="1"/>
  <c r="F851" i="5" s="1"/>
  <c r="F852" i="5" s="1"/>
  <c r="F853" i="5" s="1"/>
  <c r="F854" i="5" s="1"/>
  <c r="F855" i="5" s="1"/>
  <c r="F856" i="5" s="1"/>
  <c r="F857" i="5" s="1"/>
  <c r="F858" i="5" s="1"/>
  <c r="F859" i="5" s="1"/>
  <c r="F860" i="5" s="1"/>
  <c r="F861" i="5" s="1"/>
  <c r="F862" i="5" s="1"/>
  <c r="F863" i="5" s="1"/>
  <c r="F864" i="5" s="1"/>
  <c r="F865" i="5" s="1"/>
  <c r="F866" i="5" s="1"/>
  <c r="F867" i="5" s="1"/>
  <c r="F868" i="5" s="1"/>
  <c r="F869" i="5" s="1"/>
  <c r="F870" i="5" s="1"/>
  <c r="F871" i="5" s="1"/>
  <c r="F872" i="5" s="1"/>
  <c r="F873" i="5" s="1"/>
  <c r="F874" i="5" s="1"/>
  <c r="F875" i="5" s="1"/>
  <c r="F876" i="5" s="1"/>
  <c r="F877" i="5" s="1"/>
  <c r="F878" i="5" s="1"/>
  <c r="F879" i="5" s="1"/>
  <c r="F880" i="5" s="1"/>
  <c r="F881" i="5" s="1"/>
  <c r="F882" i="5" s="1"/>
  <c r="F883" i="5" s="1"/>
  <c r="F884" i="5" s="1"/>
  <c r="F885" i="5" s="1"/>
  <c r="F886" i="5" s="1"/>
  <c r="F887" i="5" s="1"/>
  <c r="F888" i="5" s="1"/>
  <c r="F889" i="5" s="1"/>
  <c r="F890" i="5" s="1"/>
  <c r="F891" i="5" s="1"/>
  <c r="F892" i="5" s="1"/>
  <c r="F893" i="5" s="1"/>
  <c r="F894" i="5" s="1"/>
  <c r="F895" i="5" s="1"/>
  <c r="F896" i="5" s="1"/>
  <c r="F897" i="5" s="1"/>
  <c r="F898" i="5" s="1"/>
  <c r="F899" i="5" s="1"/>
  <c r="F900" i="5" s="1"/>
  <c r="F901" i="5" s="1"/>
  <c r="F902" i="5" s="1"/>
  <c r="F903" i="5" s="1"/>
  <c r="F904" i="5" s="1"/>
  <c r="F905" i="5" s="1"/>
  <c r="F906" i="5" s="1"/>
  <c r="F907" i="5" s="1"/>
  <c r="F908" i="5" s="1"/>
  <c r="F909" i="5" s="1"/>
  <c r="F910" i="5" s="1"/>
  <c r="F911" i="5" s="1"/>
  <c r="F912" i="5" s="1"/>
  <c r="F913" i="5" s="1"/>
  <c r="F914" i="5" s="1"/>
  <c r="F915" i="5" s="1"/>
  <c r="F916" i="5" s="1"/>
  <c r="F917" i="5" s="1"/>
  <c r="F918" i="5" s="1"/>
  <c r="F919" i="5" s="1"/>
  <c r="F920" i="5" s="1"/>
  <c r="F921" i="5" s="1"/>
  <c r="F922" i="5" s="1"/>
  <c r="F923" i="5" s="1"/>
  <c r="F924" i="5" s="1"/>
  <c r="F925" i="5" s="1"/>
  <c r="F926" i="5" s="1"/>
  <c r="F927" i="5" s="1"/>
  <c r="F928" i="5" s="1"/>
  <c r="F929" i="5" s="1"/>
  <c r="F930" i="5" s="1"/>
  <c r="F931" i="5" s="1"/>
  <c r="F932" i="5" s="1"/>
  <c r="F933" i="5" s="1"/>
  <c r="F934" i="5" s="1"/>
  <c r="F935" i="5" s="1"/>
  <c r="F936" i="5" s="1"/>
  <c r="F937" i="5" s="1"/>
  <c r="F938" i="5" s="1"/>
  <c r="F939" i="5" s="1"/>
  <c r="F940" i="5" s="1"/>
  <c r="F941" i="5" s="1"/>
  <c r="F942" i="5" s="1"/>
  <c r="F943" i="5" s="1"/>
  <c r="F944" i="5" s="1"/>
  <c r="F945" i="5" s="1"/>
  <c r="F946" i="5" s="1"/>
  <c r="F947" i="5" s="1"/>
  <c r="F948" i="5" s="1"/>
  <c r="F949" i="5" s="1"/>
  <c r="F950" i="5" s="1"/>
  <c r="F951" i="5" s="1"/>
  <c r="F952" i="5" s="1"/>
  <c r="F953" i="5" s="1"/>
  <c r="F954" i="5" s="1"/>
  <c r="F955" i="5" s="1"/>
  <c r="F956" i="5" s="1"/>
  <c r="F957" i="5" s="1"/>
  <c r="F958" i="5" s="1"/>
  <c r="F959" i="5" s="1"/>
  <c r="F960" i="5" s="1"/>
  <c r="F961" i="5" s="1"/>
  <c r="F962" i="5" s="1"/>
  <c r="F963" i="5" s="1"/>
  <c r="F964" i="5" s="1"/>
  <c r="F965" i="5" s="1"/>
  <c r="F966" i="5" s="1"/>
  <c r="F967" i="5" s="1"/>
  <c r="F968" i="5" s="1"/>
  <c r="F969" i="5" s="1"/>
  <c r="F970" i="5" s="1"/>
  <c r="F971" i="5" s="1"/>
  <c r="F972" i="5" s="1"/>
  <c r="F973" i="5" s="1"/>
  <c r="F974" i="5" s="1"/>
  <c r="F975" i="5" s="1"/>
  <c r="F976" i="5" s="1"/>
  <c r="F977" i="5" s="1"/>
  <c r="F978" i="5" s="1"/>
  <c r="F979" i="5" s="1"/>
  <c r="F980" i="5" s="1"/>
  <c r="F981" i="5" s="1"/>
  <c r="F982" i="5" s="1"/>
  <c r="F983" i="5" s="1"/>
  <c r="F984" i="5" s="1"/>
  <c r="F985" i="5" s="1"/>
  <c r="F986" i="5" s="1"/>
  <c r="F987" i="5" s="1"/>
  <c r="F988" i="5" s="1"/>
  <c r="F989" i="5" s="1"/>
  <c r="F990" i="5" s="1"/>
  <c r="F991" i="5" s="1"/>
  <c r="F992" i="5" s="1"/>
  <c r="F993" i="5" s="1"/>
  <c r="F994" i="5" s="1"/>
  <c r="F995" i="5" s="1"/>
  <c r="F996" i="5" s="1"/>
  <c r="F997" i="5" s="1"/>
  <c r="F998" i="5" s="1"/>
  <c r="F999" i="5" s="1"/>
  <c r="F1000" i="5" s="1"/>
  <c r="F1001" i="5" s="1"/>
  <c r="F1002" i="5" s="1"/>
  <c r="F1003" i="5" s="1"/>
  <c r="F1004" i="5" s="1"/>
  <c r="F1005" i="5" s="1"/>
  <c r="F1006" i="5" s="1"/>
  <c r="F1007" i="5" s="1"/>
  <c r="F1008" i="5" s="1"/>
  <c r="F1009" i="5" s="1"/>
  <c r="F1010" i="5" s="1"/>
  <c r="F1011" i="5" s="1"/>
  <c r="F1012" i="5" s="1"/>
  <c r="F1013" i="5" s="1"/>
  <c r="F1014" i="5" s="1"/>
  <c r="F1015" i="5" s="1"/>
  <c r="F1016" i="5" s="1"/>
  <c r="F1017" i="5" s="1"/>
  <c r="F1018" i="5" s="1"/>
  <c r="F1019" i="5" s="1"/>
  <c r="F1020" i="5" s="1"/>
  <c r="F1021" i="5" s="1"/>
  <c r="F1022" i="5" s="1"/>
  <c r="F1023" i="5" s="1"/>
  <c r="F1024" i="5" s="1"/>
  <c r="F1025" i="5" s="1"/>
  <c r="F1026" i="5" s="1"/>
  <c r="F1027" i="5" s="1"/>
  <c r="F1028" i="5" s="1"/>
  <c r="F1029" i="5" s="1"/>
  <c r="F1030" i="5" s="1"/>
  <c r="F1031" i="5" s="1"/>
  <c r="F1032" i="5" s="1"/>
  <c r="F1033" i="5" s="1"/>
  <c r="F1034" i="5" s="1"/>
  <c r="F1035" i="5" s="1"/>
  <c r="F1036" i="5" s="1"/>
  <c r="F1037" i="5" s="1"/>
  <c r="F1038" i="5" s="1"/>
  <c r="F1039" i="5" s="1"/>
  <c r="F1040" i="5" s="1"/>
  <c r="F1041" i="5" s="1"/>
  <c r="F1042" i="5" s="1"/>
  <c r="F1043" i="5" s="1"/>
  <c r="F1044" i="5" s="1"/>
  <c r="F1045" i="5" s="1"/>
  <c r="F1046" i="5" s="1"/>
  <c r="F1047" i="5" s="1"/>
  <c r="F1048" i="5" s="1"/>
  <c r="F1049" i="5" s="1"/>
  <c r="F1050" i="5" s="1"/>
  <c r="F1051" i="5" s="1"/>
  <c r="F1052" i="5" s="1"/>
  <c r="F1053" i="5" s="1"/>
  <c r="F1054" i="5" s="1"/>
  <c r="F1055" i="5" s="1"/>
  <c r="F1056" i="5" s="1"/>
  <c r="F1057" i="5" s="1"/>
  <c r="F1058" i="5" s="1"/>
  <c r="F1059" i="5" s="1"/>
  <c r="F1060" i="5" s="1"/>
  <c r="F1061" i="5" s="1"/>
  <c r="F1062" i="5" s="1"/>
  <c r="F1063" i="5" s="1"/>
  <c r="F1064" i="5" s="1"/>
  <c r="F1065" i="5" s="1"/>
  <c r="F1066" i="5" s="1"/>
  <c r="F1067" i="5" s="1"/>
  <c r="F1068" i="5" s="1"/>
  <c r="F1069" i="5" s="1"/>
  <c r="F1070" i="5" s="1"/>
  <c r="F1071" i="5" s="1"/>
  <c r="F1072" i="5" s="1"/>
  <c r="F1073" i="5" s="1"/>
  <c r="F1074" i="5" s="1"/>
  <c r="F1075" i="5" s="1"/>
  <c r="F1076" i="5" s="1"/>
  <c r="F1077" i="5" s="1"/>
  <c r="F1078" i="5" s="1"/>
  <c r="F1079" i="5" s="1"/>
  <c r="F1080" i="5" s="1"/>
  <c r="F1081" i="5" s="1"/>
  <c r="F1082" i="5" s="1"/>
  <c r="F1083" i="5" s="1"/>
  <c r="F1084" i="5" s="1"/>
  <c r="F1085" i="5" s="1"/>
  <c r="F1086" i="5" s="1"/>
  <c r="F1087" i="5" s="1"/>
  <c r="F1088" i="5" s="1"/>
  <c r="F1089" i="5" s="1"/>
  <c r="F1090" i="5" s="1"/>
  <c r="F1091" i="5" s="1"/>
  <c r="F1092" i="5" s="1"/>
  <c r="F1093" i="5" s="1"/>
  <c r="F1094" i="5" s="1"/>
  <c r="F1095" i="5" s="1"/>
  <c r="F1096" i="5" s="1"/>
  <c r="F1097" i="5" s="1"/>
  <c r="F1098" i="5" s="1"/>
  <c r="F1099" i="5" s="1"/>
  <c r="F1100" i="5" s="1"/>
  <c r="F1101" i="5" s="1"/>
  <c r="F1102" i="5" s="1"/>
  <c r="F1103" i="5" s="1"/>
  <c r="F1104" i="5" s="1"/>
  <c r="F1105" i="5" s="1"/>
  <c r="F1106" i="5" s="1"/>
  <c r="F1107" i="5" s="1"/>
  <c r="F1108" i="5" s="1"/>
  <c r="F1109" i="5" s="1"/>
  <c r="F1110" i="5" s="1"/>
  <c r="F1111" i="5" s="1"/>
  <c r="F1112" i="5" s="1"/>
  <c r="F1113" i="5" s="1"/>
  <c r="F1114" i="5" s="1"/>
  <c r="F1115" i="5" s="1"/>
  <c r="F1116" i="5" s="1"/>
  <c r="F1117" i="5" s="1"/>
  <c r="F1118" i="5" s="1"/>
  <c r="F1119" i="5" s="1"/>
  <c r="F1120" i="5" s="1"/>
  <c r="F1121" i="5" s="1"/>
  <c r="F1122" i="5" s="1"/>
  <c r="F1123" i="5" s="1"/>
  <c r="F1124" i="5" s="1"/>
  <c r="F1125" i="5" s="1"/>
  <c r="F1126" i="5" s="1"/>
  <c r="F1127" i="5" s="1"/>
  <c r="F1128" i="5" s="1"/>
  <c r="F1129" i="5" s="1"/>
  <c r="F1130" i="5" s="1"/>
  <c r="F1131" i="5" s="1"/>
  <c r="F1132" i="5" s="1"/>
  <c r="F1133" i="5" s="1"/>
  <c r="F1134" i="5" s="1"/>
  <c r="F1135" i="5" s="1"/>
  <c r="F1136" i="5" s="1"/>
  <c r="F1137" i="5" s="1"/>
  <c r="F1138" i="5" s="1"/>
  <c r="F1139" i="5" s="1"/>
  <c r="F1140" i="5" s="1"/>
  <c r="F1141" i="5" s="1"/>
  <c r="F1142" i="5" s="1"/>
  <c r="F1143" i="5" s="1"/>
  <c r="F1144" i="5" s="1"/>
  <c r="F1145" i="5" s="1"/>
  <c r="F1146" i="5" s="1"/>
  <c r="F1147" i="5" s="1"/>
  <c r="F1148" i="5" s="1"/>
  <c r="F1149" i="5" s="1"/>
  <c r="F1150" i="5" s="1"/>
  <c r="F1151" i="5" s="1"/>
  <c r="F1152" i="5" s="1"/>
  <c r="F1153" i="5" s="1"/>
  <c r="F1154" i="5" s="1"/>
  <c r="F1155" i="5" s="1"/>
  <c r="F1156" i="5" s="1"/>
  <c r="F1157" i="5" s="1"/>
  <c r="F1158" i="5" s="1"/>
  <c r="F1159" i="5" s="1"/>
  <c r="F1160" i="5" s="1"/>
  <c r="F1161" i="5" s="1"/>
  <c r="F1162" i="5" s="1"/>
  <c r="F1163" i="5" s="1"/>
  <c r="F1164" i="5" s="1"/>
  <c r="F1165" i="5" s="1"/>
  <c r="F1166" i="5" s="1"/>
  <c r="F1167" i="5" s="1"/>
  <c r="F1168" i="5" s="1"/>
  <c r="F1169" i="5" s="1"/>
  <c r="F1170" i="5" s="1"/>
  <c r="F1171" i="5" s="1"/>
  <c r="F1172" i="5" s="1"/>
  <c r="F1173" i="5" s="1"/>
  <c r="F1174" i="5" s="1"/>
  <c r="F1175" i="5" s="1"/>
  <c r="F1176" i="5" s="1"/>
  <c r="F1177" i="5" s="1"/>
  <c r="F1178" i="5" s="1"/>
  <c r="F1179" i="5" s="1"/>
  <c r="F1180" i="5" s="1"/>
  <c r="F1181" i="5" s="1"/>
  <c r="F1182" i="5" s="1"/>
  <c r="F1183" i="5" s="1"/>
  <c r="F1184" i="5" s="1"/>
  <c r="F1185" i="5" s="1"/>
  <c r="F1186" i="5" s="1"/>
  <c r="F1187" i="5" s="1"/>
  <c r="F1188" i="5" s="1"/>
  <c r="F1189" i="5" s="1"/>
  <c r="F1190" i="5" s="1"/>
  <c r="F1191" i="5" s="1"/>
  <c r="F1192" i="5" s="1"/>
  <c r="F1193" i="5" s="1"/>
  <c r="F1194" i="5" s="1"/>
  <c r="F1195" i="5" s="1"/>
  <c r="F1196" i="5" s="1"/>
  <c r="F1197" i="5" s="1"/>
  <c r="F1198" i="5" s="1"/>
  <c r="F1199" i="5" s="1"/>
  <c r="F1200" i="5" s="1"/>
  <c r="F1201" i="5" s="1"/>
  <c r="F1202" i="5" s="1"/>
  <c r="F1203" i="5" s="1"/>
  <c r="F1204" i="5" s="1"/>
  <c r="F1205" i="5" s="1"/>
  <c r="F1206" i="5" s="1"/>
  <c r="F1207" i="5" s="1"/>
  <c r="F1208" i="5" s="1"/>
  <c r="F1209" i="5" s="1"/>
  <c r="F1210" i="5" s="1"/>
  <c r="F1211" i="5" s="1"/>
  <c r="F1212" i="5" s="1"/>
  <c r="F1213" i="5" s="1"/>
  <c r="F1214" i="5" s="1"/>
  <c r="F1215" i="5" s="1"/>
  <c r="F1216" i="5" s="1"/>
  <c r="F1217" i="5" s="1"/>
  <c r="F1218" i="5" s="1"/>
  <c r="F1219" i="5" s="1"/>
  <c r="F1220" i="5" s="1"/>
  <c r="F1221" i="5" s="1"/>
  <c r="F1222" i="5" s="1"/>
  <c r="F1223" i="5" s="1"/>
  <c r="F1224" i="5" s="1"/>
  <c r="F1225" i="5" s="1"/>
  <c r="F1226" i="5" s="1"/>
  <c r="F1227" i="5" s="1"/>
  <c r="F1228" i="5" s="1"/>
  <c r="F1229" i="5" s="1"/>
  <c r="F1230" i="5" s="1"/>
  <c r="F1231" i="5" s="1"/>
  <c r="F1232" i="5" s="1"/>
  <c r="F1233" i="5" s="1"/>
  <c r="F1234" i="5" s="1"/>
  <c r="F1235" i="5" s="1"/>
  <c r="F1236" i="5" s="1"/>
  <c r="F1237" i="5" s="1"/>
  <c r="F1238" i="5" s="1"/>
  <c r="F1239" i="5" s="1"/>
  <c r="F1240" i="5" s="1"/>
  <c r="F1241" i="5" s="1"/>
  <c r="F1242" i="5" s="1"/>
  <c r="F1243" i="5" s="1"/>
  <c r="F1244" i="5" s="1"/>
  <c r="F1245" i="5" s="1"/>
  <c r="F1246" i="5" s="1"/>
  <c r="F1247" i="5" s="1"/>
  <c r="F1248" i="5" s="1"/>
  <c r="F1249" i="5" s="1"/>
  <c r="F1250" i="5" s="1"/>
  <c r="F1251" i="5" s="1"/>
  <c r="F1252" i="5" s="1"/>
  <c r="F1253" i="5" s="1"/>
  <c r="F1254" i="5" s="1"/>
  <c r="F1255" i="5" s="1"/>
  <c r="F1256" i="5" s="1"/>
  <c r="F1257" i="5" s="1"/>
  <c r="F1258" i="5" s="1"/>
  <c r="F1259" i="5" s="1"/>
  <c r="F1260" i="5" s="1"/>
  <c r="F1261" i="5" s="1"/>
  <c r="F1262" i="5" s="1"/>
  <c r="F1263" i="5" s="1"/>
  <c r="F1264" i="5" s="1"/>
  <c r="F1265" i="5" s="1"/>
  <c r="F1266" i="5" s="1"/>
  <c r="F1267" i="5" s="1"/>
  <c r="F1268" i="5" s="1"/>
  <c r="F1269" i="5" s="1"/>
  <c r="F1270" i="5" s="1"/>
  <c r="F1271" i="5" s="1"/>
  <c r="F1272" i="5" s="1"/>
  <c r="F1273" i="5" s="1"/>
  <c r="F1274" i="5" s="1"/>
  <c r="F1275" i="5" s="1"/>
  <c r="F1276" i="5" s="1"/>
  <c r="F1277" i="5" s="1"/>
  <c r="F1278" i="5" s="1"/>
  <c r="F1279" i="5" s="1"/>
  <c r="F1280" i="5" s="1"/>
  <c r="F1281" i="5" s="1"/>
  <c r="F1282" i="5" s="1"/>
  <c r="F1283" i="5" s="1"/>
  <c r="F1284" i="5" s="1"/>
  <c r="F1285" i="5" s="1"/>
  <c r="F1286" i="5" s="1"/>
  <c r="F1287" i="5" s="1"/>
  <c r="F1288" i="5" s="1"/>
  <c r="F1289" i="5" s="1"/>
  <c r="F1290" i="5" s="1"/>
  <c r="F1291" i="5" s="1"/>
  <c r="F1292" i="5" s="1"/>
  <c r="F1293" i="5" s="1"/>
  <c r="F1294" i="5" s="1"/>
  <c r="F1295" i="5" s="1"/>
  <c r="F1296" i="5" s="1"/>
  <c r="F1297" i="5" s="1"/>
  <c r="F1298" i="5" s="1"/>
  <c r="F1299" i="5" s="1"/>
  <c r="F1300" i="5" s="1"/>
  <c r="F1301" i="5" s="1"/>
  <c r="F1302" i="5" s="1"/>
  <c r="F1303" i="5" s="1"/>
  <c r="F1304" i="5" s="1"/>
  <c r="F1305" i="5" s="1"/>
  <c r="F1306" i="5" s="1"/>
  <c r="F1307" i="5" s="1"/>
  <c r="F1308" i="5" s="1"/>
  <c r="F1309" i="5" s="1"/>
  <c r="F1310" i="5" s="1"/>
  <c r="F1311" i="5" s="1"/>
  <c r="F1312" i="5" s="1"/>
  <c r="F1313" i="5" s="1"/>
  <c r="F1314" i="5" s="1"/>
  <c r="F1315" i="5" s="1"/>
  <c r="F1316" i="5" s="1"/>
  <c r="F1317" i="5" s="1"/>
  <c r="F1318" i="5" s="1"/>
  <c r="F1319" i="5" s="1"/>
  <c r="F1320" i="5" s="1"/>
  <c r="F1321" i="5" s="1"/>
  <c r="F1322" i="5" s="1"/>
  <c r="F1323" i="5" s="1"/>
  <c r="F1324" i="5" s="1"/>
  <c r="F1325" i="5" s="1"/>
  <c r="F1326" i="5" s="1"/>
  <c r="F1327" i="5" s="1"/>
  <c r="F1328" i="5" s="1"/>
  <c r="F1329" i="5" s="1"/>
  <c r="F1330" i="5" s="1"/>
  <c r="F1331" i="5" s="1"/>
  <c r="F1332" i="5" s="1"/>
  <c r="F1333" i="5" s="1"/>
  <c r="F1334" i="5" s="1"/>
  <c r="F1335" i="5" s="1"/>
  <c r="F1336" i="5" s="1"/>
  <c r="F1337" i="5" s="1"/>
  <c r="F1338" i="5" s="1"/>
  <c r="F1339" i="5" s="1"/>
  <c r="F1340" i="5" s="1"/>
  <c r="F1341" i="5" s="1"/>
  <c r="F1342" i="5" s="1"/>
  <c r="F1343" i="5" s="1"/>
  <c r="F1344" i="5" s="1"/>
  <c r="F1345" i="5" s="1"/>
  <c r="F1346" i="5" s="1"/>
  <c r="F1347" i="5" s="1"/>
  <c r="F1348" i="5" s="1"/>
  <c r="F1349" i="5" s="1"/>
  <c r="F1350" i="5" s="1"/>
  <c r="F1351" i="5" s="1"/>
  <c r="F1352" i="5" s="1"/>
  <c r="F1353" i="5" s="1"/>
  <c r="F1354" i="5" s="1"/>
  <c r="F1355" i="5" s="1"/>
  <c r="F1356" i="5" s="1"/>
  <c r="F1357" i="5" s="1"/>
  <c r="F1358" i="5" s="1"/>
  <c r="F1359" i="5" s="1"/>
  <c r="F1360" i="5" s="1"/>
  <c r="F1361" i="5" s="1"/>
  <c r="F1362" i="5" s="1"/>
  <c r="F1363" i="5" s="1"/>
  <c r="F1364" i="5" s="1"/>
  <c r="F1365" i="5" s="1"/>
  <c r="F1366" i="5" s="1"/>
  <c r="F1367" i="5" s="1"/>
  <c r="F1368" i="5" s="1"/>
  <c r="F1369" i="5" s="1"/>
  <c r="F1370" i="5" s="1"/>
  <c r="F1371" i="5" s="1"/>
  <c r="F1372" i="5" s="1"/>
  <c r="F1373" i="5" s="1"/>
  <c r="F1374" i="5" s="1"/>
  <c r="F1375" i="5" s="1"/>
  <c r="F1376" i="5" s="1"/>
  <c r="F1377" i="5" s="1"/>
  <c r="F1378" i="5" s="1"/>
  <c r="F1379" i="5" s="1"/>
  <c r="F1380" i="5" s="1"/>
  <c r="F1381" i="5" s="1"/>
  <c r="F1382" i="5" s="1"/>
  <c r="F1383" i="5" s="1"/>
  <c r="F1384" i="5" s="1"/>
  <c r="F1385" i="5" s="1"/>
  <c r="F1386" i="5" s="1"/>
  <c r="F1387" i="5" s="1"/>
  <c r="F1388" i="5" s="1"/>
  <c r="F1389" i="5" s="1"/>
  <c r="F1390" i="5" s="1"/>
  <c r="F1391" i="5" s="1"/>
  <c r="F1392" i="5" s="1"/>
  <c r="F1393" i="5" s="1"/>
  <c r="F1394" i="5" s="1"/>
  <c r="F1395" i="5" s="1"/>
  <c r="F1396" i="5" s="1"/>
  <c r="F1397" i="5" s="1"/>
  <c r="F1398" i="5" s="1"/>
  <c r="F1399" i="5" s="1"/>
  <c r="F1400" i="5" s="1"/>
  <c r="F1401" i="5" s="1"/>
  <c r="F1402" i="5" s="1"/>
  <c r="F1403" i="5" s="1"/>
  <c r="F1404" i="5" s="1"/>
  <c r="F1405" i="5" s="1"/>
  <c r="F1406" i="5" s="1"/>
  <c r="F1407" i="5" s="1"/>
  <c r="F1408" i="5" s="1"/>
  <c r="F1409" i="5" s="1"/>
  <c r="F1410" i="5" s="1"/>
  <c r="F1411" i="5" s="1"/>
  <c r="F1412" i="5" s="1"/>
  <c r="F1413" i="5" s="1"/>
  <c r="F1414" i="5" s="1"/>
  <c r="F1415" i="5" s="1"/>
  <c r="F1416" i="5" s="1"/>
  <c r="F1417" i="5" s="1"/>
  <c r="F1418" i="5" s="1"/>
  <c r="F1419" i="5" s="1"/>
  <c r="F1420" i="5" s="1"/>
  <c r="F1421" i="5" s="1"/>
  <c r="F1422" i="5" s="1"/>
  <c r="F1423" i="5" s="1"/>
  <c r="F1424" i="5" s="1"/>
  <c r="F1425" i="5" s="1"/>
  <c r="F1426" i="5" s="1"/>
  <c r="F1427" i="5" s="1"/>
  <c r="F1428" i="5" s="1"/>
  <c r="F1429" i="5" s="1"/>
  <c r="F1430" i="5" s="1"/>
  <c r="F1431" i="5" s="1"/>
  <c r="F1432" i="5" s="1"/>
  <c r="F1433" i="5" s="1"/>
  <c r="F1434" i="5" s="1"/>
  <c r="F1435" i="5" s="1"/>
  <c r="F1436" i="5" s="1"/>
  <c r="F1437" i="5" s="1"/>
  <c r="F1438" i="5" s="1"/>
  <c r="F1439" i="5" s="1"/>
  <c r="F1440" i="5" s="1"/>
  <c r="F1441" i="5" s="1"/>
  <c r="F1442" i="5" s="1"/>
  <c r="F1443" i="5" s="1"/>
  <c r="F1444" i="5" s="1"/>
  <c r="F1445" i="5" s="1"/>
  <c r="F1446" i="5" s="1"/>
  <c r="F1447" i="5" s="1"/>
  <c r="F1448" i="5" s="1"/>
  <c r="F1449" i="5" s="1"/>
  <c r="F1450" i="5" s="1"/>
  <c r="F1451" i="5" s="1"/>
  <c r="F1452" i="5" s="1"/>
  <c r="F1453" i="5" s="1"/>
  <c r="F1454" i="5" s="1"/>
  <c r="F1455" i="5" s="1"/>
  <c r="F1456" i="5" s="1"/>
  <c r="F1457" i="5" s="1"/>
  <c r="F1458" i="5" s="1"/>
  <c r="F1459" i="5" s="1"/>
  <c r="F1460" i="5" s="1"/>
  <c r="F1461" i="5" s="1"/>
  <c r="F1462" i="5" s="1"/>
  <c r="F1463" i="5" s="1"/>
  <c r="F1464" i="5" s="1"/>
  <c r="F1465" i="5" s="1"/>
  <c r="F1466" i="5" s="1"/>
  <c r="F1467" i="5" s="1"/>
  <c r="F1468" i="5" s="1"/>
  <c r="F1469" i="5" s="1"/>
  <c r="F1470" i="5" s="1"/>
  <c r="F1471" i="5" s="1"/>
  <c r="F1472" i="5" s="1"/>
  <c r="F1473" i="5" s="1"/>
  <c r="F1474" i="5" s="1"/>
  <c r="F1475" i="5" s="1"/>
  <c r="F1476" i="5" s="1"/>
  <c r="F1477" i="5" s="1"/>
  <c r="F1478" i="5" s="1"/>
  <c r="F1479" i="5" s="1"/>
  <c r="F1480" i="5" s="1"/>
  <c r="F1481" i="5" s="1"/>
  <c r="F1482" i="5" s="1"/>
  <c r="F1483" i="5" s="1"/>
  <c r="F1484" i="5" s="1"/>
  <c r="F1485" i="5" s="1"/>
  <c r="F1486" i="5" s="1"/>
  <c r="F1487" i="5" s="1"/>
  <c r="F1488" i="5" s="1"/>
  <c r="F1489" i="5" s="1"/>
  <c r="F1490" i="5" s="1"/>
  <c r="F1491" i="5" s="1"/>
  <c r="G281" i="5"/>
  <c r="J281" i="5"/>
  <c r="G282" i="5"/>
  <c r="J282" i="5"/>
  <c r="G283" i="5"/>
  <c r="J283" i="5"/>
  <c r="G284" i="5"/>
  <c r="J284" i="5"/>
  <c r="G285" i="5"/>
  <c r="J285" i="5"/>
  <c r="G286" i="5"/>
  <c r="J286" i="5"/>
  <c r="G287" i="5"/>
  <c r="J287" i="5"/>
  <c r="G288" i="5"/>
  <c r="J288" i="5"/>
  <c r="G289" i="5"/>
  <c r="J289" i="5"/>
  <c r="G290" i="5"/>
  <c r="J290" i="5"/>
  <c r="G291" i="5"/>
  <c r="J291" i="5"/>
  <c r="G292" i="5"/>
  <c r="J292" i="5"/>
  <c r="G293" i="5"/>
  <c r="J293" i="5"/>
  <c r="G294" i="5"/>
  <c r="J294" i="5"/>
  <c r="G295" i="5"/>
  <c r="J295" i="5"/>
  <c r="G296" i="5"/>
  <c r="J296" i="5"/>
  <c r="G297" i="5"/>
  <c r="J297" i="5"/>
  <c r="G298" i="5"/>
  <c r="J298" i="5"/>
  <c r="G299" i="5"/>
  <c r="J299" i="5"/>
  <c r="G300" i="5"/>
  <c r="J300" i="5"/>
  <c r="G301" i="5"/>
  <c r="J301" i="5"/>
  <c r="G302" i="5"/>
  <c r="J302" i="5"/>
  <c r="G303" i="5"/>
  <c r="J303" i="5"/>
  <c r="G304" i="5"/>
  <c r="J304" i="5"/>
  <c r="G305" i="5"/>
  <c r="J305" i="5"/>
  <c r="G306" i="5"/>
  <c r="J306" i="5"/>
  <c r="G307" i="5"/>
  <c r="J307" i="5"/>
  <c r="G308" i="5"/>
  <c r="J308" i="5"/>
  <c r="G309" i="5"/>
  <c r="J309" i="5"/>
  <c r="G310" i="5"/>
  <c r="J310" i="5"/>
  <c r="G311" i="5"/>
  <c r="J311" i="5"/>
  <c r="G312" i="5"/>
  <c r="J312" i="5"/>
  <c r="G313" i="5"/>
  <c r="J313" i="5"/>
  <c r="G314" i="5"/>
  <c r="J314" i="5"/>
  <c r="G315" i="5"/>
  <c r="J315" i="5"/>
  <c r="G316" i="5"/>
  <c r="J316" i="5"/>
  <c r="G317" i="5"/>
  <c r="J317" i="5"/>
  <c r="G318" i="5"/>
  <c r="J318" i="5"/>
  <c r="G319" i="5"/>
  <c r="J319" i="5"/>
  <c r="G320" i="5"/>
  <c r="J320" i="5"/>
  <c r="G321" i="5"/>
  <c r="J321" i="5"/>
  <c r="G322" i="5"/>
  <c r="J322" i="5"/>
  <c r="G323" i="5"/>
  <c r="J323" i="5"/>
  <c r="G324" i="5"/>
  <c r="J324" i="5"/>
  <c r="G325" i="5"/>
  <c r="J325" i="5"/>
  <c r="G326" i="5"/>
  <c r="J326" i="5"/>
  <c r="G327" i="5"/>
  <c r="J327" i="5"/>
  <c r="G328" i="5"/>
  <c r="J328" i="5"/>
  <c r="G329" i="5"/>
  <c r="J329" i="5"/>
  <c r="G330" i="5"/>
  <c r="J330" i="5"/>
  <c r="G331" i="5"/>
  <c r="J331" i="5"/>
  <c r="G332" i="5"/>
  <c r="J332" i="5"/>
  <c r="G333" i="5"/>
  <c r="J333" i="5"/>
  <c r="G334" i="5"/>
  <c r="J334" i="5"/>
  <c r="G335" i="5"/>
  <c r="J335" i="5"/>
  <c r="G336" i="5"/>
  <c r="J336" i="5"/>
  <c r="G337" i="5"/>
  <c r="J337" i="5"/>
  <c r="G338" i="5"/>
  <c r="J338" i="5"/>
  <c r="G339" i="5"/>
  <c r="J339" i="5"/>
  <c r="G340" i="5"/>
  <c r="J340" i="5"/>
  <c r="G341" i="5"/>
  <c r="J341" i="5"/>
  <c r="G342" i="5"/>
  <c r="J342" i="5"/>
  <c r="G343" i="5"/>
  <c r="J343" i="5"/>
  <c r="G344" i="5"/>
  <c r="J344" i="5"/>
  <c r="G345" i="5"/>
  <c r="J345" i="5"/>
  <c r="G346" i="5"/>
  <c r="J346" i="5"/>
  <c r="G347" i="5"/>
  <c r="J347" i="5"/>
  <c r="G348" i="5"/>
  <c r="J348" i="5"/>
  <c r="G349" i="5"/>
  <c r="J349" i="5"/>
  <c r="G350" i="5"/>
  <c r="J350" i="5"/>
  <c r="G351" i="5"/>
  <c r="J351" i="5"/>
  <c r="G352" i="5"/>
  <c r="J352" i="5"/>
  <c r="G353" i="5"/>
  <c r="J353" i="5"/>
  <c r="G354" i="5"/>
  <c r="J354" i="5"/>
  <c r="G355" i="5"/>
  <c r="J355" i="5"/>
  <c r="G356" i="5"/>
  <c r="J356" i="5"/>
  <c r="G357" i="5"/>
  <c r="J357" i="5"/>
  <c r="G358" i="5"/>
  <c r="J358" i="5"/>
  <c r="G359" i="5"/>
  <c r="J359" i="5"/>
  <c r="G360" i="5"/>
  <c r="J360" i="5"/>
  <c r="G361" i="5"/>
  <c r="J361" i="5"/>
  <c r="G362" i="5"/>
  <c r="J362" i="5"/>
  <c r="G363" i="5"/>
  <c r="J363" i="5"/>
  <c r="G364" i="5"/>
  <c r="J364" i="5"/>
  <c r="G365" i="5"/>
  <c r="J365" i="5"/>
  <c r="G366" i="5"/>
  <c r="J366" i="5"/>
  <c r="G367" i="5"/>
  <c r="J367" i="5"/>
  <c r="G368" i="5"/>
  <c r="J368" i="5"/>
  <c r="G369" i="5"/>
  <c r="J369" i="5"/>
  <c r="G370" i="5"/>
  <c r="J370" i="5"/>
  <c r="G371" i="5"/>
  <c r="J371" i="5"/>
  <c r="G372" i="5"/>
  <c r="J372" i="5"/>
  <c r="G373" i="5"/>
  <c r="J373" i="5"/>
  <c r="G374" i="5"/>
  <c r="J374" i="5"/>
  <c r="G375" i="5"/>
  <c r="J375" i="5"/>
  <c r="G376" i="5"/>
  <c r="J376" i="5"/>
  <c r="G377" i="5"/>
  <c r="J377" i="5"/>
  <c r="G378" i="5"/>
  <c r="J378" i="5"/>
  <c r="G379" i="5"/>
  <c r="J379" i="5"/>
  <c r="G380" i="5"/>
  <c r="J380" i="5"/>
  <c r="G381" i="5"/>
  <c r="J381" i="5"/>
  <c r="G382" i="5"/>
  <c r="J382" i="5"/>
  <c r="G383" i="5"/>
  <c r="J383" i="5"/>
  <c r="G384" i="5"/>
  <c r="J384" i="5"/>
  <c r="G385" i="5"/>
  <c r="J385" i="5"/>
  <c r="G386" i="5"/>
  <c r="J386" i="5"/>
  <c r="G387" i="5"/>
  <c r="J387" i="5"/>
  <c r="G388" i="5"/>
  <c r="J388" i="5"/>
  <c r="G389" i="5"/>
  <c r="J389" i="5"/>
  <c r="G390" i="5"/>
  <c r="J390" i="5"/>
  <c r="G391" i="5"/>
  <c r="J391" i="5"/>
  <c r="G392" i="5"/>
  <c r="J392" i="5"/>
  <c r="G393" i="5"/>
  <c r="J393" i="5"/>
  <c r="G394" i="5"/>
  <c r="J394" i="5"/>
  <c r="G395" i="5"/>
  <c r="J395" i="5"/>
  <c r="G396" i="5"/>
  <c r="J396" i="5"/>
  <c r="G397" i="5"/>
  <c r="J397" i="5"/>
  <c r="G398" i="5"/>
  <c r="J398" i="5"/>
  <c r="G399" i="5"/>
  <c r="J399" i="5"/>
  <c r="G400" i="5"/>
  <c r="J400" i="5"/>
  <c r="G401" i="5"/>
  <c r="J401" i="5"/>
  <c r="G402" i="5"/>
  <c r="J402" i="5"/>
  <c r="G403" i="5"/>
  <c r="J403" i="5"/>
  <c r="G404" i="5"/>
  <c r="J404" i="5"/>
  <c r="G405" i="5"/>
  <c r="J405" i="5"/>
  <c r="G406" i="5"/>
  <c r="J406" i="5"/>
  <c r="G407" i="5"/>
  <c r="J407" i="5"/>
  <c r="G408" i="5"/>
  <c r="J408" i="5"/>
  <c r="G409" i="5"/>
  <c r="J409" i="5"/>
  <c r="G410" i="5"/>
  <c r="J410" i="5"/>
  <c r="G411" i="5"/>
  <c r="J411" i="5"/>
  <c r="G412" i="5"/>
  <c r="J412" i="5"/>
  <c r="G413" i="5"/>
  <c r="J413" i="5"/>
  <c r="G414" i="5"/>
  <c r="J414" i="5"/>
  <c r="G415" i="5"/>
  <c r="J415" i="5"/>
  <c r="G416" i="5"/>
  <c r="J416" i="5"/>
  <c r="G417" i="5"/>
  <c r="J417" i="5"/>
  <c r="G418" i="5"/>
  <c r="J418" i="5"/>
  <c r="G419" i="5"/>
  <c r="J419" i="5"/>
  <c r="G420" i="5"/>
  <c r="J420" i="5"/>
  <c r="G421" i="5"/>
  <c r="J421" i="5"/>
  <c r="G422" i="5"/>
  <c r="J422" i="5"/>
  <c r="G423" i="5"/>
  <c r="J423" i="5"/>
  <c r="G424" i="5"/>
  <c r="J424" i="5"/>
  <c r="G425" i="5"/>
  <c r="J425" i="5"/>
  <c r="G426" i="5"/>
  <c r="J426" i="5"/>
  <c r="G427" i="5"/>
  <c r="J427" i="5"/>
  <c r="G428" i="5"/>
  <c r="J428" i="5"/>
  <c r="G429" i="5"/>
  <c r="J429" i="5"/>
  <c r="G430" i="5"/>
  <c r="J430" i="5"/>
  <c r="G431" i="5"/>
  <c r="J431" i="5"/>
  <c r="G432" i="5"/>
  <c r="J432" i="5"/>
  <c r="G433" i="5"/>
  <c r="J433" i="5"/>
  <c r="G434" i="5"/>
  <c r="J434" i="5"/>
  <c r="G435" i="5"/>
  <c r="J435" i="5"/>
  <c r="G436" i="5"/>
  <c r="J436" i="5"/>
  <c r="G437" i="5"/>
  <c r="J437" i="5"/>
  <c r="G438" i="5"/>
  <c r="J438" i="5"/>
  <c r="G439" i="5"/>
  <c r="J439" i="5"/>
  <c r="G440" i="5"/>
  <c r="J440" i="5"/>
  <c r="G441" i="5"/>
  <c r="J441" i="5"/>
  <c r="G442" i="5"/>
  <c r="J442" i="5"/>
  <c r="G443" i="5"/>
  <c r="J443" i="5"/>
  <c r="G444" i="5"/>
  <c r="J444" i="5"/>
  <c r="G445" i="5"/>
  <c r="J445" i="5"/>
  <c r="G446" i="5"/>
  <c r="J446" i="5"/>
  <c r="G447" i="5"/>
  <c r="J447" i="5"/>
  <c r="G448" i="5"/>
  <c r="J448" i="5"/>
  <c r="G449" i="5"/>
  <c r="J449" i="5"/>
  <c r="G450" i="5"/>
  <c r="J450" i="5"/>
  <c r="G451" i="5"/>
  <c r="J451" i="5"/>
  <c r="G452" i="5"/>
  <c r="J452" i="5"/>
  <c r="G453" i="5"/>
  <c r="J453" i="5"/>
  <c r="G454" i="5"/>
  <c r="J454" i="5"/>
  <c r="G455" i="5"/>
  <c r="J455" i="5"/>
  <c r="G456" i="5"/>
  <c r="J456" i="5"/>
  <c r="G457" i="5"/>
  <c r="J457" i="5"/>
  <c r="G458" i="5"/>
  <c r="J458" i="5"/>
  <c r="G459" i="5"/>
  <c r="J459" i="5"/>
  <c r="G460" i="5"/>
  <c r="J460" i="5"/>
  <c r="G461" i="5"/>
  <c r="J461" i="5"/>
  <c r="G462" i="5"/>
  <c r="J462" i="5"/>
  <c r="G463" i="5"/>
  <c r="J463" i="5"/>
  <c r="G464" i="5"/>
  <c r="J464" i="5"/>
  <c r="G465" i="5"/>
  <c r="J465" i="5"/>
  <c r="G466" i="5"/>
  <c r="J466" i="5"/>
  <c r="G467" i="5"/>
  <c r="J467" i="5"/>
  <c r="G468" i="5"/>
  <c r="J468" i="5"/>
  <c r="G469" i="5"/>
  <c r="J469" i="5"/>
  <c r="G470" i="5"/>
  <c r="J470" i="5"/>
  <c r="G471" i="5"/>
  <c r="J471" i="5"/>
  <c r="G472" i="5"/>
  <c r="J472" i="5"/>
  <c r="G473" i="5"/>
  <c r="J473" i="5"/>
  <c r="G474" i="5"/>
  <c r="J474" i="5"/>
  <c r="G475" i="5"/>
  <c r="J475" i="5"/>
  <c r="G476" i="5"/>
  <c r="J476" i="5"/>
  <c r="G477" i="5"/>
  <c r="J477" i="5"/>
  <c r="G478" i="5"/>
  <c r="J478" i="5"/>
  <c r="G479" i="5"/>
  <c r="J479" i="5"/>
  <c r="G480" i="5"/>
  <c r="J480" i="5"/>
  <c r="G481" i="5"/>
  <c r="J481" i="5"/>
  <c r="G482" i="5"/>
  <c r="J482" i="5"/>
  <c r="G483" i="5"/>
  <c r="J483" i="5"/>
  <c r="G484" i="5"/>
  <c r="J484" i="5"/>
  <c r="G485" i="5"/>
  <c r="J485" i="5"/>
  <c r="G486" i="5"/>
  <c r="J486" i="5"/>
  <c r="G487" i="5"/>
  <c r="J487" i="5"/>
  <c r="G488" i="5"/>
  <c r="J488" i="5"/>
  <c r="G489" i="5"/>
  <c r="J489" i="5"/>
  <c r="G490" i="5"/>
  <c r="J490" i="5"/>
  <c r="G491" i="5"/>
  <c r="J491" i="5"/>
  <c r="G492" i="5"/>
  <c r="J492" i="5"/>
  <c r="G493" i="5"/>
  <c r="J493" i="5"/>
  <c r="G494" i="5"/>
  <c r="J494" i="5"/>
  <c r="G495" i="5"/>
  <c r="J495" i="5"/>
  <c r="G496" i="5"/>
  <c r="J496" i="5"/>
  <c r="G497" i="5"/>
  <c r="J497" i="5"/>
  <c r="G498" i="5"/>
  <c r="J498" i="5"/>
  <c r="G499" i="5"/>
  <c r="J499" i="5"/>
  <c r="G500" i="5"/>
  <c r="J500" i="5"/>
  <c r="G501" i="5"/>
  <c r="J501" i="5"/>
  <c r="G502" i="5"/>
  <c r="J502" i="5"/>
  <c r="G503" i="5"/>
  <c r="J503" i="5"/>
  <c r="G504" i="5"/>
  <c r="J504" i="5"/>
  <c r="G505" i="5"/>
  <c r="J505" i="5"/>
  <c r="G506" i="5"/>
  <c r="J506" i="5"/>
  <c r="G507" i="5"/>
  <c r="J507" i="5"/>
  <c r="G508" i="5"/>
  <c r="J508" i="5"/>
  <c r="G509" i="5"/>
  <c r="J509" i="5"/>
  <c r="G510" i="5"/>
  <c r="J510" i="5"/>
  <c r="G511" i="5"/>
  <c r="J511" i="5"/>
  <c r="G512" i="5"/>
  <c r="J512" i="5"/>
  <c r="G513" i="5"/>
  <c r="J513" i="5"/>
  <c r="G514" i="5"/>
  <c r="J514" i="5"/>
  <c r="G515" i="5"/>
  <c r="J515" i="5"/>
  <c r="G516" i="5"/>
  <c r="J516" i="5"/>
  <c r="G517" i="5"/>
  <c r="J517" i="5"/>
  <c r="G518" i="5"/>
  <c r="J518" i="5"/>
  <c r="G519" i="5"/>
  <c r="J519" i="5"/>
  <c r="G520" i="5"/>
  <c r="J520" i="5"/>
  <c r="G521" i="5"/>
  <c r="J521" i="5"/>
  <c r="G522" i="5"/>
  <c r="J522" i="5"/>
  <c r="G523" i="5"/>
  <c r="J523" i="5"/>
  <c r="G524" i="5"/>
  <c r="J524" i="5"/>
  <c r="G525" i="5"/>
  <c r="J525" i="5"/>
  <c r="G526" i="5"/>
  <c r="J526" i="5"/>
  <c r="G527" i="5"/>
  <c r="J527" i="5"/>
  <c r="G528" i="5"/>
  <c r="J528" i="5"/>
  <c r="G529" i="5"/>
  <c r="J529" i="5"/>
  <c r="G530" i="5"/>
  <c r="J530" i="5"/>
  <c r="G531" i="5"/>
  <c r="J531" i="5"/>
  <c r="G532" i="5"/>
  <c r="J532" i="5"/>
  <c r="G533" i="5"/>
  <c r="J533" i="5"/>
  <c r="G534" i="5"/>
  <c r="J534" i="5"/>
  <c r="G535" i="5"/>
  <c r="J535" i="5"/>
  <c r="G536" i="5"/>
  <c r="J536" i="5"/>
  <c r="G537" i="5"/>
  <c r="J537" i="5"/>
  <c r="G538" i="5"/>
  <c r="J538" i="5"/>
  <c r="G539" i="5"/>
  <c r="J539" i="5"/>
  <c r="G540" i="5"/>
  <c r="J540" i="5"/>
  <c r="G541" i="5"/>
  <c r="J541" i="5"/>
  <c r="G542" i="5"/>
  <c r="J542" i="5"/>
  <c r="G543" i="5"/>
  <c r="J543" i="5"/>
  <c r="G544" i="5"/>
  <c r="J544" i="5"/>
  <c r="G545" i="5"/>
  <c r="J545" i="5"/>
  <c r="G546" i="5"/>
  <c r="J546" i="5"/>
  <c r="G547" i="5"/>
  <c r="J547" i="5"/>
  <c r="G548" i="5"/>
  <c r="J548" i="5"/>
  <c r="G549" i="5"/>
  <c r="J549" i="5"/>
  <c r="G550" i="5"/>
  <c r="J550" i="5"/>
  <c r="G551" i="5"/>
  <c r="J551" i="5"/>
  <c r="G552" i="5"/>
  <c r="J552" i="5"/>
  <c r="G553" i="5"/>
  <c r="J553" i="5"/>
  <c r="G554" i="5"/>
  <c r="J554" i="5"/>
  <c r="G555" i="5"/>
  <c r="J555" i="5"/>
  <c r="G556" i="5"/>
  <c r="J556" i="5"/>
  <c r="G557" i="5"/>
  <c r="J557" i="5"/>
  <c r="G558" i="5"/>
  <c r="J558" i="5"/>
  <c r="G559" i="5"/>
  <c r="J559" i="5"/>
  <c r="G560" i="5"/>
  <c r="J560" i="5"/>
  <c r="G561" i="5"/>
  <c r="J561" i="5"/>
  <c r="G562" i="5"/>
  <c r="J562" i="5"/>
  <c r="G563" i="5"/>
  <c r="J563" i="5"/>
  <c r="G564" i="5"/>
  <c r="J564" i="5"/>
  <c r="G565" i="5"/>
  <c r="J565" i="5"/>
  <c r="G566" i="5"/>
  <c r="J566" i="5"/>
  <c r="G567" i="5"/>
  <c r="J567" i="5"/>
  <c r="G568" i="5"/>
  <c r="J568" i="5"/>
  <c r="G569" i="5"/>
  <c r="J569" i="5"/>
  <c r="G570" i="5"/>
  <c r="J570" i="5"/>
  <c r="G571" i="5"/>
  <c r="J571" i="5"/>
  <c r="G572" i="5"/>
  <c r="J572" i="5"/>
  <c r="G573" i="5"/>
  <c r="J573" i="5"/>
  <c r="G574" i="5"/>
  <c r="J574" i="5"/>
  <c r="G575" i="5"/>
  <c r="J575" i="5"/>
  <c r="G576" i="5"/>
  <c r="J576" i="5"/>
  <c r="G577" i="5"/>
  <c r="J577" i="5"/>
  <c r="G578" i="5"/>
  <c r="J578" i="5"/>
  <c r="G579" i="5"/>
  <c r="J579" i="5"/>
  <c r="G580" i="5"/>
  <c r="J580" i="5"/>
  <c r="G581" i="5"/>
  <c r="J581" i="5"/>
  <c r="G582" i="5"/>
  <c r="J582" i="5"/>
  <c r="G583" i="5"/>
  <c r="J583" i="5"/>
  <c r="G584" i="5"/>
  <c r="J584" i="5"/>
  <c r="G585" i="5"/>
  <c r="J585" i="5"/>
  <c r="G586" i="5"/>
  <c r="J586" i="5"/>
  <c r="G587" i="5"/>
  <c r="J587" i="5"/>
  <c r="G588" i="5"/>
  <c r="J588" i="5"/>
  <c r="G589" i="5"/>
  <c r="J589" i="5"/>
  <c r="G590" i="5"/>
  <c r="J590" i="5"/>
  <c r="G591" i="5"/>
  <c r="J591" i="5"/>
  <c r="G592" i="5"/>
  <c r="J592" i="5"/>
  <c r="G593" i="5"/>
  <c r="J593" i="5"/>
  <c r="G594" i="5"/>
  <c r="J594" i="5"/>
  <c r="G595" i="5"/>
  <c r="J595" i="5"/>
  <c r="G596" i="5"/>
  <c r="J596" i="5"/>
  <c r="G597" i="5"/>
  <c r="J597" i="5"/>
  <c r="G598" i="5"/>
  <c r="J598" i="5"/>
  <c r="G599" i="5"/>
  <c r="J599" i="5"/>
  <c r="G600" i="5"/>
  <c r="J600" i="5"/>
  <c r="G601" i="5"/>
  <c r="J601" i="5"/>
  <c r="G602" i="5"/>
  <c r="J602" i="5"/>
  <c r="G603" i="5"/>
  <c r="J603" i="5"/>
  <c r="G604" i="5"/>
  <c r="J604" i="5"/>
  <c r="G605" i="5"/>
  <c r="J605" i="5"/>
  <c r="G606" i="5"/>
  <c r="J606" i="5"/>
  <c r="G607" i="5"/>
  <c r="J607" i="5"/>
  <c r="G608" i="5"/>
  <c r="J608" i="5"/>
  <c r="G609" i="5"/>
  <c r="J609" i="5"/>
  <c r="G610" i="5"/>
  <c r="J610" i="5"/>
  <c r="G611" i="5"/>
  <c r="J611" i="5"/>
  <c r="G612" i="5"/>
  <c r="J612" i="5"/>
  <c r="G613" i="5"/>
  <c r="J613" i="5"/>
  <c r="G614" i="5"/>
  <c r="J614" i="5"/>
  <c r="G615" i="5"/>
  <c r="J615" i="5"/>
  <c r="G616" i="5"/>
  <c r="J616" i="5"/>
  <c r="G617" i="5"/>
  <c r="J617" i="5"/>
  <c r="G618" i="5"/>
  <c r="J618" i="5"/>
  <c r="G619" i="5"/>
  <c r="J619" i="5"/>
  <c r="G620" i="5"/>
  <c r="J620" i="5"/>
  <c r="G621" i="5"/>
  <c r="J621" i="5"/>
  <c r="G622" i="5"/>
  <c r="J622" i="5"/>
  <c r="G623" i="5"/>
  <c r="J623" i="5"/>
  <c r="G624" i="5"/>
  <c r="J624" i="5"/>
  <c r="G625" i="5"/>
  <c r="J625" i="5"/>
  <c r="G626" i="5"/>
  <c r="J626" i="5"/>
  <c r="G627" i="5"/>
  <c r="J627" i="5"/>
  <c r="G628" i="5"/>
  <c r="J628" i="5"/>
  <c r="G629" i="5"/>
  <c r="J629" i="5"/>
  <c r="G630" i="5"/>
  <c r="J630" i="5"/>
  <c r="G631" i="5"/>
  <c r="J631" i="5"/>
  <c r="G632" i="5"/>
  <c r="J632" i="5"/>
  <c r="G633" i="5"/>
  <c r="J633" i="5"/>
  <c r="G634" i="5"/>
  <c r="J634" i="5"/>
  <c r="G635" i="5"/>
  <c r="J635" i="5"/>
  <c r="G636" i="5"/>
  <c r="J636" i="5"/>
  <c r="G637" i="5"/>
  <c r="J637" i="5"/>
  <c r="G638" i="5"/>
  <c r="J638" i="5"/>
  <c r="G639" i="5"/>
  <c r="J639" i="5"/>
  <c r="G640" i="5"/>
  <c r="J640" i="5"/>
  <c r="G641" i="5"/>
  <c r="J641" i="5"/>
  <c r="G642" i="5"/>
  <c r="J642" i="5"/>
  <c r="G643" i="5"/>
  <c r="J643" i="5"/>
  <c r="G644" i="5"/>
  <c r="J644" i="5"/>
  <c r="G645" i="5"/>
  <c r="J645" i="5"/>
  <c r="G646" i="5"/>
  <c r="J646" i="5"/>
  <c r="G647" i="5"/>
  <c r="J647" i="5"/>
  <c r="G648" i="5"/>
  <c r="J648" i="5"/>
  <c r="G649" i="5"/>
  <c r="J649" i="5"/>
  <c r="G650" i="5"/>
  <c r="J650" i="5"/>
  <c r="G651" i="5"/>
  <c r="J651" i="5"/>
  <c r="G652" i="5"/>
  <c r="J652" i="5"/>
  <c r="G653" i="5"/>
  <c r="J653" i="5"/>
  <c r="G654" i="5"/>
  <c r="J654" i="5"/>
  <c r="G655" i="5"/>
  <c r="J655" i="5"/>
  <c r="G656" i="5"/>
  <c r="J656" i="5"/>
  <c r="G657" i="5"/>
  <c r="J657" i="5"/>
  <c r="G658" i="5"/>
  <c r="J658" i="5"/>
  <c r="G659" i="5"/>
  <c r="J659" i="5"/>
  <c r="G660" i="5"/>
  <c r="J660" i="5"/>
  <c r="G661" i="5"/>
  <c r="J661" i="5"/>
  <c r="G662" i="5"/>
  <c r="J662" i="5"/>
  <c r="G663" i="5"/>
  <c r="J663" i="5"/>
  <c r="G664" i="5"/>
  <c r="J664" i="5"/>
  <c r="G665" i="5"/>
  <c r="J665" i="5"/>
  <c r="G666" i="5"/>
  <c r="J666" i="5"/>
  <c r="G667" i="5"/>
  <c r="J667" i="5"/>
  <c r="G668" i="5"/>
  <c r="J668" i="5"/>
  <c r="G669" i="5"/>
  <c r="J669" i="5"/>
  <c r="G670" i="5"/>
  <c r="J670" i="5"/>
  <c r="G671" i="5"/>
  <c r="J671" i="5"/>
  <c r="G672" i="5"/>
  <c r="J672" i="5"/>
  <c r="G673" i="5"/>
  <c r="J673" i="5"/>
  <c r="G674" i="5"/>
  <c r="J674" i="5"/>
  <c r="G675" i="5"/>
  <c r="J675" i="5"/>
  <c r="G676" i="5"/>
  <c r="J676" i="5"/>
  <c r="G677" i="5"/>
  <c r="J677" i="5"/>
  <c r="G678" i="5"/>
  <c r="J678" i="5"/>
  <c r="G679" i="5"/>
  <c r="J679" i="5"/>
  <c r="G680" i="5"/>
  <c r="J680" i="5"/>
  <c r="G681" i="5"/>
  <c r="J681" i="5"/>
  <c r="G682" i="5"/>
  <c r="J682" i="5"/>
  <c r="G683" i="5"/>
  <c r="J683" i="5"/>
  <c r="G684" i="5"/>
  <c r="J684" i="5"/>
  <c r="G685" i="5"/>
  <c r="J685" i="5"/>
  <c r="G686" i="5"/>
  <c r="J686" i="5"/>
  <c r="G687" i="5"/>
  <c r="J687" i="5"/>
  <c r="G688" i="5"/>
  <c r="J688" i="5"/>
  <c r="G689" i="5"/>
  <c r="J689" i="5"/>
  <c r="G690" i="5"/>
  <c r="J690" i="5"/>
  <c r="G691" i="5"/>
  <c r="J691" i="5"/>
  <c r="G692" i="5"/>
  <c r="J692" i="5"/>
  <c r="G693" i="5"/>
  <c r="J693" i="5"/>
  <c r="G694" i="5"/>
  <c r="J694" i="5"/>
  <c r="G695" i="5"/>
  <c r="J695" i="5"/>
  <c r="G696" i="5"/>
  <c r="J696" i="5"/>
  <c r="G697" i="5"/>
  <c r="J697" i="5"/>
  <c r="G698" i="5"/>
  <c r="J698" i="5"/>
  <c r="G699" i="5"/>
  <c r="J699" i="5"/>
  <c r="G700" i="5"/>
  <c r="J700" i="5"/>
  <c r="G701" i="5"/>
  <c r="J701" i="5"/>
  <c r="G702" i="5"/>
  <c r="J702" i="5"/>
  <c r="G703" i="5"/>
  <c r="J703" i="5"/>
  <c r="G704" i="5"/>
  <c r="J704" i="5"/>
  <c r="G705" i="5"/>
  <c r="J705" i="5"/>
  <c r="G706" i="5"/>
  <c r="J706" i="5"/>
  <c r="G707" i="5"/>
  <c r="J707" i="5"/>
  <c r="G708" i="5"/>
  <c r="J708" i="5"/>
  <c r="G709" i="5"/>
  <c r="J709" i="5"/>
  <c r="G710" i="5"/>
  <c r="J710" i="5"/>
  <c r="G711" i="5"/>
  <c r="J711" i="5"/>
  <c r="G712" i="5"/>
  <c r="J712" i="5"/>
  <c r="G713" i="5"/>
  <c r="J713" i="5"/>
  <c r="G714" i="5"/>
  <c r="J714" i="5"/>
  <c r="G715" i="5"/>
  <c r="J715" i="5"/>
  <c r="G716" i="5"/>
  <c r="J716" i="5"/>
  <c r="G717" i="5"/>
  <c r="J717" i="5"/>
  <c r="G718" i="5"/>
  <c r="J718" i="5"/>
  <c r="G719" i="5"/>
  <c r="J719" i="5"/>
  <c r="G720" i="5"/>
  <c r="J720" i="5"/>
  <c r="G721" i="5"/>
  <c r="J721" i="5"/>
  <c r="G722" i="5"/>
  <c r="J722" i="5"/>
  <c r="G723" i="5"/>
  <c r="J723" i="5"/>
  <c r="G724" i="5"/>
  <c r="J724" i="5"/>
  <c r="G725" i="5"/>
  <c r="J725" i="5"/>
  <c r="G726" i="5"/>
  <c r="J726" i="5"/>
  <c r="G727" i="5"/>
  <c r="J727" i="5"/>
  <c r="G728" i="5"/>
  <c r="J728" i="5"/>
  <c r="G729" i="5"/>
  <c r="J729" i="5"/>
  <c r="G730" i="5"/>
  <c r="J730" i="5"/>
  <c r="G731" i="5"/>
  <c r="J731" i="5"/>
  <c r="G732" i="5"/>
  <c r="J732" i="5"/>
  <c r="G733" i="5"/>
  <c r="J733" i="5"/>
  <c r="G734" i="5"/>
  <c r="J734" i="5"/>
  <c r="G735" i="5"/>
  <c r="J735" i="5"/>
  <c r="G736" i="5"/>
  <c r="J736" i="5"/>
  <c r="G737" i="5"/>
  <c r="J737" i="5"/>
  <c r="G738" i="5"/>
  <c r="J738" i="5"/>
  <c r="G739" i="5"/>
  <c r="J739" i="5"/>
  <c r="G740" i="5"/>
  <c r="J740" i="5"/>
  <c r="G741" i="5"/>
  <c r="J741" i="5"/>
  <c r="G742" i="5"/>
  <c r="J742" i="5"/>
  <c r="G743" i="5"/>
  <c r="J743" i="5"/>
  <c r="G744" i="5"/>
  <c r="J744" i="5"/>
  <c r="G745" i="5"/>
  <c r="J745" i="5"/>
  <c r="G746" i="5"/>
  <c r="J746" i="5"/>
  <c r="G747" i="5"/>
  <c r="J747" i="5"/>
  <c r="G748" i="5"/>
  <c r="J748" i="5"/>
  <c r="G749" i="5"/>
  <c r="J749" i="5"/>
  <c r="G750" i="5"/>
  <c r="J750" i="5"/>
  <c r="G751" i="5"/>
  <c r="J751" i="5"/>
  <c r="G752" i="5"/>
  <c r="J752" i="5"/>
  <c r="G753" i="5"/>
  <c r="J753" i="5"/>
  <c r="G754" i="5"/>
  <c r="J754" i="5"/>
  <c r="G755" i="5"/>
  <c r="J755" i="5"/>
  <c r="G756" i="5"/>
  <c r="J756" i="5"/>
  <c r="G757" i="5"/>
  <c r="J757" i="5"/>
  <c r="G758" i="5"/>
  <c r="J758" i="5"/>
  <c r="G759" i="5"/>
  <c r="J759" i="5"/>
  <c r="G760" i="5"/>
  <c r="J760" i="5"/>
  <c r="G761" i="5"/>
  <c r="J761" i="5"/>
  <c r="G762" i="5"/>
  <c r="J762" i="5"/>
  <c r="G763" i="5"/>
  <c r="J763" i="5"/>
  <c r="G764" i="5"/>
  <c r="J764" i="5"/>
  <c r="G765" i="5"/>
  <c r="J765" i="5"/>
  <c r="G766" i="5"/>
  <c r="J766" i="5"/>
  <c r="G767" i="5"/>
  <c r="J767" i="5"/>
  <c r="G768" i="5"/>
  <c r="J768" i="5"/>
  <c r="G769" i="5"/>
  <c r="J769" i="5"/>
  <c r="G770" i="5"/>
  <c r="J770" i="5"/>
  <c r="G771" i="5"/>
  <c r="J771" i="5"/>
  <c r="G772" i="5"/>
  <c r="J772" i="5"/>
  <c r="G773" i="5"/>
  <c r="J773" i="5"/>
  <c r="G774" i="5"/>
  <c r="J774" i="5"/>
  <c r="G775" i="5"/>
  <c r="J775" i="5"/>
  <c r="G776" i="5"/>
  <c r="J776" i="5"/>
  <c r="G777" i="5"/>
  <c r="J777" i="5"/>
  <c r="G778" i="5"/>
  <c r="J778" i="5"/>
  <c r="G779" i="5"/>
  <c r="J779" i="5"/>
  <c r="G780" i="5"/>
  <c r="J780" i="5"/>
  <c r="G781" i="5"/>
  <c r="J781" i="5"/>
  <c r="G782" i="5"/>
  <c r="J782" i="5"/>
  <c r="G783" i="5"/>
  <c r="J783" i="5"/>
  <c r="G784" i="5"/>
  <c r="J784" i="5"/>
  <c r="G785" i="5"/>
  <c r="J785" i="5"/>
  <c r="G786" i="5"/>
  <c r="J786" i="5"/>
  <c r="G787" i="5"/>
  <c r="J787" i="5"/>
  <c r="G788" i="5"/>
  <c r="J788" i="5"/>
  <c r="G789" i="5"/>
  <c r="J789" i="5"/>
  <c r="G790" i="5"/>
  <c r="J790" i="5"/>
  <c r="G791" i="5"/>
  <c r="J791" i="5"/>
  <c r="G792" i="5"/>
  <c r="J792" i="5"/>
  <c r="G793" i="5"/>
  <c r="J793" i="5"/>
  <c r="G794" i="5"/>
  <c r="J794" i="5"/>
  <c r="G795" i="5"/>
  <c r="J795" i="5"/>
  <c r="G796" i="5"/>
  <c r="J796" i="5"/>
  <c r="G797" i="5"/>
  <c r="J797" i="5"/>
  <c r="G798" i="5"/>
  <c r="J798" i="5"/>
  <c r="G799" i="5"/>
  <c r="J799" i="5"/>
  <c r="G800" i="5"/>
  <c r="J800" i="5"/>
  <c r="G801" i="5"/>
  <c r="J801" i="5"/>
  <c r="G802" i="5"/>
  <c r="J802" i="5"/>
  <c r="G803" i="5"/>
  <c r="J803" i="5"/>
  <c r="G804" i="5"/>
  <c r="J804" i="5"/>
  <c r="G805" i="5"/>
  <c r="J805" i="5"/>
  <c r="G806" i="5"/>
  <c r="J806" i="5"/>
  <c r="G807" i="5"/>
  <c r="J807" i="5"/>
  <c r="G808" i="5"/>
  <c r="J808" i="5"/>
  <c r="G809" i="5"/>
  <c r="J809" i="5"/>
  <c r="G810" i="5"/>
  <c r="J810" i="5"/>
  <c r="G811" i="5"/>
  <c r="J811" i="5"/>
  <c r="G812" i="5"/>
  <c r="J812" i="5"/>
  <c r="G813" i="5"/>
  <c r="J813" i="5"/>
  <c r="G814" i="5"/>
  <c r="J814" i="5"/>
  <c r="G815" i="5"/>
  <c r="J815" i="5"/>
  <c r="G816" i="5"/>
  <c r="J816" i="5"/>
  <c r="G817" i="5"/>
  <c r="J817" i="5"/>
  <c r="G818" i="5"/>
  <c r="J818" i="5"/>
  <c r="G819" i="5"/>
  <c r="J819" i="5"/>
  <c r="G820" i="5"/>
  <c r="J820" i="5"/>
  <c r="G821" i="5"/>
  <c r="J821" i="5"/>
  <c r="G822" i="5"/>
  <c r="J822" i="5"/>
  <c r="G823" i="5"/>
  <c r="J823" i="5"/>
  <c r="G824" i="5"/>
  <c r="J824" i="5"/>
  <c r="G825" i="5"/>
  <c r="J825" i="5"/>
  <c r="G826" i="5"/>
  <c r="J826" i="5"/>
  <c r="G827" i="5"/>
  <c r="J827" i="5"/>
  <c r="G828" i="5"/>
  <c r="J828" i="5"/>
  <c r="G829" i="5"/>
  <c r="J829" i="5"/>
  <c r="G830" i="5"/>
  <c r="J830" i="5"/>
  <c r="G831" i="5"/>
  <c r="J831" i="5"/>
  <c r="G832" i="5"/>
  <c r="J832" i="5"/>
  <c r="G833" i="5"/>
  <c r="J833" i="5"/>
  <c r="G834" i="5"/>
  <c r="J834" i="5"/>
  <c r="G835" i="5"/>
  <c r="J835" i="5"/>
  <c r="G836" i="5"/>
  <c r="J836" i="5"/>
  <c r="G837" i="5"/>
  <c r="J837" i="5"/>
  <c r="G838" i="5"/>
  <c r="J838" i="5"/>
  <c r="G839" i="5"/>
  <c r="J839" i="5"/>
  <c r="G840" i="5"/>
  <c r="J840" i="5"/>
  <c r="G841" i="5"/>
  <c r="J841" i="5"/>
  <c r="G842" i="5"/>
  <c r="J842" i="5"/>
  <c r="G843" i="5"/>
  <c r="J843" i="5"/>
  <c r="G844" i="5"/>
  <c r="J844" i="5"/>
  <c r="G845" i="5"/>
  <c r="J845" i="5"/>
  <c r="G846" i="5"/>
  <c r="J846" i="5"/>
  <c r="G847" i="5"/>
  <c r="J847" i="5"/>
  <c r="G848" i="5"/>
  <c r="J848" i="5"/>
  <c r="G849" i="5"/>
  <c r="J849" i="5"/>
  <c r="G850" i="5"/>
  <c r="J850" i="5"/>
  <c r="G851" i="5"/>
  <c r="J851" i="5"/>
  <c r="G852" i="5"/>
  <c r="J852" i="5"/>
  <c r="G853" i="5"/>
  <c r="J853" i="5"/>
  <c r="G854" i="5"/>
  <c r="J854" i="5"/>
  <c r="G855" i="5"/>
  <c r="J855" i="5"/>
  <c r="G856" i="5"/>
  <c r="J856" i="5"/>
  <c r="G857" i="5"/>
  <c r="J857" i="5"/>
  <c r="G858" i="5"/>
  <c r="J858" i="5"/>
  <c r="G859" i="5"/>
  <c r="J859" i="5"/>
  <c r="G860" i="5"/>
  <c r="J860" i="5"/>
  <c r="G861" i="5"/>
  <c r="J861" i="5"/>
  <c r="G862" i="5"/>
  <c r="J862" i="5"/>
  <c r="G863" i="5"/>
  <c r="J863" i="5"/>
  <c r="G864" i="5"/>
  <c r="J864" i="5"/>
  <c r="G865" i="5"/>
  <c r="J865" i="5"/>
  <c r="G866" i="5"/>
  <c r="J866" i="5"/>
  <c r="G867" i="5"/>
  <c r="J867" i="5"/>
  <c r="G868" i="5"/>
  <c r="J868" i="5"/>
  <c r="G869" i="5"/>
  <c r="J869" i="5"/>
  <c r="G870" i="5"/>
  <c r="J870" i="5"/>
  <c r="G871" i="5"/>
  <c r="J871" i="5"/>
  <c r="G872" i="5"/>
  <c r="J872" i="5"/>
  <c r="G873" i="5"/>
  <c r="J873" i="5"/>
  <c r="G874" i="5"/>
  <c r="J874" i="5"/>
  <c r="G875" i="5"/>
  <c r="J875" i="5"/>
  <c r="G876" i="5"/>
  <c r="J876" i="5"/>
  <c r="G877" i="5"/>
  <c r="J877" i="5"/>
  <c r="G878" i="5"/>
  <c r="J878" i="5"/>
  <c r="G879" i="5"/>
  <c r="J879" i="5"/>
  <c r="G880" i="5"/>
  <c r="J880" i="5"/>
  <c r="G881" i="5"/>
  <c r="J881" i="5"/>
  <c r="G882" i="5"/>
  <c r="J882" i="5"/>
  <c r="G883" i="5"/>
  <c r="J883" i="5"/>
  <c r="G884" i="5"/>
  <c r="J884" i="5"/>
  <c r="G885" i="5"/>
  <c r="J885" i="5"/>
  <c r="G886" i="5"/>
  <c r="J886" i="5"/>
  <c r="G887" i="5"/>
  <c r="J887" i="5"/>
  <c r="G888" i="5"/>
  <c r="J888" i="5"/>
  <c r="G889" i="5"/>
  <c r="J889" i="5"/>
  <c r="G890" i="5"/>
  <c r="J890" i="5"/>
  <c r="G891" i="5"/>
  <c r="J891" i="5"/>
  <c r="G892" i="5"/>
  <c r="J892" i="5"/>
  <c r="G893" i="5"/>
  <c r="J893" i="5"/>
  <c r="G894" i="5"/>
  <c r="J894" i="5"/>
  <c r="G895" i="5"/>
  <c r="J895" i="5"/>
  <c r="G896" i="5"/>
  <c r="J896" i="5"/>
  <c r="G897" i="5"/>
  <c r="J897" i="5"/>
  <c r="G898" i="5"/>
  <c r="J898" i="5"/>
  <c r="G899" i="5"/>
  <c r="J899" i="5"/>
  <c r="G900" i="5"/>
  <c r="J900" i="5"/>
  <c r="G901" i="5"/>
  <c r="J901" i="5"/>
  <c r="G902" i="5"/>
  <c r="J902" i="5"/>
  <c r="G903" i="5"/>
  <c r="J903" i="5"/>
  <c r="G904" i="5"/>
  <c r="J904" i="5"/>
  <c r="G905" i="5"/>
  <c r="J905" i="5"/>
  <c r="G906" i="5"/>
  <c r="J906" i="5"/>
  <c r="G907" i="5"/>
  <c r="J907" i="5"/>
  <c r="G908" i="5"/>
  <c r="J908" i="5"/>
  <c r="G909" i="5"/>
  <c r="J909" i="5"/>
  <c r="G910" i="5"/>
  <c r="J910" i="5"/>
  <c r="G911" i="5"/>
  <c r="J911" i="5"/>
  <c r="G912" i="5"/>
  <c r="J912" i="5"/>
  <c r="G913" i="5"/>
  <c r="J913" i="5"/>
  <c r="G914" i="5"/>
  <c r="J914" i="5"/>
  <c r="G915" i="5"/>
  <c r="J915" i="5"/>
  <c r="G916" i="5"/>
  <c r="J916" i="5"/>
  <c r="G917" i="5"/>
  <c r="J917" i="5"/>
  <c r="G918" i="5"/>
  <c r="J918" i="5"/>
  <c r="G919" i="5"/>
  <c r="J919" i="5"/>
  <c r="G920" i="5"/>
  <c r="J920" i="5"/>
  <c r="G921" i="5"/>
  <c r="J921" i="5"/>
  <c r="G922" i="5"/>
  <c r="J922" i="5"/>
  <c r="G923" i="5"/>
  <c r="J923" i="5"/>
  <c r="G924" i="5"/>
  <c r="J924" i="5"/>
  <c r="G925" i="5"/>
  <c r="J925" i="5"/>
  <c r="G926" i="5"/>
  <c r="J926" i="5"/>
  <c r="G927" i="5"/>
  <c r="J927" i="5"/>
  <c r="G928" i="5"/>
  <c r="J928" i="5"/>
  <c r="G929" i="5"/>
  <c r="J929" i="5"/>
  <c r="G930" i="5"/>
  <c r="J930" i="5"/>
  <c r="G931" i="5"/>
  <c r="J931" i="5"/>
  <c r="G932" i="5"/>
  <c r="J932" i="5"/>
  <c r="G933" i="5"/>
  <c r="J933" i="5"/>
  <c r="G934" i="5"/>
  <c r="J934" i="5"/>
  <c r="G935" i="5"/>
  <c r="J935" i="5"/>
  <c r="G936" i="5"/>
  <c r="J936" i="5"/>
  <c r="G937" i="5"/>
  <c r="J937" i="5"/>
  <c r="G938" i="5"/>
  <c r="J938" i="5"/>
  <c r="G939" i="5"/>
  <c r="J939" i="5"/>
  <c r="G940" i="5"/>
  <c r="J940" i="5"/>
  <c r="G941" i="5"/>
  <c r="J941" i="5"/>
  <c r="G942" i="5"/>
  <c r="J942" i="5"/>
  <c r="G943" i="5"/>
  <c r="J943" i="5"/>
  <c r="G944" i="5"/>
  <c r="J944" i="5"/>
  <c r="G945" i="5"/>
  <c r="J945" i="5"/>
  <c r="G946" i="5"/>
  <c r="J946" i="5"/>
  <c r="G947" i="5"/>
  <c r="J947" i="5"/>
  <c r="G948" i="5"/>
  <c r="J948" i="5"/>
  <c r="G949" i="5"/>
  <c r="J949" i="5"/>
  <c r="G950" i="5"/>
  <c r="J950" i="5"/>
  <c r="G951" i="5"/>
  <c r="J951" i="5"/>
  <c r="G952" i="5"/>
  <c r="J952" i="5"/>
  <c r="G953" i="5"/>
  <c r="J953" i="5"/>
  <c r="G954" i="5"/>
  <c r="J954" i="5"/>
  <c r="G955" i="5"/>
  <c r="J955" i="5"/>
  <c r="G956" i="5"/>
  <c r="J956" i="5"/>
  <c r="G957" i="5"/>
  <c r="J957" i="5"/>
  <c r="G958" i="5"/>
  <c r="J958" i="5"/>
  <c r="G959" i="5"/>
  <c r="J959" i="5"/>
  <c r="G960" i="5"/>
  <c r="J960" i="5"/>
  <c r="G961" i="5"/>
  <c r="J961" i="5"/>
  <c r="G962" i="5"/>
  <c r="J962" i="5"/>
  <c r="G963" i="5"/>
  <c r="J963" i="5"/>
  <c r="G964" i="5"/>
  <c r="J964" i="5"/>
  <c r="G965" i="5"/>
  <c r="J965" i="5"/>
  <c r="G966" i="5"/>
  <c r="J966" i="5"/>
  <c r="G967" i="5"/>
  <c r="J967" i="5"/>
  <c r="G968" i="5"/>
  <c r="J968" i="5"/>
  <c r="G969" i="5"/>
  <c r="J969" i="5"/>
  <c r="G970" i="5"/>
  <c r="J970" i="5"/>
  <c r="G971" i="5"/>
  <c r="J971" i="5"/>
  <c r="G972" i="5"/>
  <c r="J972" i="5"/>
  <c r="G973" i="5"/>
  <c r="J973" i="5"/>
  <c r="G974" i="5"/>
  <c r="J974" i="5"/>
  <c r="G975" i="5"/>
  <c r="J975" i="5"/>
  <c r="G976" i="5"/>
  <c r="J976" i="5"/>
  <c r="G977" i="5"/>
  <c r="J977" i="5"/>
  <c r="G978" i="5"/>
  <c r="J978" i="5"/>
  <c r="G979" i="5"/>
  <c r="J979" i="5"/>
  <c r="G980" i="5"/>
  <c r="J980" i="5"/>
  <c r="G981" i="5"/>
  <c r="J981" i="5"/>
  <c r="G982" i="5"/>
  <c r="J982" i="5"/>
  <c r="G983" i="5"/>
  <c r="J983" i="5"/>
  <c r="G984" i="5"/>
  <c r="J984" i="5"/>
  <c r="G985" i="5"/>
  <c r="J985" i="5"/>
  <c r="G986" i="5"/>
  <c r="J986" i="5"/>
  <c r="G987" i="5"/>
  <c r="J987" i="5"/>
  <c r="G988" i="5"/>
  <c r="J988" i="5"/>
  <c r="G989" i="5"/>
  <c r="J989" i="5"/>
  <c r="G990" i="5"/>
  <c r="J990" i="5"/>
  <c r="G991" i="5"/>
  <c r="J991" i="5"/>
  <c r="G992" i="5"/>
  <c r="J992" i="5"/>
  <c r="G993" i="5"/>
  <c r="J993" i="5"/>
  <c r="G994" i="5"/>
  <c r="J994" i="5"/>
  <c r="G995" i="5"/>
  <c r="J995" i="5"/>
  <c r="G996" i="5"/>
  <c r="J996" i="5"/>
  <c r="G997" i="5"/>
  <c r="J997" i="5"/>
  <c r="G998" i="5"/>
  <c r="J998" i="5"/>
  <c r="G999" i="5"/>
  <c r="J999" i="5"/>
  <c r="G1000" i="5"/>
  <c r="J1000" i="5"/>
  <c r="G1001" i="5"/>
  <c r="J1001" i="5"/>
  <c r="G1002" i="5"/>
  <c r="J1002" i="5"/>
  <c r="G1003" i="5"/>
  <c r="J1003" i="5"/>
  <c r="G1004" i="5"/>
  <c r="J1004" i="5"/>
  <c r="G1005" i="5"/>
  <c r="J1005" i="5"/>
  <c r="G1006" i="5"/>
  <c r="J1006" i="5"/>
  <c r="G1007" i="5"/>
  <c r="J1007" i="5"/>
  <c r="G1008" i="5"/>
  <c r="J1008" i="5"/>
  <c r="G1009" i="5"/>
  <c r="J1009" i="5"/>
  <c r="G1010" i="5"/>
  <c r="J1010" i="5"/>
  <c r="G1011" i="5"/>
  <c r="J1011" i="5"/>
  <c r="G1012" i="5"/>
  <c r="J1012" i="5"/>
  <c r="G1013" i="5"/>
  <c r="J1013" i="5"/>
  <c r="G1014" i="5"/>
  <c r="J1014" i="5"/>
  <c r="G1015" i="5"/>
  <c r="J1015" i="5"/>
  <c r="G1016" i="5"/>
  <c r="J1016" i="5"/>
  <c r="G1017" i="5"/>
  <c r="J1017" i="5"/>
  <c r="G1018" i="5"/>
  <c r="J1018" i="5"/>
  <c r="G1019" i="5"/>
  <c r="J1019" i="5"/>
  <c r="G1020" i="5"/>
  <c r="J1020" i="5"/>
  <c r="G1021" i="5"/>
  <c r="J1021" i="5"/>
  <c r="G1022" i="5"/>
  <c r="J1022" i="5"/>
  <c r="G1023" i="5"/>
  <c r="J1023" i="5"/>
  <c r="G1024" i="5"/>
  <c r="J1024" i="5"/>
  <c r="G1025" i="5"/>
  <c r="J1025" i="5"/>
  <c r="G1026" i="5"/>
  <c r="J1026" i="5"/>
  <c r="G1027" i="5"/>
  <c r="J1027" i="5"/>
  <c r="G1028" i="5"/>
  <c r="J1028" i="5"/>
  <c r="G1029" i="5"/>
  <c r="J1029" i="5"/>
  <c r="G1030" i="5"/>
  <c r="J1030" i="5"/>
  <c r="G1031" i="5"/>
  <c r="J1031" i="5"/>
  <c r="G1032" i="5"/>
  <c r="J1032" i="5"/>
  <c r="G1033" i="5"/>
  <c r="J1033" i="5"/>
  <c r="G1034" i="5"/>
  <c r="J1034" i="5"/>
  <c r="G1035" i="5"/>
  <c r="J1035" i="5"/>
  <c r="G1036" i="5"/>
  <c r="J1036" i="5"/>
  <c r="G1037" i="5"/>
  <c r="J1037" i="5"/>
  <c r="G1038" i="5"/>
  <c r="J1038" i="5"/>
  <c r="G1039" i="5"/>
  <c r="J1039" i="5"/>
  <c r="G1040" i="5"/>
  <c r="J1040" i="5"/>
  <c r="G1041" i="5"/>
  <c r="J1041" i="5"/>
  <c r="G1042" i="5"/>
  <c r="J1042" i="5"/>
  <c r="G1043" i="5"/>
  <c r="J1043" i="5"/>
  <c r="G1044" i="5"/>
  <c r="J1044" i="5"/>
  <c r="G1045" i="5"/>
  <c r="J1045" i="5"/>
  <c r="G1046" i="5"/>
  <c r="J1046" i="5"/>
  <c r="G1047" i="5"/>
  <c r="J1047" i="5"/>
  <c r="G1048" i="5"/>
  <c r="J1048" i="5"/>
  <c r="G1049" i="5"/>
  <c r="J1049" i="5"/>
  <c r="G1050" i="5"/>
  <c r="J1050" i="5"/>
  <c r="G1051" i="5"/>
  <c r="J1051" i="5"/>
  <c r="G1052" i="5"/>
  <c r="J1052" i="5"/>
  <c r="G1053" i="5"/>
  <c r="J1053" i="5"/>
  <c r="G1054" i="5"/>
  <c r="J1054" i="5"/>
  <c r="G1055" i="5"/>
  <c r="J1055" i="5"/>
  <c r="G1056" i="5"/>
  <c r="J1056" i="5"/>
  <c r="G1057" i="5"/>
  <c r="J1057" i="5"/>
  <c r="G1058" i="5"/>
  <c r="J1058" i="5"/>
  <c r="G1059" i="5"/>
  <c r="J1059" i="5"/>
  <c r="G1060" i="5"/>
  <c r="J1060" i="5"/>
  <c r="G1061" i="5"/>
  <c r="J1061" i="5"/>
  <c r="G1062" i="5"/>
  <c r="J1062" i="5"/>
  <c r="G1063" i="5"/>
  <c r="J1063" i="5"/>
  <c r="G1064" i="5"/>
  <c r="J1064" i="5"/>
  <c r="G1065" i="5"/>
  <c r="J1065" i="5"/>
  <c r="G1066" i="5"/>
  <c r="J1066" i="5"/>
  <c r="G1067" i="5"/>
  <c r="J1067" i="5"/>
  <c r="G1068" i="5"/>
  <c r="J1068" i="5"/>
  <c r="G1069" i="5"/>
  <c r="J1069" i="5"/>
  <c r="G1070" i="5"/>
  <c r="J1070" i="5"/>
  <c r="G1071" i="5"/>
  <c r="J1071" i="5"/>
  <c r="G1072" i="5"/>
  <c r="J1072" i="5"/>
  <c r="G1073" i="5"/>
  <c r="J1073" i="5"/>
  <c r="G1074" i="5"/>
  <c r="J1074" i="5"/>
  <c r="G1075" i="5"/>
  <c r="J1075" i="5"/>
  <c r="G1076" i="5"/>
  <c r="J1076" i="5"/>
  <c r="G1077" i="5"/>
  <c r="J1077" i="5"/>
  <c r="G1078" i="5"/>
  <c r="J1078" i="5"/>
  <c r="G1079" i="5"/>
  <c r="J1079" i="5"/>
  <c r="G1080" i="5"/>
  <c r="J1080" i="5"/>
  <c r="G1081" i="5"/>
  <c r="J1081" i="5"/>
  <c r="G1082" i="5"/>
  <c r="J1082" i="5"/>
  <c r="G1083" i="5"/>
  <c r="J1083" i="5"/>
  <c r="G1084" i="5"/>
  <c r="J1084" i="5"/>
  <c r="G1085" i="5"/>
  <c r="J1085" i="5"/>
  <c r="G1086" i="5"/>
  <c r="J1086" i="5"/>
  <c r="G1087" i="5"/>
  <c r="J1087" i="5"/>
  <c r="G1088" i="5"/>
  <c r="J1088" i="5"/>
  <c r="G1089" i="5"/>
  <c r="J1089" i="5"/>
  <c r="G1090" i="5"/>
  <c r="J1090" i="5"/>
  <c r="G1091" i="5"/>
  <c r="J1091" i="5"/>
  <c r="G1092" i="5"/>
  <c r="J1092" i="5"/>
  <c r="G1093" i="5"/>
  <c r="J1093" i="5"/>
  <c r="G1094" i="5"/>
  <c r="J1094" i="5"/>
  <c r="G1095" i="5"/>
  <c r="J1095" i="5"/>
  <c r="G1096" i="5"/>
  <c r="J1096" i="5"/>
  <c r="G1097" i="5"/>
  <c r="J1097" i="5"/>
  <c r="G1098" i="5"/>
  <c r="J1098" i="5"/>
  <c r="G1099" i="5"/>
  <c r="J1099" i="5"/>
  <c r="G1100" i="5"/>
  <c r="J1100" i="5"/>
  <c r="G1101" i="5"/>
  <c r="J1101" i="5"/>
  <c r="G1102" i="5"/>
  <c r="J1102" i="5"/>
  <c r="G1103" i="5"/>
  <c r="J1103" i="5"/>
  <c r="G1104" i="5"/>
  <c r="J1104" i="5"/>
  <c r="G1105" i="5"/>
  <c r="J1105" i="5"/>
  <c r="G1106" i="5"/>
  <c r="J1106" i="5"/>
  <c r="G1107" i="5"/>
  <c r="J1107" i="5"/>
  <c r="G1108" i="5"/>
  <c r="J1108" i="5"/>
  <c r="G1109" i="5"/>
  <c r="J1109" i="5"/>
  <c r="G1110" i="5"/>
  <c r="J1110" i="5"/>
  <c r="G1111" i="5"/>
  <c r="J1111" i="5"/>
  <c r="G1112" i="5"/>
  <c r="J1112" i="5"/>
  <c r="G1113" i="5"/>
  <c r="J1113" i="5"/>
  <c r="G1114" i="5"/>
  <c r="J1114" i="5"/>
  <c r="G1115" i="5"/>
  <c r="J1115" i="5"/>
  <c r="G1116" i="5"/>
  <c r="J1116" i="5"/>
  <c r="G1117" i="5"/>
  <c r="J1117" i="5"/>
  <c r="G1118" i="5"/>
  <c r="J1118" i="5"/>
  <c r="G1119" i="5"/>
  <c r="J1119" i="5"/>
  <c r="G1120" i="5"/>
  <c r="J1120" i="5"/>
  <c r="G1121" i="5"/>
  <c r="J1121" i="5"/>
  <c r="G1122" i="5"/>
  <c r="J1122" i="5"/>
  <c r="G1123" i="5"/>
  <c r="J1123" i="5"/>
  <c r="G1124" i="5"/>
  <c r="J1124" i="5"/>
  <c r="G1125" i="5"/>
  <c r="J1125" i="5"/>
  <c r="G1126" i="5"/>
  <c r="J1126" i="5"/>
  <c r="G1127" i="5"/>
  <c r="J1127" i="5"/>
  <c r="G1128" i="5"/>
  <c r="J1128" i="5"/>
  <c r="G1129" i="5"/>
  <c r="J1129" i="5"/>
  <c r="G1130" i="5"/>
  <c r="J1130" i="5"/>
  <c r="G1131" i="5"/>
  <c r="J1131" i="5"/>
  <c r="G1132" i="5"/>
  <c r="J1132" i="5"/>
  <c r="G1133" i="5"/>
  <c r="J1133" i="5"/>
  <c r="G1134" i="5"/>
  <c r="J1134" i="5"/>
  <c r="G1135" i="5"/>
  <c r="J1135" i="5"/>
  <c r="G1136" i="5"/>
  <c r="J1136" i="5"/>
  <c r="G1137" i="5"/>
  <c r="J1137" i="5"/>
  <c r="G1138" i="5"/>
  <c r="J1138" i="5"/>
  <c r="G1139" i="5"/>
  <c r="J1139" i="5"/>
  <c r="G1140" i="5"/>
  <c r="J1140" i="5"/>
  <c r="G1141" i="5"/>
  <c r="J1141" i="5"/>
  <c r="G1142" i="5"/>
  <c r="J1142" i="5"/>
  <c r="G1143" i="5"/>
  <c r="J1143" i="5"/>
  <c r="G1144" i="5"/>
  <c r="J1144" i="5"/>
  <c r="G1145" i="5"/>
  <c r="J1145" i="5"/>
  <c r="G1146" i="5"/>
  <c r="J1146" i="5"/>
  <c r="G1147" i="5"/>
  <c r="J1147" i="5"/>
  <c r="G1148" i="5"/>
  <c r="J1148" i="5"/>
  <c r="G1149" i="5"/>
  <c r="J1149" i="5"/>
  <c r="G1150" i="5"/>
  <c r="J1150" i="5"/>
  <c r="G1151" i="5"/>
  <c r="J1151" i="5"/>
  <c r="G1152" i="5"/>
  <c r="J1152" i="5"/>
  <c r="G1153" i="5"/>
  <c r="J1153" i="5"/>
  <c r="G1154" i="5"/>
  <c r="J1154" i="5"/>
  <c r="G1155" i="5"/>
  <c r="J1155" i="5"/>
  <c r="G1156" i="5"/>
  <c r="J1156" i="5"/>
  <c r="G1157" i="5"/>
  <c r="J1157" i="5"/>
  <c r="G1158" i="5"/>
  <c r="J1158" i="5"/>
  <c r="G1159" i="5"/>
  <c r="J1159" i="5"/>
  <c r="G1160" i="5"/>
  <c r="J1160" i="5"/>
  <c r="G1161" i="5"/>
  <c r="J1161" i="5"/>
  <c r="G1162" i="5"/>
  <c r="J1162" i="5"/>
  <c r="G1163" i="5"/>
  <c r="J1163" i="5"/>
  <c r="G1164" i="5"/>
  <c r="J1164" i="5"/>
  <c r="G1165" i="5"/>
  <c r="J1165" i="5"/>
  <c r="G1166" i="5"/>
  <c r="J1166" i="5"/>
  <c r="G1167" i="5"/>
  <c r="J1167" i="5"/>
  <c r="G1168" i="5"/>
  <c r="J1168" i="5"/>
  <c r="G1169" i="5"/>
  <c r="J1169" i="5"/>
  <c r="G1170" i="5"/>
  <c r="J1170" i="5"/>
  <c r="G1171" i="5"/>
  <c r="J1171" i="5"/>
  <c r="G1172" i="5"/>
  <c r="J1172" i="5"/>
  <c r="G1173" i="5"/>
  <c r="J1173" i="5"/>
  <c r="G1174" i="5"/>
  <c r="J1174" i="5"/>
  <c r="G1175" i="5"/>
  <c r="J1175" i="5"/>
  <c r="G1176" i="5"/>
  <c r="J1176" i="5"/>
  <c r="G1177" i="5"/>
  <c r="J1177" i="5"/>
  <c r="G1178" i="5"/>
  <c r="J1178" i="5"/>
  <c r="G1179" i="5"/>
  <c r="J1179" i="5"/>
  <c r="G1180" i="5"/>
  <c r="J1180" i="5"/>
  <c r="G1181" i="5"/>
  <c r="J1181" i="5"/>
  <c r="G1182" i="5"/>
  <c r="J1182" i="5"/>
  <c r="G1183" i="5"/>
  <c r="J1183" i="5"/>
  <c r="G1184" i="5"/>
  <c r="J1184" i="5"/>
  <c r="G1185" i="5"/>
  <c r="J1185" i="5"/>
  <c r="G1186" i="5"/>
  <c r="J1186" i="5"/>
  <c r="G1187" i="5"/>
  <c r="J1187" i="5"/>
  <c r="G1188" i="5"/>
  <c r="J1188" i="5"/>
  <c r="G1189" i="5"/>
  <c r="J1189" i="5"/>
  <c r="G1190" i="5"/>
  <c r="J1190" i="5"/>
  <c r="G1191" i="5"/>
  <c r="J1191" i="5"/>
  <c r="G1192" i="5"/>
  <c r="J1192" i="5"/>
  <c r="G1193" i="5"/>
  <c r="J1193" i="5"/>
  <c r="G1194" i="5"/>
  <c r="J1194" i="5"/>
  <c r="G1195" i="5"/>
  <c r="J1195" i="5"/>
  <c r="G1196" i="5"/>
  <c r="J1196" i="5"/>
  <c r="G1197" i="5"/>
  <c r="J1197" i="5"/>
  <c r="G1198" i="5"/>
  <c r="J1198" i="5"/>
  <c r="G1199" i="5"/>
  <c r="J1199" i="5"/>
  <c r="G1200" i="5"/>
  <c r="J1200" i="5"/>
  <c r="G1201" i="5"/>
  <c r="J1201" i="5"/>
  <c r="G1202" i="5"/>
  <c r="J1202" i="5"/>
  <c r="G1203" i="5"/>
  <c r="J1203" i="5"/>
  <c r="G1204" i="5"/>
  <c r="J1204" i="5"/>
  <c r="G1205" i="5"/>
  <c r="J1205" i="5"/>
  <c r="G1206" i="5"/>
  <c r="J1206" i="5"/>
  <c r="G1207" i="5"/>
  <c r="J1207" i="5"/>
  <c r="G1208" i="5"/>
  <c r="J1208" i="5"/>
  <c r="G1209" i="5"/>
  <c r="J1209" i="5"/>
  <c r="G1210" i="5"/>
  <c r="J1210" i="5"/>
  <c r="G1211" i="5"/>
  <c r="J1211" i="5"/>
  <c r="G1212" i="5"/>
  <c r="J1212" i="5"/>
  <c r="G1213" i="5"/>
  <c r="J1213" i="5"/>
  <c r="G1214" i="5"/>
  <c r="J1214" i="5"/>
  <c r="G1215" i="5"/>
  <c r="J1215" i="5"/>
  <c r="G1216" i="5"/>
  <c r="J1216" i="5"/>
  <c r="G1217" i="5"/>
  <c r="J1217" i="5"/>
  <c r="G1218" i="5"/>
  <c r="J1218" i="5"/>
  <c r="G1219" i="5"/>
  <c r="J1219" i="5"/>
  <c r="G1220" i="5"/>
  <c r="J1220" i="5"/>
  <c r="G1221" i="5"/>
  <c r="J1221" i="5"/>
  <c r="G1222" i="5"/>
  <c r="J1222" i="5"/>
  <c r="G1223" i="5"/>
  <c r="J1223" i="5"/>
  <c r="G1224" i="5"/>
  <c r="J1224" i="5"/>
  <c r="G1225" i="5"/>
  <c r="J1225" i="5"/>
  <c r="G1226" i="5"/>
  <c r="J1226" i="5"/>
  <c r="G1227" i="5"/>
  <c r="J1227" i="5"/>
  <c r="G1228" i="5"/>
  <c r="J1228" i="5"/>
  <c r="G1229" i="5"/>
  <c r="J1229" i="5"/>
  <c r="G1230" i="5"/>
  <c r="J1230" i="5"/>
  <c r="G1231" i="5"/>
  <c r="J1231" i="5"/>
  <c r="G1232" i="5"/>
  <c r="J1232" i="5"/>
  <c r="G1233" i="5"/>
  <c r="J1233" i="5"/>
  <c r="G1234" i="5"/>
  <c r="J1234" i="5"/>
  <c r="G1235" i="5"/>
  <c r="J1235" i="5"/>
  <c r="G1236" i="5"/>
  <c r="J1236" i="5"/>
  <c r="G1237" i="5"/>
  <c r="J1237" i="5"/>
  <c r="G1238" i="5"/>
  <c r="J1238" i="5"/>
  <c r="G1239" i="5"/>
  <c r="J1239" i="5"/>
  <c r="G1240" i="5"/>
  <c r="J1240" i="5"/>
  <c r="G1241" i="5"/>
  <c r="J1241" i="5"/>
  <c r="G1242" i="5"/>
  <c r="J1242" i="5"/>
  <c r="G1243" i="5"/>
  <c r="J1243" i="5"/>
  <c r="G1244" i="5"/>
  <c r="J1244" i="5"/>
  <c r="G1245" i="5"/>
  <c r="J1245" i="5"/>
  <c r="G1246" i="5"/>
  <c r="J1246" i="5"/>
  <c r="G1247" i="5"/>
  <c r="J1247" i="5"/>
  <c r="G1248" i="5"/>
  <c r="J1248" i="5"/>
  <c r="G1249" i="5"/>
  <c r="J1249" i="5"/>
  <c r="G1250" i="5"/>
  <c r="J1250" i="5"/>
  <c r="G1251" i="5"/>
  <c r="J1251" i="5"/>
  <c r="G1252" i="5"/>
  <c r="J1252" i="5"/>
  <c r="G1253" i="5"/>
  <c r="J1253" i="5"/>
  <c r="G1254" i="5"/>
  <c r="J1254" i="5"/>
  <c r="G1255" i="5"/>
  <c r="J1255" i="5"/>
  <c r="G1256" i="5"/>
  <c r="J1256" i="5"/>
  <c r="G1257" i="5"/>
  <c r="J1257" i="5"/>
  <c r="G1258" i="5"/>
  <c r="J1258" i="5"/>
  <c r="G1259" i="5"/>
  <c r="J1259" i="5"/>
  <c r="G1260" i="5"/>
  <c r="J1260" i="5"/>
  <c r="G1261" i="5"/>
  <c r="J1261" i="5"/>
  <c r="G1262" i="5"/>
  <c r="J1262" i="5"/>
  <c r="G1263" i="5"/>
  <c r="J1263" i="5"/>
  <c r="G1264" i="5"/>
  <c r="J1264" i="5"/>
  <c r="G1265" i="5"/>
  <c r="J1265" i="5"/>
  <c r="G1266" i="5"/>
  <c r="J1266" i="5"/>
  <c r="G1267" i="5"/>
  <c r="J1267" i="5"/>
  <c r="G1268" i="5"/>
  <c r="J1268" i="5"/>
  <c r="G1269" i="5"/>
  <c r="J1269" i="5"/>
  <c r="G1270" i="5"/>
  <c r="J1270" i="5"/>
  <c r="G1271" i="5"/>
  <c r="J1271" i="5"/>
  <c r="G1272" i="5"/>
  <c r="J1272" i="5"/>
  <c r="G1273" i="5"/>
  <c r="J1273" i="5"/>
  <c r="G1274" i="5"/>
  <c r="J1274" i="5"/>
  <c r="G1275" i="5"/>
  <c r="J1275" i="5"/>
  <c r="G1276" i="5"/>
  <c r="J1276" i="5"/>
  <c r="G1277" i="5"/>
  <c r="J1277" i="5"/>
  <c r="G1278" i="5"/>
  <c r="J1278" i="5"/>
  <c r="G1279" i="5"/>
  <c r="J1279" i="5"/>
  <c r="G1280" i="5"/>
  <c r="J1280" i="5"/>
  <c r="G1281" i="5"/>
  <c r="J1281" i="5"/>
  <c r="G1282" i="5"/>
  <c r="J1282" i="5"/>
  <c r="G1283" i="5"/>
  <c r="J1283" i="5"/>
  <c r="G1284" i="5"/>
  <c r="J1284" i="5"/>
  <c r="G1285" i="5"/>
  <c r="J1285" i="5"/>
  <c r="G1286" i="5"/>
  <c r="J1286" i="5"/>
  <c r="G1287" i="5"/>
  <c r="J1287" i="5"/>
  <c r="G1288" i="5"/>
  <c r="J1288" i="5"/>
  <c r="G1289" i="5"/>
  <c r="J1289" i="5"/>
  <c r="G1290" i="5"/>
  <c r="J1290" i="5"/>
  <c r="G1291" i="5"/>
  <c r="J1291" i="5"/>
  <c r="G1292" i="5"/>
  <c r="J1292" i="5"/>
  <c r="G1293" i="5"/>
  <c r="J1293" i="5"/>
  <c r="G1294" i="5"/>
  <c r="J1294" i="5"/>
  <c r="G1295" i="5"/>
  <c r="J1295" i="5"/>
  <c r="G1296" i="5"/>
  <c r="J1296" i="5"/>
  <c r="G1297" i="5"/>
  <c r="J1297" i="5"/>
  <c r="G1298" i="5"/>
  <c r="J1298" i="5"/>
  <c r="G1299" i="5"/>
  <c r="J1299" i="5"/>
  <c r="G1300" i="5"/>
  <c r="J1300" i="5"/>
  <c r="G1301" i="5"/>
  <c r="J1301" i="5"/>
  <c r="G1302" i="5"/>
  <c r="J1302" i="5"/>
  <c r="G1303" i="5"/>
  <c r="J1303" i="5"/>
  <c r="G1304" i="5"/>
  <c r="J1304" i="5"/>
  <c r="G1305" i="5"/>
  <c r="J1305" i="5"/>
  <c r="G1306" i="5"/>
  <c r="J1306" i="5"/>
  <c r="G1307" i="5"/>
  <c r="J1307" i="5"/>
  <c r="G1308" i="5"/>
  <c r="J1308" i="5"/>
  <c r="G1309" i="5"/>
  <c r="J1309" i="5"/>
  <c r="G1310" i="5"/>
  <c r="J1310" i="5"/>
  <c r="G1311" i="5"/>
  <c r="J1311" i="5"/>
  <c r="G1312" i="5"/>
  <c r="J1312" i="5"/>
  <c r="G1313" i="5"/>
  <c r="J1313" i="5"/>
  <c r="G1314" i="5"/>
  <c r="J1314" i="5"/>
  <c r="G1315" i="5"/>
  <c r="J1315" i="5"/>
  <c r="G1316" i="5"/>
  <c r="J1316" i="5"/>
  <c r="G1317" i="5"/>
  <c r="J1317" i="5"/>
  <c r="G1318" i="5"/>
  <c r="J1318" i="5"/>
  <c r="G1319" i="5"/>
  <c r="J1319" i="5"/>
  <c r="G1320" i="5"/>
  <c r="J1320" i="5"/>
  <c r="G1321" i="5"/>
  <c r="J1321" i="5"/>
  <c r="G1322" i="5"/>
  <c r="J1322" i="5"/>
  <c r="G1323" i="5"/>
  <c r="J1323" i="5"/>
  <c r="G1324" i="5"/>
  <c r="J1324" i="5"/>
  <c r="G1325" i="5"/>
  <c r="J1325" i="5"/>
  <c r="G1326" i="5"/>
  <c r="J1326" i="5"/>
  <c r="G1327" i="5"/>
  <c r="J1327" i="5"/>
  <c r="G1328" i="5"/>
  <c r="J1328" i="5"/>
  <c r="G1329" i="5"/>
  <c r="J1329" i="5"/>
  <c r="G1330" i="5"/>
  <c r="J1330" i="5"/>
  <c r="G1331" i="5"/>
  <c r="J1331" i="5"/>
  <c r="G1332" i="5"/>
  <c r="J1332" i="5"/>
  <c r="G1333" i="5"/>
  <c r="J1333" i="5"/>
  <c r="G1334" i="5"/>
  <c r="J1334" i="5"/>
  <c r="G1335" i="5"/>
  <c r="J1335" i="5"/>
  <c r="G1336" i="5"/>
  <c r="J1336" i="5"/>
  <c r="G1337" i="5"/>
  <c r="J1337" i="5"/>
  <c r="G1338" i="5"/>
  <c r="J1338" i="5"/>
  <c r="G1339" i="5"/>
  <c r="J1339" i="5"/>
  <c r="G1340" i="5"/>
  <c r="J1340" i="5"/>
  <c r="G1341" i="5"/>
  <c r="J1341" i="5"/>
  <c r="G1342" i="5"/>
  <c r="J1342" i="5"/>
  <c r="G1343" i="5"/>
  <c r="J1343" i="5"/>
  <c r="G1344" i="5"/>
  <c r="J1344" i="5"/>
  <c r="G1345" i="5"/>
  <c r="J1345" i="5"/>
  <c r="G1346" i="5"/>
  <c r="J1346" i="5"/>
  <c r="G1347" i="5"/>
  <c r="J1347" i="5"/>
  <c r="G1348" i="5"/>
  <c r="J1348" i="5"/>
  <c r="G1349" i="5"/>
  <c r="J1349" i="5"/>
  <c r="G1350" i="5"/>
  <c r="J1350" i="5"/>
  <c r="G1351" i="5"/>
  <c r="J1351" i="5"/>
  <c r="G1352" i="5"/>
  <c r="J1352" i="5"/>
  <c r="G1353" i="5"/>
  <c r="J1353" i="5"/>
  <c r="G1354" i="5"/>
  <c r="J1354" i="5"/>
  <c r="G1355" i="5"/>
  <c r="J1355" i="5"/>
  <c r="G1356" i="5"/>
  <c r="J1356" i="5"/>
  <c r="G1357" i="5"/>
  <c r="J1357" i="5"/>
  <c r="G1358" i="5"/>
  <c r="J1358" i="5"/>
  <c r="G1359" i="5"/>
  <c r="J1359" i="5"/>
  <c r="G1360" i="5"/>
  <c r="J1360" i="5"/>
  <c r="G1361" i="5"/>
  <c r="J1361" i="5"/>
  <c r="G1362" i="5"/>
  <c r="J1362" i="5"/>
  <c r="G1363" i="5"/>
  <c r="J1363" i="5"/>
  <c r="G1364" i="5"/>
  <c r="J1364" i="5"/>
  <c r="G1365" i="5"/>
  <c r="J1365" i="5"/>
  <c r="G1366" i="5"/>
  <c r="J1366" i="5"/>
  <c r="G1367" i="5"/>
  <c r="J1367" i="5"/>
  <c r="G1368" i="5"/>
  <c r="J1368" i="5"/>
  <c r="G1369" i="5"/>
  <c r="J1369" i="5"/>
  <c r="G1370" i="5"/>
  <c r="J1370" i="5"/>
  <c r="G1371" i="5"/>
  <c r="J1371" i="5"/>
  <c r="G1372" i="5"/>
  <c r="J1372" i="5"/>
  <c r="G1373" i="5"/>
  <c r="J1373" i="5"/>
  <c r="G1374" i="5"/>
  <c r="J1374" i="5"/>
  <c r="G1375" i="5"/>
  <c r="J1375" i="5"/>
  <c r="G1376" i="5"/>
  <c r="J1376" i="5"/>
  <c r="G1377" i="5"/>
  <c r="J1377" i="5"/>
  <c r="G1378" i="5"/>
  <c r="J1378" i="5"/>
  <c r="G1379" i="5"/>
  <c r="J1379" i="5"/>
  <c r="G1380" i="5"/>
  <c r="J1380" i="5"/>
  <c r="G1381" i="5"/>
  <c r="J1381" i="5"/>
  <c r="G1382" i="5"/>
  <c r="J1382" i="5"/>
  <c r="G1383" i="5"/>
  <c r="J1383" i="5"/>
  <c r="G1384" i="5"/>
  <c r="J1384" i="5"/>
  <c r="G1385" i="5"/>
  <c r="J1385" i="5"/>
  <c r="G1386" i="5"/>
  <c r="J1386" i="5"/>
  <c r="G1387" i="5"/>
  <c r="J1387" i="5"/>
  <c r="G1388" i="5"/>
  <c r="J1388" i="5"/>
  <c r="G1389" i="5"/>
  <c r="J1389" i="5"/>
  <c r="G1390" i="5"/>
  <c r="J1390" i="5"/>
  <c r="G1391" i="5"/>
  <c r="J1391" i="5"/>
  <c r="G1392" i="5"/>
  <c r="J1392" i="5"/>
  <c r="G1393" i="5"/>
  <c r="J1393" i="5"/>
  <c r="G1394" i="5"/>
  <c r="J1394" i="5"/>
  <c r="G1395" i="5"/>
  <c r="J1395" i="5"/>
  <c r="G1396" i="5"/>
  <c r="J1396" i="5"/>
  <c r="G1397" i="5"/>
  <c r="J1397" i="5"/>
  <c r="G1398" i="5"/>
  <c r="J1398" i="5"/>
  <c r="G1399" i="5"/>
  <c r="J1399" i="5"/>
  <c r="G1400" i="5"/>
  <c r="J1400" i="5"/>
  <c r="G1401" i="5"/>
  <c r="J1401" i="5"/>
  <c r="G1402" i="5"/>
  <c r="J1402" i="5"/>
  <c r="G1403" i="5"/>
  <c r="J1403" i="5"/>
  <c r="G1404" i="5"/>
  <c r="J1404" i="5"/>
  <c r="G1405" i="5"/>
  <c r="J1405" i="5"/>
  <c r="G1406" i="5"/>
  <c r="J1406" i="5"/>
  <c r="G1407" i="5"/>
  <c r="J1407" i="5"/>
  <c r="G1408" i="5"/>
  <c r="J1408" i="5"/>
  <c r="G1409" i="5"/>
  <c r="J1409" i="5"/>
  <c r="G1410" i="5"/>
  <c r="J1410" i="5"/>
  <c r="G1411" i="5"/>
  <c r="J1411" i="5"/>
  <c r="G1412" i="5"/>
  <c r="J1412" i="5"/>
  <c r="G1413" i="5"/>
  <c r="J1413" i="5"/>
  <c r="G1414" i="5"/>
  <c r="J1414" i="5"/>
  <c r="G1415" i="5"/>
  <c r="J1415" i="5"/>
  <c r="G1416" i="5"/>
  <c r="J1416" i="5"/>
  <c r="G1417" i="5"/>
  <c r="J1417" i="5"/>
  <c r="G1418" i="5"/>
  <c r="J1418" i="5"/>
  <c r="G1419" i="5"/>
  <c r="J1419" i="5"/>
  <c r="G1420" i="5"/>
  <c r="J1420" i="5"/>
  <c r="G1421" i="5"/>
  <c r="J1421" i="5"/>
  <c r="G1422" i="5"/>
  <c r="J1422" i="5"/>
  <c r="G1423" i="5"/>
  <c r="J1423" i="5"/>
  <c r="G1424" i="5"/>
  <c r="J1424" i="5"/>
  <c r="G1425" i="5"/>
  <c r="J1425" i="5"/>
  <c r="G1426" i="5"/>
  <c r="J1426" i="5"/>
  <c r="G1427" i="5"/>
  <c r="J1427" i="5"/>
  <c r="G1428" i="5"/>
  <c r="J1428" i="5"/>
  <c r="G1429" i="5"/>
  <c r="J1429" i="5"/>
  <c r="G1430" i="5"/>
  <c r="J1430" i="5"/>
  <c r="G1431" i="5"/>
  <c r="J1431" i="5"/>
  <c r="G1432" i="5"/>
  <c r="J1432" i="5"/>
  <c r="G1433" i="5"/>
  <c r="J1433" i="5"/>
  <c r="G1434" i="5"/>
  <c r="J1434" i="5"/>
  <c r="G1435" i="5"/>
  <c r="J1435" i="5"/>
  <c r="G1436" i="5"/>
  <c r="J1436" i="5"/>
  <c r="G1437" i="5"/>
  <c r="J1437" i="5"/>
  <c r="G1438" i="5"/>
  <c r="J1438" i="5"/>
  <c r="G1439" i="5"/>
  <c r="J1439" i="5"/>
  <c r="G1440" i="5"/>
  <c r="J1440" i="5"/>
  <c r="G1441" i="5"/>
  <c r="J1441" i="5"/>
  <c r="G1442" i="5"/>
  <c r="J1442" i="5"/>
  <c r="G1443" i="5"/>
  <c r="J1443" i="5"/>
  <c r="G1444" i="5"/>
  <c r="J1444" i="5"/>
  <c r="G1445" i="5"/>
  <c r="J1445" i="5"/>
  <c r="G1446" i="5"/>
  <c r="J1446" i="5"/>
  <c r="G1447" i="5"/>
  <c r="J1447" i="5"/>
  <c r="G1448" i="5"/>
  <c r="J1448" i="5"/>
  <c r="G1449" i="5"/>
  <c r="J1449" i="5"/>
  <c r="G1450" i="5"/>
  <c r="J1450" i="5"/>
  <c r="G1451" i="5"/>
  <c r="J1451" i="5"/>
  <c r="G1452" i="5"/>
  <c r="J1452" i="5"/>
  <c r="G1453" i="5"/>
  <c r="J1453" i="5"/>
  <c r="G1454" i="5"/>
  <c r="J1454" i="5"/>
  <c r="G1455" i="5"/>
  <c r="J1455" i="5"/>
  <c r="G1456" i="5"/>
  <c r="J1456" i="5"/>
  <c r="G1457" i="5"/>
  <c r="J1457" i="5"/>
  <c r="G1458" i="5"/>
  <c r="J1458" i="5"/>
  <c r="G1459" i="5"/>
  <c r="J1459" i="5"/>
  <c r="G1460" i="5"/>
  <c r="J1460" i="5"/>
  <c r="G1461" i="5"/>
  <c r="J1461" i="5"/>
  <c r="G1462" i="5"/>
  <c r="J1462" i="5"/>
  <c r="G1463" i="5"/>
  <c r="J1463" i="5"/>
  <c r="G1464" i="5"/>
  <c r="J1464" i="5"/>
  <c r="G1465" i="5"/>
  <c r="J1465" i="5"/>
  <c r="G1466" i="5"/>
  <c r="J1466" i="5"/>
  <c r="G1467" i="5"/>
  <c r="J1467" i="5"/>
  <c r="G1468" i="5"/>
  <c r="J1468" i="5"/>
  <c r="G1469" i="5"/>
  <c r="J1469" i="5"/>
  <c r="G1470" i="5"/>
  <c r="J1470" i="5"/>
  <c r="G1471" i="5"/>
  <c r="J1471" i="5"/>
  <c r="G1472" i="5"/>
  <c r="J1472" i="5"/>
  <c r="G1473" i="5"/>
  <c r="J1473" i="5"/>
  <c r="G1474" i="5"/>
  <c r="J1474" i="5"/>
  <c r="G1475" i="5"/>
  <c r="J1475" i="5"/>
  <c r="G1476" i="5"/>
  <c r="J1476" i="5"/>
  <c r="G1477" i="5"/>
  <c r="J1477" i="5"/>
  <c r="G1478" i="5"/>
  <c r="J1478" i="5"/>
  <c r="G1479" i="5"/>
  <c r="J1479" i="5"/>
  <c r="G1480" i="5"/>
  <c r="J1480" i="5"/>
  <c r="G1481" i="5"/>
  <c r="J1481" i="5"/>
  <c r="G1482" i="5"/>
  <c r="J1482" i="5"/>
  <c r="G1483" i="5"/>
  <c r="J1483" i="5"/>
  <c r="G1484" i="5"/>
  <c r="J1484" i="5"/>
  <c r="G1485" i="5"/>
  <c r="J1485" i="5"/>
  <c r="G1486" i="5"/>
  <c r="J1486" i="5"/>
  <c r="G1487" i="5"/>
  <c r="J1487" i="5"/>
  <c r="G1488" i="5"/>
  <c r="J1488" i="5"/>
  <c r="G1489" i="5"/>
  <c r="J1489" i="5"/>
  <c r="G1490" i="5"/>
  <c r="J1490" i="5"/>
  <c r="G1491" i="5"/>
  <c r="J1491" i="5"/>
  <c r="X10" i="4"/>
  <c r="Z10" i="4" s="1"/>
  <c r="AB10" i="4" s="1"/>
  <c r="AD10" i="4" s="1"/>
  <c r="AF10" i="4" s="1"/>
  <c r="AH10" i="4" s="1"/>
  <c r="AJ10" i="4" s="1"/>
  <c r="AL10" i="4" s="1"/>
  <c r="AN10" i="4" s="1"/>
  <c r="AP10" i="4" s="1"/>
  <c r="AR10" i="4" s="1"/>
  <c r="AT10" i="4" s="1"/>
  <c r="AV10" i="4" s="1"/>
  <c r="AX10" i="4" s="1"/>
  <c r="AZ10" i="4" s="1"/>
  <c r="BB10" i="4" s="1"/>
  <c r="BD10" i="4" s="1"/>
  <c r="BF10" i="4" s="1"/>
  <c r="BH10" i="4" s="1"/>
  <c r="BJ10" i="4" s="1"/>
  <c r="BL10" i="4" s="1"/>
  <c r="BN10" i="4" s="1"/>
  <c r="BP10" i="4" s="1"/>
  <c r="BR10" i="4" s="1"/>
  <c r="BT10" i="4" s="1"/>
  <c r="BV10" i="4" s="1"/>
  <c r="BX10" i="4" s="1"/>
  <c r="BZ10" i="4" s="1"/>
  <c r="CB10" i="4" s="1"/>
  <c r="CD10" i="4" s="1"/>
  <c r="CF10" i="4" s="1"/>
  <c r="CH10" i="4" s="1"/>
  <c r="CJ10" i="4" s="1"/>
  <c r="CL10" i="4" s="1"/>
  <c r="CN10" i="4" s="1"/>
  <c r="CP10" i="4" s="1"/>
  <c r="CR10" i="4" s="1"/>
  <c r="LK16" i="4"/>
  <c r="LH16" i="4" s="1"/>
  <c r="LK17" i="4"/>
  <c r="Q18" i="4"/>
  <c r="Q19" i="4" s="1"/>
  <c r="D32" i="6" a="1"/>
  <c r="P64" i="19" a="1"/>
  <c r="H102" i="6" l="1"/>
  <c r="D52" i="6"/>
  <c r="Q96" i="6"/>
  <c r="D60" i="6"/>
  <c r="T118" i="6"/>
  <c r="D112" i="6"/>
  <c r="P100" i="6"/>
  <c r="T82" i="6"/>
  <c r="N80" i="6"/>
  <c r="N37" i="6"/>
  <c r="F32" i="6"/>
  <c r="A24" i="6" s="1"/>
  <c r="T52" i="6"/>
  <c r="P72" i="6"/>
  <c r="W46" i="6"/>
  <c r="H103" i="6"/>
  <c r="M39" i="6"/>
  <c r="P101" i="6"/>
  <c r="N72" i="6"/>
  <c r="J121" i="6"/>
  <c r="R129" i="6"/>
  <c r="F44" i="6"/>
  <c r="S96" i="6"/>
  <c r="G132" i="6"/>
  <c r="E76" i="6"/>
  <c r="J50" i="6"/>
  <c r="D34" i="6"/>
  <c r="A34" i="6" s="1"/>
  <c r="F8" i="25" s="1"/>
  <c r="M61" i="6"/>
  <c r="R60" i="6"/>
  <c r="P76" i="6"/>
  <c r="S47" i="6"/>
  <c r="I125" i="6"/>
  <c r="H40" i="6"/>
  <c r="G76" i="6"/>
  <c r="R42" i="6"/>
  <c r="P123" i="6"/>
  <c r="E45" i="6"/>
  <c r="L73" i="6"/>
  <c r="F34" i="6"/>
  <c r="A26" i="6" s="1"/>
  <c r="H123" i="6"/>
  <c r="R78" i="6"/>
  <c r="Q101" i="6"/>
  <c r="M74" i="6"/>
  <c r="M57" i="6"/>
  <c r="R77" i="6"/>
  <c r="Q115" i="6"/>
  <c r="L70" i="6"/>
  <c r="U49" i="6"/>
  <c r="S105" i="6"/>
  <c r="I88" i="6"/>
  <c r="M81" i="6"/>
  <c r="U47" i="6"/>
  <c r="R72" i="6"/>
  <c r="G143" i="6"/>
  <c r="D130" i="6"/>
  <c r="P61" i="6"/>
  <c r="N41" i="6"/>
  <c r="W75" i="6"/>
  <c r="D139" i="6"/>
  <c r="D124" i="6"/>
  <c r="N91" i="6"/>
  <c r="R58" i="6"/>
  <c r="R56" i="6"/>
  <c r="M90" i="6"/>
  <c r="U62" i="6"/>
  <c r="U59" i="6"/>
  <c r="T72" i="6"/>
  <c r="W41" i="6"/>
  <c r="H77" i="6"/>
  <c r="O72" i="6"/>
  <c r="R44" i="6"/>
  <c r="R47" i="6"/>
  <c r="N77" i="6"/>
  <c r="W128" i="6"/>
  <c r="J42" i="6"/>
  <c r="E54" i="6"/>
  <c r="E66" i="6"/>
  <c r="K51" i="6"/>
  <c r="J68" i="6"/>
  <c r="K57" i="6"/>
  <c r="W80" i="6"/>
  <c r="I105" i="6"/>
  <c r="L47" i="6"/>
  <c r="D105" i="6"/>
  <c r="S100" i="6"/>
  <c r="O39" i="6"/>
  <c r="S43" i="6"/>
  <c r="S60" i="6"/>
  <c r="I37" i="6"/>
  <c r="W159" i="6"/>
  <c r="W70" i="6"/>
  <c r="O38" i="6"/>
  <c r="W37" i="6"/>
  <c r="S37" i="6"/>
  <c r="Q41" i="6"/>
  <c r="U109" i="6"/>
  <c r="G81" i="6"/>
  <c r="V119" i="6"/>
  <c r="O87" i="6"/>
  <c r="J82" i="6"/>
  <c r="V92" i="6"/>
  <c r="N100" i="6"/>
  <c r="S176" i="6"/>
  <c r="N50" i="6"/>
  <c r="T124" i="6"/>
  <c r="K173" i="6"/>
  <c r="L124" i="6"/>
  <c r="D126" i="6"/>
  <c r="T129" i="6"/>
  <c r="J49" i="6"/>
  <c r="R89" i="6"/>
  <c r="J99" i="6"/>
  <c r="G144" i="6"/>
  <c r="M70" i="6"/>
  <c r="V112" i="6"/>
  <c r="P50" i="6"/>
  <c r="R49" i="6"/>
  <c r="Q69" i="6"/>
  <c r="W95" i="6"/>
  <c r="M69" i="6"/>
  <c r="D94" i="6"/>
  <c r="O36" i="6"/>
  <c r="I61" i="6"/>
  <c r="L120" i="6"/>
  <c r="E39" i="6"/>
  <c r="F62" i="6"/>
  <c r="Q116" i="6"/>
  <c r="V90" i="6"/>
  <c r="U60" i="6"/>
  <c r="R73" i="6"/>
  <c r="O80" i="6"/>
  <c r="G50" i="6"/>
  <c r="O50" i="6"/>
  <c r="J36" i="6"/>
  <c r="W101" i="6"/>
  <c r="O37" i="6"/>
  <c r="U64" i="6"/>
  <c r="K131" i="6"/>
  <c r="J173" i="6"/>
  <c r="L131" i="6"/>
  <c r="E78" i="6"/>
  <c r="U84" i="6"/>
  <c r="S49" i="6"/>
  <c r="J55" i="6"/>
  <c r="F75" i="6"/>
  <c r="M32" i="6"/>
  <c r="V96" i="6"/>
  <c r="P54" i="6"/>
  <c r="U134" i="6"/>
  <c r="E34" i="6"/>
  <c r="E60" i="6"/>
  <c r="W48" i="6"/>
  <c r="G47" i="6"/>
  <c r="L88" i="6"/>
  <c r="Q56" i="6"/>
  <c r="K49" i="6"/>
  <c r="O61" i="6"/>
  <c r="E52" i="6"/>
  <c r="J201" i="6"/>
  <c r="O73" i="6"/>
  <c r="F51" i="6"/>
  <c r="O35" i="6"/>
  <c r="D80" i="6"/>
  <c r="R81" i="6"/>
  <c r="H59" i="6"/>
  <c r="Q110" i="6"/>
  <c r="V168" i="6"/>
  <c r="V158" i="6"/>
  <c r="K59" i="6"/>
  <c r="V89" i="6"/>
  <c r="D66" i="6"/>
  <c r="J35" i="6"/>
  <c r="S39" i="6"/>
  <c r="M55" i="6"/>
  <c r="K46" i="6"/>
  <c r="U66" i="6"/>
  <c r="R39" i="6"/>
  <c r="I58" i="6"/>
  <c r="N75" i="6"/>
  <c r="G83" i="6"/>
  <c r="S67" i="6"/>
  <c r="M45" i="6"/>
  <c r="D135" i="6"/>
  <c r="I60" i="6"/>
  <c r="N33" i="6"/>
  <c r="K113" i="6"/>
  <c r="G48" i="6"/>
  <c r="M63" i="6"/>
  <c r="K68" i="6"/>
  <c r="S106" i="6"/>
  <c r="D113" i="6"/>
  <c r="T64" i="6"/>
  <c r="L72" i="6"/>
  <c r="M65" i="6"/>
  <c r="N121" i="6"/>
  <c r="T112" i="6"/>
  <c r="W98" i="6"/>
  <c r="G136" i="6"/>
  <c r="K128" i="6"/>
  <c r="L92" i="6"/>
  <c r="S66" i="6"/>
  <c r="I38" i="6"/>
  <c r="T84" i="6"/>
  <c r="F88" i="6"/>
  <c r="L71" i="6"/>
  <c r="V120" i="6"/>
  <c r="R107" i="6"/>
  <c r="S101" i="6"/>
  <c r="D146" i="6"/>
  <c r="V107" i="6"/>
  <c r="I123" i="6"/>
  <c r="P49" i="6"/>
  <c r="P41" i="6"/>
  <c r="P33" i="6"/>
  <c r="J53" i="6"/>
  <c r="S46" i="6"/>
  <c r="Q100" i="6"/>
  <c r="D56" i="6"/>
  <c r="H60" i="6"/>
  <c r="H47" i="6"/>
  <c r="N134" i="6"/>
  <c r="S164" i="6"/>
  <c r="E104" i="6"/>
  <c r="M153" i="6"/>
  <c r="H35" i="6"/>
  <c r="U73" i="6"/>
  <c r="J63" i="6"/>
  <c r="R36" i="6"/>
  <c r="P70" i="6"/>
  <c r="N40" i="6"/>
  <c r="N67" i="6"/>
  <c r="D44" i="6"/>
  <c r="G66" i="6"/>
  <c r="O106" i="6"/>
  <c r="L132" i="6"/>
  <c r="J76" i="6"/>
  <c r="D70" i="6"/>
  <c r="P60" i="6"/>
  <c r="N108" i="6"/>
  <c r="Q75" i="6"/>
  <c r="J77" i="6"/>
  <c r="D74" i="6"/>
  <c r="E43" i="6"/>
  <c r="W90" i="6"/>
  <c r="P36" i="6"/>
  <c r="H133" i="6"/>
  <c r="V38" i="6"/>
  <c r="L80" i="6"/>
  <c r="S34" i="6"/>
  <c r="F73" i="6"/>
  <c r="H94" i="6"/>
  <c r="P81" i="6"/>
  <c r="G160" i="6"/>
  <c r="R84" i="6"/>
  <c r="N129" i="6"/>
  <c r="F188" i="6"/>
  <c r="D108" i="6"/>
  <c r="T40" i="6"/>
  <c r="M60" i="6"/>
  <c r="H121" i="6"/>
  <c r="U35" i="6"/>
  <c r="F48" i="6"/>
  <c r="J126" i="6"/>
  <c r="Q52" i="6"/>
  <c r="O53" i="6"/>
  <c r="K139" i="6"/>
  <c r="P107" i="6"/>
  <c r="R102" i="6"/>
  <c r="S99" i="6"/>
  <c r="T128" i="6"/>
  <c r="M75" i="6"/>
  <c r="W106" i="6"/>
  <c r="T92" i="6"/>
  <c r="T150" i="6"/>
  <c r="G59" i="6"/>
  <c r="V114" i="6"/>
  <c r="O101" i="6"/>
  <c r="M248" i="6"/>
  <c r="P171" i="6"/>
  <c r="T152" i="6"/>
  <c r="D98" i="6"/>
  <c r="O40" i="6"/>
  <c r="D38" i="6"/>
  <c r="G92" i="6"/>
  <c r="T37" i="6"/>
  <c r="K65" i="6"/>
  <c r="O65" i="6"/>
  <c r="S103" i="6"/>
  <c r="W124" i="6"/>
  <c r="S123" i="6"/>
  <c r="O117" i="6"/>
  <c r="J48" i="6"/>
  <c r="T59" i="6"/>
  <c r="E130" i="6"/>
  <c r="K40" i="6"/>
  <c r="P74" i="6"/>
  <c r="J54" i="6"/>
  <c r="M51" i="6"/>
  <c r="P82" i="6"/>
  <c r="H58" i="6"/>
  <c r="O122" i="6"/>
  <c r="W134" i="6"/>
  <c r="S64" i="6"/>
  <c r="P75" i="6"/>
  <c r="I36" i="6"/>
  <c r="O161" i="6"/>
  <c r="Q44" i="6"/>
  <c r="Q36" i="6"/>
  <c r="K96" i="6"/>
  <c r="K74" i="6"/>
  <c r="H74" i="6"/>
  <c r="J40" i="6"/>
  <c r="R37" i="6"/>
  <c r="T86" i="6"/>
  <c r="I68" i="6"/>
  <c r="V80" i="6"/>
  <c r="W54" i="6"/>
  <c r="L98" i="6"/>
  <c r="O89" i="6"/>
  <c r="E81" i="6"/>
  <c r="T42" i="6"/>
  <c r="I32" i="6"/>
  <c r="G43" i="6"/>
  <c r="K85" i="6"/>
  <c r="U77" i="6"/>
  <c r="L69" i="6"/>
  <c r="R35" i="6"/>
  <c r="G116" i="6"/>
  <c r="U42" i="6"/>
  <c r="L40" i="6"/>
  <c r="W82" i="6"/>
  <c r="P125" i="6"/>
  <c r="U34" i="6"/>
  <c r="Q43" i="6"/>
  <c r="M85" i="6"/>
  <c r="K69" i="6"/>
  <c r="W102" i="6"/>
  <c r="Q33" i="6"/>
  <c r="W120" i="6"/>
  <c r="O124" i="6"/>
  <c r="V32" i="6"/>
  <c r="S90" i="6"/>
  <c r="P127" i="6"/>
  <c r="T100" i="6"/>
  <c r="G53" i="6"/>
  <c r="T76" i="6"/>
  <c r="J75" i="6"/>
  <c r="W71" i="6"/>
  <c r="K95" i="6"/>
  <c r="D35" i="6"/>
  <c r="A35" i="6" s="1"/>
  <c r="W68" i="6"/>
  <c r="W78" i="6"/>
  <c r="N86" i="6"/>
  <c r="K47" i="6"/>
  <c r="E169" i="6"/>
  <c r="E59" i="6"/>
  <c r="Q64" i="6"/>
  <c r="E61" i="6"/>
  <c r="J181" i="6"/>
  <c r="K41" i="6"/>
  <c r="J148" i="6"/>
  <c r="N35" i="6"/>
  <c r="H52" i="6"/>
  <c r="V98" i="6"/>
  <c r="M93" i="6"/>
  <c r="F39" i="6"/>
  <c r="J97" i="6"/>
  <c r="S117" i="6"/>
  <c r="G112" i="6"/>
  <c r="H93" i="6"/>
  <c r="W96" i="6"/>
  <c r="F33" i="6"/>
  <c r="A25" i="6" s="1"/>
  <c r="G104" i="6"/>
  <c r="U113" i="6"/>
  <c r="E122" i="6"/>
  <c r="M44" i="6"/>
  <c r="R105" i="6"/>
  <c r="V64" i="6"/>
  <c r="P42" i="6"/>
  <c r="S33" i="6"/>
  <c r="U70" i="6"/>
  <c r="G36" i="6"/>
  <c r="H61" i="6"/>
  <c r="L104" i="6"/>
  <c r="T94" i="6"/>
  <c r="F170" i="6"/>
  <c r="R38" i="6"/>
  <c r="P58" i="6"/>
  <c r="N55" i="6"/>
  <c r="I35" i="6"/>
  <c r="F86" i="6"/>
  <c r="W93" i="6"/>
  <c r="S74" i="6"/>
  <c r="T38" i="6"/>
  <c r="T62" i="6"/>
  <c r="H39" i="6"/>
  <c r="J83" i="6"/>
  <c r="J41" i="6"/>
  <c r="P99" i="6"/>
  <c r="J52" i="6"/>
  <c r="V69" i="6"/>
  <c r="K88" i="6"/>
  <c r="F93" i="6"/>
  <c r="P109" i="6"/>
  <c r="D136" i="6"/>
  <c r="O34" i="6"/>
  <c r="V87" i="6"/>
  <c r="O132" i="6"/>
  <c r="M43" i="6"/>
  <c r="I48" i="6"/>
  <c r="K100" i="6"/>
  <c r="G90" i="6"/>
  <c r="H115" i="6"/>
  <c r="H105" i="6"/>
  <c r="S75" i="6"/>
  <c r="P85" i="6"/>
  <c r="W72" i="6"/>
  <c r="G62" i="6"/>
  <c r="O49" i="6"/>
  <c r="U67" i="6"/>
  <c r="K125" i="6"/>
  <c r="D107" i="6"/>
  <c r="T156" i="6"/>
  <c r="R96" i="6"/>
  <c r="V95" i="6"/>
  <c r="G80" i="6"/>
  <c r="L128" i="6"/>
  <c r="V75" i="6"/>
  <c r="F94" i="6"/>
  <c r="E87" i="6"/>
  <c r="L32" i="6"/>
  <c r="V41" i="6"/>
  <c r="N59" i="6"/>
  <c r="N45" i="6"/>
  <c r="F53" i="6"/>
  <c r="Q50" i="6"/>
  <c r="N48" i="6"/>
  <c r="H151" i="6"/>
  <c r="G73" i="6"/>
  <c r="O86" i="6"/>
  <c r="O48" i="6"/>
  <c r="S51" i="6"/>
  <c r="E48" i="6"/>
  <c r="V49" i="6"/>
  <c r="O62" i="6"/>
  <c r="N113" i="6"/>
  <c r="N85" i="6"/>
  <c r="P32" i="6"/>
  <c r="U48" i="6"/>
  <c r="T126" i="6"/>
  <c r="S56" i="6"/>
  <c r="K109" i="6"/>
  <c r="H55" i="6"/>
  <c r="W156" i="6"/>
  <c r="N63" i="6"/>
  <c r="T39" i="6"/>
  <c r="D155" i="6"/>
  <c r="G63" i="6"/>
  <c r="R55" i="6"/>
  <c r="N39" i="6"/>
  <c r="N46" i="6"/>
  <c r="L112" i="6"/>
  <c r="D128" i="6"/>
  <c r="J39" i="6"/>
  <c r="K97" i="6"/>
  <c r="K80" i="6"/>
  <c r="H86" i="6"/>
  <c r="E105" i="6"/>
  <c r="U50" i="6"/>
  <c r="L56" i="6"/>
  <c r="F64" i="6"/>
  <c r="P43" i="6"/>
  <c r="T108" i="6"/>
  <c r="K44" i="6"/>
  <c r="D84" i="6"/>
  <c r="L94" i="6"/>
  <c r="O79" i="6"/>
  <c r="S52" i="6"/>
  <c r="F171" i="6"/>
  <c r="Q42" i="6"/>
  <c r="W157" i="6"/>
  <c r="L49" i="6"/>
  <c r="Q136" i="6"/>
  <c r="E36" i="6"/>
  <c r="V68" i="6"/>
  <c r="W36" i="6"/>
  <c r="R109" i="6"/>
  <c r="O112" i="6"/>
  <c r="S93" i="6"/>
  <c r="I153" i="6"/>
  <c r="L46" i="6"/>
  <c r="D137" i="6"/>
  <c r="L68" i="6"/>
  <c r="Q86" i="6"/>
  <c r="J130" i="6"/>
  <c r="P139" i="6"/>
  <c r="Q119" i="6"/>
  <c r="J45" i="6"/>
  <c r="E53" i="6"/>
  <c r="H111" i="6"/>
  <c r="Q59" i="6"/>
  <c r="G34" i="6"/>
  <c r="R74" i="6"/>
  <c r="V47" i="6"/>
  <c r="G44" i="6"/>
  <c r="S69" i="6"/>
  <c r="K84" i="6"/>
  <c r="L44" i="6"/>
  <c r="P151" i="6"/>
  <c r="P175" i="6"/>
  <c r="E92" i="6"/>
  <c r="R57" i="6"/>
  <c r="K63" i="6"/>
  <c r="J111" i="6"/>
  <c r="K87" i="6"/>
  <c r="S63" i="6"/>
  <c r="M33" i="6"/>
  <c r="F131" i="6"/>
  <c r="P56" i="6"/>
  <c r="O92" i="6"/>
  <c r="S119" i="6"/>
  <c r="N125" i="6"/>
  <c r="K147" i="6"/>
  <c r="U126" i="6"/>
  <c r="L41" i="6"/>
  <c r="L51" i="6"/>
  <c r="W88" i="6"/>
  <c r="D33" i="6"/>
  <c r="A33" i="6" s="1"/>
  <c r="I134" i="6"/>
  <c r="D45" i="6"/>
  <c r="O128" i="6"/>
  <c r="J109" i="6"/>
  <c r="Q53" i="6"/>
  <c r="G99" i="6"/>
  <c r="F72" i="6"/>
  <c r="O42" i="6"/>
  <c r="H136" i="6"/>
  <c r="G155" i="6"/>
  <c r="I103" i="6"/>
  <c r="P87" i="6"/>
  <c r="U41" i="6"/>
  <c r="F162" i="6"/>
  <c r="J138" i="6"/>
  <c r="L45" i="6"/>
  <c r="W35" i="6"/>
  <c r="U112" i="6"/>
  <c r="H46" i="6"/>
  <c r="I70" i="6"/>
  <c r="E44" i="6"/>
  <c r="Q165" i="6"/>
  <c r="D36" i="6"/>
  <c r="A36" i="6" s="1"/>
  <c r="G39" i="6"/>
  <c r="M62" i="6"/>
  <c r="R46" i="6"/>
  <c r="J72" i="6"/>
  <c r="U97" i="6"/>
  <c r="S71" i="6"/>
  <c r="Q35" i="6"/>
  <c r="J89" i="6"/>
  <c r="T122" i="6"/>
  <c r="S91" i="6"/>
  <c r="H127" i="6"/>
  <c r="S135" i="6"/>
  <c r="Q171" i="6"/>
  <c r="W104" i="6"/>
  <c r="R76" i="6"/>
  <c r="P64" i="6"/>
  <c r="H83" i="6"/>
  <c r="J44" i="6"/>
  <c r="M50" i="6"/>
  <c r="V78" i="6"/>
  <c r="N64" i="6"/>
  <c r="W43" i="6"/>
  <c r="M123" i="6"/>
  <c r="K175" i="6"/>
  <c r="F60" i="6"/>
  <c r="V56" i="6"/>
  <c r="Q51" i="6"/>
  <c r="K107" i="6"/>
  <c r="V52" i="6"/>
  <c r="V60" i="6"/>
  <c r="E51" i="6"/>
  <c r="G128" i="6"/>
  <c r="G54" i="6"/>
  <c r="M157" i="6"/>
  <c r="T34" i="6"/>
  <c r="P89" i="6"/>
  <c r="F58" i="6"/>
  <c r="D61" i="6"/>
  <c r="D57" i="6"/>
  <c r="E68" i="6"/>
  <c r="N47" i="6"/>
  <c r="P103" i="6"/>
  <c r="N110" i="6"/>
  <c r="R110" i="6"/>
  <c r="S73" i="6"/>
  <c r="P55" i="6"/>
  <c r="L78" i="6"/>
  <c r="N43" i="6"/>
  <c r="P110" i="6"/>
  <c r="Q68" i="6"/>
  <c r="T35" i="6"/>
  <c r="W33" i="6"/>
  <c r="D47" i="6"/>
  <c r="I99" i="6"/>
  <c r="F61" i="6"/>
  <c r="K61" i="6"/>
  <c r="K122" i="6"/>
  <c r="H67" i="6"/>
  <c r="U69" i="6"/>
  <c r="R62" i="6"/>
  <c r="T78" i="6"/>
  <c r="P79" i="6"/>
  <c r="H79" i="6"/>
  <c r="S79" i="6"/>
  <c r="G46" i="6"/>
  <c r="D32" i="6"/>
  <c r="F55" i="6"/>
  <c r="L77" i="6"/>
  <c r="K137" i="6"/>
  <c r="K71" i="6"/>
  <c r="M82" i="6"/>
  <c r="R71" i="6"/>
  <c r="L39" i="6"/>
  <c r="Q47" i="6"/>
  <c r="M73" i="6"/>
  <c r="D96" i="6"/>
  <c r="I43" i="6"/>
  <c r="U54" i="6"/>
  <c r="H95" i="6"/>
  <c r="P156" i="6"/>
  <c r="V166" i="6"/>
  <c r="R61" i="6"/>
  <c r="G45" i="6"/>
  <c r="F70" i="6"/>
  <c r="W140" i="6"/>
  <c r="U71" i="6"/>
  <c r="L82" i="6"/>
  <c r="J59" i="6"/>
  <c r="V48" i="6"/>
  <c r="M48" i="6"/>
  <c r="W114" i="6"/>
  <c r="O71" i="6"/>
  <c r="L144" i="6"/>
  <c r="R51" i="6"/>
  <c r="W132" i="6"/>
  <c r="O64" i="6"/>
  <c r="N60" i="6"/>
  <c r="H68" i="6"/>
  <c r="J105" i="6"/>
  <c r="V62" i="6"/>
  <c r="K83" i="6"/>
  <c r="L130" i="6"/>
  <c r="T70" i="6"/>
  <c r="K115" i="6"/>
  <c r="T83" i="6"/>
  <c r="F57" i="6"/>
  <c r="N130" i="6"/>
  <c r="W158" i="6"/>
  <c r="K163" i="6"/>
  <c r="D114" i="6"/>
  <c r="O84" i="6"/>
  <c r="K37" i="6"/>
  <c r="E90" i="6"/>
  <c r="R67" i="6"/>
  <c r="S77" i="6"/>
  <c r="N57" i="6"/>
  <c r="H69" i="6"/>
  <c r="T68" i="6"/>
  <c r="U68" i="6"/>
  <c r="V58" i="6"/>
  <c r="D58" i="6"/>
  <c r="E93" i="6"/>
  <c r="V73" i="6"/>
  <c r="U55" i="6"/>
  <c r="Q89" i="6"/>
  <c r="W126" i="6"/>
  <c r="S141" i="6"/>
  <c r="W109" i="6"/>
  <c r="Q95" i="6"/>
  <c r="G122" i="6"/>
  <c r="F79" i="6"/>
  <c r="M102" i="6"/>
  <c r="F109" i="6"/>
  <c r="W149" i="6"/>
  <c r="E58" i="6"/>
  <c r="T75" i="6"/>
  <c r="G134" i="6"/>
  <c r="D100" i="6"/>
  <c r="Q94" i="6"/>
  <c r="T41" i="6"/>
  <c r="J34" i="6"/>
  <c r="M40" i="6"/>
  <c r="R99" i="6"/>
  <c r="Q48" i="6"/>
  <c r="S92" i="6"/>
  <c r="P93" i="6"/>
  <c r="S127" i="6"/>
  <c r="I84" i="6"/>
  <c r="K62" i="6"/>
  <c r="D144" i="6"/>
  <c r="S137" i="6"/>
  <c r="W130" i="6"/>
  <c r="V134" i="6"/>
  <c r="N70" i="6"/>
  <c r="N155" i="6"/>
  <c r="K120" i="6"/>
  <c r="S151" i="6"/>
  <c r="J60" i="6"/>
  <c r="U130" i="6"/>
  <c r="U86" i="6"/>
  <c r="T196" i="6"/>
  <c r="D138" i="6"/>
  <c r="U46" i="6"/>
  <c r="M91" i="6"/>
  <c r="I53" i="6"/>
  <c r="E74" i="6"/>
  <c r="U79" i="6"/>
  <c r="V33" i="6"/>
  <c r="F71" i="6"/>
  <c r="V86" i="6"/>
  <c r="O105" i="6"/>
  <c r="P77" i="6"/>
  <c r="U91" i="6"/>
  <c r="S159" i="6"/>
  <c r="T117" i="6"/>
  <c r="M78" i="6"/>
  <c r="F118" i="6"/>
  <c r="J70" i="6"/>
  <c r="O83" i="6"/>
  <c r="O47" i="6"/>
  <c r="G102" i="6"/>
  <c r="F82" i="6"/>
  <c r="Q147" i="6"/>
  <c r="T80" i="6"/>
  <c r="N117" i="6"/>
  <c r="E32" i="6"/>
  <c r="D158" i="6"/>
  <c r="T32" i="6"/>
  <c r="G148" i="6"/>
  <c r="E156" i="6"/>
  <c r="F66" i="6"/>
  <c r="M122" i="6"/>
  <c r="G167" i="6"/>
  <c r="S40" i="6"/>
  <c r="P91" i="6"/>
  <c r="V83" i="6"/>
  <c r="N128" i="6"/>
  <c r="U38" i="6"/>
  <c r="O44" i="6"/>
  <c r="E133" i="6"/>
  <c r="S163" i="6"/>
  <c r="V140" i="6"/>
  <c r="G98" i="6"/>
  <c r="G58" i="6"/>
  <c r="K135" i="6"/>
  <c r="F97" i="6"/>
  <c r="U123" i="6"/>
  <c r="L148" i="6"/>
  <c r="G108" i="6"/>
  <c r="Q72" i="6"/>
  <c r="D115" i="6"/>
  <c r="F96" i="6"/>
  <c r="M99" i="6"/>
  <c r="I90" i="6"/>
  <c r="M88" i="6"/>
  <c r="T231" i="6"/>
  <c r="H98" i="6"/>
  <c r="G129" i="6"/>
  <c r="S97" i="6"/>
  <c r="O179" i="6"/>
  <c r="D91" i="6"/>
  <c r="F52" i="6"/>
  <c r="O126" i="6"/>
  <c r="E137" i="6"/>
  <c r="W133" i="6"/>
  <c r="U33" i="6"/>
  <c r="W50" i="6"/>
  <c r="M185" i="6"/>
  <c r="T138" i="6"/>
  <c r="K189" i="6"/>
  <c r="K101" i="6"/>
  <c r="E303" i="6"/>
  <c r="V179" i="6"/>
  <c r="M105" i="6"/>
  <c r="I69" i="6"/>
  <c r="H171" i="6"/>
  <c r="L63" i="6"/>
  <c r="J46" i="6"/>
  <c r="N148" i="6"/>
  <c r="G147" i="6"/>
  <c r="W66" i="6"/>
  <c r="J165" i="6"/>
  <c r="N44" i="6"/>
  <c r="J163" i="6"/>
  <c r="I164" i="6"/>
  <c r="D125" i="6"/>
  <c r="L58" i="6"/>
  <c r="I44" i="6"/>
  <c r="F54" i="6"/>
  <c r="T73" i="6"/>
  <c r="E49" i="6"/>
  <c r="R97" i="6"/>
  <c r="N53" i="6"/>
  <c r="L215" i="6"/>
  <c r="K141" i="6"/>
  <c r="V177" i="6"/>
  <c r="D156" i="6"/>
  <c r="V79" i="6"/>
  <c r="R79" i="6"/>
  <c r="D65" i="6"/>
  <c r="T46" i="6"/>
  <c r="M118" i="6"/>
  <c r="M36" i="6"/>
  <c r="J107" i="6"/>
  <c r="P48" i="6"/>
  <c r="R151" i="6"/>
  <c r="N198" i="6"/>
  <c r="J161" i="6"/>
  <c r="E195" i="6"/>
  <c r="I57" i="6"/>
  <c r="K155" i="6"/>
  <c r="O91" i="6"/>
  <c r="S98" i="6"/>
  <c r="T104" i="6"/>
  <c r="W52" i="6"/>
  <c r="N105" i="6"/>
  <c r="F166" i="6"/>
  <c r="F47" i="6"/>
  <c r="E71" i="6"/>
  <c r="M98" i="6"/>
  <c r="V108" i="6"/>
  <c r="M54" i="6"/>
  <c r="U40" i="6"/>
  <c r="H142" i="6"/>
  <c r="K218" i="6"/>
  <c r="E99" i="6"/>
  <c r="R64" i="6"/>
  <c r="S162" i="6"/>
  <c r="S58" i="6"/>
  <c r="V104" i="6"/>
  <c r="L57" i="6"/>
  <c r="U143" i="6"/>
  <c r="K148" i="6"/>
  <c r="W34" i="6"/>
  <c r="T87" i="6"/>
  <c r="D39" i="6"/>
  <c r="K33" i="6"/>
  <c r="S59" i="6"/>
  <c r="K60" i="6"/>
  <c r="S54" i="6"/>
  <c r="H88" i="6"/>
  <c r="R108" i="6"/>
  <c r="W67" i="6"/>
  <c r="G168" i="6"/>
  <c r="V170" i="6"/>
  <c r="P66" i="6"/>
  <c r="O69" i="6"/>
  <c r="I71" i="6"/>
  <c r="E42" i="6"/>
  <c r="N76" i="6"/>
  <c r="F67" i="6"/>
  <c r="H143" i="6"/>
  <c r="T45" i="6"/>
  <c r="P34" i="6"/>
  <c r="G146" i="6"/>
  <c r="N73" i="6"/>
  <c r="K81" i="6"/>
  <c r="L79" i="6"/>
  <c r="W58" i="6"/>
  <c r="S41" i="6"/>
  <c r="H43" i="6"/>
  <c r="M68" i="6"/>
  <c r="Q81" i="6"/>
  <c r="K103" i="6"/>
  <c r="D40" i="6"/>
  <c r="G78" i="6"/>
  <c r="P39" i="6"/>
  <c r="I66" i="6"/>
  <c r="R53" i="6"/>
  <c r="S111" i="6"/>
  <c r="N92" i="6"/>
  <c r="I47" i="6"/>
  <c r="N78" i="6"/>
  <c r="P51" i="6"/>
  <c r="V99" i="6"/>
  <c r="G127" i="6"/>
  <c r="O103" i="6"/>
  <c r="U206" i="6"/>
  <c r="O293" i="6"/>
  <c r="F128" i="6"/>
  <c r="J67" i="6"/>
  <c r="K132" i="6"/>
  <c r="N116" i="6"/>
  <c r="H120" i="6"/>
  <c r="N34" i="6"/>
  <c r="F102" i="6"/>
  <c r="U63" i="6"/>
  <c r="R117" i="6"/>
  <c r="L33" i="6"/>
  <c r="L158" i="6"/>
  <c r="S124" i="6"/>
  <c r="N114" i="6"/>
  <c r="U88" i="6"/>
  <c r="N87" i="6"/>
  <c r="V63" i="6"/>
  <c r="P216" i="6"/>
  <c r="E149" i="6"/>
  <c r="N152" i="6"/>
  <c r="P111" i="6"/>
  <c r="T88" i="6"/>
  <c r="R115" i="6"/>
  <c r="S80" i="6"/>
  <c r="R116" i="6"/>
  <c r="N131" i="6"/>
  <c r="L34" i="6"/>
  <c r="O193" i="6"/>
  <c r="G32" i="6"/>
  <c r="R33" i="6"/>
  <c r="H141" i="6"/>
  <c r="P145" i="6"/>
  <c r="V180" i="6"/>
  <c r="U111" i="6"/>
  <c r="H36" i="6"/>
  <c r="V59" i="6"/>
  <c r="V124" i="6"/>
  <c r="O96" i="6"/>
  <c r="P138" i="6"/>
  <c r="Q90" i="6"/>
  <c r="I98" i="6"/>
  <c r="H132" i="6"/>
  <c r="W179" i="6"/>
  <c r="I72" i="6"/>
  <c r="R124" i="6"/>
  <c r="I82" i="6"/>
  <c r="E135" i="6"/>
  <c r="U177" i="6"/>
  <c r="L76" i="6"/>
  <c r="Q151" i="6"/>
  <c r="W85" i="6"/>
  <c r="I119" i="6"/>
  <c r="O108" i="6"/>
  <c r="F43" i="6"/>
  <c r="Q83" i="6"/>
  <c r="G161" i="6"/>
  <c r="E37" i="6"/>
  <c r="K56" i="6"/>
  <c r="S35" i="6"/>
  <c r="R43" i="6"/>
  <c r="L43" i="6"/>
  <c r="Q121" i="6"/>
  <c r="S170" i="6"/>
  <c r="W121" i="6"/>
  <c r="G130" i="6"/>
  <c r="W184" i="6"/>
  <c r="N97" i="6"/>
  <c r="V137" i="6"/>
  <c r="S118" i="6"/>
  <c r="M124" i="6"/>
  <c r="S102" i="6"/>
  <c r="T60" i="6"/>
  <c r="N174" i="6"/>
  <c r="M72" i="6"/>
  <c r="O111" i="6"/>
  <c r="W180" i="6"/>
  <c r="F104" i="6"/>
  <c r="O160" i="6"/>
  <c r="F63" i="6"/>
  <c r="J182" i="6"/>
  <c r="D109" i="6"/>
  <c r="T81" i="6"/>
  <c r="T162" i="6"/>
  <c r="O63" i="6"/>
  <c r="R134" i="6"/>
  <c r="W113" i="6"/>
  <c r="K162" i="6"/>
  <c r="E82" i="6"/>
  <c r="H149" i="6"/>
  <c r="Q46" i="6"/>
  <c r="M141" i="6"/>
  <c r="T198" i="6"/>
  <c r="G162" i="6"/>
  <c r="I74" i="6"/>
  <c r="E64" i="6"/>
  <c r="P158" i="6"/>
  <c r="H202" i="6"/>
  <c r="D88" i="6"/>
  <c r="R125" i="6"/>
  <c r="J32" i="6"/>
  <c r="W69" i="6"/>
  <c r="U39" i="6"/>
  <c r="D69" i="6"/>
  <c r="G150" i="6"/>
  <c r="S89" i="6"/>
  <c r="P83" i="6"/>
  <c r="O41" i="6"/>
  <c r="W108" i="6"/>
  <c r="P73" i="6"/>
  <c r="M41" i="6"/>
  <c r="M84" i="6"/>
  <c r="J96" i="6"/>
  <c r="V50" i="6"/>
  <c r="Q118" i="6"/>
  <c r="K121" i="6"/>
  <c r="O145" i="6"/>
  <c r="P97" i="6"/>
  <c r="I54" i="6"/>
  <c r="W165" i="6"/>
  <c r="H44" i="6"/>
  <c r="Q181" i="6"/>
  <c r="P129" i="6"/>
  <c r="T33" i="6"/>
  <c r="K144" i="6"/>
  <c r="M273" i="6"/>
  <c r="K79" i="6"/>
  <c r="W125" i="6"/>
  <c r="O115" i="6"/>
  <c r="I142" i="6"/>
  <c r="I163" i="6"/>
  <c r="P117" i="6"/>
  <c r="N178" i="6"/>
  <c r="P155" i="6"/>
  <c r="V36" i="6"/>
  <c r="T43" i="6"/>
  <c r="S57" i="6"/>
  <c r="K82" i="6"/>
  <c r="D210" i="6"/>
  <c r="V44" i="6"/>
  <c r="N52" i="6"/>
  <c r="J133" i="6"/>
  <c r="T99" i="6"/>
  <c r="M52" i="6"/>
  <c r="H56" i="6"/>
  <c r="P63" i="6"/>
  <c r="T225" i="6"/>
  <c r="F126" i="6"/>
  <c r="S191" i="6"/>
  <c r="D121" i="6"/>
  <c r="T125" i="6"/>
  <c r="E141" i="6"/>
  <c r="W40" i="6"/>
  <c r="E35" i="6"/>
  <c r="R149" i="6"/>
  <c r="L237" i="6"/>
  <c r="P153" i="6"/>
  <c r="R293" i="6"/>
  <c r="L97" i="6"/>
  <c r="O57" i="6"/>
  <c r="L105" i="6"/>
  <c r="R287" i="6"/>
  <c r="T121" i="6"/>
  <c r="L91" i="6"/>
  <c r="G95" i="6"/>
  <c r="V37" i="6"/>
  <c r="J283" i="6"/>
  <c r="K98" i="6"/>
  <c r="U93" i="6"/>
  <c r="W56" i="6"/>
  <c r="T167" i="6"/>
  <c r="T136" i="6"/>
  <c r="R63" i="6"/>
  <c r="S84" i="6"/>
  <c r="J196" i="6"/>
  <c r="W42" i="6"/>
  <c r="D77" i="6"/>
  <c r="R167" i="6"/>
  <c r="S110" i="6"/>
  <c r="I46" i="6"/>
  <c r="H224" i="6"/>
  <c r="T176" i="6"/>
  <c r="O139" i="6"/>
  <c r="Q67" i="6"/>
  <c r="T210" i="6"/>
  <c r="R142" i="6"/>
  <c r="R111" i="6"/>
  <c r="N106" i="6"/>
  <c r="G42" i="6"/>
  <c r="J78" i="6"/>
  <c r="G71" i="6"/>
  <c r="D99" i="6"/>
  <c r="N124" i="6"/>
  <c r="T110" i="6"/>
  <c r="W79" i="6"/>
  <c r="G77" i="6"/>
  <c r="F41" i="6"/>
  <c r="G38" i="6"/>
  <c r="K124" i="6"/>
  <c r="O162" i="6"/>
  <c r="O130" i="6"/>
  <c r="T221" i="6"/>
  <c r="S38" i="6"/>
  <c r="L154" i="6"/>
  <c r="N38" i="6"/>
  <c r="O134" i="6"/>
  <c r="T143" i="6"/>
  <c r="M121" i="6"/>
  <c r="J61" i="6"/>
  <c r="Q60" i="6"/>
  <c r="W65" i="6"/>
  <c r="H45" i="6"/>
  <c r="E94" i="6"/>
  <c r="Q283" i="6"/>
  <c r="P119" i="6"/>
  <c r="T90" i="6"/>
  <c r="F59" i="6"/>
  <c r="W86" i="6"/>
  <c r="F125" i="6"/>
  <c r="D103" i="6"/>
  <c r="N166" i="6"/>
  <c r="F132" i="6"/>
  <c r="O129" i="6"/>
  <c r="G37" i="6"/>
  <c r="D42" i="6"/>
  <c r="U101" i="6"/>
  <c r="J88" i="6"/>
  <c r="O152" i="6"/>
  <c r="Q38" i="6"/>
  <c r="U78" i="6"/>
  <c r="V220" i="6"/>
  <c r="J62" i="6"/>
  <c r="T98" i="6"/>
  <c r="N223" i="6"/>
  <c r="W152" i="6"/>
  <c r="G133" i="6"/>
  <c r="U169" i="6"/>
  <c r="R95" i="6"/>
  <c r="O59" i="6"/>
  <c r="R141" i="6"/>
  <c r="R54" i="6"/>
  <c r="M155" i="6"/>
  <c r="M113" i="6"/>
  <c r="G85" i="6"/>
  <c r="N184" i="6"/>
  <c r="W100" i="6"/>
  <c r="I222" i="6"/>
  <c r="U65" i="6"/>
  <c r="U137" i="6"/>
  <c r="T132" i="6"/>
  <c r="E115" i="6"/>
  <c r="H72" i="6"/>
  <c r="H85" i="6"/>
  <c r="O174" i="6"/>
  <c r="T36" i="6"/>
  <c r="H190" i="6"/>
  <c r="D213" i="6"/>
  <c r="E89" i="6"/>
  <c r="F85" i="6"/>
  <c r="Q159" i="6"/>
  <c r="R135" i="6"/>
  <c r="H101" i="6"/>
  <c r="G75" i="6"/>
  <c r="E73" i="6"/>
  <c r="L38" i="6"/>
  <c r="M46" i="6"/>
  <c r="R88" i="6"/>
  <c r="D178" i="6"/>
  <c r="F83" i="6"/>
  <c r="G152" i="6"/>
  <c r="V88" i="6"/>
  <c r="T106" i="6"/>
  <c r="V71" i="6"/>
  <c r="L138" i="6"/>
  <c r="T95" i="6"/>
  <c r="E102" i="6"/>
  <c r="S45" i="6"/>
  <c r="J37" i="6"/>
  <c r="I96" i="6"/>
  <c r="J47" i="6"/>
  <c r="L62" i="6"/>
  <c r="O60" i="6"/>
  <c r="L90" i="6"/>
  <c r="H118" i="6"/>
  <c r="U159" i="6"/>
  <c r="M79" i="6"/>
  <c r="T105" i="6"/>
  <c r="F80" i="6"/>
  <c r="O107" i="6"/>
  <c r="Q62" i="6"/>
  <c r="V53" i="6"/>
  <c r="G64" i="6"/>
  <c r="U139" i="6"/>
  <c r="V42" i="6"/>
  <c r="L100" i="6"/>
  <c r="I92" i="6"/>
  <c r="P86" i="6"/>
  <c r="J56" i="6"/>
  <c r="V66" i="6"/>
  <c r="N104" i="6"/>
  <c r="I52" i="6"/>
  <c r="P44" i="6"/>
  <c r="S85" i="6"/>
  <c r="M86" i="6"/>
  <c r="Q170" i="6"/>
  <c r="F49" i="6"/>
  <c r="O32" i="6"/>
  <c r="N61" i="6"/>
  <c r="O100" i="6"/>
  <c r="I34" i="6"/>
  <c r="K92" i="6"/>
  <c r="W61" i="6"/>
  <c r="R90" i="6"/>
  <c r="W249" i="6"/>
  <c r="O68" i="6"/>
  <c r="G175" i="6"/>
  <c r="E84" i="6"/>
  <c r="H34" i="6"/>
  <c r="S168" i="6"/>
  <c r="J150" i="6"/>
  <c r="K76" i="6"/>
  <c r="F157" i="6"/>
  <c r="W112" i="6"/>
  <c r="K117" i="6"/>
  <c r="P198" i="6"/>
  <c r="E70" i="6"/>
  <c r="F38" i="6"/>
  <c r="W167" i="6"/>
  <c r="G88" i="6"/>
  <c r="M114" i="6"/>
  <c r="H212" i="6"/>
  <c r="M137" i="6"/>
  <c r="T44" i="6"/>
  <c r="G233" i="6"/>
  <c r="T114" i="6"/>
  <c r="G237" i="6"/>
  <c r="I146" i="6"/>
  <c r="G159" i="6"/>
  <c r="Q79" i="6"/>
  <c r="S146" i="6"/>
  <c r="N138" i="6"/>
  <c r="D71" i="6"/>
  <c r="H157" i="6"/>
  <c r="H51" i="6"/>
  <c r="O113" i="6"/>
  <c r="G110" i="6"/>
  <c r="K209" i="6"/>
  <c r="U122" i="6"/>
  <c r="Q113" i="6"/>
  <c r="K136" i="6"/>
  <c r="J301" i="6"/>
  <c r="J137" i="6"/>
  <c r="H54" i="6"/>
  <c r="Q88" i="6"/>
  <c r="D142" i="6"/>
  <c r="M112" i="6"/>
  <c r="Q93" i="6"/>
  <c r="O45" i="6"/>
  <c r="G153" i="6"/>
  <c r="K154" i="6"/>
  <c r="P95" i="6"/>
  <c r="W91" i="6"/>
  <c r="O81" i="6"/>
  <c r="H63" i="6"/>
  <c r="N147" i="6"/>
  <c r="S125" i="6"/>
  <c r="I149" i="6"/>
  <c r="I65" i="6"/>
  <c r="V100" i="6"/>
  <c r="P92" i="6"/>
  <c r="D43" i="6"/>
  <c r="M58" i="6"/>
  <c r="I108" i="6"/>
  <c r="R94" i="6"/>
  <c r="U81" i="6"/>
  <c r="O97" i="6"/>
  <c r="E85" i="6"/>
  <c r="K149" i="6"/>
  <c r="V55" i="6"/>
  <c r="T96" i="6"/>
  <c r="F45" i="6"/>
  <c r="P68" i="6"/>
  <c r="W147" i="6"/>
  <c r="R181" i="6"/>
  <c r="E124" i="6"/>
  <c r="M59" i="6"/>
  <c r="Q152" i="6"/>
  <c r="H117" i="6"/>
  <c r="V97" i="6"/>
  <c r="L121" i="6"/>
  <c r="N69" i="6"/>
  <c r="G74" i="6"/>
  <c r="N144" i="6"/>
  <c r="J58" i="6"/>
  <c r="D148" i="6"/>
  <c r="I100" i="6"/>
  <c r="R98" i="6"/>
  <c r="R177" i="6"/>
  <c r="F110" i="6"/>
  <c r="N82" i="6"/>
  <c r="M108" i="6"/>
  <c r="W118" i="6"/>
  <c r="E118" i="6"/>
  <c r="R202" i="6"/>
  <c r="Q73" i="6"/>
  <c r="K194" i="6"/>
  <c r="W89" i="6"/>
  <c r="Q262" i="6"/>
  <c r="O118" i="6"/>
  <c r="W57" i="6"/>
  <c r="J171" i="6"/>
  <c r="O75" i="6"/>
  <c r="V35" i="6"/>
  <c r="R82" i="6"/>
  <c r="D67" i="6"/>
  <c r="H71" i="6"/>
  <c r="U176" i="6"/>
  <c r="Q122" i="6"/>
  <c r="O56" i="6"/>
  <c r="D127" i="6"/>
  <c r="L108" i="6"/>
  <c r="H38" i="6"/>
  <c r="L168" i="6"/>
  <c r="S172" i="6"/>
  <c r="F129" i="6"/>
  <c r="N66" i="6"/>
  <c r="F123" i="6"/>
  <c r="V146" i="6"/>
  <c r="N151" i="6"/>
  <c r="E191" i="6"/>
  <c r="N236" i="6"/>
  <c r="V51" i="6"/>
  <c r="D111" i="6"/>
  <c r="G135" i="6"/>
  <c r="F56" i="6"/>
  <c r="S62" i="6"/>
  <c r="M56" i="6"/>
  <c r="O144" i="6"/>
  <c r="G94" i="6"/>
  <c r="K157" i="6"/>
  <c r="U158" i="6"/>
  <c r="H87" i="6"/>
  <c r="K53" i="6"/>
  <c r="M111" i="6"/>
  <c r="G157" i="6"/>
  <c r="H122" i="6"/>
  <c r="U58" i="6"/>
  <c r="N123" i="6"/>
  <c r="W39" i="6"/>
  <c r="N65" i="6"/>
  <c r="W59" i="6"/>
  <c r="S142" i="6"/>
  <c r="F50" i="6"/>
  <c r="T77" i="6"/>
  <c r="I55" i="6"/>
  <c r="O88" i="6"/>
  <c r="K105" i="6"/>
  <c r="D73" i="6"/>
  <c r="W47" i="6"/>
  <c r="Q65" i="6"/>
  <c r="W92" i="6"/>
  <c r="D106" i="6"/>
  <c r="H49" i="6"/>
  <c r="J200" i="6"/>
  <c r="F84" i="6"/>
  <c r="F181" i="6"/>
  <c r="U125" i="6"/>
  <c r="P40" i="6"/>
  <c r="V67" i="6"/>
  <c r="L118" i="6"/>
  <c r="T58" i="6"/>
  <c r="W44" i="6"/>
  <c r="Q74" i="6"/>
  <c r="H114" i="6"/>
  <c r="R50" i="6"/>
  <c r="T146" i="6"/>
  <c r="U115" i="6"/>
  <c r="G141" i="6"/>
  <c r="G171" i="6"/>
  <c r="N54" i="6"/>
  <c r="G107" i="6"/>
  <c r="K190" i="6"/>
  <c r="U128" i="6"/>
  <c r="L127" i="6"/>
  <c r="H62" i="6"/>
  <c r="G86" i="6"/>
  <c r="E182" i="6"/>
  <c r="W161" i="6"/>
  <c r="N139" i="6"/>
  <c r="L42" i="6"/>
  <c r="F173" i="6"/>
  <c r="L103" i="6"/>
  <c r="V123" i="6"/>
  <c r="R85" i="6"/>
  <c r="Q49" i="6"/>
  <c r="V193" i="6"/>
  <c r="U119" i="6"/>
  <c r="I51" i="6"/>
  <c r="M83" i="6"/>
  <c r="E72" i="6"/>
  <c r="I126" i="6"/>
  <c r="O241" i="6"/>
  <c r="S82" i="6"/>
  <c r="Q54" i="6"/>
  <c r="V40" i="6"/>
  <c r="O125" i="6"/>
  <c r="F116" i="6"/>
  <c r="S116" i="6"/>
  <c r="Q133" i="6"/>
  <c r="O33" i="6"/>
  <c r="F136" i="6"/>
  <c r="V61" i="6"/>
  <c r="I73" i="6"/>
  <c r="T48" i="6"/>
  <c r="I64" i="6"/>
  <c r="K90" i="6"/>
  <c r="N49" i="6"/>
  <c r="F46" i="6"/>
  <c r="H164" i="6"/>
  <c r="I129" i="6"/>
  <c r="M97" i="6"/>
  <c r="K93" i="6"/>
  <c r="T119" i="6"/>
  <c r="L122" i="6"/>
  <c r="R112" i="6"/>
  <c r="Q123" i="6"/>
  <c r="R41" i="6"/>
  <c r="I223" i="6"/>
  <c r="Q249" i="6"/>
  <c r="M67" i="6"/>
  <c r="E174" i="6"/>
  <c r="D59" i="6"/>
  <c r="G145" i="6"/>
  <c r="O78" i="6"/>
  <c r="K237" i="6"/>
  <c r="T51" i="6"/>
  <c r="D101" i="6"/>
  <c r="H147" i="6"/>
  <c r="R243" i="6"/>
  <c r="V194" i="6"/>
  <c r="H239" i="6"/>
  <c r="J120" i="6"/>
  <c r="E179" i="6"/>
  <c r="E88" i="6"/>
  <c r="I140" i="6"/>
  <c r="F280" i="6"/>
  <c r="V240" i="6"/>
  <c r="F184" i="6"/>
  <c r="J38" i="6"/>
  <c r="N210" i="6"/>
  <c r="D227" i="6"/>
  <c r="D152" i="6"/>
  <c r="N190" i="6"/>
  <c r="H206" i="6"/>
  <c r="W55" i="6"/>
  <c r="J197" i="6"/>
  <c r="O220" i="6"/>
  <c r="D147" i="6"/>
  <c r="O109" i="6"/>
  <c r="E148" i="6"/>
  <c r="Q78" i="6"/>
  <c r="M132" i="6"/>
  <c r="O188" i="6"/>
  <c r="K176" i="6"/>
  <c r="Q192" i="6"/>
  <c r="D162" i="6"/>
  <c r="N62" i="6"/>
  <c r="F164" i="6"/>
  <c r="M229" i="6"/>
  <c r="J73" i="6"/>
  <c r="F182" i="6"/>
  <c r="E75" i="6"/>
  <c r="N132" i="6"/>
  <c r="J155" i="6"/>
  <c r="S208" i="6"/>
  <c r="M140" i="6"/>
  <c r="G35" i="6"/>
  <c r="F221" i="6"/>
  <c r="V102" i="6"/>
  <c r="E205" i="6"/>
  <c r="U240" i="6"/>
  <c r="I101" i="6"/>
  <c r="L139" i="6"/>
  <c r="P222" i="6"/>
  <c r="O158" i="6"/>
  <c r="O77" i="6"/>
  <c r="T202" i="6"/>
  <c r="M231" i="6"/>
  <c r="S177" i="6"/>
  <c r="D192" i="6"/>
  <c r="K73" i="6"/>
  <c r="Q37" i="6"/>
  <c r="D220" i="6"/>
  <c r="M224" i="6"/>
  <c r="L55" i="6"/>
  <c r="P134" i="6"/>
  <c r="V141" i="6"/>
  <c r="E210" i="6"/>
  <c r="O150" i="6"/>
  <c r="D119" i="6"/>
  <c r="T120" i="6"/>
  <c r="I49" i="6"/>
  <c r="J84" i="6"/>
  <c r="G156" i="6"/>
  <c r="R139" i="6"/>
  <c r="R86" i="6"/>
  <c r="H130" i="6"/>
  <c r="U36" i="6"/>
  <c r="K72" i="6"/>
  <c r="P38" i="6"/>
  <c r="I87" i="6"/>
  <c r="W119" i="6"/>
  <c r="P67" i="6"/>
  <c r="Q141" i="6"/>
  <c r="G96" i="6"/>
  <c r="W64" i="6"/>
  <c r="P126" i="6"/>
  <c r="P130" i="6"/>
  <c r="Q63" i="6"/>
  <c r="E40" i="6"/>
  <c r="S44" i="6"/>
  <c r="R136" i="6"/>
  <c r="S143" i="6"/>
  <c r="R119" i="6"/>
  <c r="O55" i="6"/>
  <c r="M210" i="6"/>
  <c r="G106" i="6"/>
  <c r="K99" i="6"/>
  <c r="R126" i="6"/>
  <c r="J118" i="6"/>
  <c r="W146" i="6"/>
  <c r="V192" i="6"/>
  <c r="V76" i="6"/>
  <c r="G52" i="6"/>
  <c r="O123" i="6"/>
  <c r="P131" i="6"/>
  <c r="R210" i="6"/>
  <c r="W175" i="6"/>
  <c r="H66" i="6"/>
  <c r="V65" i="6"/>
  <c r="W163" i="6"/>
  <c r="U129" i="6"/>
  <c r="J183" i="6"/>
  <c r="E216" i="6"/>
  <c r="R159" i="6"/>
  <c r="U98" i="6"/>
  <c r="D76" i="6"/>
  <c r="V122" i="6"/>
  <c r="L50" i="6"/>
  <c r="N126" i="6"/>
  <c r="W148" i="6"/>
  <c r="D90" i="6"/>
  <c r="I67" i="6"/>
  <c r="I62" i="6"/>
  <c r="G213" i="6"/>
  <c r="M76" i="6"/>
  <c r="N193" i="6"/>
  <c r="E145" i="6"/>
  <c r="K75" i="6"/>
  <c r="E106" i="6"/>
  <c r="S72" i="6"/>
  <c r="V72" i="6"/>
  <c r="R162" i="6"/>
  <c r="D85" i="6"/>
  <c r="E63" i="6"/>
  <c r="J205" i="6"/>
  <c r="R34" i="6"/>
  <c r="I83" i="6"/>
  <c r="O146" i="6"/>
  <c r="W107" i="6"/>
  <c r="D209" i="6"/>
  <c r="K78" i="6"/>
  <c r="S218" i="6"/>
  <c r="M152" i="6"/>
  <c r="O154" i="6"/>
  <c r="S144" i="6"/>
  <c r="V174" i="6"/>
  <c r="L87" i="6"/>
  <c r="O133" i="6"/>
  <c r="M101" i="6"/>
  <c r="Q154" i="6"/>
  <c r="J66" i="6"/>
  <c r="N56" i="6"/>
  <c r="M53" i="6"/>
  <c r="N95" i="6"/>
  <c r="L134" i="6"/>
  <c r="S55" i="6"/>
  <c r="W261" i="6"/>
  <c r="J33" i="6"/>
  <c r="W76" i="6"/>
  <c r="N186" i="6"/>
  <c r="F193" i="6"/>
  <c r="O82" i="6"/>
  <c r="T102" i="6"/>
  <c r="W110" i="6"/>
  <c r="D46" i="6"/>
  <c r="W144" i="6"/>
  <c r="J43" i="6"/>
  <c r="G178" i="6"/>
  <c r="T63" i="6"/>
  <c r="E171" i="6"/>
  <c r="H119" i="6"/>
  <c r="O94" i="6"/>
  <c r="S121" i="6"/>
  <c r="R70" i="6"/>
  <c r="Q124" i="6"/>
  <c r="D118" i="6"/>
  <c r="H131" i="6"/>
  <c r="T135" i="6"/>
  <c r="U83" i="6"/>
  <c r="G114" i="6"/>
  <c r="Q85" i="6"/>
  <c r="R87" i="6"/>
  <c r="F148" i="6"/>
  <c r="R40" i="6"/>
  <c r="Q71" i="6"/>
  <c r="P90" i="6"/>
  <c r="O54" i="6"/>
  <c r="S129" i="6"/>
  <c r="T53" i="6"/>
  <c r="G118" i="6"/>
  <c r="V106" i="6"/>
  <c r="J103" i="6"/>
  <c r="L174" i="6"/>
  <c r="L84" i="6"/>
  <c r="N32" i="6"/>
  <c r="V201" i="6"/>
  <c r="V43" i="6"/>
  <c r="E109" i="6"/>
  <c r="K241" i="6"/>
  <c r="K123" i="6"/>
  <c r="N188" i="6"/>
  <c r="W53" i="6"/>
  <c r="Q32" i="6"/>
  <c r="T139" i="6"/>
  <c r="P69" i="6"/>
  <c r="O104" i="6"/>
  <c r="U87" i="6"/>
  <c r="M110" i="6"/>
  <c r="D140" i="6"/>
  <c r="E142" i="6"/>
  <c r="M66" i="6"/>
  <c r="G41" i="6"/>
  <c r="D78" i="6"/>
  <c r="U242" i="6"/>
  <c r="V39" i="6"/>
  <c r="E67" i="6"/>
  <c r="N94" i="6"/>
  <c r="T56" i="6"/>
  <c r="G84" i="6"/>
  <c r="T79" i="6"/>
  <c r="V155" i="6"/>
  <c r="L60" i="6"/>
  <c r="N159" i="6"/>
  <c r="R66" i="6"/>
  <c r="H81" i="6"/>
  <c r="M178" i="6"/>
  <c r="F95" i="6"/>
  <c r="L110" i="6"/>
  <c r="E83" i="6"/>
  <c r="K129" i="6"/>
  <c r="G193" i="6"/>
  <c r="W116" i="6"/>
  <c r="U166" i="6"/>
  <c r="H89" i="6"/>
  <c r="H231" i="6"/>
  <c r="F92" i="6"/>
  <c r="E38" i="6"/>
  <c r="U136" i="6"/>
  <c r="N204" i="6"/>
  <c r="T67" i="6"/>
  <c r="D50" i="6"/>
  <c r="O208" i="6"/>
  <c r="W97" i="6"/>
  <c r="D72" i="6"/>
  <c r="E101" i="6"/>
  <c r="G65" i="6"/>
  <c r="H53" i="6"/>
  <c r="D48" i="6"/>
  <c r="U121" i="6"/>
  <c r="P121" i="6"/>
  <c r="Q80" i="6"/>
  <c r="J214" i="6"/>
  <c r="W171" i="6"/>
  <c r="I209" i="6"/>
  <c r="P105" i="6"/>
  <c r="E136" i="6"/>
  <c r="S131" i="6"/>
  <c r="F37" i="6"/>
  <c r="U94" i="6"/>
  <c r="G67" i="6"/>
  <c r="O46" i="6"/>
  <c r="K64" i="6"/>
  <c r="D185" i="6"/>
  <c r="O98" i="6"/>
  <c r="G165" i="6"/>
  <c r="T55" i="6"/>
  <c r="O95" i="6"/>
  <c r="M94" i="6"/>
  <c r="E172" i="6"/>
  <c r="P53" i="6"/>
  <c r="I144" i="6"/>
  <c r="K32" i="6"/>
  <c r="F147" i="6"/>
  <c r="S65" i="6"/>
  <c r="W51" i="6"/>
  <c r="F190" i="6"/>
  <c r="Q201" i="6"/>
  <c r="L136" i="6"/>
  <c r="N42" i="6"/>
  <c r="Q135" i="6"/>
  <c r="I40" i="6"/>
  <c r="V184" i="6"/>
  <c r="L147" i="6"/>
  <c r="H33" i="6"/>
  <c r="M215" i="6"/>
  <c r="E238" i="6"/>
  <c r="D75" i="6"/>
  <c r="J113" i="6"/>
  <c r="T113" i="6"/>
  <c r="I214" i="6"/>
  <c r="D41" i="6"/>
  <c r="P141" i="6"/>
  <c r="H176" i="6"/>
  <c r="O236" i="6"/>
  <c r="U118" i="6"/>
  <c r="L155" i="6"/>
  <c r="W32" i="6"/>
  <c r="P219" i="6"/>
  <c r="H99" i="6"/>
  <c r="G97" i="6"/>
  <c r="T133" i="6"/>
  <c r="N127" i="6"/>
  <c r="R113" i="6"/>
  <c r="N84" i="6"/>
  <c r="K159" i="6"/>
  <c r="S207" i="6"/>
  <c r="I59" i="6"/>
  <c r="L86" i="6"/>
  <c r="S115" i="6"/>
  <c r="V196" i="6"/>
  <c r="P172" i="6"/>
  <c r="I56" i="6"/>
  <c r="T85" i="6"/>
  <c r="D53" i="6"/>
  <c r="U37" i="6"/>
  <c r="R174" i="6"/>
  <c r="D117" i="6"/>
  <c r="F42" i="6"/>
  <c r="F142" i="6"/>
  <c r="T144" i="6"/>
  <c r="T148" i="6"/>
  <c r="F178" i="6"/>
  <c r="O131" i="6"/>
  <c r="S126" i="6"/>
  <c r="L135" i="6"/>
  <c r="T54" i="6"/>
  <c r="L293" i="6"/>
  <c r="I111" i="6"/>
  <c r="R104" i="6"/>
  <c r="H64" i="6"/>
  <c r="I137" i="6"/>
  <c r="H48" i="6"/>
  <c r="D95" i="6"/>
  <c r="J81" i="6"/>
  <c r="K38" i="6"/>
  <c r="P59" i="6"/>
  <c r="L66" i="6"/>
  <c r="T173" i="6"/>
  <c r="O74" i="6"/>
  <c r="F65" i="6"/>
  <c r="S153" i="6"/>
  <c r="K119" i="6"/>
  <c r="G55" i="6"/>
  <c r="E134" i="6"/>
  <c r="M64" i="6"/>
  <c r="K34" i="6"/>
  <c r="F87" i="6"/>
  <c r="S36" i="6"/>
  <c r="I135" i="6"/>
  <c r="O165" i="6"/>
  <c r="W74" i="6"/>
  <c r="P137" i="6"/>
  <c r="S109" i="6"/>
  <c r="M42" i="6"/>
  <c r="D131" i="6"/>
  <c r="V105" i="6"/>
  <c r="R52" i="6"/>
  <c r="P37" i="6"/>
  <c r="U61" i="6"/>
  <c r="N99" i="6"/>
  <c r="D63" i="6"/>
  <c r="I81" i="6"/>
  <c r="R122" i="6"/>
  <c r="L146" i="6"/>
  <c r="J176" i="6"/>
  <c r="K145" i="6"/>
  <c r="S42" i="6"/>
  <c r="O222" i="6"/>
  <c r="F139" i="6"/>
  <c r="P98" i="6"/>
  <c r="E111" i="6"/>
  <c r="U131" i="6"/>
  <c r="G72" i="6"/>
  <c r="M92" i="6"/>
  <c r="Q129" i="6"/>
  <c r="H75" i="6"/>
  <c r="K112" i="6"/>
  <c r="G181" i="6"/>
  <c r="M135" i="6"/>
  <c r="I127" i="6"/>
  <c r="P182" i="6"/>
  <c r="E112" i="6"/>
  <c r="M80" i="6"/>
  <c r="E50" i="6"/>
  <c r="S48" i="6"/>
  <c r="P122" i="6"/>
  <c r="G126" i="6"/>
  <c r="I50" i="6"/>
  <c r="Q57" i="6"/>
  <c r="E248" i="6"/>
  <c r="U265" i="6"/>
  <c r="W122" i="6"/>
  <c r="O51" i="6"/>
  <c r="T137" i="6"/>
  <c r="T107" i="6"/>
  <c r="W84" i="6"/>
  <c r="L89" i="6"/>
  <c r="U72" i="6"/>
  <c r="D86" i="6"/>
  <c r="S87" i="6"/>
  <c r="T127" i="6"/>
  <c r="P65" i="6"/>
  <c r="P218" i="6"/>
  <c r="I133" i="6"/>
  <c r="I117" i="6"/>
  <c r="Q87" i="6"/>
  <c r="J190" i="6"/>
  <c r="K224" i="6"/>
  <c r="F108" i="6"/>
  <c r="H113" i="6"/>
  <c r="U175" i="6"/>
  <c r="M127" i="6"/>
  <c r="N58" i="6"/>
  <c r="T201" i="6"/>
  <c r="P84" i="6"/>
  <c r="L175" i="6"/>
  <c r="D62" i="6"/>
  <c r="T166" i="6"/>
  <c r="V109" i="6"/>
  <c r="M133" i="6"/>
  <c r="H158" i="6"/>
  <c r="P135" i="6"/>
  <c r="L96" i="6"/>
  <c r="W103" i="6"/>
  <c r="H213" i="6"/>
  <c r="V127" i="6"/>
  <c r="E151" i="6"/>
  <c r="F146" i="6"/>
  <c r="N195" i="6"/>
  <c r="N145" i="6"/>
  <c r="J112" i="6"/>
  <c r="V260" i="6"/>
  <c r="P162" i="6"/>
  <c r="S234" i="6"/>
  <c r="V191" i="6"/>
  <c r="D110" i="6"/>
  <c r="H153" i="6"/>
  <c r="Q191" i="6"/>
  <c r="I216" i="6"/>
  <c r="J110" i="6"/>
  <c r="V153" i="6"/>
  <c r="U183" i="6"/>
  <c r="E79" i="6"/>
  <c r="E190" i="6"/>
  <c r="J93" i="6"/>
  <c r="L142" i="6"/>
  <c r="T101" i="6"/>
  <c r="O163" i="6"/>
  <c r="M144" i="6"/>
  <c r="H124" i="6"/>
  <c r="U103" i="6"/>
  <c r="G173" i="6"/>
  <c r="K199" i="6"/>
  <c r="D102" i="6"/>
  <c r="F36" i="6"/>
  <c r="U104" i="6"/>
  <c r="U153" i="6"/>
  <c r="Q260" i="6"/>
  <c r="L254" i="6"/>
  <c r="R106" i="6"/>
  <c r="T184" i="6"/>
  <c r="Q222" i="6"/>
  <c r="I148" i="6"/>
  <c r="M226" i="6"/>
  <c r="U74" i="6"/>
  <c r="U90" i="6"/>
  <c r="J139" i="6"/>
  <c r="H189" i="6"/>
  <c r="F101" i="6"/>
  <c r="V81" i="6"/>
  <c r="W325" i="6"/>
  <c r="I237" i="6"/>
  <c r="W177" i="6"/>
  <c r="N183" i="6"/>
  <c r="P220" i="6"/>
  <c r="V57" i="6"/>
  <c r="S139" i="6"/>
  <c r="T116" i="6"/>
  <c r="D104" i="6"/>
  <c r="H57" i="6"/>
  <c r="U124" i="6"/>
  <c r="E126" i="6"/>
  <c r="K185" i="6"/>
  <c r="O168" i="6"/>
  <c r="H226" i="6"/>
  <c r="N141" i="6"/>
  <c r="J108" i="6"/>
  <c r="Q111" i="6"/>
  <c r="U138" i="6"/>
  <c r="N247" i="6"/>
  <c r="N112" i="6"/>
  <c r="R65" i="6"/>
  <c r="V54" i="6"/>
  <c r="I77" i="6"/>
  <c r="F205" i="6"/>
  <c r="O102" i="6"/>
  <c r="P190" i="6"/>
  <c r="L188" i="6"/>
  <c r="F208" i="6"/>
  <c r="U182" i="6"/>
  <c r="V197" i="6"/>
  <c r="L150" i="6"/>
  <c r="N115" i="6"/>
  <c r="U228" i="6"/>
  <c r="F145" i="6"/>
  <c r="K196" i="6"/>
  <c r="K150" i="6"/>
  <c r="W191" i="6"/>
  <c r="L169" i="6"/>
  <c r="N232" i="6"/>
  <c r="N51" i="6"/>
  <c r="U172" i="6"/>
  <c r="H241" i="6"/>
  <c r="H128" i="6"/>
  <c r="Q39" i="6"/>
  <c r="L240" i="6"/>
  <c r="R155" i="6"/>
  <c r="V164" i="6"/>
  <c r="Q76" i="6"/>
  <c r="D175" i="6"/>
  <c r="T141" i="6"/>
  <c r="E236" i="6"/>
  <c r="F202" i="6"/>
  <c r="K45" i="6"/>
  <c r="K36" i="6"/>
  <c r="Q84" i="6"/>
  <c r="E161" i="6"/>
  <c r="W172" i="6"/>
  <c r="K235" i="6"/>
  <c r="P115" i="6"/>
  <c r="L224" i="6"/>
  <c r="D64" i="6"/>
  <c r="T172" i="6"/>
  <c r="D233" i="6"/>
  <c r="P88" i="6"/>
  <c r="W83" i="6"/>
  <c r="P47" i="6"/>
  <c r="L36" i="6"/>
  <c r="H234" i="6"/>
  <c r="J166" i="6"/>
  <c r="Q231" i="6"/>
  <c r="R255" i="6"/>
  <c r="F194" i="6"/>
  <c r="I220" i="6"/>
  <c r="M143" i="6"/>
  <c r="M219" i="6"/>
  <c r="K158" i="6"/>
  <c r="G230" i="6"/>
  <c r="O90" i="6"/>
  <c r="E194" i="6"/>
  <c r="M142" i="6"/>
  <c r="T180" i="6"/>
  <c r="U234" i="6"/>
  <c r="U114" i="6"/>
  <c r="I86" i="6"/>
  <c r="J74" i="6"/>
  <c r="J156" i="6"/>
  <c r="J159" i="6"/>
  <c r="L37" i="6"/>
  <c r="F69" i="6"/>
  <c r="O196" i="6"/>
  <c r="L278" i="6"/>
  <c r="I203" i="6"/>
  <c r="J281" i="6"/>
  <c r="R121" i="6"/>
  <c r="L245" i="6"/>
  <c r="V159" i="6"/>
  <c r="M170" i="6"/>
  <c r="Q120" i="6"/>
  <c r="F68" i="6"/>
  <c r="F120" i="6"/>
  <c r="I241" i="6"/>
  <c r="F231" i="6"/>
  <c r="D290" i="6"/>
  <c r="U255" i="6"/>
  <c r="P152" i="6"/>
  <c r="L114" i="6"/>
  <c r="W111" i="6"/>
  <c r="D68" i="6"/>
  <c r="V128" i="6"/>
  <c r="O127" i="6"/>
  <c r="V126" i="6"/>
  <c r="O66" i="6"/>
  <c r="S173" i="6"/>
  <c r="D288" i="6"/>
  <c r="Q172" i="6"/>
  <c r="F134" i="6"/>
  <c r="S88" i="6"/>
  <c r="P180" i="6"/>
  <c r="G177" i="6"/>
  <c r="T47" i="6"/>
  <c r="H225" i="6"/>
  <c r="E197" i="6"/>
  <c r="E62" i="6"/>
  <c r="K219" i="6"/>
  <c r="I131" i="6"/>
  <c r="J92" i="6"/>
  <c r="V210" i="6"/>
  <c r="J154" i="6"/>
  <c r="M77" i="6"/>
  <c r="V133" i="6"/>
  <c r="H32" i="6"/>
  <c r="F210" i="6"/>
  <c r="I225" i="6"/>
  <c r="N185" i="6"/>
  <c r="K70" i="6"/>
  <c r="L221" i="6"/>
  <c r="L177" i="6"/>
  <c r="P136" i="6"/>
  <c r="O120" i="6"/>
  <c r="D206" i="6"/>
  <c r="H104" i="6"/>
  <c r="S210" i="6"/>
  <c r="U80" i="6"/>
  <c r="S147" i="6"/>
  <c r="I94" i="6"/>
  <c r="Q157" i="6"/>
  <c r="Q238" i="6"/>
  <c r="T183" i="6"/>
  <c r="U132" i="6"/>
  <c r="I39" i="6"/>
  <c r="I166" i="6"/>
  <c r="E80" i="6"/>
  <c r="W45" i="6"/>
  <c r="E170" i="6"/>
  <c r="W203" i="6"/>
  <c r="F89" i="6"/>
  <c r="J240" i="6"/>
  <c r="H170" i="6"/>
  <c r="G117" i="6"/>
  <c r="Q108" i="6"/>
  <c r="E120" i="6"/>
  <c r="V253" i="6"/>
  <c r="Q215" i="6"/>
  <c r="U188" i="6"/>
  <c r="K201" i="6"/>
  <c r="R100" i="6"/>
  <c r="S189" i="6"/>
  <c r="I33" i="6"/>
  <c r="E241" i="6"/>
  <c r="H145" i="6"/>
  <c r="J189" i="6"/>
  <c r="N93" i="6"/>
  <c r="I175" i="6"/>
  <c r="F282" i="6"/>
  <c r="D143" i="6"/>
  <c r="Q208" i="6"/>
  <c r="U216" i="6"/>
  <c r="O197" i="6"/>
  <c r="I256" i="6"/>
  <c r="L176" i="6"/>
  <c r="U179" i="6"/>
  <c r="K213" i="6"/>
  <c r="N79" i="6"/>
  <c r="O142" i="6"/>
  <c r="J229" i="6"/>
  <c r="F312" i="6"/>
  <c r="J220" i="6"/>
  <c r="S268" i="6"/>
  <c r="U100" i="6"/>
  <c r="L85" i="6"/>
  <c r="M225" i="6"/>
  <c r="O156" i="6"/>
  <c r="S81" i="6"/>
  <c r="O143" i="6"/>
  <c r="I106" i="6"/>
  <c r="H107" i="6"/>
  <c r="U45" i="6"/>
  <c r="O281" i="6"/>
  <c r="V144" i="6"/>
  <c r="O213" i="6"/>
  <c r="J147" i="6"/>
  <c r="P148" i="6"/>
  <c r="M89" i="6"/>
  <c r="G154" i="6"/>
  <c r="G140" i="6"/>
  <c r="T252" i="6"/>
  <c r="Q155" i="6"/>
  <c r="H193" i="6"/>
  <c r="J80" i="6"/>
  <c r="U147" i="6"/>
  <c r="E152" i="6"/>
  <c r="J87" i="6"/>
  <c r="V169" i="6"/>
  <c r="H137" i="6"/>
  <c r="O85" i="6"/>
  <c r="W227" i="6"/>
  <c r="J187" i="6"/>
  <c r="V200" i="6"/>
  <c r="T93" i="6"/>
  <c r="D169" i="6"/>
  <c r="R164" i="6"/>
  <c r="G179" i="6"/>
  <c r="O202" i="6"/>
  <c r="J175" i="6"/>
  <c r="U173" i="6"/>
  <c r="R200" i="6"/>
  <c r="I154" i="6"/>
  <c r="J157" i="6"/>
  <c r="J160" i="6"/>
  <c r="K89" i="6"/>
  <c r="F160" i="6"/>
  <c r="K178" i="6"/>
  <c r="M149" i="6"/>
  <c r="U43" i="6"/>
  <c r="S165" i="6"/>
  <c r="T215" i="6"/>
  <c r="J146" i="6"/>
  <c r="P164" i="6"/>
  <c r="M71" i="6"/>
  <c r="M109" i="6"/>
  <c r="K52" i="6"/>
  <c r="W150" i="6"/>
  <c r="R118" i="6"/>
  <c r="S155" i="6"/>
  <c r="T188" i="6"/>
  <c r="J101" i="6"/>
  <c r="W99" i="6"/>
  <c r="I112" i="6"/>
  <c r="V291" i="6"/>
  <c r="I181" i="6"/>
  <c r="L216" i="6"/>
  <c r="R91" i="6"/>
  <c r="S83" i="6"/>
  <c r="H148" i="6"/>
  <c r="D218" i="6"/>
  <c r="O140" i="6"/>
  <c r="R209" i="6"/>
  <c r="H154" i="6"/>
  <c r="W169" i="6"/>
  <c r="L182" i="6"/>
  <c r="H283" i="6"/>
  <c r="S223" i="6"/>
  <c r="I179" i="6"/>
  <c r="V131" i="6"/>
  <c r="U157" i="6"/>
  <c r="Q252" i="6"/>
  <c r="D92" i="6"/>
  <c r="I251" i="6"/>
  <c r="F111" i="6"/>
  <c r="I282" i="6"/>
  <c r="T209" i="6"/>
  <c r="E207" i="6"/>
  <c r="F144" i="6"/>
  <c r="O176" i="6"/>
  <c r="Q164" i="6"/>
  <c r="Q77" i="6"/>
  <c r="H110" i="6"/>
  <c r="F200" i="6"/>
  <c r="I288" i="6"/>
  <c r="F133" i="6"/>
  <c r="E200" i="6"/>
  <c r="L117" i="6"/>
  <c r="U76" i="6"/>
  <c r="M128" i="6"/>
  <c r="I177" i="6"/>
  <c r="I235" i="6"/>
  <c r="O155" i="6"/>
  <c r="F192" i="6"/>
  <c r="F143" i="6"/>
  <c r="K102" i="6"/>
  <c r="E167" i="6"/>
  <c r="L102" i="6"/>
  <c r="L52" i="6"/>
  <c r="I276" i="6"/>
  <c r="M49" i="6"/>
  <c r="R120" i="6"/>
  <c r="I196" i="6"/>
  <c r="O211" i="6"/>
  <c r="M38" i="6"/>
  <c r="G51" i="6"/>
  <c r="I141" i="6"/>
  <c r="T218" i="6"/>
  <c r="Q139" i="6"/>
  <c r="S50" i="6"/>
  <c r="V34" i="6"/>
  <c r="T199" i="6"/>
  <c r="R150" i="6"/>
  <c r="F138" i="6"/>
  <c r="D168" i="6"/>
  <c r="I275" i="6"/>
  <c r="G221" i="6"/>
  <c r="E100" i="6"/>
  <c r="S274" i="6"/>
  <c r="P62" i="6"/>
  <c r="D164" i="6"/>
  <c r="H160" i="6"/>
  <c r="M115" i="6"/>
  <c r="F281" i="6"/>
  <c r="S158" i="6"/>
  <c r="Q163" i="6"/>
  <c r="G291" i="6"/>
  <c r="P201" i="6"/>
  <c r="F259" i="6"/>
  <c r="O135" i="6"/>
  <c r="J51" i="6"/>
  <c r="G228" i="6"/>
  <c r="T65" i="6"/>
  <c r="W60" i="6"/>
  <c r="M158" i="6"/>
  <c r="L200" i="6"/>
  <c r="E123" i="6"/>
  <c r="S78" i="6"/>
  <c r="Q34" i="6"/>
  <c r="Q267" i="6"/>
  <c r="I249" i="6"/>
  <c r="O151" i="6"/>
  <c r="J168" i="6"/>
  <c r="R197" i="6"/>
  <c r="L157" i="6"/>
  <c r="R130" i="6"/>
  <c r="H205" i="6"/>
  <c r="N96" i="6"/>
  <c r="F91" i="6"/>
  <c r="K42" i="6"/>
  <c r="I213" i="6"/>
  <c r="K318" i="6"/>
  <c r="I198" i="6"/>
  <c r="D55" i="6"/>
  <c r="V45" i="6"/>
  <c r="N149" i="6"/>
  <c r="W176" i="6"/>
  <c r="G87" i="6"/>
  <c r="I120" i="6"/>
  <c r="P132" i="6"/>
  <c r="W252" i="6"/>
  <c r="S120" i="6"/>
  <c r="N214" i="6"/>
  <c r="L242" i="6"/>
  <c r="L248" i="6"/>
  <c r="D180" i="6"/>
  <c r="P176" i="6"/>
  <c r="W115" i="6"/>
  <c r="N102" i="6"/>
  <c r="L48" i="6"/>
  <c r="F100" i="6"/>
  <c r="K164" i="6"/>
  <c r="D122" i="6"/>
  <c r="I79" i="6"/>
  <c r="O166" i="6"/>
  <c r="P114" i="6"/>
  <c r="Q240" i="6"/>
  <c r="U218" i="6"/>
  <c r="S128" i="6"/>
  <c r="E206" i="6"/>
  <c r="N202" i="6"/>
  <c r="F98" i="6"/>
  <c r="T153" i="6"/>
  <c r="K91" i="6"/>
  <c r="U152" i="6"/>
  <c r="H129" i="6"/>
  <c r="H144" i="6"/>
  <c r="E217" i="6"/>
  <c r="E185" i="6"/>
  <c r="E103" i="6"/>
  <c r="T216" i="6"/>
  <c r="I165" i="6"/>
  <c r="F117" i="6"/>
  <c r="H138" i="6"/>
  <c r="J91" i="6"/>
  <c r="G225" i="6"/>
  <c r="U44" i="6"/>
  <c r="D165" i="6"/>
  <c r="H135" i="6"/>
  <c r="D83" i="6"/>
  <c r="H70" i="6"/>
  <c r="J142" i="6"/>
  <c r="W141" i="6"/>
  <c r="W206" i="6"/>
  <c r="I76" i="6"/>
  <c r="N68" i="6"/>
  <c r="E98" i="6"/>
  <c r="O52" i="6"/>
  <c r="T206" i="6"/>
  <c r="V234" i="6"/>
  <c r="G109" i="6"/>
  <c r="R241" i="6"/>
  <c r="W142" i="6"/>
  <c r="T228" i="6"/>
  <c r="G200" i="6"/>
  <c r="D82" i="6"/>
  <c r="F220" i="6"/>
  <c r="G123" i="6"/>
  <c r="V190" i="6"/>
  <c r="I159" i="6"/>
  <c r="H230" i="6"/>
  <c r="V125" i="6"/>
  <c r="R32" i="6"/>
  <c r="W87" i="6"/>
  <c r="D37" i="6"/>
  <c r="A37" i="6" s="1"/>
  <c r="D51" i="6"/>
  <c r="N71" i="6"/>
  <c r="R169" i="6"/>
  <c r="H191" i="6"/>
  <c r="S199" i="6"/>
  <c r="R59" i="6"/>
  <c r="S61" i="6"/>
  <c r="S112" i="6"/>
  <c r="I139" i="6"/>
  <c r="R206" i="6"/>
  <c r="L119" i="6"/>
  <c r="H253" i="6"/>
  <c r="Q228" i="6"/>
  <c r="F90" i="6"/>
  <c r="W151" i="6"/>
  <c r="L59" i="6"/>
  <c r="L156" i="6"/>
  <c r="I41" i="6"/>
  <c r="W139" i="6"/>
  <c r="T230" i="6"/>
  <c r="S156" i="6"/>
  <c r="D181" i="6"/>
  <c r="M236" i="6"/>
  <c r="S148" i="6"/>
  <c r="O180" i="6"/>
  <c r="M95" i="6"/>
  <c r="F197" i="6"/>
  <c r="U223" i="6"/>
  <c r="O116" i="6"/>
  <c r="V161" i="6"/>
  <c r="K214" i="6"/>
  <c r="I132" i="6"/>
  <c r="V172" i="6"/>
  <c r="R45" i="6"/>
  <c r="G259" i="6"/>
  <c r="W123" i="6"/>
  <c r="N197" i="6"/>
  <c r="J134" i="6"/>
  <c r="D235" i="6"/>
  <c r="S154" i="6"/>
  <c r="K236" i="6"/>
  <c r="Q128" i="6"/>
  <c r="R161" i="6"/>
  <c r="D154" i="6"/>
  <c r="T50" i="6"/>
  <c r="O198" i="6"/>
  <c r="E144" i="6"/>
  <c r="T147" i="6"/>
  <c r="J57" i="6"/>
  <c r="V117" i="6"/>
  <c r="K67" i="6"/>
  <c r="P57" i="6"/>
  <c r="D231" i="6"/>
  <c r="U56" i="6"/>
  <c r="P94" i="6"/>
  <c r="I95" i="6"/>
  <c r="F198" i="6"/>
  <c r="H200" i="6"/>
  <c r="U170" i="6"/>
  <c r="E65" i="6"/>
  <c r="M87" i="6"/>
  <c r="J266" i="6"/>
  <c r="E110" i="6"/>
  <c r="Q150" i="6"/>
  <c r="S130" i="6"/>
  <c r="V74" i="6"/>
  <c r="P224" i="6"/>
  <c r="D129" i="6"/>
  <c r="R221" i="6"/>
  <c r="E164" i="6"/>
  <c r="J169" i="6"/>
  <c r="T203" i="6"/>
  <c r="U146" i="6"/>
  <c r="O114" i="6"/>
  <c r="Q174" i="6"/>
  <c r="E41" i="6"/>
  <c r="H295" i="6"/>
  <c r="S157" i="6"/>
  <c r="Q190" i="6"/>
  <c r="N260" i="6"/>
  <c r="Q153" i="6"/>
  <c r="W197" i="6"/>
  <c r="G69" i="6"/>
  <c r="E33" i="6"/>
  <c r="D186" i="6"/>
  <c r="U127" i="6"/>
  <c r="W81" i="6"/>
  <c r="Q168" i="6"/>
  <c r="K191" i="6"/>
  <c r="R143" i="6"/>
  <c r="R225" i="6"/>
  <c r="N279" i="6"/>
  <c r="J207" i="6"/>
  <c r="Q211" i="6"/>
  <c r="G115" i="6"/>
  <c r="S166" i="6"/>
  <c r="I191" i="6"/>
  <c r="L247" i="6"/>
  <c r="H169" i="6"/>
  <c r="K193" i="6"/>
  <c r="S201" i="6"/>
  <c r="J145" i="6"/>
  <c r="R201" i="6"/>
  <c r="E113" i="6"/>
  <c r="V271" i="6"/>
  <c r="I143" i="6"/>
  <c r="K212" i="6"/>
  <c r="V290" i="6"/>
  <c r="P234" i="6"/>
  <c r="U168" i="6"/>
  <c r="V178" i="6"/>
  <c r="H179" i="6"/>
  <c r="P275" i="6"/>
  <c r="F168" i="6"/>
  <c r="J144" i="6"/>
  <c r="U52" i="6"/>
  <c r="I150" i="6"/>
  <c r="R236" i="6"/>
  <c r="W173" i="6"/>
  <c r="D167" i="6"/>
  <c r="G105" i="6"/>
  <c r="V84" i="6"/>
  <c r="P108" i="6"/>
  <c r="V130" i="6"/>
  <c r="E95" i="6"/>
  <c r="T69" i="6"/>
  <c r="K39" i="6"/>
  <c r="K221" i="6"/>
  <c r="L143" i="6"/>
  <c r="I118" i="6"/>
  <c r="K133" i="6"/>
  <c r="R171" i="6"/>
  <c r="V247" i="6"/>
  <c r="N90" i="6"/>
  <c r="O177" i="6"/>
  <c r="M223" i="6"/>
  <c r="M148" i="6"/>
  <c r="K198" i="6"/>
  <c r="S179" i="6"/>
  <c r="U162" i="6"/>
  <c r="W181" i="6"/>
  <c r="N253" i="6"/>
  <c r="D49" i="6"/>
  <c r="W138" i="6"/>
  <c r="O206" i="6"/>
  <c r="H186" i="6"/>
  <c r="M275" i="6"/>
  <c r="P284" i="6"/>
  <c r="N83" i="6"/>
  <c r="F216" i="6"/>
  <c r="T163" i="6"/>
  <c r="H125" i="6"/>
  <c r="E220" i="6"/>
  <c r="I207" i="6"/>
  <c r="G241" i="6"/>
  <c r="F268" i="6"/>
  <c r="F226" i="6"/>
  <c r="N203" i="6"/>
  <c r="J100" i="6"/>
  <c r="L172" i="6"/>
  <c r="G158" i="6"/>
  <c r="V255" i="6"/>
  <c r="I158" i="6"/>
  <c r="S181" i="6"/>
  <c r="V217" i="6"/>
  <c r="U57" i="6"/>
  <c r="K151" i="6"/>
  <c r="P186" i="6"/>
  <c r="K165" i="6"/>
  <c r="I136" i="6"/>
  <c r="S195" i="6"/>
  <c r="H243" i="6"/>
  <c r="W188" i="6"/>
  <c r="F149" i="6"/>
  <c r="O119" i="6"/>
  <c r="I122" i="6"/>
  <c r="T222" i="6"/>
  <c r="M235" i="6"/>
  <c r="T237" i="6"/>
  <c r="P45" i="6"/>
  <c r="R224" i="6"/>
  <c r="K134" i="6"/>
  <c r="K160" i="6"/>
  <c r="S169" i="6"/>
  <c r="G125" i="6"/>
  <c r="N81" i="6"/>
  <c r="E199" i="6"/>
  <c r="F224" i="6"/>
  <c r="Q132" i="6"/>
  <c r="O215" i="6"/>
  <c r="N161" i="6"/>
  <c r="F78" i="6"/>
  <c r="M262" i="6"/>
  <c r="K54" i="6"/>
  <c r="U202" i="6"/>
  <c r="G189" i="6"/>
  <c r="L238" i="6"/>
  <c r="G187" i="6"/>
  <c r="K167" i="6"/>
  <c r="E186" i="6"/>
  <c r="I116" i="6"/>
  <c r="E47" i="6"/>
  <c r="V150" i="6"/>
  <c r="F40" i="6"/>
  <c r="H78" i="6"/>
  <c r="G131" i="6"/>
  <c r="G216" i="6"/>
  <c r="J65" i="6"/>
  <c r="L341" i="6"/>
  <c r="Q160" i="6"/>
  <c r="U92" i="6"/>
  <c r="P71" i="6"/>
  <c r="O200" i="6"/>
  <c r="L231" i="6"/>
  <c r="S203" i="6"/>
  <c r="F122" i="6"/>
  <c r="M116" i="6"/>
  <c r="N245" i="6"/>
  <c r="K130" i="6"/>
  <c r="M47" i="6"/>
  <c r="I89" i="6"/>
  <c r="G185" i="6"/>
  <c r="R170" i="6"/>
  <c r="Q243" i="6"/>
  <c r="L229" i="6"/>
  <c r="Q97" i="6"/>
  <c r="M171" i="6"/>
  <c r="V185" i="6"/>
  <c r="U231" i="6"/>
  <c r="N258" i="6"/>
  <c r="S138" i="6"/>
  <c r="P197" i="6"/>
  <c r="N153" i="6"/>
  <c r="U226" i="6"/>
  <c r="V165" i="6"/>
  <c r="Q209" i="6"/>
  <c r="J284" i="6"/>
  <c r="W49" i="6"/>
  <c r="R153" i="6"/>
  <c r="P281" i="6"/>
  <c r="Q284" i="6"/>
  <c r="P184" i="6"/>
  <c r="R83" i="6"/>
  <c r="D133" i="6"/>
  <c r="L106" i="6"/>
  <c r="Q288" i="6"/>
  <c r="L266" i="6"/>
  <c r="R261" i="6"/>
  <c r="P142" i="6"/>
  <c r="I270" i="6"/>
  <c r="K168" i="6"/>
  <c r="W236" i="6"/>
  <c r="H37" i="6"/>
  <c r="K138" i="6"/>
  <c r="M139" i="6"/>
  <c r="T211" i="6"/>
  <c r="M175" i="6"/>
  <c r="Q197" i="6"/>
  <c r="J195" i="6"/>
  <c r="M269" i="6"/>
  <c r="V82" i="6"/>
  <c r="H65" i="6"/>
  <c r="H168" i="6"/>
  <c r="E138" i="6"/>
  <c r="J131" i="6"/>
  <c r="L137" i="6"/>
  <c r="N169" i="6"/>
  <c r="Q198" i="6"/>
  <c r="Q213" i="6"/>
  <c r="N143" i="6"/>
  <c r="S200" i="6"/>
  <c r="U150" i="6"/>
  <c r="T142" i="6"/>
  <c r="W136" i="6"/>
  <c r="S186" i="6"/>
  <c r="T174" i="6"/>
  <c r="W223" i="6"/>
  <c r="E154" i="6"/>
  <c r="H82" i="6"/>
  <c r="F235" i="6"/>
  <c r="W246" i="6"/>
  <c r="S212" i="6"/>
  <c r="D240" i="6"/>
  <c r="D161" i="6"/>
  <c r="W63" i="6"/>
  <c r="U148" i="6"/>
  <c r="E125" i="6"/>
  <c r="J191" i="6"/>
  <c r="T306" i="6"/>
  <c r="R156" i="6"/>
  <c r="N74" i="6"/>
  <c r="G205" i="6"/>
  <c r="R266" i="6"/>
  <c r="W166" i="6"/>
  <c r="E253" i="6"/>
  <c r="R92" i="6"/>
  <c r="L140" i="6"/>
  <c r="D246" i="6"/>
  <c r="V147" i="6"/>
  <c r="I121" i="6"/>
  <c r="F155" i="6"/>
  <c r="V91" i="6"/>
  <c r="N133" i="6"/>
  <c r="T181" i="6"/>
  <c r="M212" i="6"/>
  <c r="H184" i="6"/>
  <c r="Q131" i="6"/>
  <c r="I170" i="6"/>
  <c r="P169" i="6"/>
  <c r="W162" i="6"/>
  <c r="V142" i="6"/>
  <c r="Q241" i="6"/>
  <c r="D225" i="6"/>
  <c r="G235" i="6"/>
  <c r="E162" i="6"/>
  <c r="K152" i="6"/>
  <c r="W237" i="6"/>
  <c r="V152" i="6"/>
  <c r="G103" i="6"/>
  <c r="T155" i="6"/>
  <c r="H91" i="6"/>
  <c r="R258" i="6"/>
  <c r="Q176" i="6"/>
  <c r="I147" i="6"/>
  <c r="V149" i="6"/>
  <c r="D174" i="6"/>
  <c r="I197" i="6"/>
  <c r="N271" i="6"/>
  <c r="G142" i="6"/>
  <c r="L74" i="6"/>
  <c r="P157" i="6"/>
  <c r="Q187" i="6"/>
  <c r="F115" i="6"/>
  <c r="N89" i="6"/>
  <c r="W153" i="6"/>
  <c r="W343" i="6"/>
  <c r="O264" i="6"/>
  <c r="U142" i="6"/>
  <c r="M37" i="6"/>
  <c r="Q256" i="6"/>
  <c r="I189" i="6"/>
  <c r="R220" i="6"/>
  <c r="O287" i="6"/>
  <c r="F159" i="6"/>
  <c r="F103" i="6"/>
  <c r="R144" i="6"/>
  <c r="S68" i="6"/>
  <c r="P80" i="6"/>
  <c r="V175" i="6"/>
  <c r="S95" i="6"/>
  <c r="D292" i="6"/>
  <c r="F106" i="6"/>
  <c r="H195" i="6"/>
  <c r="N172" i="6"/>
  <c r="D256" i="6"/>
  <c r="R103" i="6"/>
  <c r="E46" i="6"/>
  <c r="F114" i="6"/>
  <c r="U239" i="6"/>
  <c r="U246" i="6"/>
  <c r="W281" i="6"/>
  <c r="L178" i="6"/>
  <c r="R199" i="6"/>
  <c r="Q173" i="6"/>
  <c r="E256" i="6"/>
  <c r="U333" i="6"/>
  <c r="N267" i="6"/>
  <c r="W327" i="6"/>
  <c r="K233" i="6"/>
  <c r="V101" i="6"/>
  <c r="M126" i="6"/>
  <c r="K55" i="6"/>
  <c r="P150" i="6"/>
  <c r="H177" i="6"/>
  <c r="M107" i="6"/>
  <c r="O43" i="6"/>
  <c r="G70" i="6"/>
  <c r="G137" i="6"/>
  <c r="O173" i="6"/>
  <c r="U193" i="6"/>
  <c r="R131" i="6"/>
  <c r="V162" i="6"/>
  <c r="T74" i="6"/>
  <c r="O99" i="6"/>
  <c r="I115" i="6"/>
  <c r="D184" i="6"/>
  <c r="L126" i="6"/>
  <c r="V222" i="6"/>
  <c r="R214" i="6"/>
  <c r="Q70" i="6"/>
  <c r="F140" i="6"/>
  <c r="R80" i="6"/>
  <c r="M129" i="6"/>
  <c r="Q188" i="6"/>
  <c r="N103" i="6"/>
  <c r="R208" i="6"/>
  <c r="D207" i="6"/>
  <c r="U245" i="6"/>
  <c r="N286" i="6"/>
  <c r="H96" i="6"/>
  <c r="R283" i="6"/>
  <c r="Q142" i="6"/>
  <c r="K48" i="6"/>
  <c r="G261" i="6"/>
  <c r="R147" i="6"/>
  <c r="M150" i="6"/>
  <c r="E108" i="6"/>
  <c r="O224" i="6"/>
  <c r="M228" i="6"/>
  <c r="D188" i="6"/>
  <c r="W105" i="6"/>
  <c r="F219" i="6"/>
  <c r="I128" i="6"/>
  <c r="F211" i="6"/>
  <c r="S292" i="6"/>
  <c r="F227" i="6"/>
  <c r="Q92" i="6"/>
  <c r="I236" i="6"/>
  <c r="V227" i="6"/>
  <c r="R163" i="6"/>
  <c r="K35" i="6"/>
  <c r="I138" i="6"/>
  <c r="G163" i="6"/>
  <c r="U209" i="6"/>
  <c r="K143" i="6"/>
  <c r="J106" i="6"/>
  <c r="F127" i="6"/>
  <c r="D141" i="6"/>
  <c r="V213" i="6"/>
  <c r="O121" i="6"/>
  <c r="W245" i="6"/>
  <c r="U284" i="6"/>
  <c r="S113" i="6"/>
  <c r="L111" i="6"/>
  <c r="H100" i="6"/>
  <c r="H228" i="6"/>
  <c r="K180" i="6"/>
  <c r="T260" i="6"/>
  <c r="N221" i="6"/>
  <c r="U275" i="6"/>
  <c r="H273" i="6"/>
  <c r="Q167" i="6"/>
  <c r="G275" i="6"/>
  <c r="N135" i="6"/>
  <c r="K306" i="6"/>
  <c r="S161" i="6"/>
  <c r="N98" i="6"/>
  <c r="L65" i="6"/>
  <c r="V129" i="6"/>
  <c r="M211" i="6"/>
  <c r="U304" i="6"/>
  <c r="N243" i="6"/>
  <c r="P292" i="6"/>
  <c r="K328" i="6"/>
  <c r="F137" i="6"/>
  <c r="L196" i="6"/>
  <c r="R184" i="6"/>
  <c r="V312" i="6"/>
  <c r="K142" i="6"/>
  <c r="R397" i="6"/>
  <c r="G269" i="6"/>
  <c r="S299" i="6"/>
  <c r="G257" i="6"/>
  <c r="E121" i="6"/>
  <c r="G321" i="6"/>
  <c r="E218" i="6"/>
  <c r="G421" i="6"/>
  <c r="F203" i="6"/>
  <c r="I124" i="6"/>
  <c r="I93" i="6"/>
  <c r="I303" i="6"/>
  <c r="F256" i="6"/>
  <c r="I245" i="6"/>
  <c r="S193" i="6"/>
  <c r="E257" i="6"/>
  <c r="F252" i="6"/>
  <c r="K288" i="6"/>
  <c r="N259" i="6"/>
  <c r="N182" i="6"/>
  <c r="U294" i="6"/>
  <c r="N218" i="6"/>
  <c r="H272" i="6"/>
  <c r="P240" i="6"/>
  <c r="G227" i="6"/>
  <c r="K261" i="6"/>
  <c r="K298" i="6"/>
  <c r="J223" i="6"/>
  <c r="H192" i="6"/>
  <c r="U95" i="6"/>
  <c r="W283" i="6"/>
  <c r="D194" i="6"/>
  <c r="O235" i="6"/>
  <c r="L321" i="6"/>
  <c r="O359" i="6"/>
  <c r="T327" i="6"/>
  <c r="L302" i="6"/>
  <c r="I182" i="6"/>
  <c r="U102" i="6"/>
  <c r="D322" i="6"/>
  <c r="E226" i="6"/>
  <c r="H97" i="6"/>
  <c r="L225" i="6"/>
  <c r="K220" i="6"/>
  <c r="Q45" i="6"/>
  <c r="V224" i="6"/>
  <c r="L53" i="6"/>
  <c r="H163" i="6"/>
  <c r="U99" i="6"/>
  <c r="F112" i="6"/>
  <c r="O136" i="6"/>
  <c r="D89" i="6"/>
  <c r="H165" i="6"/>
  <c r="V70" i="6"/>
  <c r="M154" i="6"/>
  <c r="P204" i="6"/>
  <c r="W273" i="6"/>
  <c r="F150" i="6"/>
  <c r="V111" i="6"/>
  <c r="R279" i="6"/>
  <c r="Q185" i="6"/>
  <c r="E181" i="6"/>
  <c r="O76" i="6"/>
  <c r="S145" i="6"/>
  <c r="T213" i="6"/>
  <c r="L152" i="6"/>
  <c r="S280" i="6"/>
  <c r="I242" i="6"/>
  <c r="W131" i="6"/>
  <c r="J277" i="6"/>
  <c r="P237" i="6"/>
  <c r="H209" i="6"/>
  <c r="F130" i="6"/>
  <c r="H152" i="6"/>
  <c r="R179" i="6"/>
  <c r="T49" i="6"/>
  <c r="N226" i="6"/>
  <c r="I188" i="6"/>
  <c r="L262" i="6"/>
  <c r="R249" i="6"/>
  <c r="I219" i="6"/>
  <c r="M169" i="6"/>
  <c r="F201" i="6"/>
  <c r="E163" i="6"/>
  <c r="N304" i="6"/>
  <c r="E57" i="6"/>
  <c r="M194" i="6"/>
  <c r="L113" i="6"/>
  <c r="F35" i="6"/>
  <c r="H222" i="6"/>
  <c r="E143" i="6"/>
  <c r="Q161" i="6"/>
  <c r="G93" i="6"/>
  <c r="K296" i="6"/>
  <c r="S211" i="6"/>
  <c r="Q320" i="6"/>
  <c r="O237" i="6"/>
  <c r="W205" i="6"/>
  <c r="K104" i="6"/>
  <c r="Q127" i="6"/>
  <c r="D230" i="6"/>
  <c r="U89" i="6"/>
  <c r="U141" i="6"/>
  <c r="Q195" i="6"/>
  <c r="H50" i="6"/>
  <c r="V206" i="6"/>
  <c r="J180" i="6"/>
  <c r="M119" i="6"/>
  <c r="U331" i="6"/>
  <c r="L198" i="6"/>
  <c r="R133" i="6"/>
  <c r="G323" i="6"/>
  <c r="F296" i="6"/>
  <c r="W117" i="6"/>
  <c r="E69" i="6"/>
  <c r="D212" i="6"/>
  <c r="F262" i="6"/>
  <c r="M200" i="6"/>
  <c r="R227" i="6"/>
  <c r="I348" i="6"/>
  <c r="R193" i="6"/>
  <c r="H421" i="6"/>
  <c r="M230" i="6"/>
  <c r="S114" i="6"/>
  <c r="U144" i="6"/>
  <c r="G111" i="6"/>
  <c r="V157" i="6"/>
  <c r="J128" i="6"/>
  <c r="T57" i="6"/>
  <c r="P133" i="6"/>
  <c r="J218" i="6"/>
  <c r="R273" i="6"/>
  <c r="T164" i="6"/>
  <c r="S152" i="6"/>
  <c r="U212" i="6"/>
  <c r="I204" i="6"/>
  <c r="E119" i="6"/>
  <c r="R204" i="6"/>
  <c r="L129" i="6"/>
  <c r="U190" i="6"/>
  <c r="W339" i="6"/>
  <c r="G199" i="6"/>
  <c r="R189" i="6"/>
  <c r="H194" i="6"/>
  <c r="N180" i="6"/>
  <c r="T293" i="6"/>
  <c r="R213" i="6"/>
  <c r="N142" i="6"/>
  <c r="M264" i="6"/>
  <c r="T262" i="6"/>
  <c r="H92" i="6"/>
  <c r="W277" i="6"/>
  <c r="T333" i="6"/>
  <c r="K43" i="6"/>
  <c r="S222" i="6"/>
  <c r="D159" i="6"/>
  <c r="S76" i="6"/>
  <c r="N200" i="6"/>
  <c r="U120" i="6"/>
  <c r="T66" i="6"/>
  <c r="I260" i="6"/>
  <c r="D291" i="6"/>
  <c r="O283" i="6"/>
  <c r="I152" i="6"/>
  <c r="H217" i="6"/>
  <c r="U32" i="6"/>
  <c r="M162" i="6"/>
  <c r="N177" i="6"/>
  <c r="N160" i="6"/>
  <c r="F152" i="6"/>
  <c r="L250" i="6"/>
  <c r="P52" i="6"/>
  <c r="G212" i="6"/>
  <c r="L195" i="6"/>
  <c r="K114" i="6"/>
  <c r="L61" i="6"/>
  <c r="S136" i="6"/>
  <c r="R176" i="6"/>
  <c r="Q229" i="6"/>
  <c r="E56" i="6"/>
  <c r="V94" i="6"/>
  <c r="U197" i="6"/>
  <c r="F191" i="6"/>
  <c r="V116" i="6"/>
  <c r="M168" i="6"/>
  <c r="T219" i="6"/>
  <c r="T287" i="6"/>
  <c r="Q299" i="6"/>
  <c r="M34" i="6"/>
  <c r="S197" i="6"/>
  <c r="G215" i="6"/>
  <c r="I200" i="6"/>
  <c r="R192" i="6"/>
  <c r="F294" i="6"/>
  <c r="R146" i="6"/>
  <c r="V199" i="6"/>
  <c r="K116" i="6"/>
  <c r="V139" i="6"/>
  <c r="F209" i="6"/>
  <c r="U163" i="6"/>
  <c r="J119" i="6"/>
  <c r="P161" i="6"/>
  <c r="H140" i="6"/>
  <c r="K146" i="6"/>
  <c r="W212" i="6"/>
  <c r="Q182" i="6"/>
  <c r="O148" i="6"/>
  <c r="F287" i="6"/>
  <c r="H166" i="6"/>
  <c r="K186" i="6"/>
  <c r="M232" i="6"/>
  <c r="W145" i="6"/>
  <c r="W154" i="6"/>
  <c r="O58" i="6"/>
  <c r="Q61" i="6"/>
  <c r="J95" i="6"/>
  <c r="L153" i="6"/>
  <c r="O153" i="6"/>
  <c r="E97" i="6"/>
  <c r="T109" i="6"/>
  <c r="E96" i="6"/>
  <c r="O251" i="6"/>
  <c r="G121" i="6"/>
  <c r="N162" i="6"/>
  <c r="G231" i="6"/>
  <c r="Q303" i="6"/>
  <c r="E114" i="6"/>
  <c r="P206" i="6"/>
  <c r="G238" i="6"/>
  <c r="T212" i="6"/>
  <c r="O194" i="6"/>
  <c r="O171" i="6"/>
  <c r="K126" i="6"/>
  <c r="G119" i="6"/>
  <c r="W218" i="6"/>
  <c r="R158" i="6"/>
  <c r="R48" i="6"/>
  <c r="E128" i="6"/>
  <c r="L125" i="6"/>
  <c r="K161" i="6"/>
  <c r="L219" i="6"/>
  <c r="T159" i="6"/>
  <c r="W38" i="6"/>
  <c r="S70" i="6"/>
  <c r="O239" i="6"/>
  <c r="I63" i="6"/>
  <c r="Q210" i="6"/>
  <c r="W77" i="6"/>
  <c r="E157" i="6"/>
  <c r="M35" i="6"/>
  <c r="R101" i="6"/>
  <c r="M147" i="6"/>
  <c r="Q91" i="6"/>
  <c r="V277" i="6"/>
  <c r="P146" i="6"/>
  <c r="M198" i="6"/>
  <c r="F232" i="6"/>
  <c r="R123" i="6"/>
  <c r="D179" i="6"/>
  <c r="J86" i="6"/>
  <c r="P295" i="6"/>
  <c r="S219" i="6"/>
  <c r="P200" i="6"/>
  <c r="O172" i="6"/>
  <c r="T161" i="6"/>
  <c r="M161" i="6"/>
  <c r="N140" i="6"/>
  <c r="O234" i="6"/>
  <c r="N122" i="6"/>
  <c r="I155" i="6"/>
  <c r="N107" i="6"/>
  <c r="F151" i="6"/>
  <c r="S180" i="6"/>
  <c r="V188" i="6"/>
  <c r="U96" i="6"/>
  <c r="F124" i="6"/>
  <c r="F99" i="6"/>
  <c r="M187" i="6"/>
  <c r="U167" i="6"/>
  <c r="H41" i="6"/>
  <c r="L93" i="6"/>
  <c r="W190" i="6"/>
  <c r="G101" i="6"/>
  <c r="G68" i="6"/>
  <c r="G89" i="6"/>
  <c r="K86" i="6"/>
  <c r="E263" i="6"/>
  <c r="W331" i="6"/>
  <c r="Q308" i="6"/>
  <c r="U215" i="6"/>
  <c r="T247" i="6"/>
  <c r="V135" i="6"/>
  <c r="G251" i="6"/>
  <c r="E160" i="6"/>
  <c r="N36" i="6"/>
  <c r="J94" i="6"/>
  <c r="O209" i="6"/>
  <c r="F274" i="6"/>
  <c r="I42" i="6"/>
  <c r="V148" i="6"/>
  <c r="N227" i="6"/>
  <c r="N88" i="6"/>
  <c r="P124" i="6"/>
  <c r="D120" i="6"/>
  <c r="O238" i="6"/>
  <c r="H90" i="6"/>
  <c r="L167" i="6"/>
  <c r="H108" i="6"/>
  <c r="Q109" i="6"/>
  <c r="M243" i="6"/>
  <c r="S230" i="6"/>
  <c r="M251" i="6"/>
  <c r="N291" i="6"/>
  <c r="E129" i="6"/>
  <c r="I45" i="6"/>
  <c r="Q66" i="6"/>
  <c r="W94" i="6"/>
  <c r="U194" i="6"/>
  <c r="M166" i="6"/>
  <c r="G218" i="6"/>
  <c r="D97" i="6"/>
  <c r="J273" i="6"/>
  <c r="E225" i="6"/>
  <c r="W296" i="6"/>
  <c r="U187" i="6"/>
  <c r="G260" i="6"/>
  <c r="J127" i="6"/>
  <c r="L145" i="6"/>
  <c r="S237" i="6"/>
  <c r="L218" i="6"/>
  <c r="E146" i="6"/>
  <c r="T171" i="6"/>
  <c r="M208" i="6"/>
  <c r="G204" i="6"/>
  <c r="S286" i="6"/>
  <c r="U200" i="6"/>
  <c r="T151" i="6"/>
  <c r="L180" i="6"/>
  <c r="P241" i="6"/>
  <c r="U75" i="6"/>
  <c r="W247" i="6"/>
  <c r="U238" i="6"/>
  <c r="P257" i="6"/>
  <c r="J213" i="6"/>
  <c r="H182" i="6"/>
  <c r="I334" i="6"/>
  <c r="E127" i="6"/>
  <c r="J271" i="6"/>
  <c r="N268" i="6"/>
  <c r="G49" i="6"/>
  <c r="N285" i="6"/>
  <c r="J219" i="6"/>
  <c r="R160" i="6"/>
  <c r="T61" i="6"/>
  <c r="I107" i="6"/>
  <c r="M222" i="6"/>
  <c r="U232" i="6"/>
  <c r="L205" i="6"/>
  <c r="T130" i="6"/>
  <c r="I75" i="6"/>
  <c r="F302" i="6"/>
  <c r="J69" i="6"/>
  <c r="H199" i="6"/>
  <c r="R203" i="6"/>
  <c r="S258" i="6"/>
  <c r="T190" i="6"/>
  <c r="F135" i="6"/>
  <c r="T240" i="6"/>
  <c r="U185" i="6"/>
  <c r="M238" i="6"/>
  <c r="P113" i="6"/>
  <c r="H73" i="6"/>
  <c r="T233" i="6"/>
  <c r="L107" i="6"/>
  <c r="K346" i="6"/>
  <c r="M284" i="6"/>
  <c r="M163" i="6"/>
  <c r="M250" i="6"/>
  <c r="H301" i="6"/>
  <c r="F329" i="6"/>
  <c r="K197" i="6"/>
  <c r="M253" i="6"/>
  <c r="J323" i="6"/>
  <c r="Q226" i="6"/>
  <c r="J185" i="6"/>
  <c r="E239" i="6"/>
  <c r="O170" i="6"/>
  <c r="F225" i="6"/>
  <c r="K239" i="6"/>
  <c r="H146" i="6"/>
  <c r="H216" i="6"/>
  <c r="F254" i="6"/>
  <c r="I185" i="6"/>
  <c r="V171" i="6"/>
  <c r="Q186" i="6"/>
  <c r="T195" i="6"/>
  <c r="D116" i="6"/>
  <c r="J188" i="6"/>
  <c r="L318" i="6"/>
  <c r="P78" i="6"/>
  <c r="K364" i="6"/>
  <c r="O367" i="6"/>
  <c r="O269" i="6"/>
  <c r="V235" i="6"/>
  <c r="D160" i="6"/>
  <c r="M255" i="6"/>
  <c r="E229" i="6"/>
  <c r="P359" i="6"/>
  <c r="J413" i="6"/>
  <c r="O371" i="6"/>
  <c r="L101" i="6"/>
  <c r="I283" i="6"/>
  <c r="V221" i="6"/>
  <c r="T185" i="6"/>
  <c r="T103" i="6"/>
  <c r="M291" i="6"/>
  <c r="J308" i="6"/>
  <c r="D494" i="6"/>
  <c r="J98" i="6"/>
  <c r="I299" i="6"/>
  <c r="V280" i="6"/>
  <c r="P313" i="6"/>
  <c r="M177" i="6"/>
  <c r="F233" i="6"/>
  <c r="E277" i="6"/>
  <c r="G300" i="6"/>
  <c r="J275" i="6"/>
  <c r="E286" i="6"/>
  <c r="T140" i="6"/>
  <c r="K238" i="6"/>
  <c r="L123" i="6"/>
  <c r="R259" i="6"/>
  <c r="T351" i="6"/>
  <c r="F337" i="6"/>
  <c r="N109" i="6"/>
  <c r="I212" i="6"/>
  <c r="M172" i="6"/>
  <c r="L192" i="6"/>
  <c r="U271" i="6"/>
  <c r="R182" i="6"/>
  <c r="J132" i="6"/>
  <c r="V327" i="6"/>
  <c r="W198" i="6"/>
  <c r="F206" i="6"/>
  <c r="Q143" i="6"/>
  <c r="M216" i="6"/>
  <c r="R75" i="6"/>
  <c r="G170" i="6"/>
  <c r="W226" i="6"/>
  <c r="M233" i="6"/>
  <c r="G174" i="6"/>
  <c r="G279" i="6"/>
  <c r="J250" i="6"/>
  <c r="I262" i="6"/>
  <c r="L363" i="6"/>
  <c r="D383" i="6"/>
  <c r="P262" i="6"/>
  <c r="N201" i="6"/>
  <c r="F113" i="6"/>
  <c r="O212" i="6"/>
  <c r="I215" i="6"/>
  <c r="T343" i="6"/>
  <c r="N192" i="6"/>
  <c r="F286" i="6"/>
  <c r="R284" i="6"/>
  <c r="M186" i="6"/>
  <c r="H232" i="6"/>
  <c r="P289" i="6"/>
  <c r="D335" i="6"/>
  <c r="Q206" i="6"/>
  <c r="L209" i="6"/>
  <c r="S254" i="6"/>
  <c r="H313" i="6"/>
  <c r="D330" i="6"/>
  <c r="T179" i="6"/>
  <c r="Q144" i="6"/>
  <c r="N237" i="6"/>
  <c r="W271" i="6"/>
  <c r="Q272" i="6"/>
  <c r="G164" i="6"/>
  <c r="W368" i="6"/>
  <c r="D195" i="6"/>
  <c r="D193" i="6"/>
  <c r="R166" i="6"/>
  <c r="P140" i="6"/>
  <c r="O240" i="6"/>
  <c r="D219" i="6"/>
  <c r="N163" i="6"/>
  <c r="D150" i="6"/>
  <c r="R196" i="6"/>
  <c r="G138" i="6"/>
  <c r="J192" i="6"/>
  <c r="L434" i="6"/>
  <c r="L294" i="6"/>
  <c r="U210" i="6"/>
  <c r="S301" i="6"/>
  <c r="N280" i="6"/>
  <c r="H245" i="6"/>
  <c r="W214" i="6"/>
  <c r="T182" i="6"/>
  <c r="V293" i="6"/>
  <c r="K50" i="6"/>
  <c r="I230" i="6"/>
  <c r="I412" i="6"/>
  <c r="N395" i="6"/>
  <c r="H334" i="6"/>
  <c r="H318" i="6"/>
  <c r="H181" i="6"/>
  <c r="S53" i="6"/>
  <c r="U208" i="6"/>
  <c r="P282" i="6"/>
  <c r="L325" i="6"/>
  <c r="G313" i="6"/>
  <c r="D202" i="6"/>
  <c r="E252" i="6"/>
  <c r="H175" i="6"/>
  <c r="S233" i="6"/>
  <c r="I176" i="6"/>
  <c r="I231" i="6"/>
  <c r="J272" i="6"/>
  <c r="V225" i="6"/>
  <c r="O147" i="6"/>
  <c r="K179" i="6"/>
  <c r="L75" i="6"/>
  <c r="H173" i="6"/>
  <c r="R247" i="6"/>
  <c r="W170" i="6"/>
  <c r="S216" i="6"/>
  <c r="P264" i="6"/>
  <c r="E246" i="6"/>
  <c r="R138" i="6"/>
  <c r="Q146" i="6"/>
  <c r="V282" i="6"/>
  <c r="D315" i="6"/>
  <c r="P363" i="6"/>
  <c r="M385" i="6"/>
  <c r="Q104" i="6"/>
  <c r="D196" i="6"/>
  <c r="L279" i="6"/>
  <c r="L235" i="6"/>
  <c r="E412" i="6"/>
  <c r="M176" i="6"/>
  <c r="G325" i="6"/>
  <c r="H237" i="6"/>
  <c r="F207" i="6"/>
  <c r="F291" i="6"/>
  <c r="N312" i="6"/>
  <c r="T123" i="6"/>
  <c r="E244" i="6"/>
  <c r="Q199" i="6"/>
  <c r="G176" i="6"/>
  <c r="S365" i="6"/>
  <c r="L189" i="6"/>
  <c r="J115" i="6"/>
  <c r="K182" i="6"/>
  <c r="Q138" i="6"/>
  <c r="D324" i="6"/>
  <c r="F322" i="6"/>
  <c r="N111" i="6"/>
  <c r="R267" i="6"/>
  <c r="Q268" i="6"/>
  <c r="M333" i="6"/>
  <c r="G33" i="6"/>
  <c r="T328" i="6"/>
  <c r="N136" i="6"/>
  <c r="D284" i="6"/>
  <c r="P128" i="6"/>
  <c r="Q145" i="6"/>
  <c r="J267" i="6"/>
  <c r="L264" i="6"/>
  <c r="H211" i="6"/>
  <c r="O313" i="6"/>
  <c r="P35" i="6"/>
  <c r="E193" i="6"/>
  <c r="K326" i="6"/>
  <c r="W155" i="6"/>
  <c r="E307" i="6"/>
  <c r="E262" i="6"/>
  <c r="S227" i="6"/>
  <c r="M356" i="6"/>
  <c r="F230" i="6"/>
  <c r="J104" i="6"/>
  <c r="T214" i="6"/>
  <c r="P513" i="6"/>
  <c r="L183" i="6"/>
  <c r="I278" i="6"/>
  <c r="T131" i="6"/>
  <c r="O149" i="6"/>
  <c r="W127" i="6"/>
  <c r="U184" i="6"/>
  <c r="H109" i="6"/>
  <c r="J409" i="6"/>
  <c r="G236" i="6"/>
  <c r="R341" i="6"/>
  <c r="U340" i="6"/>
  <c r="V113" i="6"/>
  <c r="R114" i="6"/>
  <c r="S238" i="6"/>
  <c r="I273" i="6"/>
  <c r="H42" i="6"/>
  <c r="W194" i="6"/>
  <c r="I97" i="6"/>
  <c r="L265" i="6"/>
  <c r="O217" i="6"/>
  <c r="V275" i="6"/>
  <c r="W319" i="6"/>
  <c r="H255" i="6"/>
  <c r="Q331" i="6"/>
  <c r="J124" i="6"/>
  <c r="O157" i="6"/>
  <c r="H229" i="6"/>
  <c r="D418" i="6"/>
  <c r="E214" i="6"/>
  <c r="I258" i="6"/>
  <c r="V261" i="6"/>
  <c r="E287" i="6"/>
  <c r="J252" i="6"/>
  <c r="V203" i="6"/>
  <c r="R315" i="6"/>
  <c r="U369" i="6"/>
  <c r="F417" i="6"/>
  <c r="O185" i="6"/>
  <c r="O277" i="6"/>
  <c r="V154" i="6"/>
  <c r="M342" i="6"/>
  <c r="M254" i="6"/>
  <c r="M180" i="6"/>
  <c r="N176" i="6"/>
  <c r="P144" i="6"/>
  <c r="D173" i="6"/>
  <c r="M263" i="6"/>
  <c r="E175" i="6"/>
  <c r="J248" i="6"/>
  <c r="E275" i="6"/>
  <c r="D190" i="6"/>
  <c r="N189" i="6"/>
  <c r="N222" i="6"/>
  <c r="Q148" i="6"/>
  <c r="Q447" i="6"/>
  <c r="O67" i="6"/>
  <c r="P285" i="6"/>
  <c r="F77" i="6"/>
  <c r="S178" i="6"/>
  <c r="F218" i="6"/>
  <c r="J407" i="6"/>
  <c r="L276" i="6"/>
  <c r="G209" i="6"/>
  <c r="U263" i="6"/>
  <c r="O205" i="6"/>
  <c r="K174" i="6"/>
  <c r="L226" i="6"/>
  <c r="I113" i="6"/>
  <c r="P265" i="6"/>
  <c r="U116" i="6"/>
  <c r="D395" i="6"/>
  <c r="M103" i="6"/>
  <c r="T362" i="6"/>
  <c r="F236" i="6"/>
  <c r="S253" i="6"/>
  <c r="N217" i="6"/>
  <c r="E449" i="6"/>
  <c r="E192" i="6"/>
  <c r="K266" i="6"/>
  <c r="D232" i="6"/>
  <c r="O70" i="6"/>
  <c r="O223" i="6"/>
  <c r="S224" i="6"/>
  <c r="F153" i="6"/>
  <c r="J326" i="6"/>
  <c r="S86" i="6"/>
  <c r="N426" i="6"/>
  <c r="K276" i="6"/>
  <c r="N288" i="6"/>
  <c r="L206" i="6"/>
  <c r="V156" i="6"/>
  <c r="E211" i="6"/>
  <c r="H126" i="6"/>
  <c r="K170" i="6"/>
  <c r="M258" i="6"/>
  <c r="E285" i="6"/>
  <c r="O297" i="6"/>
  <c r="D172" i="6"/>
  <c r="R178" i="6"/>
  <c r="O265" i="6"/>
  <c r="O186" i="6"/>
  <c r="S175" i="6"/>
  <c r="W193" i="6"/>
  <c r="O137" i="6"/>
  <c r="T436" i="6"/>
  <c r="O350" i="6"/>
  <c r="N244" i="6"/>
  <c r="U301" i="6"/>
  <c r="V259" i="6"/>
  <c r="J257" i="6"/>
  <c r="T177" i="6"/>
  <c r="N270" i="6"/>
  <c r="S94" i="6"/>
  <c r="F452" i="6"/>
  <c r="E155" i="6"/>
  <c r="G307" i="6"/>
  <c r="U243" i="6"/>
  <c r="G217" i="6"/>
  <c r="V138" i="6"/>
  <c r="G79" i="6"/>
  <c r="J278" i="6"/>
  <c r="I168" i="6"/>
  <c r="W209" i="6"/>
  <c r="U221" i="6"/>
  <c r="D287" i="6"/>
  <c r="D245" i="6"/>
  <c r="I297" i="6"/>
  <c r="U298" i="6"/>
  <c r="P352" i="6"/>
  <c r="H178" i="6"/>
  <c r="P181" i="6"/>
  <c r="G239" i="6"/>
  <c r="H203" i="6"/>
  <c r="U327" i="6"/>
  <c r="S334" i="6"/>
  <c r="K222" i="6"/>
  <c r="M283" i="6"/>
  <c r="J143" i="6"/>
  <c r="F186" i="6"/>
  <c r="F177" i="6"/>
  <c r="F279" i="6"/>
  <c r="J230" i="6"/>
  <c r="H76" i="6"/>
  <c r="L212" i="6"/>
  <c r="T315" i="6"/>
  <c r="O210" i="6"/>
  <c r="K283" i="6"/>
  <c r="I346" i="6"/>
  <c r="W315" i="6"/>
  <c r="D189" i="6"/>
  <c r="J167" i="6"/>
  <c r="H185" i="6"/>
  <c r="I321" i="6"/>
  <c r="N308" i="6"/>
  <c r="R228" i="6"/>
  <c r="L374" i="6"/>
  <c r="T205" i="6"/>
  <c r="L280" i="6"/>
  <c r="P346" i="6"/>
  <c r="G211" i="6"/>
  <c r="F410" i="6"/>
  <c r="E201" i="6"/>
  <c r="N120" i="6"/>
  <c r="S132" i="6"/>
  <c r="E117" i="6"/>
  <c r="G169" i="6"/>
  <c r="Q246" i="6"/>
  <c r="Q324" i="6"/>
  <c r="H150" i="6"/>
  <c r="E233" i="6"/>
  <c r="W221" i="6"/>
  <c r="U192" i="6"/>
  <c r="G40" i="6"/>
  <c r="S358" i="6"/>
  <c r="V143" i="6"/>
  <c r="N150" i="6"/>
  <c r="M272" i="6"/>
  <c r="D182" i="6"/>
  <c r="R242" i="6"/>
  <c r="F234" i="6"/>
  <c r="O250" i="6"/>
  <c r="J318" i="6"/>
  <c r="H346" i="6"/>
  <c r="K264" i="6"/>
  <c r="R168" i="6"/>
  <c r="T291" i="6"/>
  <c r="K188" i="6"/>
  <c r="U222" i="6"/>
  <c r="N255" i="6"/>
  <c r="H236" i="6"/>
  <c r="O369" i="6"/>
  <c r="W280" i="6"/>
  <c r="P112" i="6"/>
  <c r="H257" i="6"/>
  <c r="W305" i="6"/>
  <c r="T368" i="6"/>
  <c r="I330" i="6"/>
  <c r="V103" i="6"/>
  <c r="I318" i="6"/>
  <c r="R240" i="6"/>
  <c r="U405" i="6"/>
  <c r="P212" i="6"/>
  <c r="R328" i="6"/>
  <c r="T430" i="6"/>
  <c r="G350" i="6"/>
  <c r="I199" i="6"/>
  <c r="R282" i="6"/>
  <c r="J246" i="6"/>
  <c r="S277" i="6"/>
  <c r="J259" i="6"/>
  <c r="V266" i="6"/>
  <c r="J282" i="6"/>
  <c r="K171" i="6"/>
  <c r="P367" i="6"/>
  <c r="Q193" i="6"/>
  <c r="D341" i="6"/>
  <c r="R137" i="6"/>
  <c r="U85" i="6"/>
  <c r="D280" i="6"/>
  <c r="M240" i="6"/>
  <c r="F215" i="6"/>
  <c r="D247" i="6"/>
  <c r="L161" i="6"/>
  <c r="S295" i="6"/>
  <c r="N257" i="6"/>
  <c r="F183" i="6"/>
  <c r="D123" i="6"/>
  <c r="V151" i="6"/>
  <c r="P365" i="6"/>
  <c r="E153" i="6"/>
  <c r="U267" i="6"/>
  <c r="T197" i="6"/>
  <c r="W272" i="6"/>
  <c r="O225" i="6"/>
  <c r="O169" i="6"/>
  <c r="J238" i="6"/>
  <c r="M312" i="6"/>
  <c r="U233" i="6"/>
  <c r="E224" i="6"/>
  <c r="S349" i="6"/>
  <c r="Q183" i="6"/>
  <c r="N302" i="6"/>
  <c r="P328" i="6"/>
  <c r="U204" i="6"/>
  <c r="L267" i="6"/>
  <c r="R217" i="6"/>
  <c r="J153" i="6"/>
  <c r="D87" i="6"/>
  <c r="Q105" i="6"/>
  <c r="K312" i="6"/>
  <c r="U315" i="6"/>
  <c r="M183" i="6"/>
  <c r="N344" i="6"/>
  <c r="G100" i="6"/>
  <c r="H155" i="6"/>
  <c r="M203" i="6"/>
  <c r="S257" i="6"/>
  <c r="M309" i="6"/>
  <c r="Q285" i="6"/>
  <c r="W73" i="6"/>
  <c r="P294" i="6"/>
  <c r="D264" i="6"/>
  <c r="Q278" i="6"/>
  <c r="W207" i="6"/>
  <c r="P183" i="6"/>
  <c r="K252" i="6"/>
  <c r="T318" i="6"/>
  <c r="F74" i="6"/>
  <c r="G254" i="6"/>
  <c r="V233" i="6"/>
  <c r="K245" i="6"/>
  <c r="W208" i="6"/>
  <c r="I274" i="6"/>
  <c r="W185" i="6"/>
  <c r="U160" i="6"/>
  <c r="T271" i="6"/>
  <c r="J212" i="6"/>
  <c r="K204" i="6"/>
  <c r="I195" i="6"/>
  <c r="T298" i="6"/>
  <c r="M167" i="6"/>
  <c r="U277" i="6"/>
  <c r="V325" i="6"/>
  <c r="U171" i="6"/>
  <c r="U195" i="6"/>
  <c r="N250" i="6"/>
  <c r="F276" i="6"/>
  <c r="H327" i="6"/>
  <c r="U178" i="6"/>
  <c r="K225" i="6"/>
  <c r="N254" i="6"/>
  <c r="K385" i="6"/>
  <c r="D275" i="6"/>
  <c r="W361" i="6"/>
  <c r="T295" i="6"/>
  <c r="E315" i="6"/>
  <c r="H310" i="6"/>
  <c r="L291" i="6"/>
  <c r="M173" i="6"/>
  <c r="E274" i="6"/>
  <c r="E178" i="6"/>
  <c r="E266" i="6"/>
  <c r="U289" i="6"/>
  <c r="P167" i="6"/>
  <c r="I194" i="6"/>
  <c r="I104" i="6"/>
  <c r="F158" i="6"/>
  <c r="K166" i="6"/>
  <c r="G196" i="6"/>
  <c r="K256" i="6"/>
  <c r="F165" i="6"/>
  <c r="S366" i="6"/>
  <c r="V189" i="6"/>
  <c r="G358" i="6"/>
  <c r="P174" i="6"/>
  <c r="J291" i="6"/>
  <c r="L330" i="6"/>
  <c r="E322" i="6"/>
  <c r="O231" i="6"/>
  <c r="F289" i="6"/>
  <c r="Q236" i="6"/>
  <c r="E107" i="6"/>
  <c r="O363" i="6"/>
  <c r="U278" i="6"/>
  <c r="R278" i="6"/>
  <c r="L116" i="6"/>
  <c r="S214" i="6"/>
  <c r="O204" i="6"/>
  <c r="M199" i="6"/>
  <c r="F293" i="6"/>
  <c r="N275" i="6"/>
  <c r="Q326" i="6"/>
  <c r="L261" i="6"/>
  <c r="M188" i="6"/>
  <c r="I161" i="6"/>
  <c r="T360" i="6"/>
  <c r="N276" i="6"/>
  <c r="J116" i="6"/>
  <c r="K58" i="6"/>
  <c r="D199" i="6"/>
  <c r="H276" i="6"/>
  <c r="V214" i="6"/>
  <c r="E147" i="6"/>
  <c r="R207" i="6"/>
  <c r="G224" i="6"/>
  <c r="I287" i="6"/>
  <c r="N290" i="6"/>
  <c r="J215" i="6"/>
  <c r="D151" i="6"/>
  <c r="Q205" i="6"/>
  <c r="P208" i="6"/>
  <c r="U376" i="6"/>
  <c r="O191" i="6"/>
  <c r="D283" i="6"/>
  <c r="Q214" i="6"/>
  <c r="I174" i="6"/>
  <c r="S226" i="6"/>
  <c r="Q106" i="6"/>
  <c r="L203" i="6"/>
  <c r="T239" i="6"/>
  <c r="K240" i="6"/>
  <c r="W195" i="6"/>
  <c r="U154" i="6"/>
  <c r="T220" i="6"/>
  <c r="D272" i="6"/>
  <c r="T232" i="6"/>
  <c r="Q162" i="6"/>
  <c r="M202" i="6"/>
  <c r="N207" i="6"/>
  <c r="J245" i="6"/>
  <c r="T275" i="6"/>
  <c r="G375" i="6"/>
  <c r="V244" i="6"/>
  <c r="R298" i="6"/>
  <c r="K344" i="6"/>
  <c r="Q158" i="6"/>
  <c r="G243" i="6"/>
  <c r="P120" i="6"/>
  <c r="E159" i="6"/>
  <c r="V46" i="6"/>
  <c r="R384" i="6"/>
  <c r="D293" i="6"/>
  <c r="Q276" i="6"/>
  <c r="P253" i="6"/>
  <c r="R212" i="6"/>
  <c r="H281" i="6"/>
  <c r="D191" i="6"/>
  <c r="L315" i="6"/>
  <c r="G263" i="6"/>
  <c r="M181" i="6"/>
  <c r="L271" i="6"/>
  <c r="V136" i="6"/>
  <c r="T157" i="6"/>
  <c r="J261" i="6"/>
  <c r="J177" i="6"/>
  <c r="T207" i="6"/>
  <c r="E232" i="6"/>
  <c r="R132" i="6"/>
  <c r="R154" i="6"/>
  <c r="V132" i="6"/>
  <c r="H221" i="6"/>
  <c r="G264" i="6"/>
  <c r="T238" i="6"/>
  <c r="O255" i="6"/>
  <c r="V176" i="6"/>
  <c r="L327" i="6"/>
  <c r="M292" i="6"/>
  <c r="N167" i="6"/>
  <c r="S188" i="6"/>
  <c r="U302" i="6"/>
  <c r="M182" i="6"/>
  <c r="J262" i="6"/>
  <c r="N278" i="6"/>
  <c r="T154" i="6"/>
  <c r="M330" i="6"/>
  <c r="L438" i="6"/>
  <c r="K228" i="6"/>
  <c r="E327" i="6"/>
  <c r="G57" i="6"/>
  <c r="L260" i="6"/>
  <c r="P211" i="6"/>
  <c r="U268" i="6"/>
  <c r="Q166" i="6"/>
  <c r="G139" i="6"/>
  <c r="D270" i="6"/>
  <c r="M317" i="6"/>
  <c r="J123" i="6"/>
  <c r="K260" i="6"/>
  <c r="F175" i="6"/>
  <c r="L257" i="6"/>
  <c r="L160" i="6"/>
  <c r="U211" i="6"/>
  <c r="O302" i="6"/>
  <c r="D236" i="6"/>
  <c r="E116" i="6"/>
  <c r="K370" i="6"/>
  <c r="P210" i="6"/>
  <c r="G287" i="6"/>
  <c r="I110" i="6"/>
  <c r="V198" i="6"/>
  <c r="G249" i="6"/>
  <c r="J311" i="6"/>
  <c r="G184" i="6"/>
  <c r="N382" i="6"/>
  <c r="N281" i="6"/>
  <c r="Q315" i="6"/>
  <c r="E280" i="6"/>
  <c r="I392" i="6"/>
  <c r="W200" i="6"/>
  <c r="F353" i="6"/>
  <c r="L230" i="6"/>
  <c r="U213" i="6"/>
  <c r="S217" i="6"/>
  <c r="V243" i="6"/>
  <c r="W234" i="6"/>
  <c r="J178" i="6"/>
  <c r="K299" i="6"/>
  <c r="D510" i="6"/>
  <c r="Q103" i="6"/>
  <c r="L342" i="6"/>
  <c r="V267" i="6"/>
  <c r="D273" i="6"/>
  <c r="E375" i="6"/>
  <c r="U108" i="6"/>
  <c r="J198" i="6"/>
  <c r="S182" i="6"/>
  <c r="N170" i="6"/>
  <c r="P350" i="6"/>
  <c r="P246" i="6"/>
  <c r="N137" i="6"/>
  <c r="M304" i="6"/>
  <c r="J64" i="6"/>
  <c r="W210" i="6"/>
  <c r="R165" i="6"/>
  <c r="K284" i="6"/>
  <c r="K111" i="6"/>
  <c r="J102" i="6"/>
  <c r="Q55" i="6"/>
  <c r="D93" i="6"/>
  <c r="J204" i="6"/>
  <c r="K274" i="6"/>
  <c r="E158" i="6"/>
  <c r="I325" i="6"/>
  <c r="V363" i="6"/>
  <c r="P165" i="6"/>
  <c r="P232" i="6"/>
  <c r="T244" i="6"/>
  <c r="W287" i="6"/>
  <c r="P102" i="6"/>
  <c r="K250" i="6"/>
  <c r="Q156" i="6"/>
  <c r="V318" i="6"/>
  <c r="R235" i="6"/>
  <c r="O249" i="6"/>
  <c r="I232" i="6"/>
  <c r="P116" i="6"/>
  <c r="R297" i="6"/>
  <c r="G120" i="6"/>
  <c r="L208" i="6"/>
  <c r="S205" i="6"/>
  <c r="Q244" i="6"/>
  <c r="I292" i="6"/>
  <c r="V308" i="6"/>
  <c r="F269" i="6"/>
  <c r="Q196" i="6"/>
  <c r="J411" i="6"/>
  <c r="V187" i="6"/>
  <c r="R211" i="6"/>
  <c r="G365" i="6"/>
  <c r="D132" i="6"/>
  <c r="P315" i="6"/>
  <c r="U105" i="6"/>
  <c r="L252" i="6"/>
  <c r="P303" i="6"/>
  <c r="G82" i="6"/>
  <c r="L299" i="6"/>
  <c r="R232" i="6"/>
  <c r="T272" i="6"/>
  <c r="R185" i="6"/>
  <c r="U266" i="6"/>
  <c r="I201" i="6"/>
  <c r="L340" i="6"/>
  <c r="O242" i="6"/>
  <c r="E184" i="6"/>
  <c r="U287" i="6"/>
  <c r="I210" i="6"/>
  <c r="H188" i="6"/>
  <c r="E300" i="6"/>
  <c r="L164" i="6"/>
  <c r="S271" i="6"/>
  <c r="P118" i="6"/>
  <c r="Q425" i="6"/>
  <c r="H156" i="6"/>
  <c r="W238" i="6"/>
  <c r="I157" i="6"/>
  <c r="N294" i="6"/>
  <c r="R219" i="6"/>
  <c r="I78" i="6"/>
  <c r="O221" i="6"/>
  <c r="Q203" i="6"/>
  <c r="G341" i="6"/>
  <c r="E306" i="6"/>
  <c r="J172" i="6"/>
  <c r="P193" i="6"/>
  <c r="O276" i="6"/>
  <c r="Q194" i="6"/>
  <c r="M257" i="6"/>
  <c r="W187" i="6"/>
  <c r="N171" i="6"/>
  <c r="R140" i="6"/>
  <c r="R252" i="6"/>
  <c r="M307" i="6"/>
  <c r="U295" i="6"/>
  <c r="G357" i="6"/>
  <c r="M237" i="6"/>
  <c r="E251" i="6"/>
  <c r="L141" i="6"/>
  <c r="Q293" i="6"/>
  <c r="V167" i="6"/>
  <c r="E290" i="6"/>
  <c r="O376" i="6"/>
  <c r="H235" i="6"/>
  <c r="O329" i="6"/>
  <c r="R403" i="6"/>
  <c r="I286" i="6"/>
  <c r="S310" i="6"/>
  <c r="L470" i="6"/>
  <c r="P277" i="6"/>
  <c r="T294" i="6"/>
  <c r="T308" i="6"/>
  <c r="R301" i="6"/>
  <c r="J292" i="6"/>
  <c r="P361" i="6"/>
  <c r="D524" i="6"/>
  <c r="V391" i="6"/>
  <c r="M322" i="6"/>
  <c r="E329" i="6"/>
  <c r="U355" i="6"/>
  <c r="W270" i="6"/>
  <c r="M418" i="6"/>
  <c r="H139" i="6"/>
  <c r="K106" i="6"/>
  <c r="V250" i="6"/>
  <c r="L193" i="6"/>
  <c r="P217" i="6"/>
  <c r="D238" i="6"/>
  <c r="L286" i="6"/>
  <c r="W202" i="6"/>
  <c r="K251" i="6"/>
  <c r="S160" i="6"/>
  <c r="D145" i="6"/>
  <c r="P279" i="6"/>
  <c r="P291" i="6"/>
  <c r="M131" i="6"/>
  <c r="F408" i="6"/>
  <c r="U285" i="6"/>
  <c r="U151" i="6"/>
  <c r="I281" i="6"/>
  <c r="T235" i="6"/>
  <c r="E337" i="6"/>
  <c r="R216" i="6"/>
  <c r="K272" i="6"/>
  <c r="N303" i="6"/>
  <c r="J290" i="6"/>
  <c r="N261" i="6"/>
  <c r="O298" i="6"/>
  <c r="D226" i="6"/>
  <c r="H289" i="6"/>
  <c r="W129" i="6"/>
  <c r="I217" i="6"/>
  <c r="V281" i="6"/>
  <c r="H302" i="6"/>
  <c r="N196" i="6"/>
  <c r="K205" i="6"/>
  <c r="L181" i="6"/>
  <c r="S275" i="6"/>
  <c r="R218" i="6"/>
  <c r="W239" i="6"/>
  <c r="F107" i="6"/>
  <c r="I187" i="6"/>
  <c r="K140" i="6"/>
  <c r="F185" i="6"/>
  <c r="T223" i="6"/>
  <c r="E166" i="6"/>
  <c r="D279" i="6"/>
  <c r="M245" i="6"/>
  <c r="S403" i="6"/>
  <c r="F297" i="6"/>
  <c r="T321" i="6"/>
  <c r="P302" i="6"/>
  <c r="M220" i="6"/>
  <c r="M206" i="6"/>
  <c r="H162" i="6"/>
  <c r="I367" i="6"/>
  <c r="G293" i="6"/>
  <c r="F242" i="6"/>
  <c r="G423" i="6"/>
  <c r="P412" i="6"/>
  <c r="V258" i="6"/>
  <c r="J399" i="6"/>
  <c r="D323" i="6"/>
  <c r="P355" i="6"/>
  <c r="S263" i="6"/>
  <c r="F169" i="6"/>
  <c r="R368" i="6"/>
  <c r="N354" i="6"/>
  <c r="F174" i="6"/>
  <c r="Q224" i="6"/>
  <c r="H201" i="6"/>
  <c r="E240" i="6"/>
  <c r="R277" i="6"/>
  <c r="U241" i="6"/>
  <c r="O344" i="6"/>
  <c r="G282" i="6"/>
  <c r="R441" i="6"/>
  <c r="M454" i="6"/>
  <c r="S288" i="6"/>
  <c r="U468" i="6"/>
  <c r="K345" i="6"/>
  <c r="H373" i="6"/>
  <c r="W62" i="6"/>
  <c r="Q126" i="6"/>
  <c r="E250" i="6"/>
  <c r="U296" i="6"/>
  <c r="S356" i="6"/>
  <c r="E203" i="6"/>
  <c r="U299" i="6"/>
  <c r="Q247" i="6"/>
  <c r="H457" i="6"/>
  <c r="J389" i="6"/>
  <c r="F180" i="6"/>
  <c r="R409" i="6"/>
  <c r="F288" i="6"/>
  <c r="D388" i="6"/>
  <c r="E305" i="6"/>
  <c r="V360" i="6"/>
  <c r="V205" i="6"/>
  <c r="G508" i="6"/>
  <c r="F398" i="6"/>
  <c r="M362" i="6"/>
  <c r="O345" i="6"/>
  <c r="V396" i="6"/>
  <c r="J341" i="6"/>
  <c r="P290" i="6"/>
  <c r="E222" i="6"/>
  <c r="O285" i="6"/>
  <c r="J305" i="6"/>
  <c r="T335" i="6"/>
  <c r="N154" i="6"/>
  <c r="N233" i="6"/>
  <c r="I379" i="6"/>
  <c r="J242" i="6"/>
  <c r="Q130" i="6"/>
  <c r="T286" i="6"/>
  <c r="V263" i="6"/>
  <c r="O214" i="6"/>
  <c r="R423" i="6"/>
  <c r="M314" i="6"/>
  <c r="W216" i="6"/>
  <c r="T134" i="6"/>
  <c r="D493" i="6"/>
  <c r="U504" i="6"/>
  <c r="N463" i="6"/>
  <c r="F360" i="6"/>
  <c r="R337" i="6"/>
  <c r="O335" i="6"/>
  <c r="F257" i="6"/>
  <c r="R288" i="6"/>
  <c r="T279" i="6"/>
  <c r="P251" i="6"/>
  <c r="V295" i="6"/>
  <c r="D197" i="6"/>
  <c r="N211" i="6"/>
  <c r="I313" i="6"/>
  <c r="U283" i="6"/>
  <c r="K270" i="6"/>
  <c r="S251" i="6"/>
  <c r="W345" i="6"/>
  <c r="S305" i="6"/>
  <c r="F345" i="6"/>
  <c r="N489" i="6"/>
  <c r="V202" i="6"/>
  <c r="K207" i="6"/>
  <c r="U345" i="6"/>
  <c r="G363" i="6"/>
  <c r="D259" i="6"/>
  <c r="D331" i="6"/>
  <c r="E272" i="6"/>
  <c r="T319" i="6"/>
  <c r="K390" i="6"/>
  <c r="U198" i="6"/>
  <c r="O110" i="6"/>
  <c r="T243" i="6"/>
  <c r="D171" i="6"/>
  <c r="M289" i="6"/>
  <c r="V115" i="6"/>
  <c r="L487" i="6"/>
  <c r="P242" i="6"/>
  <c r="H350" i="6"/>
  <c r="G398" i="6"/>
  <c r="I420" i="6"/>
  <c r="K269" i="6"/>
  <c r="D314" i="6"/>
  <c r="K300" i="6"/>
  <c r="L277" i="6"/>
  <c r="N101" i="6"/>
  <c r="F316" i="6"/>
  <c r="I156" i="6"/>
  <c r="Q223" i="6"/>
  <c r="K77" i="6"/>
  <c r="V183" i="6"/>
  <c r="W323" i="6"/>
  <c r="U348" i="6"/>
  <c r="Q102" i="6"/>
  <c r="P194" i="6"/>
  <c r="E91" i="6"/>
  <c r="N209" i="6"/>
  <c r="J79" i="6"/>
  <c r="P227" i="6"/>
  <c r="G271" i="6"/>
  <c r="E299" i="6"/>
  <c r="L210" i="6"/>
  <c r="H159" i="6"/>
  <c r="O323" i="6"/>
  <c r="T249" i="6"/>
  <c r="L236" i="6"/>
  <c r="D326" i="6"/>
  <c r="I300" i="6"/>
  <c r="U174" i="6"/>
  <c r="M279" i="6"/>
  <c r="V209" i="6"/>
  <c r="T265" i="6"/>
  <c r="N206" i="6"/>
  <c r="G226" i="6"/>
  <c r="D302" i="6"/>
  <c r="L149" i="6"/>
  <c r="D176" i="6"/>
  <c r="R322" i="6"/>
  <c r="W347" i="6"/>
  <c r="O248" i="6"/>
  <c r="L246" i="6"/>
  <c r="W201" i="6"/>
  <c r="H80" i="6"/>
  <c r="N146" i="6"/>
  <c r="G292" i="6"/>
  <c r="P273" i="6"/>
  <c r="Q345" i="6"/>
  <c r="S149" i="6"/>
  <c r="O187" i="6"/>
  <c r="S264" i="6"/>
  <c r="I309" i="6"/>
  <c r="H439" i="6"/>
  <c r="S453" i="6"/>
  <c r="I205" i="6"/>
  <c r="M191" i="6"/>
  <c r="P189" i="6"/>
  <c r="F402" i="6"/>
  <c r="E221" i="6"/>
  <c r="R327" i="6"/>
  <c r="M106" i="6"/>
  <c r="M201" i="6"/>
  <c r="M419" i="6"/>
  <c r="I268" i="6"/>
  <c r="W189" i="6"/>
  <c r="U391" i="6"/>
  <c r="E168" i="6"/>
  <c r="J224" i="6"/>
  <c r="H261" i="6"/>
  <c r="M246" i="6"/>
  <c r="G277" i="6"/>
  <c r="M197" i="6"/>
  <c r="J256" i="6"/>
  <c r="E131" i="6"/>
  <c r="P252" i="6"/>
  <c r="I308" i="6"/>
  <c r="D183" i="6"/>
  <c r="J243" i="6"/>
  <c r="I381" i="6"/>
  <c r="S507" i="6"/>
  <c r="P443" i="6"/>
  <c r="M301" i="6"/>
  <c r="W460" i="6"/>
  <c r="J202" i="6"/>
  <c r="O291" i="6"/>
  <c r="S108" i="6"/>
  <c r="H248" i="6"/>
  <c r="V272" i="6"/>
  <c r="R68" i="6"/>
  <c r="P487" i="6"/>
  <c r="P250" i="6"/>
  <c r="W256" i="6"/>
  <c r="U106" i="6"/>
  <c r="L259" i="6"/>
  <c r="W233" i="6"/>
  <c r="S320" i="6"/>
  <c r="Q140" i="6"/>
  <c r="F308" i="6"/>
  <c r="D362" i="6"/>
  <c r="Q311" i="6"/>
  <c r="M213" i="6"/>
  <c r="L288" i="6"/>
  <c r="J184" i="6"/>
  <c r="O141" i="6"/>
  <c r="U145" i="6"/>
  <c r="J321" i="6"/>
  <c r="V215" i="6"/>
  <c r="D54" i="6"/>
  <c r="M380" i="6"/>
  <c r="M151" i="6"/>
  <c r="I324" i="6"/>
  <c r="Q237" i="6"/>
  <c r="I271" i="6"/>
  <c r="N215" i="6"/>
  <c r="K192" i="6"/>
  <c r="E295" i="6"/>
  <c r="M165" i="6"/>
  <c r="G172" i="6"/>
  <c r="L109" i="6"/>
  <c r="P231" i="6"/>
  <c r="H215" i="6"/>
  <c r="D285" i="6"/>
  <c r="L243" i="6"/>
  <c r="V204" i="6"/>
  <c r="D372" i="6"/>
  <c r="V182" i="6"/>
  <c r="W219" i="6"/>
  <c r="S244" i="6"/>
  <c r="V254" i="6"/>
  <c r="L372" i="6"/>
  <c r="S190" i="6"/>
  <c r="E234" i="6"/>
  <c r="O267" i="6"/>
  <c r="P199" i="6"/>
  <c r="W217" i="6"/>
  <c r="F196" i="6"/>
  <c r="Q325" i="6"/>
  <c r="S194" i="6"/>
  <c r="S420" i="6"/>
  <c r="S221" i="6"/>
  <c r="D303" i="6"/>
  <c r="V236" i="6"/>
  <c r="I253" i="6"/>
  <c r="F154" i="6"/>
  <c r="E271" i="6"/>
  <c r="K267" i="6"/>
  <c r="T256" i="6"/>
  <c r="J247" i="6"/>
  <c r="E344" i="6"/>
  <c r="D271" i="6"/>
  <c r="L83" i="6"/>
  <c r="O183" i="6"/>
  <c r="N225" i="6"/>
  <c r="P159" i="6"/>
  <c r="I221" i="6"/>
  <c r="I171" i="6"/>
  <c r="V251" i="6"/>
  <c r="F239" i="6"/>
  <c r="H363" i="6"/>
  <c r="O301" i="6"/>
  <c r="N368" i="6"/>
  <c r="J412" i="6"/>
  <c r="L332" i="6"/>
  <c r="D337" i="6"/>
  <c r="O195" i="6"/>
  <c r="I233" i="6"/>
  <c r="P178" i="6"/>
  <c r="D328" i="6"/>
  <c r="I415" i="6"/>
  <c r="H286" i="6"/>
  <c r="P321" i="6"/>
  <c r="O181" i="6"/>
  <c r="P185" i="6"/>
  <c r="I310" i="6"/>
  <c r="I80" i="6"/>
  <c r="J328" i="6"/>
  <c r="D200" i="6"/>
  <c r="O272" i="6"/>
  <c r="O319" i="6"/>
  <c r="O164" i="6"/>
  <c r="J227" i="6"/>
  <c r="I184" i="6"/>
  <c r="K216" i="6"/>
  <c r="G223" i="6"/>
  <c r="F249" i="6"/>
  <c r="L505" i="6"/>
  <c r="Q455" i="6"/>
  <c r="P360" i="6"/>
  <c r="M521" i="6"/>
  <c r="N351" i="6"/>
  <c r="F263" i="6"/>
  <c r="H315" i="6"/>
  <c r="L185" i="6"/>
  <c r="I234" i="6"/>
  <c r="G202" i="6"/>
  <c r="Q114" i="6"/>
  <c r="T329" i="6"/>
  <c r="J293" i="6"/>
  <c r="H220" i="6"/>
  <c r="Q333" i="6"/>
  <c r="P269" i="6"/>
  <c r="P276" i="6"/>
  <c r="T323" i="6"/>
  <c r="M261" i="6"/>
  <c r="K327" i="6"/>
  <c r="N350" i="6"/>
  <c r="I428" i="6"/>
  <c r="S313" i="6"/>
  <c r="S196" i="6"/>
  <c r="P374" i="6"/>
  <c r="R369" i="6"/>
  <c r="Q225" i="6"/>
  <c r="W399" i="6"/>
  <c r="J450" i="6"/>
  <c r="U314" i="6"/>
  <c r="U117" i="6"/>
  <c r="N353" i="6"/>
  <c r="G265" i="6"/>
  <c r="M320" i="6"/>
  <c r="S206" i="6"/>
  <c r="M125" i="6"/>
  <c r="U254" i="6"/>
  <c r="S202" i="6"/>
  <c r="M209" i="6"/>
  <c r="J268" i="6"/>
  <c r="Q177" i="6"/>
  <c r="V195" i="6"/>
  <c r="T194" i="6"/>
  <c r="J406" i="6"/>
  <c r="J208" i="6"/>
  <c r="I248" i="6"/>
  <c r="T285" i="6"/>
  <c r="G521" i="6"/>
  <c r="P229" i="6"/>
  <c r="N362" i="6"/>
  <c r="K323" i="6"/>
  <c r="W310" i="6"/>
  <c r="O273" i="6"/>
  <c r="P196" i="6"/>
  <c r="G194" i="6"/>
  <c r="K243" i="6"/>
  <c r="W174" i="6"/>
  <c r="F318" i="6"/>
  <c r="K156" i="6"/>
  <c r="S240" i="6"/>
  <c r="U251" i="6"/>
  <c r="N274" i="6"/>
  <c r="L217" i="6"/>
  <c r="R205" i="6"/>
  <c r="G278" i="6"/>
  <c r="E374" i="6"/>
  <c r="O396" i="6"/>
  <c r="M373" i="6"/>
  <c r="U385" i="6"/>
  <c r="E139" i="6"/>
  <c r="Q386" i="6"/>
  <c r="O289" i="6"/>
  <c r="V359" i="6"/>
  <c r="O351" i="6"/>
  <c r="K169" i="6"/>
  <c r="Q292" i="6"/>
  <c r="P244" i="6"/>
  <c r="L241" i="6"/>
  <c r="I291" i="6"/>
  <c r="K322" i="6"/>
  <c r="K217" i="6"/>
  <c r="G149" i="6"/>
  <c r="V160" i="6"/>
  <c r="E150" i="6"/>
  <c r="J325" i="6"/>
  <c r="I169" i="6"/>
  <c r="K184" i="6"/>
  <c r="Q382" i="6"/>
  <c r="Q295" i="6"/>
  <c r="D268" i="6"/>
  <c r="L295" i="6"/>
  <c r="V230" i="6"/>
  <c r="P233" i="6"/>
  <c r="H106" i="6"/>
  <c r="T278" i="6"/>
  <c r="V302" i="6"/>
  <c r="E77" i="6"/>
  <c r="Q239" i="6"/>
  <c r="K277" i="6"/>
  <c r="J71" i="6"/>
  <c r="S134" i="6"/>
  <c r="I294" i="6"/>
  <c r="T292" i="6"/>
  <c r="L263" i="6"/>
  <c r="P207" i="6"/>
  <c r="P330" i="6"/>
  <c r="W320" i="6"/>
  <c r="L356" i="6"/>
  <c r="L190" i="6"/>
  <c r="R268" i="6"/>
  <c r="G214" i="6"/>
  <c r="U53" i="6"/>
  <c r="N241" i="6"/>
  <c r="U165" i="6"/>
  <c r="J251" i="6"/>
  <c r="K371" i="6"/>
  <c r="J186" i="6"/>
  <c r="M260" i="6"/>
  <c r="L376" i="6"/>
  <c r="F385" i="6"/>
  <c r="T168" i="6"/>
  <c r="O347" i="6"/>
  <c r="F172" i="6"/>
  <c r="H287" i="6"/>
  <c r="R382" i="6"/>
  <c r="N328" i="6"/>
  <c r="I403" i="6"/>
  <c r="W411" i="6"/>
  <c r="I246" i="6"/>
  <c r="M117" i="6"/>
  <c r="L319" i="6"/>
  <c r="W294" i="6"/>
  <c r="N205" i="6"/>
  <c r="S241" i="6"/>
  <c r="L347" i="6"/>
  <c r="R264" i="6"/>
  <c r="T169" i="6"/>
  <c r="J85" i="6"/>
  <c r="K291" i="6"/>
  <c r="H342" i="6"/>
  <c r="I312" i="6"/>
  <c r="G207" i="6"/>
  <c r="I327" i="6"/>
  <c r="N358" i="6"/>
  <c r="P371" i="6"/>
  <c r="O216" i="6"/>
  <c r="U479" i="6"/>
  <c r="R360" i="6"/>
  <c r="G188" i="6"/>
  <c r="F348" i="6"/>
  <c r="S308" i="6"/>
  <c r="F258" i="6"/>
  <c r="H326" i="6"/>
  <c r="R248" i="6"/>
  <c r="G326" i="6"/>
  <c r="G338" i="6"/>
  <c r="V296" i="6"/>
  <c r="T338" i="6"/>
  <c r="R275" i="6"/>
  <c r="O275" i="6"/>
  <c r="U273" i="6"/>
  <c r="T331" i="6"/>
  <c r="V229" i="6"/>
  <c r="Q125" i="6"/>
  <c r="F248" i="6"/>
  <c r="I452" i="6"/>
  <c r="I227" i="6"/>
  <c r="K403" i="6"/>
  <c r="H414" i="6"/>
  <c r="K297" i="6"/>
  <c r="T224" i="6"/>
  <c r="Q40" i="6"/>
  <c r="Q312" i="6"/>
  <c r="I151" i="6"/>
  <c r="O189" i="6"/>
  <c r="F81" i="6"/>
  <c r="N332" i="6"/>
  <c r="T373" i="6"/>
  <c r="F290" i="6"/>
  <c r="W254" i="6"/>
  <c r="K410" i="6"/>
  <c r="V232" i="6"/>
  <c r="V334" i="6"/>
  <c r="N521" i="6"/>
  <c r="F214" i="6"/>
  <c r="E399" i="6"/>
  <c r="I337" i="6"/>
  <c r="W304" i="6"/>
  <c r="E165" i="6"/>
  <c r="W269" i="6"/>
  <c r="S235" i="6"/>
  <c r="E237" i="6"/>
  <c r="D229" i="6"/>
  <c r="F156" i="6"/>
  <c r="R238" i="6"/>
  <c r="F250" i="6"/>
  <c r="S350" i="6"/>
  <c r="N220" i="6"/>
  <c r="K303" i="6"/>
  <c r="R93" i="6"/>
  <c r="S354" i="6"/>
  <c r="R353" i="6"/>
  <c r="M96" i="6"/>
  <c r="R290" i="6"/>
  <c r="M247" i="6"/>
  <c r="W318" i="6"/>
  <c r="J367" i="6"/>
  <c r="I370" i="6"/>
  <c r="W409" i="6"/>
  <c r="V384" i="6"/>
  <c r="D358" i="6"/>
  <c r="U235" i="6"/>
  <c r="V322" i="6"/>
  <c r="E267" i="6"/>
  <c r="H312" i="6"/>
  <c r="D215" i="6"/>
  <c r="M294" i="6"/>
  <c r="W235" i="6"/>
  <c r="E235" i="6"/>
  <c r="P340" i="6"/>
  <c r="I208" i="6"/>
  <c r="T366" i="6"/>
  <c r="H259" i="6"/>
  <c r="I114" i="6"/>
  <c r="F314" i="6"/>
  <c r="W262" i="6"/>
  <c r="G208" i="6"/>
  <c r="J286" i="6"/>
  <c r="O247" i="6"/>
  <c r="P362" i="6"/>
  <c r="S104" i="6"/>
  <c r="F333" i="6"/>
  <c r="F277" i="6"/>
  <c r="I416" i="6"/>
  <c r="O290" i="6"/>
  <c r="K127" i="6"/>
  <c r="G298" i="6"/>
  <c r="H180" i="6"/>
  <c r="E208" i="6"/>
  <c r="Q255" i="6"/>
  <c r="E198" i="6"/>
  <c r="S312" i="6"/>
  <c r="V249" i="6"/>
  <c r="R222" i="6"/>
  <c r="D351" i="6"/>
  <c r="T165" i="6"/>
  <c r="H260" i="6"/>
  <c r="J199" i="6"/>
  <c r="H266" i="6"/>
  <c r="W300" i="6"/>
  <c r="L202" i="6"/>
  <c r="F161" i="6"/>
  <c r="R276" i="6"/>
  <c r="N273" i="6"/>
  <c r="V241" i="6"/>
  <c r="G210" i="6"/>
  <c r="O138" i="6"/>
  <c r="O259" i="6"/>
  <c r="L64" i="6"/>
  <c r="S368" i="6"/>
  <c r="Q58" i="6"/>
  <c r="S150" i="6"/>
  <c r="M160" i="6"/>
  <c r="N158" i="6"/>
  <c r="N165" i="6"/>
  <c r="Q444" i="6"/>
  <c r="W183" i="6"/>
  <c r="T274" i="6"/>
  <c r="Q233" i="6"/>
  <c r="K368" i="6"/>
  <c r="R173" i="6"/>
  <c r="J340" i="6"/>
  <c r="U219" i="6"/>
  <c r="L133" i="6"/>
  <c r="N418" i="6"/>
  <c r="I85" i="6"/>
  <c r="T91" i="6"/>
  <c r="R195" i="6"/>
  <c r="J249" i="6"/>
  <c r="H293" i="6"/>
  <c r="S209" i="6"/>
  <c r="T178" i="6"/>
  <c r="O274" i="6"/>
  <c r="U220" i="6"/>
  <c r="E204" i="6"/>
  <c r="U337" i="6"/>
  <c r="U259" i="6"/>
  <c r="J141" i="6"/>
  <c r="E313" i="6"/>
  <c r="V337" i="6"/>
  <c r="O300" i="6"/>
  <c r="U164" i="6"/>
  <c r="J379" i="6"/>
  <c r="D201" i="6"/>
  <c r="I266" i="6"/>
  <c r="U329" i="6"/>
  <c r="W337" i="6"/>
  <c r="J231" i="6"/>
  <c r="H330" i="6"/>
  <c r="R180" i="6"/>
  <c r="H223" i="6"/>
  <c r="R437" i="6"/>
  <c r="Q242" i="6"/>
  <c r="S283" i="6"/>
  <c r="J315" i="6"/>
  <c r="N263" i="6"/>
  <c r="F304" i="6"/>
  <c r="U343" i="6"/>
  <c r="J405" i="6"/>
  <c r="S242" i="6"/>
  <c r="V357" i="6"/>
  <c r="F363" i="6"/>
  <c r="F306" i="6"/>
  <c r="M303" i="6"/>
  <c r="D339" i="6"/>
  <c r="M265" i="6"/>
  <c r="S262" i="6"/>
  <c r="F284" i="6"/>
  <c r="Q117" i="6"/>
  <c r="G285" i="6"/>
  <c r="L270" i="6"/>
  <c r="D374" i="6"/>
  <c r="W186" i="6"/>
  <c r="T111" i="6"/>
  <c r="T115" i="6"/>
  <c r="I243" i="6"/>
  <c r="L187" i="6"/>
  <c r="V248" i="6"/>
  <c r="H294" i="6"/>
  <c r="M104" i="6"/>
  <c r="S344" i="6"/>
  <c r="G295" i="6"/>
  <c r="F326" i="6"/>
  <c r="M364" i="6"/>
  <c r="H284" i="6"/>
  <c r="W286" i="6"/>
  <c r="Q149" i="6"/>
  <c r="U155" i="6"/>
  <c r="J297" i="6"/>
  <c r="U51" i="6"/>
  <c r="N331" i="6"/>
  <c r="F121" i="6"/>
  <c r="P46" i="6"/>
  <c r="W228" i="6"/>
  <c r="L207" i="6"/>
  <c r="H277" i="6"/>
  <c r="W178" i="6"/>
  <c r="I247" i="6"/>
  <c r="U319" i="6"/>
  <c r="V378" i="6"/>
  <c r="W143" i="6"/>
  <c r="D248" i="6"/>
  <c r="F267" i="6"/>
  <c r="V304" i="6"/>
  <c r="O218" i="6"/>
  <c r="U256" i="6"/>
  <c r="P166" i="6"/>
  <c r="U149" i="6"/>
  <c r="L343" i="6"/>
  <c r="M146" i="6"/>
  <c r="G351" i="6"/>
  <c r="Q357" i="6"/>
  <c r="D208" i="6"/>
  <c r="Q217" i="6"/>
  <c r="Q291" i="6"/>
  <c r="Q301" i="6"/>
  <c r="H324" i="6"/>
  <c r="O304" i="6"/>
  <c r="U309" i="6"/>
  <c r="U110" i="6"/>
  <c r="J455" i="6"/>
  <c r="M411" i="6"/>
  <c r="O306" i="6"/>
  <c r="K366" i="6"/>
  <c r="O303" i="6"/>
  <c r="K94" i="6"/>
  <c r="S352" i="6"/>
  <c r="U344" i="6"/>
  <c r="O271" i="6"/>
  <c r="Q281" i="6"/>
  <c r="V212" i="6"/>
  <c r="M353" i="6"/>
  <c r="K282" i="6"/>
  <c r="T342" i="6"/>
  <c r="U306" i="6"/>
  <c r="I280" i="6"/>
  <c r="S252" i="6"/>
  <c r="E323" i="6"/>
  <c r="J225" i="6"/>
  <c r="N265" i="6"/>
  <c r="P228" i="6"/>
  <c r="J140" i="6"/>
  <c r="E520" i="6"/>
  <c r="N410" i="6"/>
  <c r="O362" i="6"/>
  <c r="S278" i="6"/>
  <c r="P248" i="6"/>
  <c r="E301" i="6"/>
  <c r="T348" i="6"/>
  <c r="Q98" i="6"/>
  <c r="O227" i="6"/>
  <c r="E289" i="6"/>
  <c r="S303" i="6"/>
  <c r="K408" i="6"/>
  <c r="R245" i="6"/>
  <c r="D228" i="6"/>
  <c r="R292" i="6"/>
  <c r="H208" i="6"/>
  <c r="L272" i="6"/>
  <c r="V286" i="6"/>
  <c r="G113" i="6"/>
  <c r="L99" i="6"/>
  <c r="J289" i="6"/>
  <c r="J233" i="6"/>
  <c r="I145" i="6"/>
  <c r="G276" i="6"/>
  <c r="J136" i="6"/>
  <c r="N229" i="6"/>
  <c r="V216" i="6"/>
  <c r="P344" i="6"/>
  <c r="E228" i="6"/>
  <c r="V245" i="6"/>
  <c r="H306" i="6"/>
  <c r="V298" i="6"/>
  <c r="I433" i="6"/>
  <c r="Q189" i="6"/>
  <c r="G60" i="6"/>
  <c r="D282" i="6"/>
  <c r="U365" i="6"/>
  <c r="P306" i="6"/>
  <c r="M358" i="6"/>
  <c r="D260" i="6"/>
  <c r="R260" i="6"/>
  <c r="M207" i="6"/>
  <c r="U279" i="6"/>
  <c r="R239" i="6"/>
  <c r="D81" i="6"/>
  <c r="M136" i="6"/>
  <c r="R333" i="6"/>
  <c r="N335" i="6"/>
  <c r="R230" i="6"/>
  <c r="P188" i="6"/>
  <c r="G404" i="6"/>
  <c r="E317" i="6"/>
  <c r="E283" i="6"/>
  <c r="J235" i="6"/>
  <c r="P154" i="6"/>
  <c r="O388" i="6"/>
  <c r="J129" i="6"/>
  <c r="W330" i="6"/>
  <c r="O384" i="6"/>
  <c r="U257" i="6"/>
  <c r="P301" i="6"/>
  <c r="Q282" i="6"/>
  <c r="G337" i="6"/>
  <c r="J210" i="6"/>
  <c r="U318" i="6"/>
  <c r="P267" i="6"/>
  <c r="S285" i="6"/>
  <c r="W250" i="6"/>
  <c r="M221" i="6"/>
  <c r="T268" i="6"/>
  <c r="K108" i="6"/>
  <c r="M218" i="6"/>
  <c r="U236" i="6"/>
  <c r="T266" i="6"/>
  <c r="V93" i="6"/>
  <c r="N216" i="6"/>
  <c r="J241" i="6"/>
  <c r="P398" i="6"/>
  <c r="U161" i="6"/>
  <c r="V77" i="6"/>
  <c r="H344" i="6"/>
  <c r="L220" i="6"/>
  <c r="S386" i="6"/>
  <c r="I302" i="6"/>
  <c r="K337" i="6"/>
  <c r="N437" i="6"/>
  <c r="J193" i="6"/>
  <c r="K320" i="6"/>
  <c r="V163" i="6"/>
  <c r="S198" i="6"/>
  <c r="T267" i="6"/>
  <c r="O336" i="6"/>
  <c r="I240" i="6"/>
  <c r="E278" i="6"/>
  <c r="F331" i="6"/>
  <c r="G91" i="6"/>
  <c r="V242" i="6"/>
  <c r="S372" i="6"/>
  <c r="E177" i="6"/>
  <c r="P205" i="6"/>
  <c r="U308" i="6"/>
  <c r="S296" i="6"/>
  <c r="Q99" i="6"/>
  <c r="N208" i="6"/>
  <c r="J125" i="6"/>
  <c r="V265" i="6"/>
  <c r="P168" i="6"/>
  <c r="Q219" i="6"/>
  <c r="G252" i="6"/>
  <c r="H219" i="6"/>
  <c r="M335" i="6"/>
  <c r="L214" i="6"/>
  <c r="H375" i="6"/>
  <c r="H134" i="6"/>
  <c r="H298" i="6"/>
  <c r="D286" i="6"/>
  <c r="W420" i="6"/>
  <c r="U229" i="6"/>
  <c r="V208" i="6"/>
  <c r="G201" i="6"/>
  <c r="Q184" i="6"/>
  <c r="N118" i="6"/>
  <c r="D357" i="6"/>
  <c r="V223" i="6"/>
  <c r="I238" i="6"/>
  <c r="T307" i="6"/>
  <c r="N284" i="6"/>
  <c r="E321" i="6"/>
  <c r="Q234" i="6"/>
  <c r="K231" i="6"/>
  <c r="D149" i="6"/>
  <c r="L197" i="6"/>
  <c r="U313" i="6"/>
  <c r="P163" i="6"/>
  <c r="F272" i="6"/>
  <c r="R233" i="6"/>
  <c r="U191" i="6"/>
  <c r="S250" i="6"/>
  <c r="L301" i="6"/>
  <c r="N246" i="6"/>
  <c r="G183" i="6"/>
  <c r="S328" i="6"/>
  <c r="W308" i="6"/>
  <c r="E189" i="6"/>
  <c r="P255" i="6"/>
  <c r="I202" i="6"/>
  <c r="D153" i="6"/>
  <c r="H247" i="6"/>
  <c r="J375" i="6"/>
  <c r="T310" i="6"/>
  <c r="F223" i="6"/>
  <c r="P243" i="6"/>
  <c r="K195" i="6"/>
  <c r="P249" i="6"/>
  <c r="K229" i="6"/>
  <c r="I277" i="6"/>
  <c r="D356" i="6"/>
  <c r="V237" i="6"/>
  <c r="T420" i="6"/>
  <c r="K203" i="6"/>
  <c r="D254" i="6"/>
  <c r="N297" i="6"/>
  <c r="T364" i="6"/>
  <c r="P322" i="6"/>
  <c r="M300" i="6"/>
  <c r="J310" i="6"/>
  <c r="D352" i="6"/>
  <c r="L454" i="6"/>
  <c r="P288" i="6"/>
  <c r="M217" i="6"/>
  <c r="I350" i="6"/>
  <c r="T280" i="6"/>
  <c r="G248" i="6"/>
  <c r="G359" i="6"/>
  <c r="E180" i="6"/>
  <c r="H297" i="6"/>
  <c r="L296" i="6"/>
  <c r="R313" i="6"/>
  <c r="W199" i="6"/>
  <c r="P236" i="6"/>
  <c r="R194" i="6"/>
  <c r="E254" i="6"/>
  <c r="T71" i="6"/>
  <c r="H328" i="6"/>
  <c r="S332" i="6"/>
  <c r="N252" i="6"/>
  <c r="L268" i="6"/>
  <c r="P268" i="6"/>
  <c r="U310" i="6"/>
  <c r="F349" i="6"/>
  <c r="O257" i="6"/>
  <c r="J401" i="6"/>
  <c r="Q337" i="6"/>
  <c r="Q248" i="6"/>
  <c r="S171" i="6"/>
  <c r="K294" i="6"/>
  <c r="M100" i="6"/>
  <c r="K208" i="6"/>
  <c r="M156" i="6"/>
  <c r="T170" i="6"/>
  <c r="O355" i="6"/>
  <c r="M204" i="6"/>
  <c r="N269" i="6"/>
  <c r="E176" i="6"/>
  <c r="E140" i="6"/>
  <c r="H207" i="6"/>
  <c r="O190" i="6"/>
  <c r="T357" i="6"/>
  <c r="I328" i="6"/>
  <c r="J300" i="6"/>
  <c r="R330" i="6"/>
  <c r="R364" i="6"/>
  <c r="Q428" i="6"/>
  <c r="N480" i="6"/>
  <c r="U286" i="6"/>
  <c r="J234" i="6"/>
  <c r="T186" i="6"/>
  <c r="Q332" i="6"/>
  <c r="J260" i="6"/>
  <c r="N256" i="6"/>
  <c r="J122" i="6"/>
  <c r="E269" i="6"/>
  <c r="U379" i="6"/>
  <c r="U201" i="6"/>
  <c r="G258" i="6"/>
  <c r="J287" i="6"/>
  <c r="T269" i="6"/>
  <c r="T339" i="6"/>
  <c r="P104" i="6"/>
  <c r="H473" i="6"/>
  <c r="T378" i="6"/>
  <c r="O378" i="6"/>
  <c r="O325" i="6"/>
  <c r="F300" i="6"/>
  <c r="L370" i="6"/>
  <c r="K246" i="6"/>
  <c r="T158" i="6"/>
  <c r="R226" i="6"/>
  <c r="Q289" i="6"/>
  <c r="S279" i="6"/>
  <c r="G166" i="6"/>
  <c r="I296" i="6"/>
  <c r="M337" i="6"/>
  <c r="W340" i="6"/>
  <c r="F358" i="6"/>
  <c r="L344" i="6"/>
  <c r="D299" i="6"/>
  <c r="N417" i="6"/>
  <c r="E259" i="6"/>
  <c r="W291" i="6"/>
  <c r="O364" i="6"/>
  <c r="D318" i="6"/>
  <c r="M367" i="6"/>
  <c r="R480" i="6"/>
  <c r="H505" i="6"/>
  <c r="S397" i="6"/>
  <c r="G198" i="6"/>
  <c r="W357" i="6"/>
  <c r="E183" i="6"/>
  <c r="T191" i="6"/>
  <c r="V118" i="6"/>
  <c r="W362" i="6"/>
  <c r="V284" i="6"/>
  <c r="O278" i="6"/>
  <c r="Q175" i="6"/>
  <c r="S345" i="6"/>
  <c r="L201" i="6"/>
  <c r="O93" i="6"/>
  <c r="U181" i="6"/>
  <c r="J276" i="6"/>
  <c r="K242" i="6"/>
  <c r="H359" i="6"/>
  <c r="F222" i="6"/>
  <c r="S239" i="6"/>
  <c r="Q314" i="6"/>
  <c r="L227" i="6"/>
  <c r="E276" i="6"/>
  <c r="S107" i="6"/>
  <c r="H242" i="6"/>
  <c r="K210" i="6"/>
  <c r="T320" i="6"/>
  <c r="U317" i="6"/>
  <c r="I167" i="6"/>
  <c r="R127" i="6"/>
  <c r="P170" i="6"/>
  <c r="L234" i="6"/>
  <c r="F195" i="6"/>
  <c r="G255" i="6"/>
  <c r="S243" i="6"/>
  <c r="J274" i="6"/>
  <c r="F237" i="6"/>
  <c r="I206" i="6"/>
  <c r="V207" i="6"/>
  <c r="N164" i="6"/>
  <c r="O245" i="6"/>
  <c r="I211" i="6"/>
  <c r="M371" i="6"/>
  <c r="M302" i="6"/>
  <c r="V270" i="6"/>
  <c r="H196" i="6"/>
  <c r="I272" i="6"/>
  <c r="J285" i="6"/>
  <c r="L289" i="6"/>
  <c r="Q250" i="6"/>
  <c r="L244" i="6"/>
  <c r="L329" i="6"/>
  <c r="V85" i="6"/>
  <c r="L223" i="6"/>
  <c r="T227" i="6"/>
  <c r="H360" i="6"/>
  <c r="H511" i="6"/>
  <c r="R280" i="6"/>
  <c r="N239" i="6"/>
  <c r="K315" i="6"/>
  <c r="U322" i="6"/>
  <c r="M193" i="6"/>
  <c r="V121" i="6"/>
  <c r="P440" i="6"/>
  <c r="N387" i="6"/>
  <c r="K340" i="6"/>
  <c r="O305" i="6"/>
  <c r="H341" i="6"/>
  <c r="S266" i="6"/>
  <c r="E314" i="6"/>
  <c r="G192" i="6"/>
  <c r="L316" i="6"/>
  <c r="U274" i="6"/>
  <c r="H112" i="6"/>
  <c r="N428" i="6"/>
  <c r="G311" i="6"/>
  <c r="M428" i="6"/>
  <c r="T419" i="6"/>
  <c r="I389" i="6"/>
  <c r="M511" i="6"/>
  <c r="U458" i="6"/>
  <c r="S133" i="6"/>
  <c r="W268" i="6"/>
  <c r="Q349" i="6"/>
  <c r="E380" i="6"/>
  <c r="K356" i="6"/>
  <c r="P304" i="6"/>
  <c r="V256" i="6"/>
  <c r="D79" i="6"/>
  <c r="E373" i="6"/>
  <c r="N238" i="6"/>
  <c r="U253" i="6"/>
  <c r="L171" i="6"/>
  <c r="K255" i="6"/>
  <c r="U248" i="6"/>
  <c r="J307" i="6"/>
  <c r="V349" i="6"/>
  <c r="K338" i="6"/>
  <c r="T455" i="6"/>
  <c r="S246" i="6"/>
  <c r="F352" i="6"/>
  <c r="S184" i="6"/>
  <c r="R428" i="6"/>
  <c r="P213" i="6"/>
  <c r="M327" i="6"/>
  <c r="I306" i="6"/>
  <c r="E352" i="6"/>
  <c r="T175" i="6"/>
  <c r="P308" i="6"/>
  <c r="D343" i="6"/>
  <c r="D211" i="6"/>
  <c r="L292" i="6"/>
  <c r="V273" i="6"/>
  <c r="F213" i="6"/>
  <c r="D187" i="6"/>
  <c r="S231" i="6"/>
  <c r="I340" i="6"/>
  <c r="N384" i="6"/>
  <c r="D310" i="6"/>
  <c r="J303" i="6"/>
  <c r="U357" i="6"/>
  <c r="S441" i="6"/>
  <c r="N293" i="6"/>
  <c r="Q424" i="6"/>
  <c r="K287" i="6"/>
  <c r="G219" i="6"/>
  <c r="V145" i="6"/>
  <c r="G274" i="6"/>
  <c r="J203" i="6"/>
  <c r="I178" i="6"/>
  <c r="K226" i="6"/>
  <c r="P351" i="6"/>
  <c r="T263" i="6"/>
  <c r="N376" i="6"/>
  <c r="H369" i="6"/>
  <c r="U214" i="6"/>
  <c r="R198" i="6"/>
  <c r="U196" i="6"/>
  <c r="N306" i="6"/>
  <c r="D338" i="6"/>
  <c r="J443" i="6"/>
  <c r="M349" i="6"/>
  <c r="L228" i="6"/>
  <c r="F266" i="6"/>
  <c r="U312" i="6"/>
  <c r="V274" i="6"/>
  <c r="U230" i="6"/>
  <c r="T288" i="6"/>
  <c r="P177" i="6"/>
  <c r="F303" i="6"/>
  <c r="N340" i="6"/>
  <c r="G234" i="6"/>
  <c r="H172" i="6"/>
  <c r="J179" i="6"/>
  <c r="K262" i="6"/>
  <c r="G61" i="6"/>
  <c r="M120" i="6"/>
  <c r="D166" i="6"/>
  <c r="H249" i="6"/>
  <c r="G206" i="6"/>
  <c r="E335" i="6"/>
  <c r="E398" i="6"/>
  <c r="O282" i="6"/>
  <c r="S185" i="6"/>
  <c r="L115" i="6"/>
  <c r="V285" i="6"/>
  <c r="J135" i="6"/>
  <c r="I290" i="6"/>
  <c r="N364" i="6"/>
  <c r="N422" i="6"/>
  <c r="P238" i="6"/>
  <c r="T149" i="6"/>
  <c r="E364" i="6"/>
  <c r="E378" i="6"/>
  <c r="N299" i="6"/>
  <c r="N497" i="6"/>
  <c r="V300" i="6"/>
  <c r="D250" i="6"/>
  <c r="L191" i="6"/>
  <c r="W307" i="6"/>
  <c r="W412" i="6"/>
  <c r="P329" i="6"/>
  <c r="R183" i="6"/>
  <c r="U224" i="6"/>
  <c r="R421" i="6"/>
  <c r="K317" i="6"/>
  <c r="N386" i="6"/>
  <c r="H291" i="6"/>
  <c r="D134" i="6"/>
  <c r="F338" i="6"/>
  <c r="N194" i="6"/>
  <c r="S236" i="6"/>
  <c r="O307" i="6"/>
  <c r="T255" i="6"/>
  <c r="L281" i="6"/>
  <c r="O228" i="6"/>
  <c r="R285" i="6"/>
  <c r="E209" i="6"/>
  <c r="E325" i="6"/>
  <c r="J158" i="6"/>
  <c r="U250" i="6"/>
  <c r="H382" i="6"/>
  <c r="H371" i="6"/>
  <c r="T421" i="6"/>
  <c r="I130" i="6"/>
  <c r="S348" i="6"/>
  <c r="H339" i="6"/>
  <c r="E245" i="6"/>
  <c r="S140" i="6"/>
  <c r="V331" i="6"/>
  <c r="E357" i="6"/>
  <c r="D252" i="6"/>
  <c r="Q137" i="6"/>
  <c r="I180" i="6"/>
  <c r="L313" i="6"/>
  <c r="K244" i="6"/>
  <c r="H357" i="6"/>
  <c r="D325" i="6"/>
  <c r="N374" i="6"/>
  <c r="E297" i="6"/>
  <c r="E419" i="6"/>
  <c r="U217" i="6"/>
  <c r="P324" i="6"/>
  <c r="R489" i="6"/>
  <c r="W388" i="6"/>
  <c r="L328" i="6"/>
  <c r="Q467" i="6"/>
  <c r="W397" i="6"/>
  <c r="N314" i="6"/>
  <c r="N366" i="6"/>
  <c r="K363" i="6"/>
  <c r="S383" i="6"/>
  <c r="K391" i="6"/>
  <c r="M328" i="6"/>
  <c r="G232" i="6"/>
  <c r="L307" i="6"/>
  <c r="F364" i="6"/>
  <c r="V350" i="6"/>
  <c r="I293" i="6"/>
  <c r="D321" i="6"/>
  <c r="H361" i="6"/>
  <c r="I252" i="6"/>
  <c r="K375" i="6"/>
  <c r="M409" i="6"/>
  <c r="G270" i="6"/>
  <c r="V326" i="6"/>
  <c r="E356" i="6"/>
  <c r="H337" i="6"/>
  <c r="L442" i="6"/>
  <c r="R373" i="6"/>
  <c r="U359" i="6"/>
  <c r="R272" i="6"/>
  <c r="U419" i="6"/>
  <c r="K289" i="6"/>
  <c r="I355" i="6"/>
  <c r="W322" i="6"/>
  <c r="S330" i="6"/>
  <c r="R321" i="6"/>
  <c r="Q327" i="6"/>
  <c r="J348" i="6"/>
  <c r="N408" i="6"/>
  <c r="E86" i="6"/>
  <c r="K360" i="6"/>
  <c r="G362" i="6"/>
  <c r="T145" i="6"/>
  <c r="E433" i="6"/>
  <c r="O358" i="6"/>
  <c r="I436" i="6"/>
  <c r="R362" i="6"/>
  <c r="T283" i="6"/>
  <c r="M316" i="6"/>
  <c r="L233" i="6"/>
  <c r="Q270" i="6"/>
  <c r="N301" i="6"/>
  <c r="N262" i="6"/>
  <c r="M416" i="6"/>
  <c r="P230" i="6"/>
  <c r="E331" i="6"/>
  <c r="Q390" i="6"/>
  <c r="U281" i="6"/>
  <c r="O491" i="6"/>
  <c r="S261" i="6"/>
  <c r="H174" i="6"/>
  <c r="F454" i="6"/>
  <c r="V289" i="6"/>
  <c r="N356" i="6"/>
  <c r="O159" i="6"/>
  <c r="M276" i="6"/>
  <c r="V345" i="6"/>
  <c r="O467" i="6"/>
  <c r="Q279" i="6"/>
  <c r="S439" i="6"/>
  <c r="H116" i="6"/>
  <c r="W222" i="6"/>
  <c r="R485" i="6"/>
  <c r="K247" i="6"/>
  <c r="P332" i="6"/>
  <c r="M383" i="6"/>
  <c r="F141" i="6"/>
  <c r="R347" i="6"/>
  <c r="M299" i="6"/>
  <c r="K353" i="6"/>
  <c r="O317" i="6"/>
  <c r="H309" i="6"/>
  <c r="P173" i="6"/>
  <c r="K361" i="6"/>
  <c r="M205" i="6"/>
  <c r="W372" i="6"/>
  <c r="U300" i="6"/>
  <c r="U366" i="6"/>
  <c r="U488" i="6"/>
  <c r="E260" i="6"/>
  <c r="S512" i="6"/>
  <c r="M504" i="6"/>
  <c r="W285" i="6"/>
  <c r="F327" i="6"/>
  <c r="U356" i="6"/>
  <c r="K376" i="6"/>
  <c r="O266" i="6"/>
  <c r="V509" i="6"/>
  <c r="L388" i="6"/>
  <c r="S360" i="6"/>
  <c r="P209" i="6"/>
  <c r="E319" i="6"/>
  <c r="M402" i="6"/>
  <c r="E294" i="6"/>
  <c r="K388" i="6"/>
  <c r="S273" i="6"/>
  <c r="O252" i="6"/>
  <c r="R386" i="6"/>
  <c r="M189" i="6"/>
  <c r="U510" i="6"/>
  <c r="G496" i="6"/>
  <c r="H524" i="6"/>
  <c r="P345" i="6"/>
  <c r="Q264" i="6"/>
  <c r="E350" i="6"/>
  <c r="O349" i="6"/>
  <c r="G394" i="6"/>
  <c r="K183" i="6"/>
  <c r="R250" i="6"/>
  <c r="L170" i="6"/>
  <c r="T312" i="6"/>
  <c r="V211" i="6"/>
  <c r="G392" i="6"/>
  <c r="R263" i="6"/>
  <c r="M192" i="6"/>
  <c r="N392" i="6"/>
  <c r="K118" i="6"/>
  <c r="H316" i="6"/>
  <c r="F309" i="6"/>
  <c r="Q330" i="6"/>
  <c r="S329" i="6"/>
  <c r="N187" i="6"/>
  <c r="U199" i="6"/>
  <c r="J194" i="6"/>
  <c r="H183" i="6"/>
  <c r="K265" i="6"/>
  <c r="S304" i="6"/>
  <c r="W351" i="6"/>
  <c r="G244" i="6"/>
  <c r="W211" i="6"/>
  <c r="F278" i="6"/>
  <c r="D306" i="6"/>
  <c r="I322" i="6"/>
  <c r="L306" i="6"/>
  <c r="Q356" i="6"/>
  <c r="W309" i="6"/>
  <c r="R145" i="6"/>
  <c r="U205" i="6"/>
  <c r="P247" i="6"/>
  <c r="H300" i="6"/>
  <c r="E336" i="6"/>
  <c r="P327" i="6"/>
  <c r="F438" i="6"/>
  <c r="I352" i="6"/>
  <c r="I263" i="6"/>
  <c r="N409" i="6"/>
  <c r="H296" i="6"/>
  <c r="G340" i="6"/>
  <c r="U349" i="6"/>
  <c r="D361" i="6"/>
  <c r="I376" i="6"/>
  <c r="I438" i="6"/>
  <c r="Q216" i="6"/>
  <c r="N352" i="6"/>
  <c r="H496" i="6"/>
  <c r="H263" i="6"/>
  <c r="N322" i="6"/>
  <c r="E451" i="6"/>
  <c r="R296" i="6"/>
  <c r="H379" i="6"/>
  <c r="G497" i="6"/>
  <c r="S291" i="6"/>
  <c r="P491" i="6"/>
  <c r="S249" i="6"/>
  <c r="I190" i="6"/>
  <c r="E349" i="6"/>
  <c r="O184" i="6"/>
  <c r="L298" i="6"/>
  <c r="G262" i="6"/>
  <c r="P474" i="6"/>
  <c r="I363" i="6"/>
  <c r="T376" i="6"/>
  <c r="K66" i="6"/>
  <c r="D390" i="6"/>
  <c r="U378" i="6"/>
  <c r="P375" i="6"/>
  <c r="E414" i="6"/>
  <c r="E265" i="6"/>
  <c r="F359" i="6"/>
  <c r="J355" i="6"/>
  <c r="H258" i="6"/>
  <c r="G390" i="6"/>
  <c r="V332" i="6"/>
  <c r="I448" i="6"/>
  <c r="K325" i="6"/>
  <c r="W417" i="6"/>
  <c r="Q469" i="6"/>
  <c r="P429" i="6"/>
  <c r="G306" i="6"/>
  <c r="F176" i="6"/>
  <c r="T412" i="6"/>
  <c r="K341" i="6"/>
  <c r="V186" i="6"/>
  <c r="W328" i="6"/>
  <c r="M435" i="6"/>
  <c r="K321" i="6"/>
  <c r="U291" i="6"/>
  <c r="S282" i="6"/>
  <c r="E351" i="6"/>
  <c r="U395" i="6"/>
  <c r="L407" i="6"/>
  <c r="G242" i="6"/>
  <c r="M398" i="6"/>
  <c r="F512" i="6"/>
  <c r="S302" i="6"/>
  <c r="H453" i="6"/>
  <c r="K367" i="6"/>
  <c r="R508" i="6"/>
  <c r="V303" i="6"/>
  <c r="K342" i="6"/>
  <c r="E333" i="6"/>
  <c r="H321" i="6"/>
  <c r="K431" i="6"/>
  <c r="K258" i="6"/>
  <c r="L371" i="6"/>
  <c r="S289" i="6"/>
  <c r="F412" i="6"/>
  <c r="I394" i="6"/>
  <c r="M324" i="6"/>
  <c r="I382" i="6"/>
  <c r="Q286" i="6"/>
  <c r="M391" i="6"/>
  <c r="D450" i="6"/>
  <c r="V418" i="6"/>
  <c r="D363" i="6"/>
  <c r="W378" i="6"/>
  <c r="V470" i="6"/>
  <c r="F368" i="6"/>
  <c r="S421" i="6"/>
  <c r="T395" i="6"/>
  <c r="I338" i="6"/>
  <c r="Q287" i="6"/>
  <c r="O515" i="6"/>
  <c r="U368" i="6"/>
  <c r="T325" i="6"/>
  <c r="T466" i="6"/>
  <c r="N295" i="6"/>
  <c r="V320" i="6"/>
  <c r="I192" i="6"/>
  <c r="D242" i="6"/>
  <c r="O243" i="6"/>
  <c r="W264" i="6"/>
  <c r="K153" i="6"/>
  <c r="T299" i="6"/>
  <c r="L95" i="6"/>
  <c r="G361" i="6"/>
  <c r="D222" i="6"/>
  <c r="W445" i="6"/>
  <c r="M295" i="6"/>
  <c r="W137" i="6"/>
  <c r="G335" i="6"/>
  <c r="W299" i="6"/>
  <c r="D243" i="6"/>
  <c r="T340" i="6"/>
  <c r="W213" i="6"/>
  <c r="G452" i="6"/>
  <c r="V257" i="6"/>
  <c r="J149" i="6"/>
  <c r="U264" i="6"/>
  <c r="P348" i="6"/>
  <c r="O207" i="6"/>
  <c r="U280" i="6"/>
  <c r="M268" i="6"/>
  <c r="O233" i="6"/>
  <c r="K310" i="6"/>
  <c r="P214" i="6"/>
  <c r="L251" i="6"/>
  <c r="W364" i="6"/>
  <c r="G412" i="6"/>
  <c r="E268" i="6"/>
  <c r="D157" i="6"/>
  <c r="N518" i="6"/>
  <c r="L305" i="6"/>
  <c r="D360" i="6"/>
  <c r="E291" i="6"/>
  <c r="R187" i="6"/>
  <c r="W332" i="6"/>
  <c r="L204" i="6"/>
  <c r="E430" i="6"/>
  <c r="E243" i="6"/>
  <c r="G486" i="6"/>
  <c r="Q235" i="6"/>
  <c r="U436" i="6"/>
  <c r="R306" i="6"/>
  <c r="U426" i="6"/>
  <c r="E420" i="6"/>
  <c r="O476" i="6"/>
  <c r="J466" i="6"/>
  <c r="W363" i="6"/>
  <c r="Q408" i="6"/>
  <c r="M267" i="6"/>
  <c r="O377" i="6"/>
  <c r="P274" i="6"/>
  <c r="Q372" i="6"/>
  <c r="O404" i="6"/>
  <c r="M196" i="6"/>
  <c r="Q380" i="6"/>
  <c r="V278" i="6"/>
  <c r="U293" i="6"/>
  <c r="V110" i="6"/>
  <c r="F392" i="6"/>
  <c r="N264" i="6"/>
  <c r="T415" i="6"/>
  <c r="R414" i="6"/>
  <c r="H338" i="6"/>
  <c r="H264" i="6"/>
  <c r="R385" i="6"/>
  <c r="G245" i="6"/>
  <c r="J117" i="6"/>
  <c r="T374" i="6"/>
  <c r="K362" i="6"/>
  <c r="O268" i="6"/>
  <c r="U520" i="6"/>
  <c r="M332" i="6"/>
  <c r="F275" i="6"/>
  <c r="K387" i="6"/>
  <c r="K450" i="6"/>
  <c r="P96" i="6"/>
  <c r="L354" i="6"/>
  <c r="O288" i="6"/>
  <c r="E353" i="6"/>
  <c r="R186" i="6"/>
  <c r="H497" i="6"/>
  <c r="Q369" i="6"/>
  <c r="L282" i="6"/>
  <c r="U290" i="6"/>
  <c r="S256" i="6"/>
  <c r="P221" i="6"/>
  <c r="D347" i="6"/>
  <c r="F372" i="6"/>
  <c r="F247" i="6"/>
  <c r="R299" i="6"/>
  <c r="T476" i="6"/>
  <c r="E55" i="6"/>
  <c r="V400" i="6"/>
  <c r="N213" i="6"/>
  <c r="R317" i="6"/>
  <c r="H518" i="6"/>
  <c r="F376" i="6"/>
  <c r="T290" i="6"/>
  <c r="T423" i="6"/>
  <c r="J151" i="6"/>
  <c r="F430" i="6"/>
  <c r="D265" i="6"/>
  <c r="L213" i="6"/>
  <c r="Q450" i="6"/>
  <c r="R289" i="6"/>
  <c r="J452" i="6"/>
  <c r="G318" i="6"/>
  <c r="G124" i="6"/>
  <c r="M390" i="6"/>
  <c r="U394" i="6"/>
  <c r="H204" i="6"/>
  <c r="M297" i="6"/>
  <c r="L473" i="6"/>
  <c r="D508" i="6"/>
  <c r="S477" i="6"/>
  <c r="J424" i="6"/>
  <c r="H456" i="6"/>
  <c r="T200" i="6"/>
  <c r="S187" i="6"/>
  <c r="S485" i="6"/>
  <c r="L369" i="6"/>
  <c r="G454" i="6"/>
  <c r="O348" i="6"/>
  <c r="M357" i="6"/>
  <c r="K316" i="6"/>
  <c r="N240" i="6"/>
  <c r="R281" i="6"/>
  <c r="L239" i="6"/>
  <c r="R188" i="6"/>
  <c r="P192" i="6"/>
  <c r="W403" i="6"/>
  <c r="U373" i="6"/>
  <c r="L159" i="6"/>
  <c r="G425" i="6"/>
  <c r="S340" i="6"/>
  <c r="H513" i="6"/>
  <c r="R383" i="6"/>
  <c r="L304" i="6"/>
  <c r="L258" i="6"/>
  <c r="E261" i="6"/>
  <c r="Q202" i="6"/>
  <c r="G272" i="6"/>
  <c r="Q348" i="6"/>
  <c r="F346" i="6"/>
  <c r="H279" i="6"/>
  <c r="V371" i="6"/>
  <c r="V472" i="6"/>
  <c r="O316" i="6"/>
  <c r="G491" i="6"/>
  <c r="G315" i="6"/>
  <c r="P445" i="6"/>
  <c r="F298" i="6"/>
  <c r="V287" i="6"/>
  <c r="E379" i="6"/>
  <c r="P418" i="6"/>
  <c r="D470" i="6"/>
  <c r="E416" i="6"/>
  <c r="N338" i="6"/>
  <c r="M368" i="6"/>
  <c r="P438" i="6"/>
  <c r="P202" i="6"/>
  <c r="N296" i="6"/>
  <c r="P225" i="6"/>
  <c r="T347" i="6"/>
  <c r="S391" i="6"/>
  <c r="L81" i="6"/>
  <c r="P226" i="6"/>
  <c r="E188" i="6"/>
  <c r="Q342" i="6"/>
  <c r="T446" i="6"/>
  <c r="I229" i="6"/>
  <c r="D234" i="6"/>
  <c r="P179" i="6"/>
  <c r="O203" i="6"/>
  <c r="R339" i="6"/>
  <c r="N168" i="6"/>
  <c r="U252" i="6"/>
  <c r="N298" i="6"/>
  <c r="V410" i="6"/>
  <c r="I186" i="6"/>
  <c r="R303" i="6"/>
  <c r="J280" i="6"/>
  <c r="K381" i="6"/>
  <c r="N370" i="6"/>
  <c r="N156" i="6"/>
  <c r="E249" i="6"/>
  <c r="R69" i="6"/>
  <c r="U406" i="6"/>
  <c r="U374" i="6"/>
  <c r="Q310" i="6"/>
  <c r="F271" i="6"/>
  <c r="L484" i="6"/>
  <c r="Q389" i="6"/>
  <c r="Q290" i="6"/>
  <c r="W275" i="6"/>
  <c r="V482" i="6"/>
  <c r="W231" i="6"/>
  <c r="M448" i="6"/>
  <c r="V339" i="6"/>
  <c r="D452" i="6"/>
  <c r="E372" i="6"/>
  <c r="U82" i="6"/>
  <c r="U189" i="6"/>
  <c r="K348" i="6"/>
  <c r="Q429" i="6"/>
  <c r="H250" i="6"/>
  <c r="W342" i="6"/>
  <c r="P312" i="6"/>
  <c r="N407" i="6"/>
  <c r="Q368" i="6"/>
  <c r="P286" i="6"/>
  <c r="M433" i="6"/>
  <c r="S400" i="6"/>
  <c r="D294" i="6"/>
  <c r="J410" i="6"/>
  <c r="N228" i="6"/>
  <c r="V309" i="6"/>
  <c r="K307" i="6"/>
  <c r="T284" i="6"/>
  <c r="I335" i="6"/>
  <c r="U478" i="6"/>
  <c r="N311" i="6"/>
  <c r="L430" i="6"/>
  <c r="D177" i="6"/>
  <c r="K447" i="6"/>
  <c r="D289" i="6"/>
  <c r="T491" i="6"/>
  <c r="S204" i="6"/>
  <c r="I361" i="6"/>
  <c r="L333" i="6"/>
  <c r="N380" i="6"/>
  <c r="J306" i="6"/>
  <c r="I267" i="6"/>
  <c r="S511" i="6"/>
  <c r="M184" i="6"/>
  <c r="U516" i="6"/>
  <c r="G342" i="6"/>
  <c r="J425" i="6"/>
  <c r="Q358" i="6"/>
  <c r="D295" i="6"/>
  <c r="S476" i="6"/>
  <c r="D511" i="6"/>
  <c r="D480" i="6"/>
  <c r="N365" i="6"/>
  <c r="U490" i="6"/>
  <c r="J152" i="6"/>
  <c r="H479" i="6"/>
  <c r="D425" i="6"/>
  <c r="S323" i="6"/>
  <c r="G256" i="6"/>
  <c r="S444" i="6"/>
  <c r="D365" i="6"/>
  <c r="O397" i="6"/>
  <c r="U269" i="6"/>
  <c r="P369" i="6"/>
  <c r="L476" i="6"/>
  <c r="D327" i="6"/>
  <c r="G334" i="6"/>
  <c r="H333" i="6"/>
  <c r="M281" i="6"/>
  <c r="I456" i="6"/>
  <c r="W335" i="6"/>
  <c r="J357" i="6"/>
  <c r="V405" i="6"/>
  <c r="L179" i="6"/>
  <c r="W313" i="6"/>
  <c r="H365" i="6"/>
  <c r="G229" i="6"/>
  <c r="O365" i="6"/>
  <c r="R431" i="6"/>
  <c r="T301" i="6"/>
  <c r="Q510" i="6"/>
  <c r="L338" i="6"/>
  <c r="O379" i="6"/>
  <c r="S122" i="6"/>
  <c r="D411" i="6"/>
  <c r="Q351" i="6"/>
  <c r="D379" i="6"/>
  <c r="T514" i="6"/>
  <c r="S395" i="6"/>
  <c r="R487" i="6"/>
  <c r="G402" i="6"/>
  <c r="I315" i="6"/>
  <c r="M513" i="6"/>
  <c r="H509" i="6"/>
  <c r="T497" i="6"/>
  <c r="M468" i="6"/>
  <c r="G56" i="6"/>
  <c r="Q200" i="6"/>
  <c r="S505" i="6"/>
  <c r="M393" i="6"/>
  <c r="I183" i="6"/>
  <c r="Q317" i="6"/>
  <c r="S346" i="6"/>
  <c r="E403" i="6"/>
  <c r="E368" i="6"/>
  <c r="T241" i="6"/>
  <c r="H265" i="6"/>
  <c r="K278" i="6"/>
  <c r="Q232" i="6"/>
  <c r="F350" i="6"/>
  <c r="Q334" i="6"/>
  <c r="U135" i="6"/>
  <c r="U392" i="6"/>
  <c r="D382" i="6"/>
  <c r="F343" i="6"/>
  <c r="N339" i="6"/>
  <c r="E421" i="6"/>
  <c r="L162" i="6"/>
  <c r="O341" i="6"/>
  <c r="T226" i="6"/>
  <c r="P356" i="6"/>
  <c r="R349" i="6"/>
  <c r="I172" i="6"/>
  <c r="I193" i="6"/>
  <c r="F419" i="6"/>
  <c r="V264" i="6"/>
  <c r="H269" i="6"/>
  <c r="J438" i="6"/>
  <c r="E270" i="6"/>
  <c r="K358" i="6"/>
  <c r="K232" i="6"/>
  <c r="R286" i="6"/>
  <c r="T385" i="6"/>
  <c r="G505" i="6"/>
  <c r="N361" i="6"/>
  <c r="T353" i="6"/>
  <c r="V440" i="6"/>
  <c r="Q340" i="6"/>
  <c r="P381" i="6"/>
  <c r="E292" i="6"/>
  <c r="I160" i="6"/>
  <c r="E345" i="6"/>
  <c r="G286" i="6"/>
  <c r="N251" i="6"/>
  <c r="W382" i="6"/>
  <c r="N300" i="6"/>
  <c r="D376" i="6"/>
  <c r="R295" i="6"/>
  <c r="K369" i="6"/>
  <c r="D319" i="6"/>
  <c r="O178" i="6"/>
  <c r="M293" i="6"/>
  <c r="W255" i="6"/>
  <c r="H428" i="6"/>
  <c r="J216" i="6"/>
  <c r="P373" i="6"/>
  <c r="L163" i="6"/>
  <c r="I102" i="6"/>
  <c r="J253" i="6"/>
  <c r="J270" i="6"/>
  <c r="F119" i="6"/>
  <c r="Q134" i="6"/>
  <c r="Q414" i="6"/>
  <c r="M244" i="6"/>
  <c r="K249" i="6"/>
  <c r="F241" i="6"/>
  <c r="R270" i="6"/>
  <c r="L308" i="6"/>
  <c r="S315" i="6"/>
  <c r="I314" i="6"/>
  <c r="H443" i="6"/>
  <c r="N307" i="6"/>
  <c r="L249" i="6"/>
  <c r="L211" i="6"/>
  <c r="W204" i="6"/>
  <c r="G332" i="6"/>
  <c r="F446" i="6"/>
  <c r="L375" i="6"/>
  <c r="Q218" i="6"/>
  <c r="I285" i="6"/>
  <c r="K275" i="6"/>
  <c r="H285" i="6"/>
  <c r="I244" i="6"/>
  <c r="L222" i="6"/>
  <c r="O372" i="6"/>
  <c r="H352" i="6"/>
  <c r="E472" i="6"/>
  <c r="E318" i="6"/>
  <c r="J319" i="6"/>
  <c r="S338" i="6"/>
  <c r="W220" i="6"/>
  <c r="I421" i="6"/>
  <c r="I371" i="6"/>
  <c r="I358" i="6"/>
  <c r="F283" i="6"/>
  <c r="U354" i="6"/>
  <c r="Q392" i="6"/>
  <c r="G436" i="6"/>
  <c r="Q407" i="6"/>
  <c r="I407" i="6"/>
  <c r="E365" i="6"/>
  <c r="M457" i="6"/>
  <c r="P160" i="6"/>
  <c r="U334" i="6"/>
  <c r="P335" i="6"/>
  <c r="D221" i="6"/>
  <c r="R311" i="6"/>
  <c r="F433" i="6"/>
  <c r="T402" i="6"/>
  <c r="P495" i="6"/>
  <c r="Q355" i="6"/>
  <c r="D317" i="6"/>
  <c r="J264" i="6"/>
  <c r="E347" i="6"/>
  <c r="M386" i="6"/>
  <c r="W374" i="6"/>
  <c r="K372" i="6"/>
  <c r="S192" i="6"/>
  <c r="H449" i="6"/>
  <c r="K429" i="6"/>
  <c r="V366" i="6"/>
  <c r="T193" i="6"/>
  <c r="D263" i="6"/>
  <c r="G222" i="6"/>
  <c r="N397" i="6"/>
  <c r="K392" i="6"/>
  <c r="G331" i="6"/>
  <c r="D329" i="6"/>
  <c r="M439" i="6"/>
  <c r="T245" i="6"/>
  <c r="U247" i="6"/>
  <c r="E346" i="6"/>
  <c r="D364" i="6"/>
  <c r="Q300" i="6"/>
  <c r="H348" i="6"/>
  <c r="Q266" i="6"/>
  <c r="N329" i="6"/>
  <c r="S248" i="6"/>
  <c r="F273" i="6"/>
  <c r="O394" i="6"/>
  <c r="G463" i="6"/>
  <c r="O470" i="6"/>
  <c r="I342" i="6"/>
  <c r="P425" i="6"/>
  <c r="M482" i="6"/>
  <c r="L256" i="6"/>
  <c r="M370" i="6"/>
  <c r="L255" i="6"/>
  <c r="O382" i="6"/>
  <c r="R370" i="6"/>
  <c r="S437" i="6"/>
  <c r="S174" i="6"/>
  <c r="L393" i="6"/>
  <c r="K181" i="6"/>
  <c r="N292" i="6"/>
  <c r="W404" i="6"/>
  <c r="P341" i="6"/>
  <c r="O340" i="6"/>
  <c r="H303" i="6"/>
  <c r="L477" i="6"/>
  <c r="W284" i="6"/>
  <c r="I264" i="6"/>
  <c r="S389" i="6"/>
  <c r="Q221" i="6"/>
  <c r="N487" i="6"/>
  <c r="G503" i="6"/>
  <c r="I495" i="6"/>
  <c r="F228" i="6"/>
  <c r="K215" i="6"/>
  <c r="M323" i="6"/>
  <c r="Q472" i="6"/>
  <c r="S392" i="6"/>
  <c r="O370" i="6"/>
  <c r="Q306" i="6"/>
  <c r="W265" i="6"/>
  <c r="P349" i="6"/>
  <c r="W479" i="6"/>
  <c r="K202" i="6"/>
  <c r="V292" i="6"/>
  <c r="L400" i="6"/>
  <c r="R375" i="6"/>
  <c r="R305" i="6"/>
  <c r="J211" i="6"/>
  <c r="G397" i="6"/>
  <c r="U396" i="6"/>
  <c r="D298" i="6"/>
  <c r="T349" i="6"/>
  <c r="G349" i="6"/>
  <c r="G151" i="6"/>
  <c r="O441" i="6"/>
  <c r="H308" i="6"/>
  <c r="I360" i="6"/>
  <c r="T444" i="6"/>
  <c r="L517" i="6"/>
  <c r="P358" i="6"/>
  <c r="S375" i="6"/>
  <c r="N234" i="6"/>
  <c r="J309" i="6"/>
  <c r="U186" i="6"/>
  <c r="U360" i="6"/>
  <c r="S245" i="6"/>
  <c r="S446" i="6"/>
  <c r="N230" i="6"/>
  <c r="J298" i="6"/>
  <c r="R379" i="6"/>
  <c r="W380" i="6"/>
  <c r="L349" i="6"/>
  <c r="P272" i="6"/>
  <c r="J90" i="6"/>
  <c r="I386" i="6"/>
  <c r="W355" i="6"/>
  <c r="M164" i="6"/>
  <c r="U180" i="6"/>
  <c r="F380" i="6"/>
  <c r="O175" i="6"/>
  <c r="F324" i="6"/>
  <c r="M415" i="6"/>
  <c r="W400" i="6"/>
  <c r="T305" i="6"/>
  <c r="Q212" i="6"/>
  <c r="G180" i="6"/>
  <c r="U311" i="6"/>
  <c r="J332" i="6"/>
  <c r="T300" i="6"/>
  <c r="G378" i="6"/>
  <c r="H251" i="6"/>
  <c r="G377" i="6"/>
  <c r="O326" i="6"/>
  <c r="I284" i="6"/>
  <c r="S213" i="6"/>
  <c r="W288" i="6"/>
  <c r="D163" i="6"/>
  <c r="F204" i="6"/>
  <c r="Q304" i="6"/>
  <c r="K285" i="6"/>
  <c r="E343" i="6"/>
  <c r="L353" i="6"/>
  <c r="H304" i="6"/>
  <c r="U400" i="6"/>
  <c r="U303" i="6"/>
  <c r="L312" i="6"/>
  <c r="M277" i="6"/>
  <c r="I343" i="6"/>
  <c r="R323" i="6"/>
  <c r="J294" i="6"/>
  <c r="L199" i="6"/>
  <c r="I332" i="6"/>
  <c r="H349" i="6"/>
  <c r="E494" i="6"/>
  <c r="I218" i="6"/>
  <c r="J170" i="6"/>
  <c r="K350" i="6"/>
  <c r="U450" i="6"/>
  <c r="Q400" i="6"/>
  <c r="D204" i="6"/>
  <c r="T337" i="6"/>
  <c r="N348" i="6"/>
  <c r="H398" i="6"/>
  <c r="Q397" i="6"/>
  <c r="T246" i="6"/>
  <c r="V173" i="6"/>
  <c r="V380" i="6"/>
  <c r="M305" i="6"/>
  <c r="L253" i="6"/>
  <c r="O393" i="6"/>
  <c r="P278" i="6"/>
  <c r="W377" i="6"/>
  <c r="N360" i="6"/>
  <c r="W381" i="6"/>
  <c r="K470" i="6"/>
  <c r="S331" i="6"/>
  <c r="K301" i="6"/>
  <c r="D354" i="6"/>
  <c r="U288" i="6"/>
  <c r="P323" i="6"/>
  <c r="S267" i="6"/>
  <c r="U203" i="6"/>
  <c r="U506" i="6"/>
  <c r="T356" i="6"/>
  <c r="U389" i="6"/>
  <c r="L311" i="6"/>
  <c r="V226" i="6"/>
  <c r="J338" i="6"/>
  <c r="E348" i="6"/>
  <c r="G395" i="6"/>
  <c r="F285" i="6"/>
  <c r="O368" i="6"/>
  <c r="U453" i="6"/>
  <c r="Q251" i="6"/>
  <c r="U381" i="6"/>
  <c r="E448" i="6"/>
  <c r="Q379" i="6"/>
  <c r="V402" i="6"/>
  <c r="O321" i="6"/>
  <c r="P319" i="6"/>
  <c r="W434" i="6"/>
  <c r="L290" i="6"/>
  <c r="H364" i="6"/>
  <c r="Q204" i="6"/>
  <c r="N248" i="6"/>
  <c r="N310" i="6"/>
  <c r="N324" i="6"/>
  <c r="E231" i="6"/>
  <c r="V269" i="6"/>
  <c r="Q457" i="6"/>
  <c r="V279" i="6"/>
  <c r="E296" i="6"/>
  <c r="U207" i="6"/>
  <c r="V315" i="6"/>
  <c r="M369" i="6"/>
  <c r="W432" i="6"/>
  <c r="R495" i="6"/>
  <c r="U424" i="6"/>
  <c r="K254" i="6"/>
  <c r="M505" i="6"/>
  <c r="N231" i="6"/>
  <c r="L419" i="6"/>
  <c r="S167" i="6"/>
  <c r="R257" i="6"/>
  <c r="L417" i="6"/>
  <c r="V508" i="6"/>
  <c r="L303" i="6"/>
  <c r="F407" i="6"/>
  <c r="N318" i="6"/>
  <c r="P293" i="6"/>
  <c r="G384" i="6"/>
  <c r="R436" i="6"/>
  <c r="R326" i="6"/>
  <c r="U272" i="6"/>
  <c r="T369" i="6"/>
  <c r="J346" i="6"/>
  <c r="I414" i="6"/>
  <c r="U320" i="6"/>
  <c r="Q420" i="6"/>
  <c r="V353" i="6"/>
  <c r="R157" i="6"/>
  <c r="I255" i="6"/>
  <c r="J236" i="6"/>
  <c r="V376" i="6"/>
  <c r="R246" i="6"/>
  <c r="L365" i="6"/>
  <c r="H218" i="6"/>
  <c r="K286" i="6"/>
  <c r="F261" i="6"/>
  <c r="N349" i="6"/>
  <c r="N448" i="6"/>
  <c r="W365" i="6"/>
  <c r="T97" i="6"/>
  <c r="S293" i="6"/>
  <c r="K268" i="6"/>
  <c r="S309" i="6"/>
  <c r="O279" i="6"/>
  <c r="D249" i="6"/>
  <c r="D237" i="6"/>
  <c r="T192" i="6"/>
  <c r="D223" i="6"/>
  <c r="E273" i="6"/>
  <c r="K314" i="6"/>
  <c r="G253" i="6"/>
  <c r="V238" i="6"/>
  <c r="F217" i="6"/>
  <c r="G316" i="6"/>
  <c r="O310" i="6"/>
  <c r="P400" i="6"/>
  <c r="F264" i="6"/>
  <c r="S381" i="6"/>
  <c r="W289" i="6"/>
  <c r="H314" i="6"/>
  <c r="D224" i="6"/>
  <c r="F76" i="6"/>
  <c r="S284" i="6"/>
  <c r="P467" i="6"/>
  <c r="I265" i="6"/>
  <c r="W135" i="6"/>
  <c r="U332" i="6"/>
  <c r="S370" i="6"/>
  <c r="E258" i="6"/>
  <c r="Q261" i="6"/>
  <c r="M190" i="6"/>
  <c r="E302" i="6"/>
  <c r="N491" i="6"/>
  <c r="O201" i="6"/>
  <c r="F354" i="6"/>
  <c r="P266" i="6"/>
  <c r="M159" i="6"/>
  <c r="M285" i="6"/>
  <c r="H271" i="6"/>
  <c r="M214" i="6"/>
  <c r="L432" i="6"/>
  <c r="V316" i="6"/>
  <c r="S272" i="6"/>
  <c r="V297" i="6"/>
  <c r="D241" i="6"/>
  <c r="J461" i="6"/>
  <c r="T89" i="6"/>
  <c r="K521" i="6"/>
  <c r="I390" i="6"/>
  <c r="D471" i="6"/>
  <c r="I354" i="6"/>
  <c r="L500" i="6"/>
  <c r="D377" i="6"/>
  <c r="T341" i="6"/>
  <c r="H256" i="6"/>
  <c r="P261" i="6"/>
  <c r="V338" i="6"/>
  <c r="J349" i="6"/>
  <c r="U367" i="6"/>
  <c r="S422" i="6"/>
  <c r="M313" i="6"/>
  <c r="O226" i="6"/>
  <c r="M308" i="6"/>
  <c r="G442" i="6"/>
  <c r="P300" i="6"/>
  <c r="R377" i="6"/>
  <c r="R454" i="6"/>
  <c r="E367" i="6"/>
  <c r="P519" i="6"/>
  <c r="R444" i="6"/>
  <c r="V401" i="6"/>
  <c r="I483" i="6"/>
  <c r="Q471" i="6"/>
  <c r="G347" i="6"/>
  <c r="N212" i="6"/>
  <c r="L405" i="6"/>
  <c r="P473" i="6"/>
  <c r="V356" i="6"/>
  <c r="M252" i="6"/>
  <c r="U258" i="6"/>
  <c r="Q322" i="6"/>
  <c r="N327" i="6"/>
  <c r="O523" i="6"/>
  <c r="M463" i="6"/>
  <c r="M287" i="6"/>
  <c r="E282" i="6"/>
  <c r="T336" i="6"/>
  <c r="D512" i="6"/>
  <c r="N277" i="6"/>
  <c r="R332" i="6"/>
  <c r="N398" i="6"/>
  <c r="T261" i="6"/>
  <c r="M455" i="6"/>
  <c r="K525" i="6"/>
  <c r="P147" i="6"/>
  <c r="K234" i="6"/>
  <c r="V395" i="6"/>
  <c r="Q112" i="6"/>
  <c r="N317" i="6"/>
  <c r="I351" i="6"/>
  <c r="I224" i="6"/>
  <c r="O406" i="6"/>
  <c r="I228" i="6"/>
  <c r="S298" i="6"/>
  <c r="M311" i="6"/>
  <c r="S387" i="6"/>
  <c r="N242" i="6"/>
  <c r="E360" i="6"/>
  <c r="S32" i="6"/>
  <c r="G182" i="6"/>
  <c r="G343" i="6"/>
  <c r="G416" i="6"/>
  <c r="F493" i="6"/>
  <c r="I395" i="6"/>
  <c r="H424" i="6"/>
  <c r="J525" i="6"/>
  <c r="U292" i="6"/>
  <c r="M426" i="6"/>
  <c r="G329" i="6"/>
  <c r="J269" i="6"/>
  <c r="D385" i="6"/>
  <c r="L297" i="6"/>
  <c r="H227" i="6"/>
  <c r="F400" i="6"/>
  <c r="U133" i="6"/>
  <c r="M376" i="6"/>
  <c r="W314" i="6"/>
  <c r="S300" i="6"/>
  <c r="W241" i="6"/>
  <c r="R262" i="6"/>
  <c r="G371" i="6"/>
  <c r="H335" i="6"/>
  <c r="P287" i="6"/>
  <c r="P318" i="6"/>
  <c r="P420" i="6"/>
  <c r="L173" i="6"/>
  <c r="W373" i="6"/>
  <c r="H290" i="6"/>
  <c r="T189" i="6"/>
  <c r="O353" i="6"/>
  <c r="K359" i="6"/>
  <c r="R340" i="6"/>
  <c r="W366" i="6"/>
  <c r="V432" i="6"/>
  <c r="V460" i="6"/>
  <c r="E413" i="6"/>
  <c r="M249" i="6"/>
  <c r="V283" i="6"/>
  <c r="F320" i="6"/>
  <c r="D393" i="6"/>
  <c r="T346" i="6"/>
  <c r="H340" i="6"/>
  <c r="W251" i="6"/>
  <c r="L506" i="6"/>
  <c r="V307" i="6"/>
  <c r="W526" i="6"/>
  <c r="L368" i="6"/>
  <c r="H299" i="6"/>
  <c r="Q254" i="6"/>
  <c r="P320" i="6"/>
  <c r="J255" i="6"/>
  <c r="E223" i="6"/>
  <c r="K302" i="6"/>
  <c r="P143" i="6"/>
  <c r="H322" i="6"/>
  <c r="U140" i="6"/>
  <c r="M130" i="6"/>
  <c r="P299" i="6"/>
  <c r="M298" i="6"/>
  <c r="Q328" i="6"/>
  <c r="N343" i="6"/>
  <c r="R294" i="6"/>
  <c r="G364" i="6"/>
  <c r="F105" i="6"/>
  <c r="F265" i="6"/>
  <c r="E132" i="6"/>
  <c r="L166" i="6"/>
  <c r="V268" i="6"/>
  <c r="I357" i="6"/>
  <c r="R271" i="6"/>
  <c r="G191" i="6"/>
  <c r="K279" i="6"/>
  <c r="P333" i="6"/>
  <c r="H280" i="6"/>
  <c r="J343" i="6"/>
  <c r="I289" i="6"/>
  <c r="J164" i="6"/>
  <c r="O167" i="6"/>
  <c r="Q107" i="6"/>
  <c r="U107" i="6"/>
  <c r="W192" i="6"/>
  <c r="P215" i="6"/>
  <c r="S229" i="6"/>
  <c r="N388" i="6"/>
  <c r="G406" i="6"/>
  <c r="K377" i="6"/>
  <c r="G408" i="6"/>
  <c r="R191" i="6"/>
  <c r="N287" i="6"/>
  <c r="D217" i="6"/>
  <c r="E227" i="6"/>
  <c r="O400" i="6"/>
  <c r="R175" i="6"/>
  <c r="P334" i="6"/>
  <c r="G288" i="6"/>
  <c r="I269" i="6"/>
  <c r="O261" i="6"/>
  <c r="Q207" i="6"/>
  <c r="D258" i="6"/>
  <c r="T358" i="6"/>
  <c r="H319" i="6"/>
  <c r="I162" i="6"/>
  <c r="M321" i="6"/>
  <c r="H292" i="6"/>
  <c r="P353" i="6"/>
  <c r="W422" i="6"/>
  <c r="E293" i="6"/>
  <c r="S442" i="6"/>
  <c r="R410" i="6"/>
  <c r="Q490" i="6"/>
  <c r="E453" i="6"/>
  <c r="U305" i="6"/>
  <c r="J222" i="6"/>
  <c r="V420" i="6"/>
  <c r="F501" i="6"/>
  <c r="J299" i="6"/>
  <c r="S407" i="6"/>
  <c r="E471" i="6"/>
  <c r="W306" i="6"/>
  <c r="W390" i="6"/>
  <c r="D239" i="6"/>
  <c r="H354" i="6"/>
  <c r="Q377" i="6"/>
  <c r="M282" i="6"/>
  <c r="E247" i="6"/>
  <c r="K406" i="6"/>
  <c r="L474" i="6"/>
  <c r="T370" i="6"/>
  <c r="I304" i="6"/>
  <c r="J397" i="6"/>
  <c r="H238" i="6"/>
  <c r="D307" i="6"/>
  <c r="D501" i="6"/>
  <c r="R172" i="6"/>
  <c r="W259" i="6"/>
  <c r="L320" i="6"/>
  <c r="D262" i="6"/>
  <c r="K187" i="6"/>
  <c r="L274" i="6"/>
  <c r="G336" i="6"/>
  <c r="E310" i="6"/>
  <c r="P410" i="6"/>
  <c r="S228" i="6"/>
  <c r="L317" i="6"/>
  <c r="H412" i="6"/>
  <c r="D392" i="6"/>
  <c r="S316" i="6"/>
  <c r="D296" i="6"/>
  <c r="V336" i="6"/>
  <c r="V368" i="6"/>
  <c r="G320" i="6"/>
  <c r="O315" i="6"/>
  <c r="S438" i="6"/>
  <c r="D353" i="6"/>
  <c r="Q294" i="6"/>
  <c r="T187" i="6"/>
  <c r="H270" i="6"/>
  <c r="E328" i="6"/>
  <c r="D436" i="6"/>
  <c r="G308" i="6"/>
  <c r="F253" i="6"/>
  <c r="V181" i="6"/>
  <c r="P254" i="6"/>
  <c r="J353" i="6"/>
  <c r="J395" i="6"/>
  <c r="S353" i="6"/>
  <c r="O426" i="6"/>
  <c r="M359" i="6"/>
  <c r="Q227" i="6"/>
  <c r="I408" i="6"/>
  <c r="T352" i="6"/>
  <c r="W352" i="6"/>
  <c r="I444" i="6"/>
  <c r="V393" i="6"/>
  <c r="K211" i="6"/>
  <c r="K504" i="6"/>
  <c r="H84" i="6"/>
  <c r="T270" i="6"/>
  <c r="P307" i="6"/>
  <c r="I400" i="6"/>
  <c r="P203" i="6"/>
  <c r="W230" i="6"/>
  <c r="I317" i="6"/>
  <c r="T411" i="6"/>
  <c r="L331" i="6"/>
  <c r="H405" i="6"/>
  <c r="G379" i="6"/>
  <c r="F502" i="6"/>
  <c r="F436" i="6"/>
  <c r="O299" i="6"/>
  <c r="M138" i="6"/>
  <c r="R331" i="6"/>
  <c r="P296" i="6"/>
  <c r="U463" i="6"/>
  <c r="E392" i="6"/>
  <c r="D506" i="6"/>
  <c r="E510" i="6"/>
  <c r="W215" i="6"/>
  <c r="J295" i="6"/>
  <c r="E394" i="6"/>
  <c r="M421" i="6"/>
  <c r="O354" i="6"/>
  <c r="S377" i="6"/>
  <c r="U249" i="6"/>
  <c r="I369" i="6"/>
  <c r="W282" i="6"/>
  <c r="W240" i="6"/>
  <c r="W302" i="6"/>
  <c r="Q296" i="6"/>
  <c r="V288" i="6"/>
  <c r="W196" i="6"/>
  <c r="M447" i="6"/>
  <c r="N373" i="6"/>
  <c r="D309" i="6"/>
  <c r="V324" i="6"/>
  <c r="P404" i="6"/>
  <c r="K414" i="6"/>
  <c r="L345" i="6"/>
  <c r="O229" i="6"/>
  <c r="Q82" i="6"/>
  <c r="W326" i="6"/>
  <c r="E311" i="6"/>
  <c r="F187" i="6"/>
  <c r="H329" i="6"/>
  <c r="P260" i="6"/>
  <c r="S276" i="6"/>
  <c r="Q265" i="6"/>
  <c r="K309" i="6"/>
  <c r="T393" i="6"/>
  <c r="U225" i="6"/>
  <c r="N219" i="6"/>
  <c r="R415" i="6"/>
  <c r="V476" i="6"/>
  <c r="T281" i="6"/>
  <c r="F246" i="6"/>
  <c r="F370" i="6"/>
  <c r="W297" i="6"/>
  <c r="M366" i="6"/>
  <c r="G317" i="6"/>
  <c r="J334" i="6"/>
  <c r="Q259" i="6"/>
  <c r="V448" i="6"/>
  <c r="T253" i="6"/>
  <c r="O373" i="6"/>
  <c r="M242" i="6"/>
  <c r="K499" i="6"/>
  <c r="D405" i="6"/>
  <c r="M350" i="6"/>
  <c r="V442" i="6"/>
  <c r="W402" i="6"/>
  <c r="T303" i="6"/>
  <c r="P316" i="6"/>
  <c r="L350" i="6"/>
  <c r="T410" i="6"/>
  <c r="L322" i="6"/>
  <c r="J464" i="6"/>
  <c r="O284" i="6"/>
  <c r="M470" i="6"/>
  <c r="J174" i="6"/>
  <c r="O434" i="6"/>
  <c r="H345" i="6"/>
  <c r="V409" i="6"/>
  <c r="U397" i="6"/>
  <c r="N282" i="6"/>
  <c r="S435" i="6"/>
  <c r="O182" i="6"/>
  <c r="F199" i="6"/>
  <c r="D355" i="6"/>
  <c r="N321" i="6"/>
  <c r="L514" i="6"/>
  <c r="D401" i="6"/>
  <c r="U307" i="6"/>
  <c r="I410" i="6"/>
  <c r="Q336" i="6"/>
  <c r="W344" i="6"/>
  <c r="E409" i="6"/>
  <c r="N419" i="6"/>
  <c r="G435" i="6"/>
  <c r="K336" i="6"/>
  <c r="R388" i="6"/>
  <c r="H437" i="6"/>
  <c r="J373" i="6"/>
  <c r="I305" i="6"/>
  <c r="T518" i="6"/>
  <c r="I520" i="6"/>
  <c r="V231" i="6"/>
  <c r="F371" i="6"/>
  <c r="I349" i="6"/>
  <c r="O524" i="6"/>
  <c r="F243" i="6"/>
  <c r="U363" i="6"/>
  <c r="L483" i="6"/>
  <c r="U403" i="6"/>
  <c r="P310" i="6"/>
  <c r="P195" i="6"/>
  <c r="E304" i="6"/>
  <c r="M339" i="6"/>
  <c r="J337" i="6"/>
  <c r="F167" i="6"/>
  <c r="E435" i="6"/>
  <c r="K427" i="6"/>
  <c r="S447" i="6"/>
  <c r="F426" i="6"/>
  <c r="I368" i="6"/>
  <c r="D517" i="6"/>
  <c r="H377" i="6"/>
  <c r="H465" i="6"/>
  <c r="J519" i="6"/>
  <c r="J313" i="6"/>
  <c r="P407" i="6"/>
  <c r="F465" i="6"/>
  <c r="L471" i="6"/>
  <c r="M465" i="6"/>
  <c r="H422" i="6"/>
  <c r="T408" i="6"/>
  <c r="J265" i="6"/>
  <c r="L431" i="6"/>
  <c r="V364" i="6"/>
  <c r="O492" i="6"/>
  <c r="D394" i="6"/>
  <c r="F342" i="6"/>
  <c r="L413" i="6"/>
  <c r="O270" i="6"/>
  <c r="K407" i="6"/>
  <c r="K389" i="6"/>
  <c r="E387" i="6"/>
  <c r="H515" i="6"/>
  <c r="U442" i="6"/>
  <c r="D320" i="6"/>
  <c r="K352" i="6"/>
  <c r="K430" i="6"/>
  <c r="M384" i="6"/>
  <c r="J426" i="6"/>
  <c r="G476" i="6"/>
  <c r="L469" i="6"/>
  <c r="F344" i="6"/>
  <c r="F270" i="6"/>
  <c r="F421" i="6"/>
  <c r="M145" i="6"/>
  <c r="J217" i="6"/>
  <c r="J339" i="6"/>
  <c r="R215" i="6"/>
  <c r="T289" i="6"/>
  <c r="F415" i="6"/>
  <c r="L420" i="6"/>
  <c r="O402" i="6"/>
  <c r="G294" i="6"/>
  <c r="W431" i="6"/>
  <c r="M488" i="6"/>
  <c r="M354" i="6"/>
  <c r="K480" i="6"/>
  <c r="O292" i="6"/>
  <c r="D434" i="6"/>
  <c r="V375" i="6"/>
  <c r="F189" i="6"/>
  <c r="O375" i="6"/>
  <c r="Q297" i="6"/>
  <c r="P283" i="6"/>
  <c r="I226" i="6"/>
  <c r="F460" i="6"/>
  <c r="H323" i="6"/>
  <c r="P338" i="6"/>
  <c r="J237" i="6"/>
  <c r="T465" i="6"/>
  <c r="V469" i="6"/>
  <c r="P223" i="6"/>
  <c r="U341" i="6"/>
  <c r="M436" i="6"/>
  <c r="J320" i="6"/>
  <c r="V428" i="6"/>
  <c r="S359" i="6"/>
  <c r="D461" i="6"/>
  <c r="M290" i="6"/>
  <c r="V462" i="6"/>
  <c r="T273" i="6"/>
  <c r="O410" i="6"/>
  <c r="R451" i="6"/>
  <c r="F445" i="6"/>
  <c r="P490" i="6"/>
  <c r="W258" i="6"/>
  <c r="W384" i="6"/>
  <c r="D398" i="6"/>
  <c r="M351" i="6"/>
  <c r="L383" i="6"/>
  <c r="K400" i="6"/>
  <c r="F382" i="6"/>
  <c r="V450" i="6"/>
  <c r="K488" i="6"/>
  <c r="K518" i="6"/>
  <c r="W386" i="6"/>
  <c r="I320" i="6"/>
  <c r="W312" i="6"/>
  <c r="R274" i="6"/>
  <c r="S247" i="6"/>
  <c r="E215" i="6"/>
  <c r="Q338" i="6"/>
  <c r="M375" i="6"/>
  <c r="S362" i="6"/>
  <c r="Q426" i="6"/>
  <c r="R381" i="6"/>
  <c r="I387" i="6"/>
  <c r="L151" i="6"/>
  <c r="I501" i="6"/>
  <c r="J360" i="6"/>
  <c r="U237" i="6"/>
  <c r="E432" i="6"/>
  <c r="T332" i="6"/>
  <c r="S294" i="6"/>
  <c r="K308" i="6"/>
  <c r="K469" i="6"/>
  <c r="E363" i="6"/>
  <c r="O447" i="6"/>
  <c r="Q367" i="6"/>
  <c r="V246" i="6"/>
  <c r="S429" i="6"/>
  <c r="V485" i="6"/>
  <c r="D442" i="6"/>
  <c r="F468" i="6"/>
  <c r="O401" i="6"/>
  <c r="P460" i="6"/>
  <c r="K290" i="6"/>
  <c r="N424" i="6"/>
  <c r="R460" i="6"/>
  <c r="M408" i="6"/>
  <c r="I405" i="6"/>
  <c r="I466" i="6"/>
  <c r="N235" i="6"/>
  <c r="V441" i="6"/>
  <c r="N466" i="6"/>
  <c r="R304" i="6"/>
  <c r="I406" i="6"/>
  <c r="U370" i="6"/>
  <c r="G382" i="6"/>
  <c r="H197" i="6"/>
  <c r="N399" i="6"/>
  <c r="W457" i="6"/>
  <c r="V301" i="6"/>
  <c r="I261" i="6"/>
  <c r="D333" i="6"/>
  <c r="P483" i="6"/>
  <c r="P454" i="6"/>
  <c r="R231" i="6"/>
  <c r="U513" i="6"/>
  <c r="G380" i="6"/>
  <c r="V386" i="6"/>
  <c r="U346" i="6"/>
  <c r="V415" i="6"/>
  <c r="L67" i="6"/>
  <c r="N406" i="6"/>
  <c r="Q475" i="6"/>
  <c r="H417" i="6"/>
  <c r="P392" i="6"/>
  <c r="E428" i="6"/>
  <c r="I457" i="6"/>
  <c r="Q487" i="6"/>
  <c r="J239" i="6"/>
  <c r="Q524" i="6"/>
  <c r="M395" i="6"/>
  <c r="U437" i="6"/>
  <c r="V305" i="6"/>
  <c r="S431" i="6"/>
  <c r="P499" i="6"/>
  <c r="W164" i="6"/>
  <c r="I503" i="6"/>
  <c r="Q435" i="6"/>
  <c r="W396" i="6"/>
  <c r="J394" i="6"/>
  <c r="Q465" i="6"/>
  <c r="L165" i="6"/>
  <c r="V404" i="6"/>
  <c r="V383" i="6"/>
  <c r="R358" i="6"/>
  <c r="P364" i="6"/>
  <c r="E465" i="6"/>
  <c r="T359" i="6"/>
  <c r="W278" i="6"/>
  <c r="H268" i="6"/>
  <c r="Q346" i="6"/>
  <c r="O311" i="6"/>
  <c r="P444" i="6"/>
  <c r="D465" i="6"/>
  <c r="Q339" i="6"/>
  <c r="V474" i="6"/>
  <c r="G440" i="6"/>
  <c r="R312" i="6"/>
  <c r="G186" i="6"/>
  <c r="H522" i="6"/>
  <c r="R237" i="6"/>
  <c r="L449" i="6"/>
  <c r="J368" i="6"/>
  <c r="E442" i="6"/>
  <c r="O473" i="6"/>
  <c r="K417" i="6"/>
  <c r="L359" i="6"/>
  <c r="F378" i="6"/>
  <c r="W232" i="6"/>
  <c r="Q374" i="6"/>
  <c r="T208" i="6"/>
  <c r="W360" i="6"/>
  <c r="U330" i="6"/>
  <c r="S183" i="6"/>
  <c r="R361" i="6"/>
  <c r="G352" i="6"/>
  <c r="R335" i="6"/>
  <c r="S445" i="6"/>
  <c r="I378" i="6"/>
  <c r="T522" i="6"/>
  <c r="Q523" i="6"/>
  <c r="E219" i="6"/>
  <c r="S367" i="6"/>
  <c r="F292" i="6"/>
  <c r="W356" i="6"/>
  <c r="O254" i="6"/>
  <c r="E385" i="6"/>
  <c r="P386" i="6"/>
  <c r="D389" i="6"/>
  <c r="W292" i="6"/>
  <c r="N516" i="6"/>
  <c r="S479" i="6"/>
  <c r="F321" i="6"/>
  <c r="W471" i="6"/>
  <c r="V407" i="6"/>
  <c r="E423" i="6"/>
  <c r="K395" i="6"/>
  <c r="N157" i="6"/>
  <c r="G458" i="6"/>
  <c r="I345" i="6"/>
  <c r="V294" i="6"/>
  <c r="R503" i="6"/>
  <c r="U434" i="6"/>
  <c r="J451" i="6"/>
  <c r="K426" i="6"/>
  <c r="L348" i="6"/>
  <c r="Q280" i="6"/>
  <c r="G268" i="6"/>
  <c r="P317" i="6"/>
  <c r="P187" i="6"/>
  <c r="L492" i="6"/>
  <c r="Q179" i="6"/>
  <c r="L335" i="6"/>
  <c r="G246" i="6"/>
  <c r="F416" i="6"/>
  <c r="V347" i="6"/>
  <c r="I109" i="6"/>
  <c r="R190" i="6"/>
  <c r="R324" i="6"/>
  <c r="T401" i="6"/>
  <c r="F396" i="6"/>
  <c r="D359" i="6"/>
  <c r="G345" i="6"/>
  <c r="R435" i="6"/>
  <c r="I374" i="6"/>
  <c r="R309" i="6"/>
  <c r="O280" i="6"/>
  <c r="V342" i="6"/>
  <c r="R338" i="6"/>
  <c r="P263" i="6"/>
  <c r="V392" i="6"/>
  <c r="W276" i="6"/>
  <c r="V514" i="6"/>
  <c r="W293" i="6"/>
  <c r="I383" i="6"/>
  <c r="O469" i="6"/>
  <c r="W225" i="6"/>
  <c r="T422" i="6"/>
  <c r="F212" i="6"/>
  <c r="W321" i="6"/>
  <c r="N305" i="6"/>
  <c r="I295" i="6"/>
  <c r="K382" i="6"/>
  <c r="F458" i="6"/>
  <c r="T499" i="6"/>
  <c r="K313" i="6"/>
  <c r="V329" i="6"/>
  <c r="S502" i="6"/>
  <c r="O256" i="6"/>
  <c r="J254" i="6"/>
  <c r="D278" i="6"/>
  <c r="U482" i="6"/>
  <c r="H488" i="6"/>
  <c r="T264" i="6"/>
  <c r="H407" i="6"/>
  <c r="P411" i="6"/>
  <c r="P439" i="6"/>
  <c r="U496" i="6"/>
  <c r="Q452" i="6"/>
  <c r="F238" i="6"/>
  <c r="R334" i="6"/>
  <c r="O415" i="6"/>
  <c r="H395" i="6"/>
  <c r="L283" i="6"/>
  <c r="J480" i="6"/>
  <c r="T375" i="6"/>
  <c r="E342" i="6"/>
  <c r="D251" i="6"/>
  <c r="S469" i="6"/>
  <c r="G514" i="6"/>
  <c r="L391" i="6"/>
  <c r="W358" i="6"/>
  <c r="H403" i="6"/>
  <c r="T434" i="6"/>
  <c r="M363" i="6"/>
  <c r="E480" i="6"/>
  <c r="R307" i="6"/>
  <c r="Q503" i="6"/>
  <c r="J304" i="6"/>
  <c r="H467" i="6"/>
  <c r="T482" i="6"/>
  <c r="S401" i="6"/>
  <c r="P343" i="6"/>
  <c r="U465" i="6"/>
  <c r="M403" i="6"/>
  <c r="I91" i="6"/>
  <c r="Q412" i="6"/>
  <c r="R417" i="6"/>
  <c r="Q343" i="6"/>
  <c r="R478" i="6"/>
  <c r="N483" i="6"/>
  <c r="S491" i="6"/>
  <c r="F428" i="6"/>
  <c r="Q366" i="6"/>
  <c r="J387" i="6"/>
  <c r="R378" i="6"/>
  <c r="V370" i="6"/>
  <c r="D485" i="6"/>
  <c r="E213" i="6"/>
  <c r="R514" i="6"/>
  <c r="M412" i="6"/>
  <c r="K273" i="6"/>
  <c r="S343" i="6"/>
  <c r="N522" i="6"/>
  <c r="W398" i="6"/>
  <c r="L35" i="6"/>
  <c r="K416" i="6"/>
  <c r="D412" i="6"/>
  <c r="S525" i="6"/>
  <c r="D467" i="6"/>
  <c r="Q277" i="6"/>
  <c r="T442" i="6"/>
  <c r="K374" i="6"/>
  <c r="D489" i="6"/>
  <c r="G303" i="6"/>
  <c r="W469" i="6"/>
  <c r="D408" i="6"/>
  <c r="H282" i="6"/>
  <c r="O511" i="6"/>
  <c r="W260" i="6"/>
  <c r="S471" i="6"/>
  <c r="O481" i="6"/>
  <c r="O246" i="6"/>
  <c r="T392" i="6"/>
  <c r="P489" i="6"/>
  <c r="M241" i="6"/>
  <c r="N443" i="6"/>
  <c r="I422" i="6"/>
  <c r="T498" i="6"/>
  <c r="F418" i="6"/>
  <c r="E196" i="6"/>
  <c r="F332" i="6"/>
  <c r="F463" i="6"/>
  <c r="J449" i="6"/>
  <c r="V362" i="6"/>
  <c r="P512" i="6"/>
  <c r="O192" i="6"/>
  <c r="R316" i="6"/>
  <c r="L285" i="6"/>
  <c r="P336" i="6"/>
  <c r="M446" i="6"/>
  <c r="I450" i="6"/>
  <c r="W462" i="6"/>
  <c r="G203" i="6"/>
  <c r="M306" i="6"/>
  <c r="M438" i="6"/>
  <c r="D345" i="6"/>
  <c r="S321" i="6"/>
  <c r="T345" i="6"/>
  <c r="M427" i="6"/>
  <c r="L275" i="6"/>
  <c r="K505" i="6"/>
  <c r="L451" i="6"/>
  <c r="F464" i="6"/>
  <c r="H274" i="6"/>
  <c r="W257" i="6"/>
  <c r="O357" i="6"/>
  <c r="J363" i="6"/>
  <c r="S382" i="6"/>
  <c r="W494" i="6"/>
  <c r="V403" i="6"/>
  <c r="Q515" i="6"/>
  <c r="P437" i="6"/>
  <c r="L499" i="6"/>
  <c r="O414" i="6"/>
  <c r="S443" i="6"/>
  <c r="S394" i="6"/>
  <c r="W512" i="6"/>
  <c r="N372" i="6"/>
  <c r="O489" i="6"/>
  <c r="W350" i="6"/>
  <c r="O445" i="6"/>
  <c r="U326" i="6"/>
  <c r="Q180" i="6"/>
  <c r="Q423" i="6"/>
  <c r="F444" i="6"/>
  <c r="J385" i="6"/>
  <c r="O333" i="6"/>
  <c r="R343" i="6"/>
  <c r="D370" i="6"/>
  <c r="E255" i="6"/>
  <c r="E361" i="6"/>
  <c r="Q437" i="6"/>
  <c r="T234" i="6"/>
  <c r="U398" i="6"/>
  <c r="R269" i="6"/>
  <c r="W451" i="6"/>
  <c r="E212" i="6"/>
  <c r="Q478" i="6"/>
  <c r="E415" i="6"/>
  <c r="H351" i="6"/>
  <c r="E281" i="6"/>
  <c r="L502" i="6"/>
  <c r="E407" i="6"/>
  <c r="H244" i="6"/>
  <c r="H343" i="6"/>
  <c r="L232" i="6"/>
  <c r="F229" i="6"/>
  <c r="N511" i="6"/>
  <c r="M478" i="6"/>
  <c r="M227" i="6"/>
  <c r="O331" i="6"/>
  <c r="E393" i="6"/>
  <c r="O439" i="6"/>
  <c r="K514" i="6"/>
  <c r="F305" i="6"/>
  <c r="T277" i="6"/>
  <c r="E288" i="6"/>
  <c r="F406" i="6"/>
  <c r="E390" i="6"/>
  <c r="F491" i="6"/>
  <c r="S325" i="6"/>
  <c r="J431" i="6"/>
  <c r="L364" i="6"/>
  <c r="T493" i="6"/>
  <c r="S488" i="6"/>
  <c r="T355" i="6"/>
  <c r="E202" i="6"/>
  <c r="H466" i="6"/>
  <c r="G290" i="6"/>
  <c r="E489" i="6"/>
  <c r="F251" i="6"/>
  <c r="W521" i="6"/>
  <c r="Q521" i="6"/>
  <c r="P521" i="6"/>
  <c r="D438" i="6"/>
  <c r="D366" i="6"/>
  <c r="I380" i="6"/>
  <c r="J430" i="6"/>
  <c r="J114" i="6"/>
  <c r="I239" i="6"/>
  <c r="L273" i="6"/>
  <c r="V499" i="6"/>
  <c r="E376" i="6"/>
  <c r="P378" i="6"/>
  <c r="M338" i="6"/>
  <c r="I326" i="6"/>
  <c r="S259" i="6"/>
  <c r="K401" i="6"/>
  <c r="M256" i="6"/>
  <c r="G459" i="6"/>
  <c r="H464" i="6"/>
  <c r="R229" i="6"/>
  <c r="P297" i="6"/>
  <c r="N496" i="6"/>
  <c r="W450" i="6"/>
  <c r="P309" i="6"/>
  <c r="J263" i="6"/>
  <c r="I424" i="6"/>
  <c r="D416" i="6"/>
  <c r="N199" i="6"/>
  <c r="Q309" i="6"/>
  <c r="U447" i="6"/>
  <c r="G247" i="6"/>
  <c r="T490" i="6"/>
  <c r="G477" i="6"/>
  <c r="N503" i="6"/>
  <c r="O497" i="6"/>
  <c r="W401" i="6"/>
  <c r="I434" i="6"/>
  <c r="L362" i="6"/>
  <c r="H278" i="6"/>
  <c r="F310" i="6"/>
  <c r="M374" i="6"/>
  <c r="Q405" i="6"/>
  <c r="Q449" i="6"/>
  <c r="E397" i="6"/>
  <c r="G433" i="6"/>
  <c r="O361" i="6"/>
  <c r="Q406" i="6"/>
  <c r="L467" i="6"/>
  <c r="P245" i="6"/>
  <c r="V389" i="6"/>
  <c r="K332" i="6"/>
  <c r="F494" i="6"/>
  <c r="Q360" i="6"/>
  <c r="J403" i="6"/>
  <c r="V228" i="6"/>
  <c r="N420" i="6"/>
  <c r="R432" i="6"/>
  <c r="K510" i="6"/>
  <c r="S327" i="6"/>
  <c r="N460" i="6"/>
  <c r="F462" i="6"/>
  <c r="Q298" i="6"/>
  <c r="I364" i="6"/>
  <c r="M443" i="6"/>
  <c r="J336" i="6"/>
  <c r="J370" i="6"/>
  <c r="J441" i="6"/>
  <c r="U347" i="6"/>
  <c r="V354" i="6"/>
  <c r="H460" i="6"/>
  <c r="K424" i="6"/>
  <c r="L366" i="6"/>
  <c r="D479" i="6"/>
  <c r="I401" i="6"/>
  <c r="J504" i="6"/>
  <c r="N447" i="6"/>
  <c r="L423" i="6"/>
  <c r="V352" i="6"/>
  <c r="H262" i="6"/>
  <c r="J417" i="6"/>
  <c r="F366" i="6"/>
  <c r="K479" i="6"/>
  <c r="D447" i="6"/>
  <c r="K490" i="6"/>
  <c r="R128" i="6"/>
  <c r="L357" i="6"/>
  <c r="E504" i="6"/>
  <c r="R427" i="6"/>
  <c r="M520" i="6"/>
  <c r="S355" i="6"/>
  <c r="V504" i="6"/>
  <c r="W244" i="6"/>
  <c r="P326" i="6"/>
  <c r="J414" i="6"/>
  <c r="R256" i="6"/>
  <c r="V453" i="6"/>
  <c r="J365" i="6"/>
  <c r="K405" i="6"/>
  <c r="L508" i="6"/>
  <c r="D451" i="6"/>
  <c r="H410" i="6"/>
  <c r="L390" i="6"/>
  <c r="R395" i="6"/>
  <c r="T524" i="6"/>
  <c r="L408" i="6"/>
  <c r="F311" i="6"/>
  <c r="U489" i="6"/>
  <c r="E486" i="6"/>
  <c r="I490" i="6"/>
  <c r="I388" i="6"/>
  <c r="T334" i="6"/>
  <c r="F361" i="6"/>
  <c r="U328" i="6"/>
  <c r="W168" i="6"/>
  <c r="Q462" i="6"/>
  <c r="J258" i="6"/>
  <c r="O427" i="6"/>
  <c r="G401" i="6"/>
  <c r="N181" i="6"/>
  <c r="H470" i="6"/>
  <c r="D368" i="6"/>
  <c r="Q307" i="6"/>
  <c r="K206" i="6"/>
  <c r="W359" i="6"/>
  <c r="G304" i="6"/>
  <c r="K295" i="6"/>
  <c r="T250" i="6"/>
  <c r="H214" i="6"/>
  <c r="S324" i="6"/>
  <c r="H523" i="6"/>
  <c r="J361" i="6"/>
  <c r="O514" i="6"/>
  <c r="V408" i="6"/>
  <c r="D276" i="6"/>
  <c r="J427" i="6"/>
  <c r="J288" i="6"/>
  <c r="V314" i="6"/>
  <c r="Q398" i="6"/>
  <c r="K331" i="6"/>
  <c r="F260" i="6"/>
  <c r="N173" i="6"/>
  <c r="T259" i="6"/>
  <c r="M134" i="6"/>
  <c r="L402" i="6"/>
  <c r="Q418" i="6"/>
  <c r="F163" i="6"/>
  <c r="U321" i="6"/>
  <c r="I430" i="6"/>
  <c r="D216" i="6"/>
  <c r="Q329" i="6"/>
  <c r="T452" i="6"/>
  <c r="P507" i="6"/>
  <c r="D491" i="6"/>
  <c r="U325" i="6"/>
  <c r="V369" i="6"/>
  <c r="P298" i="6"/>
  <c r="G385" i="6"/>
  <c r="R429" i="6"/>
  <c r="E395" i="6"/>
  <c r="N452" i="6"/>
  <c r="M334" i="6"/>
  <c r="G197" i="6"/>
  <c r="M407" i="6"/>
  <c r="W317" i="6"/>
  <c r="R389" i="6"/>
  <c r="M325" i="6"/>
  <c r="V341" i="6"/>
  <c r="H429" i="6"/>
  <c r="E454" i="6"/>
  <c r="T314" i="6"/>
  <c r="U270" i="6"/>
  <c r="K478" i="6"/>
  <c r="R363" i="6"/>
  <c r="R320" i="6"/>
  <c r="P494" i="6"/>
  <c r="N389" i="6"/>
  <c r="R481" i="6"/>
  <c r="R391" i="6"/>
  <c r="K259" i="6"/>
  <c r="N381" i="6"/>
  <c r="R483" i="6"/>
  <c r="G467" i="6"/>
  <c r="P463" i="6"/>
  <c r="L501" i="6"/>
  <c r="J162" i="6"/>
  <c r="I398" i="6"/>
  <c r="H347" i="6"/>
  <c r="D518" i="6"/>
  <c r="Q476" i="6"/>
  <c r="G355" i="6"/>
  <c r="I399" i="6"/>
  <c r="U336" i="6"/>
  <c r="N342" i="6"/>
  <c r="N326" i="6"/>
  <c r="T311" i="6"/>
  <c r="T363" i="6"/>
  <c r="W385" i="6"/>
  <c r="M449" i="6"/>
  <c r="E388" i="6"/>
  <c r="W504" i="6"/>
  <c r="J383" i="6"/>
  <c r="Q441" i="6"/>
  <c r="R348" i="6"/>
  <c r="M341" i="6"/>
  <c r="J331" i="6"/>
  <c r="V443" i="6"/>
  <c r="L497" i="6"/>
  <c r="V411" i="6"/>
  <c r="I311" i="6"/>
  <c r="G297" i="6"/>
  <c r="F492" i="6"/>
  <c r="U260" i="6"/>
  <c r="F384" i="6"/>
  <c r="G512" i="6"/>
  <c r="P405" i="6"/>
  <c r="O438" i="6"/>
  <c r="L367" i="6"/>
  <c r="F525" i="6"/>
  <c r="L452" i="6"/>
  <c r="T326" i="6"/>
  <c r="L339" i="6"/>
  <c r="R405" i="6"/>
  <c r="F469" i="6"/>
  <c r="P525" i="6"/>
  <c r="J505" i="6"/>
  <c r="H210" i="6"/>
  <c r="S379" i="6"/>
  <c r="R418" i="6"/>
  <c r="T504" i="6"/>
  <c r="Q433" i="6"/>
  <c r="N363" i="6"/>
  <c r="S385" i="6"/>
  <c r="O416" i="6"/>
  <c r="T350" i="6"/>
  <c r="Q443" i="6"/>
  <c r="V513" i="6"/>
  <c r="P325" i="6"/>
  <c r="W406" i="6"/>
  <c r="E383" i="6"/>
  <c r="E495" i="6"/>
  <c r="T251" i="6"/>
  <c r="P456" i="6"/>
  <c r="G405" i="6"/>
  <c r="G289" i="6"/>
  <c r="T489" i="6"/>
  <c r="Q517" i="6"/>
  <c r="T367" i="6"/>
  <c r="L337" i="6"/>
  <c r="P414" i="6"/>
  <c r="G328" i="6"/>
  <c r="D429" i="6"/>
  <c r="L392" i="6"/>
  <c r="V523" i="6"/>
  <c r="P502" i="6"/>
  <c r="S484" i="6"/>
  <c r="P430" i="6"/>
  <c r="V491" i="6"/>
  <c r="V507" i="6"/>
  <c r="P421" i="6"/>
  <c r="M399" i="6"/>
  <c r="W452" i="6"/>
  <c r="K517" i="6"/>
  <c r="F245" i="6"/>
  <c r="R254" i="6"/>
  <c r="D526" i="6"/>
  <c r="J439" i="6"/>
  <c r="R404" i="6"/>
  <c r="M271" i="6"/>
  <c r="Q482" i="6"/>
  <c r="G266" i="6"/>
  <c r="H187" i="6"/>
  <c r="K227" i="6"/>
  <c r="O472" i="6"/>
  <c r="O318" i="6"/>
  <c r="D484" i="6"/>
  <c r="G322" i="6"/>
  <c r="O337" i="6"/>
  <c r="H307" i="6"/>
  <c r="S220" i="6"/>
  <c r="D297" i="6"/>
  <c r="V461" i="6"/>
  <c r="S482" i="6"/>
  <c r="O385" i="6"/>
  <c r="I329" i="6"/>
  <c r="W517" i="6"/>
  <c r="E187" i="6"/>
  <c r="O444" i="6"/>
  <c r="K467" i="6"/>
  <c r="S524" i="6"/>
  <c r="F317" i="6"/>
  <c r="H476" i="6"/>
  <c r="N429" i="6"/>
  <c r="G299" i="6"/>
  <c r="N313" i="6"/>
  <c r="E400" i="6"/>
  <c r="L440" i="6"/>
  <c r="I259" i="6"/>
  <c r="O294" i="6"/>
  <c r="F179" i="6"/>
  <c r="W418" i="6"/>
  <c r="H362" i="6"/>
  <c r="O486" i="6"/>
  <c r="R314" i="6"/>
  <c r="O328" i="6"/>
  <c r="W182" i="6"/>
  <c r="G250" i="6"/>
  <c r="J392" i="6"/>
  <c r="T486" i="6"/>
  <c r="J232" i="6"/>
  <c r="H167" i="6"/>
  <c r="D496" i="6"/>
  <c r="Q341" i="6"/>
  <c r="H317" i="6"/>
  <c r="S225" i="6"/>
  <c r="M179" i="6"/>
  <c r="I423" i="6"/>
  <c r="U316" i="6"/>
  <c r="K257" i="6"/>
  <c r="S215" i="6"/>
  <c r="U526" i="6"/>
  <c r="K110" i="6"/>
  <c r="N433" i="6"/>
  <c r="O381" i="6"/>
  <c r="T316" i="6"/>
  <c r="S297" i="6"/>
  <c r="K333" i="6"/>
  <c r="G309" i="6"/>
  <c r="K271" i="6"/>
  <c r="K354" i="6"/>
  <c r="K436" i="6"/>
  <c r="M473" i="6"/>
  <c r="Q442" i="6"/>
  <c r="S413" i="6"/>
  <c r="K281" i="6"/>
  <c r="F411" i="6"/>
  <c r="J206" i="6"/>
  <c r="D281" i="6"/>
  <c r="N394" i="6"/>
  <c r="R510" i="6"/>
  <c r="N498" i="6"/>
  <c r="L447" i="6"/>
  <c r="J419" i="6"/>
  <c r="T406" i="6"/>
  <c r="G240" i="6"/>
  <c r="E425" i="6"/>
  <c r="W499" i="6"/>
  <c r="T254" i="6"/>
  <c r="R234" i="6"/>
  <c r="I418" i="6"/>
  <c r="Q352" i="6"/>
  <c r="N224" i="6"/>
  <c r="H240" i="6"/>
  <c r="J423" i="6"/>
  <c r="V385" i="6"/>
  <c r="U430" i="6"/>
  <c r="W266" i="6"/>
  <c r="H462" i="6"/>
  <c r="S376" i="6"/>
  <c r="I413" i="6"/>
  <c r="P459" i="6"/>
  <c r="T302" i="6"/>
  <c r="I464" i="6"/>
  <c r="O391" i="6"/>
  <c r="I485" i="6"/>
  <c r="P431" i="6"/>
  <c r="J485" i="6"/>
  <c r="T449" i="6"/>
  <c r="M515" i="6"/>
  <c r="D253" i="6"/>
  <c r="D407" i="6"/>
  <c r="D500" i="6"/>
  <c r="P402" i="6"/>
  <c r="M467" i="6"/>
  <c r="N525" i="6"/>
  <c r="J436" i="6"/>
  <c r="T354" i="6"/>
  <c r="N336" i="6"/>
  <c r="G437" i="6"/>
  <c r="I366" i="6"/>
  <c r="D267" i="6"/>
  <c r="Q402" i="6"/>
  <c r="U276" i="6"/>
  <c r="R244" i="6"/>
  <c r="N283" i="6"/>
  <c r="J463" i="6"/>
  <c r="R491" i="6"/>
  <c r="M508" i="6"/>
  <c r="Q466" i="6"/>
  <c r="W329" i="6"/>
  <c r="G310" i="6"/>
  <c r="I254" i="6"/>
  <c r="Q388" i="6"/>
  <c r="P503" i="6"/>
  <c r="K411" i="6"/>
  <c r="K484" i="6"/>
  <c r="R148" i="6"/>
  <c r="M496" i="6"/>
  <c r="P516" i="6"/>
  <c r="L411" i="6"/>
  <c r="D430" i="6"/>
  <c r="S311" i="6"/>
  <c r="W508" i="6"/>
  <c r="L361" i="6"/>
  <c r="J422" i="6"/>
  <c r="L421" i="6"/>
  <c r="H406" i="6"/>
  <c r="G283" i="6"/>
  <c r="G460" i="6"/>
  <c r="O286" i="6"/>
  <c r="N325" i="6"/>
  <c r="H288" i="6"/>
  <c r="O356" i="6"/>
  <c r="T257" i="6"/>
  <c r="V445" i="6"/>
  <c r="M381" i="6"/>
  <c r="D255" i="6"/>
  <c r="V348" i="6"/>
  <c r="Q387" i="6"/>
  <c r="Q347" i="6"/>
  <c r="T461" i="6"/>
  <c r="U364" i="6"/>
  <c r="R359" i="6"/>
  <c r="I373" i="6"/>
  <c r="E455" i="6"/>
  <c r="D313" i="6"/>
  <c r="O327" i="6"/>
  <c r="H499" i="6"/>
  <c r="H413" i="6"/>
  <c r="G403" i="6"/>
  <c r="M288" i="6"/>
  <c r="Q403" i="6"/>
  <c r="M471" i="6"/>
  <c r="P497" i="6"/>
  <c r="U352" i="6"/>
  <c r="S393" i="6"/>
  <c r="J345" i="6"/>
  <c r="K501" i="6"/>
  <c r="P191" i="6"/>
  <c r="N309" i="6"/>
  <c r="S337" i="6"/>
  <c r="W311" i="6"/>
  <c r="E309" i="6"/>
  <c r="U262" i="6"/>
  <c r="O392" i="6"/>
  <c r="D410" i="6"/>
  <c r="L54" i="6"/>
  <c r="K393" i="6"/>
  <c r="R253" i="6"/>
  <c r="R308" i="6"/>
  <c r="M389" i="6"/>
  <c r="D448" i="6"/>
  <c r="K311" i="6"/>
  <c r="N191" i="6"/>
  <c r="I470" i="6"/>
  <c r="S232" i="6"/>
  <c r="O230" i="6"/>
  <c r="G284" i="6"/>
  <c r="V398" i="6"/>
  <c r="D340" i="6"/>
  <c r="J333" i="6"/>
  <c r="U156" i="6"/>
  <c r="H254" i="6"/>
  <c r="P259" i="6"/>
  <c r="F295" i="6"/>
  <c r="O366" i="6"/>
  <c r="S357" i="6"/>
  <c r="H520" i="6"/>
  <c r="G427" i="6"/>
  <c r="U358" i="6"/>
  <c r="Q258" i="6"/>
  <c r="P465" i="6"/>
  <c r="G366" i="6"/>
  <c r="U227" i="6"/>
  <c r="U383" i="6"/>
  <c r="M340" i="6"/>
  <c r="D414" i="6"/>
  <c r="O425" i="6"/>
  <c r="Q375" i="6"/>
  <c r="L468" i="6"/>
  <c r="U371" i="6"/>
  <c r="W467" i="6"/>
  <c r="D455" i="6"/>
  <c r="E391" i="6"/>
  <c r="G443" i="6"/>
  <c r="M444" i="6"/>
  <c r="G370" i="6"/>
  <c r="G301" i="6"/>
  <c r="U342" i="6"/>
  <c r="O338" i="6"/>
  <c r="P149" i="6"/>
  <c r="N119" i="6"/>
  <c r="G422" i="6"/>
  <c r="S290" i="6"/>
  <c r="U462" i="6"/>
  <c r="N471" i="6"/>
  <c r="E396" i="6"/>
  <c r="W333" i="6"/>
  <c r="F500" i="6"/>
  <c r="O308" i="6"/>
  <c r="L336" i="6"/>
  <c r="J416" i="6"/>
  <c r="N441" i="6"/>
  <c r="S402" i="6"/>
  <c r="M280" i="6"/>
  <c r="Q440" i="6"/>
  <c r="H275" i="6"/>
  <c r="K476" i="6"/>
  <c r="R223" i="6"/>
  <c r="N385" i="6"/>
  <c r="N450" i="6"/>
  <c r="T521" i="6"/>
  <c r="N404" i="6"/>
  <c r="O312" i="6"/>
  <c r="I377" i="6"/>
  <c r="L352" i="6"/>
  <c r="W316" i="6"/>
  <c r="H454" i="6"/>
  <c r="O332" i="6"/>
  <c r="V455" i="6"/>
  <c r="U418" i="6"/>
  <c r="W443" i="6"/>
  <c r="J351" i="6"/>
  <c r="N320" i="6"/>
  <c r="R416" i="6"/>
  <c r="O219" i="6"/>
  <c r="W348" i="6"/>
  <c r="M466" i="6"/>
  <c r="P314" i="6"/>
  <c r="G511" i="6"/>
  <c r="S510" i="6"/>
  <c r="D404" i="6"/>
  <c r="S416" i="6"/>
  <c r="M195" i="6"/>
  <c r="Q363" i="6"/>
  <c r="P239" i="6"/>
  <c r="H404" i="6"/>
  <c r="R452" i="6"/>
  <c r="P471" i="6"/>
  <c r="W447" i="6"/>
  <c r="P387" i="6"/>
  <c r="H491" i="6"/>
  <c r="M270" i="6"/>
  <c r="F390" i="6"/>
  <c r="F323" i="6"/>
  <c r="H358" i="6"/>
  <c r="O244" i="6"/>
  <c r="G368" i="6"/>
  <c r="V479" i="6"/>
  <c r="G500" i="6"/>
  <c r="M286" i="6"/>
  <c r="T448" i="6"/>
  <c r="V344" i="6"/>
  <c r="F498" i="6"/>
  <c r="S270" i="6"/>
  <c r="F470" i="6"/>
  <c r="U261" i="6"/>
  <c r="H331" i="6"/>
  <c r="R357" i="6"/>
  <c r="G280" i="6"/>
  <c r="R365" i="6"/>
  <c r="W466" i="6"/>
  <c r="N341" i="6"/>
  <c r="G445" i="6"/>
  <c r="F422" i="6"/>
  <c r="U323" i="6"/>
  <c r="V313" i="6"/>
  <c r="O495" i="6"/>
  <c r="V239" i="6"/>
  <c r="Q316" i="6"/>
  <c r="F388" i="6"/>
  <c r="R329" i="6"/>
  <c r="V382" i="6"/>
  <c r="U282" i="6"/>
  <c r="H446" i="6"/>
  <c r="I509" i="6"/>
  <c r="O260" i="6"/>
  <c r="V276" i="6"/>
  <c r="E330" i="6"/>
  <c r="O450" i="6"/>
  <c r="T438" i="6"/>
  <c r="R408" i="6"/>
  <c r="R352" i="6"/>
  <c r="J465" i="6"/>
  <c r="Q169" i="6"/>
  <c r="G281" i="6"/>
  <c r="L495" i="6"/>
  <c r="R521" i="6"/>
  <c r="W303" i="6"/>
  <c r="G195" i="6"/>
  <c r="V306" i="6"/>
  <c r="I353" i="6"/>
  <c r="O442" i="6"/>
  <c r="G296" i="6"/>
  <c r="R434" i="6"/>
  <c r="F461" i="6"/>
  <c r="I331" i="6"/>
  <c r="H336" i="6"/>
  <c r="G312" i="6"/>
  <c r="K434" i="6"/>
  <c r="R523" i="6"/>
  <c r="H452" i="6"/>
  <c r="T405" i="6"/>
  <c r="D336" i="6"/>
  <c r="V422" i="6"/>
  <c r="W267" i="6"/>
  <c r="U417" i="6"/>
  <c r="U427" i="6"/>
  <c r="E371" i="6"/>
  <c r="J296" i="6"/>
  <c r="J400" i="6"/>
  <c r="D462" i="6"/>
  <c r="O405" i="6"/>
  <c r="P453" i="6"/>
  <c r="N316" i="6"/>
  <c r="S281" i="6"/>
  <c r="M494" i="6"/>
  <c r="W408" i="6"/>
  <c r="D198" i="6"/>
  <c r="J329" i="6"/>
  <c r="K223" i="6"/>
  <c r="L351" i="6"/>
  <c r="K397" i="6"/>
  <c r="V489" i="6"/>
  <c r="T474" i="6"/>
  <c r="P468" i="6"/>
  <c r="L194" i="6"/>
  <c r="P449" i="6"/>
  <c r="U452" i="6"/>
  <c r="V424" i="6"/>
  <c r="M344" i="6"/>
  <c r="Q319" i="6"/>
  <c r="S336" i="6"/>
  <c r="I339" i="6"/>
  <c r="Q456" i="6"/>
  <c r="J314" i="6"/>
  <c r="N400" i="6"/>
  <c r="G407" i="6"/>
  <c r="S501" i="6"/>
  <c r="E426" i="6"/>
  <c r="R367" i="6"/>
  <c r="F340" i="6"/>
  <c r="G273" i="6"/>
  <c r="N323" i="6"/>
  <c r="M379" i="6"/>
  <c r="S318" i="6"/>
  <c r="R399" i="6"/>
  <c r="W243" i="6"/>
  <c r="L525" i="6"/>
  <c r="S455" i="6"/>
  <c r="R443" i="6"/>
  <c r="P406" i="6"/>
  <c r="D244" i="6"/>
  <c r="U469" i="6"/>
  <c r="T258" i="6"/>
  <c r="D266" i="6"/>
  <c r="E369" i="6"/>
  <c r="R445" i="6"/>
  <c r="T160" i="6"/>
  <c r="P517" i="6"/>
  <c r="S347" i="6"/>
  <c r="H353" i="6"/>
  <c r="Q488" i="6"/>
  <c r="S459" i="6"/>
  <c r="H393" i="6"/>
  <c r="W488" i="6"/>
  <c r="D445" i="6"/>
  <c r="N435" i="6"/>
  <c r="R336" i="6"/>
  <c r="I441" i="6"/>
  <c r="L518" i="6"/>
  <c r="L324" i="6"/>
  <c r="Q492" i="6"/>
  <c r="P422" i="6"/>
  <c r="N175" i="6"/>
  <c r="F423" i="6"/>
  <c r="G353" i="6"/>
  <c r="O420" i="6"/>
  <c r="T330" i="6"/>
  <c r="W341" i="6"/>
  <c r="P485" i="6"/>
  <c r="M499" i="6"/>
  <c r="R346" i="6"/>
  <c r="N416" i="6"/>
  <c r="I173" i="6"/>
  <c r="M348" i="6"/>
  <c r="W392" i="6"/>
  <c r="T501" i="6"/>
  <c r="F467" i="6"/>
  <c r="G374" i="6"/>
  <c r="S371" i="6"/>
  <c r="F483" i="6"/>
  <c r="M474" i="6"/>
  <c r="J377" i="6"/>
  <c r="Q479" i="6"/>
  <c r="U297" i="6"/>
  <c r="S322" i="6"/>
  <c r="K413" i="6"/>
  <c r="P427" i="6"/>
  <c r="H305" i="6"/>
  <c r="Q274" i="6"/>
  <c r="K458" i="6"/>
  <c r="K482" i="6"/>
  <c r="T242" i="6"/>
  <c r="J221" i="6"/>
  <c r="L314" i="6"/>
  <c r="K423" i="6"/>
  <c r="S486" i="6"/>
  <c r="F377" i="6"/>
  <c r="S457" i="6"/>
  <c r="G386" i="6"/>
  <c r="G396" i="6"/>
  <c r="Q335" i="6"/>
  <c r="H246" i="6"/>
  <c r="K172" i="6"/>
  <c r="M484" i="6"/>
  <c r="D428" i="6"/>
  <c r="K433" i="6"/>
  <c r="L512" i="6"/>
  <c r="H311" i="6"/>
  <c r="D349" i="6"/>
  <c r="S433" i="6"/>
  <c r="W468" i="6"/>
  <c r="F510" i="6"/>
  <c r="W369" i="6"/>
  <c r="G367" i="6"/>
  <c r="E517" i="6"/>
  <c r="L323" i="6"/>
  <c r="U386" i="6"/>
  <c r="H451" i="6"/>
  <c r="G444" i="6"/>
  <c r="P331" i="6"/>
  <c r="N423" i="6"/>
  <c r="V311" i="6"/>
  <c r="V252" i="6"/>
  <c r="Q496" i="6"/>
  <c r="J454" i="6"/>
  <c r="S526" i="6"/>
  <c r="S255" i="6"/>
  <c r="N266" i="6"/>
  <c r="P451" i="6"/>
  <c r="K200" i="6"/>
  <c r="T403" i="6"/>
  <c r="J428" i="6"/>
  <c r="D371" i="6"/>
  <c r="N179" i="6"/>
  <c r="D274" i="6"/>
  <c r="Q365" i="6"/>
  <c r="N442" i="6"/>
  <c r="M516" i="6"/>
  <c r="F336" i="6"/>
  <c r="R291" i="6"/>
  <c r="N469" i="6"/>
  <c r="P390" i="6"/>
  <c r="P401" i="6"/>
  <c r="G381" i="6"/>
  <c r="U338" i="6"/>
  <c r="J279" i="6"/>
  <c r="W229" i="6"/>
  <c r="G369" i="6"/>
  <c r="K485" i="6"/>
  <c r="F362" i="6"/>
  <c r="K522" i="6"/>
  <c r="E514" i="6"/>
  <c r="E406" i="6"/>
  <c r="J486" i="6"/>
  <c r="S490" i="6"/>
  <c r="U377" i="6"/>
  <c r="U362" i="6"/>
  <c r="M413" i="6"/>
  <c r="R470" i="6"/>
  <c r="U407" i="6"/>
  <c r="K177" i="6"/>
  <c r="J477" i="6"/>
  <c r="L395" i="6"/>
  <c r="H233" i="6"/>
  <c r="I250" i="6"/>
  <c r="H482" i="6"/>
  <c r="J324" i="6"/>
  <c r="W448" i="6"/>
  <c r="R152" i="6"/>
  <c r="F240" i="6"/>
  <c r="U380" i="6"/>
  <c r="O505" i="6"/>
  <c r="F477" i="6"/>
  <c r="K230" i="6"/>
  <c r="D502" i="6"/>
  <c r="D203" i="6"/>
  <c r="G483" i="6"/>
  <c r="V426" i="6"/>
  <c r="V388" i="6"/>
  <c r="O440" i="6"/>
  <c r="D170" i="6"/>
  <c r="K335" i="6"/>
  <c r="P447" i="6"/>
  <c r="J317" i="6"/>
  <c r="S418" i="6"/>
  <c r="L453" i="6"/>
  <c r="S398" i="6"/>
  <c r="G448" i="6"/>
  <c r="T517" i="6"/>
  <c r="V444" i="6"/>
  <c r="F475" i="6"/>
  <c r="I497" i="6"/>
  <c r="P391" i="6"/>
  <c r="R482" i="6"/>
  <c r="W455" i="6"/>
  <c r="O490" i="6"/>
  <c r="E354" i="6"/>
  <c r="J518" i="6"/>
  <c r="R422" i="6"/>
  <c r="F523" i="6"/>
  <c r="O526" i="6"/>
  <c r="P505" i="6"/>
  <c r="P342" i="6"/>
  <c r="J522" i="6"/>
  <c r="H493" i="6"/>
  <c r="H441" i="6"/>
  <c r="Q409" i="6"/>
  <c r="E481" i="6"/>
  <c r="G526" i="6"/>
  <c r="W525" i="6"/>
  <c r="Q384" i="6"/>
  <c r="F474" i="6"/>
  <c r="F357" i="6"/>
  <c r="V358" i="6"/>
  <c r="V319" i="6"/>
  <c r="R402" i="6"/>
  <c r="G494" i="6"/>
  <c r="K511" i="6"/>
  <c r="W453" i="6"/>
  <c r="V464" i="6"/>
  <c r="J460" i="6"/>
  <c r="K365" i="6"/>
  <c r="Q370" i="6"/>
  <c r="M310" i="6"/>
  <c r="I385" i="6"/>
  <c r="D301" i="6"/>
  <c r="R464" i="6"/>
  <c r="S487" i="6"/>
  <c r="E482" i="6"/>
  <c r="L422" i="6"/>
  <c r="R425" i="6"/>
  <c r="W463" i="6"/>
  <c r="R501" i="6"/>
  <c r="D391" i="6"/>
  <c r="J481" i="6"/>
  <c r="U467" i="6"/>
  <c r="I505" i="6"/>
  <c r="K357" i="6"/>
  <c r="S481" i="6"/>
  <c r="S520" i="6"/>
  <c r="T389" i="6"/>
  <c r="D464" i="6"/>
  <c r="M525" i="6"/>
  <c r="N330" i="6"/>
  <c r="T453" i="6"/>
  <c r="E316" i="6"/>
  <c r="M392" i="6"/>
  <c r="R479" i="6"/>
  <c r="S462" i="6"/>
  <c r="L524" i="6"/>
  <c r="N458" i="6"/>
  <c r="T471" i="6"/>
  <c r="F513" i="6"/>
  <c r="K494" i="6"/>
  <c r="F478" i="6"/>
  <c r="W274" i="6"/>
  <c r="E418" i="6"/>
  <c r="R420" i="6"/>
  <c r="D488" i="6"/>
  <c r="G478" i="6"/>
  <c r="L410" i="6"/>
  <c r="N379" i="6"/>
  <c r="N462" i="6"/>
  <c r="R372" i="6"/>
  <c r="G502" i="6"/>
  <c r="J445" i="6"/>
  <c r="O478" i="6"/>
  <c r="G388" i="6"/>
  <c r="J444" i="6"/>
  <c r="N492" i="6"/>
  <c r="T418" i="6"/>
  <c r="L425" i="6"/>
  <c r="D350" i="6"/>
  <c r="P419" i="6"/>
  <c r="D422" i="6"/>
  <c r="I319" i="6"/>
  <c r="T454" i="6"/>
  <c r="D514" i="6"/>
  <c r="G501" i="6"/>
  <c r="J478" i="6"/>
  <c r="L478" i="6"/>
  <c r="V494" i="6"/>
  <c r="G418" i="6"/>
  <c r="U443" i="6"/>
  <c r="R516" i="6"/>
  <c r="H252" i="6"/>
  <c r="T361" i="6"/>
  <c r="I298" i="6"/>
  <c r="J469" i="6"/>
  <c r="H455" i="6"/>
  <c r="R462" i="6"/>
  <c r="I426" i="6"/>
  <c r="Q468" i="6"/>
  <c r="U466" i="6"/>
  <c r="W473" i="6"/>
  <c r="J429" i="6"/>
  <c r="Q477" i="6"/>
  <c r="W458" i="6"/>
  <c r="S466" i="6"/>
  <c r="V467" i="6"/>
  <c r="U514" i="6"/>
  <c r="N505" i="6"/>
  <c r="U483" i="6"/>
  <c r="G474" i="6"/>
  <c r="P426" i="6"/>
  <c r="J402" i="6"/>
  <c r="Q383" i="6"/>
  <c r="V502" i="6"/>
  <c r="I446" i="6"/>
  <c r="S388" i="6"/>
  <c r="S509" i="6"/>
  <c r="F466" i="6"/>
  <c r="N401" i="6"/>
  <c r="L415" i="6"/>
  <c r="H461" i="6"/>
  <c r="G348" i="6"/>
  <c r="K304" i="6"/>
  <c r="Q396" i="6"/>
  <c r="I467" i="6"/>
  <c r="S339" i="6"/>
  <c r="J502" i="6"/>
  <c r="G428" i="6"/>
  <c r="F457" i="6"/>
  <c r="O501" i="6"/>
  <c r="O509" i="6"/>
  <c r="L513" i="6"/>
  <c r="L493" i="6"/>
  <c r="K412" i="6"/>
  <c r="N502" i="6"/>
  <c r="R459" i="6"/>
  <c r="O408" i="6"/>
  <c r="J511" i="6"/>
  <c r="M503" i="6"/>
  <c r="I447" i="6"/>
  <c r="H433" i="6"/>
  <c r="R387" i="6"/>
  <c r="O521" i="6"/>
  <c r="U353" i="6"/>
  <c r="J393" i="6"/>
  <c r="W446" i="6"/>
  <c r="M343" i="6"/>
  <c r="J515" i="6"/>
  <c r="T487" i="6"/>
  <c r="K253" i="6"/>
  <c r="E298" i="6"/>
  <c r="W324" i="6"/>
  <c r="E427" i="6"/>
  <c r="Q491" i="6"/>
  <c r="H376" i="6"/>
  <c r="L429" i="6"/>
  <c r="W389" i="6"/>
  <c r="S470" i="6"/>
  <c r="N486" i="6"/>
  <c r="F450" i="6"/>
  <c r="U384" i="6"/>
  <c r="E436" i="6"/>
  <c r="T495" i="6"/>
  <c r="L416" i="6"/>
  <c r="U415" i="6"/>
  <c r="U408" i="6"/>
  <c r="T386" i="6"/>
  <c r="S411" i="6"/>
  <c r="N476" i="6"/>
  <c r="L428" i="6"/>
  <c r="I391" i="6"/>
  <c r="I496" i="6"/>
  <c r="D304" i="6"/>
  <c r="M461" i="6"/>
  <c r="N477" i="6"/>
  <c r="T437" i="6"/>
  <c r="K460" i="6"/>
  <c r="Q489" i="6"/>
  <c r="Q436" i="6"/>
  <c r="D483" i="6"/>
  <c r="F399" i="6"/>
  <c r="N378" i="6"/>
  <c r="O448" i="6"/>
  <c r="T445" i="6"/>
  <c r="N475" i="6"/>
  <c r="H481" i="6"/>
  <c r="U500" i="6"/>
  <c r="K477" i="6"/>
  <c r="E326" i="6"/>
  <c r="Q350" i="6"/>
  <c r="O446" i="6"/>
  <c r="I513" i="6"/>
  <c r="P477" i="6"/>
  <c r="T443" i="6"/>
  <c r="W484" i="6"/>
  <c r="M440" i="6"/>
  <c r="P403" i="6"/>
  <c r="E441" i="6"/>
  <c r="K472" i="6"/>
  <c r="I489" i="6"/>
  <c r="L397" i="6"/>
  <c r="E362" i="6"/>
  <c r="P416" i="6"/>
  <c r="D375" i="6"/>
  <c r="U518" i="6"/>
  <c r="U503" i="6"/>
  <c r="N479" i="6"/>
  <c r="N510" i="6"/>
  <c r="G470" i="6"/>
  <c r="T525" i="6"/>
  <c r="T380" i="6"/>
  <c r="H161" i="6"/>
  <c r="H504" i="6"/>
  <c r="U422" i="6"/>
  <c r="E508" i="6"/>
  <c r="F427" i="6"/>
  <c r="Q505" i="6"/>
  <c r="L436" i="6"/>
  <c r="R449" i="6"/>
  <c r="U476" i="6"/>
  <c r="K263" i="6"/>
  <c r="U411" i="6"/>
  <c r="N451" i="6"/>
  <c r="K463" i="6"/>
  <c r="I431" i="6"/>
  <c r="R496" i="6"/>
  <c r="E488" i="6"/>
  <c r="S361" i="6"/>
  <c r="S269" i="6"/>
  <c r="N345" i="6"/>
  <c r="T520" i="6"/>
  <c r="K506" i="6"/>
  <c r="W370" i="6"/>
  <c r="E408" i="6"/>
  <c r="F453" i="6"/>
  <c r="I493" i="6"/>
  <c r="T516" i="6"/>
  <c r="N449" i="6"/>
  <c r="F383" i="6"/>
  <c r="E466" i="6"/>
  <c r="N315" i="6"/>
  <c r="F395" i="6"/>
  <c r="E522" i="6"/>
  <c r="F367" i="6"/>
  <c r="T513" i="6"/>
  <c r="D316" i="6"/>
  <c r="O436" i="6"/>
  <c r="O464" i="6"/>
  <c r="F401" i="6"/>
  <c r="O432" i="6"/>
  <c r="F449" i="6"/>
  <c r="J437" i="6"/>
  <c r="G510" i="6"/>
  <c r="U523" i="6"/>
  <c r="M318" i="6"/>
  <c r="E511" i="6"/>
  <c r="S474" i="6"/>
  <c r="O461" i="6"/>
  <c r="N414" i="6"/>
  <c r="O488" i="6"/>
  <c r="V503" i="6"/>
  <c r="P408" i="6"/>
  <c r="Q263" i="6"/>
  <c r="P476" i="6"/>
  <c r="J471" i="6"/>
  <c r="G492" i="6"/>
  <c r="Q439" i="6"/>
  <c r="G468" i="6"/>
  <c r="R499" i="6"/>
  <c r="D481" i="6"/>
  <c r="L439" i="6"/>
  <c r="I521" i="6"/>
  <c r="I454" i="6"/>
  <c r="T439" i="6"/>
  <c r="R392" i="6"/>
  <c r="U448" i="6"/>
  <c r="L455" i="6"/>
  <c r="L520" i="6"/>
  <c r="H372" i="6"/>
  <c r="H521" i="6"/>
  <c r="M492" i="6"/>
  <c r="S475" i="6"/>
  <c r="D420" i="6"/>
  <c r="R469" i="6"/>
  <c r="K319" i="6"/>
  <c r="N415" i="6"/>
  <c r="D300" i="6"/>
  <c r="S458" i="6"/>
  <c r="R265" i="6"/>
  <c r="R440" i="6"/>
  <c r="L387" i="6"/>
  <c r="M431" i="6"/>
  <c r="E490" i="6"/>
  <c r="N478" i="6"/>
  <c r="V520" i="6"/>
  <c r="V524" i="6"/>
  <c r="T475" i="6"/>
  <c r="F506" i="6"/>
  <c r="S417" i="6"/>
  <c r="W393" i="6"/>
  <c r="I469" i="6"/>
  <c r="U428" i="6"/>
  <c r="W465" i="6"/>
  <c r="O232" i="6"/>
  <c r="R456" i="6"/>
  <c r="E384" i="6"/>
  <c r="I517" i="6"/>
  <c r="Q448" i="6"/>
  <c r="N438" i="6"/>
  <c r="K402" i="6"/>
  <c r="U244" i="6"/>
  <c r="U433" i="6"/>
  <c r="Q432" i="6"/>
  <c r="M372" i="6"/>
  <c r="E444" i="6"/>
  <c r="J390" i="6"/>
  <c r="W506" i="6"/>
  <c r="U423" i="6"/>
  <c r="M331" i="6"/>
  <c r="N465" i="6"/>
  <c r="E512" i="6"/>
  <c r="S521" i="6"/>
  <c r="K495" i="6"/>
  <c r="L504" i="6"/>
  <c r="H450" i="6"/>
  <c r="E462" i="6"/>
  <c r="E386" i="6"/>
  <c r="T276" i="6"/>
  <c r="T236" i="6"/>
  <c r="F508" i="6"/>
  <c r="U409" i="6"/>
  <c r="T473" i="6"/>
  <c r="V471" i="6"/>
  <c r="H387" i="6"/>
  <c r="R433" i="6"/>
  <c r="F437" i="6"/>
  <c r="O452" i="6"/>
  <c r="L399" i="6"/>
  <c r="L459" i="6"/>
  <c r="J491" i="6"/>
  <c r="L373" i="6"/>
  <c r="E525" i="6"/>
  <c r="P479" i="6"/>
  <c r="S374" i="6"/>
  <c r="G516" i="6"/>
  <c r="Q508" i="6"/>
  <c r="K396" i="6"/>
  <c r="S513" i="6"/>
  <c r="V387" i="6"/>
  <c r="F301" i="6"/>
  <c r="R512" i="6"/>
  <c r="N501" i="6"/>
  <c r="H396" i="6"/>
  <c r="J526" i="6"/>
  <c r="T413" i="6"/>
  <c r="L418" i="6"/>
  <c r="T470" i="6"/>
  <c r="H494" i="6"/>
  <c r="D261" i="6"/>
  <c r="R344" i="6"/>
  <c r="K324" i="6"/>
  <c r="T397" i="6"/>
  <c r="U439" i="6"/>
  <c r="Q486" i="6"/>
  <c r="I307" i="6"/>
  <c r="P508" i="6"/>
  <c r="O477" i="6"/>
  <c r="S335" i="6"/>
  <c r="O512" i="6"/>
  <c r="H415" i="6"/>
  <c r="F429" i="6"/>
  <c r="U441" i="6"/>
  <c r="W336" i="6"/>
  <c r="T383" i="6"/>
  <c r="K438" i="6"/>
  <c r="H438" i="6"/>
  <c r="D308" i="6"/>
  <c r="O475" i="6"/>
  <c r="I500" i="6"/>
  <c r="J440" i="6"/>
  <c r="E438" i="6"/>
  <c r="S414" i="6"/>
  <c r="G449" i="6"/>
  <c r="J371" i="6"/>
  <c r="T492" i="6"/>
  <c r="P280" i="6"/>
  <c r="P357" i="6"/>
  <c r="W253" i="6"/>
  <c r="V262" i="6"/>
  <c r="Q373" i="6"/>
  <c r="R396" i="6"/>
  <c r="P106" i="6"/>
  <c r="O258" i="6"/>
  <c r="S419" i="6"/>
  <c r="G267" i="6"/>
  <c r="S342" i="6"/>
  <c r="Q354" i="6"/>
  <c r="Q526" i="6"/>
  <c r="K432" i="6"/>
  <c r="G430" i="6"/>
  <c r="N391" i="6"/>
  <c r="L424" i="6"/>
  <c r="M469" i="6"/>
  <c r="D466" i="6"/>
  <c r="L269" i="6"/>
  <c r="Q230" i="6"/>
  <c r="Q404" i="6"/>
  <c r="L184" i="6"/>
  <c r="T396" i="6"/>
  <c r="D499" i="6"/>
  <c r="O374" i="6"/>
  <c r="W475" i="6"/>
  <c r="D406" i="6"/>
  <c r="U507" i="6"/>
  <c r="F497" i="6"/>
  <c r="K378" i="6"/>
  <c r="E366" i="6"/>
  <c r="I463" i="6"/>
  <c r="G504" i="6"/>
  <c r="R509" i="6"/>
  <c r="P510" i="6"/>
  <c r="H419" i="6"/>
  <c r="V412" i="6"/>
  <c r="L386" i="6"/>
  <c r="I372" i="6"/>
  <c r="P464" i="6"/>
  <c r="J435" i="6"/>
  <c r="K398" i="6"/>
  <c r="J473" i="6"/>
  <c r="F515" i="6"/>
  <c r="O466" i="6"/>
  <c r="S480" i="6"/>
  <c r="R412" i="6"/>
  <c r="W496" i="6"/>
  <c r="G450" i="6"/>
  <c r="O330" i="6"/>
  <c r="U485" i="6"/>
  <c r="D346" i="6"/>
  <c r="G330" i="6"/>
  <c r="L515" i="6"/>
  <c r="L287" i="6"/>
  <c r="M524" i="6"/>
  <c r="T377" i="6"/>
  <c r="R394" i="6"/>
  <c r="K449" i="6"/>
  <c r="D492" i="6"/>
  <c r="I440" i="6"/>
  <c r="U508" i="6"/>
  <c r="S434" i="6"/>
  <c r="R438" i="6"/>
  <c r="U525" i="6"/>
  <c r="Q273" i="6"/>
  <c r="P522" i="6"/>
  <c r="G525" i="6"/>
  <c r="D520" i="6"/>
  <c r="O520" i="6"/>
  <c r="S412" i="6"/>
  <c r="J467" i="6"/>
  <c r="L488" i="6"/>
  <c r="P337" i="6"/>
  <c r="E485" i="6"/>
  <c r="I393" i="6"/>
  <c r="N473" i="6"/>
  <c r="G517" i="6"/>
  <c r="D522" i="6"/>
  <c r="M519" i="6"/>
  <c r="O262" i="6"/>
  <c r="M259" i="6"/>
  <c r="G414" i="6"/>
  <c r="D437" i="6"/>
  <c r="D463" i="6"/>
  <c r="O334" i="6"/>
  <c r="P417" i="6"/>
  <c r="J475" i="6"/>
  <c r="S473" i="6"/>
  <c r="V423" i="6"/>
  <c r="P393" i="6"/>
  <c r="J468" i="6"/>
  <c r="L464" i="6"/>
  <c r="K497" i="6"/>
  <c r="H368" i="6"/>
  <c r="M501" i="6"/>
  <c r="P457" i="6"/>
  <c r="M401" i="6"/>
  <c r="Q502" i="6"/>
  <c r="M420" i="6"/>
  <c r="J453" i="6"/>
  <c r="I486" i="6"/>
  <c r="E424" i="6"/>
  <c r="N444" i="6"/>
  <c r="E405" i="6"/>
  <c r="Q353" i="6"/>
  <c r="D400" i="6"/>
  <c r="L398" i="6"/>
  <c r="E516" i="6"/>
  <c r="F420" i="6"/>
  <c r="E312" i="6"/>
  <c r="V417" i="6"/>
  <c r="G447" i="6"/>
  <c r="R319" i="6"/>
  <c r="V510" i="6"/>
  <c r="V492" i="6"/>
  <c r="I347" i="6"/>
  <c r="I455" i="6"/>
  <c r="M460" i="6"/>
  <c r="S472" i="6"/>
  <c r="S496" i="6"/>
  <c r="Q483" i="6"/>
  <c r="V434" i="6"/>
  <c r="K343" i="6"/>
  <c r="O412" i="6"/>
  <c r="R518" i="6"/>
  <c r="G387" i="6"/>
  <c r="G495" i="6"/>
  <c r="F517" i="6"/>
  <c r="J517" i="6"/>
  <c r="M361" i="6"/>
  <c r="P270" i="6"/>
  <c r="W349" i="6"/>
  <c r="L450" i="6"/>
  <c r="W242" i="6"/>
  <c r="W464" i="6"/>
  <c r="S464" i="6"/>
  <c r="L463" i="6"/>
  <c r="S333" i="6"/>
  <c r="V518" i="6"/>
  <c r="O403" i="6"/>
  <c r="F524" i="6"/>
  <c r="G488" i="6"/>
  <c r="F451" i="6"/>
  <c r="L284" i="6"/>
  <c r="F487" i="6"/>
  <c r="V486" i="6"/>
  <c r="M491" i="6"/>
  <c r="L503" i="6"/>
  <c r="P305" i="6"/>
  <c r="D472" i="6"/>
  <c r="O437" i="6"/>
  <c r="R524" i="6"/>
  <c r="P388" i="6"/>
  <c r="K515" i="6"/>
  <c r="U502" i="6"/>
  <c r="R497" i="6"/>
  <c r="N347" i="6"/>
  <c r="V449" i="6"/>
  <c r="W439" i="6"/>
  <c r="V427" i="6"/>
  <c r="Q391" i="6"/>
  <c r="F414" i="6"/>
  <c r="S390" i="6"/>
  <c r="J209" i="6"/>
  <c r="T519" i="6"/>
  <c r="P271" i="6"/>
  <c r="R468" i="6"/>
  <c r="H392" i="6"/>
  <c r="N456" i="6"/>
  <c r="T429" i="6"/>
  <c r="J509" i="6"/>
  <c r="P385" i="6"/>
  <c r="L461" i="6"/>
  <c r="P433" i="6"/>
  <c r="Q313" i="6"/>
  <c r="F393" i="6"/>
  <c r="E483" i="6"/>
  <c r="G373" i="6"/>
  <c r="F347" i="6"/>
  <c r="S369" i="6"/>
  <c r="N359" i="6"/>
  <c r="K280" i="6"/>
  <c r="R439" i="6"/>
  <c r="D344" i="6"/>
  <c r="D507" i="6"/>
  <c r="H459" i="6"/>
  <c r="F379" i="6"/>
  <c r="H366" i="6"/>
  <c r="R492" i="6"/>
  <c r="O199" i="6"/>
  <c r="V522" i="6"/>
  <c r="N523" i="6"/>
  <c r="L445" i="6"/>
  <c r="U470" i="6"/>
  <c r="L446" i="6"/>
  <c r="R442" i="6"/>
  <c r="L482" i="6"/>
  <c r="N337" i="6"/>
  <c r="P424" i="6"/>
  <c r="L384" i="6"/>
  <c r="P450" i="6"/>
  <c r="F507" i="6"/>
  <c r="G509" i="6"/>
  <c r="P441" i="6"/>
  <c r="H477" i="6"/>
  <c r="T506" i="6"/>
  <c r="M423" i="6"/>
  <c r="U515" i="6"/>
  <c r="S265" i="6"/>
  <c r="T324" i="6"/>
  <c r="H399" i="6"/>
  <c r="O471" i="6"/>
  <c r="M477" i="6"/>
  <c r="V498" i="6"/>
  <c r="N319" i="6"/>
  <c r="P379" i="6"/>
  <c r="O409" i="6"/>
  <c r="F440" i="6"/>
  <c r="S406" i="6"/>
  <c r="W421" i="6"/>
  <c r="P368" i="6"/>
  <c r="I508" i="6"/>
  <c r="N524" i="6"/>
  <c r="D421" i="6"/>
  <c r="R407" i="6"/>
  <c r="K516" i="6"/>
  <c r="U505" i="6"/>
  <c r="Q458" i="6"/>
  <c r="T433" i="6"/>
  <c r="J386" i="6"/>
  <c r="W263" i="6"/>
  <c r="U475" i="6"/>
  <c r="P395" i="6"/>
  <c r="E359" i="6"/>
  <c r="J488" i="6"/>
  <c r="R310" i="6"/>
  <c r="Q416" i="6"/>
  <c r="V321" i="6"/>
  <c r="V310" i="6"/>
  <c r="H512" i="6"/>
  <c r="J514" i="6"/>
  <c r="G220" i="6"/>
  <c r="F473" i="6"/>
  <c r="L509" i="6"/>
  <c r="G356" i="6"/>
  <c r="R455" i="6"/>
  <c r="S373" i="6"/>
  <c r="S489" i="6"/>
  <c r="R401" i="6"/>
  <c r="E478" i="6"/>
  <c r="P506" i="6"/>
  <c r="E447" i="6"/>
  <c r="V355" i="6"/>
  <c r="P311" i="6"/>
  <c r="N430" i="6"/>
  <c r="R398" i="6"/>
  <c r="Q431" i="6"/>
  <c r="P354" i="6"/>
  <c r="M336" i="6"/>
  <c r="T440" i="6"/>
  <c r="K383" i="6"/>
  <c r="V490" i="6"/>
  <c r="Q463" i="6"/>
  <c r="V390" i="6"/>
  <c r="I375" i="6"/>
  <c r="E518" i="6"/>
  <c r="S506" i="6"/>
  <c r="L516" i="6"/>
  <c r="W346" i="6"/>
  <c r="G489" i="6"/>
  <c r="R458" i="6"/>
  <c r="J364" i="6"/>
  <c r="L519" i="6"/>
  <c r="I336" i="6"/>
  <c r="Q364" i="6"/>
  <c r="K379" i="6"/>
  <c r="R506" i="6"/>
  <c r="M475" i="6"/>
  <c r="F432" i="6"/>
  <c r="N436" i="6"/>
  <c r="R419" i="6"/>
  <c r="H426" i="6"/>
  <c r="H356" i="6"/>
  <c r="V516" i="6"/>
  <c r="J487" i="6"/>
  <c r="T477" i="6"/>
  <c r="O498" i="6"/>
  <c r="Q275" i="6"/>
  <c r="R430" i="6"/>
  <c r="V372" i="6"/>
  <c r="H485" i="6"/>
  <c r="T426" i="6"/>
  <c r="T512" i="6"/>
  <c r="G420" i="6"/>
  <c r="H472" i="6"/>
  <c r="J421" i="6"/>
  <c r="T229" i="6"/>
  <c r="S518" i="6"/>
  <c r="S410" i="6"/>
  <c r="L489" i="6"/>
  <c r="Q454" i="6"/>
  <c r="I409" i="6"/>
  <c r="K420" i="6"/>
  <c r="S404" i="6"/>
  <c r="W224" i="6"/>
  <c r="J490" i="6"/>
  <c r="I279" i="6"/>
  <c r="F403" i="6"/>
  <c r="T478" i="6"/>
  <c r="O479" i="6"/>
  <c r="M239" i="6"/>
  <c r="H332" i="6"/>
  <c r="P486" i="6"/>
  <c r="K330" i="6"/>
  <c r="N455" i="6"/>
  <c r="M429" i="6"/>
  <c r="F447" i="6"/>
  <c r="E324" i="6"/>
  <c r="I514" i="6"/>
  <c r="S380" i="6"/>
  <c r="V377" i="6"/>
  <c r="F509" i="6"/>
  <c r="H420" i="6"/>
  <c r="E308" i="6"/>
  <c r="W376" i="6"/>
  <c r="G339" i="6"/>
  <c r="O500" i="6"/>
  <c r="I512" i="6"/>
  <c r="P484" i="6"/>
  <c r="W497" i="6"/>
  <c r="R463" i="6"/>
  <c r="T457" i="6"/>
  <c r="E340" i="6"/>
  <c r="R502" i="6"/>
  <c r="O510" i="6"/>
  <c r="Q513" i="6"/>
  <c r="O422" i="6"/>
  <c r="O419" i="6"/>
  <c r="L507" i="6"/>
  <c r="M502" i="6"/>
  <c r="P415" i="6"/>
  <c r="P396" i="6"/>
  <c r="L355" i="6"/>
  <c r="O418" i="6"/>
  <c r="J312" i="6"/>
  <c r="N396" i="6"/>
  <c r="D521" i="6"/>
  <c r="E404" i="6"/>
  <c r="M355" i="6"/>
  <c r="J226" i="6"/>
  <c r="H367" i="6"/>
  <c r="N249" i="6"/>
  <c r="E279" i="6"/>
  <c r="G314" i="6"/>
  <c r="O253" i="6"/>
  <c r="S495" i="6"/>
  <c r="M387" i="6"/>
  <c r="W354" i="6"/>
  <c r="K462" i="6"/>
  <c r="M462" i="6"/>
  <c r="R376" i="6"/>
  <c r="T313" i="6"/>
  <c r="G482" i="6"/>
  <c r="P366" i="6"/>
  <c r="W482" i="6"/>
  <c r="W502" i="6"/>
  <c r="I524" i="6"/>
  <c r="U460" i="6"/>
  <c r="K373" i="6"/>
  <c r="E467" i="6"/>
  <c r="I481" i="6"/>
  <c r="L485" i="6"/>
  <c r="V436" i="6"/>
  <c r="U492" i="6"/>
  <c r="R466" i="6"/>
  <c r="E519" i="6"/>
  <c r="L334" i="6"/>
  <c r="H469" i="6"/>
  <c r="K446" i="6"/>
  <c r="Q512" i="6"/>
  <c r="T372" i="6"/>
  <c r="E358" i="6"/>
  <c r="D386" i="6"/>
  <c r="D413" i="6"/>
  <c r="I525" i="6"/>
  <c r="R345" i="6"/>
  <c r="S478" i="6"/>
  <c r="T451" i="6"/>
  <c r="G319" i="6"/>
  <c r="V323" i="6"/>
  <c r="L479" i="6"/>
  <c r="P256" i="6"/>
  <c r="F441" i="6"/>
  <c r="F244" i="6"/>
  <c r="L414" i="6"/>
  <c r="J408" i="6"/>
  <c r="R500" i="6"/>
  <c r="T502" i="6"/>
  <c r="T404" i="6"/>
  <c r="F471" i="6"/>
  <c r="G493" i="6"/>
  <c r="U372" i="6"/>
  <c r="U435" i="6"/>
  <c r="M430" i="6"/>
  <c r="O519" i="6"/>
  <c r="L437" i="6"/>
  <c r="W338" i="6"/>
  <c r="K415" i="6"/>
  <c r="G305" i="6"/>
  <c r="F484" i="6"/>
  <c r="M278" i="6"/>
  <c r="H394" i="6"/>
  <c r="D334" i="6"/>
  <c r="E523" i="6"/>
  <c r="S430" i="6"/>
  <c r="W498" i="6"/>
  <c r="D214" i="6"/>
  <c r="W383" i="6"/>
  <c r="T317" i="6"/>
  <c r="J382" i="6"/>
  <c r="F325" i="6"/>
  <c r="I344" i="6"/>
  <c r="M365" i="6"/>
  <c r="Q394" i="6"/>
  <c r="W419" i="6"/>
  <c r="F490" i="6"/>
  <c r="L326" i="6"/>
  <c r="W426" i="6"/>
  <c r="T304" i="6"/>
  <c r="M388" i="6"/>
  <c r="R366" i="6"/>
  <c r="N482" i="6"/>
  <c r="J510" i="6"/>
  <c r="J498" i="6"/>
  <c r="D498" i="6"/>
  <c r="F413" i="6"/>
  <c r="V431" i="6"/>
  <c r="L409" i="6"/>
  <c r="Q453" i="6"/>
  <c r="M404" i="6"/>
  <c r="R351" i="6"/>
  <c r="E338" i="6"/>
  <c r="O320" i="6"/>
  <c r="J366" i="6"/>
  <c r="U522" i="6"/>
  <c r="L426" i="6"/>
  <c r="S314" i="6"/>
  <c r="J359" i="6"/>
  <c r="I487" i="6"/>
  <c r="S468" i="6"/>
  <c r="P399" i="6"/>
  <c r="H478" i="6"/>
  <c r="H490" i="6"/>
  <c r="J523" i="6"/>
  <c r="P470" i="6"/>
  <c r="H483" i="6"/>
  <c r="T248" i="6"/>
  <c r="U414" i="6"/>
  <c r="S378" i="6"/>
  <c r="V340" i="6"/>
  <c r="L494" i="6"/>
  <c r="D446" i="6"/>
  <c r="E500" i="6"/>
  <c r="M479" i="6"/>
  <c r="I488" i="6"/>
  <c r="W279" i="6"/>
  <c r="G446" i="6"/>
  <c r="O413" i="6"/>
  <c r="W160" i="6"/>
  <c r="P488" i="6"/>
  <c r="Q415" i="6"/>
  <c r="U444" i="6"/>
  <c r="I482" i="6"/>
  <c r="J456" i="6"/>
  <c r="N393" i="6"/>
  <c r="V365" i="6"/>
  <c r="E507" i="6"/>
  <c r="N375" i="6"/>
  <c r="F389" i="6"/>
  <c r="P469" i="6"/>
  <c r="H492" i="6"/>
  <c r="O462" i="6"/>
  <c r="D367" i="6"/>
  <c r="G432" i="6"/>
  <c r="V381" i="6"/>
  <c r="M453" i="6"/>
  <c r="F315" i="6"/>
  <c r="J374" i="6"/>
  <c r="P511" i="6"/>
  <c r="D417" i="6"/>
  <c r="E431" i="6"/>
  <c r="V374" i="6"/>
  <c r="R424" i="6"/>
  <c r="I429" i="6"/>
  <c r="K421" i="6"/>
  <c r="E264" i="6"/>
  <c r="G518" i="6"/>
  <c r="T297" i="6"/>
  <c r="D402" i="6"/>
  <c r="V457" i="6"/>
  <c r="Q253" i="6"/>
  <c r="I502" i="6"/>
  <c r="Q434" i="6"/>
  <c r="E389" i="6"/>
  <c r="E341" i="6"/>
  <c r="F424" i="6"/>
  <c r="P498" i="6"/>
  <c r="S364" i="6"/>
  <c r="G523" i="6"/>
  <c r="U477" i="6"/>
  <c r="H320" i="6"/>
  <c r="Q393" i="6"/>
  <c r="Q504" i="6"/>
  <c r="I365" i="6"/>
  <c r="V496" i="6"/>
  <c r="K409" i="6"/>
  <c r="T309" i="6"/>
  <c r="I459" i="6"/>
  <c r="E434" i="6"/>
  <c r="G479" i="6"/>
  <c r="U413" i="6"/>
  <c r="W440" i="6"/>
  <c r="W524" i="6"/>
  <c r="V497" i="6"/>
  <c r="J388" i="6"/>
  <c r="S384" i="6"/>
  <c r="O468" i="6"/>
  <c r="J446" i="6"/>
  <c r="I504" i="6"/>
  <c r="O360" i="6"/>
  <c r="Q305" i="6"/>
  <c r="N508" i="6"/>
  <c r="S415" i="6"/>
  <c r="M360" i="6"/>
  <c r="S351" i="6"/>
  <c r="E452" i="6"/>
  <c r="N371" i="6"/>
  <c r="I449" i="6"/>
  <c r="L427" i="6"/>
  <c r="L396" i="6"/>
  <c r="H442" i="6"/>
  <c r="H502" i="6"/>
  <c r="G400" i="6"/>
  <c r="T479" i="6"/>
  <c r="E334" i="6"/>
  <c r="G346" i="6"/>
  <c r="E411" i="6"/>
  <c r="N390" i="6"/>
  <c r="F431" i="6"/>
  <c r="U521" i="6"/>
  <c r="N445" i="6"/>
  <c r="H391" i="6"/>
  <c r="R493" i="6"/>
  <c r="E284" i="6"/>
  <c r="Q473" i="6"/>
  <c r="J352" i="6"/>
  <c r="I257" i="6"/>
  <c r="F511" i="6"/>
  <c r="W483" i="6"/>
  <c r="Q361" i="6"/>
  <c r="K468" i="6"/>
  <c r="G383" i="6"/>
  <c r="P383" i="6"/>
  <c r="T450" i="6"/>
  <c r="R356" i="6"/>
  <c r="D396" i="6"/>
  <c r="V512" i="6"/>
  <c r="E475" i="6"/>
  <c r="O314" i="6"/>
  <c r="S450" i="6"/>
  <c r="L458" i="6"/>
  <c r="L433" i="6"/>
  <c r="T432" i="6"/>
  <c r="L441" i="6"/>
  <c r="P458" i="6"/>
  <c r="R393" i="6"/>
  <c r="D515" i="6"/>
  <c r="V399" i="6"/>
  <c r="P524" i="6"/>
  <c r="O407" i="6"/>
  <c r="M377" i="6"/>
  <c r="U387" i="6"/>
  <c r="W485" i="6"/>
  <c r="L186" i="6"/>
  <c r="E377" i="6"/>
  <c r="D443" i="6"/>
  <c r="I402" i="6"/>
  <c r="J356" i="6"/>
  <c r="R411" i="6"/>
  <c r="T428" i="6"/>
  <c r="I460" i="6"/>
  <c r="H325" i="6"/>
  <c r="P382" i="6"/>
  <c r="T344" i="6"/>
  <c r="T441" i="6"/>
  <c r="Q178" i="6"/>
  <c r="W472" i="6"/>
  <c r="M274" i="6"/>
  <c r="K399" i="6"/>
  <c r="K487" i="6"/>
  <c r="U517" i="6"/>
  <c r="O429" i="6"/>
  <c r="S306" i="6"/>
  <c r="W387" i="6"/>
  <c r="P462" i="6"/>
  <c r="D384" i="6"/>
  <c r="S503" i="6"/>
  <c r="R380" i="6"/>
  <c r="D415" i="6"/>
  <c r="J244" i="6"/>
  <c r="H418" i="6"/>
  <c r="J376" i="6"/>
  <c r="O508" i="6"/>
  <c r="U464" i="6"/>
  <c r="U401" i="6"/>
  <c r="G354" i="6"/>
  <c r="J335" i="6"/>
  <c r="H402" i="6"/>
  <c r="R350" i="6"/>
  <c r="F374" i="6"/>
  <c r="R522" i="6"/>
  <c r="W298" i="6"/>
  <c r="Q461" i="6"/>
  <c r="Q480" i="6"/>
  <c r="K351" i="6"/>
  <c r="S465" i="6"/>
  <c r="Q498" i="6"/>
  <c r="J442" i="6"/>
  <c r="M382" i="6"/>
  <c r="M456" i="6"/>
  <c r="E502" i="6"/>
  <c r="J474" i="6"/>
  <c r="M319" i="6"/>
  <c r="M458" i="6"/>
  <c r="U393" i="6"/>
  <c r="E401" i="6"/>
  <c r="F503" i="6"/>
  <c r="P235" i="6"/>
  <c r="Q271" i="6"/>
  <c r="M352" i="6"/>
  <c r="V437" i="6"/>
  <c r="S423" i="6"/>
  <c r="J472" i="6"/>
  <c r="H484" i="6"/>
  <c r="T388" i="6"/>
  <c r="V435" i="6"/>
  <c r="Q399" i="6"/>
  <c r="O459" i="6"/>
  <c r="R371" i="6"/>
  <c r="T382" i="6"/>
  <c r="G360" i="6"/>
  <c r="I491" i="6"/>
  <c r="J434" i="6"/>
  <c r="T371" i="6"/>
  <c r="L456" i="6"/>
  <c r="F369" i="6"/>
  <c r="T407" i="6"/>
  <c r="U511" i="6"/>
  <c r="U421" i="6"/>
  <c r="G471" i="6"/>
  <c r="N334" i="6"/>
  <c r="T468" i="6"/>
  <c r="U339" i="6"/>
  <c r="G441" i="6"/>
  <c r="S408" i="6"/>
  <c r="V456" i="6"/>
  <c r="S456" i="6"/>
  <c r="V330" i="6"/>
  <c r="F435" i="6"/>
  <c r="J482" i="6"/>
  <c r="L379" i="6"/>
  <c r="Q323" i="6"/>
  <c r="M329" i="6"/>
  <c r="W430" i="6"/>
  <c r="M450" i="6"/>
  <c r="T511" i="6"/>
  <c r="D433" i="6"/>
  <c r="I458" i="6"/>
  <c r="U361" i="6"/>
  <c r="U412" i="6"/>
  <c r="E242" i="6"/>
  <c r="S317" i="6"/>
  <c r="S515" i="6"/>
  <c r="W394" i="6"/>
  <c r="P434" i="6"/>
  <c r="D431" i="6"/>
  <c r="W503" i="6"/>
  <c r="L412" i="6"/>
  <c r="O517" i="6"/>
  <c r="P475" i="6"/>
  <c r="P501" i="6"/>
  <c r="F307" i="6"/>
  <c r="J330" i="6"/>
  <c r="W407" i="6"/>
  <c r="P492" i="6"/>
  <c r="R461" i="6"/>
  <c r="U481" i="6"/>
  <c r="N464" i="6"/>
  <c r="F522" i="6"/>
  <c r="F373" i="6"/>
  <c r="N421" i="6"/>
  <c r="E524" i="6"/>
  <c r="W414" i="6"/>
  <c r="F313" i="6"/>
  <c r="E370" i="6"/>
  <c r="K523" i="6"/>
  <c r="T431" i="6"/>
  <c r="K355" i="6"/>
  <c r="V446" i="6"/>
  <c r="W474" i="6"/>
  <c r="J420" i="6"/>
  <c r="P480" i="6"/>
  <c r="L465" i="6"/>
  <c r="S363" i="6"/>
  <c r="W442" i="6"/>
  <c r="H432" i="6"/>
  <c r="R488" i="6"/>
  <c r="J404" i="6"/>
  <c r="J496" i="6"/>
  <c r="W353" i="6"/>
  <c r="H480" i="6"/>
  <c r="V447" i="6"/>
  <c r="G376" i="6"/>
  <c r="J358" i="6"/>
  <c r="R486" i="6"/>
  <c r="W513" i="6"/>
  <c r="W290" i="6"/>
  <c r="O455" i="6"/>
  <c r="L309" i="6"/>
  <c r="D257" i="6"/>
  <c r="M490" i="6"/>
  <c r="W301" i="6"/>
  <c r="J484" i="6"/>
  <c r="V468" i="6"/>
  <c r="G410" i="6"/>
  <c r="Q519" i="6"/>
  <c r="P455" i="6"/>
  <c r="W436" i="6"/>
  <c r="N495" i="6"/>
  <c r="H416" i="6"/>
  <c r="G451" i="6"/>
  <c r="K456" i="6"/>
  <c r="H517" i="6"/>
  <c r="L401" i="6"/>
  <c r="N440" i="6"/>
  <c r="M526" i="6"/>
  <c r="H378" i="6"/>
  <c r="O483" i="6"/>
  <c r="G302" i="6"/>
  <c r="O453" i="6"/>
  <c r="W481" i="6"/>
  <c r="U410" i="6"/>
  <c r="N427" i="6"/>
  <c r="J457" i="6"/>
  <c r="K293" i="6"/>
  <c r="D473" i="6"/>
  <c r="K502" i="6"/>
  <c r="J369" i="6"/>
  <c r="U449" i="6"/>
  <c r="R426" i="6"/>
  <c r="Q445" i="6"/>
  <c r="W437" i="6"/>
  <c r="V343" i="6"/>
  <c r="G462" i="6"/>
  <c r="D441" i="6"/>
  <c r="R494" i="6"/>
  <c r="U388" i="6"/>
  <c r="G372" i="6"/>
  <c r="S427" i="6"/>
  <c r="V419" i="6"/>
  <c r="F485" i="6"/>
  <c r="P370" i="6"/>
  <c r="F472" i="6"/>
  <c r="O309" i="6"/>
  <c r="H430" i="6"/>
  <c r="O421" i="6"/>
  <c r="N488" i="6"/>
  <c r="K461" i="6"/>
  <c r="O296" i="6"/>
  <c r="K329" i="6"/>
  <c r="G466" i="6"/>
  <c r="I465" i="6"/>
  <c r="J508" i="6"/>
  <c r="I492" i="6"/>
  <c r="V525" i="6"/>
  <c r="T390" i="6"/>
  <c r="R471" i="6"/>
  <c r="M234" i="6"/>
  <c r="K520" i="6"/>
  <c r="N470" i="6"/>
  <c r="I506" i="6"/>
  <c r="O484" i="6"/>
  <c r="R472" i="6"/>
  <c r="S497" i="6"/>
  <c r="W520" i="6"/>
  <c r="O487" i="6"/>
  <c r="Q470" i="6"/>
  <c r="K442" i="6"/>
  <c r="V219" i="6"/>
  <c r="U429" i="6"/>
  <c r="Q302" i="6"/>
  <c r="N446" i="6"/>
  <c r="K496" i="6"/>
  <c r="V414" i="6"/>
  <c r="J415" i="6"/>
  <c r="H471" i="6"/>
  <c r="T463" i="6"/>
  <c r="M506" i="6"/>
  <c r="Q438" i="6"/>
  <c r="D432" i="6"/>
  <c r="R447" i="6"/>
  <c r="Q411" i="6"/>
  <c r="H384" i="6"/>
  <c r="Q514" i="6"/>
  <c r="D525" i="6"/>
  <c r="L394" i="6"/>
  <c r="G464" i="6"/>
  <c r="T365" i="6"/>
  <c r="L472" i="6"/>
  <c r="E381" i="6"/>
  <c r="G507" i="6"/>
  <c r="L510" i="6"/>
  <c r="T424" i="6"/>
  <c r="G520" i="6"/>
  <c r="T467" i="6"/>
  <c r="O507" i="6"/>
  <c r="D449" i="6"/>
  <c r="J448" i="6"/>
  <c r="H468" i="6"/>
  <c r="Q430" i="6"/>
  <c r="O451" i="6"/>
  <c r="P442" i="6"/>
  <c r="U431" i="6"/>
  <c r="Q495" i="6"/>
  <c r="Q378" i="6"/>
  <c r="J499" i="6"/>
  <c r="K404" i="6"/>
  <c r="R374" i="6"/>
  <c r="E521" i="6"/>
  <c r="N494" i="6"/>
  <c r="E410" i="6"/>
  <c r="G490" i="6"/>
  <c r="W522" i="6"/>
  <c r="Q362" i="6"/>
  <c r="E382" i="6"/>
  <c r="U461" i="6"/>
  <c r="O417" i="6"/>
  <c r="H386" i="6"/>
  <c r="H475" i="6"/>
  <c r="R504" i="6"/>
  <c r="D373" i="6"/>
  <c r="G409" i="6"/>
  <c r="K512" i="6"/>
  <c r="R342" i="6"/>
  <c r="I494" i="6"/>
  <c r="J302" i="6"/>
  <c r="M405" i="6"/>
  <c r="T460" i="6"/>
  <c r="T399" i="6"/>
  <c r="O513" i="6"/>
  <c r="O443" i="6"/>
  <c r="R505" i="6"/>
  <c r="G324" i="6"/>
  <c r="I427" i="6"/>
  <c r="D435" i="6"/>
  <c r="D369" i="6"/>
  <c r="O516" i="6"/>
  <c r="O346" i="6"/>
  <c r="V346" i="6"/>
  <c r="O502" i="6"/>
  <c r="H381" i="6"/>
  <c r="D505" i="6"/>
  <c r="D459" i="6"/>
  <c r="W492" i="6"/>
  <c r="D419" i="6"/>
  <c r="O480" i="6"/>
  <c r="M464" i="6"/>
  <c r="K347" i="6"/>
  <c r="G456" i="6"/>
  <c r="S449" i="6"/>
  <c r="R525" i="6"/>
  <c r="Q410" i="6"/>
  <c r="I477" i="6"/>
  <c r="D504" i="6"/>
  <c r="M493" i="6"/>
  <c r="I515" i="6"/>
  <c r="W459" i="6"/>
  <c r="P436" i="6"/>
  <c r="H411" i="6"/>
  <c r="I498" i="6"/>
  <c r="E440" i="6"/>
  <c r="Q417" i="6"/>
  <c r="O389" i="6"/>
  <c r="W295" i="6"/>
  <c r="V421" i="6"/>
  <c r="M345" i="6"/>
  <c r="K524" i="6"/>
  <c r="V333" i="6"/>
  <c r="T459" i="6"/>
  <c r="S326" i="6"/>
  <c r="G393" i="6"/>
  <c r="H506" i="6"/>
  <c r="K513" i="6"/>
  <c r="M522" i="6"/>
  <c r="O390" i="6"/>
  <c r="W519" i="6"/>
  <c r="D476" i="6"/>
  <c r="W425" i="6"/>
  <c r="G344" i="6"/>
  <c r="W334" i="6"/>
  <c r="Q500" i="6"/>
  <c r="U471" i="6"/>
  <c r="P376" i="6"/>
  <c r="G391" i="6"/>
  <c r="U446" i="6"/>
  <c r="K454" i="6"/>
  <c r="T381" i="6"/>
  <c r="L403" i="6"/>
  <c r="I471" i="6"/>
  <c r="J391" i="6"/>
  <c r="D477" i="6"/>
  <c r="D424" i="6"/>
  <c r="O494" i="6"/>
  <c r="E469" i="6"/>
  <c r="O499" i="6"/>
  <c r="O398" i="6"/>
  <c r="F397" i="6"/>
  <c r="N367" i="6"/>
  <c r="S307" i="6"/>
  <c r="Q385" i="6"/>
  <c r="Q257" i="6"/>
  <c r="R354" i="6"/>
  <c r="P423" i="6"/>
  <c r="V463" i="6"/>
  <c r="P339" i="6"/>
  <c r="H526" i="6"/>
  <c r="L435" i="6"/>
  <c r="T505" i="6"/>
  <c r="F526" i="6"/>
  <c r="M422" i="6"/>
  <c r="E526" i="6"/>
  <c r="U438" i="6"/>
  <c r="J347" i="6"/>
  <c r="V501" i="6"/>
  <c r="D426" i="6"/>
  <c r="H380" i="6"/>
  <c r="L460" i="6"/>
  <c r="T500" i="6"/>
  <c r="K419" i="6"/>
  <c r="F328" i="6"/>
  <c r="F479" i="6"/>
  <c r="R251" i="6"/>
  <c r="R465" i="6"/>
  <c r="W493" i="6"/>
  <c r="W509" i="6"/>
  <c r="I519" i="6"/>
  <c r="G473" i="6"/>
  <c r="O457" i="6"/>
  <c r="O525" i="6"/>
  <c r="L310" i="6"/>
  <c r="H385" i="6"/>
  <c r="U473" i="6"/>
  <c r="J489" i="6"/>
  <c r="T483" i="6"/>
  <c r="G515" i="6"/>
  <c r="T379" i="6"/>
  <c r="N432" i="6"/>
  <c r="L522" i="6"/>
  <c r="U509" i="6"/>
  <c r="I442" i="6"/>
  <c r="M445" i="6"/>
  <c r="S522" i="6"/>
  <c r="N474" i="6"/>
  <c r="L358" i="6"/>
  <c r="K493" i="6"/>
  <c r="V438" i="6"/>
  <c r="N520" i="6"/>
  <c r="T447" i="6"/>
  <c r="M326" i="6"/>
  <c r="S409" i="6"/>
  <c r="U457" i="6"/>
  <c r="Q511" i="6"/>
  <c r="E437" i="6"/>
  <c r="Q451" i="6"/>
  <c r="S504" i="6"/>
  <c r="T296" i="6"/>
  <c r="R457" i="6"/>
  <c r="V361" i="6"/>
  <c r="G524" i="6"/>
  <c r="F434" i="6"/>
  <c r="U480" i="6"/>
  <c r="O395" i="6"/>
  <c r="H525" i="6"/>
  <c r="H388" i="6"/>
  <c r="L444" i="6"/>
  <c r="V478" i="6"/>
  <c r="M442" i="6"/>
  <c r="R475" i="6"/>
  <c r="L382" i="6"/>
  <c r="H440" i="6"/>
  <c r="J458" i="6"/>
  <c r="K483" i="6"/>
  <c r="H498" i="6"/>
  <c r="F499" i="6"/>
  <c r="M346" i="6"/>
  <c r="M406" i="6"/>
  <c r="S517" i="6"/>
  <c r="M437" i="6"/>
  <c r="P380" i="6"/>
  <c r="W405" i="6"/>
  <c r="H447" i="6"/>
  <c r="M441" i="6"/>
  <c r="R490" i="6"/>
  <c r="H500" i="6"/>
  <c r="I301" i="6"/>
  <c r="S452" i="6"/>
  <c r="U335" i="6"/>
  <c r="R513" i="6"/>
  <c r="J500" i="6"/>
  <c r="O399" i="6"/>
  <c r="W507" i="6"/>
  <c r="K492" i="6"/>
  <c r="H389" i="6"/>
  <c r="V429" i="6"/>
  <c r="O430" i="6"/>
  <c r="K519" i="6"/>
  <c r="P472" i="6"/>
  <c r="P518" i="6"/>
  <c r="W395" i="6"/>
  <c r="N514" i="6"/>
  <c r="D439" i="6"/>
  <c r="J497" i="6"/>
  <c r="D486" i="6"/>
  <c r="Q422" i="6"/>
  <c r="W435" i="6"/>
  <c r="N467" i="6"/>
  <c r="M451" i="6"/>
  <c r="J459" i="6"/>
  <c r="L511" i="6"/>
  <c r="E429" i="6"/>
  <c r="R511" i="6"/>
  <c r="S454" i="6"/>
  <c r="G438" i="6"/>
  <c r="U351" i="6"/>
  <c r="R413" i="6"/>
  <c r="K422" i="6"/>
  <c r="H383" i="6"/>
  <c r="H514" i="6"/>
  <c r="G475" i="6"/>
  <c r="L443" i="6"/>
  <c r="K465" i="6"/>
  <c r="J501" i="6"/>
  <c r="I523" i="6"/>
  <c r="V473" i="6"/>
  <c r="W486" i="6"/>
  <c r="J432" i="6"/>
  <c r="E487" i="6"/>
  <c r="W480" i="6"/>
  <c r="T204" i="6"/>
  <c r="O482" i="6"/>
  <c r="E461" i="6"/>
  <c r="G429" i="6"/>
  <c r="L481" i="6"/>
  <c r="R390" i="6"/>
  <c r="K498" i="6"/>
  <c r="S440" i="6"/>
  <c r="H198" i="6"/>
  <c r="W487" i="6"/>
  <c r="F330" i="6"/>
  <c r="P413" i="6"/>
  <c r="H516" i="6"/>
  <c r="G499" i="6"/>
  <c r="Q516" i="6"/>
  <c r="D277" i="6"/>
  <c r="O431" i="6"/>
  <c r="K459" i="6"/>
  <c r="T282" i="6"/>
  <c r="E332" i="6"/>
  <c r="H448" i="6"/>
  <c r="Q459" i="6"/>
  <c r="J380" i="6"/>
  <c r="N453" i="6"/>
  <c r="W423" i="6"/>
  <c r="E422" i="6"/>
  <c r="U404" i="6"/>
  <c r="P482" i="6"/>
  <c r="T481" i="6"/>
  <c r="V413" i="6"/>
  <c r="O503" i="6"/>
  <c r="J316" i="6"/>
  <c r="J512" i="6"/>
  <c r="F495" i="6"/>
  <c r="G399" i="6"/>
  <c r="L466" i="6"/>
  <c r="H487" i="6"/>
  <c r="F365" i="6"/>
  <c r="Q484" i="6"/>
  <c r="T510" i="6"/>
  <c r="W456" i="6"/>
  <c r="H431" i="6"/>
  <c r="E446" i="6"/>
  <c r="K437" i="6"/>
  <c r="R400" i="6"/>
  <c r="U390" i="6"/>
  <c r="M459" i="6"/>
  <c r="I443" i="6"/>
  <c r="E498" i="6"/>
  <c r="J507" i="6"/>
  <c r="Q509" i="6"/>
  <c r="S260" i="6"/>
  <c r="M410" i="6"/>
  <c r="M480" i="6"/>
  <c r="U416" i="6"/>
  <c r="I384" i="6"/>
  <c r="I507" i="6"/>
  <c r="F481" i="6"/>
  <c r="U459" i="6"/>
  <c r="J447" i="6"/>
  <c r="V452" i="6"/>
  <c r="D458" i="6"/>
  <c r="O386" i="6"/>
  <c r="H463" i="6"/>
  <c r="W495" i="6"/>
  <c r="M424" i="6"/>
  <c r="G465" i="6"/>
  <c r="J513" i="6"/>
  <c r="I480" i="6"/>
  <c r="M476" i="6"/>
  <c r="S494" i="6"/>
  <c r="S523" i="6"/>
  <c r="R476" i="6"/>
  <c r="D409" i="6"/>
  <c r="D440" i="6"/>
  <c r="V466" i="6"/>
  <c r="M472" i="6"/>
  <c r="O463" i="6"/>
  <c r="R453" i="6"/>
  <c r="K418" i="6"/>
  <c r="Q376" i="6"/>
  <c r="O496" i="6"/>
  <c r="T217" i="6"/>
  <c r="T508" i="6"/>
  <c r="H355" i="6"/>
  <c r="F442" i="6"/>
  <c r="U425" i="6"/>
  <c r="U501" i="6"/>
  <c r="S493" i="6"/>
  <c r="F335" i="6"/>
  <c r="N506" i="6"/>
  <c r="G190" i="6"/>
  <c r="P509" i="6"/>
  <c r="I476" i="6"/>
  <c r="P523" i="6"/>
  <c r="F386" i="6"/>
  <c r="U402" i="6"/>
  <c r="E457" i="6"/>
  <c r="N499" i="6"/>
  <c r="L389" i="6"/>
  <c r="T484" i="6"/>
  <c r="N413" i="6"/>
  <c r="P432" i="6"/>
  <c r="N468" i="6"/>
  <c r="O343" i="6"/>
  <c r="W449" i="6"/>
  <c r="U497" i="6"/>
  <c r="E230" i="6"/>
  <c r="H401" i="6"/>
  <c r="W427" i="6"/>
  <c r="L491" i="6"/>
  <c r="F334" i="6"/>
  <c r="I451" i="6"/>
  <c r="F521" i="6"/>
  <c r="H489" i="6"/>
  <c r="P258" i="6"/>
  <c r="N457" i="6"/>
  <c r="D456" i="6"/>
  <c r="P452" i="6"/>
  <c r="H267" i="6"/>
  <c r="D490" i="6"/>
  <c r="T394" i="6"/>
  <c r="R474" i="6"/>
  <c r="J322" i="6"/>
  <c r="I432" i="6"/>
  <c r="E491" i="6"/>
  <c r="P526" i="6"/>
  <c r="W428" i="6"/>
  <c r="T462" i="6"/>
  <c r="P461" i="6"/>
  <c r="J396" i="6"/>
  <c r="P448" i="6"/>
  <c r="F255" i="6"/>
  <c r="O456" i="6"/>
  <c r="I425" i="6"/>
  <c r="E497" i="6"/>
  <c r="N439" i="6"/>
  <c r="K384" i="6"/>
  <c r="G434" i="6"/>
  <c r="N490" i="6"/>
  <c r="F519" i="6"/>
  <c r="U495" i="6"/>
  <c r="L300" i="6"/>
  <c r="W461" i="6"/>
  <c r="S514" i="6"/>
  <c r="U382" i="6"/>
  <c r="K349" i="6"/>
  <c r="W515" i="6"/>
  <c r="V406" i="6"/>
  <c r="F486" i="6"/>
  <c r="N485" i="6"/>
  <c r="K334" i="6"/>
  <c r="O433" i="6"/>
  <c r="P347" i="6"/>
  <c r="O522" i="6"/>
  <c r="J493" i="6"/>
  <c r="D469" i="6"/>
  <c r="M487" i="6"/>
  <c r="J470" i="6"/>
  <c r="W416" i="6"/>
  <c r="W433" i="6"/>
  <c r="D513" i="6"/>
  <c r="S426" i="6"/>
  <c r="U487" i="6"/>
  <c r="K509" i="6"/>
  <c r="U455" i="6"/>
  <c r="V493" i="6"/>
  <c r="G411" i="6"/>
  <c r="V488" i="6"/>
  <c r="T523" i="6"/>
  <c r="L496" i="6"/>
  <c r="Q401" i="6"/>
  <c r="D269" i="6"/>
  <c r="E505" i="6"/>
  <c r="F488" i="6"/>
  <c r="K451" i="6"/>
  <c r="K444" i="6"/>
  <c r="L498" i="6"/>
  <c r="E173" i="6"/>
  <c r="W516" i="6"/>
  <c r="N504" i="6"/>
  <c r="U375" i="6"/>
  <c r="E513" i="6"/>
  <c r="O322" i="6"/>
  <c r="E493" i="6"/>
  <c r="L346" i="6"/>
  <c r="O424" i="6"/>
  <c r="I499" i="6"/>
  <c r="V475" i="6"/>
  <c r="Q371" i="6"/>
  <c r="F351" i="6"/>
  <c r="L526" i="6"/>
  <c r="K452" i="6"/>
  <c r="K491" i="6"/>
  <c r="N459" i="6"/>
  <c r="S425" i="6"/>
  <c r="G472" i="6"/>
  <c r="Q493" i="6"/>
  <c r="T391" i="6"/>
  <c r="W415" i="6"/>
  <c r="V483" i="6"/>
  <c r="U486" i="6"/>
  <c r="R484" i="6"/>
  <c r="V465" i="6"/>
  <c r="P372" i="6"/>
  <c r="T464" i="6"/>
  <c r="I417" i="6"/>
  <c r="D454" i="6"/>
  <c r="O474" i="6"/>
  <c r="E339" i="6"/>
  <c r="V484" i="6"/>
  <c r="N512" i="6"/>
  <c r="L457" i="6"/>
  <c r="K464" i="6"/>
  <c r="K425" i="6"/>
  <c r="Q522" i="6"/>
  <c r="U491" i="6"/>
  <c r="F356" i="6"/>
  <c r="E402" i="6"/>
  <c r="D523" i="6"/>
  <c r="M414" i="6"/>
  <c r="F518" i="6"/>
  <c r="K471" i="6"/>
  <c r="Q245" i="6"/>
  <c r="O460" i="6"/>
  <c r="W491" i="6"/>
  <c r="P504" i="6"/>
  <c r="J418" i="6"/>
  <c r="L377" i="6"/>
  <c r="D487" i="6"/>
  <c r="T472" i="6"/>
  <c r="K475" i="6"/>
  <c r="U432" i="6"/>
  <c r="I510" i="6"/>
  <c r="I333" i="6"/>
  <c r="D482" i="6"/>
  <c r="K473" i="6"/>
  <c r="L404" i="6"/>
  <c r="S461" i="6"/>
  <c r="N431" i="6"/>
  <c r="H390" i="6"/>
  <c r="T469" i="6"/>
  <c r="K455" i="6"/>
  <c r="F455" i="6"/>
  <c r="S519" i="6"/>
  <c r="L462" i="6"/>
  <c r="G487" i="6"/>
  <c r="K445" i="6"/>
  <c r="J516" i="6"/>
  <c r="V373" i="6"/>
  <c r="R446" i="6"/>
  <c r="O324" i="6"/>
  <c r="D516" i="6"/>
  <c r="S500" i="6"/>
  <c r="F387" i="6"/>
  <c r="H508" i="6"/>
  <c r="V458" i="6"/>
  <c r="F456" i="6"/>
  <c r="V506" i="6"/>
  <c r="M509" i="6"/>
  <c r="P397" i="6"/>
  <c r="P389" i="6"/>
  <c r="V451" i="6"/>
  <c r="K440" i="6"/>
  <c r="I341" i="6"/>
  <c r="S451" i="6"/>
  <c r="G453" i="6"/>
  <c r="E476" i="6"/>
  <c r="D305" i="6"/>
  <c r="F355" i="6"/>
  <c r="Q446" i="6"/>
  <c r="H445" i="6"/>
  <c r="S498" i="6"/>
  <c r="S399" i="6"/>
  <c r="O342" i="6"/>
  <c r="N519" i="6"/>
  <c r="W490" i="6"/>
  <c r="J372" i="6"/>
  <c r="V394" i="6"/>
  <c r="E509" i="6"/>
  <c r="O387" i="6"/>
  <c r="M378" i="6"/>
  <c r="H503" i="6"/>
  <c r="F482" i="6"/>
  <c r="H510" i="6"/>
  <c r="W367" i="6"/>
  <c r="E443" i="6"/>
  <c r="I484" i="6"/>
  <c r="D478" i="6"/>
  <c r="S436" i="6"/>
  <c r="J350" i="6"/>
  <c r="D348" i="6"/>
  <c r="I356" i="6"/>
  <c r="V517" i="6"/>
  <c r="I516" i="6"/>
  <c r="D444" i="6"/>
  <c r="V367" i="6"/>
  <c r="U451" i="6"/>
  <c r="K448" i="6"/>
  <c r="T409" i="6"/>
  <c r="N515" i="6"/>
  <c r="V487" i="6"/>
  <c r="U499" i="6"/>
  <c r="L381" i="6"/>
  <c r="M518" i="6"/>
  <c r="P394" i="6"/>
  <c r="V505" i="6"/>
  <c r="N493" i="6"/>
  <c r="J344" i="6"/>
  <c r="N425" i="6"/>
  <c r="K435" i="6"/>
  <c r="F489" i="6"/>
  <c r="S405" i="6"/>
  <c r="G415" i="6"/>
  <c r="F339" i="6"/>
  <c r="I316" i="6"/>
  <c r="K503" i="6"/>
  <c r="N369" i="6"/>
  <c r="Q395" i="6"/>
  <c r="R300" i="6"/>
  <c r="E468" i="6"/>
  <c r="Q481" i="6"/>
  <c r="V481" i="6"/>
  <c r="K292" i="6"/>
  <c r="T507" i="6"/>
  <c r="F516" i="6"/>
  <c r="N402" i="6"/>
  <c r="G506" i="6"/>
  <c r="I362" i="6"/>
  <c r="M432" i="6"/>
  <c r="P466" i="6"/>
  <c r="J476" i="6"/>
  <c r="V351" i="6"/>
  <c r="H427" i="6"/>
  <c r="G389" i="6"/>
  <c r="D403" i="6"/>
  <c r="K439" i="6"/>
  <c r="I473" i="6"/>
  <c r="N403" i="6"/>
  <c r="N454" i="6"/>
  <c r="K386" i="6"/>
  <c r="N513" i="6"/>
  <c r="R519" i="6"/>
  <c r="P500" i="6"/>
  <c r="T480" i="6"/>
  <c r="T509" i="6"/>
  <c r="O465" i="6"/>
  <c r="R526" i="6"/>
  <c r="S463" i="6"/>
  <c r="J381" i="6"/>
  <c r="I397" i="6"/>
  <c r="J492" i="6"/>
  <c r="K526" i="6"/>
  <c r="I419" i="6"/>
  <c r="V379" i="6"/>
  <c r="E445" i="6"/>
  <c r="G484" i="6"/>
  <c r="S432" i="6"/>
  <c r="V416" i="6"/>
  <c r="G426" i="6"/>
  <c r="E470" i="6"/>
  <c r="R467" i="6"/>
  <c r="D468" i="6"/>
  <c r="K248" i="6"/>
  <c r="W523" i="6"/>
  <c r="D475" i="6"/>
  <c r="M296" i="6"/>
  <c r="N472" i="6"/>
  <c r="T503" i="6"/>
  <c r="N517" i="6"/>
  <c r="D457" i="6"/>
  <c r="T435" i="6"/>
  <c r="R477" i="6"/>
  <c r="Q220" i="6"/>
  <c r="Q474" i="6"/>
  <c r="T400" i="6"/>
  <c r="W248" i="6"/>
  <c r="R498" i="6"/>
  <c r="I445" i="6"/>
  <c r="I472" i="6"/>
  <c r="E464" i="6"/>
  <c r="N434" i="6"/>
  <c r="H425" i="6"/>
  <c r="W489" i="6"/>
  <c r="J479" i="6"/>
  <c r="Q344" i="6"/>
  <c r="M400" i="6"/>
  <c r="V430" i="6"/>
  <c r="N377" i="6"/>
  <c r="O454" i="6"/>
  <c r="Q506" i="6"/>
  <c r="O485" i="6"/>
  <c r="G480" i="6"/>
  <c r="J354" i="6"/>
  <c r="I453" i="6"/>
  <c r="T485" i="6"/>
  <c r="P514" i="6"/>
  <c r="F381" i="6"/>
  <c r="N484" i="6"/>
  <c r="W477" i="6"/>
  <c r="N346" i="6"/>
  <c r="O493" i="6"/>
  <c r="G485" i="6"/>
  <c r="V459" i="6"/>
  <c r="M498" i="6"/>
  <c r="P409" i="6"/>
  <c r="M394" i="6"/>
  <c r="E456" i="6"/>
  <c r="L486" i="6"/>
  <c r="H374" i="6"/>
  <c r="M483" i="6"/>
  <c r="F319" i="6"/>
  <c r="O458" i="6"/>
  <c r="M452" i="6"/>
  <c r="F404" i="6"/>
  <c r="D460" i="6"/>
  <c r="M266" i="6"/>
  <c r="D205" i="6"/>
  <c r="O263" i="6"/>
  <c r="L360" i="6"/>
  <c r="Q485" i="6"/>
  <c r="J506" i="6"/>
  <c r="R507" i="6"/>
  <c r="F299" i="6"/>
  <c r="V218" i="6"/>
  <c r="S424" i="6"/>
  <c r="P377" i="6"/>
  <c r="F409" i="6"/>
  <c r="P496" i="6"/>
  <c r="G417" i="6"/>
  <c r="Q499" i="6"/>
  <c r="G522" i="6"/>
  <c r="G413" i="6"/>
  <c r="M500" i="6"/>
  <c r="W478" i="6"/>
  <c r="Q421" i="6"/>
  <c r="M510" i="6"/>
  <c r="Q507" i="6"/>
  <c r="E484" i="6"/>
  <c r="W391" i="6"/>
  <c r="F405" i="6"/>
  <c r="O435" i="6"/>
  <c r="E463" i="6"/>
  <c r="K453" i="6"/>
  <c r="P384" i="6"/>
  <c r="K339" i="6"/>
  <c r="E479" i="6"/>
  <c r="V515" i="6"/>
  <c r="K481" i="6"/>
  <c r="H435" i="6"/>
  <c r="T425" i="6"/>
  <c r="Q494" i="6"/>
  <c r="E503" i="6"/>
  <c r="Q359" i="6"/>
  <c r="P446" i="6"/>
  <c r="L385" i="6"/>
  <c r="O411" i="6"/>
  <c r="J524" i="6"/>
  <c r="W441" i="6"/>
  <c r="G455" i="6"/>
  <c r="T414" i="6"/>
  <c r="U519" i="6"/>
  <c r="F391" i="6"/>
  <c r="U524" i="6"/>
  <c r="F476" i="6"/>
  <c r="K428" i="6"/>
  <c r="Q501" i="6"/>
  <c r="M495" i="6"/>
  <c r="R520" i="6"/>
  <c r="U350" i="6"/>
  <c r="W476" i="6"/>
  <c r="U493" i="6"/>
  <c r="W438" i="6"/>
  <c r="L378" i="6"/>
  <c r="J362" i="6"/>
  <c r="I478" i="6"/>
  <c r="G461" i="6"/>
  <c r="H501" i="6"/>
  <c r="J384" i="6"/>
  <c r="V500" i="6"/>
  <c r="M481" i="6"/>
  <c r="D397" i="6"/>
  <c r="L448" i="6"/>
  <c r="W444" i="6"/>
  <c r="M523" i="6"/>
  <c r="H486" i="6"/>
  <c r="Q464" i="6"/>
  <c r="K457" i="6"/>
  <c r="E515" i="6"/>
  <c r="I461" i="6"/>
  <c r="V526" i="6"/>
  <c r="F505" i="6"/>
  <c r="O428" i="6"/>
  <c r="G498" i="6"/>
  <c r="G513" i="6"/>
  <c r="I462" i="6"/>
  <c r="M425" i="6"/>
  <c r="M486" i="6"/>
  <c r="K441" i="6"/>
  <c r="U324" i="6"/>
  <c r="V397" i="6"/>
  <c r="P520" i="6"/>
  <c r="I323" i="6"/>
  <c r="D342" i="6"/>
  <c r="S396" i="6"/>
  <c r="T526" i="6"/>
  <c r="H507" i="6"/>
  <c r="O383" i="6"/>
  <c r="E417" i="6"/>
  <c r="T494" i="6"/>
  <c r="R355" i="6"/>
  <c r="T384" i="6"/>
  <c r="G327" i="6"/>
  <c r="E474" i="6"/>
  <c r="E506" i="6"/>
  <c r="G457" i="6"/>
  <c r="Q520" i="6"/>
  <c r="H474" i="6"/>
  <c r="N507" i="6"/>
  <c r="Q525" i="6"/>
  <c r="D497" i="6"/>
  <c r="O352" i="6"/>
  <c r="R515" i="6"/>
  <c r="V454" i="6"/>
  <c r="W470" i="6"/>
  <c r="E477" i="6"/>
  <c r="N355" i="6"/>
  <c r="Q321" i="6"/>
  <c r="R473" i="6"/>
  <c r="V328" i="6"/>
  <c r="I522" i="6"/>
  <c r="Q318" i="6"/>
  <c r="D387" i="6"/>
  <c r="M417" i="6"/>
  <c r="R325" i="6"/>
  <c r="K508" i="6"/>
  <c r="N411" i="6"/>
  <c r="D423" i="6"/>
  <c r="L380" i="6"/>
  <c r="M174" i="6"/>
  <c r="L406" i="6"/>
  <c r="T456" i="6"/>
  <c r="D399" i="6"/>
  <c r="M512" i="6"/>
  <c r="N383" i="6"/>
  <c r="S319" i="6"/>
  <c r="F443" i="6"/>
  <c r="U498" i="6"/>
  <c r="I475" i="6"/>
  <c r="J433" i="6"/>
  <c r="M517" i="6"/>
  <c r="W371" i="6"/>
  <c r="G419" i="6"/>
  <c r="W511" i="6"/>
  <c r="S460" i="6"/>
  <c r="D427" i="6"/>
  <c r="T427" i="6"/>
  <c r="P481" i="6"/>
  <c r="E501" i="6"/>
  <c r="V335" i="6"/>
  <c r="D509" i="6"/>
  <c r="D503" i="6"/>
  <c r="M514" i="6"/>
  <c r="V477" i="6"/>
  <c r="Q419" i="6"/>
  <c r="W429" i="6"/>
  <c r="F448" i="6"/>
  <c r="R318" i="6"/>
  <c r="E496" i="6"/>
  <c r="G469" i="6"/>
  <c r="J520" i="6"/>
  <c r="H423" i="6"/>
  <c r="D378" i="6"/>
  <c r="R450" i="6"/>
  <c r="W518" i="6"/>
  <c r="V425" i="6"/>
  <c r="I404" i="6"/>
  <c r="W375" i="6"/>
  <c r="Q427" i="6"/>
  <c r="H434" i="6"/>
  <c r="N461" i="6"/>
  <c r="I468" i="6"/>
  <c r="G424" i="6"/>
  <c r="M507" i="6"/>
  <c r="Q460" i="6"/>
  <c r="O518" i="6"/>
  <c r="U484" i="6"/>
  <c r="V433" i="6"/>
  <c r="J483" i="6"/>
  <c r="P493" i="6"/>
  <c r="R406" i="6"/>
  <c r="E439" i="6"/>
  <c r="I437" i="6"/>
  <c r="I474" i="6"/>
  <c r="I511" i="6"/>
  <c r="J462" i="6"/>
  <c r="O504" i="6"/>
  <c r="J495" i="6"/>
  <c r="O380" i="6"/>
  <c r="U474" i="6"/>
  <c r="K443" i="6"/>
  <c r="E450" i="6"/>
  <c r="G439" i="6"/>
  <c r="L523" i="6"/>
  <c r="R448" i="6"/>
  <c r="S287" i="6"/>
  <c r="W500" i="6"/>
  <c r="J342" i="6"/>
  <c r="T398" i="6"/>
  <c r="J494" i="6"/>
  <c r="O339" i="6"/>
  <c r="I518" i="6"/>
  <c r="D495" i="6"/>
  <c r="N333" i="6"/>
  <c r="M347" i="6"/>
  <c r="N357" i="6"/>
  <c r="U440" i="6"/>
  <c r="O506" i="6"/>
  <c r="K380" i="6"/>
  <c r="P435" i="6"/>
  <c r="F480" i="6"/>
  <c r="T515" i="6"/>
  <c r="D381" i="6"/>
  <c r="J503" i="6"/>
  <c r="T417" i="6"/>
  <c r="G481" i="6"/>
  <c r="E499" i="6"/>
  <c r="V511" i="6"/>
  <c r="P428" i="6"/>
  <c r="M315" i="6"/>
  <c r="P478" i="6"/>
  <c r="V299" i="6"/>
  <c r="I439" i="6"/>
  <c r="N272" i="6"/>
  <c r="J228" i="6"/>
  <c r="N289" i="6"/>
  <c r="M397" i="6"/>
  <c r="S492" i="6"/>
  <c r="D312" i="6"/>
  <c r="F341" i="6"/>
  <c r="F394" i="6"/>
  <c r="N412" i="6"/>
  <c r="U399" i="6"/>
  <c r="T416" i="6"/>
  <c r="N405" i="6"/>
  <c r="F439" i="6"/>
  <c r="R302" i="6"/>
  <c r="U420" i="6"/>
  <c r="U456" i="6"/>
  <c r="F459" i="6"/>
  <c r="D311" i="6"/>
  <c r="J378" i="6"/>
  <c r="R517" i="6"/>
  <c r="O423" i="6"/>
  <c r="W379" i="6"/>
  <c r="S499" i="6"/>
  <c r="U445" i="6"/>
  <c r="V439" i="6"/>
  <c r="I435" i="6"/>
  <c r="S508" i="6"/>
  <c r="D519" i="6"/>
  <c r="Q413" i="6"/>
  <c r="J521" i="6"/>
  <c r="H444" i="6"/>
  <c r="U454" i="6"/>
  <c r="H397" i="6"/>
  <c r="I359" i="6"/>
  <c r="Q518" i="6"/>
  <c r="T496" i="6"/>
  <c r="I479" i="6"/>
  <c r="V495" i="6"/>
  <c r="P515" i="6"/>
  <c r="H400" i="6"/>
  <c r="K500" i="6"/>
  <c r="I526" i="6"/>
  <c r="N509" i="6"/>
  <c r="E460" i="6"/>
  <c r="O295" i="6"/>
  <c r="W413" i="6"/>
  <c r="W510" i="6"/>
  <c r="Q381" i="6"/>
  <c r="L480" i="6"/>
  <c r="E458" i="6"/>
  <c r="E459" i="6"/>
  <c r="E355" i="6"/>
  <c r="F514" i="6"/>
  <c r="D453" i="6"/>
  <c r="W454" i="6"/>
  <c r="K489" i="6"/>
  <c r="G431" i="6"/>
  <c r="H495" i="6"/>
  <c r="E492" i="6"/>
  <c r="V519" i="6"/>
  <c r="D332" i="6"/>
  <c r="Q497" i="6"/>
  <c r="T488" i="6"/>
  <c r="H436" i="6"/>
  <c r="V317" i="6"/>
  <c r="J398" i="6"/>
  <c r="H370" i="6"/>
  <c r="J327" i="6"/>
  <c r="K486" i="6"/>
  <c r="E320" i="6"/>
  <c r="T458" i="6"/>
  <c r="N500" i="6"/>
  <c r="N481" i="6"/>
  <c r="L521" i="6"/>
  <c r="W505" i="6"/>
  <c r="D474" i="6"/>
  <c r="L475" i="6"/>
  <c r="O449" i="6"/>
  <c r="T322" i="6"/>
  <c r="G333" i="6"/>
  <c r="K474" i="6"/>
  <c r="S448" i="6"/>
  <c r="F504" i="6"/>
  <c r="K507" i="6"/>
  <c r="F496" i="6"/>
  <c r="Q269" i="6"/>
  <c r="E473" i="6"/>
  <c r="K394" i="6"/>
  <c r="S428" i="6"/>
  <c r="S516" i="6"/>
  <c r="F520" i="6"/>
  <c r="W501" i="6"/>
  <c r="S483" i="6"/>
  <c r="U512" i="6"/>
  <c r="H408" i="6"/>
  <c r="U494" i="6"/>
  <c r="I411" i="6"/>
  <c r="K466" i="6"/>
  <c r="M485" i="6"/>
  <c r="V480" i="6"/>
  <c r="W424" i="6"/>
  <c r="S467" i="6"/>
  <c r="W410" i="6"/>
  <c r="M497" i="6"/>
  <c r="S341" i="6"/>
  <c r="T387" i="6"/>
  <c r="L490" i="6"/>
  <c r="F425" i="6"/>
  <c r="V521" i="6"/>
  <c r="W514" i="6"/>
  <c r="K305" i="6"/>
  <c r="M489" i="6"/>
  <c r="D380" i="6"/>
  <c r="M396" i="6"/>
  <c r="F375" i="6"/>
  <c r="I396" i="6"/>
  <c r="H458" i="6"/>
  <c r="N526" i="6"/>
  <c r="U472" i="6"/>
  <c r="M434" i="6"/>
  <c r="H519" i="6"/>
  <c r="G519" i="6"/>
  <c r="H409" i="6"/>
  <c r="OX16" i="4"/>
  <c r="OY16" i="4"/>
  <c r="P68" i="19"/>
  <c r="P71" i="19"/>
  <c r="P64" i="19"/>
  <c r="P67" i="19"/>
  <c r="P76" i="19"/>
  <c r="P66" i="19"/>
  <c r="P65" i="19"/>
  <c r="P69" i="19"/>
  <c r="P72" i="19"/>
  <c r="P75" i="19"/>
  <c r="P74" i="19"/>
  <c r="P70" i="19"/>
  <c r="P73" i="19"/>
  <c r="Q278" i="5"/>
  <c r="R278" i="5"/>
  <c r="S276" i="5"/>
  <c r="LS19" i="4" a="1"/>
  <c r="LS19" i="4" s="1"/>
  <c r="LL19" i="4" a="1"/>
  <c r="LL19" i="4" s="1"/>
  <c r="LS18" i="4" a="1"/>
  <c r="LS18" i="4" s="1"/>
  <c r="LL18" i="4" a="1"/>
  <c r="LL18" i="4" s="1"/>
  <c r="LI17" i="4"/>
  <c r="LH17" i="4"/>
  <c r="LK18" i="4"/>
  <c r="LR18" i="4"/>
  <c r="LR19" i="4"/>
  <c r="CT10" i="4"/>
  <c r="CV10" i="4" s="1"/>
  <c r="CX10" i="4" s="1"/>
  <c r="Q20" i="4"/>
  <c r="LK19" i="4"/>
  <c r="X68" i="6" a="1"/>
  <c r="A30" i="6" l="1"/>
  <c r="A32" i="6"/>
  <c r="F7" i="25" s="1"/>
  <c r="OY17" i="4"/>
  <c r="OX17" i="4"/>
  <c r="X68" i="6"/>
  <c r="LI19" i="4"/>
  <c r="CZ10" i="4"/>
  <c r="DB10" i="4" s="1"/>
  <c r="DD10" i="4" s="1"/>
  <c r="DF10" i="4" s="1"/>
  <c r="DH10" i="4" s="1"/>
  <c r="DJ10" i="4" s="1"/>
  <c r="DL10" i="4" s="1"/>
  <c r="DN10" i="4" s="1"/>
  <c r="DP10" i="4" s="1"/>
  <c r="DR10" i="4" s="1"/>
  <c r="DT10" i="4" s="1"/>
  <c r="DV10" i="4" s="1"/>
  <c r="DX10" i="4" s="1"/>
  <c r="DZ10" i="4" s="1"/>
  <c r="EB10" i="4" s="1"/>
  <c r="ED10" i="4" s="1"/>
  <c r="EF10" i="4" s="1"/>
  <c r="EH10" i="4" s="1"/>
  <c r="EJ10" i="4" s="1"/>
  <c r="EL10" i="4" s="1"/>
  <c r="EN10" i="4" s="1"/>
  <c r="EP10" i="4" s="1"/>
  <c r="ER10" i="4" s="1"/>
  <c r="ET10" i="4" s="1"/>
  <c r="EV10" i="4" s="1"/>
  <c r="EX10" i="4" s="1"/>
  <c r="EZ10" i="4" s="1"/>
  <c r="FB10" i="4" s="1"/>
  <c r="FD10" i="4" s="1"/>
  <c r="FF10" i="4" s="1"/>
  <c r="FH10" i="4" s="1"/>
  <c r="FJ10" i="4" s="1"/>
  <c r="FL10" i="4" s="1"/>
  <c r="FN10" i="4" s="1"/>
  <c r="FP10" i="4" s="1"/>
  <c r="FR10" i="4" s="1"/>
  <c r="FT10" i="4" s="1"/>
  <c r="FV10" i="4" s="1"/>
  <c r="FX10" i="4" s="1"/>
  <c r="FZ10" i="4" s="1"/>
  <c r="GB10" i="4" s="1"/>
  <c r="GD10" i="4" s="1"/>
  <c r="GF10" i="4" s="1"/>
  <c r="GH10" i="4" s="1"/>
  <c r="GJ10" i="4" s="1"/>
  <c r="GL10" i="4" s="1"/>
  <c r="GN10" i="4" s="1"/>
  <c r="GP10" i="4" s="1"/>
  <c r="GR10" i="4" s="1"/>
  <c r="GT10" i="4" s="1"/>
  <c r="GV10" i="4" s="1"/>
  <c r="GX10" i="4" s="1"/>
  <c r="GZ10" i="4" s="1"/>
  <c r="HB10" i="4" s="1"/>
  <c r="HD10" i="4" s="1"/>
  <c r="HF10" i="4" s="1"/>
  <c r="HH10" i="4" s="1"/>
  <c r="HJ10" i="4" s="1"/>
  <c r="HL10" i="4" s="1"/>
  <c r="HN10" i="4" s="1"/>
  <c r="HP10" i="4" s="1"/>
  <c r="HR10" i="4" s="1"/>
  <c r="HT10" i="4" s="1"/>
  <c r="HV10" i="4" s="1"/>
  <c r="HX10" i="4" s="1"/>
  <c r="HZ10" i="4" s="1"/>
  <c r="IB10" i="4" s="1"/>
  <c r="ID10" i="4" s="1"/>
  <c r="IF10" i="4" s="1"/>
  <c r="IH10" i="4" s="1"/>
  <c r="IJ10" i="4" s="1"/>
  <c r="IL10" i="4" s="1"/>
  <c r="IN10" i="4" s="1"/>
  <c r="IP10" i="4" s="1"/>
  <c r="IR10" i="4" s="1"/>
  <c r="IT10" i="4" s="1"/>
  <c r="IV10" i="4" s="1"/>
  <c r="IX10" i="4" s="1"/>
  <c r="IZ10" i="4" s="1"/>
  <c r="JB10" i="4" s="1"/>
  <c r="JD10" i="4" s="1"/>
  <c r="JF10" i="4" s="1"/>
  <c r="JH10" i="4" s="1"/>
  <c r="JJ10" i="4" s="1"/>
  <c r="JL10" i="4" s="1"/>
  <c r="JN10" i="4" s="1"/>
  <c r="JP10" i="4" s="1"/>
  <c r="JR10" i="4" s="1"/>
  <c r="JT10" i="4" s="1"/>
  <c r="JV10" i="4" s="1"/>
  <c r="JX10" i="4" s="1"/>
  <c r="JZ10" i="4" s="1"/>
  <c r="KB10" i="4" s="1"/>
  <c r="KD10" i="4" s="1"/>
  <c r="KF10" i="4" s="1"/>
  <c r="KH10" i="4" s="1"/>
  <c r="KJ10" i="4" s="1"/>
  <c r="KL10" i="4" s="1"/>
  <c r="KN10" i="4" s="1"/>
  <c r="KP10" i="4" s="1"/>
  <c r="KR10" i="4" s="1"/>
  <c r="KT10" i="4" s="1"/>
  <c r="KV10" i="4" s="1"/>
  <c r="KX10" i="4" s="1"/>
  <c r="KZ10" i="4" s="1"/>
  <c r="LB10" i="4" s="1"/>
  <c r="LD10" i="4" s="1"/>
  <c r="LS20" i="4" a="1"/>
  <c r="LS20" i="4" s="1"/>
  <c r="LL20" i="4" a="1"/>
  <c r="LL20" i="4" s="1"/>
  <c r="T276" i="5"/>
  <c r="S278" i="5"/>
  <c r="LH18" i="4"/>
  <c r="LI18" i="4"/>
  <c r="LR20" i="4"/>
  <c r="LP19" i="4"/>
  <c r="LO19" i="4"/>
  <c r="LO18" i="4"/>
  <c r="LP18" i="4"/>
  <c r="LH19" i="4"/>
  <c r="LK20" i="4"/>
  <c r="Q21" i="4"/>
  <c r="OY18" i="4" l="1"/>
  <c r="OX18" i="4"/>
  <c r="LI20" i="4"/>
  <c r="LS21" i="4" a="1"/>
  <c r="LS21" i="4" s="1"/>
  <c r="LL21" i="4" a="1"/>
  <c r="LL21" i="4" s="1"/>
  <c r="U276" i="5"/>
  <c r="T278" i="5"/>
  <c r="LP20" i="4"/>
  <c r="LO20" i="4"/>
  <c r="LR21" i="4"/>
  <c r="LO21" i="4" s="1"/>
  <c r="LH20" i="4"/>
  <c r="LK21" i="4"/>
  <c r="Q22" i="4"/>
  <c r="OY19" i="4" l="1"/>
  <c r="OX19" i="4"/>
  <c r="LI21" i="4"/>
  <c r="LS22" i="4" a="1"/>
  <c r="LS22" i="4" s="1"/>
  <c r="LL22" i="4" a="1"/>
  <c r="LL22" i="4" s="1"/>
  <c r="V276" i="5"/>
  <c r="U278" i="5"/>
  <c r="LR22" i="4"/>
  <c r="LP21" i="4"/>
  <c r="LH21" i="4"/>
  <c r="Q23" i="4"/>
  <c r="LK22" i="4"/>
  <c r="OX20" i="4" l="1"/>
  <c r="OY20" i="4"/>
  <c r="LI22" i="4"/>
  <c r="LS23" i="4" a="1"/>
  <c r="LS23" i="4" s="1"/>
  <c r="LL23" i="4" a="1"/>
  <c r="LL23" i="4" s="1"/>
  <c r="V278" i="5"/>
  <c r="W276" i="5"/>
  <c r="LR23" i="4"/>
  <c r="LP22" i="4"/>
  <c r="LO22" i="4"/>
  <c r="LH22" i="4"/>
  <c r="LK23" i="4"/>
  <c r="Q24" i="4"/>
  <c r="K8" i="17" a="1"/>
  <c r="K10" i="17" a="1"/>
  <c r="K13" i="17" a="1"/>
  <c r="K10" i="17" l="1"/>
  <c r="K13" i="17"/>
  <c r="K8" i="17"/>
  <c r="OY21" i="4"/>
  <c r="OX21" i="4"/>
  <c r="LI23" i="4"/>
  <c r="LL24" i="4" a="1"/>
  <c r="LL24" i="4" s="1"/>
  <c r="LS24" i="4" a="1"/>
  <c r="LS24" i="4" s="1"/>
  <c r="W278" i="5"/>
  <c r="X276" i="5"/>
  <c r="LP23" i="4"/>
  <c r="LO23" i="4"/>
  <c r="LR24" i="4"/>
  <c r="LH23" i="4"/>
  <c r="LK24" i="4"/>
  <c r="Q25" i="4"/>
  <c r="LI24" i="4" l="1"/>
  <c r="Y276" i="5"/>
  <c r="X278" i="5"/>
  <c r="LS25" i="4" a="1"/>
  <c r="LS25" i="4" s="1"/>
  <c r="LL25" i="4" a="1"/>
  <c r="LL25" i="4" s="1"/>
  <c r="LR25" i="4"/>
  <c r="LP24" i="4"/>
  <c r="LO24" i="4"/>
  <c r="Q26" i="4"/>
  <c r="LK25" i="4"/>
  <c r="LH24" i="4"/>
  <c r="LI25" i="4" l="1"/>
  <c r="LS26" i="4" a="1"/>
  <c r="LS26" i="4" s="1"/>
  <c r="LL26" i="4" a="1"/>
  <c r="LL26" i="4" s="1"/>
  <c r="Z276" i="5"/>
  <c r="Y278" i="5"/>
  <c r="LP25" i="4"/>
  <c r="LR26" i="4"/>
  <c r="LO25" i="4"/>
  <c r="LH25" i="4"/>
  <c r="LK26" i="4"/>
  <c r="Q27" i="4"/>
  <c r="LI26" i="4" l="1"/>
  <c r="LS27" i="4" a="1"/>
  <c r="LS27" i="4" s="1"/>
  <c r="LL27" i="4" a="1"/>
  <c r="LL27" i="4" s="1"/>
  <c r="Z278" i="5"/>
  <c r="AA276" i="5"/>
  <c r="LR27" i="4"/>
  <c r="LO26" i="4"/>
  <c r="LP26" i="4"/>
  <c r="LH26" i="4"/>
  <c r="Q28" i="4"/>
  <c r="LK27" i="4"/>
  <c r="LI27" i="4" l="1"/>
  <c r="AA278" i="5"/>
  <c r="AB276" i="5"/>
  <c r="LS28" i="4" a="1"/>
  <c r="LS28" i="4" s="1"/>
  <c r="LL28" i="4" a="1"/>
  <c r="LL28" i="4" s="1"/>
  <c r="LR28" i="4"/>
  <c r="LP27" i="4"/>
  <c r="LO27" i="4"/>
  <c r="LH27" i="4"/>
  <c r="Q29" i="4"/>
  <c r="LK28" i="4"/>
  <c r="LI28" i="4" l="1"/>
  <c r="LS29" i="4" a="1"/>
  <c r="LS29" i="4" s="1"/>
  <c r="LL29" i="4" a="1"/>
  <c r="LL29" i="4" s="1"/>
  <c r="AB278" i="5"/>
  <c r="AC276" i="5"/>
  <c r="LO28" i="4"/>
  <c r="LP28" i="4"/>
  <c r="LR29" i="4"/>
  <c r="LH28" i="4"/>
  <c r="Q30" i="4"/>
  <c r="LK29" i="4"/>
  <c r="LI29" i="4" l="1"/>
  <c r="AD276" i="5"/>
  <c r="AC278" i="5"/>
  <c r="LS30" i="4" a="1"/>
  <c r="LS30" i="4" s="1"/>
  <c r="LL30" i="4" a="1"/>
  <c r="LL30" i="4" s="1"/>
  <c r="LO29" i="4"/>
  <c r="LP29" i="4"/>
  <c r="LR30" i="4"/>
  <c r="LH29" i="4"/>
  <c r="Q31" i="4"/>
  <c r="LK30" i="4"/>
  <c r="LI30" i="4" l="1" a="1"/>
  <c r="LI30" i="4" s="1"/>
  <c r="LS31" i="4" a="1"/>
  <c r="LS31" i="4" s="1"/>
  <c r="LL31" i="4" a="1"/>
  <c r="LL31" i="4" s="1"/>
  <c r="AD278" i="5"/>
  <c r="AE276" i="5"/>
  <c r="LR31" i="4"/>
  <c r="LP30" i="4" a="1"/>
  <c r="LP30" i="4" s="1"/>
  <c r="LO30" i="4"/>
  <c r="LH30" i="4"/>
  <c r="Q32" i="4"/>
  <c r="LK31" i="4"/>
  <c r="LI31" i="4" l="1"/>
  <c r="AE278" i="5"/>
  <c r="AF276" i="5"/>
  <c r="LL32" i="4" a="1"/>
  <c r="LL32" i="4" s="1"/>
  <c r="LS32" i="4" a="1"/>
  <c r="LS32" i="4" s="1"/>
  <c r="LR32" i="4"/>
  <c r="LP31" i="4"/>
  <c r="LO31" i="4"/>
  <c r="LH31" i="4"/>
  <c r="Q33" i="4"/>
  <c r="LK32" i="4"/>
  <c r="LI32" i="4" l="1"/>
  <c r="LS33" i="4" a="1"/>
  <c r="LS33" i="4" s="1"/>
  <c r="LL33" i="4" a="1"/>
  <c r="LL33" i="4" s="1"/>
  <c r="AG276" i="5"/>
  <c r="AF278" i="5"/>
  <c r="LR33" i="4"/>
  <c r="LP32" i="4"/>
  <c r="LO32" i="4"/>
  <c r="LH32" i="4"/>
  <c r="Q34" i="4"/>
  <c r="LK33" i="4"/>
  <c r="LI33" i="4" l="1"/>
  <c r="LS34" i="4" a="1"/>
  <c r="LS34" i="4" s="1"/>
  <c r="LL34" i="4" a="1"/>
  <c r="LL34" i="4" s="1"/>
  <c r="AG278" i="5"/>
  <c r="AH276" i="5"/>
  <c r="LR34" i="4"/>
  <c r="LP33" i="4"/>
  <c r="LO33" i="4"/>
  <c r="Q35" i="4"/>
  <c r="LK34" i="4"/>
  <c r="LH33" i="4"/>
  <c r="LI34" i="4" l="1"/>
  <c r="AI276" i="5"/>
  <c r="AH278" i="5"/>
  <c r="LS35" i="4" a="1"/>
  <c r="LS35" i="4" s="1"/>
  <c r="LL35" i="4" a="1"/>
  <c r="LL35" i="4" s="1"/>
  <c r="LR35" i="4"/>
  <c r="LO34" i="4"/>
  <c r="LP34" i="4"/>
  <c r="Q36" i="4"/>
  <c r="LK35" i="4"/>
  <c r="LH34" i="4"/>
  <c r="LS36" i="4" l="1" a="1"/>
  <c r="LS36" i="4" s="1"/>
  <c r="LL36" i="4" a="1"/>
  <c r="LL36" i="4" s="1"/>
  <c r="LI35" i="4"/>
  <c r="AI278" i="5"/>
  <c r="AJ276" i="5"/>
  <c r="LR36" i="4"/>
  <c r="LP35" i="4"/>
  <c r="LO35" i="4"/>
  <c r="LH35" i="4"/>
  <c r="LK36" i="4"/>
  <c r="Q37" i="4"/>
  <c r="LI36" i="4" l="1"/>
  <c r="AK276" i="5"/>
  <c r="AJ278" i="5"/>
  <c r="LS37" i="4" a="1"/>
  <c r="LS37" i="4" s="1"/>
  <c r="LL37" i="4" a="1"/>
  <c r="LL37" i="4" s="1"/>
  <c r="LP36" i="4"/>
  <c r="LO36" i="4"/>
  <c r="LR37" i="4"/>
  <c r="Q38" i="4"/>
  <c r="LK37" i="4"/>
  <c r="LH36" i="4"/>
  <c r="LI37" i="4" l="1"/>
  <c r="Q39" i="4"/>
  <c r="Q40" i="4" s="1"/>
  <c r="LS38" i="4" a="1"/>
  <c r="LS38" i="4" s="1"/>
  <c r="LL38" i="4" a="1"/>
  <c r="LL38" i="4" s="1"/>
  <c r="AL276" i="5"/>
  <c r="AK278" i="5"/>
  <c r="LP37" i="4"/>
  <c r="LO37" i="4"/>
  <c r="LR38" i="4"/>
  <c r="LK38" i="4"/>
  <c r="LH37" i="4"/>
  <c r="LR39" i="4" l="1"/>
  <c r="LO39" i="4" s="1"/>
  <c r="LI38" i="4"/>
  <c r="LL40" i="4" a="1"/>
  <c r="LL40" i="4" s="1"/>
  <c r="LS40" i="4" a="1"/>
  <c r="LS40" i="4" s="1"/>
  <c r="AM276" i="5"/>
  <c r="AL278" i="5"/>
  <c r="LS39" i="4" a="1"/>
  <c r="LS39" i="4" s="1"/>
  <c r="LL39" i="4" a="1"/>
  <c r="LL39" i="4" s="1"/>
  <c r="Q41" i="4"/>
  <c r="LR40" i="4"/>
  <c r="LP38" i="4"/>
  <c r="LO38" i="4"/>
  <c r="LK39" i="4"/>
  <c r="LH38" i="4"/>
  <c r="LP39" i="4" l="1"/>
  <c r="LI39" i="4"/>
  <c r="LS41" i="4" a="1"/>
  <c r="LS41" i="4" s="1"/>
  <c r="LL41" i="4" a="1"/>
  <c r="LL41" i="4" s="1"/>
  <c r="AN276" i="5"/>
  <c r="AM278" i="5"/>
  <c r="LP40" i="4"/>
  <c r="LO40" i="4"/>
  <c r="LR41" i="4"/>
  <c r="Q42" i="4"/>
  <c r="LK40" i="4"/>
  <c r="LI40" i="4" s="1"/>
  <c r="LH39" i="4"/>
  <c r="LS42" i="4" l="1" a="1"/>
  <c r="LS42" i="4" s="1"/>
  <c r="LL42" i="4" a="1"/>
  <c r="LL42" i="4" s="1"/>
  <c r="AO276" i="5"/>
  <c r="AN278" i="5"/>
  <c r="Q43" i="4"/>
  <c r="LR42" i="4"/>
  <c r="LP41" i="4"/>
  <c r="LO41" i="4"/>
  <c r="LH40" i="4"/>
  <c r="LK41" i="4"/>
  <c r="LI41" i="4" s="1"/>
  <c r="LS43" i="4" l="1" a="1"/>
  <c r="LS43" i="4" s="1"/>
  <c r="LL43" i="4" a="1"/>
  <c r="LL43" i="4" s="1"/>
  <c r="AP276" i="5"/>
  <c r="AO278" i="5"/>
  <c r="LP42" i="4"/>
  <c r="LO42" i="4"/>
  <c r="Q44" i="4"/>
  <c r="LR43" i="4"/>
  <c r="LH41" i="4"/>
  <c r="LK42" i="4"/>
  <c r="LI42" i="4" s="1"/>
  <c r="AP278" i="5" l="1"/>
  <c r="AQ276" i="5"/>
  <c r="LS44" i="4" a="1"/>
  <c r="LS44" i="4" s="1"/>
  <c r="LL44" i="4" a="1"/>
  <c r="LL44" i="4" s="1"/>
  <c r="LP43" i="4"/>
  <c r="LO43" i="4"/>
  <c r="Q45" i="4"/>
  <c r="LR44" i="4"/>
  <c r="LH42" i="4"/>
  <c r="LK43" i="4"/>
  <c r="LI43" i="4" s="1"/>
  <c r="LS45" i="4" l="1" a="1"/>
  <c r="LS45" i="4" s="1"/>
  <c r="LL45" i="4" a="1"/>
  <c r="LL45" i="4" s="1"/>
  <c r="AQ278" i="5"/>
  <c r="AR276" i="5"/>
  <c r="LR45" i="4"/>
  <c r="Q46" i="4"/>
  <c r="LP44" i="4"/>
  <c r="LO44" i="4"/>
  <c r="LK44" i="4"/>
  <c r="LI44" i="4" s="1"/>
  <c r="LH43" i="4"/>
  <c r="LS46" i="4" l="1" a="1"/>
  <c r="LS46" i="4" s="1"/>
  <c r="LL46" i="4" a="1"/>
  <c r="LL46" i="4" s="1"/>
  <c r="AR278" i="5"/>
  <c r="AS276" i="5"/>
  <c r="Q47" i="4"/>
  <c r="LR46" i="4"/>
  <c r="LP45" i="4"/>
  <c r="LO45" i="4"/>
  <c r="LH44" i="4"/>
  <c r="LK45" i="4"/>
  <c r="LI45" i="4" s="1"/>
  <c r="LS47" i="4" l="1" a="1"/>
  <c r="LS47" i="4" s="1"/>
  <c r="LL47" i="4" a="1"/>
  <c r="LL47" i="4" s="1"/>
  <c r="AT276" i="5"/>
  <c r="AS278" i="5"/>
  <c r="LO46" i="4"/>
  <c r="LP46" i="4"/>
  <c r="Q48" i="4"/>
  <c r="LR47" i="4"/>
  <c r="LK46" i="4"/>
  <c r="LI46" i="4" s="1"/>
  <c r="LH45" i="4"/>
  <c r="LL48" i="4" l="1" a="1"/>
  <c r="LL48" i="4" s="1"/>
  <c r="LS48" i="4" a="1"/>
  <c r="LS48" i="4" s="1"/>
  <c r="AT278" i="5"/>
  <c r="AU276" i="5"/>
  <c r="LO47" i="4"/>
  <c r="LP47" i="4"/>
  <c r="LR48" i="4"/>
  <c r="Q49" i="4"/>
  <c r="LH46" i="4"/>
  <c r="LK47" i="4"/>
  <c r="LI47" i="4" s="1"/>
  <c r="LS49" i="4" l="1" a="1"/>
  <c r="LS49" i="4" s="1"/>
  <c r="LL49" i="4" a="1"/>
  <c r="LL49" i="4" s="1"/>
  <c r="AU278" i="5"/>
  <c r="AV276" i="5"/>
  <c r="Q50" i="4"/>
  <c r="LR49" i="4"/>
  <c r="LP48" i="4"/>
  <c r="LO48" i="4"/>
  <c r="LH47" i="4"/>
  <c r="LK48" i="4"/>
  <c r="LI48" i="4" s="1"/>
  <c r="LS50" i="4" l="1" a="1"/>
  <c r="LS50" i="4" s="1"/>
  <c r="LL50" i="4" a="1"/>
  <c r="LL50" i="4" s="1"/>
  <c r="AV278" i="5"/>
  <c r="AW276" i="5"/>
  <c r="LO49" i="4"/>
  <c r="LP49" i="4"/>
  <c r="Q51" i="4"/>
  <c r="LR50" i="4"/>
  <c r="LK49" i="4"/>
  <c r="LI49" i="4" s="1"/>
  <c r="LH48" i="4"/>
  <c r="LS51" i="4" l="1" a="1"/>
  <c r="LS51" i="4" s="1"/>
  <c r="LL51" i="4" a="1"/>
  <c r="LL51" i="4" s="1"/>
  <c r="AW278" i="5"/>
  <c r="AX276" i="5"/>
  <c r="LO50" i="4"/>
  <c r="LP50" i="4"/>
  <c r="Q52" i="4"/>
  <c r="LR51" i="4"/>
  <c r="LK50" i="4"/>
  <c r="LI50" i="4" s="1"/>
  <c r="LH49" i="4"/>
  <c r="AY276" i="5" l="1"/>
  <c r="AX278" i="5"/>
  <c r="LS52" i="4" a="1"/>
  <c r="LS52" i="4" s="1"/>
  <c r="LL52" i="4" a="1"/>
  <c r="LL52" i="4" s="1"/>
  <c r="LP51" i="4"/>
  <c r="LO51" i="4"/>
  <c r="Q53" i="4"/>
  <c r="LR52" i="4"/>
  <c r="LK51" i="4"/>
  <c r="LI51" i="4" s="1"/>
  <c r="LH50" i="4"/>
  <c r="LS53" i="4" l="1" a="1"/>
  <c r="LS53" i="4" s="1"/>
  <c r="LL53" i="4" a="1"/>
  <c r="LL53" i="4" s="1"/>
  <c r="AZ276" i="5"/>
  <c r="AY278" i="5"/>
  <c r="LP52" i="4"/>
  <c r="LO52" i="4"/>
  <c r="LR53" i="4"/>
  <c r="Q54" i="4"/>
  <c r="LK52" i="4"/>
  <c r="LI52" i="4" s="1"/>
  <c r="LH51" i="4"/>
  <c r="LS54" i="4" l="1" a="1"/>
  <c r="LS54" i="4" s="1"/>
  <c r="LL54" i="4" a="1"/>
  <c r="LL54" i="4" s="1"/>
  <c r="BA276" i="5"/>
  <c r="AZ278" i="5"/>
  <c r="LO53" i="4"/>
  <c r="LP53" i="4"/>
  <c r="Q55" i="4"/>
  <c r="LR54" i="4"/>
  <c r="LH52" i="4"/>
  <c r="LK53" i="4"/>
  <c r="LI53" i="4" s="1"/>
  <c r="LS55" i="4" l="1" a="1"/>
  <c r="LS55" i="4" s="1"/>
  <c r="LL55" i="4" a="1"/>
  <c r="LL55" i="4" s="1"/>
  <c r="BA278" i="5"/>
  <c r="BB276" i="5"/>
  <c r="LP54" i="4"/>
  <c r="LO54" i="4"/>
  <c r="Q56" i="4"/>
  <c r="LR55" i="4"/>
  <c r="LH53" i="4"/>
  <c r="LK54" i="4"/>
  <c r="LI54" i="4" s="1"/>
  <c r="BB278" i="5" l="1"/>
  <c r="BC276" i="5"/>
  <c r="LS56" i="4" a="1"/>
  <c r="LS56" i="4" s="1"/>
  <c r="LL56" i="4" a="1"/>
  <c r="LL56" i="4" s="1"/>
  <c r="LP55" i="4"/>
  <c r="LO55" i="4"/>
  <c r="Q57" i="4"/>
  <c r="LR56" i="4"/>
  <c r="LH54" i="4"/>
  <c r="LK55" i="4"/>
  <c r="LI55" i="4" s="1"/>
  <c r="LS57" i="4" l="1" a="1"/>
  <c r="LS57" i="4" s="1"/>
  <c r="LL57" i="4" a="1"/>
  <c r="LL57" i="4" s="1"/>
  <c r="BC278" i="5"/>
  <c r="BD276" i="5"/>
  <c r="LP56" i="4"/>
  <c r="LO56" i="4"/>
  <c r="LR57" i="4"/>
  <c r="Q58" i="4"/>
  <c r="LK56" i="4"/>
  <c r="LI56" i="4" s="1"/>
  <c r="LH55" i="4"/>
  <c r="LS58" i="4" l="1" a="1"/>
  <c r="LS58" i="4" s="1"/>
  <c r="LL58" i="4" a="1"/>
  <c r="LL58" i="4" s="1"/>
  <c r="BD278" i="5"/>
  <c r="BE276" i="5"/>
  <c r="Q59" i="4"/>
  <c r="LR58" i="4"/>
  <c r="LP57" i="4"/>
  <c r="LO57" i="4"/>
  <c r="LK57" i="4"/>
  <c r="LI57" i="4" s="1"/>
  <c r="LH56" i="4"/>
  <c r="LS59" i="4" l="1" a="1"/>
  <c r="LS59" i="4" s="1"/>
  <c r="LL59" i="4" a="1"/>
  <c r="LL59" i="4" s="1"/>
  <c r="BE278" i="5"/>
  <c r="BF276" i="5"/>
  <c r="LP58" i="4"/>
  <c r="LO58" i="4"/>
  <c r="Q60" i="4"/>
  <c r="LR59" i="4"/>
  <c r="LH57" i="4"/>
  <c r="LK58" i="4"/>
  <c r="LI58" i="4" s="1"/>
  <c r="BG276" i="5" l="1"/>
  <c r="BF278" i="5"/>
  <c r="LS60" i="4" a="1"/>
  <c r="LS60" i="4" s="1"/>
  <c r="LL60" i="4" a="1"/>
  <c r="LL60" i="4" s="1"/>
  <c r="LO59" i="4"/>
  <c r="LP59" i="4"/>
  <c r="Q61" i="4"/>
  <c r="LR60" i="4"/>
  <c r="LK59" i="4"/>
  <c r="LI59" i="4" s="1"/>
  <c r="LH58" i="4"/>
  <c r="LS61" i="4" l="1" a="1"/>
  <c r="LS61" i="4" s="1"/>
  <c r="LL61" i="4" a="1"/>
  <c r="LL61" i="4" s="1"/>
  <c r="BH276" i="5"/>
  <c r="BG278" i="5"/>
  <c r="LP60" i="4"/>
  <c r="LO60" i="4"/>
  <c r="LR61" i="4"/>
  <c r="Q62" i="4"/>
  <c r="LR62" i="4" s="1"/>
  <c r="LH59" i="4"/>
  <c r="LK60" i="4"/>
  <c r="LI60" i="4" s="1"/>
  <c r="LS62" i="4" l="1" a="1"/>
  <c r="LS62" i="4" s="1"/>
  <c r="LL62" i="4" a="1"/>
  <c r="LL62" i="4" s="1"/>
  <c r="BH278" i="5"/>
  <c r="BI276" i="5"/>
  <c r="Q63" i="4"/>
  <c r="LP61" i="4"/>
  <c r="LO61" i="4"/>
  <c r="LH60" i="4"/>
  <c r="LK61" i="4"/>
  <c r="LI61" i="4" s="1"/>
  <c r="LS63" i="4" l="1" a="1"/>
  <c r="LS63" i="4" s="1"/>
  <c r="LL63" i="4" a="1"/>
  <c r="LL63" i="4" s="1"/>
  <c r="BJ276" i="5"/>
  <c r="BI278" i="5"/>
  <c r="LP62" i="4"/>
  <c r="LO62" i="4"/>
  <c r="Q64" i="4"/>
  <c r="LR64" i="4" s="1"/>
  <c r="LR63" i="4"/>
  <c r="LH61" i="4"/>
  <c r="LK62" i="4"/>
  <c r="LI62" i="4" s="1"/>
  <c r="LL64" i="4" l="1" a="1"/>
  <c r="LL64" i="4" s="1"/>
  <c r="LS64" i="4" a="1"/>
  <c r="LS64" i="4" s="1"/>
  <c r="BJ278" i="5"/>
  <c r="BK276" i="5"/>
  <c r="LP63" i="4"/>
  <c r="LO63" i="4"/>
  <c r="Q65" i="4"/>
  <c r="LK63" i="4"/>
  <c r="LI63" i="4" s="1"/>
  <c r="LH62" i="4"/>
  <c r="LS65" i="4" l="1" a="1"/>
  <c r="LS65" i="4" s="1"/>
  <c r="LL65" i="4" a="1"/>
  <c r="LL65" i="4" s="1"/>
  <c r="BL276" i="5"/>
  <c r="BK278" i="5"/>
  <c r="Q66" i="4"/>
  <c r="LR65" i="4"/>
  <c r="LP64" i="4"/>
  <c r="LO64" i="4"/>
  <c r="LK64" i="4"/>
  <c r="LI64" i="4" s="1"/>
  <c r="LH63" i="4"/>
  <c r="LS66" i="4" l="1" a="1"/>
  <c r="LS66" i="4" s="1"/>
  <c r="LL66" i="4" a="1"/>
  <c r="LL66" i="4" s="1"/>
  <c r="BL278" i="5"/>
  <c r="BM276" i="5"/>
  <c r="LO65" i="4"/>
  <c r="LP65" i="4"/>
  <c r="Q67" i="4"/>
  <c r="LR66" i="4"/>
  <c r="LH64" i="4"/>
  <c r="LK65" i="4"/>
  <c r="LI65" i="4" s="1"/>
  <c r="LS67" i="4" l="1" a="1"/>
  <c r="LS67" i="4" s="1"/>
  <c r="LL67" i="4" a="1"/>
  <c r="LL67" i="4" s="1"/>
  <c r="BN276" i="5"/>
  <c r="BM278" i="5"/>
  <c r="LO66" i="4"/>
  <c r="LP66" i="4"/>
  <c r="Q68" i="4"/>
  <c r="LR67" i="4"/>
  <c r="LK66" i="4"/>
  <c r="LI66" i="4" s="1"/>
  <c r="LH65" i="4"/>
  <c r="LL68" i="4" l="1" a="1"/>
  <c r="LL68" i="4" s="1"/>
  <c r="LK68" i="4"/>
  <c r="LS68" i="4" a="1"/>
  <c r="LS68" i="4" s="1"/>
  <c r="BO276" i="5"/>
  <c r="BN278" i="5"/>
  <c r="LP67" i="4"/>
  <c r="LO67" i="4"/>
  <c r="LR68" i="4"/>
  <c r="Q69" i="4"/>
  <c r="LH66" i="4"/>
  <c r="LK67" i="4"/>
  <c r="LI67" i="4" s="1"/>
  <c r="LL69" i="4" l="1" a="1"/>
  <c r="LL69" i="4" s="1"/>
  <c r="LK69" i="4"/>
  <c r="LS69" i="4" a="1"/>
  <c r="LS69" i="4" s="1"/>
  <c r="BO278" i="5"/>
  <c r="BP276" i="5"/>
  <c r="Q70" i="4"/>
  <c r="LR69" i="4"/>
  <c r="LP68" i="4"/>
  <c r="LO68" i="4"/>
  <c r="LI68" i="4"/>
  <c r="LH67" i="4"/>
  <c r="LK70" i="4" l="1"/>
  <c r="LL70" i="4" a="1"/>
  <c r="LL70" i="4" s="1"/>
  <c r="LS70" i="4" a="1"/>
  <c r="LS70" i="4" s="1"/>
  <c r="BQ276" i="5"/>
  <c r="BP278" i="5"/>
  <c r="LP69" i="4"/>
  <c r="LO69" i="4"/>
  <c r="Q71" i="4"/>
  <c r="LR70" i="4"/>
  <c r="LI69" i="4"/>
  <c r="LH68" i="4"/>
  <c r="LK71" i="4" l="1"/>
  <c r="LL71" i="4" a="1"/>
  <c r="LL71" i="4" s="1"/>
  <c r="BQ278" i="5"/>
  <c r="BR276" i="5"/>
  <c r="LS71" i="4" a="1"/>
  <c r="LS71" i="4" s="1"/>
  <c r="LP70" i="4"/>
  <c r="LO70" i="4"/>
  <c r="Q72" i="4"/>
  <c r="LL72" i="4" s="1" a="1"/>
  <c r="LL72" i="4" s="1"/>
  <c r="LR71" i="4"/>
  <c r="LH69" i="4"/>
  <c r="LI70" i="4"/>
  <c r="LS72" i="4" l="1" a="1"/>
  <c r="LS72" i="4" s="1"/>
  <c r="BS276" i="5"/>
  <c r="BR278" i="5"/>
  <c r="LP71" i="4"/>
  <c r="LO71" i="4"/>
  <c r="Q73" i="4"/>
  <c r="LL73" i="4" s="1" a="1"/>
  <c r="LL73" i="4" s="1"/>
  <c r="LR72" i="4"/>
  <c r="LI71" i="4"/>
  <c r="LH70" i="4"/>
  <c r="BT276" i="5" l="1"/>
  <c r="BS278" i="5"/>
  <c r="LS73" i="4" a="1"/>
  <c r="LS73" i="4" s="1"/>
  <c r="LP72" i="4"/>
  <c r="LO72" i="4"/>
  <c r="Q74" i="4"/>
  <c r="LL74" i="4" s="1" a="1"/>
  <c r="LL74" i="4" s="1"/>
  <c r="LR73" i="4"/>
  <c r="LH71" i="4"/>
  <c r="LK72" i="4"/>
  <c r="LI72" i="4" s="1"/>
  <c r="LS74" i="4" l="1" a="1"/>
  <c r="LS74" i="4" s="1"/>
  <c r="BU276" i="5"/>
  <c r="BT278" i="5"/>
  <c r="LO73" i="4"/>
  <c r="LP73" i="4"/>
  <c r="Q75" i="4"/>
  <c r="LR74" i="4"/>
  <c r="LK73" i="4"/>
  <c r="LI73" i="4" s="1"/>
  <c r="LH72" i="4"/>
  <c r="BV276" i="5" l="1"/>
  <c r="BU278" i="5"/>
  <c r="LS75" i="4" a="1"/>
  <c r="LS75" i="4" s="1"/>
  <c r="LL75" i="4" a="1"/>
  <c r="LL75" i="4" s="1"/>
  <c r="Q76" i="4"/>
  <c r="LR75" i="4"/>
  <c r="LP74" i="4"/>
  <c r="LO74" i="4"/>
  <c r="LH73" i="4"/>
  <c r="LK74" i="4"/>
  <c r="LI74" i="4" s="1"/>
  <c r="LS76" i="4" l="1" a="1"/>
  <c r="LS76" i="4" s="1"/>
  <c r="LL76" i="4" a="1"/>
  <c r="LL76" i="4" s="1"/>
  <c r="BV278" i="5"/>
  <c r="BW276" i="5"/>
  <c r="BW278" i="5" s="1"/>
  <c r="LP75" i="4"/>
  <c r="LO75" i="4"/>
  <c r="LR76" i="4"/>
  <c r="Q77" i="4"/>
  <c r="LK75" i="4"/>
  <c r="LI75" i="4" s="1"/>
  <c r="LH74" i="4"/>
  <c r="LS77" i="4" l="1" a="1"/>
  <c r="LS77" i="4" s="1"/>
  <c r="LL77" i="4" a="1"/>
  <c r="LL77" i="4" s="1"/>
  <c r="Q78" i="4"/>
  <c r="LR77" i="4"/>
  <c r="LP76" i="4"/>
  <c r="LO76" i="4"/>
  <c r="LK76" i="4"/>
  <c r="LI76" i="4" s="1"/>
  <c r="LH75" i="4"/>
  <c r="LS78" i="4" l="1" a="1"/>
  <c r="LS78" i="4" s="1"/>
  <c r="LL78" i="4" a="1"/>
  <c r="LL78" i="4" s="1"/>
  <c r="LP77" i="4"/>
  <c r="LO77" i="4"/>
  <c r="Q79" i="4"/>
  <c r="LR78" i="4"/>
  <c r="LH76" i="4"/>
  <c r="LK77" i="4"/>
  <c r="LI77" i="4" s="1"/>
  <c r="LS79" i="4" l="1" a="1"/>
  <c r="LS79" i="4" s="1"/>
  <c r="LL79" i="4" a="1"/>
  <c r="LL79" i="4" s="1"/>
  <c r="LO78" i="4"/>
  <c r="LP78" i="4"/>
  <c r="Q80" i="4"/>
  <c r="LR79" i="4"/>
  <c r="LK78" i="4"/>
  <c r="LI78" i="4" s="1"/>
  <c r="LH77" i="4"/>
  <c r="LL80" i="4" l="1" a="1"/>
  <c r="LL80" i="4" s="1"/>
  <c r="LS80" i="4" a="1"/>
  <c r="LS80" i="4" s="1"/>
  <c r="LP79" i="4"/>
  <c r="LO79" i="4"/>
  <c r="Q81" i="4"/>
  <c r="LR80" i="4"/>
  <c r="LK79" i="4"/>
  <c r="LI79" i="4" s="1"/>
  <c r="LH78" i="4"/>
  <c r="LS81" i="4" l="1" a="1"/>
  <c r="LS81" i="4" s="1"/>
  <c r="LL81" i="4" a="1"/>
  <c r="LL81" i="4" s="1"/>
  <c r="LP80" i="4"/>
  <c r="LO80" i="4"/>
  <c r="Q82" i="4"/>
  <c r="LR81" i="4"/>
  <c r="LH79" i="4"/>
  <c r="LK80" i="4"/>
  <c r="LI80" i="4" s="1"/>
  <c r="LS82" i="4" l="1" a="1"/>
  <c r="LS82" i="4" s="1"/>
  <c r="LL82" i="4" a="1"/>
  <c r="LL82" i="4" s="1"/>
  <c r="LP81" i="4"/>
  <c r="LO81" i="4"/>
  <c r="Q83" i="4"/>
  <c r="LR82" i="4"/>
  <c r="LH80" i="4"/>
  <c r="LK81" i="4"/>
  <c r="LI81" i="4" s="1"/>
  <c r="LS83" i="4" l="1" a="1"/>
  <c r="LS83" i="4" s="1"/>
  <c r="LL83" i="4" a="1"/>
  <c r="LL83" i="4" s="1"/>
  <c r="LO82" i="4"/>
  <c r="LP82" i="4"/>
  <c r="Q84" i="4"/>
  <c r="LR83" i="4"/>
  <c r="LK82" i="4"/>
  <c r="LI82" i="4" s="1"/>
  <c r="LH81" i="4"/>
  <c r="LS84" i="4" l="1" a="1"/>
  <c r="LS84" i="4" s="1"/>
  <c r="LL84" i="4" a="1"/>
  <c r="LL84" i="4" s="1"/>
  <c r="LO83" i="4"/>
  <c r="LP83" i="4"/>
  <c r="Q85" i="4"/>
  <c r="LR84" i="4"/>
  <c r="LH82" i="4"/>
  <c r="LK83" i="4"/>
  <c r="LI83" i="4" s="1"/>
  <c r="LS85" i="4" l="1" a="1"/>
  <c r="LS85" i="4" s="1"/>
  <c r="LL85" i="4" a="1"/>
  <c r="LL85" i="4" s="1"/>
  <c r="LP84" i="4"/>
  <c r="LO84" i="4"/>
  <c r="Q86" i="4"/>
  <c r="LR85" i="4"/>
  <c r="LH83" i="4"/>
  <c r="LK84" i="4"/>
  <c r="LI84" i="4" s="1"/>
  <c r="LS86" i="4" l="1" a="1"/>
  <c r="LS86" i="4" s="1"/>
  <c r="LL86" i="4" a="1"/>
  <c r="LL86" i="4" s="1"/>
  <c r="LP85" i="4"/>
  <c r="LO85" i="4"/>
  <c r="Q87" i="4"/>
  <c r="LR86" i="4"/>
  <c r="LH84" i="4"/>
  <c r="LK85" i="4"/>
  <c r="LI85" i="4" s="1"/>
  <c r="LS87" i="4" l="1" a="1"/>
  <c r="LS87" i="4" s="1"/>
  <c r="LL87" i="4" a="1"/>
  <c r="LL87" i="4" s="1"/>
  <c r="LP86" i="4"/>
  <c r="LO86" i="4"/>
  <c r="Q88" i="4"/>
  <c r="LR87" i="4"/>
  <c r="LK86" i="4"/>
  <c r="LI86" i="4" s="1"/>
  <c r="LH85" i="4"/>
  <c r="LL88" i="4" l="1" a="1"/>
  <c r="LL88" i="4" s="1"/>
  <c r="LS88" i="4" a="1"/>
  <c r="LS88" i="4" s="1"/>
  <c r="Q89" i="4"/>
  <c r="LR88" i="4"/>
  <c r="LP87" i="4"/>
  <c r="LO87" i="4"/>
  <c r="LK87" i="4"/>
  <c r="LI87" i="4" s="1"/>
  <c r="LH86" i="4"/>
  <c r="LS89" i="4" l="1" a="1"/>
  <c r="LS89" i="4" s="1"/>
  <c r="LL89" i="4" a="1"/>
  <c r="LL89" i="4" s="1"/>
  <c r="LP88" i="4"/>
  <c r="LO88" i="4"/>
  <c r="Q90" i="4"/>
  <c r="LR89" i="4"/>
  <c r="LK88" i="4"/>
  <c r="LI88" i="4" s="1"/>
  <c r="LH87" i="4"/>
  <c r="LS90" i="4" l="1" a="1"/>
  <c r="LS90" i="4" s="1"/>
  <c r="LL90" i="4" a="1"/>
  <c r="LL90" i="4" s="1"/>
  <c r="Q91" i="4"/>
  <c r="LR90" i="4"/>
  <c r="LO89" i="4"/>
  <c r="LP89" i="4"/>
  <c r="LH88" i="4"/>
  <c r="LK89" i="4"/>
  <c r="LI89" i="4" s="1"/>
  <c r="LS91" i="4" l="1" a="1"/>
  <c r="LS91" i="4" s="1"/>
  <c r="LL91" i="4" a="1"/>
  <c r="LL91" i="4" s="1"/>
  <c r="LO90" i="4"/>
  <c r="LP90" i="4"/>
  <c r="Q92" i="4"/>
  <c r="LR91" i="4"/>
  <c r="LK90" i="4"/>
  <c r="LI90" i="4" s="1"/>
  <c r="LH89" i="4"/>
  <c r="LS92" i="4" l="1" a="1"/>
  <c r="LS92" i="4" s="1"/>
  <c r="LL92" i="4" a="1"/>
  <c r="LL92" i="4" s="1"/>
  <c r="LO91" i="4"/>
  <c r="LP91" i="4"/>
  <c r="Q93" i="4"/>
  <c r="LR92" i="4"/>
  <c r="LH90" i="4"/>
  <c r="LK91" i="4"/>
  <c r="LI91" i="4" s="1"/>
  <c r="LS93" i="4" l="1" a="1"/>
  <c r="LS93" i="4" s="1"/>
  <c r="LL93" i="4" a="1"/>
  <c r="LL93" i="4" s="1"/>
  <c r="LP92" i="4"/>
  <c r="LO92" i="4"/>
  <c r="Q94" i="4"/>
  <c r="LR93" i="4"/>
  <c r="LH91" i="4"/>
  <c r="LK92" i="4"/>
  <c r="LI92" i="4" s="1"/>
  <c r="LS94" i="4" l="1" a="1"/>
  <c r="LS94" i="4" s="1"/>
  <c r="LL94" i="4" a="1"/>
  <c r="LL94" i="4" s="1"/>
  <c r="LO93" i="4"/>
  <c r="LP93" i="4"/>
  <c r="LR94" i="4"/>
  <c r="Q95" i="4"/>
  <c r="LH92" i="4"/>
  <c r="LK93" i="4"/>
  <c r="LI93" i="4" s="1"/>
  <c r="LS95" i="4" l="1" a="1"/>
  <c r="LS95" i="4" s="1"/>
  <c r="LL95" i="4" a="1"/>
  <c r="LL95" i="4" s="1"/>
  <c r="LP94" i="4"/>
  <c r="LO94" i="4"/>
  <c r="Q96" i="4"/>
  <c r="LR95" i="4"/>
  <c r="LK94" i="4"/>
  <c r="LI94" i="4" s="1"/>
  <c r="LH93" i="4"/>
  <c r="LS96" i="4" l="1" a="1"/>
  <c r="LS96" i="4" s="1"/>
  <c r="LL96" i="4" a="1"/>
  <c r="LL96" i="4" s="1"/>
  <c r="Q97" i="4"/>
  <c r="LR96" i="4"/>
  <c r="LP95" i="4"/>
  <c r="LO95" i="4"/>
  <c r="LK95" i="4"/>
  <c r="LI95" i="4" s="1"/>
  <c r="LH94" i="4"/>
  <c r="LS97" i="4" l="1" a="1"/>
  <c r="LS97" i="4" s="1"/>
  <c r="LL97" i="4" a="1"/>
  <c r="LL97" i="4" s="1"/>
  <c r="LP96" i="4"/>
  <c r="LO96" i="4"/>
  <c r="LR97" i="4"/>
  <c r="Q98" i="4"/>
  <c r="LK96" i="4"/>
  <c r="LI96" i="4" s="1"/>
  <c r="LH95" i="4"/>
  <c r="LS98" i="4" l="1" a="1"/>
  <c r="LS98" i="4" s="1"/>
  <c r="LL98" i="4" a="1"/>
  <c r="LL98" i="4" s="1"/>
  <c r="LO97" i="4"/>
  <c r="LP97" i="4"/>
  <c r="Q99" i="4"/>
  <c r="LR98" i="4"/>
  <c r="LH96" i="4"/>
  <c r="LK97" i="4"/>
  <c r="LI97" i="4" s="1"/>
  <c r="LS99" i="4" l="1" a="1"/>
  <c r="LS99" i="4" s="1"/>
  <c r="LL99" i="4" a="1"/>
  <c r="LL99" i="4" s="1"/>
  <c r="LP98" i="4"/>
  <c r="LO98" i="4"/>
  <c r="Q100" i="4"/>
  <c r="LR99" i="4"/>
  <c r="LH97" i="4"/>
  <c r="LK98" i="4"/>
  <c r="LI98" i="4" s="1"/>
  <c r="LS100" i="4" l="1" a="1"/>
  <c r="LS100" i="4" s="1"/>
  <c r="LL100" i="4" a="1"/>
  <c r="LL100" i="4" s="1"/>
  <c r="LP99" i="4"/>
  <c r="LO99" i="4"/>
  <c r="LR100" i="4"/>
  <c r="Q101" i="4"/>
  <c r="LH98" i="4"/>
  <c r="LK99" i="4"/>
  <c r="LI99" i="4" s="1"/>
  <c r="LS101" i="4" l="1" a="1"/>
  <c r="LS101" i="4" s="1"/>
  <c r="LL101" i="4" a="1"/>
  <c r="LL101" i="4" s="1"/>
  <c r="LR101" i="4"/>
  <c r="Q102" i="4"/>
  <c r="LP100" i="4"/>
  <c r="LO100" i="4"/>
  <c r="LK100" i="4"/>
  <c r="LI100" i="4" s="1"/>
  <c r="LH99" i="4"/>
  <c r="LS102" i="4" l="1" a="1"/>
  <c r="LS102" i="4" s="1"/>
  <c r="LL102" i="4" a="1"/>
  <c r="LL102" i="4" s="1"/>
  <c r="LR102" i="4"/>
  <c r="Q103" i="4"/>
  <c r="LP101" i="4"/>
  <c r="LO101" i="4"/>
  <c r="LK101" i="4"/>
  <c r="LI101" i="4" s="1"/>
  <c r="LH100" i="4"/>
  <c r="LS103" i="4" l="1" a="1"/>
  <c r="LS103" i="4" s="1"/>
  <c r="LL103" i="4" a="1"/>
  <c r="LL103" i="4" s="1"/>
  <c r="Q104" i="4"/>
  <c r="LR103" i="4"/>
  <c r="LP102" i="4"/>
  <c r="LO102" i="4"/>
  <c r="LH101" i="4"/>
  <c r="LK102" i="4"/>
  <c r="LI102" i="4" s="1"/>
  <c r="LL104" i="4" l="1" a="1"/>
  <c r="LL104" i="4" s="1"/>
  <c r="LS104" i="4" a="1"/>
  <c r="LS104" i="4" s="1"/>
  <c r="LP103" i="4"/>
  <c r="LO103" i="4"/>
  <c r="Q105" i="4"/>
  <c r="LR104" i="4"/>
  <c r="LK103" i="4"/>
  <c r="LI103" i="4" s="1"/>
  <c r="LH102" i="4"/>
  <c r="LS105" i="4" l="1" a="1"/>
  <c r="LS105" i="4" s="1"/>
  <c r="LL105" i="4" a="1"/>
  <c r="LL105" i="4" s="1"/>
  <c r="LP104" i="4"/>
  <c r="LO104" i="4"/>
  <c r="LR105" i="4"/>
  <c r="Q106" i="4"/>
  <c r="LK104" i="4"/>
  <c r="LI104" i="4" s="1"/>
  <c r="LH103" i="4"/>
  <c r="LS106" i="4" l="1" a="1"/>
  <c r="LS106" i="4" s="1"/>
  <c r="LL106" i="4" a="1"/>
  <c r="LL106" i="4" s="1"/>
  <c r="LO105" i="4"/>
  <c r="LP105" i="4"/>
  <c r="Q107" i="4"/>
  <c r="LR106" i="4"/>
  <c r="LH104" i="4"/>
  <c r="LK105" i="4"/>
  <c r="LI105" i="4" s="1"/>
  <c r="LS107" i="4" l="1" a="1"/>
  <c r="LS107" i="4" s="1"/>
  <c r="LL107" i="4" a="1"/>
  <c r="LL107" i="4" s="1"/>
  <c r="LP106" i="4"/>
  <c r="LO106" i="4"/>
  <c r="Q108" i="4"/>
  <c r="LR107" i="4"/>
  <c r="LK106" i="4"/>
  <c r="LI106" i="4" s="1"/>
  <c r="LH105" i="4"/>
  <c r="LS108" i="4" l="1" a="1"/>
  <c r="LS108" i="4" s="1"/>
  <c r="LL108" i="4" a="1"/>
  <c r="LL108" i="4" s="1"/>
  <c r="LR108" i="4"/>
  <c r="Q109" i="4"/>
  <c r="LP107" i="4"/>
  <c r="LO107" i="4"/>
  <c r="LK107" i="4"/>
  <c r="LI107" i="4" s="1"/>
  <c r="LH106" i="4"/>
  <c r="LS109" i="4" l="1" a="1"/>
  <c r="LS109" i="4" s="1"/>
  <c r="LL109" i="4" a="1"/>
  <c r="LL109" i="4" s="1"/>
  <c r="LR109" i="4"/>
  <c r="Q110" i="4"/>
  <c r="LP108" i="4"/>
  <c r="LO108" i="4"/>
  <c r="LH107" i="4"/>
  <c r="LK108" i="4"/>
  <c r="LI108" i="4" s="1"/>
  <c r="LS110" i="4" l="1" a="1"/>
  <c r="LS110" i="4" s="1"/>
  <c r="LL110" i="4" a="1"/>
  <c r="LL110" i="4" s="1"/>
  <c r="Q111" i="4"/>
  <c r="LR110" i="4"/>
  <c r="LO109" i="4"/>
  <c r="LP109" i="4"/>
  <c r="LH108" i="4"/>
  <c r="LK109" i="4"/>
  <c r="LI109" i="4" s="1"/>
  <c r="LS111" i="4" l="1" a="1"/>
  <c r="LS111" i="4" s="1"/>
  <c r="LL111" i="4" a="1"/>
  <c r="LL111" i="4" s="1"/>
  <c r="LP110" i="4"/>
  <c r="LO110" i="4"/>
  <c r="Q112" i="4"/>
  <c r="LR111" i="4"/>
  <c r="LH109" i="4"/>
  <c r="LK110" i="4"/>
  <c r="LI110" i="4" s="1"/>
  <c r="LL112" i="4" l="1" a="1"/>
  <c r="LL112" i="4" s="1"/>
  <c r="LS112" i="4" a="1"/>
  <c r="LS112" i="4" s="1"/>
  <c r="LO111" i="4"/>
  <c r="LP111" i="4"/>
  <c r="Q113" i="4"/>
  <c r="LR112" i="4"/>
  <c r="LK111" i="4"/>
  <c r="LI111" i="4" s="1"/>
  <c r="LH110" i="4"/>
  <c r="LS113" i="4" l="1" a="1"/>
  <c r="LS113" i="4" s="1"/>
  <c r="LL113" i="4" a="1"/>
  <c r="LL113" i="4" s="1"/>
  <c r="LR113" i="4"/>
  <c r="Q114" i="4"/>
  <c r="LP112" i="4"/>
  <c r="LO112" i="4"/>
  <c r="LH111" i="4"/>
  <c r="LK112" i="4"/>
  <c r="LI112" i="4" s="1"/>
  <c r="LS114" i="4" l="1" a="1"/>
  <c r="LS114" i="4" s="1"/>
  <c r="LL114" i="4" a="1"/>
  <c r="LL114" i="4" s="1"/>
  <c r="Q115" i="4"/>
  <c r="LR114" i="4"/>
  <c r="LP113" i="4"/>
  <c r="LO113" i="4"/>
  <c r="LK113" i="4"/>
  <c r="LI113" i="4" s="1"/>
  <c r="LH112" i="4"/>
  <c r="LS115" i="4" l="1" a="1"/>
  <c r="LS115" i="4" s="1"/>
  <c r="LL115" i="4" a="1"/>
  <c r="LL115" i="4" s="1"/>
  <c r="LP114" i="4"/>
  <c r="LO114" i="4"/>
  <c r="Q116" i="4"/>
  <c r="LR115" i="4"/>
  <c r="LH113" i="4"/>
  <c r="LK114" i="4"/>
  <c r="LI114" i="4" s="1"/>
  <c r="LS116" i="4" l="1" a="1"/>
  <c r="LS116" i="4" s="1"/>
  <c r="LL116" i="4" a="1"/>
  <c r="LL116" i="4" s="1"/>
  <c r="LP115" i="4"/>
  <c r="LO115" i="4"/>
  <c r="Q117" i="4"/>
  <c r="LR116" i="4"/>
  <c r="LK115" i="4"/>
  <c r="LI115" i="4" s="1"/>
  <c r="LH114" i="4"/>
  <c r="LS117" i="4" l="1" a="1"/>
  <c r="LS117" i="4" s="1"/>
  <c r="LL117" i="4" a="1"/>
  <c r="LL117" i="4" s="1"/>
  <c r="LR117" i="4"/>
  <c r="Q118" i="4"/>
  <c r="LP116" i="4"/>
  <c r="LO116" i="4"/>
  <c r="LH115" i="4"/>
  <c r="LK116" i="4"/>
  <c r="LI116" i="4" s="1"/>
  <c r="LS118" i="4" l="1" a="1"/>
  <c r="LS118" i="4" s="1"/>
  <c r="LL118" i="4" a="1"/>
  <c r="LL118" i="4" s="1"/>
  <c r="LR118" i="4"/>
  <c r="Q119" i="4"/>
  <c r="LP117" i="4"/>
  <c r="LO117" i="4"/>
  <c r="LK117" i="4"/>
  <c r="LI117" i="4" s="1"/>
  <c r="LH116" i="4"/>
  <c r="LS119" i="4" l="1" a="1"/>
  <c r="LS119" i="4" s="1"/>
  <c r="LL119" i="4" a="1"/>
  <c r="LL119" i="4" s="1"/>
  <c r="Q120" i="4"/>
  <c r="LR119" i="4"/>
  <c r="LP118" i="4"/>
  <c r="LO118" i="4"/>
  <c r="LH117" i="4"/>
  <c r="LK118" i="4"/>
  <c r="LI118" i="4" s="1"/>
  <c r="LS120" i="4" l="1" a="1"/>
  <c r="LS120" i="4" s="1"/>
  <c r="LL120" i="4" a="1"/>
  <c r="LL120" i="4" s="1"/>
  <c r="LO119" i="4"/>
  <c r="LP119" i="4"/>
  <c r="Q121" i="4"/>
  <c r="LR120" i="4"/>
  <c r="LH118" i="4"/>
  <c r="LK119" i="4"/>
  <c r="LI119" i="4" s="1"/>
  <c r="LS121" i="4" l="1" a="1"/>
  <c r="LS121" i="4" s="1"/>
  <c r="LL121" i="4" a="1"/>
  <c r="LL121" i="4" s="1"/>
  <c r="LP120" i="4"/>
  <c r="LO120" i="4"/>
  <c r="LR121" i="4"/>
  <c r="Q122" i="4"/>
  <c r="LK120" i="4"/>
  <c r="LI120" i="4" s="1"/>
  <c r="LH119" i="4"/>
  <c r="LS122" i="4" l="1" a="1"/>
  <c r="LS122" i="4" s="1"/>
  <c r="LT75" i="4" s="1"/>
  <c r="LL122" i="4" a="1"/>
  <c r="LL122" i="4" s="1"/>
  <c r="Q123" i="4"/>
  <c r="LR122" i="4"/>
  <c r="LO121" i="4"/>
  <c r="LP121" i="4"/>
  <c r="LH120" i="4"/>
  <c r="LK121" i="4"/>
  <c r="LI121" i="4" s="1"/>
  <c r="LS123" i="4" l="1" a="1"/>
  <c r="LS123" i="4" s="1"/>
  <c r="LL123" i="4" a="1"/>
  <c r="LL123" i="4" s="1"/>
  <c r="LP122" i="4"/>
  <c r="LO122" i="4"/>
  <c r="Q124" i="4"/>
  <c r="LR123" i="4"/>
  <c r="LH121" i="4"/>
  <c r="LK122" i="4"/>
  <c r="LI122" i="4" s="1"/>
  <c r="LS124" i="4" l="1" a="1"/>
  <c r="LS124" i="4" s="1"/>
  <c r="LL124" i="4" a="1"/>
  <c r="LL124" i="4" s="1"/>
  <c r="LO123" i="4"/>
  <c r="LP123" i="4"/>
  <c r="LR124" i="4"/>
  <c r="Q125" i="4"/>
  <c r="LH122" i="4"/>
  <c r="LK123" i="4"/>
  <c r="LI123" i="4" s="1"/>
  <c r="LS125" i="4" l="1" a="1"/>
  <c r="LS125" i="4" s="1"/>
  <c r="LL125" i="4" a="1"/>
  <c r="LL125" i="4" s="1"/>
  <c r="LR125" i="4"/>
  <c r="Q126" i="4"/>
  <c r="LP124" i="4"/>
  <c r="LO124" i="4"/>
  <c r="LH123" i="4"/>
  <c r="LK124" i="4"/>
  <c r="LI124" i="4" s="1"/>
  <c r="LS126" i="4" l="1" a="1"/>
  <c r="LS126" i="4" s="1"/>
  <c r="LL126" i="4" a="1"/>
  <c r="LL126" i="4" s="1"/>
  <c r="LR126" i="4"/>
  <c r="Q127" i="4"/>
  <c r="LP125" i="4"/>
  <c r="LO125" i="4"/>
  <c r="LH124" i="4"/>
  <c r="LK125" i="4"/>
  <c r="LI125" i="4" s="1"/>
  <c r="LS127" i="4" l="1" a="1"/>
  <c r="LS127" i="4" s="1"/>
  <c r="LL127" i="4" a="1"/>
  <c r="LL127" i="4" s="1"/>
  <c r="Q128" i="4"/>
  <c r="LR127" i="4"/>
  <c r="LO126" i="4"/>
  <c r="LP126" i="4"/>
  <c r="LH125" i="4"/>
  <c r="LK126" i="4"/>
  <c r="LI126" i="4" s="1"/>
  <c r="LL128" i="4" l="1" a="1"/>
  <c r="LL128" i="4" s="1"/>
  <c r="LS128" i="4" a="1"/>
  <c r="LS128" i="4" s="1"/>
  <c r="LP127" i="4"/>
  <c r="LO127" i="4"/>
  <c r="Q129" i="4"/>
  <c r="LR128" i="4"/>
  <c r="LK127" i="4"/>
  <c r="LI127" i="4" s="1"/>
  <c r="LH126" i="4"/>
  <c r="LS129" i="4" l="1" a="1"/>
  <c r="LS129" i="4" s="1"/>
  <c r="LL129" i="4" a="1"/>
  <c r="LL129" i="4" s="1"/>
  <c r="LR129" i="4"/>
  <c r="Q130" i="4"/>
  <c r="LO128" i="4"/>
  <c r="LP128" i="4"/>
  <c r="LK128" i="4"/>
  <c r="LI128" i="4" s="1"/>
  <c r="LH127" i="4"/>
  <c r="LS130" i="4" l="1" a="1"/>
  <c r="LS130" i="4" s="1"/>
  <c r="LL130" i="4" a="1"/>
  <c r="LL130" i="4" s="1"/>
  <c r="Q131" i="4"/>
  <c r="LR130" i="4"/>
  <c r="LP129" i="4"/>
  <c r="LO129" i="4"/>
  <c r="LK129" i="4"/>
  <c r="LI129" i="4" s="1"/>
  <c r="LH128" i="4"/>
  <c r="LS131" i="4" l="1" a="1"/>
  <c r="LS131" i="4" s="1"/>
  <c r="LL131" i="4" a="1"/>
  <c r="LL131" i="4" s="1"/>
  <c r="LO130" i="4"/>
  <c r="LP130" i="4"/>
  <c r="Q132" i="4"/>
  <c r="LR131" i="4"/>
  <c r="LH129" i="4"/>
  <c r="LK130" i="4"/>
  <c r="LI130" i="4" s="1"/>
  <c r="LS132" i="4" l="1" a="1"/>
  <c r="LS132" i="4" s="1"/>
  <c r="LL132" i="4" a="1"/>
  <c r="LL132" i="4" s="1"/>
  <c r="LP131" i="4"/>
  <c r="LO131" i="4"/>
  <c r="LR132" i="4"/>
  <c r="Q133" i="4"/>
  <c r="LK131" i="4"/>
  <c r="LI131" i="4" s="1"/>
  <c r="LH130" i="4"/>
  <c r="LS133" i="4" l="1" a="1"/>
  <c r="LS133" i="4" s="1"/>
  <c r="LL133" i="4" a="1"/>
  <c r="LL133" i="4" s="1"/>
  <c r="LP132" i="4"/>
  <c r="LO132" i="4"/>
  <c r="LR133" i="4"/>
  <c r="Q134" i="4"/>
  <c r="LK132" i="4"/>
  <c r="LI132" i="4" s="1"/>
  <c r="LH131" i="4"/>
  <c r="LS134" i="4" l="1" a="1"/>
  <c r="LS134" i="4" s="1"/>
  <c r="LL134" i="4" a="1"/>
  <c r="LL134" i="4" s="1"/>
  <c r="LP133" i="4"/>
  <c r="LO133" i="4"/>
  <c r="LR134" i="4"/>
  <c r="Q135" i="4"/>
  <c r="LH132" i="4"/>
  <c r="LK133" i="4"/>
  <c r="LI133" i="4" s="1"/>
  <c r="LS135" i="4" l="1" a="1"/>
  <c r="LS135" i="4" s="1"/>
  <c r="LL135" i="4" a="1"/>
  <c r="LL135" i="4" s="1"/>
  <c r="Q136" i="4"/>
  <c r="LR135" i="4"/>
  <c r="LP134" i="4"/>
  <c r="LO134" i="4"/>
  <c r="LK134" i="4"/>
  <c r="LI134" i="4" s="1"/>
  <c r="LH133" i="4"/>
  <c r="LS136" i="4" l="1" a="1"/>
  <c r="LS136" i="4" s="1"/>
  <c r="LL136" i="4" a="1"/>
  <c r="LL136" i="4" s="1"/>
  <c r="LO135" i="4"/>
  <c r="LP135" i="4"/>
  <c r="Q137" i="4"/>
  <c r="LR136" i="4"/>
  <c r="LH134" i="4"/>
  <c r="LK135" i="4"/>
  <c r="LI135" i="4" s="1"/>
  <c r="LS137" i="4" l="1" a="1"/>
  <c r="LS137" i="4" s="1"/>
  <c r="LL137" i="4" a="1"/>
  <c r="LL137" i="4" s="1"/>
  <c r="LP136" i="4"/>
  <c r="LO136" i="4"/>
  <c r="LR137" i="4"/>
  <c r="Q138" i="4"/>
  <c r="LK136" i="4"/>
  <c r="LI136" i="4" s="1"/>
  <c r="LH135" i="4"/>
  <c r="LS138" i="4" l="1" a="1"/>
  <c r="LS138" i="4" s="1"/>
  <c r="LL138" i="4" a="1"/>
  <c r="LL138" i="4" s="1"/>
  <c r="LP137" i="4"/>
  <c r="LO137" i="4"/>
  <c r="Q139" i="4"/>
  <c r="LR138" i="4"/>
  <c r="LH136" i="4"/>
  <c r="LK137" i="4"/>
  <c r="LI137" i="4" s="1"/>
  <c r="LS139" i="4" l="1" a="1"/>
  <c r="LS139" i="4" s="1"/>
  <c r="LL139" i="4" a="1"/>
  <c r="LL139" i="4" s="1"/>
  <c r="LP138" i="4"/>
  <c r="LO138" i="4"/>
  <c r="Q140" i="4"/>
  <c r="LR139" i="4"/>
  <c r="LH137" i="4"/>
  <c r="LK138" i="4"/>
  <c r="LI138" i="4" s="1"/>
  <c r="LS140" i="4" l="1" a="1"/>
  <c r="LS140" i="4" s="1"/>
  <c r="LL140" i="4" a="1"/>
  <c r="LL140" i="4" s="1"/>
  <c r="LP139" i="4"/>
  <c r="LO139" i="4"/>
  <c r="LR140" i="4"/>
  <c r="Q141" i="4"/>
  <c r="LK139" i="4"/>
  <c r="LI139" i="4" s="1"/>
  <c r="LH138" i="4"/>
  <c r="LS141" i="4" l="1" a="1"/>
  <c r="LS141" i="4" s="1"/>
  <c r="LL141" i="4" a="1"/>
  <c r="LL141" i="4" s="1"/>
  <c r="LR141" i="4"/>
  <c r="Q142" i="4"/>
  <c r="LP140" i="4"/>
  <c r="LO140" i="4"/>
  <c r="LH139" i="4"/>
  <c r="LK140" i="4"/>
  <c r="LI140" i="4" s="1"/>
  <c r="LS142" i="4" l="1" a="1"/>
  <c r="LS142" i="4" s="1"/>
  <c r="LL142" i="4" a="1"/>
  <c r="LL142" i="4" s="1"/>
  <c r="Q143" i="4"/>
  <c r="LR142" i="4"/>
  <c r="LO141" i="4"/>
  <c r="LP141" i="4"/>
  <c r="LH140" i="4"/>
  <c r="LK141" i="4"/>
  <c r="LI141" i="4" s="1"/>
  <c r="LS143" i="4" l="1" a="1"/>
  <c r="LS143" i="4" s="1"/>
  <c r="LL143" i="4" a="1"/>
  <c r="LL143" i="4" s="1"/>
  <c r="LP142" i="4"/>
  <c r="LO142" i="4"/>
  <c r="Q144" i="4"/>
  <c r="LR143" i="4"/>
  <c r="LK142" i="4"/>
  <c r="LI142" i="4" s="1"/>
  <c r="LH141" i="4"/>
  <c r="LL144" i="4" l="1" a="1"/>
  <c r="LL144" i="4" s="1"/>
  <c r="LS144" i="4" a="1"/>
  <c r="LS144" i="4" s="1"/>
  <c r="LO143" i="4"/>
  <c r="LP143" i="4"/>
  <c r="Q145" i="4"/>
  <c r="LR144" i="4"/>
  <c r="LH142" i="4"/>
  <c r="LK143" i="4"/>
  <c r="LI143" i="4" s="1"/>
  <c r="LS145" i="4" l="1" a="1"/>
  <c r="LS145" i="4" s="1"/>
  <c r="LL145" i="4" a="1"/>
  <c r="LL145" i="4" s="1"/>
  <c r="LP144" i="4"/>
  <c r="LO144" i="4"/>
  <c r="LR145" i="4"/>
  <c r="Q146" i="4"/>
  <c r="LH143" i="4"/>
  <c r="LK144" i="4"/>
  <c r="LI144" i="4" s="1"/>
  <c r="LS146" i="4" l="1" a="1"/>
  <c r="LS146" i="4" s="1"/>
  <c r="LL146" i="4" a="1"/>
  <c r="LL146" i="4" s="1"/>
  <c r="LO145" i="4"/>
  <c r="LP145" i="4"/>
  <c r="Q147" i="4"/>
  <c r="LR146" i="4"/>
  <c r="LK145" i="4"/>
  <c r="LI145" i="4" s="1"/>
  <c r="LH144" i="4"/>
  <c r="LS147" i="4" l="1" a="1"/>
  <c r="LS147" i="4" s="1"/>
  <c r="LL147" i="4" a="1"/>
  <c r="LL147" i="4" s="1"/>
  <c r="LP146" i="4"/>
  <c r="LO146" i="4"/>
  <c r="Q148" i="4"/>
  <c r="LR147" i="4"/>
  <c r="LH145" i="4"/>
  <c r="LK146" i="4"/>
  <c r="LI146" i="4" s="1"/>
  <c r="LS148" i="4" l="1" a="1"/>
  <c r="LS148" i="4" s="1"/>
  <c r="LL148" i="4" a="1"/>
  <c r="LL148" i="4" s="1"/>
  <c r="LP147" i="4"/>
  <c r="LO147" i="4"/>
  <c r="LR148" i="4"/>
  <c r="Q149" i="4"/>
  <c r="LH146" i="4"/>
  <c r="LK147" i="4"/>
  <c r="LI147" i="4" s="1"/>
  <c r="LS149" i="4" l="1" a="1"/>
  <c r="LS149" i="4" s="1"/>
  <c r="LL149" i="4" a="1"/>
  <c r="LL149" i="4" s="1"/>
  <c r="LR149" i="4"/>
  <c r="Q150" i="4"/>
  <c r="LP148" i="4"/>
  <c r="LO148" i="4"/>
  <c r="LK148" i="4"/>
  <c r="LI148" i="4" s="1"/>
  <c r="LH147" i="4"/>
  <c r="LS150" i="4" l="1" a="1"/>
  <c r="LS150" i="4" s="1"/>
  <c r="LL150" i="4" a="1"/>
  <c r="LL150" i="4" s="1"/>
  <c r="LR150" i="4"/>
  <c r="Q151" i="4"/>
  <c r="LP149" i="4"/>
  <c r="LO149" i="4"/>
  <c r="LH148" i="4"/>
  <c r="LK149" i="4"/>
  <c r="LI149" i="4" s="1"/>
  <c r="LS151" i="4" l="1" a="1"/>
  <c r="LS151" i="4" s="1"/>
  <c r="LL151" i="4" a="1"/>
  <c r="LL151" i="4" s="1"/>
  <c r="Q152" i="4"/>
  <c r="LR151" i="4"/>
  <c r="LP150" i="4"/>
  <c r="LO150" i="4"/>
  <c r="LK150" i="4"/>
  <c r="LI150" i="4" s="1"/>
  <c r="LH149" i="4"/>
  <c r="LL152" i="4" l="1" a="1"/>
  <c r="LL152" i="4" s="1"/>
  <c r="LS152" i="4" a="1"/>
  <c r="LS152" i="4" s="1"/>
  <c r="LP151" i="4"/>
  <c r="LO151" i="4"/>
  <c r="Q153" i="4"/>
  <c r="LR152" i="4"/>
  <c r="LK151" i="4"/>
  <c r="LI151" i="4" s="1"/>
  <c r="LH150" i="4"/>
  <c r="LS153" i="4" l="1" a="1"/>
  <c r="LS153" i="4" s="1"/>
  <c r="LL153" i="4" a="1"/>
  <c r="LL153" i="4" s="1"/>
  <c r="LP152" i="4"/>
  <c r="LO152" i="4"/>
  <c r="LR153" i="4"/>
  <c r="Q154" i="4"/>
  <c r="LH151" i="4"/>
  <c r="LK152" i="4"/>
  <c r="LI152" i="4" s="1"/>
  <c r="LS154" i="4" l="1" a="1"/>
  <c r="LS154" i="4" s="1"/>
  <c r="LL154" i="4" a="1"/>
  <c r="LL154" i="4" s="1"/>
  <c r="LO153" i="4"/>
  <c r="LP153" i="4"/>
  <c r="Q155" i="4"/>
  <c r="LR154" i="4"/>
  <c r="LH152" i="4"/>
  <c r="LK153" i="4"/>
  <c r="LI153" i="4" s="1"/>
  <c r="LS155" i="4" l="1" a="1"/>
  <c r="LS155" i="4" s="1"/>
  <c r="LL155" i="4" a="1"/>
  <c r="LL155" i="4" s="1"/>
  <c r="LP154" i="4"/>
  <c r="LO154" i="4"/>
  <c r="Q156" i="4"/>
  <c r="LR155" i="4"/>
  <c r="LH153" i="4"/>
  <c r="LK154" i="4"/>
  <c r="LI154" i="4" s="1"/>
  <c r="LS156" i="4" l="1" a="1"/>
  <c r="LS156" i="4" s="1"/>
  <c r="LL156" i="4" a="1"/>
  <c r="LL156" i="4" s="1"/>
  <c r="LO155" i="4"/>
  <c r="LP155" i="4"/>
  <c r="LR156" i="4"/>
  <c r="Q157" i="4"/>
  <c r="LK155" i="4"/>
  <c r="LI155" i="4" s="1"/>
  <c r="LH154" i="4"/>
  <c r="LS157" i="4" l="1" a="1"/>
  <c r="LS157" i="4" s="1"/>
  <c r="LL157" i="4" a="1"/>
  <c r="LL157" i="4" s="1"/>
  <c r="LR157" i="4"/>
  <c r="Q158" i="4"/>
  <c r="LP156" i="4"/>
  <c r="LO156" i="4"/>
  <c r="LH155" i="4"/>
  <c r="LK156" i="4"/>
  <c r="LI156" i="4" s="1"/>
  <c r="LS158" i="4" l="1" a="1"/>
  <c r="LS158" i="4" s="1"/>
  <c r="LL158" i="4" a="1"/>
  <c r="LL158" i="4" s="1"/>
  <c r="LR158" i="4"/>
  <c r="Q159" i="4"/>
  <c r="LP157" i="4"/>
  <c r="LO157" i="4"/>
  <c r="LH156" i="4"/>
  <c r="LK157" i="4"/>
  <c r="LI157" i="4" s="1"/>
  <c r="LS159" i="4" l="1" a="1"/>
  <c r="LS159" i="4" s="1"/>
  <c r="LL159" i="4" a="1"/>
  <c r="LL159" i="4" s="1"/>
  <c r="Q160" i="4"/>
  <c r="LR159" i="4"/>
  <c r="LP158" i="4"/>
  <c r="LO158" i="4"/>
  <c r="LK158" i="4"/>
  <c r="LI158" i="4" s="1"/>
  <c r="LH157" i="4"/>
  <c r="LS160" i="4" l="1" a="1"/>
  <c r="LS160" i="4" s="1"/>
  <c r="LL160" i="4" a="1"/>
  <c r="LL160" i="4" s="1"/>
  <c r="LO159" i="4"/>
  <c r="LP159" i="4"/>
  <c r="Q161" i="4"/>
  <c r="LR160" i="4"/>
  <c r="LH158" i="4"/>
  <c r="LK159" i="4"/>
  <c r="LI159" i="4" s="1"/>
  <c r="LS161" i="4" l="1" a="1"/>
  <c r="LS161" i="4" s="1"/>
  <c r="LL161" i="4" a="1"/>
  <c r="LL161" i="4" s="1"/>
  <c r="LP160" i="4"/>
  <c r="LO160" i="4"/>
  <c r="LR161" i="4"/>
  <c r="Q162" i="4"/>
  <c r="LK160" i="4"/>
  <c r="LI160" i="4" s="1"/>
  <c r="LH159" i="4"/>
  <c r="LS162" i="4" l="1" a="1"/>
  <c r="LS162" i="4" s="1"/>
  <c r="LL162" i="4" a="1"/>
  <c r="LL162" i="4" s="1"/>
  <c r="LP161" i="4"/>
  <c r="LO161" i="4"/>
  <c r="Q163" i="4"/>
  <c r="LR162" i="4"/>
  <c r="LH160" i="4"/>
  <c r="LK161" i="4"/>
  <c r="LI161" i="4" s="1"/>
  <c r="LS163" i="4" l="1" a="1"/>
  <c r="LS163" i="4" s="1"/>
  <c r="LL163" i="4" a="1"/>
  <c r="LL163" i="4" s="1"/>
  <c r="Q164" i="4"/>
  <c r="LR163" i="4"/>
  <c r="LP162" i="4"/>
  <c r="LO162" i="4"/>
  <c r="LH161" i="4"/>
  <c r="LK162" i="4"/>
  <c r="LI162" i="4" s="1"/>
  <c r="LS164" i="4" l="1" a="1"/>
  <c r="LS164" i="4" s="1"/>
  <c r="LL164" i="4" a="1"/>
  <c r="LL164" i="4" s="1"/>
  <c r="LO163" i="4"/>
  <c r="LP163" i="4"/>
  <c r="LR164" i="4"/>
  <c r="Q165" i="4"/>
  <c r="LK163" i="4"/>
  <c r="LI163" i="4" s="1"/>
  <c r="LH162" i="4"/>
  <c r="LS165" i="4" l="1" a="1"/>
  <c r="LS165" i="4" s="1"/>
  <c r="LL165" i="4" a="1"/>
  <c r="LL165" i="4" s="1"/>
  <c r="LR165" i="4"/>
  <c r="Q166" i="4"/>
  <c r="LP164" i="4"/>
  <c r="LO164" i="4"/>
  <c r="LH163" i="4"/>
  <c r="LK164" i="4"/>
  <c r="LI164" i="4" s="1"/>
  <c r="LS166" i="4" l="1" a="1"/>
  <c r="LS166" i="4" s="1"/>
  <c r="LL166" i="4" a="1"/>
  <c r="LL166" i="4" s="1"/>
  <c r="LR166" i="4"/>
  <c r="Q167" i="4"/>
  <c r="LO165" i="4"/>
  <c r="LP165" i="4"/>
  <c r="LK165" i="4"/>
  <c r="LI165" i="4" s="1"/>
  <c r="LH164" i="4"/>
  <c r="LS167" i="4" l="1" a="1"/>
  <c r="LS167" i="4" s="1"/>
  <c r="LL167" i="4" a="1"/>
  <c r="LL167" i="4" s="1"/>
  <c r="Q168" i="4"/>
  <c r="LR167" i="4"/>
  <c r="LP166" i="4"/>
  <c r="LO166" i="4"/>
  <c r="LH165" i="4"/>
  <c r="LK166" i="4"/>
  <c r="LI166" i="4" s="1"/>
  <c r="LL168" i="4" l="1" a="1"/>
  <c r="LL168" i="4" s="1"/>
  <c r="LS168" i="4" a="1"/>
  <c r="LS168" i="4" s="1"/>
  <c r="LP167" i="4"/>
  <c r="LO167" i="4"/>
  <c r="Q169" i="4"/>
  <c r="LR168" i="4"/>
  <c r="LK167" i="4"/>
  <c r="LI167" i="4" s="1"/>
  <c r="LH166" i="4"/>
  <c r="LS169" i="4" l="1" a="1"/>
  <c r="LS169" i="4" s="1"/>
  <c r="LL169" i="4" a="1"/>
  <c r="LL169" i="4" s="1"/>
  <c r="LP168" i="4"/>
  <c r="LO168" i="4"/>
  <c r="LR169" i="4"/>
  <c r="Q170" i="4"/>
  <c r="LK168" i="4"/>
  <c r="LI168" i="4" s="1"/>
  <c r="LH167" i="4"/>
  <c r="LS170" i="4" l="1" a="1"/>
  <c r="LS170" i="4" s="1"/>
  <c r="LL170" i="4" a="1"/>
  <c r="LL170" i="4" s="1"/>
  <c r="Q171" i="4"/>
  <c r="LR170" i="4"/>
  <c r="LP169" i="4"/>
  <c r="LO169" i="4"/>
  <c r="LK169" i="4"/>
  <c r="LI169" i="4" s="1"/>
  <c r="LH168" i="4"/>
  <c r="LS171" i="4" l="1" a="1"/>
  <c r="LS171" i="4" s="1"/>
  <c r="LL171" i="4" a="1"/>
  <c r="LL171" i="4" s="1"/>
  <c r="LP170" i="4"/>
  <c r="LO170" i="4"/>
  <c r="Q172" i="4"/>
  <c r="LR171" i="4"/>
  <c r="LH169" i="4"/>
  <c r="LK170" i="4"/>
  <c r="LI170" i="4" s="1"/>
  <c r="LS172" i="4" l="1" a="1"/>
  <c r="LS172" i="4" s="1"/>
  <c r="LL172" i="4" a="1"/>
  <c r="LL172" i="4" s="1"/>
  <c r="LO171" i="4"/>
  <c r="LP171" i="4"/>
  <c r="LR172" i="4"/>
  <c r="Q173" i="4"/>
  <c r="LK171" i="4"/>
  <c r="LI171" i="4" s="1"/>
  <c r="LH170" i="4"/>
  <c r="LS173" i="4" l="1" a="1"/>
  <c r="LS173" i="4" s="1"/>
  <c r="LL173" i="4" a="1"/>
  <c r="LL173" i="4" s="1"/>
  <c r="LR173" i="4"/>
  <c r="Q174" i="4"/>
  <c r="LP172" i="4"/>
  <c r="LO172" i="4"/>
  <c r="LK172" i="4"/>
  <c r="LI172" i="4" s="1"/>
  <c r="LH171" i="4"/>
  <c r="LS174" i="4" l="1" a="1"/>
  <c r="LS174" i="4" s="1"/>
  <c r="LL174" i="4" a="1"/>
  <c r="LL174" i="4" s="1"/>
  <c r="LR174" i="4"/>
  <c r="Q175" i="4"/>
  <c r="LP173" i="4"/>
  <c r="LO173" i="4"/>
  <c r="LK173" i="4"/>
  <c r="LI173" i="4" s="1"/>
  <c r="LH172" i="4"/>
  <c r="LS175" i="4" l="1" a="1"/>
  <c r="LS175" i="4" s="1"/>
  <c r="LL175" i="4" a="1"/>
  <c r="LL175" i="4" s="1"/>
  <c r="Q176" i="4"/>
  <c r="LR175" i="4"/>
  <c r="LP174" i="4"/>
  <c r="LO174" i="4"/>
  <c r="LH173" i="4"/>
  <c r="LK174" i="4"/>
  <c r="LI174" i="4" s="1"/>
  <c r="LS176" i="4" l="1" a="1"/>
  <c r="LS176" i="4" s="1"/>
  <c r="LL176" i="4" a="1"/>
  <c r="LL176" i="4" s="1"/>
  <c r="LP175" i="4"/>
  <c r="LO175" i="4"/>
  <c r="Q177" i="4"/>
  <c r="LR176" i="4"/>
  <c r="LH174" i="4"/>
  <c r="LK175" i="4"/>
  <c r="LI175" i="4" s="1"/>
  <c r="LS177" i="4" l="1" a="1"/>
  <c r="LS177" i="4" s="1"/>
  <c r="LL177" i="4" a="1"/>
  <c r="LL177" i="4" s="1"/>
  <c r="LO176" i="4"/>
  <c r="LP176" i="4"/>
  <c r="LR177" i="4"/>
  <c r="Q178" i="4"/>
  <c r="LK176" i="4"/>
  <c r="LI176" i="4" s="1"/>
  <c r="LH175" i="4"/>
  <c r="LS178" i="4" l="1" a="1"/>
  <c r="LS178" i="4" s="1"/>
  <c r="LL178" i="4" a="1"/>
  <c r="LL178" i="4" s="1"/>
  <c r="LO177" i="4"/>
  <c r="LP177" i="4"/>
  <c r="Q179" i="4"/>
  <c r="LR178" i="4"/>
  <c r="LH176" i="4"/>
  <c r="LK177" i="4"/>
  <c r="LI177" i="4" s="1"/>
  <c r="LS179" i="4" l="1" a="1"/>
  <c r="LS179" i="4" s="1"/>
  <c r="LL179" i="4" a="1"/>
  <c r="LL179" i="4" s="1"/>
  <c r="Q180" i="4"/>
  <c r="LR179" i="4"/>
  <c r="LP178" i="4"/>
  <c r="LO178" i="4"/>
  <c r="LH177" i="4"/>
  <c r="LK178" i="4"/>
  <c r="LI178" i="4" s="1"/>
  <c r="LS180" i="4" l="1" a="1"/>
  <c r="LS180" i="4" s="1"/>
  <c r="LL180" i="4" a="1"/>
  <c r="LL180" i="4" s="1"/>
  <c r="LP179" i="4"/>
  <c r="LO179" i="4"/>
  <c r="LR180" i="4"/>
  <c r="Q181" i="4"/>
  <c r="LK179" i="4"/>
  <c r="LI179" i="4" s="1"/>
  <c r="LH178" i="4"/>
  <c r="LS181" i="4" l="1" a="1"/>
  <c r="LS181" i="4" s="1"/>
  <c r="LL181" i="4" a="1"/>
  <c r="LL181" i="4" s="1"/>
  <c r="LR181" i="4"/>
  <c r="Q182" i="4"/>
  <c r="LP180" i="4"/>
  <c r="LO180" i="4"/>
  <c r="LH179" i="4"/>
  <c r="LK180" i="4"/>
  <c r="LI180" i="4" s="1"/>
  <c r="LS182" i="4" l="1" a="1"/>
  <c r="LS182" i="4" s="1"/>
  <c r="LL182" i="4" a="1"/>
  <c r="LL182" i="4" s="1"/>
  <c r="LR182" i="4"/>
  <c r="Q183" i="4"/>
  <c r="LO181" i="4"/>
  <c r="LP181" i="4"/>
  <c r="LK181" i="4"/>
  <c r="LI181" i="4" s="1"/>
  <c r="LH180" i="4"/>
  <c r="LS183" i="4" l="1" a="1"/>
  <c r="LS183" i="4" s="1"/>
  <c r="LL183" i="4" a="1"/>
  <c r="LL183" i="4" s="1"/>
  <c r="Q184" i="4"/>
  <c r="LR183" i="4"/>
  <c r="LP182" i="4"/>
  <c r="LO182" i="4"/>
  <c r="LK182" i="4"/>
  <c r="LI182" i="4" s="1"/>
  <c r="LH181" i="4"/>
  <c r="LL184" i="4" l="1" a="1"/>
  <c r="LL184" i="4" s="1"/>
  <c r="LS184" i="4" a="1"/>
  <c r="LS184" i="4" s="1"/>
  <c r="LP183" i="4"/>
  <c r="LO183" i="4"/>
  <c r="Q185" i="4"/>
  <c r="LR184" i="4"/>
  <c r="LK183" i="4"/>
  <c r="LI183" i="4" s="1"/>
  <c r="LH182" i="4"/>
  <c r="LS185" i="4" l="1" a="1"/>
  <c r="LS185" i="4" s="1"/>
  <c r="LL185" i="4" a="1"/>
  <c r="LL185" i="4" s="1"/>
  <c r="LR185" i="4"/>
  <c r="Q186" i="4"/>
  <c r="LP184" i="4"/>
  <c r="LO184" i="4"/>
  <c r="LH183" i="4"/>
  <c r="LK184" i="4"/>
  <c r="LI184" i="4" s="1"/>
  <c r="LS186" i="4" l="1" a="1"/>
  <c r="LS186" i="4" s="1"/>
  <c r="LL186" i="4" a="1"/>
  <c r="LL186" i="4" s="1"/>
  <c r="Q187" i="4"/>
  <c r="LR186" i="4"/>
  <c r="LP185" i="4"/>
  <c r="LO185" i="4"/>
  <c r="LH184" i="4"/>
  <c r="LK185" i="4"/>
  <c r="LI185" i="4" s="1"/>
  <c r="LS187" i="4" l="1" a="1"/>
  <c r="LS187" i="4" s="1"/>
  <c r="LL187" i="4" a="1"/>
  <c r="LL187" i="4" s="1"/>
  <c r="LP186" i="4"/>
  <c r="LO186" i="4"/>
  <c r="Q188" i="4"/>
  <c r="LR187" i="4"/>
  <c r="LH185" i="4"/>
  <c r="LK186" i="4"/>
  <c r="LI186" i="4" s="1"/>
  <c r="LS188" i="4" l="1" a="1"/>
  <c r="LS188" i="4" s="1"/>
  <c r="LL188" i="4" a="1"/>
  <c r="LL188" i="4" s="1"/>
  <c r="LP187" i="4"/>
  <c r="LO187" i="4"/>
  <c r="LR188" i="4"/>
  <c r="Q189" i="4"/>
  <c r="LH186" i="4"/>
  <c r="LK187" i="4"/>
  <c r="LI187" i="4" s="1"/>
  <c r="LS189" i="4" l="1" a="1"/>
  <c r="LS189" i="4" s="1"/>
  <c r="LL189" i="4" a="1"/>
  <c r="LL189" i="4" s="1"/>
  <c r="LP188" i="4"/>
  <c r="LO188" i="4"/>
  <c r="LR189" i="4"/>
  <c r="Q190" i="4"/>
  <c r="LH187" i="4"/>
  <c r="LK188" i="4"/>
  <c r="LI188" i="4" s="1"/>
  <c r="LS190" i="4" l="1" a="1"/>
  <c r="LS190" i="4" s="1"/>
  <c r="LL190" i="4" a="1"/>
  <c r="LL190" i="4" s="1"/>
  <c r="LP189" i="4"/>
  <c r="LO189" i="4"/>
  <c r="LR190" i="4"/>
  <c r="Q191" i="4"/>
  <c r="LH188" i="4"/>
  <c r="LK189" i="4"/>
  <c r="LI189" i="4" s="1"/>
  <c r="LS191" i="4" l="1" a="1"/>
  <c r="LS191" i="4" s="1"/>
  <c r="LL191" i="4" a="1"/>
  <c r="LL191" i="4" s="1"/>
  <c r="Q192" i="4"/>
  <c r="LR191" i="4"/>
  <c r="LP190" i="4"/>
  <c r="LO190" i="4"/>
  <c r="LH189" i="4"/>
  <c r="LK190" i="4"/>
  <c r="LI190" i="4" s="1"/>
  <c r="LS192" i="4" l="1" a="1"/>
  <c r="LS192" i="4" s="1"/>
  <c r="LL192" i="4" a="1"/>
  <c r="LL192" i="4" s="1"/>
  <c r="LO191" i="4"/>
  <c r="LP191" i="4"/>
  <c r="Q193" i="4"/>
  <c r="LR192" i="4"/>
  <c r="LH190" i="4"/>
  <c r="LK191" i="4"/>
  <c r="LI191" i="4" s="1"/>
  <c r="LS193" i="4" l="1" a="1"/>
  <c r="LS193" i="4" s="1"/>
  <c r="LL193" i="4" a="1"/>
  <c r="LL193" i="4" s="1"/>
  <c r="LP192" i="4"/>
  <c r="LO192" i="4"/>
  <c r="LR193" i="4"/>
  <c r="Q194" i="4"/>
  <c r="LH191" i="4"/>
  <c r="LK192" i="4"/>
  <c r="LI192" i="4" s="1"/>
  <c r="LS194" i="4" l="1" a="1"/>
  <c r="LS194" i="4" s="1"/>
  <c r="LL194" i="4" a="1"/>
  <c r="LL194" i="4" s="1"/>
  <c r="Q195" i="4"/>
  <c r="LR194" i="4"/>
  <c r="LP193" i="4"/>
  <c r="LO193" i="4"/>
  <c r="LK193" i="4"/>
  <c r="LI193" i="4" s="1"/>
  <c r="LH192" i="4"/>
  <c r="LS195" i="4" l="1" a="1"/>
  <c r="LS195" i="4" s="1"/>
  <c r="LL195" i="4" a="1"/>
  <c r="LL195" i="4" s="1"/>
  <c r="LP194" i="4"/>
  <c r="LO194" i="4"/>
  <c r="Q196" i="4"/>
  <c r="LR195" i="4"/>
  <c r="LH193" i="4"/>
  <c r="LK194" i="4"/>
  <c r="LI194" i="4" s="1"/>
  <c r="LS196" i="4" l="1" a="1"/>
  <c r="LS196" i="4" s="1"/>
  <c r="LL196" i="4" a="1"/>
  <c r="LL196" i="4" s="1"/>
  <c r="LO195" i="4"/>
  <c r="LP195" i="4"/>
  <c r="LR196" i="4"/>
  <c r="Q197" i="4"/>
  <c r="LK195" i="4"/>
  <c r="LI195" i="4" s="1"/>
  <c r="LH194" i="4"/>
  <c r="LS197" i="4" l="1" a="1"/>
  <c r="LS197" i="4" s="1"/>
  <c r="LL197" i="4" a="1"/>
  <c r="LL197" i="4" s="1"/>
  <c r="LR197" i="4"/>
  <c r="Q198" i="4"/>
  <c r="LP196" i="4"/>
  <c r="LO196" i="4"/>
  <c r="LK196" i="4"/>
  <c r="LI196" i="4" s="1"/>
  <c r="LH195" i="4"/>
  <c r="LS198" i="4" l="1" a="1"/>
  <c r="LS198" i="4" s="1"/>
  <c r="LL198" i="4" a="1"/>
  <c r="LL198" i="4" s="1"/>
  <c r="LR198" i="4"/>
  <c r="Q199" i="4"/>
  <c r="LP197" i="4"/>
  <c r="LO197" i="4"/>
  <c r="LH196" i="4"/>
  <c r="LK197" i="4"/>
  <c r="LI197" i="4" s="1"/>
  <c r="LS199" i="4" l="1" a="1"/>
  <c r="LS199" i="4" s="1"/>
  <c r="LL199" i="4" a="1"/>
  <c r="LL199" i="4" s="1"/>
  <c r="Q200" i="4"/>
  <c r="LR199" i="4"/>
  <c r="LP198" i="4"/>
  <c r="LO198" i="4"/>
  <c r="LH197" i="4"/>
  <c r="LK198" i="4"/>
  <c r="LI198" i="4" s="1"/>
  <c r="LL200" i="4" l="1" a="1"/>
  <c r="LL200" i="4" s="1"/>
  <c r="LS200" i="4" a="1"/>
  <c r="LS200" i="4" s="1"/>
  <c r="LP199" i="4"/>
  <c r="LO199" i="4"/>
  <c r="Q201" i="4"/>
  <c r="LR200" i="4"/>
  <c r="LK199" i="4"/>
  <c r="LI199" i="4" s="1"/>
  <c r="LH198" i="4"/>
  <c r="LS201" i="4" l="1" a="1"/>
  <c r="LS201" i="4" s="1"/>
  <c r="LL201" i="4" a="1"/>
  <c r="LL201" i="4" s="1"/>
  <c r="LO200" i="4"/>
  <c r="LP200" i="4"/>
  <c r="LR201" i="4"/>
  <c r="Q202" i="4"/>
  <c r="LH199" i="4"/>
  <c r="LK200" i="4"/>
  <c r="LI200" i="4" s="1"/>
  <c r="LS202" i="4" l="1" a="1"/>
  <c r="LS202" i="4" s="1"/>
  <c r="LL202" i="4" a="1"/>
  <c r="LL202" i="4" s="1"/>
  <c r="LO201" i="4"/>
  <c r="LP201" i="4"/>
  <c r="Q203" i="4"/>
  <c r="LR202" i="4"/>
  <c r="LH200" i="4"/>
  <c r="LK201" i="4"/>
  <c r="LI201" i="4" s="1"/>
  <c r="LS203" i="4" l="1" a="1"/>
  <c r="LS203" i="4" s="1"/>
  <c r="LL203" i="4" a="1"/>
  <c r="LL203" i="4" s="1"/>
  <c r="Q204" i="4"/>
  <c r="LR203" i="4"/>
  <c r="LP202" i="4"/>
  <c r="LO202" i="4"/>
  <c r="LK202" i="4"/>
  <c r="LI202" i="4" s="1"/>
  <c r="LH201" i="4"/>
  <c r="LS204" i="4" l="1" a="1"/>
  <c r="LS204" i="4" s="1"/>
  <c r="LL204" i="4" a="1"/>
  <c r="LL204" i="4" s="1"/>
  <c r="LO203" i="4"/>
  <c r="LP203" i="4"/>
  <c r="LR204" i="4"/>
  <c r="Q205" i="4"/>
  <c r="LH202" i="4"/>
  <c r="LK203" i="4"/>
  <c r="LI203" i="4" s="1"/>
  <c r="LS205" i="4" l="1" a="1"/>
  <c r="LS205" i="4" s="1"/>
  <c r="LL205" i="4" a="1"/>
  <c r="LL205" i="4" s="1"/>
  <c r="LR205" i="4"/>
  <c r="Q206" i="4"/>
  <c r="LP204" i="4"/>
  <c r="LO204" i="4"/>
  <c r="LK204" i="4"/>
  <c r="LI204" i="4" s="1"/>
  <c r="LH203" i="4"/>
  <c r="LS206" i="4" l="1" a="1"/>
  <c r="LS206" i="4" s="1"/>
  <c r="LL206" i="4" a="1"/>
  <c r="LL206" i="4" s="1"/>
  <c r="LR206" i="4"/>
  <c r="Q207" i="4"/>
  <c r="LO205" i="4"/>
  <c r="LP205" i="4"/>
  <c r="LK205" i="4"/>
  <c r="LI205" i="4" s="1"/>
  <c r="LH204" i="4"/>
  <c r="LS207" i="4" l="1" a="1"/>
  <c r="LS207" i="4" s="1"/>
  <c r="LL207" i="4" a="1"/>
  <c r="LL207" i="4" s="1"/>
  <c r="Q208" i="4"/>
  <c r="LR207" i="4"/>
  <c r="LP206" i="4"/>
  <c r="LO206" i="4"/>
  <c r="LK206" i="4"/>
  <c r="LI206" i="4" s="1"/>
  <c r="LH205" i="4"/>
  <c r="LL208" i="4" l="1" a="1"/>
  <c r="LL208" i="4" s="1"/>
  <c r="LS208" i="4" a="1"/>
  <c r="LS208" i="4" s="1"/>
  <c r="LO207" i="4"/>
  <c r="LP207" i="4"/>
  <c r="Q209" i="4"/>
  <c r="LR208" i="4"/>
  <c r="LK207" i="4"/>
  <c r="LI207" i="4" s="1"/>
  <c r="LH206" i="4"/>
  <c r="LS209" i="4" l="1" a="1"/>
  <c r="LS209" i="4" s="1"/>
  <c r="LL209" i="4" a="1"/>
  <c r="LL209" i="4" s="1"/>
  <c r="LP208" i="4"/>
  <c r="LO208" i="4"/>
  <c r="LR209" i="4"/>
  <c r="Q210" i="4"/>
  <c r="LK208" i="4"/>
  <c r="LI208" i="4" s="1"/>
  <c r="LH207" i="4"/>
  <c r="LS210" i="4" l="1" a="1"/>
  <c r="LS210" i="4" s="1"/>
  <c r="LL210" i="4" a="1"/>
  <c r="LL210" i="4" s="1"/>
  <c r="Q211" i="4"/>
  <c r="LR210" i="4"/>
  <c r="LP209" i="4"/>
  <c r="LO209" i="4"/>
  <c r="LH208" i="4"/>
  <c r="LK209" i="4"/>
  <c r="LI209" i="4" s="1"/>
  <c r="LS211" i="4" l="1" a="1"/>
  <c r="LS211" i="4" s="1"/>
  <c r="LL211" i="4" a="1"/>
  <c r="LL211" i="4" s="1"/>
  <c r="LP210" i="4"/>
  <c r="LO210" i="4"/>
  <c r="Q212" i="4"/>
  <c r="LR211" i="4"/>
  <c r="LK210" i="4"/>
  <c r="LI210" i="4" s="1"/>
  <c r="LH209" i="4"/>
  <c r="LS212" i="4" l="1" a="1"/>
  <c r="LS212" i="4" s="1"/>
  <c r="LL212" i="4" a="1"/>
  <c r="LL212" i="4" s="1"/>
  <c r="LP211" i="4"/>
  <c r="LO211" i="4"/>
  <c r="LR212" i="4"/>
  <c r="Q213" i="4"/>
  <c r="LK211" i="4"/>
  <c r="LI211" i="4" s="1"/>
  <c r="LH210" i="4"/>
  <c r="LS213" i="4" l="1" a="1"/>
  <c r="LS213" i="4" s="1"/>
  <c r="LL213" i="4" a="1"/>
  <c r="LL213" i="4" s="1"/>
  <c r="LP212" i="4"/>
  <c r="LO212" i="4"/>
  <c r="LR213" i="4"/>
  <c r="Q214" i="4"/>
  <c r="LH211" i="4"/>
  <c r="LK212" i="4"/>
  <c r="LI212" i="4" s="1"/>
  <c r="LS214" i="4" l="1" a="1"/>
  <c r="LS214" i="4" s="1"/>
  <c r="LL214" i="4" a="1"/>
  <c r="LL214" i="4" s="1"/>
  <c r="LO213" i="4"/>
  <c r="LP213" i="4"/>
  <c r="LR214" i="4"/>
  <c r="Q215" i="4"/>
  <c r="LH212" i="4"/>
  <c r="LK213" i="4"/>
  <c r="LI213" i="4" s="1"/>
  <c r="LS215" i="4" l="1" a="1"/>
  <c r="LS215" i="4" s="1"/>
  <c r="LL215" i="4" a="1"/>
  <c r="LL215" i="4" s="1"/>
  <c r="LP214" i="4"/>
  <c r="LO214" i="4"/>
  <c r="Q216" i="4"/>
  <c r="LR215" i="4"/>
  <c r="LH213" i="4"/>
  <c r="LK214" i="4"/>
  <c r="LI214" i="4" s="1"/>
  <c r="LL216" i="4" l="1" a="1"/>
  <c r="LL216" i="4" s="1"/>
  <c r="LS216" i="4" a="1"/>
  <c r="LS216" i="4" s="1"/>
  <c r="LP215" i="4"/>
  <c r="LO215" i="4"/>
  <c r="Q217" i="4"/>
  <c r="LR216" i="4"/>
  <c r="LH214" i="4"/>
  <c r="LK215" i="4"/>
  <c r="LI215" i="4" s="1"/>
  <c r="LS217" i="4" l="1" a="1"/>
  <c r="LS217" i="4" s="1"/>
  <c r="LL217" i="4" a="1"/>
  <c r="LL217" i="4" s="1"/>
  <c r="LP216" i="4"/>
  <c r="LO216" i="4"/>
  <c r="LR217" i="4"/>
  <c r="Q218" i="4"/>
  <c r="LK216" i="4"/>
  <c r="LI216" i="4" s="1"/>
  <c r="LH215" i="4"/>
  <c r="LS218" i="4" l="1" a="1"/>
  <c r="LS218" i="4" s="1"/>
  <c r="LL218" i="4" a="1"/>
  <c r="LL218" i="4" s="1"/>
  <c r="LO217" i="4"/>
  <c r="LP217" i="4"/>
  <c r="Q219" i="4"/>
  <c r="LR218" i="4"/>
  <c r="LK217" i="4"/>
  <c r="LI217" i="4" s="1"/>
  <c r="LH216" i="4"/>
  <c r="LS219" i="4" l="1" a="1"/>
  <c r="LS219" i="4" s="1"/>
  <c r="LL219" i="4" a="1"/>
  <c r="LL219" i="4" s="1"/>
  <c r="Q220" i="4"/>
  <c r="LR219" i="4"/>
  <c r="LP218" i="4"/>
  <c r="LO218" i="4"/>
  <c r="LH217" i="4"/>
  <c r="LK218" i="4"/>
  <c r="LI218" i="4" s="1"/>
  <c r="LS220" i="4" l="1" a="1"/>
  <c r="LS220" i="4" s="1"/>
  <c r="LL220" i="4" a="1"/>
  <c r="LL220" i="4" s="1"/>
  <c r="LO219" i="4"/>
  <c r="LP219" i="4"/>
  <c r="LR220" i="4"/>
  <c r="Q221" i="4"/>
  <c r="LH218" i="4"/>
  <c r="LK219" i="4"/>
  <c r="LI219" i="4" s="1"/>
  <c r="LS221" i="4" l="1" a="1"/>
  <c r="LS221" i="4" s="1"/>
  <c r="LL221" i="4" a="1"/>
  <c r="LL221" i="4" s="1"/>
  <c r="LR221" i="4"/>
  <c r="Q222" i="4"/>
  <c r="LP220" i="4"/>
  <c r="LO220" i="4"/>
  <c r="LH219" i="4"/>
  <c r="LK220" i="4"/>
  <c r="LI220" i="4" s="1"/>
  <c r="LS222" i="4" l="1" a="1"/>
  <c r="LS222" i="4" s="1"/>
  <c r="LL222" i="4" a="1"/>
  <c r="LL222" i="4" s="1"/>
  <c r="LR222" i="4"/>
  <c r="Q223" i="4"/>
  <c r="LO221" i="4"/>
  <c r="LP221" i="4"/>
  <c r="LH220" i="4"/>
  <c r="LK221" i="4"/>
  <c r="LI221" i="4" s="1"/>
  <c r="LS223" i="4" l="1" a="1"/>
  <c r="LS223" i="4" s="1"/>
  <c r="LL223" i="4" a="1"/>
  <c r="LL223" i="4" s="1"/>
  <c r="Q224" i="4"/>
  <c r="LR223" i="4"/>
  <c r="LP222" i="4"/>
  <c r="LO222" i="4"/>
  <c r="LH221" i="4"/>
  <c r="LK222" i="4"/>
  <c r="LI222" i="4" s="1"/>
  <c r="LS224" i="4" l="1" a="1"/>
  <c r="LS224" i="4" s="1"/>
  <c r="LL224" i="4" a="1"/>
  <c r="LL224" i="4" s="1"/>
  <c r="LP223" i="4"/>
  <c r="LO223" i="4"/>
  <c r="Q225" i="4"/>
  <c r="LR224" i="4"/>
  <c r="LH222" i="4"/>
  <c r="LK223" i="4"/>
  <c r="LI223" i="4" s="1"/>
  <c r="LS225" i="4" l="1" a="1"/>
  <c r="LS225" i="4" s="1"/>
  <c r="LL225" i="4" a="1"/>
  <c r="LL225" i="4" s="1"/>
  <c r="LP224" i="4"/>
  <c r="LO224" i="4"/>
  <c r="LR225" i="4"/>
  <c r="Q226" i="4"/>
  <c r="LK224" i="4"/>
  <c r="LI224" i="4" s="1"/>
  <c r="LH223" i="4"/>
  <c r="LS226" i="4" l="1" a="1"/>
  <c r="LS226" i="4" s="1"/>
  <c r="LL226" i="4" a="1"/>
  <c r="LL226" i="4" s="1"/>
  <c r="Q227" i="4"/>
  <c r="LR226" i="4"/>
  <c r="LP225" i="4"/>
  <c r="LO225" i="4"/>
  <c r="LH224" i="4"/>
  <c r="LK225" i="4"/>
  <c r="LI225" i="4" s="1"/>
  <c r="LS227" i="4" l="1" a="1"/>
  <c r="LS227" i="4" s="1"/>
  <c r="LL227" i="4" a="1"/>
  <c r="LL227" i="4" s="1"/>
  <c r="LP226" i="4"/>
  <c r="LO226" i="4"/>
  <c r="Q228" i="4"/>
  <c r="LR227" i="4"/>
  <c r="LK226" i="4"/>
  <c r="LI226" i="4" s="1"/>
  <c r="LH225" i="4"/>
  <c r="LS228" i="4" l="1" a="1"/>
  <c r="LS228" i="4" s="1"/>
  <c r="LL228" i="4" a="1"/>
  <c r="LL228" i="4" s="1"/>
  <c r="LR228" i="4"/>
  <c r="Q229" i="4"/>
  <c r="LP227" i="4"/>
  <c r="LO227" i="4"/>
  <c r="LK227" i="4"/>
  <c r="LI227" i="4" s="1"/>
  <c r="LH226" i="4"/>
  <c r="LS229" i="4" l="1" a="1"/>
  <c r="LS229" i="4" s="1"/>
  <c r="LL229" i="4" a="1"/>
  <c r="LL229" i="4" s="1"/>
  <c r="LR229" i="4"/>
  <c r="Q230" i="4"/>
  <c r="LO228" i="4"/>
  <c r="LP228" i="4"/>
  <c r="LH227" i="4"/>
  <c r="LK228" i="4"/>
  <c r="LI228" i="4" s="1"/>
  <c r="LS230" i="4" l="1" a="1"/>
  <c r="LS230" i="4" s="1"/>
  <c r="LL230" i="4" a="1"/>
  <c r="LL230" i="4" s="1"/>
  <c r="LR230" i="4"/>
  <c r="Q231" i="4"/>
  <c r="LP229" i="4"/>
  <c r="LO229" i="4"/>
  <c r="LK229" i="4"/>
  <c r="LI229" i="4" s="1"/>
  <c r="LH228" i="4"/>
  <c r="LS231" i="4" l="1" a="1"/>
  <c r="LS231" i="4" s="1"/>
  <c r="LL231" i="4" a="1"/>
  <c r="LL231" i="4" s="1"/>
  <c r="Q232" i="4"/>
  <c r="LR231" i="4"/>
  <c r="LP230" i="4"/>
  <c r="LO230" i="4"/>
  <c r="LH229" i="4"/>
  <c r="LK230" i="4"/>
  <c r="LI230" i="4" s="1"/>
  <c r="LS232" i="4" l="1" a="1"/>
  <c r="LS232" i="4" s="1"/>
  <c r="LL232" i="4" a="1"/>
  <c r="LL232" i="4" s="1"/>
  <c r="LP231" i="4"/>
  <c r="LO231" i="4"/>
  <c r="Q233" i="4"/>
  <c r="LR232" i="4"/>
  <c r="LH230" i="4"/>
  <c r="LK231" i="4"/>
  <c r="LI231" i="4" s="1"/>
  <c r="LS233" i="4" l="1" a="1"/>
  <c r="LS233" i="4" s="1"/>
  <c r="LL233" i="4" a="1"/>
  <c r="LL233" i="4" s="1"/>
  <c r="LO232" i="4"/>
  <c r="LP232" i="4"/>
  <c r="LR233" i="4"/>
  <c r="Q234" i="4"/>
  <c r="LK232" i="4"/>
  <c r="LI232" i="4" s="1"/>
  <c r="LH231" i="4"/>
  <c r="LS234" i="4" l="1" a="1"/>
  <c r="LS234" i="4" s="1"/>
  <c r="LL234" i="4" a="1"/>
  <c r="LL234" i="4" s="1"/>
  <c r="Q235" i="4"/>
  <c r="LR234" i="4"/>
  <c r="LO233" i="4"/>
  <c r="LP233" i="4"/>
  <c r="LH232" i="4"/>
  <c r="LK233" i="4"/>
  <c r="LI233" i="4" s="1"/>
  <c r="LS235" i="4" l="1" a="1"/>
  <c r="LS235" i="4" s="1"/>
  <c r="LL235" i="4" a="1"/>
  <c r="LL235" i="4" s="1"/>
  <c r="LP234" i="4"/>
  <c r="LO234" i="4"/>
  <c r="Q236" i="4"/>
  <c r="LR235" i="4"/>
  <c r="LK234" i="4"/>
  <c r="LI234" i="4" s="1"/>
  <c r="LH233" i="4"/>
  <c r="LS236" i="4" l="1" a="1"/>
  <c r="LS236" i="4" s="1"/>
  <c r="LL236" i="4" a="1"/>
  <c r="LL236" i="4" s="1"/>
  <c r="LP235" i="4"/>
  <c r="LO235" i="4"/>
  <c r="LR236" i="4"/>
  <c r="Q237" i="4"/>
  <c r="LK235" i="4"/>
  <c r="LI235" i="4" s="1"/>
  <c r="LH234" i="4"/>
  <c r="LS237" i="4" l="1" a="1"/>
  <c r="LS237" i="4" s="1"/>
  <c r="LL237" i="4" a="1"/>
  <c r="LL237" i="4" s="1"/>
  <c r="LP236" i="4"/>
  <c r="LO236" i="4"/>
  <c r="LR237" i="4"/>
  <c r="Q238" i="4"/>
  <c r="LH235" i="4"/>
  <c r="LK236" i="4"/>
  <c r="LI236" i="4" s="1"/>
  <c r="LS238" i="4" l="1" a="1"/>
  <c r="LS238" i="4" s="1"/>
  <c r="LL238" i="4" a="1"/>
  <c r="LL238" i="4" s="1"/>
  <c r="LO237" i="4"/>
  <c r="LP237" i="4"/>
  <c r="LR238" i="4"/>
  <c r="Q239" i="4"/>
  <c r="LK237" i="4"/>
  <c r="LI237" i="4" s="1"/>
  <c r="LH236" i="4"/>
  <c r="LS239" i="4" l="1" a="1"/>
  <c r="LS239" i="4" s="1"/>
  <c r="LL239" i="4" a="1"/>
  <c r="LL239" i="4" s="1"/>
  <c r="Q240" i="4"/>
  <c r="LR239" i="4"/>
  <c r="LP238" i="4"/>
  <c r="LO238" i="4"/>
  <c r="LH237" i="4"/>
  <c r="LK238" i="4"/>
  <c r="LI238" i="4" s="1"/>
  <c r="LS240" i="4" l="1" a="1"/>
  <c r="LS240" i="4" s="1"/>
  <c r="LL240" i="4" a="1"/>
  <c r="LL240" i="4" s="1"/>
  <c r="LP239" i="4"/>
  <c r="LO239" i="4"/>
  <c r="Q241" i="4"/>
  <c r="LR240" i="4"/>
  <c r="LK239" i="4"/>
  <c r="LI239" i="4" s="1"/>
  <c r="LH238" i="4"/>
  <c r="LS241" i="4" l="1" a="1"/>
  <c r="LS241" i="4" s="1"/>
  <c r="LL241" i="4" a="1"/>
  <c r="LL241" i="4" s="1"/>
  <c r="LR241" i="4"/>
  <c r="Q242" i="4"/>
  <c r="LP240" i="4"/>
  <c r="LO240" i="4"/>
  <c r="LK240" i="4"/>
  <c r="LI240" i="4" s="1"/>
  <c r="LH239" i="4"/>
  <c r="LS242" i="4" l="1" a="1"/>
  <c r="LS242" i="4" s="1"/>
  <c r="LL242" i="4" a="1"/>
  <c r="LL242" i="4" s="1"/>
  <c r="Q243" i="4"/>
  <c r="LR242" i="4"/>
  <c r="LP241" i="4"/>
  <c r="LO241" i="4"/>
  <c r="LH240" i="4"/>
  <c r="LK241" i="4"/>
  <c r="LI241" i="4" s="1"/>
  <c r="LS243" i="4" l="1" a="1"/>
  <c r="LS243" i="4" s="1"/>
  <c r="LL243" i="4" a="1"/>
  <c r="LL243" i="4" s="1"/>
  <c r="LP242" i="4"/>
  <c r="LO242" i="4"/>
  <c r="Q244" i="4"/>
  <c r="LR243" i="4"/>
  <c r="LH241" i="4"/>
  <c r="LK242" i="4"/>
  <c r="LI242" i="4" s="1"/>
  <c r="LS244" i="4" l="1" a="1"/>
  <c r="LS244" i="4" s="1"/>
  <c r="LL244" i="4" a="1"/>
  <c r="LL244" i="4" s="1"/>
  <c r="LP243" i="4"/>
  <c r="LO243" i="4"/>
  <c r="LR244" i="4"/>
  <c r="Q245" i="4"/>
  <c r="LK243" i="4"/>
  <c r="LI243" i="4" s="1"/>
  <c r="LH242" i="4"/>
  <c r="LS245" i="4" l="1" a="1"/>
  <c r="LS245" i="4" s="1"/>
  <c r="LL245" i="4" a="1"/>
  <c r="LL245" i="4" s="1"/>
  <c r="LR245" i="4"/>
  <c r="Q246" i="4"/>
  <c r="LO244" i="4"/>
  <c r="LP244" i="4"/>
  <c r="LH243" i="4"/>
  <c r="LK244" i="4"/>
  <c r="LI244" i="4" s="1"/>
  <c r="LS246" i="4" l="1" a="1"/>
  <c r="LS246" i="4" s="1"/>
  <c r="LL246" i="4" a="1"/>
  <c r="LL246" i="4" s="1"/>
  <c r="LR246" i="4"/>
  <c r="Q247" i="4"/>
  <c r="LO245" i="4"/>
  <c r="LP245" i="4"/>
  <c r="LK245" i="4"/>
  <c r="LI245" i="4" s="1"/>
  <c r="LH244" i="4"/>
  <c r="LS247" i="4" l="1" a="1"/>
  <c r="LS247" i="4" s="1"/>
  <c r="LL247" i="4" a="1"/>
  <c r="LL247" i="4" s="1"/>
  <c r="Q248" i="4"/>
  <c r="LR247" i="4"/>
  <c r="LP246" i="4"/>
  <c r="LO246" i="4"/>
  <c r="LH245" i="4"/>
  <c r="LK246" i="4"/>
  <c r="LI246" i="4" s="1"/>
  <c r="LS248" i="4" l="1" a="1"/>
  <c r="LS248" i="4" s="1"/>
  <c r="LL248" i="4" a="1"/>
  <c r="LL248" i="4" s="1"/>
  <c r="LP247" i="4"/>
  <c r="LO247" i="4"/>
  <c r="Q249" i="4"/>
  <c r="LR248" i="4"/>
  <c r="LH246" i="4"/>
  <c r="LK247" i="4"/>
  <c r="LI247" i="4" s="1"/>
  <c r="LS249" i="4" l="1" a="1"/>
  <c r="LS249" i="4" s="1"/>
  <c r="LL249" i="4" a="1"/>
  <c r="LL249" i="4" s="1"/>
  <c r="LO248" i="4"/>
  <c r="LP248" i="4"/>
  <c r="LR249" i="4"/>
  <c r="Q250" i="4"/>
  <c r="LH247" i="4"/>
  <c r="LK248" i="4"/>
  <c r="LI248" i="4" s="1"/>
  <c r="LS250" i="4" l="1" a="1"/>
  <c r="LS250" i="4" s="1"/>
  <c r="LL250" i="4" a="1"/>
  <c r="LL250" i="4" s="1"/>
  <c r="LP249" i="4"/>
  <c r="LO249" i="4"/>
  <c r="Q251" i="4"/>
  <c r="LR250" i="4"/>
  <c r="LK249" i="4"/>
  <c r="LI249" i="4" s="1"/>
  <c r="LH248" i="4"/>
  <c r="LS251" i="4" l="1" a="1"/>
  <c r="LS251" i="4" s="1"/>
  <c r="LL251" i="4" a="1"/>
  <c r="LL251" i="4" s="1"/>
  <c r="LP250" i="4"/>
  <c r="LO250" i="4"/>
  <c r="Q252" i="4"/>
  <c r="LR251" i="4"/>
  <c r="LK250" i="4"/>
  <c r="LI250" i="4" s="1"/>
  <c r="LH249" i="4"/>
  <c r="LS252" i="4" l="1" a="1"/>
  <c r="LS252" i="4" s="1"/>
  <c r="LL252" i="4" a="1"/>
  <c r="LL252" i="4" s="1"/>
  <c r="LO251" i="4"/>
  <c r="LP251" i="4"/>
  <c r="LR252" i="4"/>
  <c r="Q253" i="4"/>
  <c r="LH250" i="4"/>
  <c r="LK251" i="4"/>
  <c r="LI251" i="4" s="1"/>
  <c r="LS253" i="4" l="1" a="1"/>
  <c r="LS253" i="4" s="1"/>
  <c r="LL253" i="4" a="1"/>
  <c r="LL253" i="4" s="1"/>
  <c r="LR253" i="4"/>
  <c r="Q254" i="4"/>
  <c r="LP252" i="4"/>
  <c r="LO252" i="4"/>
  <c r="LK252" i="4"/>
  <c r="LI252" i="4" s="1"/>
  <c r="LH251" i="4"/>
  <c r="LS254" i="4" l="1" a="1"/>
  <c r="LS254" i="4" s="1"/>
  <c r="LL254" i="4" a="1"/>
  <c r="LL254" i="4" s="1"/>
  <c r="LR254" i="4"/>
  <c r="Q255" i="4"/>
  <c r="LP253" i="4"/>
  <c r="LO253" i="4"/>
  <c r="LK253" i="4"/>
  <c r="LI253" i="4" s="1"/>
  <c r="LH252" i="4"/>
  <c r="LS255" i="4" l="1" a="1"/>
  <c r="LS255" i="4" s="1"/>
  <c r="LL255" i="4" a="1"/>
  <c r="LL255" i="4" s="1"/>
  <c r="Q256" i="4"/>
  <c r="LR255" i="4"/>
  <c r="LP254" i="4"/>
  <c r="LO254" i="4"/>
  <c r="LK254" i="4"/>
  <c r="LI254" i="4" s="1"/>
  <c r="LH253" i="4"/>
  <c r="LS256" i="4" l="1" a="1"/>
  <c r="LS256" i="4" s="1"/>
  <c r="LL256" i="4" a="1"/>
  <c r="LL256" i="4" s="1"/>
  <c r="LO255" i="4"/>
  <c r="LP255" i="4"/>
  <c r="Q257" i="4"/>
  <c r="LR256" i="4"/>
  <c r="LH254" i="4"/>
  <c r="LK255" i="4"/>
  <c r="LI255" i="4" s="1"/>
  <c r="LS257" i="4" l="1" a="1"/>
  <c r="LS257" i="4" s="1"/>
  <c r="LL257" i="4" a="1"/>
  <c r="LL257" i="4" s="1"/>
  <c r="LP256" i="4"/>
  <c r="LO256" i="4"/>
  <c r="LR257" i="4"/>
  <c r="Q258" i="4"/>
  <c r="LK256" i="4"/>
  <c r="LI256" i="4" s="1"/>
  <c r="LH255" i="4"/>
  <c r="LS258" i="4" l="1" a="1"/>
  <c r="LS258" i="4" s="1"/>
  <c r="LL258" i="4" a="1"/>
  <c r="LL258" i="4" s="1"/>
  <c r="LP257" i="4"/>
  <c r="LO257" i="4"/>
  <c r="Q259" i="4"/>
  <c r="LR258" i="4"/>
  <c r="LK257" i="4"/>
  <c r="LI257" i="4" s="1"/>
  <c r="LH256" i="4"/>
  <c r="LS259" i="4" l="1" a="1"/>
  <c r="LS259" i="4" s="1"/>
  <c r="LL259" i="4" a="1"/>
  <c r="LL259" i="4" s="1"/>
  <c r="LP258" i="4"/>
  <c r="LO258" i="4"/>
  <c r="Q260" i="4"/>
  <c r="LR259" i="4"/>
  <c r="LH257" i="4"/>
  <c r="LK258" i="4"/>
  <c r="LI258" i="4" s="1"/>
  <c r="LS260" i="4" l="1" a="1"/>
  <c r="LS260" i="4" s="1"/>
  <c r="LL260" i="4" a="1"/>
  <c r="LL260" i="4" s="1"/>
  <c r="LP259" i="4"/>
  <c r="LO259" i="4"/>
  <c r="LR260" i="4"/>
  <c r="Q261" i="4"/>
  <c r="LK259" i="4"/>
  <c r="LI259" i="4" s="1"/>
  <c r="LH258" i="4"/>
  <c r="LS261" i="4" l="1" a="1"/>
  <c r="LS261" i="4" s="1"/>
  <c r="LL261" i="4" a="1"/>
  <c r="LL261" i="4" s="1"/>
  <c r="LO260" i="4"/>
  <c r="LP260" i="4"/>
  <c r="LR261" i="4"/>
  <c r="Q262" i="4"/>
  <c r="LH259" i="4"/>
  <c r="LK260" i="4"/>
  <c r="LI260" i="4" s="1"/>
  <c r="LS262" i="4" l="1" a="1"/>
  <c r="LS262" i="4" s="1"/>
  <c r="LL262" i="4" a="1"/>
  <c r="LL262" i="4" s="1"/>
  <c r="LP261" i="4"/>
  <c r="LO261" i="4"/>
  <c r="LR262" i="4"/>
  <c r="Q263" i="4"/>
  <c r="LH260" i="4"/>
  <c r="LK261" i="4"/>
  <c r="LI261" i="4" s="1"/>
  <c r="LS263" i="4" l="1" a="1"/>
  <c r="LS263" i="4" s="1"/>
  <c r="LL263" i="4" a="1"/>
  <c r="LL263" i="4" s="1"/>
  <c r="LP262" i="4"/>
  <c r="LO262" i="4"/>
  <c r="Q264" i="4"/>
  <c r="LR263" i="4"/>
  <c r="LK262" i="4"/>
  <c r="LI262" i="4" s="1"/>
  <c r="LH261" i="4"/>
  <c r="LL264" i="4" l="1" a="1"/>
  <c r="LL264" i="4" s="1"/>
  <c r="LS264" i="4" a="1"/>
  <c r="LS264" i="4" s="1"/>
  <c r="LP263" i="4"/>
  <c r="LO263" i="4"/>
  <c r="Q265" i="4"/>
  <c r="LR264" i="4"/>
  <c r="LK263" i="4"/>
  <c r="LI263" i="4" s="1"/>
  <c r="LH262" i="4"/>
  <c r="LS265" i="4" l="1" a="1"/>
  <c r="LS265" i="4" s="1"/>
  <c r="LL265" i="4" a="1"/>
  <c r="LL265" i="4" s="1"/>
  <c r="LO264" i="4"/>
  <c r="LP264" i="4"/>
  <c r="LR265" i="4"/>
  <c r="Q266" i="4"/>
  <c r="LH263" i="4"/>
  <c r="LK264" i="4"/>
  <c r="LI264" i="4" s="1"/>
  <c r="LS266" i="4" l="1" a="1"/>
  <c r="LS266" i="4" s="1"/>
  <c r="LL266" i="4" a="1"/>
  <c r="LL266" i="4" s="1"/>
  <c r="LO265" i="4"/>
  <c r="LP265" i="4"/>
  <c r="Q267" i="4"/>
  <c r="LR266" i="4"/>
  <c r="LH264" i="4"/>
  <c r="LK265" i="4"/>
  <c r="LI265" i="4" s="1"/>
  <c r="LS267" i="4" l="1" a="1"/>
  <c r="LS267" i="4" s="1"/>
  <c r="LL267" i="4" a="1"/>
  <c r="LL267" i="4" s="1"/>
  <c r="Q268" i="4"/>
  <c r="LR267" i="4"/>
  <c r="LP266" i="4"/>
  <c r="LO266" i="4"/>
  <c r="LH265" i="4"/>
  <c r="LK266" i="4"/>
  <c r="LI266" i="4" s="1"/>
  <c r="LS268" i="4" l="1" a="1"/>
  <c r="LS268" i="4" s="1"/>
  <c r="LL268" i="4" a="1"/>
  <c r="LL268" i="4" s="1"/>
  <c r="LO267" i="4"/>
  <c r="LP267" i="4"/>
  <c r="LR268" i="4"/>
  <c r="Q269" i="4"/>
  <c r="LK267" i="4"/>
  <c r="LI267" i="4" s="1"/>
  <c r="LH266" i="4"/>
  <c r="LS269" i="4" l="1" a="1"/>
  <c r="LS269" i="4" s="1"/>
  <c r="LL269" i="4" a="1"/>
  <c r="LL269" i="4" s="1"/>
  <c r="LR269" i="4"/>
  <c r="Q270" i="4"/>
  <c r="LO268" i="4"/>
  <c r="LP268" i="4"/>
  <c r="LH267" i="4"/>
  <c r="LK268" i="4"/>
  <c r="LI268" i="4" s="1"/>
  <c r="LS270" i="4" l="1" a="1"/>
  <c r="LS270" i="4" s="1"/>
  <c r="LL270" i="4" a="1"/>
  <c r="LL270" i="4" s="1"/>
  <c r="LR270" i="4"/>
  <c r="Q271" i="4"/>
  <c r="LO269" i="4"/>
  <c r="LP269" i="4"/>
  <c r="LH268" i="4"/>
  <c r="LK269" i="4"/>
  <c r="LI269" i="4" s="1"/>
  <c r="LS271" i="4" l="1" a="1"/>
  <c r="LS271" i="4" s="1"/>
  <c r="LL271" i="4" a="1"/>
  <c r="LL271" i="4" s="1"/>
  <c r="LR271" i="4"/>
  <c r="LO270" i="4"/>
  <c r="LP270" i="4"/>
  <c r="LK270" i="4"/>
  <c r="LI270" i="4" s="1"/>
  <c r="LH269" i="4"/>
  <c r="LO271" i="4" l="1"/>
  <c r="LP271" i="4"/>
  <c r="LH270" i="4"/>
  <c r="LK271" i="4"/>
  <c r="LI271" i="4" s="1"/>
  <c r="LH271"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Roy McCammon</author>
  </authors>
  <commentList>
    <comment ref="F5" authorId="0" shapeId="0" xr:uid="{96FA68B3-AAF1-442B-851F-2F4D9BC7F618}">
      <text>
        <r>
          <rPr>
            <b/>
            <sz val="9"/>
            <color indexed="81"/>
            <rFont val="Tahoma"/>
            <family val="2"/>
          </rPr>
          <t>Roy McCammon:</t>
        </r>
        <r>
          <rPr>
            <sz val="9"/>
            <color indexed="81"/>
            <rFont val="Tahoma"/>
            <family val="2"/>
          </rPr>
          <t xml:space="preserve">
Dahlgren-38°
Aberdeen - 39.5°</t>
        </r>
      </text>
    </comment>
    <comment ref="F6" authorId="0" shapeId="0" xr:uid="{A1E7A7CF-4F3B-45E8-9FEC-70C96B59209B}">
      <text>
        <r>
          <rPr>
            <b/>
            <sz val="9"/>
            <color indexed="81"/>
            <rFont val="Tahoma"/>
            <family val="2"/>
          </rPr>
          <t>Roy McCammon:</t>
        </r>
        <r>
          <rPr>
            <sz val="9"/>
            <color indexed="81"/>
            <rFont val="Tahoma"/>
            <family val="2"/>
          </rPr>
          <t xml:space="preserve">
Dahlgren - 240°
Aberdeen - unknown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Roy McCammon</author>
  </authors>
  <commentList>
    <comment ref="F3" authorId="0" shapeId="0" xr:uid="{088B0070-3177-4C47-A029-15319C385295}">
      <text>
        <r>
          <rPr>
            <b/>
            <sz val="9"/>
            <color indexed="81"/>
            <rFont val="Tahoma"/>
            <family val="2"/>
          </rPr>
          <t>Roy McCammon:</t>
        </r>
        <r>
          <rPr>
            <sz val="9"/>
            <color indexed="81"/>
            <rFont val="Tahoma"/>
            <family val="2"/>
          </rPr>
          <t xml:space="preserve">
Actual velocity in meters/sec</t>
        </r>
      </text>
    </comment>
    <comment ref="J4" authorId="0" shapeId="0" xr:uid="{68E793B7-BBA1-4EC1-9B0C-FC28D91A7C13}">
      <text>
        <r>
          <rPr>
            <b/>
            <sz val="9"/>
            <color indexed="81"/>
            <rFont val="Tahoma"/>
            <family val="2"/>
          </rPr>
          <t>Roy McCammon:</t>
        </r>
        <r>
          <rPr>
            <sz val="9"/>
            <color indexed="81"/>
            <rFont val="Tahoma"/>
            <family val="2"/>
          </rPr>
          <t xml:space="preserve">
Common values
ICAO - 1.225
USN per-1945 - 1.2034
British pre-1945 - 1.222
</t>
        </r>
      </text>
    </comment>
    <comment ref="R4" authorId="0" shapeId="0" xr:uid="{1DA499E5-F9C7-4A2C-8320-39954214985B}">
      <text>
        <r>
          <rPr>
            <b/>
            <sz val="9"/>
            <color indexed="81"/>
            <rFont val="Tahoma"/>
            <family val="2"/>
          </rPr>
          <t>Roy McCammon:</t>
        </r>
        <r>
          <rPr>
            <sz val="9"/>
            <color indexed="81"/>
            <rFont val="Tahoma"/>
            <family val="2"/>
          </rPr>
          <t xml:space="preserve">
AMCP uses 2 x 0.001189 slugs per cubic ft</t>
        </r>
      </text>
    </comment>
    <comment ref="F5" authorId="0" shapeId="0" xr:uid="{BA61491B-4608-4FE3-93F1-6D366838559B}">
      <text>
        <r>
          <rPr>
            <b/>
            <sz val="9"/>
            <color indexed="81"/>
            <rFont val="Tahoma"/>
            <family val="2"/>
          </rPr>
          <t>Roy McCammon:</t>
        </r>
        <r>
          <rPr>
            <sz val="9"/>
            <color indexed="81"/>
            <rFont val="Tahoma"/>
            <family val="2"/>
          </rPr>
          <t xml:space="preserve">
Actual diameter in mm</t>
        </r>
      </text>
    </comment>
    <comment ref="F7" authorId="0" shapeId="0" xr:uid="{E9452EB2-3DDE-4495-9BC7-96DDFF443855}">
      <text>
        <r>
          <rPr>
            <b/>
            <sz val="9"/>
            <color indexed="81"/>
            <rFont val="Tahoma"/>
            <family val="2"/>
          </rPr>
          <t>Roy McCammon:</t>
        </r>
        <r>
          <rPr>
            <sz val="9"/>
            <color indexed="81"/>
            <rFont val="Tahoma"/>
            <family val="2"/>
          </rPr>
          <t xml:space="preserve">
Actual mass in kg</t>
        </r>
      </text>
    </comment>
    <comment ref="F9" authorId="0" shapeId="0" xr:uid="{A699A0DD-BFCD-4447-8A3F-4D9430A45054}">
      <text>
        <r>
          <rPr>
            <b/>
            <sz val="9"/>
            <color indexed="81"/>
            <rFont val="Tahoma"/>
            <family val="2"/>
          </rPr>
          <t>Roy McCammon:</t>
        </r>
        <r>
          <rPr>
            <sz val="9"/>
            <color indexed="81"/>
            <rFont val="Tahoma"/>
            <family val="2"/>
          </rPr>
          <t xml:space="preserve">
Actual initial altitude in meters</t>
        </r>
      </text>
    </comment>
    <comment ref="J9" authorId="0" shapeId="0" xr:uid="{EAD83429-4D74-4FAE-9C79-9951C1EC6DA2}">
      <text>
        <r>
          <rPr>
            <b/>
            <sz val="9"/>
            <color indexed="81"/>
            <rFont val="Tahoma"/>
            <family val="2"/>
          </rPr>
          <t>Roy McCammon:</t>
        </r>
        <r>
          <rPr>
            <sz val="9"/>
            <color indexed="81"/>
            <rFont val="Tahoma"/>
            <family val="2"/>
          </rPr>
          <t xml:space="preserve">
Common values
ICAO - 340.3
USN per-1945 - 341.5
British pre-1945 - 342
</t>
        </r>
      </text>
    </comment>
    <comment ref="O9" authorId="0" shapeId="0" xr:uid="{088F2F49-22E8-474F-9D63-45A72E306F63}">
      <text>
        <r>
          <rPr>
            <b/>
            <sz val="9"/>
            <color indexed="81"/>
            <rFont val="Tahoma"/>
            <family val="2"/>
          </rPr>
          <t>Roy McCammon:</t>
        </r>
        <r>
          <rPr>
            <sz val="9"/>
            <color indexed="81"/>
            <rFont val="Tahoma"/>
            <family val="2"/>
          </rPr>
          <t xml:space="preserve">
About 1120.4 ft/sec</t>
        </r>
      </text>
    </comment>
    <comment ref="P9" authorId="0" shapeId="0" xr:uid="{1D6BB9B7-1DB5-4DEB-9854-EC199E2BE544}">
      <text>
        <r>
          <rPr>
            <b/>
            <sz val="9"/>
            <color indexed="81"/>
            <rFont val="Tahoma"/>
            <family val="2"/>
          </rPr>
          <t>Roy McCammon:</t>
        </r>
        <r>
          <rPr>
            <sz val="9"/>
            <color indexed="81"/>
            <rFont val="Tahoma"/>
            <family val="2"/>
          </rPr>
          <t xml:space="preserve">
About 1122 ft/sec
</t>
        </r>
      </text>
    </comment>
    <comment ref="R9" authorId="0" shapeId="0" xr:uid="{966B9162-5C0F-475F-A511-69809D3405AC}">
      <text>
        <r>
          <rPr>
            <b/>
            <sz val="9"/>
            <color indexed="81"/>
            <rFont val="Tahoma"/>
            <family val="2"/>
          </rPr>
          <t>Roy McCammon:</t>
        </r>
        <r>
          <rPr>
            <sz val="9"/>
            <color indexed="81"/>
            <rFont val="Tahoma"/>
            <family val="2"/>
          </rPr>
          <t xml:space="preserve">
AMCP used 1116 ft/sec
</t>
        </r>
      </text>
    </comment>
    <comment ref="F11" authorId="0" shapeId="0" xr:uid="{A81502F8-27F8-46AE-8FD7-DBB7E10BA085}">
      <text>
        <r>
          <rPr>
            <b/>
            <sz val="9"/>
            <color indexed="81"/>
            <rFont val="Tahoma"/>
            <family val="2"/>
          </rPr>
          <t>Roy McCammon:</t>
        </r>
        <r>
          <rPr>
            <sz val="9"/>
            <color indexed="81"/>
            <rFont val="Tahoma"/>
            <family val="2"/>
          </rPr>
          <t xml:space="preserve">
Actual target altitude in meters</t>
        </r>
      </text>
    </comment>
    <comment ref="J12" authorId="0" shapeId="0" xr:uid="{E38D6622-ECA9-4114-8B6C-BCD8B4CC62CB}">
      <text>
        <r>
          <rPr>
            <b/>
            <sz val="9"/>
            <color indexed="81"/>
            <rFont val="Tahoma"/>
            <family val="2"/>
          </rPr>
          <t>Roy McCammon:</t>
        </r>
        <r>
          <rPr>
            <sz val="9"/>
            <color indexed="81"/>
            <rFont val="Tahoma"/>
            <family val="2"/>
          </rPr>
          <t xml:space="preserve">
Dahlgren-38°
Aberdeen - 39.5°</t>
        </r>
      </text>
    </comment>
    <comment ref="J13" authorId="0" shapeId="0" xr:uid="{75A1D968-023D-4258-83AE-88DE39CB1DE1}">
      <text>
        <r>
          <rPr>
            <b/>
            <sz val="9"/>
            <color indexed="81"/>
            <rFont val="Tahoma"/>
            <family val="2"/>
          </rPr>
          <t>Roy McCammon:</t>
        </r>
        <r>
          <rPr>
            <sz val="9"/>
            <color indexed="81"/>
            <rFont val="Tahoma"/>
            <family val="2"/>
          </rPr>
          <t xml:space="preserve">
Dahlgren - 240°
Aberdeen - unknown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Roy McCammon</author>
  </authors>
  <commentList>
    <comment ref="S9" authorId="0" shapeId="0" xr:uid="{E63E4303-AEEB-4D51-90AB-B853CBEEB5AF}">
      <text>
        <r>
          <rPr>
            <b/>
            <sz val="9"/>
            <color indexed="81"/>
            <rFont val="Tahoma"/>
            <family val="2"/>
          </rPr>
          <t>Roy McCammon:</t>
        </r>
        <r>
          <rPr>
            <sz val="9"/>
            <color indexed="81"/>
            <rFont val="Tahoma"/>
            <family val="2"/>
          </rPr>
          <t xml:space="preserve">
Actual velocity in meters/sec</t>
        </r>
      </text>
    </comment>
    <comment ref="S11" authorId="0" shapeId="0" xr:uid="{1840FB37-A27B-4664-B2CE-782B6844E016}">
      <text>
        <r>
          <rPr>
            <b/>
            <sz val="9"/>
            <color indexed="81"/>
            <rFont val="Tahoma"/>
            <family val="2"/>
          </rPr>
          <t>Roy McCammon:</t>
        </r>
        <r>
          <rPr>
            <sz val="9"/>
            <color indexed="81"/>
            <rFont val="Tahoma"/>
            <family val="2"/>
          </rPr>
          <t xml:space="preserve">
Actual diameter in mm</t>
        </r>
      </text>
    </comment>
    <comment ref="S13" authorId="0" shapeId="0" xr:uid="{97A91328-CC55-4294-8B06-7E9E5FDE1443}">
      <text>
        <r>
          <rPr>
            <b/>
            <sz val="9"/>
            <color indexed="81"/>
            <rFont val="Tahoma"/>
            <family val="2"/>
          </rPr>
          <t>Roy McCammon:</t>
        </r>
        <r>
          <rPr>
            <sz val="9"/>
            <color indexed="81"/>
            <rFont val="Tahoma"/>
            <family val="2"/>
          </rPr>
          <t xml:space="preserve">
Actual mass in kg</t>
        </r>
      </text>
    </comment>
    <comment ref="S15" authorId="0" shapeId="0" xr:uid="{B8866D3C-40B3-4F63-BE93-4C64C90B372F}">
      <text>
        <r>
          <rPr>
            <b/>
            <sz val="9"/>
            <color indexed="81"/>
            <rFont val="Tahoma"/>
            <family val="2"/>
          </rPr>
          <t>Roy McCammon:</t>
        </r>
        <r>
          <rPr>
            <sz val="9"/>
            <color indexed="81"/>
            <rFont val="Tahoma"/>
            <family val="2"/>
          </rPr>
          <t xml:space="preserve">
Actual initial altitude in meters</t>
        </r>
      </text>
    </comment>
    <comment ref="S17" authorId="0" shapeId="0" xr:uid="{553E37F2-53EF-4723-8829-992553B13F17}">
      <text>
        <r>
          <rPr>
            <b/>
            <sz val="9"/>
            <color indexed="81"/>
            <rFont val="Tahoma"/>
            <family val="2"/>
          </rPr>
          <t>Roy McCammon:</t>
        </r>
        <r>
          <rPr>
            <sz val="9"/>
            <color indexed="81"/>
            <rFont val="Tahoma"/>
            <family val="2"/>
          </rPr>
          <t xml:space="preserve">
Actual target altitude in meters</t>
        </r>
      </text>
    </comment>
    <comment ref="I39" authorId="0" shapeId="0" xr:uid="{9625F6F6-C03B-4A07-8D88-60C0F5AD2B8F}">
      <text>
        <r>
          <rPr>
            <b/>
            <sz val="9"/>
            <color indexed="81"/>
            <rFont val="Tahoma"/>
            <family val="2"/>
          </rPr>
          <t>Roy McCammon:</t>
        </r>
        <r>
          <rPr>
            <sz val="9"/>
            <color indexed="81"/>
            <rFont val="Tahoma"/>
            <family val="2"/>
          </rPr>
          <t xml:space="preserve">
Common values
ICAO - 1.225
USN per-1945 - 1.2034
British pre-1945 - 1.222
</t>
        </r>
      </text>
    </comment>
    <comment ref="J39" authorId="0" shapeId="0" xr:uid="{99DEA6D5-C7F4-40F8-9418-31713F186676}">
      <text>
        <r>
          <rPr>
            <b/>
            <sz val="9"/>
            <color indexed="81"/>
            <rFont val="Tahoma"/>
            <family val="2"/>
          </rPr>
          <t>Roy McCammon:</t>
        </r>
        <r>
          <rPr>
            <sz val="9"/>
            <color indexed="81"/>
            <rFont val="Tahoma"/>
            <family val="2"/>
          </rPr>
          <t xml:space="preserve">
Common values
ICAO - 1.225
USN per-1945 - 1.2034
British pre-1945 - 1.222
</t>
        </r>
      </text>
    </comment>
    <comment ref="K39" authorId="0" shapeId="0" xr:uid="{2857EF55-3382-4505-A8E0-EB5E861EA1EE}">
      <text>
        <r>
          <rPr>
            <b/>
            <sz val="9"/>
            <color indexed="81"/>
            <rFont val="Tahoma"/>
            <family val="2"/>
          </rPr>
          <t>Roy McCammon:</t>
        </r>
        <r>
          <rPr>
            <sz val="9"/>
            <color indexed="81"/>
            <rFont val="Tahoma"/>
            <family val="2"/>
          </rPr>
          <t xml:space="preserve">
Common values
ICAO - 1.225
USN per-1945 - 1.2034
British pre-1945 - 1.222
</t>
        </r>
      </text>
    </comment>
    <comment ref="L39" authorId="0" shapeId="0" xr:uid="{DBB8CAB8-64FA-4273-87B2-719E977F4D2B}">
      <text>
        <r>
          <rPr>
            <b/>
            <sz val="9"/>
            <color indexed="81"/>
            <rFont val="Tahoma"/>
            <family val="2"/>
          </rPr>
          <t>Roy McCammon:</t>
        </r>
        <r>
          <rPr>
            <sz val="9"/>
            <color indexed="81"/>
            <rFont val="Tahoma"/>
            <family val="2"/>
          </rPr>
          <t xml:space="preserve">
Common values
ICAO - 1.225
USN per-1945 - 1.2034
British pre-1945 - 1.222
</t>
        </r>
      </text>
    </comment>
    <comment ref="M39" authorId="0" shapeId="0" xr:uid="{CA7FABA5-F712-47F9-9591-0FF5344ED1BA}">
      <text>
        <r>
          <rPr>
            <b/>
            <sz val="9"/>
            <color indexed="81"/>
            <rFont val="Tahoma"/>
            <family val="2"/>
          </rPr>
          <t>Roy McCammon:</t>
        </r>
        <r>
          <rPr>
            <sz val="9"/>
            <color indexed="81"/>
            <rFont val="Tahoma"/>
            <family val="2"/>
          </rPr>
          <t xml:space="preserve">
Common values
ICAO - 1.225
USN per-1945 - 1.2034
British pre-1945 - 1.222
</t>
        </r>
      </text>
    </comment>
    <comment ref="N39" authorId="0" shapeId="0" xr:uid="{3BA458BC-4483-41F1-938A-12F11AA66E32}">
      <text>
        <r>
          <rPr>
            <b/>
            <sz val="9"/>
            <color indexed="81"/>
            <rFont val="Tahoma"/>
            <family val="2"/>
          </rPr>
          <t>Roy McCammon:</t>
        </r>
        <r>
          <rPr>
            <sz val="9"/>
            <color indexed="81"/>
            <rFont val="Tahoma"/>
            <family val="2"/>
          </rPr>
          <t xml:space="preserve">
Common values
ICAO - 1.225
USN per-1945 - 1.2034
British pre-1945 - 1.222
</t>
        </r>
      </text>
    </comment>
    <comment ref="P39" authorId="0" shapeId="0" xr:uid="{0DB0E462-BE23-41F3-88F3-31AEE52238FA}">
      <text>
        <r>
          <rPr>
            <b/>
            <sz val="9"/>
            <color indexed="81"/>
            <rFont val="Tahoma"/>
            <family val="2"/>
          </rPr>
          <t>Roy McCammon:</t>
        </r>
        <r>
          <rPr>
            <sz val="9"/>
            <color indexed="81"/>
            <rFont val="Tahoma"/>
            <family val="2"/>
          </rPr>
          <t xml:space="preserve">
Common values
ICAO - 1.225
USN per-1945 - 1.2034
British pre-1945 - 1.222
</t>
        </r>
      </text>
    </comment>
    <comment ref="I44" authorId="0" shapeId="0" xr:uid="{D935E68A-9E7B-4620-968E-2E62F7C694F6}">
      <text>
        <r>
          <rPr>
            <b/>
            <sz val="9"/>
            <color indexed="81"/>
            <rFont val="Tahoma"/>
            <family val="2"/>
          </rPr>
          <t>Roy McCammon:</t>
        </r>
        <r>
          <rPr>
            <sz val="9"/>
            <color indexed="81"/>
            <rFont val="Tahoma"/>
            <family val="2"/>
          </rPr>
          <t xml:space="preserve">
Common values
ICAO - 340.3
USN per-1945 - 341.5
British pre-1945 - 342
</t>
        </r>
      </text>
    </comment>
    <comment ref="J44" authorId="0" shapeId="0" xr:uid="{72F61D4E-4ADD-4762-8C50-10B1FEC6D59A}">
      <text>
        <r>
          <rPr>
            <b/>
            <sz val="9"/>
            <color indexed="81"/>
            <rFont val="Tahoma"/>
            <family val="2"/>
          </rPr>
          <t>Roy McCammon:</t>
        </r>
        <r>
          <rPr>
            <sz val="9"/>
            <color indexed="81"/>
            <rFont val="Tahoma"/>
            <family val="2"/>
          </rPr>
          <t xml:space="preserve">
Common values
ICAO - 340.3
USN per-1945 - 341.5
British pre-1945 - 342
</t>
        </r>
      </text>
    </comment>
    <comment ref="K44" authorId="0" shapeId="0" xr:uid="{B16CC3C8-4247-47AA-8298-D99FCC9F67BE}">
      <text>
        <r>
          <rPr>
            <b/>
            <sz val="9"/>
            <color indexed="81"/>
            <rFont val="Tahoma"/>
            <family val="2"/>
          </rPr>
          <t>Roy McCammon:</t>
        </r>
        <r>
          <rPr>
            <sz val="9"/>
            <color indexed="81"/>
            <rFont val="Tahoma"/>
            <family val="2"/>
          </rPr>
          <t xml:space="preserve">
Common values
ICAO - 340.3
USN per-1945 - 341.5
British pre-1945 - 342
</t>
        </r>
      </text>
    </comment>
    <comment ref="L44" authorId="0" shapeId="0" xr:uid="{51EA4C82-F7AB-4ABE-85D7-E5DCE71738A8}">
      <text>
        <r>
          <rPr>
            <b/>
            <sz val="9"/>
            <color indexed="81"/>
            <rFont val="Tahoma"/>
            <family val="2"/>
          </rPr>
          <t>Roy McCammon:</t>
        </r>
        <r>
          <rPr>
            <sz val="9"/>
            <color indexed="81"/>
            <rFont val="Tahoma"/>
            <family val="2"/>
          </rPr>
          <t xml:space="preserve">
Common values
ICAO - 340.3
USN per-1945 - 341.5
British pre-1945 - 342
</t>
        </r>
      </text>
    </comment>
    <comment ref="M44" authorId="0" shapeId="0" xr:uid="{E17CD088-0214-49A7-BAE1-B22912DB7725}">
      <text>
        <r>
          <rPr>
            <b/>
            <sz val="9"/>
            <color indexed="81"/>
            <rFont val="Tahoma"/>
            <family val="2"/>
          </rPr>
          <t>Roy McCammon:</t>
        </r>
        <r>
          <rPr>
            <sz val="9"/>
            <color indexed="81"/>
            <rFont val="Tahoma"/>
            <family val="2"/>
          </rPr>
          <t xml:space="preserve">
Common values
ICAO - 340.3
USN per-1945 - 341.5
British pre-1945 - 342
</t>
        </r>
      </text>
    </comment>
    <comment ref="N44" authorId="0" shapeId="0" xr:uid="{9B23E799-BDB9-4911-95CE-D1D7345D65D4}">
      <text>
        <r>
          <rPr>
            <b/>
            <sz val="9"/>
            <color indexed="81"/>
            <rFont val="Tahoma"/>
            <family val="2"/>
          </rPr>
          <t>Roy McCammon:</t>
        </r>
        <r>
          <rPr>
            <sz val="9"/>
            <color indexed="81"/>
            <rFont val="Tahoma"/>
            <family val="2"/>
          </rPr>
          <t xml:space="preserve">
Common values
ICAO - 340.3
USN per-1945 - 341.5
British pre-1945 - 342
</t>
        </r>
      </text>
    </comment>
    <comment ref="P44" authorId="0" shapeId="0" xr:uid="{301DC55F-8910-45DC-B203-FAF22F7B69DD}">
      <text>
        <r>
          <rPr>
            <b/>
            <sz val="9"/>
            <color indexed="81"/>
            <rFont val="Tahoma"/>
            <family val="2"/>
          </rPr>
          <t>Roy McCammon:</t>
        </r>
        <r>
          <rPr>
            <sz val="9"/>
            <color indexed="81"/>
            <rFont val="Tahoma"/>
            <family val="2"/>
          </rPr>
          <t xml:space="preserve">
Common values
ICAO - 340.3
USN per-1945 - 341.5
British pre-1945 - 342
</t>
        </r>
      </text>
    </comment>
    <comment ref="I47" authorId="0" shapeId="0" xr:uid="{8BEA6F78-4BA4-4E5F-B85E-6893F04583BD}">
      <text>
        <r>
          <rPr>
            <b/>
            <sz val="9"/>
            <color indexed="81"/>
            <rFont val="Tahoma"/>
            <family val="2"/>
          </rPr>
          <t>Roy McCammon:</t>
        </r>
        <r>
          <rPr>
            <sz val="9"/>
            <color indexed="81"/>
            <rFont val="Tahoma"/>
            <family val="2"/>
          </rPr>
          <t xml:space="preserve">
Dahlgren-38°
Aberdeen - 39.5°</t>
        </r>
      </text>
    </comment>
    <comment ref="J47" authorId="0" shapeId="0" xr:uid="{EFF86887-8EC8-4455-A79D-6F576CE29746}">
      <text>
        <r>
          <rPr>
            <b/>
            <sz val="9"/>
            <color indexed="81"/>
            <rFont val="Tahoma"/>
            <family val="2"/>
          </rPr>
          <t>Roy McCammon:</t>
        </r>
        <r>
          <rPr>
            <sz val="9"/>
            <color indexed="81"/>
            <rFont val="Tahoma"/>
            <family val="2"/>
          </rPr>
          <t xml:space="preserve">
Dahlgren-38°
Aberdeen - 39.5°</t>
        </r>
      </text>
    </comment>
    <comment ref="K47" authorId="0" shapeId="0" xr:uid="{9322D284-584F-4ADD-83AA-00CF7D9479BD}">
      <text>
        <r>
          <rPr>
            <b/>
            <sz val="9"/>
            <color indexed="81"/>
            <rFont val="Tahoma"/>
            <family val="2"/>
          </rPr>
          <t>Roy McCammon:</t>
        </r>
        <r>
          <rPr>
            <sz val="9"/>
            <color indexed="81"/>
            <rFont val="Tahoma"/>
            <family val="2"/>
          </rPr>
          <t xml:space="preserve">
Dahlgren-38°
Aberdeen - 39.5°</t>
        </r>
      </text>
    </comment>
    <comment ref="L47" authorId="0" shapeId="0" xr:uid="{7453FE86-8CC3-44DE-8F6F-7D0D91852CA1}">
      <text>
        <r>
          <rPr>
            <b/>
            <sz val="9"/>
            <color indexed="81"/>
            <rFont val="Tahoma"/>
            <family val="2"/>
          </rPr>
          <t>Roy McCammon:</t>
        </r>
        <r>
          <rPr>
            <sz val="9"/>
            <color indexed="81"/>
            <rFont val="Tahoma"/>
            <family val="2"/>
          </rPr>
          <t xml:space="preserve">
Dahlgren-38°
Aberdeen - 39.5°</t>
        </r>
      </text>
    </comment>
    <comment ref="M47" authorId="0" shapeId="0" xr:uid="{6787DCB9-95BA-425A-9BB9-13251CD36A5F}">
      <text>
        <r>
          <rPr>
            <b/>
            <sz val="9"/>
            <color indexed="81"/>
            <rFont val="Tahoma"/>
            <family val="2"/>
          </rPr>
          <t>Roy McCammon:</t>
        </r>
        <r>
          <rPr>
            <sz val="9"/>
            <color indexed="81"/>
            <rFont val="Tahoma"/>
            <family val="2"/>
          </rPr>
          <t xml:space="preserve">
Dahlgren-38°
Aberdeen - 39.5°</t>
        </r>
      </text>
    </comment>
    <comment ref="N47" authorId="0" shapeId="0" xr:uid="{987B59FA-B136-49CD-BBB1-0F84DEA2C826}">
      <text>
        <r>
          <rPr>
            <b/>
            <sz val="9"/>
            <color indexed="81"/>
            <rFont val="Tahoma"/>
            <family val="2"/>
          </rPr>
          <t>Roy McCammon:</t>
        </r>
        <r>
          <rPr>
            <sz val="9"/>
            <color indexed="81"/>
            <rFont val="Tahoma"/>
            <family val="2"/>
          </rPr>
          <t xml:space="preserve">
Dahlgren-38°
Aberdeen - 39.5°</t>
        </r>
      </text>
    </comment>
    <comment ref="O47" authorId="0" shapeId="0" xr:uid="{FB16CE6C-4B8C-4993-8633-DE599DD23642}">
      <text>
        <r>
          <rPr>
            <b/>
            <sz val="9"/>
            <color indexed="81"/>
            <rFont val="Tahoma"/>
            <family val="2"/>
          </rPr>
          <t>Roy McCammon:</t>
        </r>
        <r>
          <rPr>
            <sz val="9"/>
            <color indexed="81"/>
            <rFont val="Tahoma"/>
            <family val="2"/>
          </rPr>
          <t xml:space="preserve">
Dahlgren-38°
Aberdeen - 39.5°</t>
        </r>
      </text>
    </comment>
    <comment ref="P47" authorId="0" shapeId="0" xr:uid="{7759F771-E33D-478C-A9C9-4F931F1690A8}">
      <text>
        <r>
          <rPr>
            <b/>
            <sz val="9"/>
            <color indexed="81"/>
            <rFont val="Tahoma"/>
            <family val="2"/>
          </rPr>
          <t>Roy McCammon:</t>
        </r>
        <r>
          <rPr>
            <sz val="9"/>
            <color indexed="81"/>
            <rFont val="Tahoma"/>
            <family val="2"/>
          </rPr>
          <t xml:space="preserve">
Dahlgren-38°
Aberdeen - 39.5°</t>
        </r>
      </text>
    </comment>
    <comment ref="I48" authorId="0" shapeId="0" xr:uid="{7BCB8C79-3C5E-45DE-BC22-C2BA94DF30BB}">
      <text>
        <r>
          <rPr>
            <b/>
            <sz val="9"/>
            <color indexed="81"/>
            <rFont val="Tahoma"/>
            <family val="2"/>
          </rPr>
          <t>Roy McCammon:</t>
        </r>
        <r>
          <rPr>
            <sz val="9"/>
            <color indexed="81"/>
            <rFont val="Tahoma"/>
            <family val="2"/>
          </rPr>
          <t xml:space="preserve">
Dahlgren - 240°
Aberdeen - unknown</t>
        </r>
      </text>
    </comment>
    <comment ref="J48" authorId="0" shapeId="0" xr:uid="{5C05EC9C-527B-43DC-BEEE-6FC0739A555B}">
      <text>
        <r>
          <rPr>
            <b/>
            <sz val="9"/>
            <color indexed="81"/>
            <rFont val="Tahoma"/>
            <family val="2"/>
          </rPr>
          <t>Roy McCammon:</t>
        </r>
        <r>
          <rPr>
            <sz val="9"/>
            <color indexed="81"/>
            <rFont val="Tahoma"/>
            <family val="2"/>
          </rPr>
          <t xml:space="preserve">
Dahlgren - 240°
Aberdeen - unknown</t>
        </r>
      </text>
    </comment>
    <comment ref="K48" authorId="0" shapeId="0" xr:uid="{FF0C3C38-2699-4B90-8F5E-CF10B66E30BD}">
      <text>
        <r>
          <rPr>
            <b/>
            <sz val="9"/>
            <color indexed="81"/>
            <rFont val="Tahoma"/>
            <family val="2"/>
          </rPr>
          <t>Roy McCammon:</t>
        </r>
        <r>
          <rPr>
            <sz val="9"/>
            <color indexed="81"/>
            <rFont val="Tahoma"/>
            <family val="2"/>
          </rPr>
          <t xml:space="preserve">
Dahlgren - 240°
Aberdeen - unknown</t>
        </r>
      </text>
    </comment>
    <comment ref="L48" authorId="0" shapeId="0" xr:uid="{33096E06-77F2-48CA-937F-B0D640AF9708}">
      <text>
        <r>
          <rPr>
            <b/>
            <sz val="9"/>
            <color indexed="81"/>
            <rFont val="Tahoma"/>
            <family val="2"/>
          </rPr>
          <t>Roy McCammon:</t>
        </r>
        <r>
          <rPr>
            <sz val="9"/>
            <color indexed="81"/>
            <rFont val="Tahoma"/>
            <family val="2"/>
          </rPr>
          <t xml:space="preserve">
Dahlgren - 240°
Aberdeen - unknown</t>
        </r>
      </text>
    </comment>
    <comment ref="M48" authorId="0" shapeId="0" xr:uid="{C6CD3CD8-E304-485C-B46A-B63E365F3769}">
      <text>
        <r>
          <rPr>
            <b/>
            <sz val="9"/>
            <color indexed="81"/>
            <rFont val="Tahoma"/>
            <family val="2"/>
          </rPr>
          <t>Roy McCammon:</t>
        </r>
        <r>
          <rPr>
            <sz val="9"/>
            <color indexed="81"/>
            <rFont val="Tahoma"/>
            <family val="2"/>
          </rPr>
          <t xml:space="preserve">
Dahlgren - 240°
Aberdeen - unknown</t>
        </r>
      </text>
    </comment>
    <comment ref="N48" authorId="0" shapeId="0" xr:uid="{E17B4C50-207C-4167-B106-F1F377DD2CE4}">
      <text>
        <r>
          <rPr>
            <b/>
            <sz val="9"/>
            <color indexed="81"/>
            <rFont val="Tahoma"/>
            <family val="2"/>
          </rPr>
          <t>Roy McCammon:</t>
        </r>
        <r>
          <rPr>
            <sz val="9"/>
            <color indexed="81"/>
            <rFont val="Tahoma"/>
            <family val="2"/>
          </rPr>
          <t xml:space="preserve">
Dahlgren - 240°
Aberdeen - unknown</t>
        </r>
      </text>
    </comment>
    <comment ref="O48" authorId="0" shapeId="0" xr:uid="{DE39626B-D3C6-4294-ADC6-7FA7CD0EFD75}">
      <text>
        <r>
          <rPr>
            <b/>
            <sz val="9"/>
            <color indexed="81"/>
            <rFont val="Tahoma"/>
            <family val="2"/>
          </rPr>
          <t>Roy McCammon:</t>
        </r>
        <r>
          <rPr>
            <sz val="9"/>
            <color indexed="81"/>
            <rFont val="Tahoma"/>
            <family val="2"/>
          </rPr>
          <t xml:space="preserve">
Dahlgren - 240°
Aberdeen - unknown</t>
        </r>
      </text>
    </comment>
    <comment ref="P48" authorId="0" shapeId="0" xr:uid="{4B66D2DD-E01C-41FD-8DF0-CB7F38BD71D0}">
      <text>
        <r>
          <rPr>
            <b/>
            <sz val="9"/>
            <color indexed="81"/>
            <rFont val="Tahoma"/>
            <family val="2"/>
          </rPr>
          <t>Roy McCammon:</t>
        </r>
        <r>
          <rPr>
            <sz val="9"/>
            <color indexed="81"/>
            <rFont val="Tahoma"/>
            <family val="2"/>
          </rPr>
          <t xml:space="preserve">
Dahlgren - 240°
Aberdeen - unknown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Roy McCammon</author>
  </authors>
  <commentList>
    <comment ref="EV4" authorId="0" shapeId="0" xr:uid="{7804F182-5123-49CF-95B0-43BD90DF8CB6}">
      <text>
        <r>
          <rPr>
            <b/>
            <sz val="9"/>
            <color indexed="81"/>
            <rFont val="Tahoma"/>
            <family val="2"/>
          </rPr>
          <t>Roy McCammon:</t>
        </r>
        <r>
          <rPr>
            <sz val="9"/>
            <color indexed="81"/>
            <rFont val="Tahoma"/>
            <family val="2"/>
          </rPr>
          <t xml:space="preserve">
Overall length in calibers</t>
        </r>
      </text>
    </comment>
    <comment ref="ER5" authorId="0" shapeId="0" xr:uid="{895F8796-DCA1-407D-A551-19C674E45B58}">
      <text>
        <r>
          <rPr>
            <b/>
            <sz val="9"/>
            <color indexed="81"/>
            <rFont val="Tahoma"/>
            <family val="2"/>
          </rPr>
          <t>Roy McCammon:</t>
        </r>
        <r>
          <rPr>
            <sz val="9"/>
            <color indexed="81"/>
            <rFont val="Tahoma"/>
            <family val="2"/>
          </rPr>
          <t xml:space="preserve">
Overall length in calibers</t>
        </r>
      </text>
    </comment>
    <comment ref="EV6" authorId="0" shapeId="0" xr:uid="{D78A581F-4E88-4CD3-BB33-1DE1C38BE635}">
      <text>
        <r>
          <rPr>
            <b/>
            <sz val="9"/>
            <color indexed="81"/>
            <rFont val="Tahoma"/>
            <family val="2"/>
          </rPr>
          <t>Roy McCammon:</t>
        </r>
        <r>
          <rPr>
            <sz val="9"/>
            <color indexed="81"/>
            <rFont val="Tahoma"/>
            <family val="2"/>
          </rPr>
          <t xml:space="preserve">
Head shape parameter,  RT/R</t>
        </r>
      </text>
    </comment>
    <comment ref="ER7" authorId="0" shapeId="0" xr:uid="{827DD254-CF67-4C38-B1DF-C10A0B3D3AE9}">
      <text>
        <r>
          <rPr>
            <b/>
            <sz val="9"/>
            <color indexed="81"/>
            <rFont val="Tahoma"/>
            <family val="2"/>
          </rPr>
          <t>Roy McCammon:</t>
        </r>
        <r>
          <rPr>
            <sz val="9"/>
            <color indexed="81"/>
            <rFont val="Tahoma"/>
            <family val="2"/>
          </rPr>
          <t xml:space="preserve">
Head shape parameter,  RT/R</t>
        </r>
      </text>
    </comment>
    <comment ref="EV7" authorId="0" shapeId="0" xr:uid="{A7988D1D-DB44-409B-9AA0-EBA1F380ADAD}">
      <text>
        <r>
          <rPr>
            <b/>
            <sz val="9"/>
            <color indexed="81"/>
            <rFont val="Tahoma"/>
            <family val="2"/>
          </rPr>
          <t>Roy McCammon:</t>
        </r>
        <r>
          <rPr>
            <sz val="9"/>
            <color indexed="81"/>
            <rFont val="Tahoma"/>
            <family val="2"/>
          </rPr>
          <t xml:space="preserve">
Boattail length in calibers
</t>
        </r>
      </text>
    </comment>
    <comment ref="ER8" authorId="0" shapeId="0" xr:uid="{A3C70EAE-2485-479C-BE93-4123608D389B}">
      <text>
        <r>
          <rPr>
            <b/>
            <sz val="9"/>
            <color indexed="81"/>
            <rFont val="Tahoma"/>
            <family val="2"/>
          </rPr>
          <t>Roy McCammon:</t>
        </r>
        <r>
          <rPr>
            <sz val="9"/>
            <color indexed="81"/>
            <rFont val="Tahoma"/>
            <family val="2"/>
          </rPr>
          <t xml:space="preserve">
Boattail length in calibers
</t>
        </r>
      </text>
    </comment>
    <comment ref="EV9" authorId="0" shapeId="0" xr:uid="{642768F7-EBBB-4DCD-B323-59212F65F137}">
      <text>
        <r>
          <rPr>
            <b/>
            <sz val="9"/>
            <color indexed="81"/>
            <rFont val="Tahoma"/>
            <family val="2"/>
          </rPr>
          <t>Roy McCammon:</t>
        </r>
        <r>
          <rPr>
            <sz val="9"/>
            <color indexed="81"/>
            <rFont val="Tahoma"/>
            <family val="2"/>
          </rPr>
          <t xml:space="preserve">
Meplat diameter in calibers.
</t>
        </r>
      </text>
    </comment>
    <comment ref="ER10" authorId="0" shapeId="0" xr:uid="{E0D9135B-204D-4D17-B118-74B7A9102C62}">
      <text>
        <r>
          <rPr>
            <b/>
            <sz val="9"/>
            <color indexed="81"/>
            <rFont val="Tahoma"/>
            <family val="2"/>
          </rPr>
          <t>Roy McCammon:</t>
        </r>
        <r>
          <rPr>
            <sz val="9"/>
            <color indexed="81"/>
            <rFont val="Tahoma"/>
            <family val="2"/>
          </rPr>
          <t xml:space="preserve">
Meplat diameter in calibers.
</t>
        </r>
      </text>
    </comment>
    <comment ref="EV10" authorId="0" shapeId="0" xr:uid="{B9E58809-1F48-41D9-B925-52D407199222}">
      <text>
        <r>
          <rPr>
            <b/>
            <sz val="9"/>
            <color indexed="81"/>
            <rFont val="Tahoma"/>
            <family val="2"/>
          </rPr>
          <t>Roy McCammon:</t>
        </r>
        <r>
          <rPr>
            <sz val="9"/>
            <color indexed="81"/>
            <rFont val="Tahoma"/>
            <family val="2"/>
          </rPr>
          <t xml:space="preserve">
Center of gravity in calibers from the nose.
</t>
        </r>
      </text>
    </comment>
    <comment ref="ER11" authorId="0" shapeId="0" xr:uid="{294948A7-15C8-423C-B0F9-6C7E1B0D130A}">
      <text>
        <r>
          <rPr>
            <b/>
            <sz val="9"/>
            <color indexed="81"/>
            <rFont val="Tahoma"/>
            <family val="2"/>
          </rPr>
          <t>Roy McCammon:</t>
        </r>
        <r>
          <rPr>
            <sz val="9"/>
            <color indexed="81"/>
            <rFont val="Tahoma"/>
            <family val="2"/>
          </rPr>
          <t xml:space="preserve">
Center of gravity in calibers from the nose.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Constant314</author>
  </authors>
  <commentList>
    <comment ref="L11" authorId="0" shapeId="0" xr:uid="{F5E2273C-DC71-4186-9A57-239623AFF094}">
      <text>
        <r>
          <rPr>
            <b/>
            <sz val="8"/>
            <color indexed="81"/>
            <rFont val="Tahoma"/>
            <family val="2"/>
          </rPr>
          <t>Constant314:</t>
        </r>
        <r>
          <rPr>
            <sz val="8"/>
            <color indexed="81"/>
            <rFont val="Tahoma"/>
            <family val="2"/>
          </rPr>
          <t xml:space="preserve">
description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<sst xmlns="http://schemas.openxmlformats.org/spreadsheetml/2006/main" count="1493" uniqueCount="492">
  <si>
    <t>extended range full-bore base-bleed very-low-drag boat-tailed projectile (similar to front end of minimum drag projectile with smaller boat-tail &amp; 'base-bleed' flare to increase base pressure and reduce base drag)</t>
  </si>
  <si>
    <t>British 1940 law projectile (similar to 'type 8/kd8' projectile)</t>
  </si>
  <si>
    <t>constant</t>
  </si>
  <si>
    <t>RN 1940 LAW</t>
  </si>
  <si>
    <t>RN form A</t>
  </si>
  <si>
    <t>RN form B</t>
  </si>
  <si>
    <t>very low drag boat tailed</t>
  </si>
  <si>
    <t>V2 rocket</t>
  </si>
  <si>
    <t>14mm sphere</t>
  </si>
  <si>
    <t>25mm sphere</t>
  </si>
  <si>
    <t>38mm sphere</t>
  </si>
  <si>
    <t>50mm sphere</t>
  </si>
  <si>
    <t>75mm sphere</t>
  </si>
  <si>
    <t>100mm sphere</t>
  </si>
  <si>
    <t>125mm sphere</t>
  </si>
  <si>
    <t>175mm sphere</t>
  </si>
  <si>
    <t>200mm sphere</t>
  </si>
  <si>
    <t>225mm sphere</t>
  </si>
  <si>
    <t>WW2 sub-sonic bomb</t>
  </si>
  <si>
    <t>Type 1/KD1</t>
  </si>
  <si>
    <t>Type 2/KD2</t>
  </si>
  <si>
    <t>Type 3/KD3</t>
  </si>
  <si>
    <t>Type 6/KD6</t>
  </si>
  <si>
    <t>Type 7/KD7</t>
  </si>
  <si>
    <t>3 inch blunt nosed AP</t>
  </si>
  <si>
    <t>US Army T108 HEAT</t>
  </si>
  <si>
    <t>10 caliber finned arrow</t>
  </si>
  <si>
    <t>Type 8/KD8</t>
  </si>
  <si>
    <t>Chosen drag function</t>
  </si>
  <si>
    <t>index</t>
  </si>
  <si>
    <t>ICAO</t>
  </si>
  <si>
    <t>old</t>
  </si>
  <si>
    <t>US 16 in 2700lb</t>
  </si>
  <si>
    <t>120mm finned mortar         ( McCoy )</t>
  </si>
  <si>
    <t>3-inch blunt-nosed ap monobloc shot (pistol bullet) projectile (very blunt point)</t>
  </si>
  <si>
    <t>10-caliber-long, fin-stabilized, needle-nosed ("arrow" or apfsds) projectile</t>
  </si>
  <si>
    <t>Typical ww2 subsonic aircraft bomb (blunt nose, short body, big tail fins)</t>
  </si>
  <si>
    <t>16.38-caliber-long, fin-stabilized, truncated-cone-nosed ("arrow" or apfsds) projectile with fins removed</t>
  </si>
  <si>
    <t xml:space="preserve"> spherical "cannon ball" projectile, smoothly polished, perfectly round, and not spinning.</t>
  </si>
  <si>
    <t>16.38-caliber-long, fin-stabilized, truncated-cone-nosed ("arrow" or apfsds) projectile</t>
  </si>
  <si>
    <t>German WW2 v-2 ("type a-4") rocket</t>
  </si>
  <si>
    <t>type 2/KD2 projectile (similar to Japanese type 91 AP projectile)</t>
  </si>
  <si>
    <t>British form 'A' projectile</t>
  </si>
  <si>
    <t>British form 'B' projectile</t>
  </si>
  <si>
    <t>type 1/KD1 projectile (average of several different 2-caliber CRH tangent ogive designs)</t>
  </si>
  <si>
    <t>name</t>
  </si>
  <si>
    <t>user</t>
  </si>
  <si>
    <t>Any function with one entry will be constant.</t>
  </si>
  <si>
    <t>International Commercial Aviation</t>
  </si>
  <si>
    <t>Inputs</t>
  </si>
  <si>
    <t>In the nutshell: any use is permitted so long as you give credit to the original authors in any reasonable form that does not imply that the original authors endorse your use or changes..</t>
  </si>
  <si>
    <t>These are the same for backward compatibility reasons.</t>
  </si>
  <si>
    <t>US. Navy experimental minimum drag, very long, extra-long-boat-tail, spin-stabilized 'racing yacht hull' projectile</t>
  </si>
  <si>
    <t>Release Date:</t>
  </si>
  <si>
    <t>https://creativecommons.org/licenses/by/4.0/</t>
  </si>
  <si>
    <t>Plain language summary:</t>
  </si>
  <si>
    <t>https://creativecommons.org/licenses/by/4.0/legalcode</t>
  </si>
  <si>
    <t>© copyright Bill Jurens, Nathan Okun, and Roy McCammon 2011, 2021</t>
  </si>
  <si>
    <t>m</t>
  </si>
  <si>
    <t>relative fraction</t>
  </si>
  <si>
    <t>Twist (calibers per turn)</t>
  </si>
  <si>
    <t>max</t>
  </si>
  <si>
    <t>min</t>
  </si>
  <si>
    <t>peak</t>
  </si>
  <si>
    <t>spread</t>
  </si>
  <si>
    <t>bell shape</t>
  </si>
  <si>
    <t>This entry uses an offset bell curve to approximate the Cma function.</t>
  </si>
  <si>
    <t>bell-curve #3</t>
  </si>
  <si>
    <t>bell-curve #4</t>
  </si>
  <si>
    <t>Sea level air pressure (atmospheres)</t>
  </si>
  <si>
    <t>peak CMA</t>
  </si>
  <si>
    <t>base CMA</t>
  </si>
  <si>
    <t>MACH</t>
  </si>
  <si>
    <t>CMA3</t>
  </si>
  <si>
    <t>Fit</t>
  </si>
  <si>
    <t>&lt;------------------------------------------------------</t>
  </si>
  <si>
    <t>Preliminary code.  Not released.</t>
  </si>
  <si>
    <t>104.8 mm Army HE M1 Projectile</t>
  </si>
  <si>
    <t>.308 168 Grain Sierra International Bullet</t>
  </si>
  <si>
    <t>Coefficients of ICAO polynomial.</t>
  </si>
  <si>
    <t>Z1</t>
  </si>
  <si>
    <t>Z2</t>
  </si>
  <si>
    <t>Z3</t>
  </si>
  <si>
    <t>Z4</t>
  </si>
  <si>
    <t>British pre-1945</t>
  </si>
  <si>
    <t>ICAO polynomial</t>
  </si>
  <si>
    <t>description</t>
  </si>
  <si>
    <t>US air density prior to 1945</t>
  </si>
  <si>
    <t>British air density prior to 1945</t>
  </si>
  <si>
    <t>altitude</t>
  </si>
  <si>
    <t>density</t>
  </si>
  <si>
    <t xml:space="preserve">Drag Form Factor </t>
  </si>
  <si>
    <t>Sea level speed of sound (m/s)</t>
  </si>
  <si>
    <t>Air density index.  Find on "air density vs altitude" sheet.</t>
  </si>
  <si>
    <t>Speed of sound index.  Find on "speed of sound vs altitude" sheet.</t>
  </si>
  <si>
    <r>
      <t>Sea level air humidity (</t>
    </r>
    <r>
      <rPr>
        <sz val="11"/>
        <color indexed="8"/>
        <rFont val="Calibri"/>
        <family val="2"/>
      </rPr>
      <t>%</t>
    </r>
    <r>
      <rPr>
        <sz val="11"/>
        <color indexed="8"/>
        <rFont val="Arial"/>
        <family val="2"/>
      </rPr>
      <t>)</t>
    </r>
  </si>
  <si>
    <r>
      <t>Sea level air density (</t>
    </r>
    <r>
      <rPr>
        <sz val="11"/>
        <color indexed="8"/>
        <rFont val="Calibri"/>
        <family val="2"/>
      </rPr>
      <t>kg/m³</t>
    </r>
    <r>
      <rPr>
        <sz val="11"/>
        <color indexed="8"/>
        <rFont val="Arial"/>
        <family val="2"/>
      </rPr>
      <t>)</t>
    </r>
  </si>
  <si>
    <t>Initial latitude</t>
  </si>
  <si>
    <t>Initial azimuth</t>
  </si>
  <si>
    <t>altitude (m)</t>
  </si>
  <si>
    <t>relative density</t>
  </si>
  <si>
    <t>common air density values ( Kg/m³ )</t>
  </si>
  <si>
    <t>old British</t>
  </si>
  <si>
    <t>CD</t>
  </si>
  <si>
    <t>copied function</t>
  </si>
  <si>
    <t>Ingalls  ( McCoy )</t>
  </si>
  <si>
    <t>US Army 155 mm  M107      ( McCoy )</t>
  </si>
  <si>
    <t>120mm finned mortar        ( McCoy )</t>
  </si>
  <si>
    <t>0.3 Ball M2  ( McCoy )</t>
  </si>
  <si>
    <r>
      <t>CD</t>
    </r>
    <r>
      <rPr>
        <sz val="11"/>
        <color theme="1"/>
        <rFont val="Calibri"/>
        <family val="2"/>
      </rPr>
      <t>₀</t>
    </r>
  </si>
  <si>
    <r>
      <t>CNp</t>
    </r>
    <r>
      <rPr>
        <sz val="11"/>
        <color theme="1"/>
        <rFont val="Calibri"/>
        <family val="2"/>
      </rPr>
      <t>α</t>
    </r>
    <r>
      <rPr>
        <sz val="11"/>
        <color theme="1"/>
        <rFont val="Calibri"/>
        <family val="2"/>
        <scheme val="minor"/>
      </rPr>
      <t>- Magnus force coefficient</t>
    </r>
  </si>
  <si>
    <t>CLp (roll damping moment coefficient )</t>
  </si>
  <si>
    <t>x</t>
  </si>
  <si>
    <t>Cma form factor</t>
  </si>
  <si>
    <t>.308 168 Grain Sierra Int. Bullet</t>
  </si>
  <si>
    <r>
      <t>CL</t>
    </r>
    <r>
      <rPr>
        <sz val="11"/>
        <color theme="1"/>
        <rFont val="Calibri"/>
        <family val="2"/>
      </rPr>
      <t>α</t>
    </r>
    <r>
      <rPr>
        <sz val="11"/>
        <color theme="1"/>
        <rFont val="Calibri"/>
        <family val="2"/>
        <scheme val="minor"/>
      </rPr>
      <t xml:space="preserve"> - Lift coefficient</t>
    </r>
  </si>
  <si>
    <t>Set non-blank to enable Coriolis force</t>
  </si>
  <si>
    <t>104.8 mm Army  M1 IntLift2</t>
  </si>
  <si>
    <t>.308 from IntLift2</t>
  </si>
  <si>
    <t>Computed by IntLift2</t>
  </si>
  <si>
    <t>16" 2700lb COG=3</t>
  </si>
  <si>
    <t>16" 2700lb COG=2.7</t>
  </si>
  <si>
    <t>16" 2700lb COG=3.3</t>
  </si>
  <si>
    <t>OVL</t>
  </si>
  <si>
    <t>NSL</t>
  </si>
  <si>
    <t>HSP</t>
  </si>
  <si>
    <t>BTL</t>
  </si>
  <si>
    <t>BSD</t>
  </si>
  <si>
    <t>MPD</t>
  </si>
  <si>
    <t>COG</t>
  </si>
  <si>
    <t>Mach</t>
  </si>
  <si>
    <t>Cma</t>
  </si>
  <si>
    <t>.</t>
  </si>
  <si>
    <t>Overall length in calibers</t>
  </si>
  <si>
    <t>Base diameter in calibers</t>
  </si>
  <si>
    <t>Center of gravity in calibers from the nose</t>
  </si>
  <si>
    <t>Nose length in calibers.  Accuracy reduced if &lt; 1.5</t>
  </si>
  <si>
    <t>Boattail length in calibers.  &lt;0.48-&gt; no boattail</t>
  </si>
  <si>
    <t>Meplat diameter in calibers</t>
  </si>
  <si>
    <t>Set non-blank to enable IntLift Computed parameters</t>
  </si>
  <si>
    <r>
      <t>Cd</t>
    </r>
    <r>
      <rPr>
        <sz val="11"/>
        <color theme="1"/>
        <rFont val="Calibri"/>
        <family val="2"/>
      </rPr>
      <t>α²</t>
    </r>
    <r>
      <rPr>
        <sz val="11"/>
        <color theme="1"/>
        <rFont val="Calibri"/>
        <family val="2"/>
        <scheme val="minor"/>
      </rPr>
      <t xml:space="preserve"> (Yaw-drag coupling coefficient)</t>
    </r>
  </si>
  <si>
    <t>Cma from IntLift2, Varies</t>
  </si>
  <si>
    <t>IntLift code was adapted from basic written by Robert L. McCoy</t>
  </si>
  <si>
    <t xml:space="preserve">Disclaimer: Use at your own risk.  There is no guarantee that this spreadsheet functions correctly.  There is no guarantee that this spreadsheet is suitable for any purpose.
</t>
  </si>
  <si>
    <t>Nose length in calibers.</t>
  </si>
  <si>
    <t>Boattail length in calibers.</t>
  </si>
  <si>
    <t>Base diameter in calibers.</t>
  </si>
  <si>
    <t>Meplat diameter in calibers.</t>
  </si>
  <si>
    <t>US Army 104.8 mm M1 HE</t>
  </si>
  <si>
    <t>0.308 168 grain</t>
  </si>
  <si>
    <t>AMCP 5"/46#</t>
  </si>
  <si>
    <t xml:space="preserve">  range (m)</t>
  </si>
  <si>
    <t xml:space="preserve">  max altitude (m)</t>
  </si>
  <si>
    <t xml:space="preserve"> drift (m)</t>
  </si>
  <si>
    <t xml:space="preserve">  arrival velocity (m/s)</t>
  </si>
  <si>
    <t xml:space="preserve">  arrival angle (°)</t>
  </si>
  <si>
    <t xml:space="preserve">  time of flight (s)</t>
  </si>
  <si>
    <t xml:space="preserve">  Gnu (rad/cal)</t>
  </si>
  <si>
    <t xml:space="preserve">  Total KE ( MJ )</t>
  </si>
  <si>
    <t xml:space="preserve">  Horz. KE, ( MJ )</t>
  </si>
  <si>
    <t xml:space="preserve">  Vert. KE, ( MJ )</t>
  </si>
  <si>
    <t xml:space="preserve">  Yaw max (°)</t>
  </si>
  <si>
    <t xml:space="preserve">  Sg (stability) max</t>
  </si>
  <si>
    <t xml:space="preserve">  Sg (stability) min</t>
  </si>
  <si>
    <t>Projectile diameter in inches.  Note, leave either cell 3 or cell 4 blank.</t>
  </si>
  <si>
    <t>Projectile diameter in millimeters.  Note, leave either cell 3 or cell 4 blank.</t>
  </si>
  <si>
    <t>Projectile mass in pounds.  Note; leave either cell 5 or cell 6 blank.</t>
  </si>
  <si>
    <t>Projectile mass in kilograms.  Note; leave either cell 5 or cell 6 blank.</t>
  </si>
  <si>
    <t>Projectile initial altitude in meters.  Note, leave either cell 7 or cell 8 blank.</t>
  </si>
  <si>
    <t>Projectile initial altitude in feet.  Note, leave either cell 7 or cell 8 blank.</t>
  </si>
  <si>
    <t>Target initial altitude in feet.  Used to determine the end of the trajectory.  Note, leave either cell 7 or cell 8 blank.</t>
  </si>
  <si>
    <t>Target initial altitude in meters.  Used to determine the end of the trajectory.  Note, leave either cell 7 or cell 8 blank.</t>
  </si>
  <si>
    <t>Initial angle in degrees.</t>
  </si>
  <si>
    <t>Barrel twist in calibers per turn.  Note, larger numbers mean less twist and lower angular velocity.</t>
  </si>
  <si>
    <t>Numerical integration time step.  Values between 0.001 and 0.01 produce good results.</t>
  </si>
  <si>
    <t>Cma form factor.  Cma controls the evolution of yaw.  Increasing this number decreases the maximum yaw.  Do not use zero.  To make yaw small use a very large number here.</t>
  </si>
  <si>
    <t>Rga (Axial  radius of gyration in calibers).  If unknow try 0.38</t>
  </si>
  <si>
    <t>Cdα² (Yaw-drag coupling coefficient).  This controls the effect of yaw on drag.  Set to zero to disable the effect of yaw.</t>
  </si>
  <si>
    <t>CNpα- Magnus force coefficient.  Magnus force is at a right angle to drift.  It will make a very small change in range.  Set to zero if unknown.</t>
  </si>
  <si>
    <t>Initial latitude with positive indicating the northern hemisphere.  Used for Coriolis calculations only.</t>
  </si>
  <si>
    <t>Initial azimuth with positive indicating the deviation from true north. Used for Coriolis calculations only.</t>
  </si>
  <si>
    <t>Enable Coriolis force calculation.  Leave blank to disable Coriolis calculation.  Any non-blank entry will enable the calculation.</t>
  </si>
  <si>
    <t>Air relative humidity.  Makes a slight difference to air density.  Dry air is denser.</t>
  </si>
  <si>
    <t>Sea level air density (kg/m³).  Different organizations had different notions as to the air density at standard conditions.  If in doubt, use the ICAO value of 1.225.</t>
  </si>
  <si>
    <t>Temperature of the air at sea level.   Lower temperatures means denser air.</t>
  </si>
  <si>
    <t>Sea level speed of sound (m/s).  Different organizations had different notions as to the speed of sound at sea level.  If in doubt, use the ICAO value of 340.30.</t>
  </si>
  <si>
    <t>Overall length in calibers.  Accuracy is reduced when the length is greater than 7 calibers.</t>
  </si>
  <si>
    <t>Nose length in calibers.  Accuracy reduced when nose length is less than  1.5 calibers.</t>
  </si>
  <si>
    <t>Boattail length in calibers.  Anything less than 0.48 is considered to be no boattail.</t>
  </si>
  <si>
    <t>Base diameter in calibers.  If there is no boattail this the base diameter is 1 caliber.</t>
  </si>
  <si>
    <t>Overall length in calibers.</t>
  </si>
  <si>
    <t>----------&gt;</t>
  </si>
  <si>
    <t>Drag Function index from "Drag Function" sheet</t>
  </si>
  <si>
    <t>Cma Function index from "CMA Function" sheet.</t>
  </si>
  <si>
    <t>Boattail length in calibers.  &lt; 0.48  → no boattail</t>
  </si>
  <si>
    <t>Alerts</t>
  </si>
  <si>
    <t>A</t>
  </si>
  <si>
    <t>B</t>
  </si>
  <si>
    <t>C</t>
  </si>
  <si>
    <t>D</t>
  </si>
  <si>
    <t>E</t>
  </si>
  <si>
    <t>F</t>
  </si>
  <si>
    <t>G</t>
  </si>
  <si>
    <t>H</t>
  </si>
  <si>
    <t>I</t>
  </si>
  <si>
    <t>J</t>
  </si>
  <si>
    <t>K</t>
  </si>
  <si>
    <t>L</t>
  </si>
  <si>
    <t>M</t>
  </si>
  <si>
    <t>N</t>
  </si>
  <si>
    <t>O</t>
  </si>
  <si>
    <t>P</t>
  </si>
  <si>
    <t>Q</t>
  </si>
  <si>
    <t>R</t>
  </si>
  <si>
    <t>S</t>
  </si>
  <si>
    <t>T</t>
  </si>
  <si>
    <r>
      <t>Sea level air temperature (</t>
    </r>
    <r>
      <rPr>
        <sz val="11"/>
        <color indexed="8"/>
        <rFont val="Calibri"/>
        <family val="2"/>
      </rPr>
      <t>°</t>
    </r>
    <r>
      <rPr>
        <sz val="11"/>
        <color indexed="8"/>
        <rFont val="Arial"/>
        <family val="2"/>
      </rPr>
      <t>C)</t>
    </r>
  </si>
  <si>
    <t>Set non-blank to enable modified point mass trajectory</t>
  </si>
  <si>
    <r>
      <t xml:space="preserve">Head shape (Rt/R). &lt; 0.1 → cone nose.  &gt; 0.8 </t>
    </r>
    <r>
      <rPr>
        <sz val="11"/>
        <color theme="1"/>
        <rFont val="Calibri"/>
        <family val="2"/>
      </rPr>
      <t xml:space="preserve">→ </t>
    </r>
    <r>
      <rPr>
        <sz val="11"/>
        <color theme="1"/>
        <rFont val="Calibri"/>
        <family val="2"/>
        <scheme val="minor"/>
      </rPr>
      <t>tangent ogive.</t>
    </r>
  </si>
  <si>
    <t>Environmental Variables</t>
  </si>
  <si>
    <t>Initial velocity in feet/second.  Note: leave either cell 1 or cell 2 blank.</t>
  </si>
  <si>
    <t>Initial velocity in meters/second.  Note: leave either cell 1 or cell 2 blank.</t>
  </si>
  <si>
    <t>Drag form factor.  Nominally zero.  Drag is multiplied by this number.  Making this number bigger decreases range.  If unknown, try number 4 (Gâvre).</t>
  </si>
  <si>
    <t xml:space="preserve">Time interval for display.  Controls how many items are displayed in the virtual line printer.  </t>
  </si>
  <si>
    <t>CLp (roll damping moment coefficient ).  This coefficient controls how fast the projectile loses angular momentum.  Set to a small negative number such as -0.15.</t>
  </si>
  <si>
    <t>CLα - Lift coefficient.  Lift converts yaw into drift.  Set to zero to disable drift.</t>
  </si>
  <si>
    <t>Air pressure corrected to sea level in atmospheres.  Higher pressure means denser air which means reduced range.</t>
  </si>
  <si>
    <t>Enable modified point mass trajectory.  Blank will use the default Army Materiel Command algorithm.</t>
  </si>
  <si>
    <t>In the AMC algorithm, the only effect of yaw to  increase drag.  In the MPMT algorithm, yaw also causes drift.  The algorithms give slightly different results for range.</t>
  </si>
  <si>
    <t>Aerodynamic parameters are only needed if you let the spreadsheet calculate Cma, Cdα² , and CLα.</t>
  </si>
  <si>
    <t>Head shape (Rt/R).  This parameter is only tested against two values.  Less than 0.1 is a cone nose.  Greater than 0.8 is a tangent ogive.  Everything else is a secant ogive.</t>
  </si>
  <si>
    <t>Meplat diameter in calibers.  Typical values ~ 0.1 calibers.</t>
  </si>
  <si>
    <t>Center of gravity in calibers from the nose.  Cma is fairly sensitive to this parameter.  If unknown try 0.63 x length.</t>
  </si>
  <si>
    <t>Rgt (Transverse radius of gyration in calibers).  If unknown try length (in calibers) x 0.23</t>
  </si>
  <si>
    <t>Aerodynamic parameters for Cma, Cdα² , and CLα.</t>
  </si>
  <si>
    <t>Rga (Axial  radius of gyration in calibers)</t>
  </si>
  <si>
    <t>Rgt (Transverse radius of gyration in calibers)</t>
  </si>
  <si>
    <r>
      <t xml:space="preserve">Initial Angle ( </t>
    </r>
    <r>
      <rPr>
        <sz val="11"/>
        <color theme="1"/>
        <rFont val="Calibri"/>
        <family val="2"/>
      </rPr>
      <t>° )</t>
    </r>
  </si>
  <si>
    <t>Numerical integration time step ( s )</t>
  </si>
  <si>
    <t>Time interval for display ( s )</t>
  </si>
  <si>
    <t xml:space="preserve"> Initial Velocity (ft/s)</t>
  </si>
  <si>
    <t xml:space="preserve"> Diameter ( in )</t>
  </si>
  <si>
    <t xml:space="preserve"> Diameter ( mm )</t>
  </si>
  <si>
    <t xml:space="preserve"> Initial Velocity ( m/s )</t>
  </si>
  <si>
    <t>Mass ( kg )</t>
  </si>
  <si>
    <t xml:space="preserve"> Initial Altitude ( ft )</t>
  </si>
  <si>
    <t xml:space="preserve"> Initial Altitude ( m )</t>
  </si>
  <si>
    <t>Target Altitude ( ft )</t>
  </si>
  <si>
    <t xml:space="preserve"> Target Altitude ( m )</t>
  </si>
  <si>
    <t>Normal termination.  No error.</t>
  </si>
  <si>
    <t>Error codes</t>
  </si>
  <si>
    <t>Cannot reach target altitude.  Even the vacuum trajectory cannot reach the target altitude.</t>
  </si>
  <si>
    <t>Failed to reach target altitude.</t>
  </si>
  <si>
    <t>Iteration limit exceeded.</t>
  </si>
  <si>
    <t>Virtual Line Printer</t>
  </si>
  <si>
    <t>Column A contains mostly final values in metric units with angles in degrees.</t>
  </si>
  <si>
    <t>Column C contains mostly final values in imperial  units with angles in radians.</t>
  </si>
  <si>
    <t xml:space="preserve">  Maximum altitude in meters.</t>
  </si>
  <si>
    <t xml:space="preserve">  Time of flight in seconds.</t>
  </si>
  <si>
    <t xml:space="preserve">  Drift to the right in meters.</t>
  </si>
  <si>
    <t xml:space="preserve">  Spin (  Gnu ) in radians per caliber of travel.</t>
  </si>
  <si>
    <t xml:space="preserve">  Total kinetic energy in mega-joules.  Includes z directed KE.</t>
  </si>
  <si>
    <t xml:space="preserve">  Maximum stability factor (Sg)</t>
  </si>
  <si>
    <t xml:space="preserve">  Minimum stability factor (Sg)</t>
  </si>
  <si>
    <t/>
  </si>
  <si>
    <t xml:space="preserve">  Maximum altitude in feet.</t>
  </si>
  <si>
    <t xml:space="preserve">  Drift to the right in yards.</t>
  </si>
  <si>
    <t xml:space="preserve">  Total kinetic energy in mega-foot-pounds.  Includes z directed KE.</t>
  </si>
  <si>
    <t>Column E contains mostly initial values in metric units with angles in degrees.</t>
  </si>
  <si>
    <t xml:space="preserve">  Target altitude in meters.</t>
  </si>
  <si>
    <t xml:space="preserve">  Initial altitude in meters.</t>
  </si>
  <si>
    <t xml:space="preserve">  Initial velocity in meters per second.</t>
  </si>
  <si>
    <t xml:space="preserve">  Initial angle in degrees.</t>
  </si>
  <si>
    <t xml:space="preserve">  Barrel twist in calibers per turn.</t>
  </si>
  <si>
    <t xml:space="preserve">  Initial Gnu in radians per caliber.</t>
  </si>
  <si>
    <t xml:space="preserve">  Rga - axial radius of gyration in calibers. </t>
  </si>
  <si>
    <t xml:space="preserve">  Rgt - transverse radius of gyration in calibers.  </t>
  </si>
  <si>
    <t xml:space="preserve">  Mass in kilograms.</t>
  </si>
  <si>
    <t xml:space="preserve">  Diameter millimeters.</t>
  </si>
  <si>
    <t>Column G contains mostly initial values in imperial units with angles in radian.</t>
  </si>
  <si>
    <t xml:space="preserve">  Target altitude in feet.</t>
  </si>
  <si>
    <t xml:space="preserve">  Initial altitude in feet.</t>
  </si>
  <si>
    <t xml:space="preserve">  Initial velocity in feet per second.</t>
  </si>
  <si>
    <t xml:space="preserve">  Initial angle in radians.</t>
  </si>
  <si>
    <t xml:space="preserve">  Initial spin in revolutions per minute.</t>
  </si>
  <si>
    <t xml:space="preserve">  Diameter inches.</t>
  </si>
  <si>
    <t xml:space="preserve">  Mass in mass-pounds.</t>
  </si>
  <si>
    <t>Column I contains mostly coefficients.</t>
  </si>
  <si>
    <t xml:space="preserve">  Cma form factor</t>
  </si>
  <si>
    <t xml:space="preserve">  termination code</t>
  </si>
  <si>
    <t xml:space="preserve">  Description of drag function.</t>
  </si>
  <si>
    <t xml:space="preserve">  Description of Cma function.</t>
  </si>
  <si>
    <t xml:space="preserve">  Description of termination code.</t>
  </si>
  <si>
    <t xml:space="preserve">  range</t>
  </si>
  <si>
    <r>
      <rPr>
        <strike/>
        <sz val="11"/>
        <color theme="1"/>
        <rFont val="Calibri"/>
        <family val="2"/>
        <scheme val="minor"/>
      </rPr>
      <t>Striked out text</t>
    </r>
    <r>
      <rPr>
        <sz val="11"/>
        <color theme="1"/>
        <rFont val="Calibri"/>
        <family val="2"/>
        <scheme val="minor"/>
      </rPr>
      <t xml:space="preserve"> indicates features not yet implemented.</t>
    </r>
  </si>
  <si>
    <t>Trajectory inputs.</t>
  </si>
  <si>
    <t>US SoS pre-1945 = 341.5</t>
  </si>
  <si>
    <t>British SoS pre-1945 = 342</t>
  </si>
  <si>
    <t>ICAO SoS = 340.3</t>
  </si>
  <si>
    <r>
      <t>Air density index.  Find on "</t>
    </r>
    <r>
      <rPr>
        <b/>
        <i/>
        <sz val="11"/>
        <color theme="1"/>
        <rFont val="Calibri"/>
        <family val="2"/>
        <scheme val="minor"/>
      </rPr>
      <t>density vs alt</t>
    </r>
    <r>
      <rPr>
        <sz val="11"/>
        <color theme="1"/>
        <rFont val="Calibri"/>
        <family val="2"/>
        <scheme val="minor"/>
      </rPr>
      <t>" sheet.  Different organizations had different notions of air density as a function of altitude.  If in doubt, us ICAO which is number 4.</t>
    </r>
  </si>
  <si>
    <r>
      <t>Speed of sound index.  Find on "</t>
    </r>
    <r>
      <rPr>
        <b/>
        <i/>
        <sz val="11"/>
        <color theme="1"/>
        <rFont val="Calibri"/>
        <family val="2"/>
        <scheme val="minor"/>
      </rPr>
      <t>speed of sound vs alt</t>
    </r>
    <r>
      <rPr>
        <sz val="11"/>
        <color theme="1"/>
        <rFont val="Calibri"/>
        <family val="2"/>
        <scheme val="minor"/>
      </rPr>
      <t>" sheet.  Different organizations had different notions of the speed of sound as a function of altitude.  If in doubt, us ICAO which is number 4.</t>
    </r>
  </si>
  <si>
    <r>
      <t>Cma Function.  Find index on "</t>
    </r>
    <r>
      <rPr>
        <b/>
        <i/>
        <sz val="11"/>
        <color theme="1"/>
        <rFont val="Calibri"/>
        <family val="2"/>
        <scheme val="minor"/>
      </rPr>
      <t>CMA Function</t>
    </r>
    <r>
      <rPr>
        <sz val="11"/>
        <color theme="1"/>
        <rFont val="Calibri"/>
        <family val="2"/>
        <scheme val="minor"/>
      </rPr>
      <t>" sheet</t>
    </r>
  </si>
  <si>
    <r>
      <t>Index of the drag function.  The drag functions are found on sheet "</t>
    </r>
    <r>
      <rPr>
        <b/>
        <i/>
        <sz val="11"/>
        <color theme="1"/>
        <rFont val="Calibri"/>
        <family val="2"/>
        <scheme val="minor"/>
      </rPr>
      <t>Drag Function</t>
    </r>
    <r>
      <rPr>
        <sz val="11"/>
        <color theme="1"/>
        <rFont val="Calibri"/>
        <family val="2"/>
        <scheme val="minor"/>
      </rPr>
      <t>".</t>
    </r>
  </si>
  <si>
    <t>!!!</t>
  </si>
  <si>
    <t>Yellow indicates a caution or error.</t>
  </si>
  <si>
    <t>Column L contains mostly explanations of items in column I.</t>
  </si>
  <si>
    <t xml:space="preserve"> Index of the chosen  drag function.</t>
  </si>
  <si>
    <t xml:space="preserve">  Drag form factor</t>
  </si>
  <si>
    <t xml:space="preserve"> Index of the chosen  Cma function.  This will show as an X if Cma is computed by the spreadsheet.</t>
  </si>
  <si>
    <t xml:space="preserve">  Cdα², yaw-drag coupling coef.  This will show as an X if Cma is computed by the spreadsheet.</t>
  </si>
  <si>
    <t xml:space="preserve">  CLα - Lift coef.   This will show as an X if Cma is computed by the spreadsheet.</t>
  </si>
  <si>
    <t xml:space="preserve">  If Cdα² is computed, this will show as an X.</t>
  </si>
  <si>
    <t xml:space="preserve">  If CLα  is computed, this  will show as an X .</t>
  </si>
  <si>
    <t>The trajectory is output beginning in row 119</t>
  </si>
  <si>
    <t>Time is seconds.</t>
  </si>
  <si>
    <t xml:space="preserve">Range.  Actually, the Z  coordinate of the projectile.  </t>
  </si>
  <si>
    <t>Range in meters.  Actually, the X coordinate of the projectile.  True range would be the vector sum of the X and Z coordinates.</t>
  </si>
  <si>
    <t>Altitude in meters.  The Y coordinate of the projectile.</t>
  </si>
  <si>
    <t>Velocity.  The vector some of the velocity components in all three dimensions.</t>
  </si>
  <si>
    <t xml:space="preserve">Yaw in degrees.  Unsigned magnitude of yaw or angle of repose. </t>
  </si>
  <si>
    <t xml:space="preserve">Gnu, spin is radians of turn per caliber traveled.     </t>
  </si>
  <si>
    <t>ω, angular velocity in revolutions per minute.</t>
  </si>
  <si>
    <t>KE, kinetic energy in mega-joules.</t>
  </si>
  <si>
    <t>KE+PE, total energy.  This quantity should always decrease.</t>
  </si>
  <si>
    <t>Cd - current drag coefficient.  Larger values mean more drag.</t>
  </si>
  <si>
    <t>Cdα² - current value.  Larger values means yaw causes greater increase in drag.</t>
  </si>
  <si>
    <t>Cma - Current value.  Larger values cause lower yaw.</t>
  </si>
  <si>
    <t>Hypo</t>
  </si>
  <si>
    <t>Crépy to Paris</t>
  </si>
  <si>
    <t>Dahlgren Old</t>
  </si>
  <si>
    <t>Set non-blank to enable curved earth corrections</t>
  </si>
  <si>
    <t>X</t>
  </si>
  <si>
    <t>Target Altitude ( m )</t>
  </si>
  <si>
    <t xml:space="preserve"> Mass ( kg )</t>
  </si>
  <si>
    <t>42345 yd</t>
  </si>
  <si>
    <t>41622 yd</t>
  </si>
  <si>
    <t>extracted from AMCP</t>
  </si>
  <si>
    <t>AMCP</t>
  </si>
  <si>
    <t xml:space="preserve">IF (Z-36500.) 35,36,36 </t>
  </si>
  <si>
    <t>C speed of sound at altitude</t>
  </si>
  <si>
    <t xml:space="preserve">GO TO 37 </t>
  </si>
  <si>
    <t>Vs=0.8692</t>
  </si>
  <si>
    <t>Vs  =1-(146/1116)*Z/(36500)</t>
  </si>
  <si>
    <t>Cd</t>
  </si>
  <si>
    <r>
      <rPr>
        <sz val="11"/>
        <color indexed="8"/>
        <rFont val="Calibri"/>
        <family val="2"/>
      </rPr>
      <t>←</t>
    </r>
    <r>
      <rPr>
        <sz val="11"/>
        <color indexed="8"/>
        <rFont val="Arial"/>
        <family val="2"/>
      </rPr>
      <t>To see a  function, put a number in the range of 0 to 63 in this cell.</t>
    </r>
  </si>
  <si>
    <t>AMCP 175mm/147.5#</t>
  </si>
  <si>
    <t>Aberdeen AMCP</t>
  </si>
  <si>
    <t>Aberdeen ICAO</t>
  </si>
  <si>
    <t>From AMCP 706-242 Fortran code</t>
  </si>
  <si>
    <t>AMCP 706-242</t>
  </si>
  <si>
    <t>X blanks the curve --&gt;</t>
  </si>
  <si>
    <t>32333 m</t>
  </si>
  <si>
    <t>7755 m</t>
  </si>
  <si>
    <t>30000 yd</t>
  </si>
  <si>
    <t>3. Gravity, in the shooter's frame of reference is tilted toward the shooter as the projectile gets further away.  This decreases range.</t>
  </si>
  <si>
    <t xml:space="preserve">Note, cells with blue or blue-gray back grounds are inputs.  </t>
  </si>
  <si>
    <t xml:space="preserve">Note, cells with green or green-gray back grounds are outputs.  </t>
  </si>
  <si>
    <t>Enable curved earth correction.  Blank will use the default flat earth. Usually range is increased except for nearly vertical trajectories. There are three effects.</t>
  </si>
  <si>
    <t>1. The target's altitude in the shooter's earth fixed coordinate system will be lower.  This causes an increase in range as the projectile has to go further to reach the altitude of the target.</t>
  </si>
  <si>
    <t>2. Gravity is weaker at higher altitude.  This causes an increase of range.</t>
  </si>
  <si>
    <r>
      <t>Set non-blank to enable spreadsheet to computed parameters Cma, CL</t>
    </r>
    <r>
      <rPr>
        <sz val="11"/>
        <color theme="1"/>
        <rFont val="Calibri"/>
        <family val="2"/>
      </rPr>
      <t>α, and Cdα²</t>
    </r>
    <r>
      <rPr>
        <sz val="11"/>
        <color theme="1"/>
        <rFont val="Calibri"/>
        <family val="2"/>
        <scheme val="minor"/>
      </rPr>
      <t>.  This overrides the other inputs that determine these variables.  However, the Cma form factor is still active.  Set that to unity to get the pure computed result.</t>
    </r>
  </si>
  <si>
    <t xml:space="preserve">  Range in meters at which the projectile crossed the target altitude with a negative vertical velocity.</t>
  </si>
  <si>
    <t xml:space="preserve">  Horizontal kinetic energy in mega-joules.</t>
  </si>
  <si>
    <t xml:space="preserve">  Vertical kinetic energy in mega-joules.</t>
  </si>
  <si>
    <t xml:space="preserve">  Maximum yaw in degrees.</t>
  </si>
  <si>
    <t xml:space="preserve">  Range in yards at which the projectile crossed the target altitude with a negative vertical velocity.</t>
  </si>
  <si>
    <r>
      <t xml:space="preserve">  Spin (  </t>
    </r>
    <r>
      <rPr>
        <sz val="11"/>
        <color theme="1"/>
        <rFont val="Calibri"/>
        <family val="2"/>
      </rPr>
      <t>ω</t>
    </r>
    <r>
      <rPr>
        <sz val="11"/>
        <color theme="1"/>
        <rFont val="Calibri"/>
        <family val="2"/>
        <scheme val="minor"/>
      </rPr>
      <t xml:space="preserve"> ) in revolutions per minute.</t>
    </r>
  </si>
  <si>
    <t xml:space="preserve">  Horizontal kinetic energy in mega-foot-pounds.</t>
  </si>
  <si>
    <t xml:space="preserve">  Vertical kinetic energy in mega-foot-pounds..</t>
  </si>
  <si>
    <t xml:space="preserve">  Maximum yaw in radians.</t>
  </si>
  <si>
    <t>Mach number.  This depends on the current velocity and speed of sound at the current altitude.</t>
  </si>
  <si>
    <t>θ, the trajectory angle in the XY plane = Arctan ( Vy / Vx )</t>
  </si>
  <si>
    <t>Sg . The current stability factor.</t>
  </si>
  <si>
    <t>CLα - current value.  Larger values mean yaw causes more drift.</t>
  </si>
  <si>
    <t>No solution possible.  Usually initial vertical velocity is negative and target altitude is above the initial point.</t>
  </si>
  <si>
    <t xml:space="preserve">  Clp, roll damping coefficient</t>
  </si>
  <si>
    <t xml:space="preserve">  CNpα - Magnus force coefficient</t>
  </si>
  <si>
    <t xml:space="preserve">  time step ( milliseconds )</t>
  </si>
  <si>
    <t xml:space="preserve">  compute time ( milliseconds )</t>
  </si>
  <si>
    <t>118 km</t>
  </si>
  <si>
    <t>16.38 caliber finned penetrator</t>
  </si>
  <si>
    <t>16.38 caliber unfinned penetrator</t>
  </si>
  <si>
    <t>Paris Gun set for 118 km</t>
  </si>
  <si>
    <t>Average Sphere</t>
  </si>
  <si>
    <t xml:space="preserve">if (Z &lt; 30000) then   rho = EXP(-3.2E-05*Z)   else  RHO = 0.38209*EXP(-4.6E-05*(Z-30000.)) </t>
  </si>
  <si>
    <t>Herrmann</t>
  </si>
  <si>
    <t>Bliss</t>
  </si>
  <si>
    <t>Cranz</t>
  </si>
  <si>
    <t>Log10(rho) =- 0.00001372 feet</t>
  </si>
  <si>
    <t>Log10(rho) = -0.000045    meters</t>
  </si>
  <si>
    <t>Log10(rho) = - meters /18400</t>
  </si>
  <si>
    <t>USN Min Drag</t>
  </si>
  <si>
    <t>US Army 1924</t>
  </si>
  <si>
    <t>Average over 10 spheres</t>
  </si>
  <si>
    <t>MEB, p.12</t>
  </si>
  <si>
    <t>MEB, p.182</t>
  </si>
  <si>
    <t>MEB, p.171</t>
  </si>
  <si>
    <t>MEB, tabulated p.220</t>
  </si>
  <si>
    <t>MEB, p.218</t>
  </si>
  <si>
    <r>
      <t>MEB</t>
    </r>
    <r>
      <rPr>
        <i/>
        <sz val="11"/>
        <color theme="1"/>
        <rFont val="Calibri"/>
        <family val="2"/>
        <scheme val="minor"/>
      </rPr>
      <t>,</t>
    </r>
    <r>
      <rPr>
        <sz val="11"/>
        <color theme="1"/>
        <rFont val="Calibri"/>
        <family val="2"/>
        <scheme val="minor"/>
      </rPr>
      <t xml:space="preserve"> p.217</t>
    </r>
  </si>
  <si>
    <t>Kd5</t>
  </si>
  <si>
    <t>BRL</t>
  </si>
  <si>
    <t>Mins</t>
  </si>
  <si>
    <r>
      <rPr>
        <sz val="12"/>
        <color indexed="8"/>
        <rFont val="Calibri"/>
        <family val="2"/>
      </rPr>
      <t xml:space="preserve">← </t>
    </r>
    <r>
      <rPr>
        <sz val="12"/>
        <color indexed="8"/>
        <rFont val="Arial"/>
        <family val="2"/>
      </rPr>
      <t>Put a scale factor here</t>
    </r>
  </si>
  <si>
    <r>
      <rPr>
        <sz val="12"/>
        <color indexed="8"/>
        <rFont val="Calibri"/>
        <family val="2"/>
      </rPr>
      <t>←</t>
    </r>
    <r>
      <rPr>
        <sz val="12"/>
        <color indexed="8"/>
        <rFont val="Arial"/>
        <family val="2"/>
      </rPr>
      <t>To see a drag function, put its index number here.</t>
    </r>
  </si>
  <si>
    <t>Set non-blank to use Cdα², otherwise Cdα² = 0.</t>
  </si>
  <si>
    <t>US pre-1945</t>
  </si>
  <si>
    <t>old US</t>
  </si>
  <si>
    <t>Old Brit</t>
  </si>
  <si>
    <t>ICOA</t>
  </si>
  <si>
    <t>Set row height = 35</t>
  </si>
  <si>
    <t>poly</t>
  </si>
  <si>
    <t>0.4 / sqrt{ M }</t>
  </si>
  <si>
    <t xml:space="preserve"> Mass ( lbs. )</t>
  </si>
  <si>
    <t>Density Functions</t>
  </si>
  <si>
    <r>
      <t xml:space="preserve">EBTBNI = </t>
    </r>
    <r>
      <rPr>
        <i/>
        <sz val="11"/>
        <color theme="1"/>
        <rFont val="Calibri"/>
        <family val="2"/>
        <scheme val="minor"/>
      </rPr>
      <t>Exterior Ballistics Tables Based on Numerical Integration</t>
    </r>
    <r>
      <rPr>
        <sz val="11"/>
        <color theme="1"/>
        <rFont val="Calibri"/>
        <family val="2"/>
        <scheme val="minor"/>
      </rPr>
      <t xml:space="preserve"> by Ordnance Department, US Army, 1924</t>
    </r>
  </si>
  <si>
    <r>
      <t xml:space="preserve">From McCoy's book </t>
    </r>
    <r>
      <rPr>
        <i/>
        <sz val="11"/>
        <color theme="1"/>
        <rFont val="Calibri"/>
        <family val="2"/>
        <scheme val="minor"/>
      </rPr>
      <t>Modern Exterior Ballistics</t>
    </r>
  </si>
  <si>
    <t xml:space="preserve">Head shape (Rt/R). </t>
  </si>
  <si>
    <r>
      <rPr>
        <sz val="11"/>
        <color indexed="8"/>
        <rFont val="Calibri"/>
        <family val="2"/>
      </rPr>
      <t>←</t>
    </r>
    <r>
      <rPr>
        <sz val="11"/>
        <color indexed="8"/>
        <rFont val="Arial"/>
        <family val="2"/>
      </rPr>
      <t>To limit the Mach range displayed, enter the highest Mach to display</t>
    </r>
  </si>
  <si>
    <t>AMCP 5" 46 lbs.</t>
  </si>
  <si>
    <t>AMCP 175mm, 147.5 lbs.</t>
  </si>
  <si>
    <r>
      <t xml:space="preserve">From McCoy's book </t>
    </r>
    <r>
      <rPr>
        <i/>
        <sz val="11"/>
        <color theme="1"/>
        <rFont val="Calibri"/>
        <family val="2"/>
        <scheme val="minor"/>
      </rPr>
      <t>Modern Exterior Ballistics,</t>
    </r>
    <r>
      <rPr>
        <sz val="11"/>
        <color theme="1"/>
        <rFont val="Calibri"/>
        <family val="2"/>
        <scheme val="minor"/>
      </rPr>
      <t xml:space="preserve"> p.219</t>
    </r>
  </si>
  <si>
    <r>
      <t xml:space="preserve">From McCoy's book </t>
    </r>
    <r>
      <rPr>
        <i/>
        <sz val="11"/>
        <color theme="1"/>
        <rFont val="Calibri"/>
        <family val="2"/>
        <scheme val="minor"/>
      </rPr>
      <t>Modern Exterior Ballistics,</t>
    </r>
    <r>
      <rPr>
        <sz val="11"/>
        <color theme="1"/>
        <rFont val="Calibri"/>
        <family val="2"/>
        <scheme val="minor"/>
      </rPr>
      <t xml:space="preserve"> p.217</t>
    </r>
  </si>
  <si>
    <r>
      <t xml:space="preserve">From McCoy's book </t>
    </r>
    <r>
      <rPr>
        <i/>
        <sz val="11"/>
        <color theme="1"/>
        <rFont val="Calibri"/>
        <family val="2"/>
        <scheme val="minor"/>
      </rPr>
      <t>Modern Exterior Ballistics</t>
    </r>
    <r>
      <rPr>
        <sz val="11"/>
        <color theme="1"/>
        <rFont val="Calibri"/>
        <family val="2"/>
        <scheme val="minor"/>
      </rPr>
      <t>, p.220</t>
    </r>
  </si>
  <si>
    <t>peak Mach</t>
  </si>
  <si>
    <t>Mach inc.</t>
  </si>
  <si>
    <r>
      <t xml:space="preserve">EBTBONI = </t>
    </r>
    <r>
      <rPr>
        <i/>
        <sz val="12"/>
        <color theme="1"/>
        <rFont val="Calibri"/>
        <family val="2"/>
        <scheme val="minor"/>
      </rPr>
      <t>Exterior Ballistics Tables Based on Numerical Integration</t>
    </r>
    <r>
      <rPr>
        <sz val="12"/>
        <color theme="1"/>
        <rFont val="Calibri"/>
        <family val="2"/>
        <scheme val="minor"/>
      </rPr>
      <t xml:space="preserve"> by Ordnance Department, US Army, 1924</t>
    </r>
  </si>
  <si>
    <r>
      <t xml:space="preserve">MEB = </t>
    </r>
    <r>
      <rPr>
        <i/>
        <sz val="12"/>
        <color theme="1"/>
        <rFont val="Calibri"/>
        <family val="2"/>
        <scheme val="minor"/>
      </rPr>
      <t>Modern Exterior Ballistics</t>
    </r>
    <r>
      <rPr>
        <sz val="12"/>
        <color theme="1"/>
        <rFont val="Calibri"/>
        <family val="2"/>
        <scheme val="minor"/>
      </rPr>
      <t>, McCoy, 1999</t>
    </r>
  </si>
  <si>
    <t>AMCP = Army Material Command Pamphlet 706-242</t>
  </si>
  <si>
    <t>User drag functions can have up to 256 entries</t>
  </si>
  <si>
    <t>spinning flat nosed cylinder</t>
  </si>
  <si>
    <t>Type 8/kd8 projectile (similar to 'British 1940 law' projectile)</t>
  </si>
  <si>
    <t>US navy 4.5-caliber-long, 2700-pound, 16-inch mark 8 ap projectile</t>
  </si>
  <si>
    <t>Spin-stabilized, flat-nosed, cylindrical slug  (slightly-beveled forward edge)</t>
  </si>
  <si>
    <t>Maxes</t>
  </si>
  <si>
    <t>US army type t108 heat (long-tailed, finned tear drop) projectile</t>
  </si>
  <si>
    <t>Hypo 16" 2100 lbs. Herrmann</t>
  </si>
  <si>
    <t>USN 16" 2700 lbs. AP</t>
  </si>
  <si>
    <t>USN 16" 1900 lbs. HC</t>
  </si>
  <si>
    <t>Mass ( lbs. )</t>
  </si>
  <si>
    <t>Head shape (Rt/R). &lt;0.1-&gt;cone nose.  &gt;0.8-&gt;tangent ogive.</t>
  </si>
  <si>
    <t xml:space="preserve">  Final velocity in meters per second.  Includes V_z.</t>
  </si>
  <si>
    <t xml:space="preserve">  Final vertical angle in degrees = Arctan ( V_y/ V_x )</t>
  </si>
  <si>
    <t xml:space="preserve">  Final horizontal angle in degrees = Arctan ( V_z/ V_x )</t>
  </si>
  <si>
    <t xml:space="preserve">  Final velocity in feet per second.  Includes V_z.</t>
  </si>
  <si>
    <t xml:space="preserve">  Final vertical angle in radians = Arctan ( V_y/ V_x )</t>
  </si>
  <si>
    <t xml:space="preserve">  Final horizontal angle in radians = Arctan ( V_z/ V_x )</t>
  </si>
  <si>
    <t>common speed of sound values ( m/s ) at 15°C (59°F)</t>
  </si>
  <si>
    <t>Legal Code for the license:</t>
  </si>
  <si>
    <t>Most of the code is based on public domain software produced by the US Army Materiel Command</t>
  </si>
  <si>
    <t>Gâvre derived   EBTBONI, 1924</t>
  </si>
  <si>
    <r>
      <t>Sea level speed of sound (m/s) for dry air at 15</t>
    </r>
    <r>
      <rPr>
        <sz val="11"/>
        <color theme="1"/>
        <rFont val="Calibri"/>
        <family val="2"/>
      </rPr>
      <t>°</t>
    </r>
    <r>
      <rPr>
        <sz val="11"/>
        <color theme="1"/>
        <rFont val="Calibri"/>
        <family val="2"/>
        <scheme val="minor"/>
      </rPr>
      <t>C</t>
    </r>
  </si>
  <si>
    <t xml:space="preserve"> Non-blank disables temperature effect on air density</t>
  </si>
  <si>
    <t xml:space="preserve"> Non-blank disables  temperature effect on speed of sound</t>
  </si>
  <si>
    <t xml:space="preserve"> Non-blank disables relative humidity effect on air density</t>
  </si>
  <si>
    <t xml:space="preserve"> Non-blank disables relative humidity effect on speed of sound</t>
  </si>
  <si>
    <t xml:space="preserve"> Non-blank disables curved earth correction for true height</t>
  </si>
  <si>
    <t xml:space="preserve"> Non-blank disables curved earth correction for gravity magnitude</t>
  </si>
  <si>
    <t xml:space="preserve"> Non-blank disables latitude correction for gravity magnitude</t>
  </si>
  <si>
    <t xml:space="preserve"> Non-blank disables latitude correction for Earth's radius</t>
  </si>
  <si>
    <t xml:space="preserve"> Non-blank disables Coriolis Force correction for changing azimuth</t>
  </si>
  <si>
    <t xml:space="preserve"> Non-blank disables Coriolis Force correction for changing latitude</t>
  </si>
  <si>
    <t xml:space="preserve"> Non-blank disables Coriolis Force correction in down-range direction</t>
  </si>
  <si>
    <t xml:space="preserve"> Non-blank disables Coriolis Force correction in cross-range direction</t>
  </si>
  <si>
    <t xml:space="preserve"> Non-blank disables curved earth correction for gravity direction</t>
  </si>
  <si>
    <t xml:space="preserve"> Non-blank disables Coriolis Force correction in vertical direction</t>
  </si>
  <si>
    <t>This sheet is used for temporary options used for debugging.  It is not documented</t>
  </si>
  <si>
    <t>Δ</t>
  </si>
  <si>
    <r>
      <t xml:space="preserve">Relative humidity effect on speed of sound, 0% </t>
    </r>
    <r>
      <rPr>
        <sz val="11"/>
        <color theme="1"/>
        <rFont val="Calibri"/>
        <family val="2"/>
      </rPr>
      <t>→ 100% at 15°C</t>
    </r>
  </si>
  <si>
    <r>
      <t xml:space="preserve">Relative humidity effect on denity of air, 0% </t>
    </r>
    <r>
      <rPr>
        <sz val="11"/>
        <color theme="1"/>
        <rFont val="Calibri"/>
        <family val="2"/>
      </rPr>
      <t>→ 100% at 15°C</t>
    </r>
  </si>
  <si>
    <r>
      <t xml:space="preserve">Temperature effect on speed of sound, </t>
    </r>
    <r>
      <rPr>
        <sz val="11"/>
        <color theme="1"/>
        <rFont val="Calibri"/>
        <family val="2"/>
      </rPr>
      <t xml:space="preserve"> 15°C →</t>
    </r>
    <r>
      <rPr>
        <sz val="11"/>
        <color theme="1"/>
        <rFont val="Calibri"/>
        <family val="2"/>
        <scheme val="minor"/>
      </rPr>
      <t xml:space="preserve"> 0°C  at 0% RH.</t>
    </r>
  </si>
  <si>
    <r>
      <t xml:space="preserve">Temperature effect on air density, </t>
    </r>
    <r>
      <rPr>
        <sz val="11"/>
        <color theme="1"/>
        <rFont val="Calibri"/>
        <family val="2"/>
      </rPr>
      <t xml:space="preserve"> 15°C →</t>
    </r>
    <r>
      <rPr>
        <sz val="11"/>
        <color theme="1"/>
        <rFont val="Calibri"/>
        <family val="2"/>
        <scheme val="minor"/>
      </rPr>
      <t xml:space="preserve"> 0°C  at 0% RH.</t>
    </r>
  </si>
  <si>
    <t>Curved Earth Effect on gravity magnitude above sea level</t>
  </si>
  <si>
    <t>Curved Earth Effect on True Height above sea level</t>
  </si>
  <si>
    <t>Curved Earth Effect on gravity direction down range</t>
  </si>
  <si>
    <r>
      <t>Latitude effect on gravity magnitude, Lat 45</t>
    </r>
    <r>
      <rPr>
        <sz val="11"/>
        <color theme="1"/>
        <rFont val="Calibri"/>
        <family val="2"/>
      </rPr>
      <t>° → 90°</t>
    </r>
  </si>
  <si>
    <r>
      <t>Latitude effect on Earth's radius, Lat 45</t>
    </r>
    <r>
      <rPr>
        <sz val="11"/>
        <color theme="1"/>
        <rFont val="Calibri"/>
        <family val="2"/>
      </rPr>
      <t>° → 90°</t>
    </r>
  </si>
  <si>
    <t>7/26/21: Minor refinements.  (1)  Speed of sound adjusted for surface temperature and relative humidity. (2) Gravity adjusted for latitude. (3) Contiuous updating of azimuth and latitude for Coriolis calculations.</t>
  </si>
  <si>
    <r>
      <rPr>
        <sz val="11"/>
        <color theme="1"/>
        <rFont val="Arial"/>
        <family val="2"/>
      </rPr>
      <t>≈</t>
    </r>
    <r>
      <rPr>
        <sz val="11"/>
        <color theme="1"/>
        <rFont val="Calibri"/>
        <family val="2"/>
        <scheme val="minor"/>
      </rPr>
      <t>5m</t>
    </r>
  </si>
  <si>
    <r>
      <rPr>
        <sz val="11"/>
        <color theme="1"/>
        <rFont val="Arial"/>
        <family val="2"/>
      </rPr>
      <t>≈10</t>
    </r>
    <r>
      <rPr>
        <sz val="11"/>
        <color theme="1"/>
        <rFont val="Calibri"/>
        <family val="2"/>
        <scheme val="minor"/>
      </rPr>
      <t>m</t>
    </r>
  </si>
  <si>
    <t>Low res Type 7</t>
  </si>
  <si>
    <t>Low res ICAO</t>
  </si>
  <si>
    <t>This sheet has several simple conversion factors</t>
  </si>
  <si>
    <t>Grains</t>
  </si>
  <si>
    <t>grams</t>
  </si>
  <si>
    <t>Kg</t>
  </si>
  <si>
    <t>Ft lbs</t>
  </si>
  <si>
    <t>MJ</t>
  </si>
  <si>
    <t>joules</t>
  </si>
  <si>
    <r>
      <t xml:space="preserve">This spreadsheet is licensed for use under                                                                    </t>
    </r>
    <r>
      <rPr>
        <b/>
        <i/>
        <sz val="11"/>
        <rFont val="Arial"/>
        <family val="2"/>
      </rPr>
      <t xml:space="preserve"> Creative Commons Attribution 4.0 International (CC BY 4.0)</t>
    </r>
  </si>
  <si>
    <r>
      <t xml:space="preserve">BRL = </t>
    </r>
    <r>
      <rPr>
        <i/>
        <sz val="12"/>
        <color theme="1"/>
        <rFont val="Calibri"/>
        <family val="2"/>
        <scheme val="minor"/>
      </rPr>
      <t>Ballistic Research Lab Handbook of Ballistic and Engineering Data</t>
    </r>
  </si>
  <si>
    <t>EBTBONI, Vol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</si>
</sst>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0.0000"/>
    <numFmt numFmtId="166" formatCode="0.000000"/>
    <numFmt numFmtId="167" formatCode="0.0"/>
    <numFmt numFmtId="168" formatCode="0.00&quot;°&quot;"/>
    <numFmt numFmtId="169" formatCode="0.000E+00"/>
    <numFmt numFmtId="170" formatCode="0.0&quot;°&quot;"/>
    <numFmt numFmtId="171" formatCode="0.00000000"/>
    <numFmt numFmtId="172" formatCode="0.000000E+00"/>
  </numFmts>
  <fonts count="51" x14ac:knownFonts="1">
    <font>
      <sz val="11"/>
      <color theme="1"/>
      <name val="Calibri"/>
      <family val="2"/>
      <scheme val="minor"/>
    </font>
    <font>
      <sz val="11"/>
      <color indexed="8"/>
      <name val="Arial"/>
      <family val="2"/>
    </font>
    <font>
      <sz val="11"/>
      <color indexed="8"/>
      <name val="Calibri"/>
      <family val="2"/>
    </font>
    <font>
      <sz val="10"/>
      <name val="Arial"/>
      <family val="2"/>
    </font>
    <font>
      <b/>
      <sz val="11"/>
      <color indexed="8"/>
      <name val="Calibri"/>
      <family val="2"/>
    </font>
    <font>
      <sz val="11"/>
      <color indexed="10"/>
      <name val="Calibri"/>
      <family val="2"/>
    </font>
    <font>
      <sz val="11"/>
      <name val="Calibri"/>
      <family val="2"/>
    </font>
    <font>
      <b/>
      <sz val="9"/>
      <color indexed="8"/>
      <name val="Tahoma"/>
      <family val="2"/>
    </font>
    <font>
      <b/>
      <sz val="11"/>
      <color indexed="13"/>
      <name val="Calibri"/>
      <family val="2"/>
    </font>
    <font>
      <b/>
      <sz val="14"/>
      <color indexed="13"/>
      <name val="Calibri"/>
      <family val="2"/>
    </font>
    <font>
      <b/>
      <sz val="14"/>
      <color indexed="8"/>
      <name val="Calibri"/>
      <family val="2"/>
    </font>
    <font>
      <b/>
      <sz val="12"/>
      <name val="Arial"/>
      <family val="2"/>
    </font>
    <font>
      <b/>
      <sz val="12"/>
      <color theme="1"/>
      <name val="Calibri"/>
      <family val="2"/>
      <scheme val="minor"/>
    </font>
    <font>
      <b/>
      <sz val="11"/>
      <color theme="1"/>
      <name val="Calibri"/>
      <family val="2"/>
      <scheme val="minor"/>
    </font>
    <font>
      <b/>
      <sz val="10"/>
      <name val="Arial"/>
      <family val="2"/>
    </font>
    <font>
      <u/>
      <sz val="11"/>
      <color theme="10"/>
      <name val="Calibri"/>
      <family val="2"/>
      <scheme val="minor"/>
    </font>
    <font>
      <sz val="11"/>
      <color theme="1"/>
      <name val="Tahoma"/>
      <family val="2"/>
    </font>
    <font>
      <strike/>
      <sz val="11"/>
      <color theme="1"/>
      <name val="Calibri"/>
      <family val="2"/>
      <scheme val="minor"/>
    </font>
    <font>
      <b/>
      <sz val="16"/>
      <color rgb="FFFF0000"/>
      <name val="Arial"/>
      <family val="2"/>
    </font>
    <font>
      <b/>
      <sz val="14"/>
      <color rgb="FF0000FF"/>
      <name val="Arial"/>
      <family val="2"/>
    </font>
    <font>
      <i/>
      <sz val="11"/>
      <color theme="1"/>
      <name val="Calibri"/>
      <family val="2"/>
      <scheme val="minor"/>
    </font>
    <font>
      <sz val="11"/>
      <color theme="1"/>
      <name val="Calibri"/>
      <family val="2"/>
    </font>
    <font>
      <b/>
      <sz val="8"/>
      <color indexed="81"/>
      <name val="Tahoma"/>
      <family val="2"/>
    </font>
    <font>
      <sz val="8"/>
      <color indexed="81"/>
      <name val="Tahoma"/>
      <family val="2"/>
    </font>
    <font>
      <b/>
      <sz val="16"/>
      <color theme="1"/>
      <name val="Calibri"/>
      <family val="2"/>
      <scheme val="minor"/>
    </font>
    <font>
      <sz val="9"/>
      <color indexed="81"/>
      <name val="Tahoma"/>
      <family val="2"/>
    </font>
    <font>
      <b/>
      <sz val="9"/>
      <color indexed="81"/>
      <name val="Tahoma"/>
      <family val="2"/>
    </font>
    <font>
      <sz val="11"/>
      <color rgb="FFFF0000"/>
      <name val="Calibri"/>
      <family val="2"/>
      <scheme val="minor"/>
    </font>
    <font>
      <b/>
      <sz val="11"/>
      <color rgb="FFFF0000"/>
      <name val="Calibri"/>
      <family val="2"/>
      <scheme val="minor"/>
    </font>
    <font>
      <sz val="11"/>
      <color theme="1"/>
      <name val="Calibri"/>
      <family val="2"/>
      <scheme val="minor"/>
    </font>
    <font>
      <b/>
      <i/>
      <sz val="9"/>
      <color indexed="8"/>
      <name val="Tahoma"/>
      <family val="2"/>
    </font>
    <font>
      <b/>
      <sz val="11"/>
      <name val="Arial"/>
      <family val="2"/>
    </font>
    <font>
      <b/>
      <sz val="14"/>
      <color theme="1"/>
      <name val="Calibri"/>
      <family val="2"/>
      <scheme val="minor"/>
    </font>
    <font>
      <b/>
      <sz val="12"/>
      <color rgb="FFFFFF00"/>
      <name val="Calibri"/>
      <family val="2"/>
      <scheme val="minor"/>
    </font>
    <font>
      <b/>
      <sz val="11"/>
      <color theme="1"/>
      <name val="Cambria"/>
      <family val="1"/>
      <scheme val="major"/>
    </font>
    <font>
      <sz val="11"/>
      <name val="Calibri"/>
      <family val="2"/>
      <scheme val="minor"/>
    </font>
    <font>
      <b/>
      <sz val="11"/>
      <name val="Calibri"/>
      <family val="2"/>
      <scheme val="minor"/>
    </font>
    <font>
      <sz val="14"/>
      <color theme="1"/>
      <name val="Calibri"/>
      <family val="2"/>
    </font>
    <font>
      <b/>
      <i/>
      <sz val="11"/>
      <color theme="1"/>
      <name val="Calibri"/>
      <family val="2"/>
      <scheme val="minor"/>
    </font>
    <font>
      <sz val="11"/>
      <color rgb="FF00B050"/>
      <name val="Tahoma"/>
      <family val="2"/>
    </font>
    <font>
      <sz val="12"/>
      <color rgb="FF222222"/>
      <name val="Arial"/>
      <family val="2"/>
    </font>
    <font>
      <sz val="12"/>
      <color theme="1"/>
      <name val="Calibri"/>
      <family val="2"/>
      <scheme val="minor"/>
    </font>
    <font>
      <i/>
      <sz val="12"/>
      <color theme="1"/>
      <name val="Calibri"/>
      <family val="2"/>
      <scheme val="minor"/>
    </font>
    <font>
      <b/>
      <sz val="12"/>
      <color indexed="8"/>
      <name val="Calibri"/>
      <family val="2"/>
    </font>
    <font>
      <sz val="12"/>
      <color indexed="8"/>
      <name val="Arial"/>
      <family val="2"/>
    </font>
    <font>
      <sz val="12"/>
      <color indexed="8"/>
      <name val="Calibri"/>
      <family val="2"/>
    </font>
    <font>
      <sz val="9"/>
      <color indexed="8"/>
      <name val="Tahoma"/>
      <family val="2"/>
    </font>
    <font>
      <sz val="11"/>
      <color theme="1"/>
      <name val="Arial"/>
      <family val="2"/>
    </font>
    <font>
      <b/>
      <sz val="16"/>
      <color rgb="FFFF0000"/>
      <name val="Calibri"/>
      <family val="2"/>
      <scheme val="minor"/>
    </font>
    <font>
      <b/>
      <sz val="14"/>
      <color rgb="FF000000"/>
      <name val="Calibri"/>
      <family val="2"/>
    </font>
    <font>
      <b/>
      <i/>
      <sz val="11"/>
      <name val="Arial"/>
      <family val="2"/>
    </font>
  </fonts>
  <fills count="24">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indexed="44"/>
        <bgColor indexed="64"/>
      </patternFill>
    </fill>
    <fill>
      <patternFill patternType="solid">
        <fgColor indexed="8"/>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79998168889431442"/>
        <bgColor indexed="64"/>
      </patternFill>
    </fill>
    <fill>
      <patternFill patternType="solid">
        <fgColor rgb="FFFDFBBB"/>
        <bgColor indexed="64"/>
      </patternFill>
    </fill>
    <fill>
      <patternFill patternType="solid">
        <fgColor theme="0" tint="-4.9989318521683403E-2"/>
        <bgColor indexed="64"/>
      </patternFill>
    </fill>
    <fill>
      <patternFill patternType="solid">
        <fgColor theme="0"/>
        <bgColor indexed="64"/>
      </patternFill>
    </fill>
    <fill>
      <patternFill patternType="solid">
        <fgColor rgb="FFEAEAEA"/>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rgb="FFFBF875"/>
        <bgColor indexed="64"/>
      </patternFill>
    </fill>
    <fill>
      <patternFill patternType="solid">
        <fgColor rgb="FFFF6600"/>
        <bgColor indexed="64"/>
      </patternFill>
    </fill>
    <fill>
      <patternFill patternType="solid">
        <fgColor theme="5" tint="0.79998168889431442"/>
        <bgColor indexed="64"/>
      </patternFill>
    </fill>
    <fill>
      <patternFill patternType="solid">
        <fgColor rgb="FF920000"/>
        <bgColor indexed="64"/>
      </patternFill>
    </fill>
    <fill>
      <patternFill patternType="solid">
        <fgColor theme="2"/>
        <bgColor indexed="64"/>
      </patternFill>
    </fill>
    <fill>
      <patternFill patternType="solid">
        <fgColor theme="7" tint="0.79998168889431442"/>
        <bgColor indexed="64"/>
      </patternFill>
    </fill>
  </fills>
  <borders count="47">
    <border>
      <left/>
      <right/>
      <top/>
      <bottom/>
      <diagonal/>
    </border>
    <border>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medium">
        <color indexed="64"/>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s>
  <cellStyleXfs count="3">
    <xf numFmtId="0" fontId="0" fillId="0" borderId="0"/>
    <xf numFmtId="0" fontId="3" fillId="0" borderId="0"/>
    <xf numFmtId="0" fontId="15" fillId="0" borderId="0" applyNumberFormat="0" applyFill="0" applyBorder="0" applyAlignment="0" applyProtection="0"/>
  </cellStyleXfs>
  <cellXfs count="520">
    <xf numFmtId="0" fontId="0" fillId="0" borderId="0" xfId="0"/>
    <xf numFmtId="0" fontId="0" fillId="0" borderId="0" xfId="0" applyAlignment="1">
      <alignment horizontal="center"/>
    </xf>
    <xf numFmtId="0" fontId="0" fillId="0" borderId="0" xfId="0" applyAlignment="1">
      <alignment wrapText="1"/>
    </xf>
    <xf numFmtId="164"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164" fontId="0" fillId="0" borderId="7" xfId="0" applyNumberFormat="1" applyBorder="1"/>
    <xf numFmtId="164" fontId="0" fillId="0" borderId="2" xfId="0" applyNumberFormat="1" applyBorder="1"/>
    <xf numFmtId="164" fontId="0" fillId="0" borderId="8" xfId="0" applyNumberFormat="1" applyBorder="1"/>
    <xf numFmtId="164" fontId="0" fillId="0" borderId="3" xfId="0" applyNumberFormat="1" applyBorder="1"/>
    <xf numFmtId="0" fontId="0" fillId="0" borderId="9" xfId="0" applyBorder="1"/>
    <xf numFmtId="0" fontId="0" fillId="0" borderId="10" xfId="0" applyBorder="1"/>
    <xf numFmtId="165" fontId="0" fillId="0" borderId="8" xfId="0" applyNumberFormat="1" applyBorder="1" applyAlignment="1">
      <alignment horizontal="center"/>
    </xf>
    <xf numFmtId="165" fontId="0" fillId="0" borderId="7" xfId="0" applyNumberFormat="1" applyBorder="1" applyAlignment="1">
      <alignment horizontal="center"/>
    </xf>
    <xf numFmtId="165" fontId="0" fillId="0" borderId="1" xfId="0" applyNumberFormat="1" applyBorder="1"/>
    <xf numFmtId="165" fontId="0" fillId="0" borderId="8" xfId="0" applyNumberFormat="1" applyBorder="1"/>
    <xf numFmtId="165" fontId="0" fillId="0" borderId="7" xfId="0" applyNumberFormat="1" applyBorder="1"/>
    <xf numFmtId="165" fontId="0" fillId="0" borderId="1" xfId="0" applyNumberFormat="1" applyBorder="1" applyAlignment="1">
      <alignment horizontal="center"/>
    </xf>
    <xf numFmtId="165" fontId="0" fillId="0" borderId="3" xfId="0" applyNumberFormat="1" applyBorder="1" applyAlignment="1">
      <alignment horizontal="center"/>
    </xf>
    <xf numFmtId="165" fontId="0" fillId="0" borderId="0" xfId="0" applyNumberFormat="1" applyAlignment="1">
      <alignment horizontal="center"/>
    </xf>
    <xf numFmtId="165" fontId="0" fillId="0" borderId="2" xfId="0" applyNumberFormat="1" applyBorder="1" applyAlignment="1">
      <alignment horizontal="center"/>
    </xf>
    <xf numFmtId="165" fontId="0" fillId="0" borderId="0" xfId="0" applyNumberFormat="1"/>
    <xf numFmtId="165" fontId="0" fillId="0" borderId="3" xfId="0" applyNumberFormat="1" applyBorder="1"/>
    <xf numFmtId="165" fontId="0" fillId="0" borderId="2" xfId="0" applyNumberFormat="1" applyBorder="1"/>
    <xf numFmtId="2" fontId="0" fillId="0" borderId="0" xfId="0" applyNumberFormat="1"/>
    <xf numFmtId="164" fontId="0" fillId="0" borderId="0" xfId="0" applyNumberFormat="1" applyAlignment="1">
      <alignment horizontal="right"/>
    </xf>
    <xf numFmtId="0" fontId="0" fillId="0" borderId="0" xfId="0" applyAlignment="1">
      <alignment horizontal="right"/>
    </xf>
    <xf numFmtId="0" fontId="4" fillId="0" borderId="0" xfId="0" applyFont="1"/>
    <xf numFmtId="0" fontId="0" fillId="0" borderId="0" xfId="0" quotePrefix="1"/>
    <xf numFmtId="11" fontId="0" fillId="0" borderId="0" xfId="0" applyNumberFormat="1"/>
    <xf numFmtId="164" fontId="0" fillId="0" borderId="0" xfId="0" quotePrefix="1" applyNumberFormat="1"/>
    <xf numFmtId="165" fontId="6" fillId="0" borderId="3" xfId="0" applyNumberFormat="1" applyFont="1" applyBorder="1"/>
    <xf numFmtId="165" fontId="6" fillId="0" borderId="2" xfId="0" applyNumberFormat="1" applyFont="1" applyBorder="1"/>
    <xf numFmtId="0" fontId="0" fillId="0" borderId="0" xfId="0" applyAlignment="1">
      <alignment horizontal="justify"/>
    </xf>
    <xf numFmtId="0" fontId="0" fillId="0" borderId="11" xfId="0" applyBorder="1"/>
    <xf numFmtId="0" fontId="0" fillId="0" borderId="12" xfId="0" applyBorder="1"/>
    <xf numFmtId="0" fontId="0" fillId="0" borderId="13" xfId="0" applyBorder="1"/>
    <xf numFmtId="0" fontId="0" fillId="0" borderId="14" xfId="0" applyBorder="1"/>
    <xf numFmtId="164" fontId="0" fillId="0" borderId="15" xfId="0" applyNumberFormat="1" applyBorder="1" applyAlignment="1">
      <alignment horizontal="center" wrapText="1"/>
    </xf>
    <xf numFmtId="0" fontId="0" fillId="0" borderId="16" xfId="0" applyBorder="1" applyAlignment="1">
      <alignment horizontal="center" wrapText="1"/>
    </xf>
    <xf numFmtId="0" fontId="0" fillId="0" borderId="11" xfId="0" applyBorder="1" applyAlignment="1">
      <alignment vertical="center"/>
    </xf>
    <xf numFmtId="165" fontId="0" fillId="0" borderId="8" xfId="0" applyNumberFormat="1" applyBorder="1" applyAlignment="1">
      <alignment horizontal="justify"/>
    </xf>
    <xf numFmtId="165" fontId="0" fillId="0" borderId="3" xfId="0" applyNumberFormat="1" applyBorder="1" applyAlignment="1">
      <alignment horizontal="justify"/>
    </xf>
    <xf numFmtId="0" fontId="0" fillId="0" borderId="3" xfId="0" applyBorder="1" applyAlignment="1">
      <alignment horizontal="justify"/>
    </xf>
    <xf numFmtId="0" fontId="0" fillId="0" borderId="4" xfId="0" applyBorder="1" applyAlignment="1">
      <alignment horizontal="justify"/>
    </xf>
    <xf numFmtId="164" fontId="0" fillId="0" borderId="0" xfId="0" applyNumberFormat="1" applyAlignment="1">
      <alignment horizontal="justify"/>
    </xf>
    <xf numFmtId="0" fontId="0" fillId="0" borderId="0" xfId="0" quotePrefix="1" applyProtection="1">
      <protection locked="0"/>
    </xf>
    <xf numFmtId="164" fontId="0" fillId="0" borderId="17" xfId="0" applyNumberFormat="1" applyBorder="1" applyAlignment="1">
      <alignment horizontal="center" wrapText="1"/>
    </xf>
    <xf numFmtId="0" fontId="0" fillId="0" borderId="18" xfId="0" applyBorder="1" applyAlignment="1">
      <alignment horizontal="center" wrapText="1"/>
    </xf>
    <xf numFmtId="3" fontId="0" fillId="0" borderId="0" xfId="0" applyNumberFormat="1"/>
    <xf numFmtId="164" fontId="0" fillId="0" borderId="1" xfId="0" applyNumberFormat="1" applyBorder="1"/>
    <xf numFmtId="164" fontId="0" fillId="2" borderId="3" xfId="0" applyNumberFormat="1" applyFill="1" applyBorder="1"/>
    <xf numFmtId="164" fontId="0" fillId="2" borderId="0" xfId="0" applyNumberFormat="1" applyFill="1"/>
    <xf numFmtId="0" fontId="0" fillId="0" borderId="11" xfId="0" applyBorder="1" applyAlignment="1">
      <alignment horizontal="right"/>
    </xf>
    <xf numFmtId="0" fontId="0" fillId="0" borderId="11" xfId="0" applyBorder="1" applyAlignment="1">
      <alignment horizontal="right" vertical="center"/>
    </xf>
    <xf numFmtId="0" fontId="0" fillId="0" borderId="3" xfId="0" applyBorder="1" applyAlignment="1">
      <alignment horizontal="right"/>
    </xf>
    <xf numFmtId="165" fontId="0" fillId="2" borderId="0" xfId="0" applyNumberFormat="1" applyFill="1"/>
    <xf numFmtId="164" fontId="0" fillId="0" borderId="21" xfId="0" applyNumberFormat="1" applyBorder="1"/>
    <xf numFmtId="0" fontId="3" fillId="0" borderId="0" xfId="1"/>
    <xf numFmtId="165" fontId="0" fillId="4" borderId="19" xfId="0" applyNumberFormat="1" applyFill="1" applyBorder="1" applyProtection="1">
      <protection locked="0"/>
    </xf>
    <xf numFmtId="165" fontId="0" fillId="4" borderId="20" xfId="0" applyNumberFormat="1" applyFill="1" applyBorder="1" applyProtection="1">
      <protection locked="0"/>
    </xf>
    <xf numFmtId="165" fontId="0" fillId="4" borderId="21" xfId="0" applyNumberFormat="1" applyFill="1" applyBorder="1" applyProtection="1">
      <protection locked="0"/>
    </xf>
    <xf numFmtId="165" fontId="0" fillId="4" borderId="22" xfId="0" applyNumberFormat="1" applyFill="1" applyBorder="1" applyProtection="1">
      <protection locked="0"/>
    </xf>
    <xf numFmtId="0" fontId="0" fillId="4" borderId="21" xfId="0" applyFill="1" applyBorder="1" applyProtection="1">
      <protection locked="0"/>
    </xf>
    <xf numFmtId="0" fontId="0" fillId="4" borderId="22" xfId="0" applyFill="1" applyBorder="1" applyProtection="1">
      <protection locked="0"/>
    </xf>
    <xf numFmtId="0" fontId="0" fillId="4" borderId="23" xfId="0" applyFill="1" applyBorder="1" applyProtection="1">
      <protection locked="0"/>
    </xf>
    <xf numFmtId="0" fontId="0" fillId="4" borderId="24" xfId="0" applyFill="1" applyBorder="1" applyProtection="1">
      <protection locked="0"/>
    </xf>
    <xf numFmtId="0" fontId="0" fillId="0" borderId="25" xfId="0" applyBorder="1"/>
    <xf numFmtId="0" fontId="0" fillId="0" borderId="25" xfId="0" applyBorder="1" applyAlignment="1">
      <alignment horizontal="justify"/>
    </xf>
    <xf numFmtId="164" fontId="0" fillId="0" borderId="25" xfId="0" applyNumberFormat="1" applyBorder="1"/>
    <xf numFmtId="0" fontId="0" fillId="0" borderId="25" xfId="0" applyBorder="1" applyAlignment="1">
      <alignment wrapText="1"/>
    </xf>
    <xf numFmtId="165" fontId="3" fillId="4" borderId="19" xfId="1" applyNumberFormat="1" applyFill="1" applyBorder="1" applyProtection="1">
      <protection locked="0"/>
    </xf>
    <xf numFmtId="165" fontId="3" fillId="4" borderId="20" xfId="1" applyNumberFormat="1" applyFill="1" applyBorder="1" applyProtection="1">
      <protection locked="0"/>
    </xf>
    <xf numFmtId="165" fontId="3" fillId="4" borderId="21" xfId="1" applyNumberFormat="1" applyFill="1" applyBorder="1" applyProtection="1">
      <protection locked="0"/>
    </xf>
    <xf numFmtId="165" fontId="3" fillId="4" borderId="22" xfId="1" applyNumberFormat="1" applyFill="1" applyBorder="1" applyProtection="1">
      <protection locked="0"/>
    </xf>
    <xf numFmtId="164" fontId="0" fillId="0" borderId="11" xfId="0" applyNumberFormat="1" applyBorder="1" applyAlignment="1">
      <alignment horizontal="center" wrapText="1"/>
    </xf>
    <xf numFmtId="0" fontId="0" fillId="0" borderId="11" xfId="0" applyBorder="1" applyAlignment="1">
      <alignment horizontal="center" wrapText="1"/>
    </xf>
    <xf numFmtId="2" fontId="0" fillId="0" borderId="7" xfId="0" applyNumberFormat="1" applyBorder="1"/>
    <xf numFmtId="2" fontId="0" fillId="0" borderId="2" xfId="0" applyNumberFormat="1" applyBorder="1"/>
    <xf numFmtId="2" fontId="0" fillId="2" borderId="2" xfId="0" applyNumberFormat="1" applyFill="1" applyBorder="1"/>
    <xf numFmtId="164" fontId="0" fillId="0" borderId="4" xfId="0" applyNumberFormat="1" applyBorder="1"/>
    <xf numFmtId="164" fontId="0" fillId="0" borderId="5" xfId="0" applyNumberFormat="1" applyBorder="1"/>
    <xf numFmtId="0" fontId="0" fillId="0" borderId="0" xfId="0" applyProtection="1">
      <protection locked="0"/>
    </xf>
    <xf numFmtId="165" fontId="6" fillId="0" borderId="0" xfId="0" applyNumberFormat="1" applyFont="1" applyAlignment="1">
      <alignment horizontal="center"/>
    </xf>
    <xf numFmtId="0" fontId="10" fillId="0" borderId="0" xfId="0" quotePrefix="1" applyFont="1" applyProtection="1">
      <protection locked="0"/>
    </xf>
    <xf numFmtId="4" fontId="0" fillId="0" borderId="0" xfId="0" applyNumberFormat="1" applyProtection="1">
      <protection locked="0"/>
    </xf>
    <xf numFmtId="2" fontId="0" fillId="0" borderId="0" xfId="0" applyNumberFormat="1" applyProtection="1">
      <protection locked="0"/>
    </xf>
    <xf numFmtId="167" fontId="0" fillId="0" borderId="0" xfId="0" applyNumberFormat="1" applyProtection="1">
      <protection locked="0"/>
    </xf>
    <xf numFmtId="1" fontId="7" fillId="6" borderId="28" xfId="0" applyNumberFormat="1" applyFont="1" applyFill="1" applyBorder="1" applyAlignment="1" applyProtection="1">
      <alignment horizontal="center"/>
      <protection locked="0"/>
    </xf>
    <xf numFmtId="2" fontId="7" fillId="6" borderId="25" xfId="0" applyNumberFormat="1" applyFont="1" applyFill="1" applyBorder="1" applyAlignment="1" applyProtection="1">
      <alignment horizontal="center"/>
      <protection locked="0"/>
    </xf>
    <xf numFmtId="1" fontId="7" fillId="6" borderId="25" xfId="0" applyNumberFormat="1" applyFont="1" applyFill="1" applyBorder="1" applyAlignment="1" applyProtection="1">
      <alignment horizontal="center"/>
      <protection locked="0"/>
    </xf>
    <xf numFmtId="2" fontId="7" fillId="6" borderId="25" xfId="0" applyNumberFormat="1" applyFont="1" applyFill="1" applyBorder="1" applyAlignment="1" applyProtection="1">
      <alignment horizontal="right"/>
      <protection locked="0"/>
    </xf>
    <xf numFmtId="167" fontId="7" fillId="6" borderId="25" xfId="0" applyNumberFormat="1" applyFont="1" applyFill="1" applyBorder="1" applyAlignment="1" applyProtection="1">
      <alignment horizontal="right"/>
      <protection locked="0"/>
    </xf>
    <xf numFmtId="2" fontId="7" fillId="6" borderId="21" xfId="0" applyNumberFormat="1" applyFont="1" applyFill="1" applyBorder="1" applyAlignment="1" applyProtection="1">
      <alignment horizontal="right"/>
      <protection locked="0"/>
    </xf>
    <xf numFmtId="167" fontId="7" fillId="6" borderId="21" xfId="0" applyNumberFormat="1" applyFont="1" applyFill="1" applyBorder="1" applyAlignment="1" applyProtection="1">
      <alignment horizontal="right"/>
      <protection locked="0"/>
    </xf>
    <xf numFmtId="167" fontId="7" fillId="6" borderId="25" xfId="0" applyNumberFormat="1" applyFont="1" applyFill="1" applyBorder="1" applyAlignment="1" applyProtection="1">
      <alignment horizontal="center"/>
      <protection locked="0"/>
    </xf>
    <xf numFmtId="167" fontId="7" fillId="6" borderId="27" xfId="0" applyNumberFormat="1" applyFont="1" applyFill="1" applyBorder="1" applyAlignment="1" applyProtection="1">
      <alignment horizontal="center"/>
      <protection locked="0"/>
    </xf>
    <xf numFmtId="2" fontId="7" fillId="6" borderId="27" xfId="0" applyNumberFormat="1" applyFont="1" applyFill="1" applyBorder="1" applyAlignment="1" applyProtection="1">
      <alignment horizontal="center"/>
      <protection locked="0"/>
    </xf>
    <xf numFmtId="167" fontId="7" fillId="7" borderId="25" xfId="0" applyNumberFormat="1" applyFont="1" applyFill="1" applyBorder="1" applyAlignment="1" applyProtection="1">
      <alignment horizontal="center"/>
      <protection locked="0"/>
    </xf>
    <xf numFmtId="167" fontId="7" fillId="7" borderId="27" xfId="0" applyNumberFormat="1" applyFont="1" applyFill="1" applyBorder="1" applyAlignment="1" applyProtection="1">
      <alignment horizontal="center"/>
      <protection locked="0"/>
    </xf>
    <xf numFmtId="1" fontId="7" fillId="7" borderId="28" xfId="0" applyNumberFormat="1" applyFont="1" applyFill="1" applyBorder="1" applyProtection="1">
      <protection locked="0"/>
    </xf>
    <xf numFmtId="1" fontId="7" fillId="7" borderId="25" xfId="0" applyNumberFormat="1" applyFont="1" applyFill="1" applyBorder="1" applyProtection="1">
      <protection locked="0"/>
    </xf>
    <xf numFmtId="1" fontId="7" fillId="7" borderId="20" xfId="0" applyNumberFormat="1" applyFont="1" applyFill="1" applyBorder="1" applyProtection="1">
      <protection locked="0"/>
    </xf>
    <xf numFmtId="1" fontId="7" fillId="7" borderId="22" xfId="0" applyNumberFormat="1" applyFont="1" applyFill="1" applyBorder="1" applyProtection="1">
      <protection locked="0"/>
    </xf>
    <xf numFmtId="0" fontId="0" fillId="0" borderId="8" xfId="0" applyBorder="1"/>
    <xf numFmtId="167" fontId="0" fillId="0" borderId="25" xfId="0" applyNumberFormat="1" applyBorder="1"/>
    <xf numFmtId="165" fontId="0" fillId="0" borderId="25" xfId="0" applyNumberFormat="1" applyBorder="1" applyAlignment="1">
      <alignment horizontal="center"/>
    </xf>
    <xf numFmtId="165" fontId="0" fillId="0" borderId="25" xfId="0" applyNumberFormat="1" applyBorder="1"/>
    <xf numFmtId="164" fontId="0" fillId="0" borderId="29" xfId="0" applyNumberFormat="1" applyBorder="1"/>
    <xf numFmtId="165" fontId="0" fillId="0" borderId="29" xfId="0" applyNumberFormat="1" applyBorder="1" applyAlignment="1">
      <alignment horizontal="center"/>
    </xf>
    <xf numFmtId="165" fontId="0" fillId="0" borderId="29" xfId="0" applyNumberFormat="1" applyBorder="1"/>
    <xf numFmtId="0" fontId="0" fillId="0" borderId="29" xfId="0" applyBorder="1"/>
    <xf numFmtId="164" fontId="0" fillId="0" borderId="22" xfId="0" applyNumberFormat="1" applyBorder="1"/>
    <xf numFmtId="164" fontId="0" fillId="0" borderId="24" xfId="0" applyNumberFormat="1" applyBorder="1"/>
    <xf numFmtId="164" fontId="0" fillId="10" borderId="22" xfId="0" applyNumberFormat="1" applyFill="1" applyBorder="1"/>
    <xf numFmtId="164" fontId="0" fillId="10" borderId="24" xfId="0" applyNumberFormat="1" applyFill="1" applyBorder="1"/>
    <xf numFmtId="0" fontId="1" fillId="0" borderId="0" xfId="0" applyFont="1"/>
    <xf numFmtId="0" fontId="0" fillId="0" borderId="21" xfId="0" applyBorder="1" applyAlignment="1">
      <alignment horizontal="right"/>
    </xf>
    <xf numFmtId="0" fontId="0" fillId="0" borderId="23" xfId="0" applyBorder="1" applyAlignment="1">
      <alignment horizontal="right"/>
    </xf>
    <xf numFmtId="164" fontId="0" fillId="10" borderId="29" xfId="0" applyNumberFormat="1" applyFill="1" applyBorder="1" applyProtection="1">
      <protection locked="0"/>
    </xf>
    <xf numFmtId="0" fontId="4" fillId="10" borderId="26" xfId="0" applyFont="1" applyFill="1" applyBorder="1" applyAlignment="1" applyProtection="1">
      <alignment horizontal="center"/>
      <protection locked="0"/>
    </xf>
    <xf numFmtId="164" fontId="7" fillId="6" borderId="25" xfId="0" applyNumberFormat="1" applyFont="1" applyFill="1" applyBorder="1" applyAlignment="1" applyProtection="1">
      <alignment horizontal="center"/>
      <protection locked="0"/>
    </xf>
    <xf numFmtId="1" fontId="7" fillId="7" borderId="25" xfId="0" applyNumberFormat="1" applyFont="1" applyFill="1" applyBorder="1" applyAlignment="1" applyProtection="1">
      <alignment horizontal="center"/>
      <protection locked="0"/>
    </xf>
    <xf numFmtId="1" fontId="7" fillId="7" borderId="22" xfId="0" applyNumberFormat="1" applyFont="1" applyFill="1" applyBorder="1" applyAlignment="1" applyProtection="1">
      <alignment horizontal="center"/>
      <protection locked="0"/>
    </xf>
    <xf numFmtId="164" fontId="7" fillId="7" borderId="25" xfId="0" applyNumberFormat="1" applyFont="1" applyFill="1" applyBorder="1" applyAlignment="1" applyProtection="1">
      <alignment horizontal="center"/>
      <protection locked="0"/>
    </xf>
    <xf numFmtId="164" fontId="7" fillId="7" borderId="22" xfId="0" applyNumberFormat="1" applyFont="1" applyFill="1" applyBorder="1" applyAlignment="1" applyProtection="1">
      <alignment horizontal="center"/>
      <protection locked="0"/>
    </xf>
    <xf numFmtId="164" fontId="7" fillId="7" borderId="27" xfId="0" applyNumberFormat="1" applyFont="1" applyFill="1" applyBorder="1" applyAlignment="1" applyProtection="1">
      <alignment horizontal="center"/>
      <protection locked="0"/>
    </xf>
    <xf numFmtId="164" fontId="7" fillId="6" borderId="27" xfId="0" applyNumberFormat="1" applyFont="1" applyFill="1" applyBorder="1" applyAlignment="1" applyProtection="1">
      <alignment horizontal="center"/>
      <protection locked="0"/>
    </xf>
    <xf numFmtId="164" fontId="7" fillId="7" borderId="24" xfId="0" applyNumberFormat="1" applyFont="1" applyFill="1" applyBorder="1" applyAlignment="1" applyProtection="1">
      <alignment horizontal="center"/>
      <protection locked="0"/>
    </xf>
    <xf numFmtId="0" fontId="0" fillId="13" borderId="0" xfId="0" applyFill="1"/>
    <xf numFmtId="0" fontId="16" fillId="0" borderId="0" xfId="0" applyFont="1" applyAlignment="1">
      <alignment vertical="center"/>
    </xf>
    <xf numFmtId="0" fontId="0" fillId="4" borderId="9" xfId="0" applyFill="1" applyBorder="1" applyAlignment="1" applyProtection="1">
      <alignment horizontal="center" wrapText="1"/>
      <protection locked="0"/>
    </xf>
    <xf numFmtId="0" fontId="9" fillId="5" borderId="0" xfId="0" applyFont="1" applyFill="1" applyAlignment="1" applyProtection="1">
      <alignment horizontal="center" vertical="center"/>
      <protection locked="0"/>
    </xf>
    <xf numFmtId="0" fontId="18" fillId="0" borderId="0" xfId="1" applyFont="1"/>
    <xf numFmtId="11" fontId="0" fillId="0" borderId="19" xfId="0" applyNumberFormat="1" applyBorder="1"/>
    <xf numFmtId="0" fontId="0" fillId="0" borderId="20" xfId="0" applyBorder="1" applyAlignment="1">
      <alignment horizontal="center"/>
    </xf>
    <xf numFmtId="11" fontId="0" fillId="0" borderId="21" xfId="0" applyNumberFormat="1" applyBorder="1"/>
    <xf numFmtId="0" fontId="0" fillId="0" borderId="22" xfId="0" applyBorder="1" applyAlignment="1">
      <alignment horizontal="center"/>
    </xf>
    <xf numFmtId="11" fontId="0" fillId="0" borderId="23" xfId="0" applyNumberFormat="1" applyBorder="1"/>
    <xf numFmtId="0" fontId="0" fillId="0" borderId="24" xfId="0" applyBorder="1" applyAlignment="1">
      <alignment horizontal="center"/>
    </xf>
    <xf numFmtId="166" fontId="0" fillId="0" borderId="0" xfId="0" applyNumberFormat="1"/>
    <xf numFmtId="167" fontId="0" fillId="0" borderId="0" xfId="0" applyNumberFormat="1" applyAlignment="1">
      <alignment horizontal="right"/>
    </xf>
    <xf numFmtId="0" fontId="0" fillId="4" borderId="32" xfId="0" applyFill="1" applyBorder="1" applyAlignment="1" applyProtection="1">
      <alignment horizontal="center" wrapText="1"/>
      <protection locked="0"/>
    </xf>
    <xf numFmtId="0" fontId="0" fillId="4" borderId="8" xfId="0" applyFill="1" applyBorder="1" applyAlignment="1" applyProtection="1">
      <alignment horizontal="center" wrapText="1"/>
      <protection locked="0"/>
    </xf>
    <xf numFmtId="0" fontId="0" fillId="4" borderId="1" xfId="0" applyFill="1" applyBorder="1" applyAlignment="1" applyProtection="1">
      <alignment horizontal="center" wrapText="1"/>
      <protection locked="0"/>
    </xf>
    <xf numFmtId="0" fontId="0" fillId="4" borderId="0" xfId="0" applyFill="1" applyAlignment="1" applyProtection="1">
      <alignment horizontal="center" wrapText="1"/>
      <protection locked="0"/>
    </xf>
    <xf numFmtId="0" fontId="0" fillId="4" borderId="7" xfId="0" applyFill="1" applyBorder="1" applyAlignment="1" applyProtection="1">
      <alignment horizontal="center" wrapText="1"/>
      <protection locked="0"/>
    </xf>
    <xf numFmtId="3" fontId="0" fillId="0" borderId="3" xfId="0" applyNumberFormat="1" applyBorder="1" applyAlignment="1">
      <alignment horizontal="right"/>
    </xf>
    <xf numFmtId="165" fontId="0" fillId="4" borderId="1" xfId="0" applyNumberFormat="1" applyFill="1" applyBorder="1" applyProtection="1">
      <protection locked="0"/>
    </xf>
    <xf numFmtId="0" fontId="0" fillId="0" borderId="1" xfId="0" applyBorder="1"/>
    <xf numFmtId="165" fontId="0" fillId="4" borderId="25" xfId="0" applyNumberFormat="1" applyFill="1" applyBorder="1" applyProtection="1">
      <protection locked="0"/>
    </xf>
    <xf numFmtId="165" fontId="0" fillId="4" borderId="25" xfId="0" applyNumberFormat="1" applyFill="1" applyBorder="1" applyAlignment="1" applyProtection="1">
      <alignment horizontal="justify"/>
      <protection locked="0"/>
    </xf>
    <xf numFmtId="165" fontId="0" fillId="4" borderId="25" xfId="0" applyNumberFormat="1" applyFill="1" applyBorder="1" applyAlignment="1" applyProtection="1">
      <alignment horizontal="center"/>
      <protection locked="0"/>
    </xf>
    <xf numFmtId="2" fontId="6" fillId="4" borderId="25" xfId="0" applyNumberFormat="1" applyFont="1" applyFill="1" applyBorder="1" applyAlignment="1" applyProtection="1">
      <alignment horizontal="right"/>
      <protection locked="0"/>
    </xf>
    <xf numFmtId="164" fontId="6" fillId="4" borderId="25" xfId="0" applyNumberFormat="1" applyFont="1" applyFill="1" applyBorder="1" applyAlignment="1" applyProtection="1">
      <alignment horizontal="right"/>
      <protection locked="0"/>
    </xf>
    <xf numFmtId="0" fontId="6" fillId="4" borderId="25" xfId="0" applyFont="1" applyFill="1" applyBorder="1" applyProtection="1">
      <protection locked="0"/>
    </xf>
    <xf numFmtId="165" fontId="6" fillId="4" borderId="25" xfId="0" applyNumberFormat="1" applyFont="1" applyFill="1" applyBorder="1" applyProtection="1">
      <protection locked="0"/>
    </xf>
    <xf numFmtId="3" fontId="0" fillId="0" borderId="3" xfId="0" applyNumberFormat="1" applyBorder="1"/>
    <xf numFmtId="0" fontId="0" fillId="4" borderId="25" xfId="0" applyFill="1" applyBorder="1" applyProtection="1">
      <protection locked="0"/>
    </xf>
    <xf numFmtId="0" fontId="0" fillId="4" borderId="25" xfId="0" applyFill="1" applyBorder="1" applyAlignment="1" applyProtection="1">
      <alignment horizontal="justify"/>
      <protection locked="0"/>
    </xf>
    <xf numFmtId="1" fontId="7" fillId="6" borderId="28" xfId="0" applyNumberFormat="1" applyFont="1" applyFill="1" applyBorder="1" applyAlignment="1" applyProtection="1">
      <alignment horizontal="right"/>
      <protection locked="0"/>
    </xf>
    <xf numFmtId="164" fontId="7" fillId="6" borderId="25" xfId="0" applyNumberFormat="1" applyFont="1" applyFill="1" applyBorder="1" applyAlignment="1" applyProtection="1">
      <alignment horizontal="right"/>
      <protection locked="0"/>
    </xf>
    <xf numFmtId="168" fontId="7" fillId="6" borderId="21" xfId="0" applyNumberFormat="1" applyFont="1" applyFill="1" applyBorder="1" applyAlignment="1" applyProtection="1">
      <alignment horizontal="right"/>
      <protection locked="0"/>
    </xf>
    <xf numFmtId="164" fontId="7" fillId="6" borderId="21" xfId="0" applyNumberFormat="1" applyFont="1" applyFill="1" applyBorder="1" applyAlignment="1" applyProtection="1">
      <alignment horizontal="center"/>
      <protection locked="0"/>
    </xf>
    <xf numFmtId="164" fontId="7" fillId="6" borderId="23" xfId="0" applyNumberFormat="1" applyFont="1" applyFill="1" applyBorder="1" applyAlignment="1" applyProtection="1">
      <alignment horizontal="center"/>
      <protection locked="0"/>
    </xf>
    <xf numFmtId="9" fontId="2" fillId="10" borderId="25" xfId="0" applyNumberFormat="1" applyFont="1" applyFill="1" applyBorder="1" applyAlignment="1" applyProtection="1">
      <alignment horizontal="center"/>
      <protection locked="0"/>
    </xf>
    <xf numFmtId="0" fontId="0" fillId="10" borderId="25" xfId="0" applyFill="1" applyBorder="1" applyAlignment="1" applyProtection="1">
      <alignment horizontal="center"/>
      <protection locked="0"/>
    </xf>
    <xf numFmtId="0" fontId="0" fillId="10" borderId="25" xfId="0" applyFill="1" applyBorder="1" applyAlignment="1">
      <alignment horizontal="center" vertical="center"/>
    </xf>
    <xf numFmtId="0" fontId="0" fillId="15" borderId="25" xfId="0" applyFill="1" applyBorder="1" applyAlignment="1">
      <alignment horizontal="center" vertical="center"/>
    </xf>
    <xf numFmtId="0" fontId="0" fillId="15" borderId="25" xfId="0" applyFill="1" applyBorder="1" applyAlignment="1" applyProtection="1">
      <alignment horizontal="center"/>
      <protection locked="0"/>
    </xf>
    <xf numFmtId="0" fontId="0" fillId="15" borderId="25" xfId="0" applyFill="1" applyBorder="1" applyAlignment="1">
      <alignment horizontal="center"/>
    </xf>
    <xf numFmtId="0" fontId="0" fillId="10" borderId="25" xfId="0" applyFill="1" applyBorder="1" applyAlignment="1">
      <alignment horizontal="center"/>
    </xf>
    <xf numFmtId="0" fontId="0" fillId="4" borderId="9" xfId="0" applyFill="1" applyBorder="1" applyAlignment="1" applyProtection="1">
      <alignment horizontal="justify" vertical="center" wrapText="1"/>
      <protection locked="0"/>
    </xf>
    <xf numFmtId="0" fontId="0" fillId="4" borderId="10" xfId="0" applyFill="1" applyBorder="1" applyAlignment="1" applyProtection="1">
      <alignment horizontal="justify" vertical="center" wrapText="1"/>
      <protection locked="0"/>
    </xf>
    <xf numFmtId="0" fontId="0" fillId="4" borderId="10" xfId="0" applyFill="1" applyBorder="1" applyAlignment="1" applyProtection="1">
      <alignment horizontal="center" wrapText="1"/>
      <protection locked="0"/>
    </xf>
    <xf numFmtId="165" fontId="0" fillId="0" borderId="3" xfId="0" applyNumberFormat="1" applyBorder="1" applyProtection="1">
      <protection locked="0"/>
    </xf>
    <xf numFmtId="165" fontId="0" fillId="0" borderId="2" xfId="0" applyNumberFormat="1" applyBorder="1" applyProtection="1">
      <protection locked="0"/>
    </xf>
    <xf numFmtId="169" fontId="7" fillId="7" borderId="22" xfId="0" applyNumberFormat="1" applyFont="1" applyFill="1" applyBorder="1" applyAlignment="1" applyProtection="1">
      <alignment horizontal="center"/>
      <protection locked="0"/>
    </xf>
    <xf numFmtId="11" fontId="0" fillId="15" borderId="25" xfId="0" applyNumberFormat="1" applyFill="1" applyBorder="1" applyAlignment="1" applyProtection="1">
      <alignment horizontal="center"/>
      <protection locked="0"/>
    </xf>
    <xf numFmtId="168" fontId="0" fillId="0" borderId="0" xfId="0" applyNumberFormat="1" applyProtection="1">
      <protection locked="0"/>
    </xf>
    <xf numFmtId="0" fontId="2" fillId="10" borderId="25" xfId="0" applyFont="1" applyFill="1" applyBorder="1" applyAlignment="1" applyProtection="1">
      <alignment horizontal="center"/>
      <protection locked="0"/>
    </xf>
    <xf numFmtId="0" fontId="2" fillId="15" borderId="25" xfId="0" applyFont="1" applyFill="1" applyBorder="1" applyAlignment="1" applyProtection="1">
      <alignment horizontal="center"/>
      <protection locked="0"/>
    </xf>
    <xf numFmtId="164" fontId="2" fillId="15" borderId="25" xfId="0" applyNumberFormat="1" applyFont="1" applyFill="1" applyBorder="1" applyAlignment="1" applyProtection="1">
      <alignment horizontal="center"/>
      <protection locked="0"/>
    </xf>
    <xf numFmtId="168" fontId="0" fillId="15" borderId="25" xfId="0" applyNumberFormat="1" applyFill="1" applyBorder="1" applyAlignment="1" applyProtection="1">
      <alignment horizontal="center"/>
      <protection locked="0"/>
    </xf>
    <xf numFmtId="168" fontId="0" fillId="10" borderId="25" xfId="0" applyNumberFormat="1" applyFill="1" applyBorder="1" applyAlignment="1" applyProtection="1">
      <alignment horizontal="center"/>
      <protection locked="0"/>
    </xf>
    <xf numFmtId="2" fontId="7" fillId="7" borderId="25" xfId="0" applyNumberFormat="1" applyFont="1" applyFill="1" applyBorder="1" applyAlignment="1" applyProtection="1">
      <alignment horizontal="center"/>
      <protection locked="0"/>
    </xf>
    <xf numFmtId="164" fontId="7" fillId="6" borderId="21" xfId="0" applyNumberFormat="1" applyFont="1" applyFill="1" applyBorder="1" applyAlignment="1" applyProtection="1">
      <alignment horizontal="right"/>
      <protection locked="0"/>
    </xf>
    <xf numFmtId="2" fontId="8" fillId="5" borderId="25" xfId="0" applyNumberFormat="1" applyFont="1" applyFill="1" applyBorder="1" applyAlignment="1" applyProtection="1">
      <alignment horizontal="left"/>
      <protection locked="0"/>
    </xf>
    <xf numFmtId="1" fontId="7" fillId="6" borderId="25" xfId="0" applyNumberFormat="1" applyFont="1" applyFill="1" applyBorder="1" applyAlignment="1" applyProtection="1">
      <alignment horizontal="right"/>
      <protection locked="0"/>
    </xf>
    <xf numFmtId="0" fontId="28" fillId="15" borderId="25" xfId="0" applyFont="1" applyFill="1" applyBorder="1" applyAlignment="1">
      <alignment horizontal="center"/>
    </xf>
    <xf numFmtId="168" fontId="0" fillId="0" borderId="0" xfId="0" applyNumberFormat="1"/>
    <xf numFmtId="0" fontId="0" fillId="0" borderId="0" xfId="0" applyAlignment="1">
      <alignment horizontal="center" wrapText="1"/>
    </xf>
    <xf numFmtId="0" fontId="0" fillId="15" borderId="25" xfId="0" applyFill="1" applyBorder="1"/>
    <xf numFmtId="164" fontId="0" fillId="10" borderId="21" xfId="0" applyNumberFormat="1" applyFill="1" applyBorder="1"/>
    <xf numFmtId="164" fontId="0" fillId="0" borderId="23" xfId="0" applyNumberFormat="1" applyBorder="1"/>
    <xf numFmtId="164" fontId="0" fillId="10" borderId="23" xfId="0" applyNumberFormat="1" applyFill="1" applyBorder="1"/>
    <xf numFmtId="167" fontId="7" fillId="7" borderId="25" xfId="0" applyNumberFormat="1" applyFont="1" applyFill="1" applyBorder="1" applyAlignment="1" applyProtection="1">
      <alignment horizontal="left"/>
      <protection locked="0"/>
    </xf>
    <xf numFmtId="2" fontId="7" fillId="7" borderId="25" xfId="0" applyNumberFormat="1" applyFont="1" applyFill="1" applyBorder="1" applyAlignment="1" applyProtection="1">
      <alignment horizontal="left"/>
      <protection locked="0"/>
    </xf>
    <xf numFmtId="1" fontId="7" fillId="7" borderId="20" xfId="0" applyNumberFormat="1" applyFont="1" applyFill="1" applyBorder="1" applyAlignment="1" applyProtection="1">
      <alignment horizontal="left"/>
      <protection locked="0"/>
    </xf>
    <xf numFmtId="1" fontId="7" fillId="7" borderId="22" xfId="0" applyNumberFormat="1" applyFont="1" applyFill="1" applyBorder="1" applyAlignment="1" applyProtection="1">
      <alignment horizontal="left"/>
      <protection locked="0"/>
    </xf>
    <xf numFmtId="1" fontId="30" fillId="7" borderId="28" xfId="0" applyNumberFormat="1" applyFont="1" applyFill="1" applyBorder="1" applyAlignment="1" applyProtection="1">
      <alignment horizontal="left"/>
      <protection locked="0"/>
    </xf>
    <xf numFmtId="1" fontId="30" fillId="7" borderId="25" xfId="0" applyNumberFormat="1" applyFont="1" applyFill="1" applyBorder="1" applyAlignment="1" applyProtection="1">
      <alignment horizontal="left"/>
      <protection locked="0"/>
    </xf>
    <xf numFmtId="0" fontId="14" fillId="0" borderId="0" xfId="1" applyFont="1"/>
    <xf numFmtId="0" fontId="3" fillId="19" borderId="0" xfId="1" applyFill="1"/>
    <xf numFmtId="14" fontId="14" fillId="18" borderId="25" xfId="1" applyNumberFormat="1" applyFont="1" applyFill="1" applyBorder="1"/>
    <xf numFmtId="2" fontId="2" fillId="15" borderId="25" xfId="0" applyNumberFormat="1" applyFont="1" applyFill="1" applyBorder="1" applyAlignment="1" applyProtection="1">
      <alignment horizontal="center"/>
      <protection locked="0"/>
    </xf>
    <xf numFmtId="164" fontId="0" fillId="0" borderId="0" xfId="0" applyNumberFormat="1" applyProtection="1">
      <protection locked="0"/>
    </xf>
    <xf numFmtId="4" fontId="0" fillId="0" borderId="0" xfId="0" applyNumberFormat="1"/>
    <xf numFmtId="0" fontId="0" fillId="0" borderId="0" xfId="0" applyAlignment="1">
      <alignment horizontal="left" vertical="center"/>
    </xf>
    <xf numFmtId="0" fontId="0" fillId="0" borderId="0" xfId="0" applyAlignment="1">
      <alignment horizontal="left"/>
    </xf>
    <xf numFmtId="2" fontId="34" fillId="0" borderId="0" xfId="0" applyNumberFormat="1" applyFont="1" applyAlignment="1" applyProtection="1">
      <alignment horizontal="center"/>
      <protection locked="0"/>
    </xf>
    <xf numFmtId="167" fontId="34" fillId="0" borderId="0" xfId="0" applyNumberFormat="1" applyFont="1" applyAlignment="1" applyProtection="1">
      <alignment horizontal="center"/>
      <protection locked="0"/>
    </xf>
    <xf numFmtId="0" fontId="34" fillId="0" borderId="0" xfId="0" applyFont="1" applyAlignment="1" applyProtection="1">
      <alignment horizontal="center"/>
      <protection locked="0"/>
    </xf>
    <xf numFmtId="0" fontId="35" fillId="10" borderId="25" xfId="0" applyFont="1" applyFill="1" applyBorder="1" applyAlignment="1" applyProtection="1">
      <alignment horizontal="center"/>
      <protection locked="0"/>
    </xf>
    <xf numFmtId="0" fontId="35" fillId="0" borderId="0" xfId="0" applyFont="1"/>
    <xf numFmtId="0" fontId="35" fillId="15" borderId="25" xfId="0" applyFont="1" applyFill="1" applyBorder="1" applyAlignment="1">
      <alignment horizontal="center" vertical="center"/>
    </xf>
    <xf numFmtId="0" fontId="35" fillId="15" borderId="25" xfId="0" applyFont="1" applyFill="1" applyBorder="1" applyAlignment="1" applyProtection="1">
      <alignment horizontal="center"/>
      <protection locked="0"/>
    </xf>
    <xf numFmtId="170" fontId="36" fillId="15" borderId="25" xfId="0" applyNumberFormat="1" applyFont="1" applyFill="1" applyBorder="1" applyAlignment="1">
      <alignment horizontal="center"/>
    </xf>
    <xf numFmtId="0" fontId="35" fillId="15" borderId="25" xfId="0" applyFont="1" applyFill="1" applyBorder="1" applyAlignment="1">
      <alignment horizontal="center"/>
    </xf>
    <xf numFmtId="11" fontId="35" fillId="15" borderId="25" xfId="0" applyNumberFormat="1" applyFont="1" applyFill="1" applyBorder="1" applyAlignment="1" applyProtection="1">
      <alignment horizontal="center"/>
      <protection locked="0"/>
    </xf>
    <xf numFmtId="0" fontId="35" fillId="10" borderId="25" xfId="0" applyFont="1" applyFill="1" applyBorder="1" applyAlignment="1">
      <alignment horizontal="center"/>
    </xf>
    <xf numFmtId="167" fontId="7" fillId="7" borderId="25" xfId="0" applyNumberFormat="1" applyFont="1" applyFill="1" applyBorder="1" applyProtection="1">
      <protection locked="0"/>
    </xf>
    <xf numFmtId="2" fontId="7" fillId="6" borderId="25" xfId="0" applyNumberFormat="1" applyFont="1" applyFill="1" applyBorder="1" applyProtection="1">
      <protection locked="0"/>
    </xf>
    <xf numFmtId="164" fontId="7" fillId="6" borderId="25" xfId="0" applyNumberFormat="1" applyFont="1" applyFill="1" applyBorder="1" applyProtection="1">
      <protection locked="0"/>
    </xf>
    <xf numFmtId="167" fontId="7" fillId="6" borderId="25" xfId="0" applyNumberFormat="1" applyFont="1" applyFill="1" applyBorder="1" applyProtection="1">
      <protection locked="0"/>
    </xf>
    <xf numFmtId="1" fontId="7" fillId="6" borderId="25" xfId="0" applyNumberFormat="1" applyFont="1" applyFill="1" applyBorder="1" applyProtection="1">
      <protection locked="0"/>
    </xf>
    <xf numFmtId="0" fontId="35" fillId="0" borderId="0" xfId="0" applyFont="1" applyAlignment="1" applyProtection="1">
      <alignment horizontal="right"/>
      <protection locked="0"/>
    </xf>
    <xf numFmtId="0" fontId="0" fillId="16" borderId="25" xfId="0" applyFill="1" applyBorder="1" applyAlignment="1" applyProtection="1">
      <alignment horizontal="left"/>
      <protection locked="0"/>
    </xf>
    <xf numFmtId="0" fontId="0" fillId="14" borderId="25" xfId="0" applyFill="1" applyBorder="1" applyAlignment="1" applyProtection="1">
      <alignment horizontal="left"/>
      <protection locked="0"/>
    </xf>
    <xf numFmtId="0" fontId="27" fillId="8" borderId="25" xfId="0" applyFont="1" applyFill="1" applyBorder="1" applyAlignment="1" applyProtection="1">
      <alignment horizontal="center"/>
      <protection locked="0"/>
    </xf>
    <xf numFmtId="0" fontId="21" fillId="8" borderId="25" xfId="0" applyFont="1" applyFill="1" applyBorder="1" applyAlignment="1" applyProtection="1">
      <alignment horizontal="center"/>
      <protection locked="0"/>
    </xf>
    <xf numFmtId="0" fontId="0" fillId="8" borderId="25" xfId="0" applyFill="1" applyBorder="1" applyAlignment="1" applyProtection="1">
      <alignment horizontal="center"/>
      <protection locked="0"/>
    </xf>
    <xf numFmtId="0" fontId="0" fillId="8" borderId="25" xfId="0" applyFill="1" applyBorder="1"/>
    <xf numFmtId="0" fontId="27" fillId="18" borderId="25" xfId="0" applyFont="1" applyFill="1" applyBorder="1" applyAlignment="1" applyProtection="1">
      <alignment horizontal="center"/>
      <protection locked="0"/>
    </xf>
    <xf numFmtId="2" fontId="0" fillId="0" borderId="0" xfId="0" applyNumberFormat="1" applyAlignment="1">
      <alignment horizontal="left"/>
    </xf>
    <xf numFmtId="167" fontId="0" fillId="0" borderId="0" xfId="0" applyNumberFormat="1" applyAlignment="1">
      <alignment horizontal="left"/>
    </xf>
    <xf numFmtId="164" fontId="0" fillId="0" borderId="0" xfId="0" applyNumberFormat="1" applyAlignment="1">
      <alignment horizontal="left"/>
    </xf>
    <xf numFmtId="2" fontId="1" fillId="0" borderId="8" xfId="0" applyNumberFormat="1" applyFont="1" applyBorder="1"/>
    <xf numFmtId="165" fontId="2" fillId="0" borderId="7" xfId="0" applyNumberFormat="1" applyFont="1" applyBorder="1"/>
    <xf numFmtId="2" fontId="1" fillId="0" borderId="3" xfId="0" applyNumberFormat="1" applyFont="1" applyBorder="1"/>
    <xf numFmtId="165" fontId="2" fillId="0" borderId="2" xfId="0" applyNumberFormat="1" applyFont="1" applyBorder="1"/>
    <xf numFmtId="2" fontId="4" fillId="12" borderId="4" xfId="0" applyNumberFormat="1" applyFont="1" applyFill="1" applyBorder="1" applyAlignment="1" applyProtection="1">
      <alignment horizontal="center" vertical="center"/>
      <protection locked="0"/>
    </xf>
    <xf numFmtId="2" fontId="4" fillId="12" borderId="14" xfId="0" applyNumberFormat="1" applyFont="1" applyFill="1" applyBorder="1" applyAlignment="1" applyProtection="1">
      <alignment horizontal="center" vertical="center"/>
      <protection locked="0"/>
    </xf>
    <xf numFmtId="2" fontId="4" fillId="12" borderId="6" xfId="0" applyNumberFormat="1" applyFont="1" applyFill="1" applyBorder="1" applyAlignment="1" applyProtection="1">
      <alignment horizontal="center" vertical="center"/>
      <protection locked="0"/>
    </xf>
    <xf numFmtId="0" fontId="4" fillId="12" borderId="33" xfId="0" applyFont="1" applyFill="1" applyBorder="1" applyAlignment="1" applyProtection="1">
      <alignment horizontal="center" vertical="center"/>
      <protection locked="0"/>
    </xf>
    <xf numFmtId="0" fontId="4" fillId="12" borderId="34" xfId="0" applyFont="1" applyFill="1" applyBorder="1" applyAlignment="1" applyProtection="1">
      <alignment horizontal="center" vertical="center"/>
      <protection locked="0"/>
    </xf>
    <xf numFmtId="0" fontId="4" fillId="12" borderId="35" xfId="0" applyFont="1" applyFill="1" applyBorder="1" applyAlignment="1" applyProtection="1">
      <alignment horizontal="center" vertical="center"/>
      <protection locked="0"/>
    </xf>
    <xf numFmtId="165" fontId="4" fillId="12" borderId="23" xfId="0" applyNumberFormat="1" applyFont="1" applyFill="1" applyBorder="1" applyAlignment="1" applyProtection="1">
      <alignment horizontal="center" vertical="center"/>
      <protection locked="0"/>
    </xf>
    <xf numFmtId="165" fontId="4" fillId="12" borderId="27" xfId="0" applyNumberFormat="1" applyFont="1" applyFill="1" applyBorder="1" applyAlignment="1" applyProtection="1">
      <alignment horizontal="center" vertical="center"/>
      <protection locked="0"/>
    </xf>
    <xf numFmtId="165" fontId="4" fillId="12" borderId="24" xfId="0" applyNumberFormat="1" applyFont="1" applyFill="1" applyBorder="1" applyAlignment="1" applyProtection="1">
      <alignment horizontal="center" vertical="center"/>
      <protection locked="0"/>
    </xf>
    <xf numFmtId="0" fontId="33" fillId="21" borderId="0" xfId="0" applyFont="1" applyFill="1" applyAlignment="1" applyProtection="1">
      <alignment horizontal="center" vertical="center"/>
      <protection locked="0"/>
    </xf>
    <xf numFmtId="166" fontId="0" fillId="15" borderId="25" xfId="0" applyNumberFormat="1" applyFill="1" applyBorder="1" applyAlignment="1" applyProtection="1">
      <alignment horizontal="center"/>
      <protection locked="0"/>
    </xf>
    <xf numFmtId="0" fontId="16" fillId="0" borderId="0" xfId="0" applyFont="1"/>
    <xf numFmtId="1" fontId="0" fillId="0" borderId="25" xfId="0" applyNumberFormat="1" applyBorder="1" applyProtection="1">
      <protection locked="0"/>
    </xf>
    <xf numFmtId="0" fontId="39" fillId="0" borderId="0" xfId="0" applyFont="1" applyAlignment="1">
      <alignment vertical="center"/>
    </xf>
    <xf numFmtId="0" fontId="4" fillId="12" borderId="4" xfId="0" applyFont="1" applyFill="1" applyBorder="1" applyAlignment="1" applyProtection="1">
      <alignment horizontal="center" vertical="center"/>
      <protection locked="0"/>
    </xf>
    <xf numFmtId="0" fontId="4" fillId="12" borderId="14" xfId="0" applyFont="1" applyFill="1" applyBorder="1" applyAlignment="1" applyProtection="1">
      <alignment horizontal="center" vertical="center"/>
      <protection locked="0"/>
    </xf>
    <xf numFmtId="0" fontId="4" fillId="12" borderId="6" xfId="0" applyFont="1" applyFill="1" applyBorder="1" applyAlignment="1" applyProtection="1">
      <alignment horizontal="center" vertical="center"/>
      <protection locked="0"/>
    </xf>
    <xf numFmtId="165" fontId="0" fillId="0" borderId="0" xfId="0" applyNumberFormat="1" applyAlignment="1">
      <alignment horizontal="right"/>
    </xf>
    <xf numFmtId="165" fontId="0" fillId="0" borderId="19" xfId="0" applyNumberFormat="1" applyBorder="1" applyProtection="1">
      <protection locked="0"/>
    </xf>
    <xf numFmtId="165" fontId="0" fillId="0" borderId="20" xfId="0" applyNumberFormat="1" applyBorder="1" applyProtection="1">
      <protection locked="0"/>
    </xf>
    <xf numFmtId="165" fontId="0" fillId="0" borderId="21" xfId="0" applyNumberFormat="1" applyBorder="1" applyProtection="1">
      <protection locked="0"/>
    </xf>
    <xf numFmtId="165" fontId="0" fillId="0" borderId="22" xfId="0" applyNumberFormat="1" applyBorder="1" applyProtection="1">
      <protection locked="0"/>
    </xf>
    <xf numFmtId="0" fontId="0" fillId="0" borderId="21" xfId="0" applyBorder="1" applyProtection="1">
      <protection locked="0"/>
    </xf>
    <xf numFmtId="0" fontId="0" fillId="0" borderId="22" xfId="0" applyBorder="1" applyProtection="1">
      <protection locked="0"/>
    </xf>
    <xf numFmtId="0" fontId="0" fillId="0" borderId="23" xfId="0" applyBorder="1" applyProtection="1">
      <protection locked="0"/>
    </xf>
    <xf numFmtId="0" fontId="0" fillId="0" borderId="24" xfId="0" applyBorder="1" applyProtection="1">
      <protection locked="0"/>
    </xf>
    <xf numFmtId="0" fontId="21" fillId="0" borderId="0" xfId="0" applyFont="1"/>
    <xf numFmtId="171" fontId="0" fillId="0" borderId="0" xfId="0" applyNumberFormat="1"/>
    <xf numFmtId="168" fontId="0" fillId="15" borderId="25" xfId="0" applyNumberFormat="1" applyFill="1" applyBorder="1" applyAlignment="1">
      <alignment horizontal="center"/>
    </xf>
    <xf numFmtId="0" fontId="40" fillId="0" borderId="0" xfId="0" applyFont="1"/>
    <xf numFmtId="169" fontId="0" fillId="0" borderId="0" xfId="0" applyNumberFormat="1"/>
    <xf numFmtId="0" fontId="0" fillId="8" borderId="38" xfId="0" applyFill="1" applyBorder="1" applyAlignment="1">
      <alignment vertical="center" wrapText="1"/>
    </xf>
    <xf numFmtId="165" fontId="13" fillId="0" borderId="0" xfId="0" applyNumberFormat="1" applyFont="1"/>
    <xf numFmtId="0" fontId="0" fillId="0" borderId="3" xfId="0" applyBorder="1" applyAlignment="1">
      <alignment horizontal="center" vertical="center" wrapText="1"/>
    </xf>
    <xf numFmtId="0" fontId="0" fillId="0" borderId="2" xfId="0" applyBorder="1" applyAlignment="1">
      <alignment horizontal="center" vertical="center" wrapText="1"/>
    </xf>
    <xf numFmtId="164" fontId="0" fillId="6" borderId="19" xfId="0" applyNumberFormat="1" applyFill="1" applyBorder="1" applyAlignment="1">
      <alignment horizontal="center" wrapText="1"/>
    </xf>
    <xf numFmtId="164" fontId="0" fillId="6" borderId="20" xfId="0" applyNumberFormat="1" applyFill="1" applyBorder="1" applyAlignment="1">
      <alignment horizontal="center" wrapText="1"/>
    </xf>
    <xf numFmtId="164" fontId="0" fillId="6" borderId="23" xfId="0" applyNumberFormat="1" applyFill="1" applyBorder="1" applyAlignment="1">
      <alignment horizontal="center" wrapText="1"/>
    </xf>
    <xf numFmtId="164" fontId="0" fillId="6" borderId="24" xfId="0" applyNumberFormat="1" applyFill="1" applyBorder="1" applyAlignment="1">
      <alignment horizontal="center" wrapText="1"/>
    </xf>
    <xf numFmtId="0" fontId="41" fillId="0" borderId="0" xfId="0" applyFont="1" applyAlignment="1" applyProtection="1">
      <alignment horizontal="left" vertical="center"/>
      <protection locked="0"/>
    </xf>
    <xf numFmtId="0" fontId="41" fillId="0" borderId="0" xfId="0" applyFont="1"/>
    <xf numFmtId="0" fontId="43" fillId="4" borderId="25" xfId="0" applyFont="1" applyFill="1" applyBorder="1" applyAlignment="1" applyProtection="1">
      <alignment horizontal="center" vertical="center"/>
      <protection locked="0"/>
    </xf>
    <xf numFmtId="164" fontId="43" fillId="4" borderId="25" xfId="0" applyNumberFormat="1" applyFont="1" applyFill="1" applyBorder="1" applyAlignment="1" applyProtection="1">
      <alignment horizontal="center" vertical="center"/>
      <protection locked="0"/>
    </xf>
    <xf numFmtId="0" fontId="41" fillId="0" borderId="0" xfId="0" applyFont="1" applyAlignment="1">
      <alignment vertical="center"/>
    </xf>
    <xf numFmtId="169" fontId="0" fillId="0" borderId="7" xfId="0" applyNumberFormat="1" applyBorder="1"/>
    <xf numFmtId="169" fontId="0" fillId="0" borderId="2" xfId="0" applyNumberFormat="1" applyBorder="1"/>
    <xf numFmtId="169" fontId="0" fillId="0" borderId="6" xfId="0" applyNumberFormat="1" applyBorder="1"/>
    <xf numFmtId="0" fontId="32" fillId="0" borderId="0" xfId="0" applyFont="1"/>
    <xf numFmtId="164" fontId="0" fillId="6" borderId="44" xfId="0" applyNumberFormat="1" applyFill="1" applyBorder="1" applyAlignment="1">
      <alignment horizontal="center" wrapText="1"/>
    </xf>
    <xf numFmtId="164" fontId="0" fillId="6" borderId="36" xfId="0" applyNumberFormat="1" applyFill="1" applyBorder="1" applyAlignment="1">
      <alignment horizontal="center" wrapText="1"/>
    </xf>
    <xf numFmtId="164" fontId="0" fillId="6" borderId="45" xfId="0" applyNumberFormat="1" applyFill="1" applyBorder="1" applyAlignment="1">
      <alignment horizontal="center" wrapText="1"/>
    </xf>
    <xf numFmtId="2" fontId="1" fillId="0" borderId="1" xfId="0" applyNumberFormat="1" applyFont="1" applyBorder="1"/>
    <xf numFmtId="2" fontId="1" fillId="0" borderId="0" xfId="0" applyNumberFormat="1" applyFont="1"/>
    <xf numFmtId="164" fontId="0" fillId="6" borderId="17" xfId="0" applyNumberFormat="1" applyFill="1" applyBorder="1" applyAlignment="1">
      <alignment horizontal="center" wrapText="1"/>
    </xf>
    <xf numFmtId="164" fontId="0" fillId="6" borderId="18" xfId="0" applyNumberFormat="1" applyFill="1" applyBorder="1" applyAlignment="1">
      <alignment horizontal="center" wrapText="1"/>
    </xf>
    <xf numFmtId="164" fontId="0" fillId="6" borderId="0" xfId="0" applyNumberFormat="1" applyFill="1" applyAlignment="1">
      <alignment horizontal="center" wrapText="1"/>
    </xf>
    <xf numFmtId="165" fontId="2" fillId="0" borderId="43" xfId="0" applyNumberFormat="1" applyFont="1" applyBorder="1"/>
    <xf numFmtId="165" fontId="0" fillId="0" borderId="46" xfId="0" applyNumberFormat="1" applyBorder="1"/>
    <xf numFmtId="165" fontId="0" fillId="0" borderId="43" xfId="0" applyNumberFormat="1" applyBorder="1"/>
    <xf numFmtId="166" fontId="35" fillId="15" borderId="25" xfId="0" applyNumberFormat="1" applyFont="1" applyFill="1" applyBorder="1" applyAlignment="1" applyProtection="1">
      <alignment horizontal="center"/>
      <protection locked="0"/>
    </xf>
    <xf numFmtId="0" fontId="21" fillId="0" borderId="0" xfId="0" applyFont="1" applyProtection="1">
      <protection locked="0"/>
    </xf>
    <xf numFmtId="164" fontId="0" fillId="0" borderId="0" xfId="0" applyNumberFormat="1" applyAlignment="1" applyProtection="1">
      <alignment horizontal="center"/>
      <protection locked="0"/>
    </xf>
    <xf numFmtId="1" fontId="46" fillId="0" borderId="21" xfId="0" applyNumberFormat="1" applyFont="1" applyBorder="1" applyAlignment="1" applyProtection="1">
      <alignment horizontal="right"/>
      <protection locked="0"/>
    </xf>
    <xf numFmtId="0" fontId="12" fillId="0" borderId="0" xfId="0" applyFont="1" applyAlignment="1">
      <alignment horizontal="center"/>
    </xf>
    <xf numFmtId="0" fontId="12" fillId="0" borderId="25" xfId="0" applyFont="1" applyBorder="1" applyAlignment="1">
      <alignment horizontal="center"/>
    </xf>
    <xf numFmtId="0" fontId="0" fillId="22" borderId="0" xfId="0" applyFill="1"/>
    <xf numFmtId="0" fontId="0" fillId="23" borderId="0" xfId="0" applyFill="1"/>
    <xf numFmtId="0" fontId="21" fillId="0" borderId="0" xfId="0" applyFont="1" applyAlignment="1">
      <alignment horizontal="center"/>
    </xf>
    <xf numFmtId="2" fontId="0" fillId="0" borderId="6" xfId="0" applyNumberFormat="1" applyBorder="1"/>
    <xf numFmtId="0" fontId="48" fillId="0" borderId="0" xfId="0" applyFont="1"/>
    <xf numFmtId="2" fontId="0" fillId="0" borderId="0" xfId="0" applyNumberFormat="1" applyAlignment="1">
      <alignment horizontal="center"/>
    </xf>
    <xf numFmtId="2" fontId="0" fillId="0" borderId="3" xfId="0" applyNumberFormat="1" applyBorder="1"/>
    <xf numFmtId="165" fontId="0" fillId="9" borderId="2" xfId="0" applyNumberFormat="1" applyFill="1" applyBorder="1"/>
    <xf numFmtId="1" fontId="0" fillId="0" borderId="0" xfId="0" applyNumberFormat="1"/>
    <xf numFmtId="1" fontId="0" fillId="0" borderId="0" xfId="0" applyNumberFormat="1" applyAlignment="1" applyProtection="1">
      <alignment horizontal="left" vertical="center"/>
      <protection locked="0"/>
    </xf>
    <xf numFmtId="1" fontId="0" fillId="0" borderId="17" xfId="0" applyNumberFormat="1" applyBorder="1" applyAlignment="1">
      <alignment horizontal="center" wrapText="1"/>
    </xf>
    <xf numFmtId="1" fontId="0" fillId="4" borderId="25" xfId="0" applyNumberFormat="1" applyFill="1" applyBorder="1" applyProtection="1">
      <protection locked="0"/>
    </xf>
    <xf numFmtId="1" fontId="3" fillId="4" borderId="19" xfId="1" applyNumberFormat="1" applyFill="1" applyBorder="1" applyProtection="1">
      <protection locked="0"/>
    </xf>
    <xf numFmtId="1" fontId="3" fillId="4" borderId="21" xfId="1" applyNumberFormat="1" applyFill="1" applyBorder="1" applyProtection="1">
      <protection locked="0"/>
    </xf>
    <xf numFmtId="172" fontId="0" fillId="0" borderId="0" xfId="0" applyNumberFormat="1"/>
    <xf numFmtId="166" fontId="7" fillId="7" borderId="25" xfId="0" applyNumberFormat="1" applyFont="1" applyFill="1" applyBorder="1" applyAlignment="1" applyProtection="1">
      <alignment horizontal="center"/>
      <protection locked="0"/>
    </xf>
    <xf numFmtId="166" fontId="7" fillId="6" borderId="25" xfId="0" applyNumberFormat="1" applyFont="1" applyFill="1" applyBorder="1" applyAlignment="1" applyProtection="1">
      <alignment horizontal="center"/>
      <protection locked="0"/>
    </xf>
    <xf numFmtId="2" fontId="0" fillId="7" borderId="25" xfId="0" applyNumberFormat="1" applyFill="1" applyBorder="1" applyAlignment="1">
      <alignment horizontal="center" vertical="center"/>
    </xf>
    <xf numFmtId="0" fontId="0" fillId="7" borderId="25" xfId="0" applyFill="1" applyBorder="1" applyAlignment="1">
      <alignment horizontal="center"/>
    </xf>
    <xf numFmtId="0" fontId="14" fillId="13" borderId="8" xfId="1" applyFont="1" applyFill="1" applyBorder="1"/>
    <xf numFmtId="0" fontId="14" fillId="13" borderId="4" xfId="1" applyFont="1" applyFill="1" applyBorder="1"/>
    <xf numFmtId="0" fontId="3" fillId="13" borderId="0" xfId="1" applyFill="1"/>
    <xf numFmtId="0" fontId="3" fillId="13" borderId="1" xfId="1" applyFill="1" applyBorder="1"/>
    <xf numFmtId="0" fontId="15" fillId="13" borderId="1" xfId="2" applyFill="1" applyBorder="1"/>
    <xf numFmtId="0" fontId="3" fillId="13" borderId="7" xfId="1" applyFill="1" applyBorder="1"/>
    <xf numFmtId="0" fontId="3" fillId="13" borderId="5" xfId="1" applyFill="1" applyBorder="1"/>
    <xf numFmtId="0" fontId="15" fillId="13" borderId="5" xfId="2" applyFill="1" applyBorder="1"/>
    <xf numFmtId="0" fontId="3" fillId="13" borderId="6" xfId="1" applyFill="1" applyBorder="1"/>
    <xf numFmtId="0" fontId="31" fillId="13" borderId="8" xfId="1" applyFont="1" applyFill="1" applyBorder="1" applyAlignment="1">
      <alignment horizontal="left" vertical="top" wrapText="1"/>
    </xf>
    <xf numFmtId="0" fontId="29" fillId="13" borderId="1" xfId="0" applyFont="1" applyFill="1" applyBorder="1" applyAlignment="1">
      <alignment horizontal="left" vertical="top" wrapText="1"/>
    </xf>
    <xf numFmtId="0" fontId="29" fillId="13" borderId="7" xfId="0" applyFont="1" applyFill="1" applyBorder="1" applyAlignment="1">
      <alignment horizontal="left" vertical="top" wrapText="1"/>
    </xf>
    <xf numFmtId="0" fontId="29" fillId="13" borderId="4" xfId="0" applyFont="1" applyFill="1" applyBorder="1" applyAlignment="1">
      <alignment horizontal="left" vertical="top" wrapText="1"/>
    </xf>
    <xf numFmtId="0" fontId="29" fillId="13" borderId="5" xfId="0" applyFont="1" applyFill="1" applyBorder="1" applyAlignment="1">
      <alignment horizontal="left" vertical="top" wrapText="1"/>
    </xf>
    <xf numFmtId="0" fontId="29" fillId="13" borderId="6" xfId="0" applyFont="1" applyFill="1" applyBorder="1" applyAlignment="1">
      <alignment horizontal="left" vertical="top" wrapText="1"/>
    </xf>
    <xf numFmtId="0" fontId="11" fillId="3" borderId="8" xfId="1" applyFont="1" applyFill="1" applyBorder="1" applyAlignment="1">
      <alignment vertical="center" wrapText="1"/>
    </xf>
    <xf numFmtId="0" fontId="0" fillId="0" borderId="1" xfId="0" applyBorder="1" applyAlignment="1">
      <alignment vertical="center" wrapText="1"/>
    </xf>
    <xf numFmtId="0" fontId="0" fillId="0" borderId="7" xfId="0" applyBorder="1" applyAlignment="1">
      <alignment vertical="center" wrapText="1"/>
    </xf>
    <xf numFmtId="0" fontId="0" fillId="0" borderId="4"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11" fillId="13" borderId="8" xfId="1" applyFont="1" applyFill="1" applyBorder="1" applyAlignment="1">
      <alignment vertical="top" wrapText="1"/>
    </xf>
    <xf numFmtId="0" fontId="12" fillId="13" borderId="1" xfId="0" applyFont="1" applyFill="1" applyBorder="1" applyAlignment="1">
      <alignment vertical="top" wrapText="1"/>
    </xf>
    <xf numFmtId="0" fontId="12" fillId="13" borderId="7" xfId="0" applyFont="1" applyFill="1" applyBorder="1" applyAlignment="1">
      <alignment vertical="top" wrapText="1"/>
    </xf>
    <xf numFmtId="0" fontId="12" fillId="13" borderId="3" xfId="0" applyFont="1" applyFill="1" applyBorder="1" applyAlignment="1">
      <alignment vertical="top" wrapText="1"/>
    </xf>
    <xf numFmtId="0" fontId="12" fillId="13" borderId="0" xfId="0" applyFont="1" applyFill="1" applyAlignment="1">
      <alignment vertical="top" wrapText="1"/>
    </xf>
    <xf numFmtId="0" fontId="12" fillId="13" borderId="2" xfId="0" applyFont="1" applyFill="1" applyBorder="1" applyAlignment="1">
      <alignment vertical="top" wrapText="1"/>
    </xf>
    <xf numFmtId="0" fontId="29" fillId="13" borderId="3" xfId="0" applyFont="1" applyFill="1" applyBorder="1" applyAlignment="1">
      <alignment wrapText="1"/>
    </xf>
    <xf numFmtId="0" fontId="29" fillId="13" borderId="0" xfId="0" applyFont="1" applyFill="1" applyAlignment="1">
      <alignment wrapText="1"/>
    </xf>
    <xf numFmtId="0" fontId="29" fillId="13" borderId="2" xfId="0" applyFont="1" applyFill="1" applyBorder="1" applyAlignment="1">
      <alignment wrapText="1"/>
    </xf>
    <xf numFmtId="0" fontId="29" fillId="13" borderId="4" xfId="0" applyFont="1" applyFill="1" applyBorder="1" applyAlignment="1">
      <alignment wrapText="1"/>
    </xf>
    <xf numFmtId="0" fontId="29" fillId="13" borderId="5" xfId="0" applyFont="1" applyFill="1" applyBorder="1" applyAlignment="1">
      <alignment wrapText="1"/>
    </xf>
    <xf numFmtId="0" fontId="29" fillId="13" borderId="6" xfId="0" applyFont="1" applyFill="1" applyBorder="1" applyAlignment="1">
      <alignment wrapText="1"/>
    </xf>
    <xf numFmtId="0" fontId="11" fillId="9" borderId="8" xfId="1" applyFont="1" applyFill="1" applyBorder="1" applyAlignment="1">
      <alignment horizontal="left" vertical="top" wrapText="1"/>
    </xf>
    <xf numFmtId="0" fontId="11" fillId="9" borderId="1" xfId="1" applyFont="1" applyFill="1" applyBorder="1" applyAlignment="1">
      <alignment horizontal="left" vertical="top" wrapText="1"/>
    </xf>
    <xf numFmtId="0" fontId="11" fillId="9" borderId="7" xfId="1" applyFont="1" applyFill="1" applyBorder="1" applyAlignment="1">
      <alignment horizontal="left" vertical="top" wrapText="1"/>
    </xf>
    <xf numFmtId="0" fontId="12" fillId="9" borderId="3" xfId="0" applyFont="1" applyFill="1" applyBorder="1" applyAlignment="1">
      <alignment wrapText="1"/>
    </xf>
    <xf numFmtId="0" fontId="12" fillId="9" borderId="0" xfId="0" applyFont="1" applyFill="1" applyAlignment="1">
      <alignment wrapText="1"/>
    </xf>
    <xf numFmtId="0" fontId="12" fillId="9" borderId="2" xfId="0" applyFont="1" applyFill="1" applyBorder="1" applyAlignment="1">
      <alignment wrapText="1"/>
    </xf>
    <xf numFmtId="0" fontId="0" fillId="9" borderId="3" xfId="0" applyFill="1" applyBorder="1" applyAlignment="1">
      <alignment wrapText="1"/>
    </xf>
    <xf numFmtId="0" fontId="0" fillId="9" borderId="0" xfId="0" applyFill="1" applyAlignment="1">
      <alignment wrapText="1"/>
    </xf>
    <xf numFmtId="0" fontId="0" fillId="9" borderId="2" xfId="0" applyFill="1" applyBorder="1" applyAlignment="1">
      <alignment wrapText="1"/>
    </xf>
    <xf numFmtId="0" fontId="0" fillId="9" borderId="4" xfId="0" applyFill="1" applyBorder="1" applyAlignment="1">
      <alignment wrapText="1"/>
    </xf>
    <xf numFmtId="0" fontId="0" fillId="9" borderId="5" xfId="0" applyFill="1" applyBorder="1" applyAlignment="1">
      <alignment wrapText="1"/>
    </xf>
    <xf numFmtId="0" fontId="0" fillId="9" borderId="6" xfId="0" applyFill="1" applyBorder="1" applyAlignment="1">
      <alignment wrapText="1"/>
    </xf>
    <xf numFmtId="0" fontId="14" fillId="18" borderId="25" xfId="1" applyFont="1" applyFill="1" applyBorder="1" applyAlignment="1">
      <alignment horizontal="right"/>
    </xf>
    <xf numFmtId="0" fontId="13" fillId="18" borderId="25" xfId="0" applyFont="1" applyFill="1" applyBorder="1" applyAlignment="1">
      <alignment horizontal="right"/>
    </xf>
    <xf numFmtId="0" fontId="31" fillId="12" borderId="8" xfId="1" applyFont="1" applyFill="1" applyBorder="1" applyAlignment="1">
      <alignment wrapText="1"/>
    </xf>
    <xf numFmtId="0" fontId="29" fillId="12" borderId="1" xfId="0" applyFont="1" applyFill="1" applyBorder="1" applyAlignment="1">
      <alignment wrapText="1"/>
    </xf>
    <xf numFmtId="0" fontId="29" fillId="12" borderId="7" xfId="0" applyFont="1" applyFill="1" applyBorder="1" applyAlignment="1">
      <alignment wrapText="1"/>
    </xf>
    <xf numFmtId="0" fontId="29" fillId="12" borderId="4" xfId="0" applyFont="1" applyFill="1" applyBorder="1" applyAlignment="1">
      <alignment wrapText="1"/>
    </xf>
    <xf numFmtId="0" fontId="29" fillId="12" borderId="5" xfId="0" applyFont="1" applyFill="1" applyBorder="1" applyAlignment="1">
      <alignment wrapText="1"/>
    </xf>
    <xf numFmtId="0" fontId="29" fillId="12" borderId="6" xfId="0" applyFont="1" applyFill="1" applyBorder="1" applyAlignment="1">
      <alignment wrapText="1"/>
    </xf>
    <xf numFmtId="0" fontId="31" fillId="12" borderId="9" xfId="1" applyFont="1" applyFill="1" applyBorder="1" applyAlignment="1">
      <alignment wrapText="1"/>
    </xf>
    <xf numFmtId="0" fontId="29" fillId="12" borderId="32" xfId="0" applyFont="1" applyFill="1" applyBorder="1" applyAlignment="1">
      <alignment wrapText="1"/>
    </xf>
    <xf numFmtId="0" fontId="29" fillId="12" borderId="10" xfId="0" applyFont="1" applyFill="1" applyBorder="1" applyAlignment="1">
      <alignment wrapText="1"/>
    </xf>
    <xf numFmtId="0" fontId="9" fillId="5" borderId="0" xfId="0" applyFont="1" applyFill="1" applyAlignment="1" applyProtection="1">
      <alignment horizontal="center" vertical="center"/>
      <protection locked="0"/>
    </xf>
    <xf numFmtId="0" fontId="0" fillId="0" borderId="0" xfId="0" applyAlignment="1">
      <alignment horizontal="center" vertical="center"/>
    </xf>
    <xf numFmtId="0" fontId="0" fillId="0" borderId="0" xfId="0"/>
    <xf numFmtId="0" fontId="0" fillId="16" borderId="25" xfId="0" applyFill="1" applyBorder="1"/>
    <xf numFmtId="0" fontId="9" fillId="5" borderId="42" xfId="0" applyFont="1" applyFill="1" applyBorder="1" applyAlignment="1" applyProtection="1">
      <alignment horizontal="center" vertical="center"/>
      <protection locked="0"/>
    </xf>
    <xf numFmtId="0" fontId="0" fillId="0" borderId="42" xfId="0" applyBorder="1" applyAlignment="1">
      <alignment horizontal="center" vertical="center"/>
    </xf>
    <xf numFmtId="0" fontId="0" fillId="8" borderId="38" xfId="0" applyFill="1" applyBorder="1" applyAlignment="1">
      <alignment vertical="center" wrapText="1"/>
    </xf>
    <xf numFmtId="0" fontId="0" fillId="8" borderId="39" xfId="0" applyFill="1" applyBorder="1" applyAlignment="1">
      <alignment vertical="center" wrapText="1"/>
    </xf>
    <xf numFmtId="2" fontId="2" fillId="8" borderId="25" xfId="0" applyNumberFormat="1" applyFont="1" applyFill="1" applyBorder="1" applyAlignment="1" applyProtection="1">
      <alignment horizontal="center" vertical="center"/>
      <protection locked="0"/>
    </xf>
    <xf numFmtId="0" fontId="0" fillId="8" borderId="25" xfId="0" applyFill="1" applyBorder="1" applyAlignment="1">
      <alignment vertical="center"/>
    </xf>
    <xf numFmtId="0" fontId="0" fillId="14" borderId="25" xfId="0" applyFill="1" applyBorder="1"/>
    <xf numFmtId="0" fontId="0" fillId="10" borderId="40" xfId="0" applyFill="1" applyBorder="1" applyAlignment="1">
      <alignment horizontal="center" vertical="center"/>
    </xf>
    <xf numFmtId="0" fontId="0" fillId="0" borderId="34" xfId="0" applyBorder="1" applyAlignment="1">
      <alignment horizontal="center" vertical="center"/>
    </xf>
    <xf numFmtId="0" fontId="35" fillId="0" borderId="43" xfId="0" applyFont="1" applyBorder="1" applyAlignment="1">
      <alignment vertical="center"/>
    </xf>
    <xf numFmtId="0" fontId="0" fillId="0" borderId="43" xfId="0" applyBorder="1" applyAlignment="1">
      <alignment vertical="center"/>
    </xf>
    <xf numFmtId="0" fontId="4" fillId="13" borderId="25" xfId="0" applyFont="1" applyFill="1" applyBorder="1" applyAlignment="1" applyProtection="1">
      <alignment horizontal="left" vertical="center"/>
      <protection locked="0"/>
    </xf>
    <xf numFmtId="0" fontId="13" fillId="13" borderId="25" xfId="0" applyFont="1" applyFill="1" applyBorder="1"/>
    <xf numFmtId="0" fontId="2" fillId="10" borderId="40" xfId="0" applyFont="1" applyFill="1" applyBorder="1" applyAlignment="1" applyProtection="1">
      <alignment horizontal="center" vertical="center"/>
      <protection locked="0"/>
    </xf>
    <xf numFmtId="0" fontId="2" fillId="10" borderId="34" xfId="0" applyFont="1" applyFill="1" applyBorder="1" applyAlignment="1" applyProtection="1">
      <alignment horizontal="center" vertical="center"/>
      <protection locked="0"/>
    </xf>
    <xf numFmtId="0" fontId="4" fillId="12" borderId="9" xfId="0" applyFont="1" applyFill="1" applyBorder="1" applyAlignment="1" applyProtection="1">
      <alignment horizontal="center" vertical="center" wrapText="1"/>
      <protection locked="0"/>
    </xf>
    <xf numFmtId="0" fontId="4" fillId="12" borderId="32" xfId="0" applyFont="1" applyFill="1" applyBorder="1" applyAlignment="1" applyProtection="1">
      <alignment horizontal="center" vertical="center" wrapText="1"/>
      <protection locked="0"/>
    </xf>
    <xf numFmtId="0" fontId="0" fillId="0" borderId="10" xfId="0" applyBorder="1" applyAlignment="1">
      <alignment wrapText="1"/>
    </xf>
    <xf numFmtId="0" fontId="0" fillId="12" borderId="32" xfId="0" applyFill="1" applyBorder="1" applyAlignment="1" applyProtection="1">
      <alignment horizontal="center" vertical="center" wrapText="1"/>
      <protection locked="0"/>
    </xf>
    <xf numFmtId="1" fontId="2" fillId="10" borderId="25" xfId="0" applyNumberFormat="1" applyFont="1" applyFill="1" applyBorder="1" applyAlignment="1" applyProtection="1">
      <alignment horizontal="center" vertical="center"/>
      <protection locked="0"/>
    </xf>
    <xf numFmtId="1" fontId="0" fillId="10" borderId="25" xfId="0" applyNumberFormat="1" applyFill="1" applyBorder="1" applyAlignment="1">
      <alignment horizontal="center" vertical="center"/>
    </xf>
    <xf numFmtId="0" fontId="9" fillId="5" borderId="0" xfId="0" applyFont="1" applyFill="1" applyAlignment="1" applyProtection="1">
      <alignment horizontal="left" vertical="center"/>
      <protection locked="0"/>
    </xf>
    <xf numFmtId="0" fontId="0" fillId="0" borderId="0" xfId="0" applyAlignment="1">
      <alignment horizontal="left" vertical="center"/>
    </xf>
    <xf numFmtId="0" fontId="0" fillId="0" borderId="0" xfId="0" applyAlignment="1">
      <alignment horizontal="left"/>
    </xf>
    <xf numFmtId="0" fontId="37" fillId="20" borderId="25" xfId="0" applyFont="1" applyFill="1" applyBorder="1" applyAlignment="1" applyProtection="1">
      <alignment horizontal="left" vertical="center" wrapText="1"/>
      <protection locked="0"/>
    </xf>
    <xf numFmtId="0" fontId="0" fillId="20" borderId="25" xfId="0" applyFill="1" applyBorder="1" applyAlignment="1">
      <alignment horizontal="left" vertical="center" wrapText="1"/>
    </xf>
    <xf numFmtId="0" fontId="0" fillId="20" borderId="25" xfId="0" applyFill="1" applyBorder="1" applyAlignment="1">
      <alignment horizontal="left" wrapText="1"/>
    </xf>
    <xf numFmtId="0" fontId="0" fillId="0" borderId="0" xfId="0" applyAlignment="1">
      <alignment wrapText="1"/>
    </xf>
    <xf numFmtId="0" fontId="0" fillId="16" borderId="36" xfId="0" applyFill="1" applyBorder="1" applyAlignment="1">
      <alignment vertical="center"/>
    </xf>
    <xf numFmtId="0" fontId="0" fillId="16" borderId="41" xfId="0" applyFill="1" applyBorder="1" applyAlignment="1">
      <alignment vertical="center"/>
    </xf>
    <xf numFmtId="0" fontId="0" fillId="16" borderId="38" xfId="0" applyFill="1" applyBorder="1" applyAlignment="1">
      <alignment vertical="center"/>
    </xf>
    <xf numFmtId="0" fontId="0" fillId="0" borderId="37" xfId="0" applyBorder="1" applyAlignment="1">
      <alignment vertical="center"/>
    </xf>
    <xf numFmtId="0" fontId="0" fillId="0" borderId="42" xfId="0" applyBorder="1" applyAlignment="1">
      <alignment vertical="center"/>
    </xf>
    <xf numFmtId="0" fontId="0" fillId="0" borderId="39" xfId="0" applyBorder="1" applyAlignment="1">
      <alignment vertical="center"/>
    </xf>
    <xf numFmtId="0" fontId="28" fillId="10" borderId="40" xfId="0" applyFont="1" applyFill="1" applyBorder="1" applyAlignment="1">
      <alignment horizontal="center" vertical="center"/>
    </xf>
    <xf numFmtId="0" fontId="28" fillId="0" borderId="34" xfId="0" applyFont="1" applyBorder="1" applyAlignment="1">
      <alignment horizontal="center" vertical="center"/>
    </xf>
    <xf numFmtId="0" fontId="0" fillId="0" borderId="0" xfId="0" applyAlignment="1">
      <alignment horizontal="left" vertical="top" wrapText="1"/>
    </xf>
    <xf numFmtId="0" fontId="0" fillId="0" borderId="42" xfId="0" applyBorder="1" applyAlignment="1">
      <alignment horizontal="left" vertical="top" wrapText="1"/>
    </xf>
    <xf numFmtId="0" fontId="36" fillId="10" borderId="40" xfId="0" applyFont="1" applyFill="1" applyBorder="1" applyAlignment="1">
      <alignment horizontal="center" vertical="center"/>
    </xf>
    <xf numFmtId="0" fontId="36" fillId="0" borderId="34" xfId="0" applyFont="1" applyBorder="1" applyAlignment="1">
      <alignment horizontal="center" vertical="center"/>
    </xf>
    <xf numFmtId="0" fontId="35" fillId="10" borderId="40" xfId="0" applyFont="1" applyFill="1" applyBorder="1" applyAlignment="1">
      <alignment horizontal="center" vertical="center"/>
    </xf>
    <xf numFmtId="0" fontId="35" fillId="0" borderId="34" xfId="0" applyFont="1" applyBorder="1" applyAlignment="1">
      <alignment horizontal="center" vertical="center"/>
    </xf>
    <xf numFmtId="167" fontId="7" fillId="7" borderId="25" xfId="0" applyNumberFormat="1" applyFont="1" applyFill="1" applyBorder="1" applyAlignment="1" applyProtection="1">
      <alignment horizontal="left"/>
      <protection locked="0"/>
    </xf>
    <xf numFmtId="0" fontId="0" fillId="0" borderId="25" xfId="0" applyBorder="1"/>
    <xf numFmtId="0" fontId="2" fillId="11" borderId="25" xfId="0" applyFont="1" applyFill="1" applyBorder="1" applyAlignment="1" applyProtection="1">
      <alignment horizontal="left" vertical="center"/>
      <protection locked="0"/>
    </xf>
    <xf numFmtId="0" fontId="0" fillId="11" borderId="25" xfId="0" applyFill="1" applyBorder="1"/>
    <xf numFmtId="0" fontId="12" fillId="7" borderId="25" xfId="0" applyFont="1" applyFill="1" applyBorder="1" applyAlignment="1">
      <alignment vertical="center"/>
    </xf>
    <xf numFmtId="0" fontId="41" fillId="0" borderId="25" xfId="0" applyFont="1" applyBorder="1" applyAlignment="1">
      <alignment vertical="center"/>
    </xf>
    <xf numFmtId="0" fontId="44" fillId="13" borderId="25" xfId="0" applyFont="1" applyFill="1" applyBorder="1" applyAlignment="1">
      <alignment vertical="center"/>
    </xf>
    <xf numFmtId="0" fontId="41" fillId="13" borderId="25" xfId="0" applyFont="1" applyFill="1" applyBorder="1" applyAlignment="1">
      <alignment vertical="center"/>
    </xf>
    <xf numFmtId="0" fontId="0" fillId="0" borderId="9" xfId="0" applyBorder="1" applyAlignment="1">
      <alignment horizontal="center" wrapText="1"/>
    </xf>
    <xf numFmtId="0" fontId="0" fillId="0" borderId="10" xfId="0" applyBorder="1" applyAlignment="1">
      <alignment horizontal="center" wrapText="1"/>
    </xf>
    <xf numFmtId="0" fontId="0" fillId="4" borderId="9" xfId="0" applyFill="1" applyBorder="1" applyAlignment="1" applyProtection="1">
      <alignment horizontal="center" wrapText="1"/>
      <protection locked="0"/>
    </xf>
    <xf numFmtId="0" fontId="0" fillId="4" borderId="10" xfId="0" applyFill="1" applyBorder="1" applyAlignment="1" applyProtection="1">
      <alignment horizontal="center" wrapText="1"/>
      <protection locked="0"/>
    </xf>
    <xf numFmtId="0" fontId="0" fillId="4" borderId="9" xfId="0" applyFill="1" applyBorder="1" applyAlignment="1" applyProtection="1">
      <alignment horizontal="justify" vertical="center" wrapText="1"/>
      <protection locked="0"/>
    </xf>
    <xf numFmtId="0" fontId="0" fillId="4" borderId="10" xfId="0" applyFill="1" applyBorder="1" applyAlignment="1" applyProtection="1">
      <alignment horizontal="justify" vertical="center" wrapText="1"/>
      <protection locked="0"/>
    </xf>
    <xf numFmtId="0" fontId="24" fillId="0" borderId="25" xfId="0" applyFont="1" applyBorder="1" applyAlignment="1">
      <alignment horizontal="center" vertical="center"/>
    </xf>
    <xf numFmtId="0" fontId="0" fillId="0" borderId="4" xfId="0" applyBorder="1" applyAlignment="1">
      <alignment horizontal="center" vertical="center" wrapText="1"/>
    </xf>
    <xf numFmtId="0" fontId="0" fillId="0" borderId="6" xfId="0" applyBorder="1" applyAlignment="1">
      <alignment horizontal="center" vertical="center" wrapText="1"/>
    </xf>
    <xf numFmtId="0" fontId="0" fillId="0" borderId="32" xfId="0" applyBorder="1" applyAlignment="1">
      <alignment horizontal="center" wrapText="1"/>
    </xf>
    <xf numFmtId="0" fontId="0" fillId="0" borderId="8" xfId="0" applyBorder="1" applyAlignment="1">
      <alignment horizontal="center" wrapText="1"/>
    </xf>
    <xf numFmtId="0" fontId="0" fillId="0" borderId="7" xfId="0" applyBorder="1" applyAlignment="1">
      <alignment horizontal="center" wrapText="1"/>
    </xf>
    <xf numFmtId="0" fontId="12" fillId="0" borderId="9" xfId="0" applyFont="1" applyBorder="1" applyAlignment="1">
      <alignment horizontal="center" vertical="center" wrapText="1"/>
    </xf>
    <xf numFmtId="0" fontId="12" fillId="0" borderId="10" xfId="0" applyFont="1" applyBorder="1" applyAlignment="1">
      <alignment horizontal="center" vertical="center" wrapText="1"/>
    </xf>
    <xf numFmtId="0" fontId="0" fillId="13" borderId="9" xfId="0" applyFill="1" applyBorder="1" applyAlignment="1">
      <alignment horizontal="center" wrapText="1"/>
    </xf>
    <xf numFmtId="0" fontId="0" fillId="13" borderId="10" xfId="0" applyFill="1" applyBorder="1" applyAlignment="1">
      <alignment horizontal="center"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0" fillId="0" borderId="32" xfId="0" applyBorder="1" applyAlignment="1">
      <alignment horizontal="left" vertical="center" wrapText="1"/>
    </xf>
    <xf numFmtId="0" fontId="12" fillId="0" borderId="32" xfId="0" applyFont="1" applyBorder="1" applyAlignment="1">
      <alignment horizontal="center" vertical="center" wrapText="1"/>
    </xf>
    <xf numFmtId="0" fontId="12" fillId="17" borderId="9" xfId="0" applyFont="1" applyFill="1" applyBorder="1" applyAlignment="1" applyProtection="1">
      <alignment horizontal="center" vertical="center" wrapText="1"/>
      <protection locked="0"/>
    </xf>
    <xf numFmtId="0" fontId="12" fillId="17" borderId="10" xfId="0" applyFont="1" applyFill="1" applyBorder="1" applyAlignment="1" applyProtection="1">
      <alignment horizontal="center" vertical="center" wrapText="1"/>
      <protection locked="0"/>
    </xf>
    <xf numFmtId="0" fontId="12" fillId="17" borderId="32" xfId="0" applyFont="1" applyFill="1" applyBorder="1" applyAlignment="1">
      <alignment horizontal="center" vertical="center" wrapText="1"/>
    </xf>
    <xf numFmtId="0" fontId="12" fillId="17" borderId="10" xfId="0" applyFont="1" applyFill="1" applyBorder="1" applyAlignment="1">
      <alignment horizontal="center" vertical="center" wrapText="1"/>
    </xf>
    <xf numFmtId="0" fontId="12" fillId="17" borderId="3" xfId="0" applyFont="1" applyFill="1" applyBorder="1" applyAlignment="1" applyProtection="1">
      <alignment horizontal="center" vertical="center" wrapText="1"/>
      <protection locked="0"/>
    </xf>
    <xf numFmtId="0" fontId="12" fillId="17" borderId="2" xfId="0" applyFont="1" applyFill="1" applyBorder="1" applyAlignment="1" applyProtection="1">
      <alignment horizontal="center" vertical="center" wrapText="1"/>
      <protection locked="0"/>
    </xf>
    <xf numFmtId="0" fontId="0" fillId="17" borderId="9" xfId="0" applyFill="1" applyBorder="1" applyAlignment="1" applyProtection="1">
      <alignment horizontal="center" vertical="center" wrapText="1"/>
      <protection locked="0"/>
    </xf>
    <xf numFmtId="0" fontId="0" fillId="17" borderId="10" xfId="0" applyFill="1" applyBorder="1" applyAlignment="1" applyProtection="1">
      <alignment horizontal="center" vertical="center" wrapText="1"/>
      <protection locked="0"/>
    </xf>
    <xf numFmtId="0" fontId="0" fillId="0" borderId="9"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17" borderId="9" xfId="0" applyFill="1" applyBorder="1" applyAlignment="1" applyProtection="1">
      <alignment horizontal="center" wrapText="1"/>
      <protection locked="0"/>
    </xf>
    <xf numFmtId="0" fontId="0" fillId="17" borderId="10" xfId="0" applyFill="1" applyBorder="1" applyAlignment="1" applyProtection="1">
      <alignment horizontal="center" wrapText="1"/>
      <protection locked="0"/>
    </xf>
    <xf numFmtId="0" fontId="0" fillId="17" borderId="9" xfId="0" applyFill="1" applyBorder="1" applyAlignment="1">
      <alignment horizontal="center" wrapText="1"/>
    </xf>
    <xf numFmtId="0" fontId="0" fillId="17" borderId="10" xfId="0" applyFill="1" applyBorder="1" applyAlignment="1">
      <alignment horizontal="center" wrapText="1"/>
    </xf>
    <xf numFmtId="0" fontId="0" fillId="13" borderId="9" xfId="0" applyFill="1" applyBorder="1" applyAlignment="1" applyProtection="1">
      <alignment horizontal="center" wrapText="1"/>
      <protection locked="0"/>
    </xf>
    <xf numFmtId="0" fontId="0" fillId="13" borderId="10" xfId="0" applyFill="1" applyBorder="1" applyAlignment="1" applyProtection="1">
      <alignment horizontal="center" wrapText="1"/>
      <protection locked="0"/>
    </xf>
    <xf numFmtId="49" fontId="0" fillId="17" borderId="9" xfId="0" applyNumberFormat="1" applyFill="1" applyBorder="1" applyAlignment="1">
      <alignment horizontal="center" wrapText="1"/>
    </xf>
    <xf numFmtId="0" fontId="0" fillId="0" borderId="0" xfId="0" applyAlignment="1">
      <alignment horizontal="center"/>
    </xf>
    <xf numFmtId="0" fontId="0" fillId="0" borderId="25" xfId="0" applyBorder="1" applyAlignment="1">
      <alignment horizontal="center"/>
    </xf>
    <xf numFmtId="0" fontId="0" fillId="11" borderId="8" xfId="0" applyFill="1" applyBorder="1" applyAlignment="1">
      <alignment horizontal="center" wrapText="1"/>
    </xf>
    <xf numFmtId="0" fontId="0" fillId="11" borderId="7" xfId="0" applyFill="1" applyBorder="1" applyAlignment="1">
      <alignment horizontal="center" wrapText="1"/>
    </xf>
    <xf numFmtId="0" fontId="0" fillId="11" borderId="3" xfId="0" applyFill="1" applyBorder="1" applyAlignment="1">
      <alignment horizontal="center" wrapText="1"/>
    </xf>
    <xf numFmtId="0" fontId="0" fillId="11" borderId="2" xfId="0" applyFill="1" applyBorder="1" applyAlignment="1">
      <alignment horizontal="center" wrapText="1"/>
    </xf>
    <xf numFmtId="0" fontId="0" fillId="11" borderId="4" xfId="0" applyFill="1" applyBorder="1" applyAlignment="1">
      <alignment horizontal="center" wrapText="1"/>
    </xf>
    <xf numFmtId="0" fontId="0" fillId="11" borderId="6" xfId="0" applyFill="1" applyBorder="1" applyAlignment="1">
      <alignment horizontal="center" wrapText="1"/>
    </xf>
    <xf numFmtId="49" fontId="0" fillId="10" borderId="31" xfId="0" applyNumberFormat="1" applyFill="1" applyBorder="1" applyAlignment="1">
      <alignment horizontal="center"/>
    </xf>
    <xf numFmtId="0" fontId="0" fillId="0" borderId="30" xfId="0" applyBorder="1" applyAlignment="1">
      <alignment horizontal="center"/>
    </xf>
    <xf numFmtId="49" fontId="0" fillId="0" borderId="9" xfId="0" applyNumberFormat="1" applyBorder="1" applyAlignment="1">
      <alignment horizontal="center" wrapText="1"/>
    </xf>
    <xf numFmtId="0" fontId="0" fillId="0" borderId="9" xfId="0" applyBorder="1" applyAlignment="1" applyProtection="1">
      <alignment horizontal="center" wrapText="1"/>
      <protection locked="0"/>
    </xf>
    <xf numFmtId="0" fontId="0" fillId="0" borderId="10" xfId="0" applyBorder="1" applyAlignment="1" applyProtection="1">
      <alignment horizontal="center" wrapText="1"/>
      <protection locked="0"/>
    </xf>
    <xf numFmtId="0" fontId="0" fillId="10" borderId="9" xfId="0" applyFill="1" applyBorder="1" applyAlignment="1" applyProtection="1">
      <alignment horizontal="center" wrapText="1"/>
      <protection locked="0"/>
    </xf>
    <xf numFmtId="0" fontId="0" fillId="10" borderId="10" xfId="0" applyFill="1" applyBorder="1" applyAlignment="1" applyProtection="1">
      <alignment horizontal="center" wrapText="1"/>
      <protection locked="0"/>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13" borderId="9" xfId="0" applyFill="1" applyBorder="1" applyAlignment="1" applyProtection="1">
      <alignment horizontal="left" vertical="center" wrapText="1"/>
      <protection locked="0"/>
    </xf>
    <xf numFmtId="0" fontId="0" fillId="13" borderId="10" xfId="0" applyFill="1" applyBorder="1" applyAlignment="1" applyProtection="1">
      <alignment horizontal="left" vertical="center" wrapText="1"/>
      <protection locked="0"/>
    </xf>
    <xf numFmtId="0" fontId="0" fillId="0" borderId="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10" borderId="9" xfId="0" applyFill="1" applyBorder="1" applyAlignment="1" applyProtection="1">
      <alignment horizontal="left" vertical="center" wrapText="1"/>
      <protection locked="0"/>
    </xf>
    <xf numFmtId="0" fontId="0" fillId="10" borderId="10" xfId="0" applyFill="1" applyBorder="1" applyAlignment="1" applyProtection="1">
      <alignment horizontal="left" vertical="center" wrapText="1"/>
      <protection locked="0"/>
    </xf>
    <xf numFmtId="0" fontId="0" fillId="10" borderId="9" xfId="0" applyFill="1" applyBorder="1" applyAlignment="1" applyProtection="1">
      <alignment horizontal="justify" vertical="center" wrapText="1"/>
      <protection locked="0"/>
    </xf>
    <xf numFmtId="0" fontId="0" fillId="10" borderId="10" xfId="0" applyFill="1" applyBorder="1" applyAlignment="1" applyProtection="1">
      <alignment horizontal="justify" vertical="center" wrapText="1"/>
      <protection locked="0"/>
    </xf>
    <xf numFmtId="0" fontId="32" fillId="0" borderId="41" xfId="0" quotePrefix="1" applyFont="1" applyBorder="1" applyAlignment="1">
      <alignment horizontal="center" textRotation="180"/>
    </xf>
    <xf numFmtId="0" fontId="32" fillId="0" borderId="0" xfId="0" applyFont="1" applyAlignment="1">
      <alignment horizontal="center" textRotation="180"/>
    </xf>
    <xf numFmtId="0" fontId="32" fillId="0" borderId="5" xfId="0" applyFont="1" applyBorder="1" applyAlignment="1">
      <alignment horizontal="center" textRotation="180"/>
    </xf>
    <xf numFmtId="0" fontId="0" fillId="16" borderId="25" xfId="0" applyFill="1" applyBorder="1" applyAlignment="1">
      <alignment horizontal="right" wrapText="1"/>
    </xf>
    <xf numFmtId="0" fontId="0" fillId="0" borderId="25" xfId="0" applyBorder="1" applyAlignment="1">
      <alignment wrapText="1"/>
    </xf>
    <xf numFmtId="0" fontId="0" fillId="14" borderId="25" xfId="0" applyFill="1" applyBorder="1" applyAlignment="1">
      <alignment horizontal="right"/>
    </xf>
    <xf numFmtId="0" fontId="0" fillId="16" borderId="25" xfId="0" applyFill="1" applyBorder="1" applyAlignment="1">
      <alignment horizontal="right"/>
    </xf>
    <xf numFmtId="0" fontId="13" fillId="7" borderId="3" xfId="0" applyFont="1" applyFill="1" applyBorder="1" applyAlignment="1">
      <alignment horizontal="center"/>
    </xf>
    <xf numFmtId="0" fontId="0" fillId="0" borderId="1" xfId="0" applyBorder="1" applyAlignment="1">
      <alignment horizontal="center" wrapText="1"/>
    </xf>
    <xf numFmtId="0" fontId="0" fillId="0" borderId="4" xfId="0" applyBorder="1" applyAlignment="1">
      <alignment horizontal="center" wrapText="1"/>
    </xf>
    <xf numFmtId="0" fontId="0" fillId="0" borderId="5" xfId="0" applyBorder="1" applyAlignment="1">
      <alignment horizontal="center" wrapText="1"/>
    </xf>
    <xf numFmtId="0" fontId="0" fillId="0" borderId="6" xfId="0" applyBorder="1" applyAlignment="1">
      <alignment horizontal="center" wrapText="1"/>
    </xf>
    <xf numFmtId="0" fontId="5" fillId="4" borderId="9" xfId="0" applyFont="1" applyFill="1" applyBorder="1" applyAlignment="1" applyProtection="1">
      <alignment horizontal="center" wrapText="1"/>
      <protection locked="0"/>
    </xf>
    <xf numFmtId="0" fontId="5" fillId="4" borderId="10" xfId="0" applyFont="1" applyFill="1" applyBorder="1" applyAlignment="1" applyProtection="1">
      <alignment horizontal="center" wrapText="1"/>
      <protection locked="0"/>
    </xf>
    <xf numFmtId="0" fontId="0" fillId="0" borderId="9" xfId="0" applyBorder="1" applyAlignment="1">
      <alignment horizontal="justify" vertical="center" wrapText="1"/>
    </xf>
    <xf numFmtId="0" fontId="0" fillId="0" borderId="10" xfId="0" applyBorder="1" applyAlignment="1">
      <alignment horizontal="justify" vertical="center" wrapText="1"/>
    </xf>
    <xf numFmtId="0" fontId="0" fillId="0" borderId="8" xfId="0" applyBorder="1" applyAlignment="1">
      <alignment wrapText="1"/>
    </xf>
    <xf numFmtId="0" fontId="0" fillId="0" borderId="7" xfId="0" applyBorder="1" applyAlignment="1">
      <alignment wrapText="1"/>
    </xf>
    <xf numFmtId="0" fontId="0" fillId="0" borderId="4" xfId="0" applyBorder="1" applyAlignment="1">
      <alignment wrapText="1"/>
    </xf>
    <xf numFmtId="0" fontId="0" fillId="0" borderId="6" xfId="0" applyBorder="1" applyAlignment="1">
      <alignment wrapText="1"/>
    </xf>
  </cellXfs>
  <cellStyles count="3">
    <cellStyle name="Hyperlink" xfId="2" builtinId="8"/>
    <cellStyle name="Normal" xfId="0" builtinId="0"/>
    <cellStyle name="Normal 2" xfId="1" xr:uid="{00000000-0005-0000-0000-000001000000}"/>
  </cellStyles>
  <dxfs count="19">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tint="0.24994659260841701"/>
        </patternFill>
      </fill>
    </dxf>
    <dxf>
      <fill>
        <patternFill>
          <bgColor theme="1" tint="0.24994659260841701"/>
        </patternFill>
      </fill>
    </dxf>
    <dxf>
      <fill>
        <patternFill>
          <bgColor theme="1" tint="0.24994659260841701"/>
        </patternFill>
      </fill>
    </dxf>
    <dxf>
      <font>
        <b/>
        <i val="0"/>
        <strike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tint="0.24994659260841701"/>
        </patternFill>
      </fill>
    </dxf>
    <dxf>
      <fill>
        <patternFill>
          <bgColor theme="1" tint="0.24994659260841701"/>
        </patternFill>
      </fill>
    </dxf>
    <dxf>
      <fill>
        <patternFill>
          <bgColor theme="1" tint="0.24994659260841701"/>
        </patternFill>
      </fill>
    </dxf>
    <dxf>
      <fill>
        <patternFill>
          <bgColor rgb="FFFFFF00"/>
        </patternFill>
      </fill>
    </dxf>
    <dxf>
      <font>
        <b/>
        <i val="0"/>
        <strike val="0"/>
      </font>
      <fill>
        <patternFill>
          <bgColor rgb="FFFFFF00"/>
        </patternFill>
      </fill>
    </dxf>
    <dxf>
      <font>
        <b/>
        <i val="0"/>
        <strike val="0"/>
      </font>
      <fill>
        <patternFill>
          <bgColor rgb="FFFFFF00"/>
        </patternFill>
      </fill>
    </dxf>
    <dxf>
      <font>
        <b/>
        <i val="0"/>
        <strike val="0"/>
      </font>
      <fill>
        <patternFill>
          <bgColor rgb="FFFFFF00"/>
        </patternFill>
      </fill>
    </dxf>
  </dxfs>
  <tableStyles count="0" defaultTableStyle="TableStyleMedium9" defaultPivotStyle="PivotStyleLight16"/>
  <colors>
    <mruColors>
      <color rgb="FF0066FF"/>
      <color rgb="FFFF00FF"/>
      <color rgb="FF66FF33"/>
      <color rgb="FF00FFFF"/>
      <color rgb="FF00FF00"/>
      <color rgb="FF920000"/>
      <color rgb="FFFBF875"/>
      <color rgb="FFA20000"/>
      <color rgb="FFEAEAEA"/>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2834767747054874E-2"/>
          <c:y val="6.3731200651141504E-2"/>
          <c:w val="0.93546449818188071"/>
          <c:h val="0.81871206816776609"/>
        </c:manualLayout>
      </c:layout>
      <c:scatterChart>
        <c:scatterStyle val="lineMarker"/>
        <c:varyColors val="0"/>
        <c:ser>
          <c:idx val="2"/>
          <c:order val="0"/>
          <c:tx>
            <c:strRef>
              <c:f>'Drag Function'!$B$4</c:f>
              <c:strCache>
                <c:ptCount val="1"/>
                <c:pt idx="0">
                  <c:v>Gâvre derived   EBTBONI, 1924</c:v>
                </c:pt>
              </c:strCache>
            </c:strRef>
          </c:tx>
          <c:spPr>
            <a:ln w="19050">
              <a:solidFill>
                <a:schemeClr val="tx1"/>
              </a:solidFill>
            </a:ln>
          </c:spPr>
          <c:marker>
            <c:symbol val="circle"/>
            <c:size val="5"/>
            <c:spPr>
              <a:solidFill>
                <a:srgbClr val="00FFFF"/>
              </a:solidFill>
              <a:ln>
                <a:solidFill>
                  <a:srgbClr val="FF0000"/>
                </a:solidFill>
              </a:ln>
            </c:spPr>
          </c:marker>
          <c:xVal>
            <c:numRef>
              <c:f>'Drag Function'!$LH$16:$LH$271</c:f>
              <c:numCache>
                <c:formatCode>0.000</c:formatCode>
                <c:ptCount val="256"/>
                <c:pt idx="0">
                  <c:v>0</c:v>
                </c:pt>
                <c:pt idx="1">
                  <c:v>5.8771672054069933E-2</c:v>
                </c:pt>
                <c:pt idx="2">
                  <c:v>7.1980303931330536E-2</c:v>
                </c:pt>
                <c:pt idx="3">
                  <c:v>9.2926172793663803E-2</c:v>
                </c:pt>
                <c:pt idx="4">
                  <c:v>0.1099517304370832</c:v>
                </c:pt>
                <c:pt idx="5">
                  <c:v>0.14983895132508918</c:v>
                </c:pt>
                <c:pt idx="6">
                  <c:v>0.16095285263155043</c:v>
                </c:pt>
                <c:pt idx="7">
                  <c:v>0.18114645909400459</c:v>
                </c:pt>
                <c:pt idx="8">
                  <c:v>0.19930443676536197</c:v>
                </c:pt>
                <c:pt idx="9">
                  <c:v>0.20778923925552381</c:v>
                </c:pt>
                <c:pt idx="10">
                  <c:v>0.21594091179399161</c:v>
                </c:pt>
                <c:pt idx="11">
                  <c:v>0.22379585970801963</c:v>
                </c:pt>
                <c:pt idx="12">
                  <c:v>0.23138430426129328</c:v>
                </c:pt>
                <c:pt idx="13">
                  <c:v>0.23873166043596711</c:v>
                </c:pt>
                <c:pt idx="14">
                  <c:v>0.24585954350105071</c:v>
                </c:pt>
                <c:pt idx="15">
                  <c:v>0.25278651974853444</c:v>
                </c:pt>
                <c:pt idx="16">
                  <c:v>0.25952867664789436</c:v>
                </c:pt>
                <c:pt idx="17">
                  <c:v>0.26610006283095555</c:v>
                </c:pt>
                <c:pt idx="18">
                  <c:v>0.27251303248591546</c:v>
                </c:pt>
                <c:pt idx="19">
                  <c:v>0.27877851838099138</c:v>
                </c:pt>
                <c:pt idx="20">
                  <c:v>0.28490625080319298</c:v>
                </c:pt>
                <c:pt idx="21">
                  <c:v>0.29090493495773334</c:v>
                </c:pt>
                <c:pt idx="22">
                  <c:v>0.30111521498558913</c:v>
                </c:pt>
                <c:pt idx="23">
                  <c:v>0.31512798397777275</c:v>
                </c:pt>
                <c:pt idx="24">
                  <c:v>0.32854363466056269</c:v>
                </c:pt>
                <c:pt idx="25">
                  <c:v>0.34143256064126504</c:v>
                </c:pt>
                <c:pt idx="26">
                  <c:v>0.35385232379642356</c:v>
                </c:pt>
                <c:pt idx="27">
                  <c:v>0.36585070813954546</c:v>
                </c:pt>
                <c:pt idx="28">
                  <c:v>0.37746789828578109</c:v>
                </c:pt>
                <c:pt idx="29">
                  <c:v>0.38873807097628427</c:v>
                </c:pt>
                <c:pt idx="30">
                  <c:v>0.39969058209625163</c:v>
                </c:pt>
                <c:pt idx="31">
                  <c:v>0.4103508681683497</c:v>
                </c:pt>
                <c:pt idx="32">
                  <c:v>0.42074114202986634</c:v>
                </c:pt>
                <c:pt idx="33">
                  <c:v>0.43088093736747518</c:v>
                </c:pt>
                <c:pt idx="34">
                  <c:v>0.44078754040552454</c:v>
                </c:pt>
                <c:pt idx="35">
                  <c:v>0.4504763360786333</c:v>
                </c:pt>
                <c:pt idx="36">
                  <c:v>0.45996108852478773</c:v>
                </c:pt>
                <c:pt idx="37">
                  <c:v>0.46925417051634771</c:v>
                </c:pt>
                <c:pt idx="38">
                  <c:v>0.47836675275050561</c:v>
                </c:pt>
                <c:pt idx="39">
                  <c:v>0.48730896126291506</c:v>
                </c:pt>
                <c:pt idx="40">
                  <c:v>0.4960900092898658</c:v>
                </c:pt>
                <c:pt idx="41">
                  <c:v>0.50471830847245569</c:v>
                </c:pt>
                <c:pt idx="42">
                  <c:v>0.51320156322577082</c:v>
                </c:pt>
                <c:pt idx="43">
                  <c:v>0.52154685128706579</c:v>
                </c:pt>
                <c:pt idx="44">
                  <c:v>0.52976069283925786</c:v>
                </c:pt>
                <c:pt idx="45">
                  <c:v>0.53784911012997727</c:v>
                </c:pt>
                <c:pt idx="46">
                  <c:v>0.54581767913625356</c:v>
                </c:pt>
                <c:pt idx="47">
                  <c:v>0.55367157453472737</c:v>
                </c:pt>
                <c:pt idx="48">
                  <c:v>0.56141560900801646</c:v>
                </c:pt>
                <c:pt idx="49">
                  <c:v>0.56905426773544177</c:v>
                </c:pt>
                <c:pt idx="50">
                  <c:v>0.57659173877016112</c:v>
                </c:pt>
                <c:pt idx="51">
                  <c:v>0.58403193988691715</c:v>
                </c:pt>
                <c:pt idx="52">
                  <c:v>0.59501782930698166</c:v>
                </c:pt>
                <c:pt idx="53">
                  <c:v>0.60935766539311542</c:v>
                </c:pt>
                <c:pt idx="54">
                  <c:v>0.62336771776657141</c:v>
                </c:pt>
                <c:pt idx="55">
                  <c:v>0.63706974401054361</c:v>
                </c:pt>
                <c:pt idx="56">
                  <c:v>0.65048320955564665</c:v>
                </c:pt>
                <c:pt idx="57">
                  <c:v>0.66362561214435578</c:v>
                </c:pt>
                <c:pt idx="58">
                  <c:v>0.67651274952814211</c:v>
                </c:pt>
                <c:pt idx="59">
                  <c:v>0.68915894208395967</c:v>
                </c:pt>
                <c:pt idx="60">
                  <c:v>0.70157721929552286</c:v>
                </c:pt>
                <c:pt idx="61">
                  <c:v>0.7137794770197543</c:v>
                </c:pt>
                <c:pt idx="62">
                  <c:v>0.72577661094495849</c:v>
                </c:pt>
                <c:pt idx="63">
                  <c:v>0.73757863050315209</c:v>
                </c:pt>
                <c:pt idx="64">
                  <c:v>0.74919475662544588</c:v>
                </c:pt>
                <c:pt idx="65">
                  <c:v>0.76063350605611424</c:v>
                </c:pt>
                <c:pt idx="66">
                  <c:v>0.77190276441749617</c:v>
                </c:pt>
                <c:pt idx="67">
                  <c:v>0.78300984980747723</c:v>
                </c:pt>
                <c:pt idx="68">
                  <c:v>0.79396156838708765</c:v>
                </c:pt>
                <c:pt idx="69">
                  <c:v>0.80476426315775218</c:v>
                </c:pt>
                <c:pt idx="70">
                  <c:v>0.81542385692104657</c:v>
                </c:pt>
                <c:pt idx="71">
                  <c:v>0.82594589024714637</c:v>
                </c:pt>
                <c:pt idx="72">
                  <c:v>0.8363355551429742</c:v>
                </c:pt>
                <c:pt idx="73">
                  <c:v>0.84659772500076003</c:v>
                </c:pt>
                <c:pt idx="74">
                  <c:v>0.85673698131726417</c:v>
                </c:pt>
                <c:pt idx="75">
                  <c:v>0.86675763759933155</c:v>
                </c:pt>
                <c:pt idx="76">
                  <c:v>0.87666376080965613</c:v>
                </c:pt>
                <c:pt idx="77">
                  <c:v>0.88645919065520751</c:v>
                </c:pt>
                <c:pt idx="78">
                  <c:v>0.8961475569777787</c:v>
                </c:pt>
                <c:pt idx="79">
                  <c:v>0.90573229547002299</c:v>
                </c:pt>
                <c:pt idx="80">
                  <c:v>0.91521666190992867</c:v>
                </c:pt>
                <c:pt idx="81">
                  <c:v>0.92460374508094467</c:v>
                </c:pt>
                <c:pt idx="82">
                  <c:v>0.9338964785231092</c:v>
                </c:pt>
                <c:pt idx="83">
                  <c:v>0.94309765124191658</c:v>
                </c:pt>
                <c:pt idx="84">
                  <c:v>0.95220991748572725</c:v>
                </c:pt>
                <c:pt idx="85">
                  <c:v>0.96123580568887013</c:v>
                </c:pt>
                <c:pt idx="86">
                  <c:v>0.97017772666583468</c:v>
                </c:pt>
                <c:pt idx="87">
                  <c:v>0.97903798113180618</c:v>
                </c:pt>
                <c:pt idx="88">
                  <c:v>0.98781876661602175</c:v>
                </c:pt>
                <c:pt idx="89">
                  <c:v>0.99652218382680979</c:v>
                </c:pt>
                <c:pt idx="90">
                  <c:v>1.0051502425205447</c:v>
                </c:pt>
                <c:pt idx="91">
                  <c:v>1.0137048669209721</c:v>
                </c:pt>
                <c:pt idx="92">
                  <c:v>1.0264031264515416</c:v>
                </c:pt>
                <c:pt idx="93">
                  <c:v>1.0430937025741316</c:v>
                </c:pt>
                <c:pt idx="94">
                  <c:v>1.0595213856785157</c:v>
                </c:pt>
                <c:pt idx="95">
                  <c:v>1.0756982202599545</c:v>
                </c:pt>
                <c:pt idx="96">
                  <c:v>1.0916353582725071</c:v>
                </c:pt>
                <c:pt idx="97">
                  <c:v>1.1073431490694547</c:v>
                </c:pt>
                <c:pt idx="98">
                  <c:v>1.1228312180160329</c:v>
                </c:pt>
                <c:pt idx="99">
                  <c:v>1.1381085354708835</c:v>
                </c:pt>
                <c:pt idx="100">
                  <c:v>1.1531834775403222</c:v>
                </c:pt>
                <c:pt idx="101">
                  <c:v>1.1680638797738343</c:v>
                </c:pt>
                <c:pt idx="102">
                  <c:v>1.1827570847780258</c:v>
                </c:pt>
                <c:pt idx="103">
                  <c:v>1.1972699845702828</c:v>
                </c:pt>
                <c:pt idx="104">
                  <c:v>1.21160905836546</c:v>
                </c:pt>
                <c:pt idx="105">
                  <c:v>1.2257804063834388</c:v>
                </c:pt>
                <c:pt idx="106">
                  <c:v>1.2397897801780187</c:v>
                </c:pt>
                <c:pt idx="107">
                  <c:v>1.2536426099148716</c:v>
                </c:pt>
                <c:pt idx="108">
                  <c:v>1.2673440289654907</c:v>
                </c:pt>
                <c:pt idx="109">
                  <c:v>1.2808988961330219</c:v>
                </c:pt>
                <c:pt idx="110">
                  <c:v>1.2943118157828528</c:v>
                </c:pt>
                <c:pt idx="111">
                  <c:v>1.3075871561144277</c:v>
                </c:pt>
                <c:pt idx="112">
                  <c:v>1.3305003141547778</c:v>
                </c:pt>
                <c:pt idx="113">
                  <c:v>1.3625651624295774</c:v>
                </c:pt>
                <c:pt idx="114">
                  <c:v>1.3938925919049572</c:v>
                </c:pt>
                <c:pt idx="115">
                  <c:v>1.4245312540159649</c:v>
                </c:pt>
                <c:pt idx="116">
                  <c:v>1.4545246747886666</c:v>
                </c:pt>
                <c:pt idx="117">
                  <c:v>1.4839119803646896</c:v>
                </c:pt>
                <c:pt idx="118">
                  <c:v>1.5127284955902145</c:v>
                </c:pt>
                <c:pt idx="119">
                  <c:v>1.5410062418015744</c:v>
                </c:pt>
                <c:pt idx="120">
                  <c:v>1.5687743538100662</c:v>
                </c:pt>
                <c:pt idx="121">
                  <c:v>1.5960594315604193</c:v>
                </c:pt>
                <c:pt idx="122">
                  <c:v>1.622885838552345</c:v>
                </c:pt>
                <c:pt idx="123">
                  <c:v>1.649275956556248</c:v>
                </c:pt>
                <c:pt idx="124">
                  <c:v>1.675250404200908</c:v>
                </c:pt>
                <c:pt idx="125">
                  <c:v>1.7008282255054694</c:v>
                </c:pt>
                <c:pt idx="126">
                  <c:v>1.7260270532575273</c:v>
                </c:pt>
                <c:pt idx="127">
                  <c:v>1.7508632512214199</c:v>
                </c:pt>
                <c:pt idx="128">
                  <c:v>1.7753520384358759</c:v>
                </c:pt>
                <c:pt idx="129">
                  <c:v>1.7995075982832631</c:v>
                </c:pt>
                <c:pt idx="130">
                  <c:v>1.8233431745505224</c:v>
                </c:pt>
                <c:pt idx="131">
                  <c:v>1.8468711563292</c:v>
                </c:pt>
                <c:pt idx="132">
                  <c:v>1.8701031532997143</c:v>
                </c:pt>
                <c:pt idx="133">
                  <c:v>1.8930500626983728</c:v>
                </c:pt>
                <c:pt idx="134">
                  <c:v>1.9157221290633701</c:v>
                </c:pt>
                <c:pt idx="135">
                  <c:v>1.9381289976892329</c:v>
                </c:pt>
                <c:pt idx="136">
                  <c:v>1.9602797625810071</c:v>
                </c:pt>
                <c:pt idx="137">
                  <c:v>1.9821830095844903</c:v>
                </c:pt>
                <c:pt idx="138">
                  <c:v>2.0038468552726791</c:v>
                </c:pt>
                <c:pt idx="139">
                  <c:v>2.025278982087896</c:v>
                </c:pt>
                <c:pt idx="140">
                  <c:v>2.0464866701710429</c:v>
                </c:pt>
                <c:pt idx="141">
                  <c:v>2.067476826251879</c:v>
                </c:pt>
                <c:pt idx="142">
                  <c:v>2.0882560099253444</c:v>
                </c:pt>
                <c:pt idx="143">
                  <c:v>2.1088304575973145</c:v>
                </c:pt>
                <c:pt idx="144">
                  <c:v>2.1292061043475519</c:v>
                </c:pt>
                <c:pt idx="145">
                  <c:v>2.1493886039270924</c:v>
                </c:pt>
                <c:pt idx="146">
                  <c:v>2.1693833470810167</c:v>
                </c:pt>
                <c:pt idx="147">
                  <c:v>2.189195478364875</c:v>
                </c:pt>
                <c:pt idx="148">
                  <c:v>2.2088299116034245</c:v>
                </c:pt>
                <c:pt idx="149">
                  <c:v>2.2282913441232881</c:v>
                </c:pt>
                <c:pt idx="150">
                  <c:v>2.2475842698763375</c:v>
                </c:pt>
                <c:pt idx="151">
                  <c:v>2.2667129915576716</c:v>
                </c:pt>
                <c:pt idx="152">
                  <c:v>2.2856816318107618</c:v>
                </c:pt>
                <c:pt idx="153">
                  <c:v>2.3044941436024273</c:v>
                </c:pt>
                <c:pt idx="154">
                  <c:v>2.3231543198415952</c:v>
                </c:pt>
                <c:pt idx="155">
                  <c:v>2.3416658023081438</c:v>
                </c:pt>
                <c:pt idx="156">
                  <c:v>2.3600320899513676</c:v>
                </c:pt>
                <c:pt idx="157">
                  <c:v>2.3782565466116141</c:v>
                </c:pt>
                <c:pt idx="158">
                  <c:v>2.3963424082133544</c:v>
                </c:pt>
                <c:pt idx="159">
                  <c:v>2.4142927894732567</c:v>
                </c:pt>
                <c:pt idx="160">
                  <c:v>2.4321106901626282</c:v>
                </c:pt>
                <c:pt idx="161">
                  <c:v>2.449799000959898</c:v>
                </c:pt>
                <c:pt idx="162">
                  <c:v>2.4673605089254576</c:v>
                </c:pt>
                <c:pt idx="163">
                  <c:v>2.4847979026282343</c:v>
                </c:pt>
                <c:pt idx="164">
                  <c:v>2.5021137769506905</c:v>
                </c:pt>
                <c:pt idx="165">
                  <c:v>2.5193106375965688</c:v>
                </c:pt>
                <c:pt idx="166">
                  <c:v>2.5363909053235481</c:v>
                </c:pt>
                <c:pt idx="167">
                  <c:v>2.5533569199210651</c:v>
                </c:pt>
                <c:pt idx="168">
                  <c:v>2.5702109439517926</c:v>
                </c:pt>
                <c:pt idx="169">
                  <c:v>2.58695516627373</c:v>
                </c:pt>
                <c:pt idx="170">
                  <c:v>2.6035917053584114</c:v>
                </c:pt>
                <c:pt idx="171">
                  <c:v>2.6201226124194839</c:v>
                </c:pt>
                <c:pt idx="172">
                  <c:v>2.6365498743647313</c:v>
                </c:pt>
                <c:pt idx="173">
                  <c:v>2.6610006283095555</c:v>
                </c:pt>
                <c:pt idx="174">
                  <c:v>2.6932563590689624</c:v>
                </c:pt>
                <c:pt idx="175">
                  <c:v>2.7251303248591547</c:v>
                </c:pt>
                <c:pt idx="176">
                  <c:v>2.7566357683358387</c:v>
                </c:pt>
                <c:pt idx="177">
                  <c:v>2.7877851838099144</c:v>
                </c:pt>
                <c:pt idx="178">
                  <c:v>2.8185903751470582</c:v>
                </c:pt>
                <c:pt idx="179">
                  <c:v>2.8490625080319298</c:v>
                </c:pt>
                <c:pt idx="180">
                  <c:v>2.8792121572532214</c:v>
                </c:pt>
                <c:pt idx="181">
                  <c:v>2.9090493495773333</c:v>
                </c:pt>
                <c:pt idx="182">
                  <c:v>2.9385836027034968</c:v>
                </c:pt>
                <c:pt idx="183">
                  <c:v>2.9678239607293793</c:v>
                </c:pt>
                <c:pt idx="184">
                  <c:v>2.9967790265017835</c:v>
                </c:pt>
                <c:pt idx="185">
                  <c:v>3.025456991180429</c:v>
                </c:pt>
                <c:pt idx="186">
                  <c:v>3.0538656613027517</c:v>
                </c:pt>
                <c:pt idx="187">
                  <c:v>3.0820124836031488</c:v>
                </c:pt>
                <c:pt idx="188">
                  <c:v>3.1099045678102741</c:v>
                </c:pt>
                <c:pt idx="189">
                  <c:v>3.1375487076201325</c:v>
                </c:pt>
                <c:pt idx="190">
                  <c:v>3.1649514000202785</c:v>
                </c:pt>
                <c:pt idx="191">
                  <c:v>3.1921188631208386</c:v>
                </c:pt>
                <c:pt idx="192">
                  <c:v>3.2190570526310087</c:v>
                </c:pt>
                <c:pt idx="193">
                  <c:v>3.2457716771046901</c:v>
                </c:pt>
                <c:pt idx="194">
                  <c:v>3.2722682120658373</c:v>
                </c:pt>
                <c:pt idx="195">
                  <c:v>3.2985519131124961</c:v>
                </c:pt>
                <c:pt idx="196">
                  <c:v>3.324627828088381</c:v>
                </c:pt>
                <c:pt idx="197">
                  <c:v>3.350500808401816</c:v>
                </c:pt>
                <c:pt idx="198">
                  <c:v>3.3761755195639314</c:v>
                </c:pt>
                <c:pt idx="199">
                  <c:v>3.4016564510109388</c:v>
                </c:pt>
                <c:pt idx="200">
                  <c:v>3.4269479252690567</c:v>
                </c:pt>
                <c:pt idx="201">
                  <c:v>3.4520541065150545</c:v>
                </c:pt>
                <c:pt idx="202">
                  <c:v>3.4769790085804382</c:v>
                </c:pt>
                <c:pt idx="203">
                  <c:v>3.5017265024428399</c:v>
                </c:pt>
                <c:pt idx="204">
                  <c:v>3.5263003232441963</c:v>
                </c:pt>
                <c:pt idx="205">
                  <c:v>3.5507040768717517</c:v>
                </c:pt>
                <c:pt idx="206">
                  <c:v>3.5749412461347161</c:v>
                </c:pt>
                <c:pt idx="207">
                  <c:v>3.5990151965665262</c:v>
                </c:pt>
                <c:pt idx="208">
                  <c:v>3.6229291818800919</c:v>
                </c:pt>
                <c:pt idx="209">
                  <c:v>3.6466863491010448</c:v>
                </c:pt>
                <c:pt idx="210">
                  <c:v>3.6702897434019386</c:v>
                </c:pt>
                <c:pt idx="211">
                  <c:v>3.6937423126583999</c:v>
                </c:pt>
                <c:pt idx="212">
                  <c:v>3.7170469117465523</c:v>
                </c:pt>
                <c:pt idx="213">
                  <c:v>3.7402063065994287</c:v>
                </c:pt>
                <c:pt idx="214">
                  <c:v>3.7632231780387002</c:v>
                </c:pt>
                <c:pt idx="215">
                  <c:v>3.7861001253967457</c:v>
                </c:pt>
                <c:pt idx="216">
                  <c:v>3.808839669942909</c:v>
                </c:pt>
                <c:pt idx="217">
                  <c:v>3.8539162646500147</c:v>
                </c:pt>
                <c:pt idx="218">
                  <c:v>3.8762579953784657</c:v>
                </c:pt>
                <c:pt idx="219">
                  <c:v>3.8984716901033205</c:v>
                </c:pt>
                <c:pt idx="220">
                  <c:v>3.9205595251620142</c:v>
                </c:pt>
                <c:pt idx="221">
                  <c:v>3.9425236159267523</c:v>
                </c:pt>
                <c:pt idx="222">
                  <c:v>3.9860887353072392</c:v>
                </c:pt>
                <c:pt idx="223">
                  <c:v>4.0291828389074604</c:v>
                </c:pt>
                <c:pt idx="224">
                  <c:v>4.0505579641757921</c:v>
                </c:pt>
                <c:pt idx="225">
                  <c:v>4.0718208817370023</c:v>
                </c:pt>
                <c:pt idx="226">
                  <c:v>4.0929733403420858</c:v>
                </c:pt>
                <c:pt idx="227">
                  <c:v>4.134953652503758</c:v>
                </c:pt>
                <c:pt idx="228">
                  <c:v>4.1557847851104759</c:v>
                </c:pt>
                <c:pt idx="229">
                  <c:v>4.1765120198506889</c:v>
                </c:pt>
                <c:pt idx="230">
                  <c:v>4.197136895999324</c:v>
                </c:pt>
                <c:pt idx="231">
                  <c:v>4.2380855427140629</c:v>
                </c:pt>
                <c:pt idx="232">
                  <c:v>4.2584122086951037</c:v>
                </c:pt>
                <c:pt idx="233">
                  <c:v>4.2786423093038604</c:v>
                </c:pt>
                <c:pt idx="234">
                  <c:v>4.358623853714759</c:v>
                </c:pt>
                <c:pt idx="235">
                  <c:v>4.3783909567297501</c:v>
                </c:pt>
                <c:pt idx="236">
                  <c:v>4.3980692174833278</c:v>
                </c:pt>
                <c:pt idx="237">
                  <c:v>4.4759171941603926</c:v>
                </c:pt>
                <c:pt idx="238">
                  <c:v>4.5524341418835341</c:v>
                </c:pt>
                <c:pt idx="239">
                  <c:v>4.5902143261279189</c:v>
                </c:pt>
                <c:pt idx="240">
                  <c:v>4.6276860852258661</c:v>
                </c:pt>
                <c:pt idx="241">
                  <c:v>4.6370067111547169</c:v>
                </c:pt>
                <c:pt idx="242">
                  <c:v>4.6463086396831903</c:v>
                </c:pt>
                <c:pt idx="243">
                  <c:v>4.7383236839838663</c:v>
                </c:pt>
                <c:pt idx="244">
                  <c:v>4.8285855789465133</c:v>
                </c:pt>
                <c:pt idx="245">
                  <c:v>4.9171908700210141</c:v>
                </c:pt>
                <c:pt idx="246">
                  <c:v>5.004227553901381</c:v>
                </c:pt>
                <c:pt idx="247">
                  <c:v>5.0897761021712524</c:v>
                </c:pt>
                <c:pt idx="248">
                  <c:v>5.17391033254746</c:v>
                </c:pt>
                <c:pt idx="249">
                  <c:v>5.256698154569003</c:v>
                </c:pt>
                <c:pt idx="250">
                  <c:v>5.3301078892791818</c:v>
                </c:pt>
                <c:pt idx="251">
                  <c:v>#N/A</c:v>
                </c:pt>
                <c:pt idx="252">
                  <c:v>#N/A</c:v>
                </c:pt>
                <c:pt idx="253">
                  <c:v>#N/A</c:v>
                </c:pt>
                <c:pt idx="254">
                  <c:v>#N/A</c:v>
                </c:pt>
                <c:pt idx="255">
                  <c:v>#N/A</c:v>
                </c:pt>
              </c:numCache>
            </c:numRef>
          </c:xVal>
          <c:yVal>
            <c:numRef>
              <c:f>'Drag Function'!$LI$16:$LI$271</c:f>
              <c:numCache>
                <c:formatCode>0.000</c:formatCode>
                <c:ptCount val="256"/>
                <c:pt idx="0">
                  <c:v>0.25824156518991215</c:v>
                </c:pt>
                <c:pt idx="1">
                  <c:v>0.25415353206129454</c:v>
                </c:pt>
                <c:pt idx="2">
                  <c:v>0.25237743380510624</c:v>
                </c:pt>
                <c:pt idx="3">
                  <c:v>0.24941705403193845</c:v>
                </c:pt>
                <c:pt idx="4">
                  <c:v>0.24709395879016224</c:v>
                </c:pt>
                <c:pt idx="5">
                  <c:v>0.24151242091470959</c:v>
                </c:pt>
                <c:pt idx="6">
                  <c:v>0.23997473343372672</c:v>
                </c:pt>
                <c:pt idx="7">
                  <c:v>0.23726536533737783</c:v>
                </c:pt>
                <c:pt idx="8">
                  <c:v>0.23477250261364252</c:v>
                </c:pt>
                <c:pt idx="9">
                  <c:v>0.23352917394972106</c:v>
                </c:pt>
                <c:pt idx="10">
                  <c:v>0.23250337709958596</c:v>
                </c:pt>
                <c:pt idx="11">
                  <c:v>0.23142599973328234</c:v>
                </c:pt>
                <c:pt idx="12">
                  <c:v>0.23042537372394664</c:v>
                </c:pt>
                <c:pt idx="13">
                  <c:v>0.22937927594478857</c:v>
                </c:pt>
                <c:pt idx="14">
                  <c:v>0.22849522315294721</c:v>
                </c:pt>
                <c:pt idx="15">
                  <c:v>0.22756752459491408</c:v>
                </c:pt>
                <c:pt idx="16">
                  <c:v>0.22666206649401707</c:v>
                </c:pt>
                <c:pt idx="17">
                  <c:v>0.22584954454991768</c:v>
                </c:pt>
                <c:pt idx="18">
                  <c:v>0.22499709956715719</c:v>
                </c:pt>
                <c:pt idx="19">
                  <c:v>0.22418414287329644</c:v>
                </c:pt>
                <c:pt idx="20">
                  <c:v>0.22344066667430418</c:v>
                </c:pt>
                <c:pt idx="21">
                  <c:v>0.22269635433271925</c:v>
                </c:pt>
                <c:pt idx="22">
                  <c:v>0.22142746891270509</c:v>
                </c:pt>
                <c:pt idx="23">
                  <c:v>0.21977446175761167</c:v>
                </c:pt>
                <c:pt idx="24">
                  <c:v>0.21815799763896601</c:v>
                </c:pt>
                <c:pt idx="25">
                  <c:v>0.21665028318542229</c:v>
                </c:pt>
                <c:pt idx="26">
                  <c:v>0.21519993913892513</c:v>
                </c:pt>
                <c:pt idx="27">
                  <c:v>0.21392438700501146</c:v>
                </c:pt>
                <c:pt idx="28">
                  <c:v>0.21270817095694627</c:v>
                </c:pt>
                <c:pt idx="29">
                  <c:v>0.2115471218108245</c:v>
                </c:pt>
                <c:pt idx="30">
                  <c:v>0.21049427143648508</c:v>
                </c:pt>
                <c:pt idx="31">
                  <c:v>0.20951196958871227</c:v>
                </c:pt>
                <c:pt idx="32">
                  <c:v>0.20856873868443018</c:v>
                </c:pt>
                <c:pt idx="33">
                  <c:v>0.20773368030273912</c:v>
                </c:pt>
                <c:pt idx="34">
                  <c:v>0.20693544544514689</c:v>
                </c:pt>
                <c:pt idx="35">
                  <c:v>0.20620168704387976</c:v>
                </c:pt>
                <c:pt idx="36">
                  <c:v>0.2055621271523079</c:v>
                </c:pt>
                <c:pt idx="37">
                  <c:v>0.20500103564364605</c:v>
                </c:pt>
                <c:pt idx="38">
                  <c:v>0.20441050366284355</c:v>
                </c:pt>
                <c:pt idx="39">
                  <c:v>0.2039199886896097</c:v>
                </c:pt>
                <c:pt idx="40">
                  <c:v>0.20351841667996215</c:v>
                </c:pt>
                <c:pt idx="41">
                  <c:v>0.20314920976781917</c:v>
                </c:pt>
                <c:pt idx="42">
                  <c:v>0.20285056683643776</c:v>
                </c:pt>
                <c:pt idx="43">
                  <c:v>0.20256801313662223</c:v>
                </c:pt>
                <c:pt idx="44">
                  <c:v>0.20238786302832285</c:v>
                </c:pt>
                <c:pt idx="45">
                  <c:v>0.20225708407994303</c:v>
                </c:pt>
                <c:pt idx="46">
                  <c:v>0.20212340124715009</c:v>
                </c:pt>
                <c:pt idx="47">
                  <c:v>0.20212124689695793</c:v>
                </c:pt>
                <c:pt idx="48">
                  <c:v>0.20219933040241153</c:v>
                </c:pt>
                <c:pt idx="49">
                  <c:v>0.20226023682841449</c:v>
                </c:pt>
                <c:pt idx="50">
                  <c:v>0.20239313640248335</c:v>
                </c:pt>
                <c:pt idx="51">
                  <c:v>0.20259447501532918</c:v>
                </c:pt>
                <c:pt idx="52">
                  <c:v>0.2030645985710125</c:v>
                </c:pt>
                <c:pt idx="53">
                  <c:v>0.2037942458505351</c:v>
                </c:pt>
                <c:pt idx="54">
                  <c:v>0.2047952542259226</c:v>
                </c:pt>
                <c:pt idx="55">
                  <c:v>0.20609963199643691</c:v>
                </c:pt>
                <c:pt idx="56">
                  <c:v>0.20760036142756369</c:v>
                </c:pt>
                <c:pt idx="57">
                  <c:v>0.20933461944102152</c:v>
                </c:pt>
                <c:pt idx="58">
                  <c:v>0.21139183587473398</c:v>
                </c:pt>
                <c:pt idx="59">
                  <c:v>0.21371982039537751</c:v>
                </c:pt>
                <c:pt idx="60">
                  <c:v>0.21631603678761782</c:v>
                </c:pt>
                <c:pt idx="61">
                  <c:v>0.21928056395371628</c:v>
                </c:pt>
                <c:pt idx="62">
                  <c:v>0.22256723360670824</c:v>
                </c:pt>
                <c:pt idx="63">
                  <c:v>0.22618087016679658</c:v>
                </c:pt>
                <c:pt idx="64">
                  <c:v>0.23012800204431996</c:v>
                </c:pt>
                <c:pt idx="65">
                  <c:v>0.23441680582889557</c:v>
                </c:pt>
                <c:pt idx="66">
                  <c:v>0.23911212547072785</c:v>
                </c:pt>
                <c:pt idx="67">
                  <c:v>0.24422885361218571</c:v>
                </c:pt>
                <c:pt idx="68">
                  <c:v>0.24984157857082656</c:v>
                </c:pt>
                <c:pt idx="69">
                  <c:v>0.2557970393726875</c:v>
                </c:pt>
                <c:pt idx="70">
                  <c:v>0.26228942600761768</c:v>
                </c:pt>
                <c:pt idx="71">
                  <c:v>0.26928527101960109</c:v>
                </c:pt>
                <c:pt idx="72">
                  <c:v>0.27674745506345994</c:v>
                </c:pt>
                <c:pt idx="73">
                  <c:v>0.28483089800625527</c:v>
                </c:pt>
                <c:pt idx="74">
                  <c:v>0.29343822193854963</c:v>
                </c:pt>
                <c:pt idx="75">
                  <c:v>0.30259832449473789</c:v>
                </c:pt>
                <c:pt idx="76">
                  <c:v>0.31227063181790465</c:v>
                </c:pt>
                <c:pt idx="77">
                  <c:v>0.32248197811351526</c:v>
                </c:pt>
                <c:pt idx="78">
                  <c:v>0.33333788153095495</c:v>
                </c:pt>
                <c:pt idx="79">
                  <c:v>0.34471830262636255</c:v>
                </c:pt>
                <c:pt idx="80">
                  <c:v>0.35640211955076834</c:v>
                </c:pt>
                <c:pt idx="81">
                  <c:v>0.36864516987466006</c:v>
                </c:pt>
                <c:pt idx="82">
                  <c:v>0.3811232633081284</c:v>
                </c:pt>
                <c:pt idx="83">
                  <c:v>0.39391954801096096</c:v>
                </c:pt>
                <c:pt idx="84">
                  <c:v>0.40694104477593984</c:v>
                </c:pt>
                <c:pt idx="85">
                  <c:v>0.41998546113083673</c:v>
                </c:pt>
                <c:pt idx="86">
                  <c:v>0.43292522997015254</c:v>
                </c:pt>
                <c:pt idx="87">
                  <c:v>0.44592791083636096</c:v>
                </c:pt>
                <c:pt idx="88">
                  <c:v>0.45844466543457485</c:v>
                </c:pt>
                <c:pt idx="89">
                  <c:v>0.47095262846660529</c:v>
                </c:pt>
                <c:pt idx="90">
                  <c:v>0.48287332472036809</c:v>
                </c:pt>
                <c:pt idx="91">
                  <c:v>0.49448447921233807</c:v>
                </c:pt>
                <c:pt idx="92">
                  <c:v>0.5110298044623518</c:v>
                </c:pt>
                <c:pt idx="93">
                  <c:v>0.53105667591832373</c:v>
                </c:pt>
                <c:pt idx="94">
                  <c:v>0.54897740393553274</c:v>
                </c:pt>
                <c:pt idx="95">
                  <c:v>0.56490282437325134</c:v>
                </c:pt>
                <c:pt idx="96">
                  <c:v>0.57874413391369006</c:v>
                </c:pt>
                <c:pt idx="97">
                  <c:v>0.5909925049012964</c:v>
                </c:pt>
                <c:pt idx="98">
                  <c:v>0.60165803004100238</c:v>
                </c:pt>
                <c:pt idx="99">
                  <c:v>0.61077396404931272</c:v>
                </c:pt>
                <c:pt idx="100">
                  <c:v>0.61882205668683665</c:v>
                </c:pt>
                <c:pt idx="101">
                  <c:v>0.62574530795796435</c:v>
                </c:pt>
                <c:pt idx="102">
                  <c:v>0.63192951202060144</c:v>
                </c:pt>
                <c:pt idx="103">
                  <c:v>0.63704791885192324</c:v>
                </c:pt>
                <c:pt idx="104">
                  <c:v>0.64150742087004242</c:v>
                </c:pt>
                <c:pt idx="105">
                  <c:v>0.64543352714305635</c:v>
                </c:pt>
                <c:pt idx="106">
                  <c:v>0.64880792218782379</c:v>
                </c:pt>
                <c:pt idx="107">
                  <c:v>0.65161406705765457</c:v>
                </c:pt>
                <c:pt idx="108">
                  <c:v>0.65413844343107008</c:v>
                </c:pt>
                <c:pt idx="109">
                  <c:v>0.65606873937239851</c:v>
                </c:pt>
                <c:pt idx="110">
                  <c:v>0.65784757835987373</c:v>
                </c:pt>
                <c:pt idx="111">
                  <c:v>0.6591641057203701</c:v>
                </c:pt>
                <c:pt idx="112">
                  <c:v>0.66092048785388102</c:v>
                </c:pt>
                <c:pt idx="113">
                  <c:v>0.66237954931934029</c:v>
                </c:pt>
                <c:pt idx="114">
                  <c:v>0.66257475741400929</c:v>
                </c:pt>
                <c:pt idx="115">
                  <c:v>0.6620521711730426</c:v>
                </c:pt>
                <c:pt idx="116">
                  <c:v>0.66075902414119825</c:v>
                </c:pt>
                <c:pt idx="117">
                  <c:v>0.65895545126105415</c:v>
                </c:pt>
                <c:pt idx="118">
                  <c:v>0.65675472852853667</c:v>
                </c:pt>
                <c:pt idx="119">
                  <c:v>0.65427420493395427</c:v>
                </c:pt>
                <c:pt idx="120">
                  <c:v>0.65148394161457113</c:v>
                </c:pt>
                <c:pt idx="121">
                  <c:v>0.64835839320779987</c:v>
                </c:pt>
                <c:pt idx="122">
                  <c:v>0.64517306152003151</c:v>
                </c:pt>
                <c:pt idx="123">
                  <c:v>0.64205298349120343</c:v>
                </c:pt>
                <c:pt idx="124">
                  <c:v>0.63882876735890548</c:v>
                </c:pt>
                <c:pt idx="125">
                  <c:v>0.63548271418107261</c:v>
                </c:pt>
                <c:pt idx="126">
                  <c:v>0.63199930071580079</c:v>
                </c:pt>
                <c:pt idx="127">
                  <c:v>0.62865441331788474</c:v>
                </c:pt>
                <c:pt idx="128">
                  <c:v>0.62528745131903041</c:v>
                </c:pt>
                <c:pt idx="129">
                  <c:v>0.6220288263353605</c:v>
                </c:pt>
                <c:pt idx="130">
                  <c:v>0.6187223162163249</c:v>
                </c:pt>
                <c:pt idx="131">
                  <c:v>0.61535764071668364</c:v>
                </c:pt>
                <c:pt idx="132">
                  <c:v>0.61220748302013273</c:v>
                </c:pt>
                <c:pt idx="133">
                  <c:v>0.60897869183195397</c:v>
                </c:pt>
                <c:pt idx="134">
                  <c:v>0.60580336349924957</c:v>
                </c:pt>
                <c:pt idx="135">
                  <c:v>0.60267269675841484</c:v>
                </c:pt>
                <c:pt idx="136">
                  <c:v>0.59957862218336389</c:v>
                </c:pt>
                <c:pt idx="137">
                  <c:v>0.5966511018181857</c:v>
                </c:pt>
                <c:pt idx="138">
                  <c:v>0.59374459456196971</c:v>
                </c:pt>
                <c:pt idx="139">
                  <c:v>0.59085285785122643</c:v>
                </c:pt>
                <c:pt idx="140">
                  <c:v>0.587970146700598</c:v>
                </c:pt>
                <c:pt idx="141">
                  <c:v>0.58536067903760103</c:v>
                </c:pt>
                <c:pt idx="142">
                  <c:v>0.58274754986963706</c:v>
                </c:pt>
                <c:pt idx="143">
                  <c:v>0.58012626811836598</c:v>
                </c:pt>
                <c:pt idx="144">
                  <c:v>0.57762568105396983</c:v>
                </c:pt>
                <c:pt idx="145">
                  <c:v>0.57524023400323721</c:v>
                </c:pt>
                <c:pt idx="146">
                  <c:v>0.5728328220853367</c:v>
                </c:pt>
                <c:pt idx="147">
                  <c:v>0.57053153439884952</c:v>
                </c:pt>
                <c:pt idx="148">
                  <c:v>0.5683317535106579</c:v>
                </c:pt>
                <c:pt idx="149">
                  <c:v>0.56609878522215673</c:v>
                </c:pt>
                <c:pt idx="150">
                  <c:v>0.5640897551402474</c:v>
                </c:pt>
                <c:pt idx="151">
                  <c:v>0.56204056595007523</c:v>
                </c:pt>
                <c:pt idx="152">
                  <c:v>0.55994898011317717</c:v>
                </c:pt>
                <c:pt idx="153">
                  <c:v>0.55806988498366117</c:v>
                </c:pt>
                <c:pt idx="154">
                  <c:v>0.55614256634211856</c:v>
                </c:pt>
                <c:pt idx="155">
                  <c:v>0.55429285780655446</c:v>
                </c:pt>
                <c:pt idx="156">
                  <c:v>0.5525178179243535</c:v>
                </c:pt>
                <c:pt idx="157">
                  <c:v>0.55081466602765383</c:v>
                </c:pt>
                <c:pt idx="158">
                  <c:v>0.54918077122825548</c:v>
                </c:pt>
                <c:pt idx="159">
                  <c:v>0.54748756413226585</c:v>
                </c:pt>
                <c:pt idx="160">
                  <c:v>0.545985186273793</c:v>
                </c:pt>
                <c:pt idx="161">
                  <c:v>0.54441958854940486</c:v>
                </c:pt>
                <c:pt idx="162">
                  <c:v>0.54303970760125297</c:v>
                </c:pt>
                <c:pt idx="163">
                  <c:v>0.54159310208311351</c:v>
                </c:pt>
                <c:pt idx="164">
                  <c:v>0.54032758766007072</c:v>
                </c:pt>
                <c:pt idx="165">
                  <c:v>0.53899219427356149</c:v>
                </c:pt>
                <c:pt idx="166">
                  <c:v>0.53770987076488697</c:v>
                </c:pt>
                <c:pt idx="167">
                  <c:v>0.53647892948434073</c:v>
                </c:pt>
                <c:pt idx="168">
                  <c:v>0.53517451937963378</c:v>
                </c:pt>
                <c:pt idx="169">
                  <c:v>0.53404185287753492</c:v>
                </c:pt>
                <c:pt idx="170">
                  <c:v>0.53283324871150617</c:v>
                </c:pt>
                <c:pt idx="171">
                  <c:v>0.53179295659429637</c:v>
                </c:pt>
                <c:pt idx="172">
                  <c:v>0.53067448254566807</c:v>
                </c:pt>
                <c:pt idx="173">
                  <c:v>0.52919924887663528</c:v>
                </c:pt>
                <c:pt idx="174">
                  <c:v>0.52733488489716174</c:v>
                </c:pt>
                <c:pt idx="175">
                  <c:v>0.52550508121580752</c:v>
                </c:pt>
                <c:pt idx="176">
                  <c:v>0.5238232963745606</c:v>
                </c:pt>
                <c:pt idx="177">
                  <c:v>0.52228179803506203</c:v>
                </c:pt>
                <c:pt idx="178">
                  <c:v>0.5206336467339252</c:v>
                </c:pt>
                <c:pt idx="179">
                  <c:v>0.51923291883276013</c:v>
                </c:pt>
                <c:pt idx="180">
                  <c:v>0.51795320979432879</c:v>
                </c:pt>
                <c:pt idx="181">
                  <c:v>0.51678881726819736</c:v>
                </c:pt>
                <c:pt idx="182">
                  <c:v>0.51573445348524782</c:v>
                </c:pt>
                <c:pt idx="183">
                  <c:v>0.51466668814861938</c:v>
                </c:pt>
                <c:pt idx="184">
                  <c:v>0.51369989344350853</c:v>
                </c:pt>
                <c:pt idx="185">
                  <c:v>0.51282975160534172</c:v>
                </c:pt>
                <c:pt idx="186">
                  <c:v>0.51205223672288924</c:v>
                </c:pt>
                <c:pt idx="187">
                  <c:v>0.51124585827852864</c:v>
                </c:pt>
                <c:pt idx="188">
                  <c:v>0.51052514101259927</c:v>
                </c:pt>
                <c:pt idx="189">
                  <c:v>0.50988674196117267</c:v>
                </c:pt>
                <c:pt idx="190">
                  <c:v>0.50932752944319548</c:v>
                </c:pt>
                <c:pt idx="191">
                  <c:v>0.50872741443434288</c:v>
                </c:pt>
                <c:pt idx="192">
                  <c:v>0.50820100816431169</c:v>
                </c:pt>
                <c:pt idx="193">
                  <c:v>0.50774567172386897</c:v>
                </c:pt>
                <c:pt idx="194">
                  <c:v>0.50735892291245355</c:v>
                </c:pt>
                <c:pt idx="195">
                  <c:v>0.50692168843337093</c:v>
                </c:pt>
                <c:pt idx="196">
                  <c:v>0.5065486479092961</c:v>
                </c:pt>
                <c:pt idx="197">
                  <c:v>0.50623768226772825</c:v>
                </c:pt>
                <c:pt idx="198">
                  <c:v>0.50587029681056928</c:v>
                </c:pt>
                <c:pt idx="199">
                  <c:v>0.50556121174439517</c:v>
                </c:pt>
                <c:pt idx="200">
                  <c:v>0.50519226343290791</c:v>
                </c:pt>
                <c:pt idx="201">
                  <c:v>0.50487818055321876</c:v>
                </c:pt>
                <c:pt idx="202">
                  <c:v>0.50450111156048416</c:v>
                </c:pt>
                <c:pt idx="203">
                  <c:v>0.50417577331483598</c:v>
                </c:pt>
                <c:pt idx="204">
                  <c:v>0.50378461352408865</c:v>
                </c:pt>
                <c:pt idx="205">
                  <c:v>0.50355825209937155</c:v>
                </c:pt>
                <c:pt idx="206">
                  <c:v>0.5032633307699399</c:v>
                </c:pt>
                <c:pt idx="207">
                  <c:v>0.50313034998277262</c:v>
                </c:pt>
                <c:pt idx="208">
                  <c:v>0.50292630478219558</c:v>
                </c:pt>
                <c:pt idx="209">
                  <c:v>0.5027658661922868</c:v>
                </c:pt>
                <c:pt idx="210">
                  <c:v>0.50253214387093703</c:v>
                </c:pt>
                <c:pt idx="211">
                  <c:v>0.50233981557713114</c:v>
                </c:pt>
                <c:pt idx="212">
                  <c:v>0.50218779546176462</c:v>
                </c:pt>
                <c:pt idx="213">
                  <c:v>0.50195945375349926</c:v>
                </c:pt>
                <c:pt idx="214">
                  <c:v>0.50176945612206481</c:v>
                </c:pt>
                <c:pt idx="215">
                  <c:v>0.50161683227224585</c:v>
                </c:pt>
                <c:pt idx="216">
                  <c:v>0.50150065482121042</c:v>
                </c:pt>
                <c:pt idx="217">
                  <c:v>0.50125869814450341</c:v>
                </c:pt>
                <c:pt idx="218">
                  <c:v>0.50113129088057007</c:v>
                </c:pt>
                <c:pt idx="219">
                  <c:v>0.50103701505999598</c:v>
                </c:pt>
                <c:pt idx="220">
                  <c:v>0.50097510403598133</c:v>
                </c:pt>
                <c:pt idx="221">
                  <c:v>0.50094482297202492</c:v>
                </c:pt>
                <c:pt idx="222">
                  <c:v>0.50074570596386547</c:v>
                </c:pt>
                <c:pt idx="223">
                  <c:v>0.50054971756084021</c:v>
                </c:pt>
                <c:pt idx="224">
                  <c:v>0.50043692265267736</c:v>
                </c:pt>
                <c:pt idx="225">
                  <c:v>0.50035187425531424</c:v>
                </c:pt>
                <c:pt idx="226">
                  <c:v>0.50017880004847759</c:v>
                </c:pt>
                <c:pt idx="227">
                  <c:v>0.50002710886363766</c:v>
                </c:pt>
                <c:pt idx="228">
                  <c:v>0.49993224310445439</c:v>
                </c:pt>
                <c:pt idx="229">
                  <c:v>0.49986238908763342</c:v>
                </c:pt>
                <c:pt idx="230">
                  <c:v>0.49981704386540116</c:v>
                </c:pt>
                <c:pt idx="231">
                  <c:v>0.49979795844708647</c:v>
                </c:pt>
                <c:pt idx="232">
                  <c:v>0.49970822511996887</c:v>
                </c:pt>
                <c:pt idx="233">
                  <c:v>0.49964116788073892</c:v>
                </c:pt>
                <c:pt idx="234">
                  <c:v>0.49959122869560751</c:v>
                </c:pt>
                <c:pt idx="235">
                  <c:v>0.49951629259272978</c:v>
                </c:pt>
                <c:pt idx="236">
                  <c:v>0.49946163685461342</c:v>
                </c:pt>
                <c:pt idx="237">
                  <c:v>0.499323668794243</c:v>
                </c:pt>
                <c:pt idx="238">
                  <c:v>0.49925281746648453</c:v>
                </c:pt>
                <c:pt idx="239">
                  <c:v>0.4991501800661528</c:v>
                </c:pt>
                <c:pt idx="240">
                  <c:v>0.49911463554446622</c:v>
                </c:pt>
                <c:pt idx="241">
                  <c:v>0.49902978973735224</c:v>
                </c:pt>
                <c:pt idx="242">
                  <c:v>0.49906388256357137</c:v>
                </c:pt>
                <c:pt idx="243">
                  <c:v>0.49904472721936388</c:v>
                </c:pt>
                <c:pt idx="244">
                  <c:v>0.4989353362607421</c:v>
                </c:pt>
                <c:pt idx="245">
                  <c:v>0.4988237576798541</c:v>
                </c:pt>
                <c:pt idx="246">
                  <c:v>0.49880080573113633</c:v>
                </c:pt>
                <c:pt idx="247">
                  <c:v>0.4987300285948183</c:v>
                </c:pt>
                <c:pt idx="248">
                  <c:v>0.4987068096360881</c:v>
                </c:pt>
                <c:pt idx="249">
                  <c:v>0.49871353623110498</c:v>
                </c:pt>
                <c:pt idx="250">
                  <c:v>0.49880201166116062</c:v>
                </c:pt>
                <c:pt idx="251">
                  <c:v>#N/A</c:v>
                </c:pt>
                <c:pt idx="252">
                  <c:v>#N/A</c:v>
                </c:pt>
                <c:pt idx="253">
                  <c:v>#N/A</c:v>
                </c:pt>
                <c:pt idx="254">
                  <c:v>#N/A</c:v>
                </c:pt>
                <c:pt idx="255">
                  <c:v>#N/A</c:v>
                </c:pt>
              </c:numCache>
            </c:numRef>
          </c:yVal>
          <c:smooth val="0"/>
          <c:extLst>
            <c:ext xmlns:c16="http://schemas.microsoft.com/office/drawing/2014/chart" uri="{C3380CC4-5D6E-409C-BE32-E72D297353CC}">
              <c16:uniqueId val="{00000001-3276-4DE8-80FB-89C4C7FFBC14}"/>
            </c:ext>
          </c:extLst>
        </c:ser>
        <c:ser>
          <c:idx val="3"/>
          <c:order val="1"/>
          <c:tx>
            <c:strRef>
              <c:f>'Drag Function'!$B$8</c:f>
              <c:strCache>
                <c:ptCount val="1"/>
                <c:pt idx="0">
                  <c:v>Type 7/KD7</c:v>
                </c:pt>
              </c:strCache>
            </c:strRef>
          </c:tx>
          <c:spPr>
            <a:ln w="19050">
              <a:solidFill>
                <a:srgbClr val="0066FF"/>
              </a:solidFill>
            </a:ln>
          </c:spPr>
          <c:marker>
            <c:symbol val="diamond"/>
            <c:size val="4"/>
            <c:spPr>
              <a:solidFill>
                <a:srgbClr val="FF00FF"/>
              </a:solidFill>
              <a:ln>
                <a:noFill/>
              </a:ln>
            </c:spPr>
          </c:marker>
          <c:xVal>
            <c:numRef>
              <c:f>'Drag Function'!$LO$16:$LO$271</c:f>
              <c:numCache>
                <c:formatCode>0.000</c:formatCode>
                <c:ptCount val="256"/>
                <c:pt idx="0">
                  <c:v>0</c:v>
                </c:pt>
                <c:pt idx="1">
                  <c:v>0.5</c:v>
                </c:pt>
                <c:pt idx="2">
                  <c:v>0.75</c:v>
                </c:pt>
                <c:pt idx="3">
                  <c:v>0.80900000000000005</c:v>
                </c:pt>
                <c:pt idx="4">
                  <c:v>0.84</c:v>
                </c:pt>
                <c:pt idx="5">
                  <c:v>0.875</c:v>
                </c:pt>
                <c:pt idx="6">
                  <c:v>0.92500000000000004</c:v>
                </c:pt>
                <c:pt idx="7">
                  <c:v>0.94</c:v>
                </c:pt>
                <c:pt idx="8">
                  <c:v>1</c:v>
                </c:pt>
                <c:pt idx="9">
                  <c:v>1.02</c:v>
                </c:pt>
                <c:pt idx="10">
                  <c:v>1.06</c:v>
                </c:pt>
                <c:pt idx="11">
                  <c:v>1.165</c:v>
                </c:pt>
                <c:pt idx="12">
                  <c:v>1.2350000000000001</c:v>
                </c:pt>
                <c:pt idx="13">
                  <c:v>1.35</c:v>
                </c:pt>
                <c:pt idx="14">
                  <c:v>1.5</c:v>
                </c:pt>
                <c:pt idx="15">
                  <c:v>1.75</c:v>
                </c:pt>
                <c:pt idx="16">
                  <c:v>2</c:v>
                </c:pt>
                <c:pt idx="17">
                  <c:v>2.25</c:v>
                </c:pt>
                <c:pt idx="18">
                  <c:v>2.5</c:v>
                </c:pt>
                <c:pt idx="19">
                  <c:v>2.72</c:v>
                </c:pt>
                <c:pt idx="20">
                  <c:v>3</c:v>
                </c:pt>
                <c:pt idx="21">
                  <c:v>3.25</c:v>
                </c:pt>
                <c:pt idx="22">
                  <c:v>3.5</c:v>
                </c:pt>
                <c:pt idx="23">
                  <c:v>4</c:v>
                </c:pt>
                <c:pt idx="24">
                  <c:v>4.5</c:v>
                </c:pt>
                <c:pt idx="25">
                  <c:v>5</c:v>
                </c:pt>
                <c:pt idx="26">
                  <c:v>5.5</c:v>
                </c:pt>
                <c:pt idx="27">
                  <c:v>6</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numCache>
            </c:numRef>
          </c:xVal>
          <c:yVal>
            <c:numRef>
              <c:f>'Drag Function'!$LP$16:$LP$271</c:f>
              <c:numCache>
                <c:formatCode>0.000</c:formatCode>
                <c:ptCount val="256"/>
                <c:pt idx="0">
                  <c:v>0.11713803811563497</c:v>
                </c:pt>
                <c:pt idx="1">
                  <c:v>0.11713803811563497</c:v>
                </c:pt>
                <c:pt idx="2">
                  <c:v>0.11713803811563497</c:v>
                </c:pt>
                <c:pt idx="3">
                  <c:v>0.12274029211246969</c:v>
                </c:pt>
                <c:pt idx="4">
                  <c:v>0.12732395447351627</c:v>
                </c:pt>
                <c:pt idx="5">
                  <c:v>0.13750987083139757</c:v>
                </c:pt>
                <c:pt idx="6">
                  <c:v>0.15915494309189535</c:v>
                </c:pt>
                <c:pt idx="7">
                  <c:v>0.17188733853924698</c:v>
                </c:pt>
                <c:pt idx="8">
                  <c:v>0.37178594706266749</c:v>
                </c:pt>
                <c:pt idx="9">
                  <c:v>0.39725073795737076</c:v>
                </c:pt>
                <c:pt idx="10">
                  <c:v>0.40616341477051693</c:v>
                </c:pt>
                <c:pt idx="11">
                  <c:v>0.39470425886790045</c:v>
                </c:pt>
                <c:pt idx="12">
                  <c:v>0.38197186342054879</c:v>
                </c:pt>
                <c:pt idx="13">
                  <c:v>0.36287327024952137</c:v>
                </c:pt>
                <c:pt idx="14">
                  <c:v>0.34250143753375878</c:v>
                </c:pt>
                <c:pt idx="15">
                  <c:v>0.31830988618379069</c:v>
                </c:pt>
                <c:pt idx="16">
                  <c:v>0.29615551810539886</c:v>
                </c:pt>
                <c:pt idx="17">
                  <c:v>0.28011269984173581</c:v>
                </c:pt>
                <c:pt idx="18">
                  <c:v>0.26610706484964902</c:v>
                </c:pt>
                <c:pt idx="19">
                  <c:v>0.25413861312913849</c:v>
                </c:pt>
                <c:pt idx="20">
                  <c:v>0.24038762604599873</c:v>
                </c:pt>
                <c:pt idx="21">
                  <c:v>0.22536339941812381</c:v>
                </c:pt>
                <c:pt idx="22">
                  <c:v>0.21008452488130186</c:v>
                </c:pt>
                <c:pt idx="23">
                  <c:v>0.18334649444186343</c:v>
                </c:pt>
                <c:pt idx="24">
                  <c:v>0.15355268909506062</c:v>
                </c:pt>
                <c:pt idx="25">
                  <c:v>0.12732395447351627</c:v>
                </c:pt>
                <c:pt idx="26">
                  <c:v>0.10949860084722399</c:v>
                </c:pt>
                <c:pt idx="27">
                  <c:v>9.4219726310402041E-2</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numCache>
            </c:numRef>
          </c:yVal>
          <c:smooth val="0"/>
          <c:extLst>
            <c:ext xmlns:c16="http://schemas.microsoft.com/office/drawing/2014/chart" uri="{C3380CC4-5D6E-409C-BE32-E72D297353CC}">
              <c16:uniqueId val="{00000002-A020-4420-978D-A8140F108941}"/>
            </c:ext>
          </c:extLst>
        </c:ser>
        <c:dLbls>
          <c:showLegendKey val="0"/>
          <c:showVal val="0"/>
          <c:showCatName val="0"/>
          <c:showSerName val="0"/>
          <c:showPercent val="0"/>
          <c:showBubbleSize val="0"/>
        </c:dLbls>
        <c:axId val="2134540288"/>
        <c:axId val="1"/>
      </c:scatterChart>
      <c:valAx>
        <c:axId val="2134540288"/>
        <c:scaling>
          <c:orientation val="minMax"/>
          <c:max val="6"/>
          <c:min val="0"/>
        </c:scaling>
        <c:delete val="0"/>
        <c:axPos val="b"/>
        <c:majorGridlines/>
        <c:numFmt formatCode="0" sourceLinked="0"/>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0"/>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2134540288"/>
        <c:crosses val="autoZero"/>
        <c:crossBetween val="midCat"/>
      </c:valAx>
    </c:plotArea>
    <c:legend>
      <c:legendPos val="r"/>
      <c:layout>
        <c:manualLayout>
          <c:xMode val="edge"/>
          <c:yMode val="edge"/>
          <c:x val="0.39104724163922916"/>
          <c:y val="0.92390629798420287"/>
          <c:w val="0.20358949050919617"/>
          <c:h val="7.5372060551713402E-2"/>
        </c:manualLayout>
      </c:layout>
      <c:overlay val="0"/>
      <c:spPr>
        <a:solidFill>
          <a:schemeClr val="bg1"/>
        </a:solidFill>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588" l="0.70000000000000062" r="0.70000000000000062" t="0.750000000000005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0136143816477861E-2"/>
          <c:y val="3.9922207176332256E-2"/>
          <c:w val="0.91557500803651226"/>
          <c:h val="0.89765272971451815"/>
        </c:manualLayout>
      </c:layout>
      <c:scatterChart>
        <c:scatterStyle val="lineMarker"/>
        <c:varyColors val="0"/>
        <c:ser>
          <c:idx val="2"/>
          <c:order val="0"/>
          <c:tx>
            <c:strRef>
              <c:f>'CMA Function'!$EC$97</c:f>
              <c:strCache>
                <c:ptCount val="1"/>
              </c:strCache>
            </c:strRef>
          </c:tx>
          <c:spPr>
            <a:ln>
              <a:solidFill>
                <a:schemeClr val="tx1"/>
              </a:solidFill>
            </a:ln>
          </c:spPr>
          <c:marker>
            <c:symbol val="circle"/>
            <c:size val="5"/>
            <c:spPr>
              <a:solidFill>
                <a:srgbClr val="FF0000"/>
              </a:solidFill>
              <a:ln>
                <a:noFill/>
              </a:ln>
            </c:spPr>
          </c:marker>
          <c:xVal>
            <c:numRef>
              <c:f>'CMA Function'!$EL$18:$EL$273</c:f>
              <c:numCache>
                <c:formatCode>0.000</c:formatCode>
                <c:ptCount val="256"/>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pt idx="31">
                  <c:v>1.5500000000000007</c:v>
                </c:pt>
                <c:pt idx="32">
                  <c:v>1.6000000000000008</c:v>
                </c:pt>
                <c:pt idx="33">
                  <c:v>1.6500000000000008</c:v>
                </c:pt>
                <c:pt idx="34">
                  <c:v>1.7000000000000008</c:v>
                </c:pt>
                <c:pt idx="35">
                  <c:v>1.7500000000000009</c:v>
                </c:pt>
                <c:pt idx="36">
                  <c:v>1.8000000000000009</c:v>
                </c:pt>
                <c:pt idx="37">
                  <c:v>1.850000000000001</c:v>
                </c:pt>
                <c:pt idx="38">
                  <c:v>1.900000000000001</c:v>
                </c:pt>
                <c:pt idx="39">
                  <c:v>1.9500000000000011</c:v>
                </c:pt>
                <c:pt idx="40">
                  <c:v>2.0000000000000009</c:v>
                </c:pt>
                <c:pt idx="41">
                  <c:v>2.0500000000000007</c:v>
                </c:pt>
                <c:pt idx="42">
                  <c:v>2.1000000000000005</c:v>
                </c:pt>
                <c:pt idx="43">
                  <c:v>2.1500000000000004</c:v>
                </c:pt>
                <c:pt idx="44">
                  <c:v>2.2000000000000002</c:v>
                </c:pt>
                <c:pt idx="45">
                  <c:v>2.25</c:v>
                </c:pt>
                <c:pt idx="46">
                  <c:v>2.2999999999999998</c:v>
                </c:pt>
                <c:pt idx="47">
                  <c:v>2.3499999999999996</c:v>
                </c:pt>
                <c:pt idx="48">
                  <c:v>2.3999999999999995</c:v>
                </c:pt>
                <c:pt idx="49">
                  <c:v>2.4499999999999993</c:v>
                </c:pt>
                <c:pt idx="50">
                  <c:v>2.4999999999999991</c:v>
                </c:pt>
                <c:pt idx="51">
                  <c:v>2.5499999999999989</c:v>
                </c:pt>
                <c:pt idx="52">
                  <c:v>2.5999999999999988</c:v>
                </c:pt>
                <c:pt idx="53">
                  <c:v>2.6499999999999986</c:v>
                </c:pt>
                <c:pt idx="54">
                  <c:v>2.6999999999999984</c:v>
                </c:pt>
                <c:pt idx="55">
                  <c:v>2.7499999999999982</c:v>
                </c:pt>
                <c:pt idx="56">
                  <c:v>2.799999999999998</c:v>
                </c:pt>
                <c:pt idx="57">
                  <c:v>2.8499999999999979</c:v>
                </c:pt>
                <c:pt idx="58">
                  <c:v>2.8999999999999977</c:v>
                </c:pt>
                <c:pt idx="59">
                  <c:v>2.9499999999999975</c:v>
                </c:pt>
                <c:pt idx="60">
                  <c:v>3</c:v>
                </c:pt>
                <c:pt idx="61">
                  <c:v>3.1</c:v>
                </c:pt>
                <c:pt idx="62">
                  <c:v>3.2</c:v>
                </c:pt>
                <c:pt idx="63">
                  <c:v>3.3000000000000003</c:v>
                </c:pt>
                <c:pt idx="64">
                  <c:v>3.4000000000000004</c:v>
                </c:pt>
                <c:pt idx="65">
                  <c:v>3.5000000000000004</c:v>
                </c:pt>
                <c:pt idx="66">
                  <c:v>3.6000000000000005</c:v>
                </c:pt>
                <c:pt idx="67">
                  <c:v>3.7000000000000006</c:v>
                </c:pt>
                <c:pt idx="68">
                  <c:v>3.8000000000000007</c:v>
                </c:pt>
                <c:pt idx="69">
                  <c:v>3.9000000000000008</c:v>
                </c:pt>
                <c:pt idx="70">
                  <c:v>4.0000000000000009</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numCache>
            </c:numRef>
          </c:xVal>
          <c:yVal>
            <c:numRef>
              <c:f>'CMA Function'!$EM$18:$EM$273</c:f>
              <c:numCache>
                <c:formatCode>0.000</c:formatCode>
                <c:ptCount val="256"/>
                <c:pt idx="0">
                  <c:v>2.7008807458117774</c:v>
                </c:pt>
                <c:pt idx="1">
                  <c:v>2.7320472589619285</c:v>
                </c:pt>
                <c:pt idx="2">
                  <c:v>2.7652770038349388</c:v>
                </c:pt>
                <c:pt idx="3">
                  <c:v>2.8006147792586686</c:v>
                </c:pt>
                <c:pt idx="4">
                  <c:v>2.8380886636217784</c:v>
                </c:pt>
                <c:pt idx="5">
                  <c:v>2.8777077275909893</c:v>
                </c:pt>
                <c:pt idx="6">
                  <c:v>2.9194588937666262</c:v>
                </c:pt>
                <c:pt idx="7">
                  <c:v>2.9633026742698907</c:v>
                </c:pt>
                <c:pt idx="8">
                  <c:v>3.0091673793393294</c:v>
                </c:pt>
                <c:pt idx="9">
                  <c:v>3.0569411757639071</c:v>
                </c:pt>
                <c:pt idx="10">
                  <c:v>3.1064610293944321</c:v>
                </c:pt>
                <c:pt idx="11">
                  <c:v>3.1574969936387278</c:v>
                </c:pt>
                <c:pt idx="12">
                  <c:v>3.2097293261935183</c:v>
                </c:pt>
                <c:pt idx="13">
                  <c:v>3.2627141982134535</c:v>
                </c:pt>
                <c:pt idx="14">
                  <c:v>3.3158307347325793</c:v>
                </c:pt>
                <c:pt idx="15">
                  <c:v>3.3681971810905931</c:v>
                </c:pt>
                <c:pt idx="16">
                  <c:v>3.4954594803184462</c:v>
                </c:pt>
                <c:pt idx="17">
                  <c:v>3.6635045952247087</c:v>
                </c:pt>
                <c:pt idx="18">
                  <c:v>3.8562258605127808</c:v>
                </c:pt>
                <c:pt idx="19">
                  <c:v>4.142521470882671</c:v>
                </c:pt>
                <c:pt idx="20">
                  <c:v>3.9383016446897936</c:v>
                </c:pt>
                <c:pt idx="21">
                  <c:v>3.7095718050152398</c:v>
                </c:pt>
                <c:pt idx="22">
                  <c:v>3.5719055388306251</c:v>
                </c:pt>
                <c:pt idx="23">
                  <c:v>3.5031067334012342</c:v>
                </c:pt>
                <c:pt idx="24">
                  <c:v>3.5381197535559306</c:v>
                </c:pt>
                <c:pt idx="25">
                  <c:v>3.5267233565011984</c:v>
                </c:pt>
                <c:pt idx="26">
                  <c:v>3.5185111600618955</c:v>
                </c:pt>
                <c:pt idx="27">
                  <c:v>3.5126082743807117</c:v>
                </c:pt>
                <c:pt idx="28">
                  <c:v>3.5084302928093991</c:v>
                </c:pt>
                <c:pt idx="29">
                  <c:v>3.4849720667978161</c:v>
                </c:pt>
                <c:pt idx="30">
                  <c:v>3.4595712729844323</c:v>
                </c:pt>
                <c:pt idx="31">
                  <c:v>3.436170899721291</c:v>
                </c:pt>
                <c:pt idx="32">
                  <c:v>3.4144408661919554</c:v>
                </c:pt>
                <c:pt idx="33">
                  <c:v>3.3941244789082377</c:v>
                </c:pt>
                <c:pt idx="34">
                  <c:v>3.3750184080425143</c:v>
                </c:pt>
                <c:pt idx="35">
                  <c:v>3.3569590114421053</c:v>
                </c:pt>
                <c:pt idx="36">
                  <c:v>3.3398127476683457</c:v>
                </c:pt>
                <c:pt idx="37">
                  <c:v>3.323469300754716</c:v>
                </c:pt>
                <c:pt idx="38">
                  <c:v>3.3078365497728766</c:v>
                </c:pt>
                <c:pt idx="39">
                  <c:v>3.2925902132917959</c:v>
                </c:pt>
                <c:pt idx="40">
                  <c:v>3.2763755270291894</c:v>
                </c:pt>
                <c:pt idx="41">
                  <c:v>3.262591604012592</c:v>
                </c:pt>
                <c:pt idx="42">
                  <c:v>3.2493679107729436</c:v>
                </c:pt>
                <c:pt idx="43">
                  <c:v>3.2366433791643265</c:v>
                </c:pt>
                <c:pt idx="44">
                  <c:v>3.2243657693568695</c:v>
                </c:pt>
                <c:pt idx="45">
                  <c:v>3.2124900978909188</c:v>
                </c:pt>
                <c:pt idx="46">
                  <c:v>3.2009773947196254</c:v>
                </c:pt>
                <c:pt idx="47">
                  <c:v>3.1897937108351764</c:v>
                </c:pt>
                <c:pt idx="48">
                  <c:v>3.178909318876519</c:v>
                </c:pt>
                <c:pt idx="49">
                  <c:v>3.1682980638762213</c:v>
                </c:pt>
                <c:pt idx="50">
                  <c:v>3.157936831918374</c:v>
                </c:pt>
                <c:pt idx="51">
                  <c:v>3.1478051122082342</c:v>
                </c:pt>
                <c:pt idx="52">
                  <c:v>3.1378846337470412</c:v>
                </c:pt>
                <c:pt idx="53">
                  <c:v>3.1281590620438924</c:v>
                </c:pt>
                <c:pt idx="54">
                  <c:v>3.1186137444837518</c:v>
                </c:pt>
                <c:pt idx="55">
                  <c:v>3.1092354953898349</c:v>
                </c:pt>
                <c:pt idx="56">
                  <c:v>3.1000124136709779</c:v>
                </c:pt>
                <c:pt idx="57">
                  <c:v>3.0909337273745576</c:v>
                </c:pt>
                <c:pt idx="58">
                  <c:v>3.0819896605779875</c:v>
                </c:pt>
                <c:pt idx="59">
                  <c:v>3.0731713189236038</c:v>
                </c:pt>
                <c:pt idx="60">
                  <c:v>3.0644705907894569</c:v>
                </c:pt>
                <c:pt idx="61">
                  <c:v>3.047392939495877</c:v>
                </c:pt>
                <c:pt idx="62">
                  <c:v>3.0307044792057578</c:v>
                </c:pt>
                <c:pt idx="63">
                  <c:v>3.0143610476877258</c:v>
                </c:pt>
                <c:pt idx="64">
                  <c:v>2.9983250282248806</c:v>
                </c:pt>
                <c:pt idx="65">
                  <c:v>2.9825641646130947</c:v>
                </c:pt>
                <c:pt idx="66">
                  <c:v>2.9670506272306216</c:v>
                </c:pt>
                <c:pt idx="67">
                  <c:v>2.951760269736277</c:v>
                </c:pt>
                <c:pt idx="68">
                  <c:v>2.936672032135244</c:v>
                </c:pt>
                <c:pt idx="69">
                  <c:v>2.9217674573930221</c:v>
                </c:pt>
                <c:pt idx="70">
                  <c:v>2.9070302969797628</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numCache>
            </c:numRef>
          </c:yVal>
          <c:smooth val="0"/>
          <c:extLst>
            <c:ext xmlns:c16="http://schemas.microsoft.com/office/drawing/2014/chart" uri="{C3380CC4-5D6E-409C-BE32-E72D297353CC}">
              <c16:uniqueId val="{00000001-1205-432B-824B-45733D7D8F37}"/>
            </c:ext>
          </c:extLst>
        </c:ser>
        <c:dLbls>
          <c:showLegendKey val="0"/>
          <c:showVal val="0"/>
          <c:showCatName val="0"/>
          <c:showSerName val="0"/>
          <c:showPercent val="0"/>
          <c:showBubbleSize val="0"/>
        </c:dLbls>
        <c:axId val="2134540288"/>
        <c:axId val="1"/>
      </c:scatterChart>
      <c:valAx>
        <c:axId val="2134540288"/>
        <c:scaling>
          <c:orientation val="minMax"/>
        </c:scaling>
        <c:delete val="0"/>
        <c:axPos val="b"/>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34540288"/>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588" l="0.70000000000000062" r="0.70000000000000062" t="0.7500000000000058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879003777529275E-2"/>
          <c:y val="4.2816974610846908E-2"/>
          <c:w val="0.92265319148273728"/>
          <c:h val="0.91087242162214388"/>
        </c:manualLayout>
      </c:layout>
      <c:scatterChart>
        <c:scatterStyle val="lineMarker"/>
        <c:varyColors val="0"/>
        <c:ser>
          <c:idx val="0"/>
          <c:order val="0"/>
          <c:tx>
            <c:strRef>
              <c:f>'speed of sound vs alt'!$M$13</c:f>
              <c:strCache>
                <c:ptCount val="1"/>
                <c:pt idx="0">
                  <c:v>constant</c:v>
                </c:pt>
              </c:strCache>
            </c:strRef>
          </c:tx>
          <c:marker>
            <c:symbol val="none"/>
          </c:marker>
          <c:xVal>
            <c:numRef>
              <c:f>'speed of sound vs alt'!$L$14:$L$158</c:f>
              <c:numCache>
                <c:formatCode>General</c:formatCode>
                <c:ptCount val="145"/>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numCache>
            </c:numRef>
          </c:xVal>
          <c:yVal>
            <c:numRef>
              <c:f>'speed of sound vs alt'!$M$14:$M$158</c:f>
              <c:numCache>
                <c:formatCode>0.0000</c:formatCode>
                <c:ptCount val="14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numCache>
            </c:numRef>
          </c:yVal>
          <c:smooth val="0"/>
          <c:extLst>
            <c:ext xmlns:c16="http://schemas.microsoft.com/office/drawing/2014/chart" uri="{C3380CC4-5D6E-409C-BE32-E72D297353CC}">
              <c16:uniqueId val="{00000000-25DD-4F50-83B1-57055605081C}"/>
            </c:ext>
          </c:extLst>
        </c:ser>
        <c:ser>
          <c:idx val="1"/>
          <c:order val="1"/>
          <c:tx>
            <c:strRef>
              <c:f>'speed of sound vs alt'!$O$13</c:f>
              <c:strCache>
                <c:ptCount val="1"/>
                <c:pt idx="0">
                  <c:v>old</c:v>
                </c:pt>
              </c:strCache>
            </c:strRef>
          </c:tx>
          <c:marker>
            <c:symbol val="none"/>
          </c:marker>
          <c:xVal>
            <c:numRef>
              <c:f>'speed of sound vs alt'!$L$14:$L$158</c:f>
              <c:numCache>
                <c:formatCode>General</c:formatCode>
                <c:ptCount val="145"/>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numCache>
            </c:numRef>
          </c:xVal>
          <c:yVal>
            <c:numRef>
              <c:f>'speed of sound vs alt'!$O$14:$O$158</c:f>
              <c:numCache>
                <c:formatCode>0.0000</c:formatCode>
                <c:ptCount val="145"/>
                <c:pt idx="0">
                  <c:v>1.0139534883720931</c:v>
                </c:pt>
                <c:pt idx="1">
                  <c:v>1.0116279069767442</c:v>
                </c:pt>
                <c:pt idx="2">
                  <c:v>1.0093023255813953</c:v>
                </c:pt>
                <c:pt idx="3">
                  <c:v>1.0069767441860464</c:v>
                </c:pt>
                <c:pt idx="4">
                  <c:v>1.0046511627906978</c:v>
                </c:pt>
                <c:pt idx="5">
                  <c:v>1.0023255813953489</c:v>
                </c:pt>
                <c:pt idx="6">
                  <c:v>1</c:v>
                </c:pt>
                <c:pt idx="7">
                  <c:v>0.99709302325581395</c:v>
                </c:pt>
                <c:pt idx="8">
                  <c:v>0.9941860465116279</c:v>
                </c:pt>
                <c:pt idx="9">
                  <c:v>0.99127906976744184</c:v>
                </c:pt>
                <c:pt idx="10">
                  <c:v>0.98837209302325579</c:v>
                </c:pt>
                <c:pt idx="11">
                  <c:v>0.98255813953488369</c:v>
                </c:pt>
                <c:pt idx="12">
                  <c:v>0.97674418604651159</c:v>
                </c:pt>
                <c:pt idx="13">
                  <c:v>0.97093023255813948</c:v>
                </c:pt>
                <c:pt idx="14">
                  <c:v>0.96511627906976749</c:v>
                </c:pt>
                <c:pt idx="15">
                  <c:v>0.95930232558139539</c:v>
                </c:pt>
                <c:pt idx="16">
                  <c:v>0.95348837209302328</c:v>
                </c:pt>
                <c:pt idx="17">
                  <c:v>0.94767441860465118</c:v>
                </c:pt>
                <c:pt idx="18">
                  <c:v>0.94186046511627908</c:v>
                </c:pt>
                <c:pt idx="19">
                  <c:v>0.93604651162790697</c:v>
                </c:pt>
                <c:pt idx="20">
                  <c:v>0.93023255813953487</c:v>
                </c:pt>
                <c:pt idx="21">
                  <c:v>0.92441860465116277</c:v>
                </c:pt>
                <c:pt idx="22">
                  <c:v>0.91860465116279066</c:v>
                </c:pt>
                <c:pt idx="23">
                  <c:v>0.91279069767441856</c:v>
                </c:pt>
                <c:pt idx="24">
                  <c:v>0.90697674418604646</c:v>
                </c:pt>
                <c:pt idx="25">
                  <c:v>0.90116279069767447</c:v>
                </c:pt>
                <c:pt idx="26">
                  <c:v>0.89534883720930236</c:v>
                </c:pt>
                <c:pt idx="27">
                  <c:v>0.88953488372093026</c:v>
                </c:pt>
                <c:pt idx="28">
                  <c:v>0.88372093023255816</c:v>
                </c:pt>
                <c:pt idx="29">
                  <c:v>0.87790697674418605</c:v>
                </c:pt>
                <c:pt idx="30">
                  <c:v>0.87209302325581395</c:v>
                </c:pt>
                <c:pt idx="31">
                  <c:v>0.86627906976744184</c:v>
                </c:pt>
                <c:pt idx="32">
                  <c:v>0.86046511627906974</c:v>
                </c:pt>
                <c:pt idx="33">
                  <c:v>0.85465116279069764</c:v>
                </c:pt>
                <c:pt idx="34">
                  <c:v>0.84883720930232553</c:v>
                </c:pt>
                <c:pt idx="35">
                  <c:v>0.84302325581395354</c:v>
                </c:pt>
                <c:pt idx="36">
                  <c:v>0.83720930232558144</c:v>
                </c:pt>
                <c:pt idx="37">
                  <c:v>0.83139534883720934</c:v>
                </c:pt>
                <c:pt idx="38">
                  <c:v>0.82558139534883723</c:v>
                </c:pt>
                <c:pt idx="39">
                  <c:v>0.82558139534883723</c:v>
                </c:pt>
                <c:pt idx="40">
                  <c:v>0.82558139534883723</c:v>
                </c:pt>
                <c:pt idx="41">
                  <c:v>0.82558139534883723</c:v>
                </c:pt>
                <c:pt idx="42">
                  <c:v>0.82558139534883723</c:v>
                </c:pt>
                <c:pt idx="43">
                  <c:v>0.82558139534883723</c:v>
                </c:pt>
                <c:pt idx="44">
                  <c:v>0.82558139534883723</c:v>
                </c:pt>
                <c:pt idx="45">
                  <c:v>0.82558139534883723</c:v>
                </c:pt>
                <c:pt idx="46">
                  <c:v>0.82558139534883723</c:v>
                </c:pt>
                <c:pt idx="47">
                  <c:v>0.82558139534883723</c:v>
                </c:pt>
                <c:pt idx="48">
                  <c:v>0.82558139534883723</c:v>
                </c:pt>
                <c:pt idx="49">
                  <c:v>0.82558139534883723</c:v>
                </c:pt>
                <c:pt idx="50">
                  <c:v>0.82558139534883723</c:v>
                </c:pt>
                <c:pt idx="51">
                  <c:v>0.82558139534883723</c:v>
                </c:pt>
                <c:pt idx="52">
                  <c:v>0.82558139534883723</c:v>
                </c:pt>
                <c:pt idx="53">
                  <c:v>0.82558139534883723</c:v>
                </c:pt>
                <c:pt idx="54">
                  <c:v>0.82558139534883723</c:v>
                </c:pt>
                <c:pt idx="55">
                  <c:v>0.82558139534883723</c:v>
                </c:pt>
                <c:pt idx="56">
                  <c:v>0.82558139534883723</c:v>
                </c:pt>
                <c:pt idx="57">
                  <c:v>0.82558139534883723</c:v>
                </c:pt>
                <c:pt idx="58">
                  <c:v>0.82558139534883723</c:v>
                </c:pt>
                <c:pt idx="59">
                  <c:v>0.82558139534883723</c:v>
                </c:pt>
                <c:pt idx="60">
                  <c:v>0.82558139534883723</c:v>
                </c:pt>
                <c:pt idx="61">
                  <c:v>0.82558139534883723</c:v>
                </c:pt>
                <c:pt idx="62">
                  <c:v>0.82558139534883723</c:v>
                </c:pt>
                <c:pt idx="63">
                  <c:v>0.82558139534883723</c:v>
                </c:pt>
                <c:pt idx="64">
                  <c:v>0.82558139534883723</c:v>
                </c:pt>
                <c:pt idx="65">
                  <c:v>0.82558139534883723</c:v>
                </c:pt>
                <c:pt idx="66">
                  <c:v>0.82558139534883723</c:v>
                </c:pt>
                <c:pt idx="67">
                  <c:v>0.82558139534883723</c:v>
                </c:pt>
                <c:pt idx="68">
                  <c:v>0.82558139534883723</c:v>
                </c:pt>
                <c:pt idx="69">
                  <c:v>0.82558139534883723</c:v>
                </c:pt>
                <c:pt idx="70">
                  <c:v>0.82558139534883723</c:v>
                </c:pt>
                <c:pt idx="71">
                  <c:v>0.82558139534883723</c:v>
                </c:pt>
                <c:pt idx="72">
                  <c:v>0.82558139534883723</c:v>
                </c:pt>
                <c:pt idx="73">
                  <c:v>0.82558139534883723</c:v>
                </c:pt>
                <c:pt idx="74">
                  <c:v>0.82558139534883723</c:v>
                </c:pt>
                <c:pt idx="75">
                  <c:v>0.82558139534883723</c:v>
                </c:pt>
                <c:pt idx="76">
                  <c:v>0.82558139534883723</c:v>
                </c:pt>
                <c:pt idx="77">
                  <c:v>0.82558139534883723</c:v>
                </c:pt>
                <c:pt idx="78">
                  <c:v>0.82558139534883723</c:v>
                </c:pt>
                <c:pt idx="79">
                  <c:v>0.82558139534883723</c:v>
                </c:pt>
                <c:pt idx="80">
                  <c:v>0.82558139534883723</c:v>
                </c:pt>
                <c:pt idx="81">
                  <c:v>0.82558139534883723</c:v>
                </c:pt>
                <c:pt idx="82">
                  <c:v>0.82558139534883723</c:v>
                </c:pt>
                <c:pt idx="83">
                  <c:v>0.82558139534883723</c:v>
                </c:pt>
                <c:pt idx="84">
                  <c:v>0.82558139534883723</c:v>
                </c:pt>
                <c:pt idx="85">
                  <c:v>0.82558139534883723</c:v>
                </c:pt>
                <c:pt idx="86">
                  <c:v>0.82558139534883723</c:v>
                </c:pt>
                <c:pt idx="87">
                  <c:v>0.82558139534883723</c:v>
                </c:pt>
                <c:pt idx="88">
                  <c:v>0.82558139534883723</c:v>
                </c:pt>
                <c:pt idx="89">
                  <c:v>0.82558139534883723</c:v>
                </c:pt>
                <c:pt idx="90">
                  <c:v>0.82558139534883723</c:v>
                </c:pt>
                <c:pt idx="91">
                  <c:v>0.82558139534883723</c:v>
                </c:pt>
                <c:pt idx="92">
                  <c:v>0.82558139534883723</c:v>
                </c:pt>
                <c:pt idx="93">
                  <c:v>0.82558139534883723</c:v>
                </c:pt>
                <c:pt idx="94">
                  <c:v>0.82558139534883723</c:v>
                </c:pt>
                <c:pt idx="95">
                  <c:v>0.82558139534883723</c:v>
                </c:pt>
                <c:pt idx="96">
                  <c:v>0.82558139534883723</c:v>
                </c:pt>
                <c:pt idx="97">
                  <c:v>0.82558139534883723</c:v>
                </c:pt>
                <c:pt idx="98">
                  <c:v>0.82558139534883723</c:v>
                </c:pt>
                <c:pt idx="99">
                  <c:v>0.82558139534883723</c:v>
                </c:pt>
                <c:pt idx="100">
                  <c:v>0.82558139534883723</c:v>
                </c:pt>
                <c:pt idx="101">
                  <c:v>0.82558139534883723</c:v>
                </c:pt>
                <c:pt idx="102">
                  <c:v>0.82558139534883723</c:v>
                </c:pt>
                <c:pt idx="103">
                  <c:v>0.82558139534883723</c:v>
                </c:pt>
                <c:pt idx="104">
                  <c:v>0.82558139534883723</c:v>
                </c:pt>
                <c:pt idx="105">
                  <c:v>0.82558139534883723</c:v>
                </c:pt>
                <c:pt idx="106">
                  <c:v>0.82558139534883723</c:v>
                </c:pt>
                <c:pt idx="107">
                  <c:v>0.82558139534883723</c:v>
                </c:pt>
                <c:pt idx="108">
                  <c:v>0.82558139534883723</c:v>
                </c:pt>
                <c:pt idx="109">
                  <c:v>0.82558139534883723</c:v>
                </c:pt>
                <c:pt idx="110">
                  <c:v>0.82558139534883723</c:v>
                </c:pt>
                <c:pt idx="111">
                  <c:v>0.82558139534883723</c:v>
                </c:pt>
                <c:pt idx="112">
                  <c:v>0.82558139534883723</c:v>
                </c:pt>
                <c:pt idx="113">
                  <c:v>0.82558139534883723</c:v>
                </c:pt>
                <c:pt idx="114">
                  <c:v>0.82558139534883723</c:v>
                </c:pt>
                <c:pt idx="115">
                  <c:v>0.82558139534883723</c:v>
                </c:pt>
                <c:pt idx="116">
                  <c:v>0.82558139534883723</c:v>
                </c:pt>
                <c:pt idx="117">
                  <c:v>0.82558139534883723</c:v>
                </c:pt>
                <c:pt idx="118">
                  <c:v>0.82558139534883723</c:v>
                </c:pt>
                <c:pt idx="119">
                  <c:v>0.82558139534883723</c:v>
                </c:pt>
                <c:pt idx="120">
                  <c:v>0.82558139534883723</c:v>
                </c:pt>
                <c:pt idx="121">
                  <c:v>0.82558139534883723</c:v>
                </c:pt>
                <c:pt idx="122">
                  <c:v>0.82558139534883723</c:v>
                </c:pt>
                <c:pt idx="123">
                  <c:v>0.82558139534883723</c:v>
                </c:pt>
                <c:pt idx="124">
                  <c:v>0.82558139534883723</c:v>
                </c:pt>
                <c:pt idx="125">
                  <c:v>0.82558139534883723</c:v>
                </c:pt>
                <c:pt idx="126">
                  <c:v>0.82558139534883723</c:v>
                </c:pt>
                <c:pt idx="127">
                  <c:v>0.82558139534883723</c:v>
                </c:pt>
                <c:pt idx="128">
                  <c:v>0.82558139534883723</c:v>
                </c:pt>
                <c:pt idx="129">
                  <c:v>0.82558139534883723</c:v>
                </c:pt>
                <c:pt idx="130">
                  <c:v>0.82558139534883723</c:v>
                </c:pt>
                <c:pt idx="131">
                  <c:v>0.82558139534883723</c:v>
                </c:pt>
                <c:pt idx="132">
                  <c:v>0.82558139534883723</c:v>
                </c:pt>
                <c:pt idx="133">
                  <c:v>0.82558139534883723</c:v>
                </c:pt>
                <c:pt idx="134">
                  <c:v>0.82558139534883723</c:v>
                </c:pt>
                <c:pt idx="135">
                  <c:v>0.82558139534883723</c:v>
                </c:pt>
                <c:pt idx="136">
                  <c:v>0.82558139534883723</c:v>
                </c:pt>
                <c:pt idx="137">
                  <c:v>0.82558139534883723</c:v>
                </c:pt>
                <c:pt idx="138">
                  <c:v>0.82558139534883723</c:v>
                </c:pt>
                <c:pt idx="139">
                  <c:v>0.82558139534883723</c:v>
                </c:pt>
                <c:pt idx="140">
                  <c:v>0.82558139534883723</c:v>
                </c:pt>
                <c:pt idx="141">
                  <c:v>0.82558139534883723</c:v>
                </c:pt>
                <c:pt idx="142">
                  <c:v>0.82558139534883723</c:v>
                </c:pt>
                <c:pt idx="143">
                  <c:v>0.82558139534883723</c:v>
                </c:pt>
                <c:pt idx="144">
                  <c:v>0.82558139534883723</c:v>
                </c:pt>
              </c:numCache>
            </c:numRef>
          </c:yVal>
          <c:smooth val="0"/>
          <c:extLst>
            <c:ext xmlns:c16="http://schemas.microsoft.com/office/drawing/2014/chart" uri="{C3380CC4-5D6E-409C-BE32-E72D297353CC}">
              <c16:uniqueId val="{00000001-25DD-4F50-83B1-57055605081C}"/>
            </c:ext>
          </c:extLst>
        </c:ser>
        <c:ser>
          <c:idx val="4"/>
          <c:order val="2"/>
          <c:tx>
            <c:strRef>
              <c:f>'speed of sound vs alt'!$S$13</c:f>
              <c:strCache>
                <c:ptCount val="1"/>
                <c:pt idx="0">
                  <c:v>ICAO</c:v>
                </c:pt>
              </c:strCache>
            </c:strRef>
          </c:tx>
          <c:spPr>
            <a:ln>
              <a:solidFill>
                <a:schemeClr val="tx1"/>
              </a:solidFill>
            </a:ln>
          </c:spPr>
          <c:marker>
            <c:symbol val="none"/>
          </c:marker>
          <c:xVal>
            <c:numRef>
              <c:f>'speed of sound vs alt'!$R$14:$R$158</c:f>
              <c:numCache>
                <c:formatCode>General</c:formatCode>
                <c:ptCount val="145"/>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numCache>
            </c:numRef>
          </c:xVal>
          <c:yVal>
            <c:numRef>
              <c:f>'speed of sound vs alt'!$S$14:$S$158</c:f>
              <c:numCache>
                <c:formatCode>0.0000</c:formatCode>
                <c:ptCount val="145"/>
                <c:pt idx="0">
                  <c:v>1.0129297678518954</c:v>
                </c:pt>
                <c:pt idx="1">
                  <c:v>1.0111666176902734</c:v>
                </c:pt>
                <c:pt idx="2">
                  <c:v>1.0085218924478401</c:v>
                </c:pt>
                <c:pt idx="3">
                  <c:v>1.0061710255656773</c:v>
                </c:pt>
                <c:pt idx="4">
                  <c:v>1.0044078754040553</c:v>
                </c:pt>
                <c:pt idx="5">
                  <c:v>1.001763150161622</c:v>
                </c:pt>
                <c:pt idx="6">
                  <c:v>1</c:v>
                </c:pt>
                <c:pt idx="7">
                  <c:v>0.99706141639729651</c:v>
                </c:pt>
                <c:pt idx="8">
                  <c:v>0.99441669115486331</c:v>
                </c:pt>
                <c:pt idx="9">
                  <c:v>0.9914781075521597</c:v>
                </c:pt>
                <c:pt idx="10">
                  <c:v>0.98853952394945621</c:v>
                </c:pt>
                <c:pt idx="11">
                  <c:v>0.98295621510431963</c:v>
                </c:pt>
                <c:pt idx="12">
                  <c:v>0.97707904789891264</c:v>
                </c:pt>
                <c:pt idx="13">
                  <c:v>0.97149573905377606</c:v>
                </c:pt>
                <c:pt idx="14">
                  <c:v>0.96561857184836908</c:v>
                </c:pt>
                <c:pt idx="15">
                  <c:v>0.95974140464296209</c:v>
                </c:pt>
                <c:pt idx="16">
                  <c:v>0.95386423743755511</c:v>
                </c:pt>
                <c:pt idx="17">
                  <c:v>0.94798707023214812</c:v>
                </c:pt>
                <c:pt idx="18">
                  <c:v>0.94181604466647073</c:v>
                </c:pt>
                <c:pt idx="19">
                  <c:v>0.93593887746106375</c:v>
                </c:pt>
                <c:pt idx="20">
                  <c:v>0.93006171025565676</c:v>
                </c:pt>
                <c:pt idx="21">
                  <c:v>0.92389068468997937</c:v>
                </c:pt>
                <c:pt idx="22">
                  <c:v>0.91771965912430209</c:v>
                </c:pt>
                <c:pt idx="23">
                  <c:v>0.9115486335586247</c:v>
                </c:pt>
                <c:pt idx="24">
                  <c:v>0.90537760799294742</c:v>
                </c:pt>
                <c:pt idx="25">
                  <c:v>0.89920658242727003</c:v>
                </c:pt>
                <c:pt idx="26">
                  <c:v>0.89274169850132234</c:v>
                </c:pt>
                <c:pt idx="27">
                  <c:v>0.88657067293564495</c:v>
                </c:pt>
                <c:pt idx="28">
                  <c:v>0.88010578900969727</c:v>
                </c:pt>
                <c:pt idx="29">
                  <c:v>0.87393476344401988</c:v>
                </c:pt>
                <c:pt idx="30">
                  <c:v>0.8674698795180722</c:v>
                </c:pt>
                <c:pt idx="31">
                  <c:v>0.86717602115780201</c:v>
                </c:pt>
                <c:pt idx="32">
                  <c:v>0.86717602115780201</c:v>
                </c:pt>
                <c:pt idx="33">
                  <c:v>0.86717602115780201</c:v>
                </c:pt>
                <c:pt idx="34">
                  <c:v>0.86717602115780201</c:v>
                </c:pt>
                <c:pt idx="35">
                  <c:v>0.86717602115780201</c:v>
                </c:pt>
                <c:pt idx="36">
                  <c:v>0.86717602115780201</c:v>
                </c:pt>
                <c:pt idx="37">
                  <c:v>0.86717602115780201</c:v>
                </c:pt>
                <c:pt idx="38">
                  <c:v>0.86717602115780201</c:v>
                </c:pt>
                <c:pt idx="39">
                  <c:v>0.86717602115780201</c:v>
                </c:pt>
                <c:pt idx="40">
                  <c:v>0.86717602115780201</c:v>
                </c:pt>
                <c:pt idx="41">
                  <c:v>0.86717602115780201</c:v>
                </c:pt>
                <c:pt idx="42">
                  <c:v>0.86717602115780201</c:v>
                </c:pt>
                <c:pt idx="43">
                  <c:v>0.86717602115780201</c:v>
                </c:pt>
                <c:pt idx="44">
                  <c:v>0.86717602115780201</c:v>
                </c:pt>
                <c:pt idx="45">
                  <c:v>0.86717602115780201</c:v>
                </c:pt>
                <c:pt idx="46">
                  <c:v>0.86717602115780201</c:v>
                </c:pt>
                <c:pt idx="47">
                  <c:v>0.86717602115780201</c:v>
                </c:pt>
                <c:pt idx="48">
                  <c:v>0.86717602115780201</c:v>
                </c:pt>
                <c:pt idx="49">
                  <c:v>0.86805759623861289</c:v>
                </c:pt>
                <c:pt idx="50">
                  <c:v>0.868939171319424</c:v>
                </c:pt>
                <c:pt idx="51">
                  <c:v>0.8698207464002351</c:v>
                </c:pt>
                <c:pt idx="52">
                  <c:v>0.87099617984131639</c:v>
                </c:pt>
                <c:pt idx="53">
                  <c:v>0.87187775492212749</c:v>
                </c:pt>
                <c:pt idx="54">
                  <c:v>0.87275933000293859</c:v>
                </c:pt>
                <c:pt idx="55">
                  <c:v>0.87393476344401988</c:v>
                </c:pt>
                <c:pt idx="56">
                  <c:v>0.87481633852483098</c:v>
                </c:pt>
                <c:pt idx="57">
                  <c:v>0.87599177196591249</c:v>
                </c:pt>
                <c:pt idx="58">
                  <c:v>0.87687334704672337</c:v>
                </c:pt>
                <c:pt idx="59">
                  <c:v>0.87775492212753448</c:v>
                </c:pt>
                <c:pt idx="60">
                  <c:v>0.87893035556861598</c:v>
                </c:pt>
                <c:pt idx="61">
                  <c:v>0.87981193064942687</c:v>
                </c:pt>
                <c:pt idx="62">
                  <c:v>0.88069350573023797</c:v>
                </c:pt>
                <c:pt idx="63">
                  <c:v>0.88186893917131948</c:v>
                </c:pt>
                <c:pt idx="64">
                  <c:v>0.88275051425213036</c:v>
                </c:pt>
                <c:pt idx="65">
                  <c:v>0.88363208933294146</c:v>
                </c:pt>
                <c:pt idx="66">
                  <c:v>0.88451366441375256</c:v>
                </c:pt>
                <c:pt idx="67">
                  <c:v>0.88568909785483385</c:v>
                </c:pt>
                <c:pt idx="68">
                  <c:v>0.88657067293564495</c:v>
                </c:pt>
                <c:pt idx="69">
                  <c:v>0.88745224801645606</c:v>
                </c:pt>
                <c:pt idx="70">
                  <c:v>0.88862768145753734</c:v>
                </c:pt>
                <c:pt idx="71">
                  <c:v>0.88950925653834845</c:v>
                </c:pt>
                <c:pt idx="72">
                  <c:v>0.89039083161915955</c:v>
                </c:pt>
                <c:pt idx="73">
                  <c:v>0.89538642374375543</c:v>
                </c:pt>
                <c:pt idx="74">
                  <c:v>0.90067587422862172</c:v>
                </c:pt>
                <c:pt idx="75">
                  <c:v>0.90596532471348812</c:v>
                </c:pt>
                <c:pt idx="76">
                  <c:v>0.91125477519835441</c:v>
                </c:pt>
                <c:pt idx="77">
                  <c:v>0.91654422568322058</c:v>
                </c:pt>
                <c:pt idx="78">
                  <c:v>0.92183367616808687</c:v>
                </c:pt>
                <c:pt idx="79">
                  <c:v>0.92682926829268286</c:v>
                </c:pt>
                <c:pt idx="80">
                  <c:v>0.93211871877754915</c:v>
                </c:pt>
                <c:pt idx="81">
                  <c:v>0.93711431090214503</c:v>
                </c:pt>
                <c:pt idx="82">
                  <c:v>0.94240376138701143</c:v>
                </c:pt>
                <c:pt idx="83">
                  <c:v>0.94739935351160731</c:v>
                </c:pt>
                <c:pt idx="84">
                  <c:v>0.95239494563620342</c:v>
                </c:pt>
                <c:pt idx="85">
                  <c:v>0.9573905377607993</c:v>
                </c:pt>
                <c:pt idx="86">
                  <c:v>0.96238612988539518</c:v>
                </c:pt>
                <c:pt idx="87">
                  <c:v>0.96738172200999117</c:v>
                </c:pt>
                <c:pt idx="88">
                  <c:v>0.96914487217161327</c:v>
                </c:pt>
                <c:pt idx="89">
                  <c:v>0.96914487217161327</c:v>
                </c:pt>
                <c:pt idx="90">
                  <c:v>0.96914487217161327</c:v>
                </c:pt>
                <c:pt idx="91">
                  <c:v>0.96914487217161327</c:v>
                </c:pt>
                <c:pt idx="92">
                  <c:v>0.96914487217161327</c:v>
                </c:pt>
                <c:pt idx="93">
                  <c:v>0.96708786364972088</c:v>
                </c:pt>
                <c:pt idx="94">
                  <c:v>0.96356156332647658</c:v>
                </c:pt>
                <c:pt idx="95">
                  <c:v>0.96003526300323239</c:v>
                </c:pt>
                <c:pt idx="96">
                  <c:v>0.95650896267998819</c:v>
                </c:pt>
                <c:pt idx="97">
                  <c:v>0.952982662356744</c:v>
                </c:pt>
                <c:pt idx="98">
                  <c:v>0.94945636203349992</c:v>
                </c:pt>
                <c:pt idx="99">
                  <c:v>0.94563620334998533</c:v>
                </c:pt>
                <c:pt idx="100">
                  <c:v>0.94210990302674114</c:v>
                </c:pt>
                <c:pt idx="101">
                  <c:v>0.93858360270349683</c:v>
                </c:pt>
                <c:pt idx="102">
                  <c:v>0.93329415221863066</c:v>
                </c:pt>
                <c:pt idx="103">
                  <c:v>0.92594769321187187</c:v>
                </c:pt>
                <c:pt idx="104">
                  <c:v>0.91860123420511319</c:v>
                </c:pt>
                <c:pt idx="105">
                  <c:v>0.91125477519835441</c:v>
                </c:pt>
                <c:pt idx="106">
                  <c:v>0.90361445783132532</c:v>
                </c:pt>
                <c:pt idx="107">
                  <c:v>0.89626799882456654</c:v>
                </c:pt>
                <c:pt idx="108">
                  <c:v>0.88862768145753734</c:v>
                </c:pt>
                <c:pt idx="109">
                  <c:v>0.88098736409050837</c:v>
                </c:pt>
                <c:pt idx="110">
                  <c:v>0.87364090508374959</c:v>
                </c:pt>
                <c:pt idx="111">
                  <c:v>0.8677637378783426</c:v>
                </c:pt>
                <c:pt idx="112">
                  <c:v>0.86188657067293561</c:v>
                </c:pt>
                <c:pt idx="113">
                  <c:v>0.85600940346752863</c:v>
                </c:pt>
                <c:pt idx="114">
                  <c:v>0.85013223626212164</c:v>
                </c:pt>
                <c:pt idx="115">
                  <c:v>0.84396121069644425</c:v>
                </c:pt>
                <c:pt idx="116">
                  <c:v>0.83808404349103727</c:v>
                </c:pt>
                <c:pt idx="117">
                  <c:v>0.83191301792535999</c:v>
                </c:pt>
                <c:pt idx="118">
                  <c:v>0.8257419923596826</c:v>
                </c:pt>
                <c:pt idx="119">
                  <c:v>0.81957096679400521</c:v>
                </c:pt>
                <c:pt idx="120">
                  <c:v>0.81339994122832793</c:v>
                </c:pt>
                <c:pt idx="121">
                  <c:v>0.81339994122832793</c:v>
                </c:pt>
                <c:pt idx="122">
                  <c:v>0.81339994122832793</c:v>
                </c:pt>
                <c:pt idx="123">
                  <c:v>0.81339994122832793</c:v>
                </c:pt>
                <c:pt idx="124">
                  <c:v>0.81339994122832793</c:v>
                </c:pt>
                <c:pt idx="125">
                  <c:v>0.81339994122832793</c:v>
                </c:pt>
                <c:pt idx="126">
                  <c:v>0.81339994122832793</c:v>
                </c:pt>
                <c:pt idx="127">
                  <c:v>0.81339994122832793</c:v>
                </c:pt>
                <c:pt idx="128">
                  <c:v>0.81339994122832793</c:v>
                </c:pt>
                <c:pt idx="129">
                  <c:v>0.81339994122832793</c:v>
                </c:pt>
                <c:pt idx="130">
                  <c:v>0.81339994122832793</c:v>
                </c:pt>
                <c:pt idx="131">
                  <c:v>0.81633852483103142</c:v>
                </c:pt>
                <c:pt idx="132">
                  <c:v>0.82456655891860131</c:v>
                </c:pt>
                <c:pt idx="133">
                  <c:v>0.84072876873347047</c:v>
                </c:pt>
                <c:pt idx="134">
                  <c:v>0.84072876873347047</c:v>
                </c:pt>
                <c:pt idx="135">
                  <c:v>0.84866294446076995</c:v>
                </c:pt>
                <c:pt idx="136">
                  <c:v>0.85836027034969153</c:v>
                </c:pt>
                <c:pt idx="137">
                  <c:v>0.87540405524537168</c:v>
                </c:pt>
                <c:pt idx="138">
                  <c:v>0.89186012342051124</c:v>
                </c:pt>
                <c:pt idx="139">
                  <c:v>0.90802233323538051</c:v>
                </c:pt>
                <c:pt idx="140">
                  <c:v>0.92418454305024977</c:v>
                </c:pt>
                <c:pt idx="141">
                  <c:v>0.94122832794593003</c:v>
                </c:pt>
                <c:pt idx="142">
                  <c:v>0.99794299147810761</c:v>
                </c:pt>
                <c:pt idx="143">
                  <c:v>1.0517190714075815</c:v>
                </c:pt>
                <c:pt idx="144">
                  <c:v>1.1028504260946224</c:v>
                </c:pt>
              </c:numCache>
            </c:numRef>
          </c:yVal>
          <c:smooth val="0"/>
          <c:extLst>
            <c:ext xmlns:c16="http://schemas.microsoft.com/office/drawing/2014/chart" uri="{C3380CC4-5D6E-409C-BE32-E72D297353CC}">
              <c16:uniqueId val="{00000003-25DD-4F50-83B1-57055605081C}"/>
            </c:ext>
          </c:extLst>
        </c:ser>
        <c:ser>
          <c:idx val="2"/>
          <c:order val="3"/>
          <c:tx>
            <c:v>AMCP</c:v>
          </c:tx>
          <c:marker>
            <c:symbol val="none"/>
          </c:marker>
          <c:xVal>
            <c:numRef>
              <c:f>'speed of sound vs alt'!$L$14:$L$158</c:f>
              <c:numCache>
                <c:formatCode>General</c:formatCode>
                <c:ptCount val="145"/>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numCache>
            </c:numRef>
          </c:xVal>
          <c:yVal>
            <c:numRef>
              <c:f>'speed of sound vs alt'!$W$14:$W$158</c:f>
              <c:numCache>
                <c:formatCode>0.0000</c:formatCode>
                <c:ptCount val="145"/>
                <c:pt idx="0">
                  <c:v>1.0141111393333897</c:v>
                </c:pt>
                <c:pt idx="1">
                  <c:v>1.0117592827778248</c:v>
                </c:pt>
                <c:pt idx="2">
                  <c:v>1.0094074262222599</c:v>
                </c:pt>
                <c:pt idx="3">
                  <c:v>1.007055569666695</c:v>
                </c:pt>
                <c:pt idx="4">
                  <c:v>1.0047037131111298</c:v>
                </c:pt>
                <c:pt idx="5">
                  <c:v>1.0023518565555649</c:v>
                </c:pt>
                <c:pt idx="6">
                  <c:v>1</c:v>
                </c:pt>
                <c:pt idx="7">
                  <c:v>0.9970601793055438</c:v>
                </c:pt>
                <c:pt idx="8">
                  <c:v>0.99412035861108761</c:v>
                </c:pt>
                <c:pt idx="9">
                  <c:v>0.99118053791663141</c:v>
                </c:pt>
                <c:pt idx="10">
                  <c:v>0.98824071722217521</c:v>
                </c:pt>
                <c:pt idx="11">
                  <c:v>0.98236107583326282</c:v>
                </c:pt>
                <c:pt idx="12">
                  <c:v>0.97648143444435032</c:v>
                </c:pt>
                <c:pt idx="13">
                  <c:v>0.97060179305543792</c:v>
                </c:pt>
                <c:pt idx="14">
                  <c:v>0.96472215166652553</c:v>
                </c:pt>
                <c:pt idx="15">
                  <c:v>0.95884251027761314</c:v>
                </c:pt>
                <c:pt idx="16">
                  <c:v>0.95296286888870074</c:v>
                </c:pt>
                <c:pt idx="17">
                  <c:v>0.94708322749978835</c:v>
                </c:pt>
                <c:pt idx="18">
                  <c:v>0.94120358611087596</c:v>
                </c:pt>
                <c:pt idx="19">
                  <c:v>0.93532394472196356</c:v>
                </c:pt>
                <c:pt idx="20">
                  <c:v>0.92944430333305106</c:v>
                </c:pt>
                <c:pt idx="21">
                  <c:v>0.92356466194413867</c:v>
                </c:pt>
                <c:pt idx="22">
                  <c:v>0.91768502055522627</c:v>
                </c:pt>
                <c:pt idx="23">
                  <c:v>0.91180537916631388</c:v>
                </c:pt>
                <c:pt idx="24">
                  <c:v>0.90592573777740149</c:v>
                </c:pt>
                <c:pt idx="25">
                  <c:v>0.90004609638848909</c:v>
                </c:pt>
                <c:pt idx="26">
                  <c:v>0.8941664549995767</c:v>
                </c:pt>
                <c:pt idx="27">
                  <c:v>0.88828681361066419</c:v>
                </c:pt>
                <c:pt idx="28">
                  <c:v>0.8824071722217518</c:v>
                </c:pt>
                <c:pt idx="29">
                  <c:v>0.87652753083283941</c:v>
                </c:pt>
                <c:pt idx="30">
                  <c:v>0.87064788944392701</c:v>
                </c:pt>
                <c:pt idx="31">
                  <c:v>0.86917562724014341</c:v>
                </c:pt>
                <c:pt idx="32">
                  <c:v>0.86917562724014341</c:v>
                </c:pt>
                <c:pt idx="33">
                  <c:v>0.86917562724014341</c:v>
                </c:pt>
                <c:pt idx="34">
                  <c:v>0.86917562724014341</c:v>
                </c:pt>
                <c:pt idx="35">
                  <c:v>0.86917562724014341</c:v>
                </c:pt>
                <c:pt idx="36">
                  <c:v>0.86917562724014341</c:v>
                </c:pt>
                <c:pt idx="37">
                  <c:v>0.86917562724014341</c:v>
                </c:pt>
                <c:pt idx="38">
                  <c:v>0.86917562724014341</c:v>
                </c:pt>
                <c:pt idx="39">
                  <c:v>0.86917562724014341</c:v>
                </c:pt>
                <c:pt idx="40">
                  <c:v>0.86917562724014341</c:v>
                </c:pt>
                <c:pt idx="41">
                  <c:v>0.86917562724014341</c:v>
                </c:pt>
                <c:pt idx="42">
                  <c:v>0.86917562724014341</c:v>
                </c:pt>
                <c:pt idx="43">
                  <c:v>0.86917562724014341</c:v>
                </c:pt>
                <c:pt idx="44">
                  <c:v>0.86917562724014341</c:v>
                </c:pt>
                <c:pt idx="45">
                  <c:v>0.86917562724014341</c:v>
                </c:pt>
                <c:pt idx="46">
                  <c:v>0.86917562724014341</c:v>
                </c:pt>
                <c:pt idx="47">
                  <c:v>0.86917562724014341</c:v>
                </c:pt>
                <c:pt idx="48">
                  <c:v>0.86917562724014341</c:v>
                </c:pt>
                <c:pt idx="49">
                  <c:v>0.86917562724014341</c:v>
                </c:pt>
                <c:pt idx="50">
                  <c:v>0.86917562724014341</c:v>
                </c:pt>
                <c:pt idx="51">
                  <c:v>0.86917562724014341</c:v>
                </c:pt>
                <c:pt idx="52">
                  <c:v>0.86917562724014341</c:v>
                </c:pt>
                <c:pt idx="53">
                  <c:v>0.86917562724014341</c:v>
                </c:pt>
                <c:pt idx="54">
                  <c:v>0.86917562724014341</c:v>
                </c:pt>
                <c:pt idx="55">
                  <c:v>0.86917562724014341</c:v>
                </c:pt>
                <c:pt idx="56">
                  <c:v>0.86917562724014341</c:v>
                </c:pt>
                <c:pt idx="57">
                  <c:v>0.86917562724014341</c:v>
                </c:pt>
                <c:pt idx="58">
                  <c:v>0.86917562724014341</c:v>
                </c:pt>
                <c:pt idx="59">
                  <c:v>0.86917562724014341</c:v>
                </c:pt>
                <c:pt idx="60">
                  <c:v>0.86917562724014341</c:v>
                </c:pt>
                <c:pt idx="61">
                  <c:v>0.86917562724014341</c:v>
                </c:pt>
                <c:pt idx="62">
                  <c:v>0.86917562724014341</c:v>
                </c:pt>
                <c:pt idx="63">
                  <c:v>0.86917562724014341</c:v>
                </c:pt>
                <c:pt idx="64">
                  <c:v>0.86917562724014341</c:v>
                </c:pt>
                <c:pt idx="65">
                  <c:v>0.86917562724014341</c:v>
                </c:pt>
                <c:pt idx="66">
                  <c:v>0.86917562724014341</c:v>
                </c:pt>
                <c:pt idx="67">
                  <c:v>0.86917562724014341</c:v>
                </c:pt>
                <c:pt idx="68">
                  <c:v>0.86917562724014341</c:v>
                </c:pt>
                <c:pt idx="69">
                  <c:v>0.86917562724014341</c:v>
                </c:pt>
                <c:pt idx="70">
                  <c:v>0.86917562724014341</c:v>
                </c:pt>
                <c:pt idx="71">
                  <c:v>0.86917562724014341</c:v>
                </c:pt>
                <c:pt idx="72">
                  <c:v>0.86917562724014341</c:v>
                </c:pt>
                <c:pt idx="73">
                  <c:v>0.86917562724014341</c:v>
                </c:pt>
                <c:pt idx="74">
                  <c:v>0.86917562724014341</c:v>
                </c:pt>
                <c:pt idx="75">
                  <c:v>0.86917562724014341</c:v>
                </c:pt>
                <c:pt idx="76">
                  <c:v>0.86917562724014341</c:v>
                </c:pt>
                <c:pt idx="77">
                  <c:v>0.86917562724014341</c:v>
                </c:pt>
                <c:pt idx="78">
                  <c:v>0.86917562724014341</c:v>
                </c:pt>
                <c:pt idx="79">
                  <c:v>0.86917562724014341</c:v>
                </c:pt>
                <c:pt idx="80">
                  <c:v>0.86917562724014341</c:v>
                </c:pt>
                <c:pt idx="81">
                  <c:v>0.86917562724014341</c:v>
                </c:pt>
                <c:pt idx="82">
                  <c:v>0.86917562724014341</c:v>
                </c:pt>
                <c:pt idx="83">
                  <c:v>0.86917562724014341</c:v>
                </c:pt>
                <c:pt idx="84">
                  <c:v>0.86917562724014341</c:v>
                </c:pt>
                <c:pt idx="85">
                  <c:v>0.86917562724014341</c:v>
                </c:pt>
                <c:pt idx="86">
                  <c:v>0.86917562724014341</c:v>
                </c:pt>
                <c:pt idx="87">
                  <c:v>0.86917562724014341</c:v>
                </c:pt>
                <c:pt idx="88">
                  <c:v>0.86917562724014341</c:v>
                </c:pt>
                <c:pt idx="89">
                  <c:v>0.86917562724014341</c:v>
                </c:pt>
                <c:pt idx="90">
                  <c:v>0.86917562724014341</c:v>
                </c:pt>
                <c:pt idx="91">
                  <c:v>0.86917562724014341</c:v>
                </c:pt>
                <c:pt idx="92">
                  <c:v>0.86917562724014341</c:v>
                </c:pt>
                <c:pt idx="93">
                  <c:v>0.86917562724014341</c:v>
                </c:pt>
                <c:pt idx="94">
                  <c:v>0.86917562724014341</c:v>
                </c:pt>
                <c:pt idx="95">
                  <c:v>0.86917562724014341</c:v>
                </c:pt>
                <c:pt idx="96">
                  <c:v>0.86917562724014341</c:v>
                </c:pt>
                <c:pt idx="97">
                  <c:v>0.86917562724014341</c:v>
                </c:pt>
                <c:pt idx="98">
                  <c:v>0.86917562724014341</c:v>
                </c:pt>
                <c:pt idx="99">
                  <c:v>0.86917562724014341</c:v>
                </c:pt>
                <c:pt idx="100">
                  <c:v>0.86917562724014341</c:v>
                </c:pt>
                <c:pt idx="101">
                  <c:v>0.86917562724014341</c:v>
                </c:pt>
                <c:pt idx="102">
                  <c:v>0.86917562724014341</c:v>
                </c:pt>
                <c:pt idx="103">
                  <c:v>0.86917562724014341</c:v>
                </c:pt>
                <c:pt idx="104">
                  <c:v>0.86917562724014341</c:v>
                </c:pt>
                <c:pt idx="105">
                  <c:v>0.86917562724014341</c:v>
                </c:pt>
                <c:pt idx="106">
                  <c:v>0.86917562724014341</c:v>
                </c:pt>
                <c:pt idx="107">
                  <c:v>0.86917562724014341</c:v>
                </c:pt>
                <c:pt idx="108">
                  <c:v>0.86917562724014341</c:v>
                </c:pt>
                <c:pt idx="109">
                  <c:v>0.86917562724014341</c:v>
                </c:pt>
                <c:pt idx="110">
                  <c:v>0.86917562724014341</c:v>
                </c:pt>
                <c:pt idx="111">
                  <c:v>0.86917562724014341</c:v>
                </c:pt>
                <c:pt idx="112">
                  <c:v>0.86917562724014341</c:v>
                </c:pt>
                <c:pt idx="113">
                  <c:v>0.86917562724014341</c:v>
                </c:pt>
                <c:pt idx="114">
                  <c:v>0.86917562724014341</c:v>
                </c:pt>
                <c:pt idx="115">
                  <c:v>0.86917562724014341</c:v>
                </c:pt>
                <c:pt idx="116">
                  <c:v>0.86917562724014341</c:v>
                </c:pt>
                <c:pt idx="117">
                  <c:v>0.86917562724014341</c:v>
                </c:pt>
                <c:pt idx="118">
                  <c:v>0.86917562724014341</c:v>
                </c:pt>
                <c:pt idx="119">
                  <c:v>0.86917562724014341</c:v>
                </c:pt>
                <c:pt idx="120">
                  <c:v>0.86917562724014341</c:v>
                </c:pt>
                <c:pt idx="121">
                  <c:v>0.86917562724014341</c:v>
                </c:pt>
                <c:pt idx="122">
                  <c:v>0.86917562724014341</c:v>
                </c:pt>
                <c:pt idx="123">
                  <c:v>0.86917562724014341</c:v>
                </c:pt>
                <c:pt idx="124">
                  <c:v>0.86917562724014341</c:v>
                </c:pt>
                <c:pt idx="125">
                  <c:v>0.86917562724014341</c:v>
                </c:pt>
                <c:pt idx="126">
                  <c:v>0.86917562724014341</c:v>
                </c:pt>
                <c:pt idx="127">
                  <c:v>0.86917562724014341</c:v>
                </c:pt>
                <c:pt idx="128">
                  <c:v>0.86917562724014341</c:v>
                </c:pt>
                <c:pt idx="129">
                  <c:v>0.86917562724014341</c:v>
                </c:pt>
                <c:pt idx="130">
                  <c:v>0.86917562724014341</c:v>
                </c:pt>
                <c:pt idx="131">
                  <c:v>0.86917562724014341</c:v>
                </c:pt>
                <c:pt idx="132">
                  <c:v>0.86917562724014341</c:v>
                </c:pt>
                <c:pt idx="133">
                  <c:v>0.86917562724014341</c:v>
                </c:pt>
                <c:pt idx="134">
                  <c:v>0.86917562724014341</c:v>
                </c:pt>
                <c:pt idx="135">
                  <c:v>0.86917562724014341</c:v>
                </c:pt>
                <c:pt idx="136">
                  <c:v>0.86917562724014341</c:v>
                </c:pt>
                <c:pt idx="137">
                  <c:v>0.86917562724014341</c:v>
                </c:pt>
                <c:pt idx="138">
                  <c:v>0.86917562724014341</c:v>
                </c:pt>
                <c:pt idx="139">
                  <c:v>0.86917562724014341</c:v>
                </c:pt>
                <c:pt idx="140">
                  <c:v>0.86917562724014341</c:v>
                </c:pt>
                <c:pt idx="141">
                  <c:v>0.86917562724014341</c:v>
                </c:pt>
                <c:pt idx="142">
                  <c:v>0.86917562724014341</c:v>
                </c:pt>
                <c:pt idx="143">
                  <c:v>0.86917562724014341</c:v>
                </c:pt>
                <c:pt idx="144">
                  <c:v>0.86917562724014341</c:v>
                </c:pt>
              </c:numCache>
            </c:numRef>
          </c:yVal>
          <c:smooth val="0"/>
          <c:extLst>
            <c:ext xmlns:c16="http://schemas.microsoft.com/office/drawing/2014/chart" uri="{C3380CC4-5D6E-409C-BE32-E72D297353CC}">
              <c16:uniqueId val="{00000001-8642-48A7-9223-BA8B538C1F6E}"/>
            </c:ext>
          </c:extLst>
        </c:ser>
        <c:ser>
          <c:idx val="3"/>
          <c:order val="4"/>
          <c:tx>
            <c:v>Low Res ICAO</c:v>
          </c:tx>
          <c:spPr>
            <a:ln>
              <a:noFill/>
            </a:ln>
          </c:spPr>
          <c:marker>
            <c:symbol val="circle"/>
            <c:size val="5"/>
            <c:spPr>
              <a:solidFill>
                <a:srgbClr val="FF0000"/>
              </a:solidFill>
              <a:ln>
                <a:noFill/>
              </a:ln>
            </c:spPr>
          </c:marker>
          <c:xVal>
            <c:numRef>
              <c:f>'speed of sound vs alt'!$X$14:$X$38</c:f>
              <c:numCache>
                <c:formatCode>0</c:formatCode>
                <c:ptCount val="25"/>
                <c:pt idx="0">
                  <c:v>-1200</c:v>
                </c:pt>
                <c:pt idx="1">
                  <c:v>0</c:v>
                </c:pt>
                <c:pt idx="2">
                  <c:v>2000</c:v>
                </c:pt>
                <c:pt idx="3">
                  <c:v>4500</c:v>
                </c:pt>
                <c:pt idx="4">
                  <c:v>8000</c:v>
                </c:pt>
                <c:pt idx="5">
                  <c:v>11000</c:v>
                </c:pt>
                <c:pt idx="6">
                  <c:v>20000</c:v>
                </c:pt>
                <c:pt idx="7">
                  <c:v>32000</c:v>
                </c:pt>
                <c:pt idx="8">
                  <c:v>47000</c:v>
                </c:pt>
                <c:pt idx="9">
                  <c:v>48000</c:v>
                </c:pt>
                <c:pt idx="10">
                  <c:v>52000</c:v>
                </c:pt>
                <c:pt idx="11">
                  <c:v>53000</c:v>
                </c:pt>
                <c:pt idx="12">
                  <c:v>61000</c:v>
                </c:pt>
                <c:pt idx="13">
                  <c:v>70000</c:v>
                </c:pt>
                <c:pt idx="14">
                  <c:v>80000</c:v>
                </c:pt>
                <c:pt idx="15">
                  <c:v>90000</c:v>
                </c:pt>
                <c:pt idx="16">
                  <c:v>92000</c:v>
                </c:pt>
                <c:pt idx="17">
                  <c:v>94000</c:v>
                </c:pt>
                <c:pt idx="18">
                  <c:v>96000</c:v>
                </c:pt>
                <c:pt idx="19">
                  <c:v>98000</c:v>
                </c:pt>
                <c:pt idx="20">
                  <c:v>102000</c:v>
                </c:pt>
                <c:pt idx="21">
                  <c:v>112000</c:v>
                </c:pt>
                <c:pt idx="22">
                  <c:v>114000</c:v>
                </c:pt>
                <c:pt idx="23">
                  <c:v>116000</c:v>
                </c:pt>
                <c:pt idx="24">
                  <c:v>118000</c:v>
                </c:pt>
              </c:numCache>
            </c:numRef>
          </c:xVal>
          <c:yVal>
            <c:numRef>
              <c:f>'speed of sound vs alt'!$Y$14:$Y$38</c:f>
              <c:numCache>
                <c:formatCode>0.0000</c:formatCode>
                <c:ptCount val="25"/>
                <c:pt idx="0">
                  <c:v>1.0129297678518954</c:v>
                </c:pt>
                <c:pt idx="1">
                  <c:v>1</c:v>
                </c:pt>
                <c:pt idx="2">
                  <c:v>0.97707904789891264</c:v>
                </c:pt>
                <c:pt idx="3">
                  <c:v>0.94798707023214812</c:v>
                </c:pt>
                <c:pt idx="4">
                  <c:v>0.90537760799294742</c:v>
                </c:pt>
                <c:pt idx="5">
                  <c:v>0.8674698795180722</c:v>
                </c:pt>
                <c:pt idx="6">
                  <c:v>0.86717602115780201</c:v>
                </c:pt>
                <c:pt idx="7">
                  <c:v>0.89039083161915955</c:v>
                </c:pt>
                <c:pt idx="8">
                  <c:v>0.96738172200999117</c:v>
                </c:pt>
                <c:pt idx="9">
                  <c:v>0.96914487217161327</c:v>
                </c:pt>
                <c:pt idx="10">
                  <c:v>0.96914487217161327</c:v>
                </c:pt>
                <c:pt idx="11">
                  <c:v>0.96708786364972088</c:v>
                </c:pt>
                <c:pt idx="12">
                  <c:v>0.93858360270349683</c:v>
                </c:pt>
                <c:pt idx="13">
                  <c:v>0.87364090508374959</c:v>
                </c:pt>
                <c:pt idx="14">
                  <c:v>0.81339994122832793</c:v>
                </c:pt>
                <c:pt idx="15">
                  <c:v>0.81339994122832793</c:v>
                </c:pt>
                <c:pt idx="16">
                  <c:v>0.81633852483103142</c:v>
                </c:pt>
                <c:pt idx="17">
                  <c:v>0.82456655891860131</c:v>
                </c:pt>
                <c:pt idx="18">
                  <c:v>0.84072876873347047</c:v>
                </c:pt>
                <c:pt idx="19">
                  <c:v>0.84072876873347047</c:v>
                </c:pt>
                <c:pt idx="20">
                  <c:v>0.85836027034969153</c:v>
                </c:pt>
                <c:pt idx="21">
                  <c:v>0.94122832794593003</c:v>
                </c:pt>
                <c:pt idx="22">
                  <c:v>0.99794299147810761</c:v>
                </c:pt>
                <c:pt idx="23">
                  <c:v>1.0517190714075815</c:v>
                </c:pt>
                <c:pt idx="24">
                  <c:v>1.1028504260946224</c:v>
                </c:pt>
              </c:numCache>
            </c:numRef>
          </c:yVal>
          <c:smooth val="0"/>
          <c:extLst>
            <c:ext xmlns:c16="http://schemas.microsoft.com/office/drawing/2014/chart" uri="{C3380CC4-5D6E-409C-BE32-E72D297353CC}">
              <c16:uniqueId val="{00000002-35EE-4C5E-9CAA-461DE4747F16}"/>
            </c:ext>
          </c:extLst>
        </c:ser>
        <c:dLbls>
          <c:showLegendKey val="0"/>
          <c:showVal val="0"/>
          <c:showCatName val="0"/>
          <c:showSerName val="0"/>
          <c:showPercent val="0"/>
          <c:showBubbleSize val="0"/>
        </c:dLbls>
        <c:axId val="2130159808"/>
        <c:axId val="1"/>
      </c:scatterChart>
      <c:valAx>
        <c:axId val="2130159808"/>
        <c:scaling>
          <c:orientation val="minMax"/>
        </c:scaling>
        <c:delete val="0"/>
        <c:axPos val="b"/>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min val="0.8"/>
        </c:scaling>
        <c:delete val="0"/>
        <c:axPos val="l"/>
        <c:majorGridlines/>
        <c:numFmt formatCode="0.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30159808"/>
        <c:crosses val="autoZero"/>
        <c:crossBetween val="midCat"/>
      </c:valAx>
    </c:plotArea>
    <c:legend>
      <c:legendPos val="r"/>
      <c:layout>
        <c:manualLayout>
          <c:xMode val="edge"/>
          <c:yMode val="edge"/>
          <c:x val="0.60861015359902848"/>
          <c:y val="0.16302816108382492"/>
          <c:w val="0.14753561368518539"/>
          <c:h val="0.25405992567760716"/>
        </c:manualLayout>
      </c:layout>
      <c:overlay val="0"/>
      <c:spPr>
        <a:solidFill>
          <a:srgbClr val="FFFFFF"/>
        </a:solidFill>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544" l="0.70000000000000062" r="0.70000000000000062" t="0.750000000000005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Atmospheric Density</a:t>
            </a:r>
          </a:p>
        </c:rich>
      </c:tx>
      <c:overlay val="0"/>
      <c:spPr>
        <a:noFill/>
        <a:ln w="25400">
          <a:noFill/>
        </a:ln>
      </c:spPr>
    </c:title>
    <c:autoTitleDeleted val="0"/>
    <c:plotArea>
      <c:layout>
        <c:manualLayout>
          <c:layoutTarget val="inner"/>
          <c:xMode val="edge"/>
          <c:yMode val="edge"/>
          <c:x val="4.40988853014097E-2"/>
          <c:y val="5.0816820974301291E-2"/>
          <c:w val="0.91879705981634152"/>
          <c:h val="0.86270990164690953"/>
        </c:manualLayout>
      </c:layout>
      <c:scatterChart>
        <c:scatterStyle val="lineMarker"/>
        <c:varyColors val="0"/>
        <c:ser>
          <c:idx val="2"/>
          <c:order val="0"/>
          <c:tx>
            <c:strRef>
              <c:f>'density vs alt'!$R$10</c:f>
              <c:strCache>
                <c:ptCount val="1"/>
                <c:pt idx="0">
                  <c:v>ICAO</c:v>
                </c:pt>
              </c:strCache>
            </c:strRef>
          </c:tx>
          <c:spPr>
            <a:ln w="44450">
              <a:solidFill>
                <a:schemeClr val="accent3">
                  <a:shade val="95000"/>
                  <a:satMod val="105000"/>
                  <a:alpha val="52000"/>
                </a:schemeClr>
              </a:solidFill>
            </a:ln>
          </c:spPr>
          <c:marker>
            <c:symbol val="none"/>
          </c:marker>
          <c:xVal>
            <c:numRef>
              <c:f>'density vs alt'!$R$13:$R$268</c:f>
              <c:numCache>
                <c:formatCode>General</c:formatCode>
                <c:ptCount val="256"/>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pt idx="145">
                  <c:v>120000</c:v>
                </c:pt>
                <c:pt idx="146">
                  <c:v>122000</c:v>
                </c:pt>
                <c:pt idx="147">
                  <c:v>124000</c:v>
                </c:pt>
                <c:pt idx="148">
                  <c:v>126000</c:v>
                </c:pt>
                <c:pt idx="149">
                  <c:v>128000</c:v>
                </c:pt>
                <c:pt idx="150">
                  <c:v>130000</c:v>
                </c:pt>
                <c:pt idx="151">
                  <c:v>132000</c:v>
                </c:pt>
                <c:pt idx="152">
                  <c:v>134000</c:v>
                </c:pt>
                <c:pt idx="153">
                  <c:v>136000</c:v>
                </c:pt>
                <c:pt idx="154">
                  <c:v>138000</c:v>
                </c:pt>
                <c:pt idx="155">
                  <c:v>140000</c:v>
                </c:pt>
                <c:pt idx="156">
                  <c:v>142000</c:v>
                </c:pt>
                <c:pt idx="157">
                  <c:v>144000</c:v>
                </c:pt>
                <c:pt idx="158">
                  <c:v>146000</c:v>
                </c:pt>
                <c:pt idx="159">
                  <c:v>148000</c:v>
                </c:pt>
                <c:pt idx="160">
                  <c:v>150000</c:v>
                </c:pt>
                <c:pt idx="161">
                  <c:v>152000</c:v>
                </c:pt>
                <c:pt idx="162">
                  <c:v>154000</c:v>
                </c:pt>
                <c:pt idx="163">
                  <c:v>156000</c:v>
                </c:pt>
                <c:pt idx="164">
                  <c:v>158000</c:v>
                </c:pt>
                <c:pt idx="165">
                  <c:v>160000</c:v>
                </c:pt>
                <c:pt idx="166">
                  <c:v>162000</c:v>
                </c:pt>
                <c:pt idx="167">
                  <c:v>164000</c:v>
                </c:pt>
                <c:pt idx="168">
                  <c:v>166000</c:v>
                </c:pt>
                <c:pt idx="169">
                  <c:v>168000</c:v>
                </c:pt>
                <c:pt idx="170">
                  <c:v>170000</c:v>
                </c:pt>
                <c:pt idx="171">
                  <c:v>172000</c:v>
                </c:pt>
                <c:pt idx="172">
                  <c:v>174000</c:v>
                </c:pt>
                <c:pt idx="173">
                  <c:v>176000</c:v>
                </c:pt>
                <c:pt idx="174">
                  <c:v>178000</c:v>
                </c:pt>
                <c:pt idx="175">
                  <c:v>180000</c:v>
                </c:pt>
                <c:pt idx="176">
                  <c:v>182000</c:v>
                </c:pt>
                <c:pt idx="177">
                  <c:v>184000</c:v>
                </c:pt>
                <c:pt idx="178">
                  <c:v>186000</c:v>
                </c:pt>
                <c:pt idx="179">
                  <c:v>188000</c:v>
                </c:pt>
                <c:pt idx="180">
                  <c:v>190000</c:v>
                </c:pt>
                <c:pt idx="181">
                  <c:v>192000</c:v>
                </c:pt>
                <c:pt idx="182">
                  <c:v>194000</c:v>
                </c:pt>
                <c:pt idx="183">
                  <c:v>196000</c:v>
                </c:pt>
                <c:pt idx="184">
                  <c:v>198000</c:v>
                </c:pt>
                <c:pt idx="185">
                  <c:v>200000</c:v>
                </c:pt>
                <c:pt idx="186">
                  <c:v>202000</c:v>
                </c:pt>
                <c:pt idx="187">
                  <c:v>204000</c:v>
                </c:pt>
                <c:pt idx="188">
                  <c:v>206000</c:v>
                </c:pt>
                <c:pt idx="189">
                  <c:v>208000</c:v>
                </c:pt>
                <c:pt idx="190">
                  <c:v>210000</c:v>
                </c:pt>
                <c:pt idx="191">
                  <c:v>212000</c:v>
                </c:pt>
                <c:pt idx="192">
                  <c:v>214000</c:v>
                </c:pt>
                <c:pt idx="193">
                  <c:v>216000</c:v>
                </c:pt>
                <c:pt idx="194">
                  <c:v>218000</c:v>
                </c:pt>
                <c:pt idx="195">
                  <c:v>220000</c:v>
                </c:pt>
                <c:pt idx="196">
                  <c:v>222000</c:v>
                </c:pt>
                <c:pt idx="197">
                  <c:v>224000</c:v>
                </c:pt>
                <c:pt idx="198">
                  <c:v>226000</c:v>
                </c:pt>
                <c:pt idx="199">
                  <c:v>228000</c:v>
                </c:pt>
                <c:pt idx="200">
                  <c:v>230000</c:v>
                </c:pt>
                <c:pt idx="201">
                  <c:v>232000</c:v>
                </c:pt>
                <c:pt idx="202">
                  <c:v>234000</c:v>
                </c:pt>
                <c:pt idx="203">
                  <c:v>236000</c:v>
                </c:pt>
                <c:pt idx="204">
                  <c:v>238000</c:v>
                </c:pt>
                <c:pt idx="205">
                  <c:v>240000</c:v>
                </c:pt>
                <c:pt idx="206">
                  <c:v>242000</c:v>
                </c:pt>
                <c:pt idx="207">
                  <c:v>244000</c:v>
                </c:pt>
                <c:pt idx="208">
                  <c:v>246000</c:v>
                </c:pt>
                <c:pt idx="209">
                  <c:v>248000</c:v>
                </c:pt>
                <c:pt idx="210">
                  <c:v>250000</c:v>
                </c:pt>
                <c:pt idx="211">
                  <c:v>252000</c:v>
                </c:pt>
                <c:pt idx="212">
                  <c:v>254000</c:v>
                </c:pt>
                <c:pt idx="213">
                  <c:v>256000</c:v>
                </c:pt>
                <c:pt idx="214">
                  <c:v>258000</c:v>
                </c:pt>
                <c:pt idx="215">
                  <c:v>260000</c:v>
                </c:pt>
                <c:pt idx="216">
                  <c:v>262000</c:v>
                </c:pt>
                <c:pt idx="217">
                  <c:v>264000</c:v>
                </c:pt>
                <c:pt idx="218">
                  <c:v>266000</c:v>
                </c:pt>
                <c:pt idx="219">
                  <c:v>268000</c:v>
                </c:pt>
                <c:pt idx="220">
                  <c:v>270000</c:v>
                </c:pt>
                <c:pt idx="221">
                  <c:v>272000</c:v>
                </c:pt>
                <c:pt idx="222">
                  <c:v>274000</c:v>
                </c:pt>
                <c:pt idx="223">
                  <c:v>276000</c:v>
                </c:pt>
                <c:pt idx="224">
                  <c:v>278000</c:v>
                </c:pt>
                <c:pt idx="225">
                  <c:v>280000</c:v>
                </c:pt>
                <c:pt idx="226">
                  <c:v>282000</c:v>
                </c:pt>
                <c:pt idx="227">
                  <c:v>284000</c:v>
                </c:pt>
                <c:pt idx="228">
                  <c:v>286000</c:v>
                </c:pt>
                <c:pt idx="229">
                  <c:v>288000</c:v>
                </c:pt>
                <c:pt idx="230">
                  <c:v>290000</c:v>
                </c:pt>
                <c:pt idx="231">
                  <c:v>292000</c:v>
                </c:pt>
                <c:pt idx="232">
                  <c:v>294000</c:v>
                </c:pt>
                <c:pt idx="233">
                  <c:v>296000</c:v>
                </c:pt>
                <c:pt idx="234">
                  <c:v>298000</c:v>
                </c:pt>
                <c:pt idx="235">
                  <c:v>300000</c:v>
                </c:pt>
                <c:pt idx="236">
                  <c:v>302000</c:v>
                </c:pt>
                <c:pt idx="237">
                  <c:v>304000</c:v>
                </c:pt>
                <c:pt idx="238">
                  <c:v>306000</c:v>
                </c:pt>
                <c:pt idx="239">
                  <c:v>308000</c:v>
                </c:pt>
                <c:pt idx="240">
                  <c:v>310000</c:v>
                </c:pt>
                <c:pt idx="241">
                  <c:v>312000</c:v>
                </c:pt>
                <c:pt idx="242">
                  <c:v>314000</c:v>
                </c:pt>
                <c:pt idx="243">
                  <c:v>316000</c:v>
                </c:pt>
                <c:pt idx="244">
                  <c:v>318000</c:v>
                </c:pt>
                <c:pt idx="245">
                  <c:v>320000</c:v>
                </c:pt>
                <c:pt idx="246">
                  <c:v>322000</c:v>
                </c:pt>
                <c:pt idx="247">
                  <c:v>324000</c:v>
                </c:pt>
                <c:pt idx="248">
                  <c:v>326000</c:v>
                </c:pt>
                <c:pt idx="249">
                  <c:v>328000</c:v>
                </c:pt>
                <c:pt idx="250">
                  <c:v>330000</c:v>
                </c:pt>
                <c:pt idx="251">
                  <c:v>332000</c:v>
                </c:pt>
                <c:pt idx="252">
                  <c:v>334000</c:v>
                </c:pt>
                <c:pt idx="253">
                  <c:v>336000</c:v>
                </c:pt>
                <c:pt idx="254">
                  <c:v>338000</c:v>
                </c:pt>
                <c:pt idx="255">
                  <c:v>340000</c:v>
                </c:pt>
              </c:numCache>
            </c:numRef>
          </c:xVal>
          <c:yVal>
            <c:numRef>
              <c:f>'density vs alt'!$S$13:$S$268</c:f>
              <c:numCache>
                <c:formatCode>0.000E+00</c:formatCode>
                <c:ptCount val="256"/>
                <c:pt idx="0">
                  <c:v>1.12008</c:v>
                </c:pt>
                <c:pt idx="1">
                  <c:v>1.0995900000000001</c:v>
                </c:pt>
                <c:pt idx="2">
                  <c:v>1.0790999999999999</c:v>
                </c:pt>
                <c:pt idx="3">
                  <c:v>1.0588599999999999</c:v>
                </c:pt>
                <c:pt idx="4">
                  <c:v>1.03894</c:v>
                </c:pt>
                <c:pt idx="5">
                  <c:v>1.01935</c:v>
                </c:pt>
                <c:pt idx="6">
                  <c:v>1</c:v>
                </c:pt>
                <c:pt idx="7">
                  <c:v>0.97633000000000003</c:v>
                </c:pt>
                <c:pt idx="8">
                  <c:v>0.95287999999999995</c:v>
                </c:pt>
                <c:pt idx="9">
                  <c:v>0.92979999999999996</c:v>
                </c:pt>
                <c:pt idx="10">
                  <c:v>0.90747999999999995</c:v>
                </c:pt>
                <c:pt idx="11">
                  <c:v>0.86375999999999997</c:v>
                </c:pt>
                <c:pt idx="12">
                  <c:v>0.82167999999999997</c:v>
                </c:pt>
                <c:pt idx="13">
                  <c:v>0.78119000000000005</c:v>
                </c:pt>
                <c:pt idx="14">
                  <c:v>0.74224999999999997</c:v>
                </c:pt>
                <c:pt idx="15">
                  <c:v>0.70482</c:v>
                </c:pt>
                <c:pt idx="16">
                  <c:v>0.66884999999999994</c:v>
                </c:pt>
                <c:pt idx="17">
                  <c:v>0.63431999999999999</c:v>
                </c:pt>
                <c:pt idx="18">
                  <c:v>0.60116999999999998</c:v>
                </c:pt>
                <c:pt idx="19">
                  <c:v>0.56935999999999998</c:v>
                </c:pt>
                <c:pt idx="20">
                  <c:v>0.53886999999999996</c:v>
                </c:pt>
                <c:pt idx="21">
                  <c:v>0.50963999999999998</c:v>
                </c:pt>
                <c:pt idx="22">
                  <c:v>0.48165000000000002</c:v>
                </c:pt>
                <c:pt idx="23">
                  <c:v>0.45484999999999998</c:v>
                </c:pt>
                <c:pt idx="24">
                  <c:v>0.42920999999999998</c:v>
                </c:pt>
                <c:pt idx="25">
                  <c:v>0.4047</c:v>
                </c:pt>
                <c:pt idx="26">
                  <c:v>0.38128000000000001</c:v>
                </c:pt>
                <c:pt idx="27">
                  <c:v>0.35891000000000001</c:v>
                </c:pt>
                <c:pt idx="28">
                  <c:v>0.33756000000000003</c:v>
                </c:pt>
                <c:pt idx="29">
                  <c:v>0.31719999999999998</c:v>
                </c:pt>
                <c:pt idx="30">
                  <c:v>0.29780000000000001</c:v>
                </c:pt>
                <c:pt idx="31">
                  <c:v>0.27543000000000001</c:v>
                </c:pt>
                <c:pt idx="32">
                  <c:v>0.25463999999999998</c:v>
                </c:pt>
                <c:pt idx="33">
                  <c:v>0.23543</c:v>
                </c:pt>
                <c:pt idx="34">
                  <c:v>0.21762999999999999</c:v>
                </c:pt>
                <c:pt idx="35">
                  <c:v>0.20122000000000001</c:v>
                </c:pt>
                <c:pt idx="36">
                  <c:v>0.186</c:v>
                </c:pt>
                <c:pt idx="37">
                  <c:v>0.17199999999999999</c:v>
                </c:pt>
                <c:pt idx="38">
                  <c:v>0.15898000000000001</c:v>
                </c:pt>
                <c:pt idx="39">
                  <c:v>0.14702000000000001</c:v>
                </c:pt>
                <c:pt idx="40">
                  <c:v>0.13589000000000001</c:v>
                </c:pt>
                <c:pt idx="41">
                  <c:v>0.12562999999999999</c:v>
                </c:pt>
                <c:pt idx="42">
                  <c:v>0.11616</c:v>
                </c:pt>
                <c:pt idx="43">
                  <c:v>0.10743</c:v>
                </c:pt>
                <c:pt idx="44">
                  <c:v>9.9304000000000003E-2</c:v>
                </c:pt>
                <c:pt idx="45">
                  <c:v>9.1837000000000002E-2</c:v>
                </c:pt>
                <c:pt idx="46">
                  <c:v>8.4893999999999997E-2</c:v>
                </c:pt>
                <c:pt idx="47">
                  <c:v>7.8497999999999998E-2</c:v>
                </c:pt>
                <c:pt idx="48">
                  <c:v>7.2579000000000005E-2</c:v>
                </c:pt>
                <c:pt idx="49">
                  <c:v>6.6979999999999998E-2</c:v>
                </c:pt>
                <c:pt idx="50">
                  <c:v>6.1808000000000002E-2</c:v>
                </c:pt>
                <c:pt idx="51">
                  <c:v>5.7044999999999998E-2</c:v>
                </c:pt>
                <c:pt idx="52">
                  <c:v>5.2660999999999999E-2</c:v>
                </c:pt>
                <c:pt idx="53">
                  <c:v>4.8619999999999997E-2</c:v>
                </c:pt>
                <c:pt idx="54">
                  <c:v>4.4902999999999998E-2</c:v>
                </c:pt>
                <c:pt idx="55">
                  <c:v>4.1478000000000001E-2</c:v>
                </c:pt>
                <c:pt idx="56">
                  <c:v>3.8316999999999997E-2</c:v>
                </c:pt>
                <c:pt idx="57">
                  <c:v>3.5403999999999998E-2</c:v>
                </c:pt>
                <c:pt idx="58">
                  <c:v>3.2722000000000001E-2</c:v>
                </c:pt>
                <c:pt idx="59">
                  <c:v>3.0245000000000001E-2</c:v>
                </c:pt>
                <c:pt idx="60">
                  <c:v>2.7965E-2</c:v>
                </c:pt>
                <c:pt idx="61">
                  <c:v>2.5860999999999999E-2</c:v>
                </c:pt>
                <c:pt idx="62">
                  <c:v>2.3917000000000001E-2</c:v>
                </c:pt>
                <c:pt idx="63">
                  <c:v>2.2121999999999999E-2</c:v>
                </c:pt>
                <c:pt idx="64">
                  <c:v>2.0469999999999999E-2</c:v>
                </c:pt>
                <c:pt idx="65">
                  <c:v>1.8946999999999999E-2</c:v>
                </c:pt>
                <c:pt idx="66">
                  <c:v>1.7533E-2</c:v>
                </c:pt>
                <c:pt idx="67">
                  <c:v>1.6229E-2</c:v>
                </c:pt>
                <c:pt idx="68">
                  <c:v>1.5029000000000001E-2</c:v>
                </c:pt>
                <c:pt idx="69">
                  <c:v>1.3918E-2</c:v>
                </c:pt>
                <c:pt idx="70">
                  <c:v>1.2891E-2</c:v>
                </c:pt>
                <c:pt idx="71">
                  <c:v>1.1943E-2</c:v>
                </c:pt>
                <c:pt idx="72">
                  <c:v>1.1065E-2</c:v>
                </c:pt>
                <c:pt idx="73">
                  <c:v>9.4449000000000009E-3</c:v>
                </c:pt>
                <c:pt idx="74">
                  <c:v>8.0713E-3</c:v>
                </c:pt>
                <c:pt idx="75">
                  <c:v>6.9086E-3</c:v>
                </c:pt>
                <c:pt idx="76">
                  <c:v>5.9248E-3</c:v>
                </c:pt>
                <c:pt idx="77">
                  <c:v>5.0898000000000002E-3</c:v>
                </c:pt>
                <c:pt idx="78">
                  <c:v>4.3812E-3</c:v>
                </c:pt>
                <c:pt idx="79">
                  <c:v>3.7770999999999998E-3</c:v>
                </c:pt>
                <c:pt idx="80">
                  <c:v>3.2620000000000001E-3</c:v>
                </c:pt>
                <c:pt idx="81">
                  <c:v>2.8211999999999998E-3</c:v>
                </c:pt>
                <c:pt idx="82">
                  <c:v>2.4448999999999999E-3</c:v>
                </c:pt>
                <c:pt idx="83">
                  <c:v>2.1216E-3</c:v>
                </c:pt>
                <c:pt idx="84">
                  <c:v>1.8441E-3</c:v>
                </c:pt>
                <c:pt idx="85">
                  <c:v>1.6049E-3</c:v>
                </c:pt>
                <c:pt idx="86">
                  <c:v>1.3992E-3</c:v>
                </c:pt>
                <c:pt idx="87">
                  <c:v>1.222E-3</c:v>
                </c:pt>
                <c:pt idx="88">
                  <c:v>1.0751000000000001E-3</c:v>
                </c:pt>
                <c:pt idx="89">
                  <c:v>9.4939000000000004E-4</c:v>
                </c:pt>
                <c:pt idx="90">
                  <c:v>8.3836999999999996E-4</c:v>
                </c:pt>
                <c:pt idx="91">
                  <c:v>7.4032999999999998E-4</c:v>
                </c:pt>
                <c:pt idx="92">
                  <c:v>6.5388000000000002E-4</c:v>
                </c:pt>
                <c:pt idx="93">
                  <c:v>5.7983999999999998E-4</c:v>
                </c:pt>
                <c:pt idx="94">
                  <c:v>5.1542999999999999E-4</c:v>
                </c:pt>
                <c:pt idx="95">
                  <c:v>4.5780000000000001E-4</c:v>
                </c:pt>
                <c:pt idx="96">
                  <c:v>4.0620000000000001E-4</c:v>
                </c:pt>
                <c:pt idx="97">
                  <c:v>3.6015999999999999E-4</c:v>
                </c:pt>
                <c:pt idx="98">
                  <c:v>3.191E-4</c:v>
                </c:pt>
                <c:pt idx="99">
                  <c:v>2.8237E-4</c:v>
                </c:pt>
                <c:pt idx="100">
                  <c:v>2.4970999999999999E-4</c:v>
                </c:pt>
                <c:pt idx="101">
                  <c:v>2.2065E-4</c:v>
                </c:pt>
                <c:pt idx="102">
                  <c:v>1.9535E-4</c:v>
                </c:pt>
                <c:pt idx="103">
                  <c:v>1.7347E-4</c:v>
                </c:pt>
                <c:pt idx="104">
                  <c:v>1.538E-4</c:v>
                </c:pt>
                <c:pt idx="105">
                  <c:v>1.36E-4</c:v>
                </c:pt>
                <c:pt idx="106">
                  <c:v>1.2008E-4</c:v>
                </c:pt>
                <c:pt idx="107">
                  <c:v>1.058E-4</c:v>
                </c:pt>
                <c:pt idx="108">
                  <c:v>9.3060999999999996E-5</c:v>
                </c:pt>
                <c:pt idx="109">
                  <c:v>8.1631999999999994E-5</c:v>
                </c:pt>
                <c:pt idx="110">
                  <c:v>7.1378999999999995E-5</c:v>
                </c:pt>
                <c:pt idx="111">
                  <c:v>6.2081000000000004E-5</c:v>
                </c:pt>
                <c:pt idx="112">
                  <c:v>5.3902E-5</c:v>
                </c:pt>
                <c:pt idx="113">
                  <c:v>4.6702000000000001E-5</c:v>
                </c:pt>
                <c:pt idx="114">
                  <c:v>4.0391E-5</c:v>
                </c:pt>
                <c:pt idx="115">
                  <c:v>3.4857000000000002E-5</c:v>
                </c:pt>
                <c:pt idx="116">
                  <c:v>3.0023999999999999E-5</c:v>
                </c:pt>
                <c:pt idx="117">
                  <c:v>2.5803999999999999E-5</c:v>
                </c:pt>
                <c:pt idx="118">
                  <c:v>2.213E-5</c:v>
                </c:pt>
                <c:pt idx="119">
                  <c:v>1.893E-5</c:v>
                </c:pt>
                <c:pt idx="120">
                  <c:v>1.6163000000000001E-5</c:v>
                </c:pt>
                <c:pt idx="121">
                  <c:v>1.3567000000000001E-5</c:v>
                </c:pt>
                <c:pt idx="122">
                  <c:v>1.1396000000000001E-5</c:v>
                </c:pt>
                <c:pt idx="123">
                  <c:v>9.5673000000000007E-6</c:v>
                </c:pt>
                <c:pt idx="124">
                  <c:v>8.0359000000000004E-6</c:v>
                </c:pt>
                <c:pt idx="125">
                  <c:v>6.7494000000000001E-6</c:v>
                </c:pt>
                <c:pt idx="126">
                  <c:v>5.6686000000000002E-6</c:v>
                </c:pt>
                <c:pt idx="127">
                  <c:v>4.7616000000000003E-6</c:v>
                </c:pt>
                <c:pt idx="128">
                  <c:v>3.9991999999999998E-6</c:v>
                </c:pt>
                <c:pt idx="129">
                  <c:v>3.36E-6</c:v>
                </c:pt>
                <c:pt idx="130">
                  <c:v>2.8229000000000001E-6</c:v>
                </c:pt>
                <c:pt idx="131">
                  <c:v>1.9788E-6</c:v>
                </c:pt>
                <c:pt idx="132">
                  <c:v>1.378E-6</c:v>
                </c:pt>
                <c:pt idx="133">
                  <c:v>9.6570999999999998E-7</c:v>
                </c:pt>
                <c:pt idx="134">
                  <c:v>6.8220000000000001E-7</c:v>
                </c:pt>
                <c:pt idx="135">
                  <c:v>4.8505999999999998E-7</c:v>
                </c:pt>
                <c:pt idx="136">
                  <c:v>3.4570999999999999E-7</c:v>
                </c:pt>
                <c:pt idx="137">
                  <c:v>2.4489999999999998E-7</c:v>
                </c:pt>
                <c:pt idx="138">
                  <c:v>1.7583999999999999E-7</c:v>
                </c:pt>
                <c:pt idx="139">
                  <c:v>1.2776E-7</c:v>
                </c:pt>
                <c:pt idx="140">
                  <c:v>9.3959000000000001E-8</c:v>
                </c:pt>
                <c:pt idx="141">
                  <c:v>6.9558999999999994E-8</c:v>
                </c:pt>
                <c:pt idx="142">
                  <c:v>4.8489999999999999E-8</c:v>
                </c:pt>
                <c:pt idx="143">
                  <c:v>3.5110000000000001E-8</c:v>
                </c:pt>
                <c:pt idx="144">
                  <c:v>2.6219999999999999E-8</c:v>
                </c:pt>
                <c:pt idx="145">
                  <c:v>2.3255053850723869E-8</c:v>
                </c:pt>
                <c:pt idx="146">
                  <c:v>2.0625382517165029E-8</c:v>
                </c:pt>
                <c:pt idx="147">
                  <c:v>1.8293073269582434E-8</c:v>
                </c:pt>
                <c:pt idx="148">
                  <c:v>1.6224500533157011E-8</c:v>
                </c:pt>
                <c:pt idx="149">
                  <c:v>1.4389841098385371E-8</c:v>
                </c:pt>
                <c:pt idx="150">
                  <c:v>1.2762644151270457E-8</c:v>
                </c:pt>
                <c:pt idx="151">
                  <c:v>1.1319449924310471E-8</c:v>
                </c:pt>
                <c:pt idx="152">
                  <c:v>1.0039451470267436E-8</c:v>
                </c:pt>
                <c:pt idx="153">
                  <c:v>8.9041946824103028E-9</c:v>
                </c:pt>
                <c:pt idx="154">
                  <c:v>7.8973122363379399E-9</c:v>
                </c:pt>
                <c:pt idx="155">
                  <c:v>7.004287617544596E-9</c:v>
                </c:pt>
                <c:pt idx="156">
                  <c:v>6.2122458326452324E-9</c:v>
                </c:pt>
                <c:pt idx="157">
                  <c:v>5.5097677868840511E-9</c:v>
                </c:pt>
                <c:pt idx="158">
                  <c:v>4.8867256517533297E-9</c:v>
                </c:pt>
                <c:pt idx="159">
                  <c:v>4.3341368491699986E-9</c:v>
                </c:pt>
                <c:pt idx="160">
                  <c:v>3.8440345470577804E-9</c:v>
                </c:pt>
                <c:pt idx="161">
                  <c:v>3.4093527992323273E-9</c:v>
                </c:pt>
                <c:pt idx="162">
                  <c:v>3.023824673617999E-9</c:v>
                </c:pt>
                <c:pt idx="163">
                  <c:v>2.6818919000813916E-9</c:v>
                </c:pt>
                <c:pt idx="164">
                  <c:v>2.378624735248396E-9</c:v>
                </c:pt>
                <c:pt idx="165">
                  <c:v>2.1096508889727406E-9</c:v>
                </c:pt>
                <c:pt idx="166">
                  <c:v>1.8710924877684422E-9</c:v>
                </c:pt>
                <c:pt idx="167">
                  <c:v>1.6595101663897792E-9</c:v>
                </c:pt>
                <c:pt idx="168">
                  <c:v>1.4718534815109862E-9</c:v>
                </c:pt>
                <c:pt idx="169">
                  <c:v>1.3054169326053925E-9</c:v>
                </c:pt>
                <c:pt idx="170">
                  <c:v>1.1578009559643467E-9</c:v>
                </c:pt>
                <c:pt idx="171">
                  <c:v>1.0268773294954409E-9</c:v>
                </c:pt>
                <c:pt idx="172">
                  <c:v>9.1075848953104511E-10</c:v>
                </c:pt>
                <c:pt idx="173">
                  <c:v>8.0777031727873323E-10</c:v>
                </c:pt>
                <c:pt idx="174">
                  <c:v>7.1642800256801091E-10</c:v>
                </c:pt>
                <c:pt idx="175">
                  <c:v>6.3541463691402092E-10</c:v>
                </c:pt>
                <c:pt idx="176">
                  <c:v>5.6356222726825751E-10</c:v>
                </c:pt>
                <c:pt idx="177">
                  <c:v>4.9983485672605714E-10</c:v>
                </c:pt>
                <c:pt idx="178">
                  <c:v>4.433137494139324E-10</c:v>
                </c:pt>
                <c:pt idx="179">
                  <c:v>3.9318402423292535E-10</c:v>
                </c:pt>
                <c:pt idx="180">
                  <c:v>3.4872294648287557E-10</c:v>
                </c:pt>
                <c:pt idx="181">
                  <c:v>3.0928950798788597E-10</c:v>
                </c:pt>
                <c:pt idx="182">
                  <c:v>2.7431518549665056E-10</c:v>
                </c:pt>
                <c:pt idx="183">
                  <c:v>2.4329574411883758E-10</c:v>
                </c:pt>
                <c:pt idx="184">
                  <c:v>2.1578396762530519E-10</c:v>
                </c:pt>
                <c:pt idx="185">
                  <c:v>1.9138321080279664E-10</c:v>
                </c:pt>
                <c:pt idx="186">
                  <c:v>1.6974168090554818E-10</c:v>
                </c:pt>
                <c:pt idx="187">
                  <c:v>1.5054736575785317E-10</c:v>
                </c:pt>
                <c:pt idx="188">
                  <c:v>1.3352353538457276E-10</c:v>
                </c:pt>
                <c:pt idx="189">
                  <c:v>1.184247523153041E-10</c:v>
                </c:pt>
                <c:pt idx="190">
                  <c:v>1.0503333304161073E-10</c:v>
                </c:pt>
                <c:pt idx="191">
                  <c:v>9.3156209611124016E-11</c:v>
                </c:pt>
                <c:pt idx="192">
                  <c:v>8.262214611121325E-11</c:v>
                </c:pt>
                <c:pt idx="193">
                  <c:v>7.3279269911466041E-11</c:v>
                </c:pt>
                <c:pt idx="194">
                  <c:v>6.4992882072191913E-11</c:v>
                </c:pt>
                <c:pt idx="195">
                  <c:v>5.7643515350975171E-11</c:v>
                </c:pt>
                <c:pt idx="196">
                  <c:v>5.1125211808999063E-11</c:v>
                </c:pt>
                <c:pt idx="197">
                  <c:v>4.5343995184894623E-11</c:v>
                </c:pt>
                <c:pt idx="198">
                  <c:v>4.0216516011887422E-11</c:v>
                </c:pt>
                <c:pt idx="199">
                  <c:v>3.5668849944505745E-11</c:v>
                </c:pt>
                <c:pt idx="200">
                  <c:v>3.1635431969979819E-11</c:v>
                </c:pt>
                <c:pt idx="201">
                  <c:v>2.8058111138550426E-11</c:v>
                </c:pt>
                <c:pt idx="202">
                  <c:v>2.4885312184461683E-11</c:v>
                </c:pt>
                <c:pt idx="203">
                  <c:v>2.2071291950485554E-11</c:v>
                </c:pt>
                <c:pt idx="204">
                  <c:v>1.9575479895636529E-11</c:v>
                </c:pt>
                <c:pt idx="205">
                  <c:v>1.7361893177985886E-11</c:v>
                </c:pt>
                <c:pt idx="206">
                  <c:v>1.5398617879655877E-11</c:v>
                </c:pt>
                <c:pt idx="207">
                  <c:v>1.3657348894665019E-11</c:v>
                </c:pt>
                <c:pt idx="208">
                  <c:v>1.2112981846054886E-11</c:v>
                </c:pt>
                <c:pt idx="209">
                  <c:v>1.074325114885001E-11</c:v>
                </c:pt>
                <c:pt idx="210">
                  <c:v>9.5284090007001543E-12</c:v>
                </c:pt>
                <c:pt idx="211">
                  <c:v>8.4509406721206666E-12</c:v>
                </c:pt>
                <c:pt idx="212">
                  <c:v>7.4953119915880561E-12</c:v>
                </c:pt>
                <c:pt idx="213">
                  <c:v>6.647745384910631E-12</c:v>
                </c:pt>
                <c:pt idx="214">
                  <c:v>5.8960212399693995E-12</c:v>
                </c:pt>
                <c:pt idx="215">
                  <c:v>5.2293017330473002E-12</c:v>
                </c:pt>
                <c:pt idx="216">
                  <c:v>4.6379745768000962E-12</c:v>
                </c:pt>
                <c:pt idx="217">
                  <c:v>4.1135144371386174E-12</c:v>
                </c:pt>
                <c:pt idx="218">
                  <c:v>3.6483600210293118E-12</c:v>
                </c:pt>
                <c:pt idx="219">
                  <c:v>3.2358050631527381E-12</c:v>
                </c:pt>
                <c:pt idx="220">
                  <c:v>2.8699016397430128E-12</c:v>
                </c:pt>
                <c:pt idx="221">
                  <c:v>2.5453744156561612E-12</c:v>
                </c:pt>
                <c:pt idx="222">
                  <c:v>2.2575445883424438E-12</c:v>
                </c:pt>
                <c:pt idx="223">
                  <c:v>2.0022624322011341E-12</c:v>
                </c:pt>
                <c:pt idx="224">
                  <c:v>1.7758474707901892E-12</c:v>
                </c:pt>
                <c:pt idx="225">
                  <c:v>1.5750354143362926E-12</c:v>
                </c:pt>
                <c:pt idx="226">
                  <c:v>1.3969310975281349E-12</c:v>
                </c:pt>
                <c:pt idx="227">
                  <c:v>1.2389667390834303E-12</c:v>
                </c:pt>
                <c:pt idx="228">
                  <c:v>1.0988649213059096E-12</c:v>
                </c:pt>
                <c:pt idx="229">
                  <c:v>9.746057558978012E-13</c:v>
                </c:pt>
                <c:pt idx="230">
                  <c:v>8.6439776264793391E-13</c:v>
                </c:pt>
                <c:pt idx="231">
                  <c:v>7.6665204114503997E-13</c:v>
                </c:pt>
                <c:pt idx="232">
                  <c:v>6.7995936314245842E-13</c:v>
                </c:pt>
                <c:pt idx="233">
                  <c:v>6.0306985530822992E-13</c:v>
                </c:pt>
                <c:pt idx="234">
                  <c:v>5.348749794409278E-13</c:v>
                </c:pt>
                <c:pt idx="235">
                  <c:v>4.7439155035482862E-13</c:v>
                </c:pt>
                <c:pt idx="236">
                  <c:v>4.2074756101563364E-13</c:v>
                </c:pt>
                <c:pt idx="237">
                  <c:v>3.7316961056366499E-13</c:v>
                </c:pt>
                <c:pt idx="238">
                  <c:v>3.3097175397069701E-13</c:v>
                </c:pt>
                <c:pt idx="239">
                  <c:v>2.9354561257273443E-13</c:v>
                </c:pt>
                <c:pt idx="240">
                  <c:v>2.6035160289941533E-13</c:v>
                </c:pt>
                <c:pt idx="241">
                  <c:v>2.3091115734356118E-13</c:v>
                </c:pt>
                <c:pt idx="242">
                  <c:v>2.0479982451401576E-13</c:v>
                </c:pt>
                <c:pt idx="243">
                  <c:v>1.8164114979756787E-13</c:v>
                </c:pt>
                <c:pt idx="244">
                  <c:v>1.6110124790426565E-13</c:v>
                </c:pt>
                <c:pt idx="245">
                  <c:v>1.428839891469302E-13</c:v>
                </c:pt>
                <c:pt idx="246">
                  <c:v>1.2672673005408504E-13</c:v>
                </c:pt>
                <c:pt idx="247">
                  <c:v>1.1239652676330653E-13</c:v>
                </c:pt>
                <c:pt idx="248">
                  <c:v>9.9686776602403396E-14</c:v>
                </c:pt>
                <c:pt idx="249">
                  <c:v>8.8414239439129419E-14</c:v>
                </c:pt>
                <c:pt idx="250">
                  <c:v>7.8416395855367907E-14</c:v>
                </c:pt>
                <c:pt idx="251">
                  <c:v>6.9549104057828466E-14</c:v>
                </c:pt>
                <c:pt idx="252">
                  <c:v>6.1684521744256194E-14</c:v>
                </c:pt>
                <c:pt idx="253">
                  <c:v>5.4709262964104748E-14</c:v>
                </c:pt>
                <c:pt idx="254">
                  <c:v>4.8522763400597539E-14</c:v>
                </c:pt>
                <c:pt idx="255">
                  <c:v>4.3035830505981315E-14</c:v>
                </c:pt>
              </c:numCache>
            </c:numRef>
          </c:yVal>
          <c:smooth val="0"/>
          <c:extLst>
            <c:ext xmlns:c16="http://schemas.microsoft.com/office/drawing/2014/chart" uri="{C3380CC4-5D6E-409C-BE32-E72D297353CC}">
              <c16:uniqueId val="{00000002-60FD-4869-946A-D706836B39F0}"/>
            </c:ext>
          </c:extLst>
        </c:ser>
        <c:ser>
          <c:idx val="3"/>
          <c:order val="1"/>
          <c:tx>
            <c:strRef>
              <c:f>'density vs alt'!$T$10</c:f>
              <c:strCache>
                <c:ptCount val="1"/>
                <c:pt idx="0">
                  <c:v>ICAO polynomial</c:v>
                </c:pt>
              </c:strCache>
            </c:strRef>
          </c:tx>
          <c:spPr>
            <a:ln w="19050">
              <a:solidFill>
                <a:srgbClr val="0066FF"/>
              </a:solidFill>
              <a:prstDash val="dash"/>
            </a:ln>
          </c:spPr>
          <c:marker>
            <c:symbol val="none"/>
          </c:marker>
          <c:xVal>
            <c:numRef>
              <c:f>'density vs alt'!$T$13:$T$268</c:f>
              <c:numCache>
                <c:formatCode>General</c:formatCode>
                <c:ptCount val="256"/>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numCache>
            </c:numRef>
          </c:xVal>
          <c:yVal>
            <c:numRef>
              <c:f>'density vs alt'!$U$13:$U$268</c:f>
              <c:numCache>
                <c:formatCode>0.0000</c:formatCode>
                <c:ptCount val="256"/>
                <c:pt idx="0">
                  <c:v>1.1221883008071354</c:v>
                </c:pt>
                <c:pt idx="1">
                  <c:v>1.1009974390969801</c:v>
                </c:pt>
                <c:pt idx="2">
                  <c:v>1.0801436159920199</c:v>
                </c:pt>
                <c:pt idx="3">
                  <c:v>1.0596218573385792</c:v>
                </c:pt>
                <c:pt idx="4">
                  <c:v>1.0394272405462741</c:v>
                </c:pt>
                <c:pt idx="5">
                  <c:v>1.0195548945880137</c:v>
                </c:pt>
                <c:pt idx="6">
                  <c:v>1</c:v>
                </c:pt>
                <c:pt idx="7">
                  <c:v>0.97599553906555658</c:v>
                </c:pt>
                <c:pt idx="8">
                  <c:v>0.95247045082176751</c:v>
                </c:pt>
                <c:pt idx="9">
                  <c:v>0.92941566214815341</c:v>
                </c:pt>
                <c:pt idx="10">
                  <c:v>0.90682222581117999</c:v>
                </c:pt>
                <c:pt idx="11">
                  <c:v>0.86298425064774253</c:v>
                </c:pt>
                <c:pt idx="12">
                  <c:v>0.82088746520208</c:v>
                </c:pt>
                <c:pt idx="13">
                  <c:v>0.78046482353593749</c:v>
                </c:pt>
                <c:pt idx="14">
                  <c:v>0.74165129390217999</c:v>
                </c:pt>
                <c:pt idx="15">
                  <c:v>0.70438385874479248</c:v>
                </c:pt>
                <c:pt idx="16">
                  <c:v>0.66860151469887996</c:v>
                </c:pt>
                <c:pt idx="17">
                  <c:v>0.63424527259066754</c:v>
                </c:pt>
                <c:pt idx="18">
                  <c:v>0.6012581574375</c:v>
                </c:pt>
                <c:pt idx="19">
                  <c:v>0.56958520844784244</c:v>
                </c:pt>
                <c:pt idx="20">
                  <c:v>0.53917347902127988</c:v>
                </c:pt>
                <c:pt idx="21">
                  <c:v>0.50997203674851743</c:v>
                </c:pt>
                <c:pt idx="22">
                  <c:v>0.48193196341138</c:v>
                </c:pt>
                <c:pt idx="23">
                  <c:v>0.4550063549828125</c:v>
                </c:pt>
                <c:pt idx="24">
                  <c:v>0.42915032162687994</c:v>
                </c:pt>
                <c:pt idx="25">
                  <c:v>0.40432098769876745</c:v>
                </c:pt>
                <c:pt idx="26">
                  <c:v>0.38047749174477996</c:v>
                </c:pt>
                <c:pt idx="27">
                  <c:v>0.35758098650234238</c:v>
                </c:pt>
                <c:pt idx="28">
                  <c:v>0.33559463889999996</c:v>
                </c:pt>
                <c:pt idx="29">
                  <c:v>0.31448363005741742</c:v>
                </c:pt>
                <c:pt idx="30">
                  <c:v>0.29421515528537989</c:v>
                </c:pt>
                <c:pt idx="31">
                  <c:v>0.27475842408579232</c:v>
                </c:pt>
                <c:pt idx="32">
                  <c:v>0.25608466015167985</c:v>
                </c:pt>
                <c:pt idx="33">
                  <c:v>0.23816710136718733</c:v>
                </c:pt>
                <c:pt idx="34">
                  <c:v>0.2209809998075799</c:v>
                </c:pt>
                <c:pt idx="35">
                  <c:v>0.20450362173924241</c:v>
                </c:pt>
                <c:pt idx="36">
                  <c:v>0.18871424761967981</c:v>
                </c:pt>
                <c:pt idx="37">
                  <c:v>0.17359417209751737</c:v>
                </c:pt>
                <c:pt idx="38">
                  <c:v>0.15912670401249984</c:v>
                </c:pt>
                <c:pt idx="39">
                  <c:v>0.14529716639549239</c:v>
                </c:pt>
                <c:pt idx="40">
                  <c:v>0.13209289646847988</c:v>
                </c:pt>
                <c:pt idx="41">
                  <c:v>0.11950324564456738</c:v>
                </c:pt>
                <c:pt idx="42">
                  <c:v>0.10751957952797986</c:v>
                </c:pt>
                <c:pt idx="43">
                  <c:v>9.6135277914062289E-2</c:v>
                </c:pt>
                <c:pt idx="44">
                  <c:v>8.5345734789279759E-2</c:v>
                </c:pt>
                <c:pt idx="45">
                  <c:v>7.5148358331217247E-2</c:v>
                </c:pt>
                <c:pt idx="46">
                  <c:v>6.5542570908579734E-2</c:v>
                </c:pt>
                <c:pt idx="47">
                  <c:v>5.6529809081192317E-2</c:v>
                </c:pt>
                <c:pt idx="48">
                  <c:v>4.8113523599999874E-2</c:v>
                </c:pt>
                <c:pt idx="49">
                  <c:v>4.0299179407067176E-2</c:v>
                </c:pt>
                <c:pt idx="50">
                  <c:v>3.3094255635579661E-2</c:v>
                </c:pt>
                <c:pt idx="51">
                  <c:v>2.6508245609842218E-2</c:v>
                </c:pt>
                <c:pt idx="52">
                  <c:v>2.055265684527996E-2</c:v>
                </c:pt>
                <c:pt idx="53">
                  <c:v>1.5241011048437336E-2</c:v>
                </c:pt>
                <c:pt idx="54">
                  <c:v>1.0588844116979912E-2</c:v>
                </c:pt>
                <c:pt idx="55">
                  <c:v>6.6137061396923658E-3</c:v>
                </c:pt>
                <c:pt idx="56">
                  <c:v>3.3351613964797133E-3</c:v>
                </c:pt>
                <c:pt idx="57">
                  <c:v>7.7478835836730653E-4</c:v>
                </c:pt>
                <c:pt idx="58">
                  <c:v>-1.0438203125000545E-3</c:v>
                </c:pt>
                <c:pt idx="59">
                  <c:v>-2.0950577628577882E-3</c:v>
                </c:pt>
                <c:pt idx="60">
                  <c:v>-2.3513029483199777E-3</c:v>
                </c:pt>
                <c:pt idx="61">
                  <c:v>-1.7829206333828118E-3</c:v>
                </c:pt>
                <c:pt idx="62">
                  <c:v>-3.582613914201449E-4</c:v>
                </c:pt>
                <c:pt idx="63">
                  <c:v>1.9563383953123958E-3</c:v>
                </c:pt>
                <c:pt idx="64">
                  <c:v>5.1965565356796306E-3</c:v>
                </c:pt>
                <c:pt idx="65">
                  <c:v>9.4000850296670491E-3</c:v>
                </c:pt>
                <c:pt idx="66">
                  <c:v>1.4606630068379589E-2</c:v>
                </c:pt>
                <c:pt idx="67">
                  <c:v>2.0857912034042081E-2</c:v>
                </c:pt>
                <c:pt idx="68">
                  <c:v>2.8197665499999802E-2</c:v>
                </c:pt>
                <c:pt idx="69">
                  <c:v>3.6671639230717257E-2</c:v>
                </c:pt>
                <c:pt idx="70">
                  <c:v>4.6327596181779507E-2</c:v>
                </c:pt>
                <c:pt idx="71">
                  <c:v>5.7215313499892062E-2</c:v>
                </c:pt>
                <c:pt idx="72">
                  <c:v>6.9386582522879547E-2</c:v>
                </c:pt>
                <c:pt idx="73">
                  <c:v>9.7797011990379601E-2</c:v>
                </c:pt>
                <c:pt idx="74">
                  <c:v>0.13201349910927973</c:v>
                </c:pt>
                <c:pt idx="75">
                  <c:v>0.17252288546249994</c:v>
                </c:pt>
                <c:pt idx="76">
                  <c:v>0.2198442396908793</c:v>
                </c:pt>
                <c:pt idx="77">
                  <c:v>0.27452885749317957</c:v>
                </c:pt>
                <c:pt idx="78">
                  <c:v>0.33716026162607959</c:v>
                </c:pt>
                <c:pt idx="79">
                  <c:v>0.40835420190417959</c:v>
                </c:pt>
                <c:pt idx="80">
                  <c:v>0.48875865519999895</c:v>
                </c:pt>
                <c:pt idx="81">
                  <c:v>0.57905382544397965</c:v>
                </c:pt>
                <c:pt idx="82">
                  <c:v>0.67995214362447975</c:v>
                </c:pt>
                <c:pt idx="83">
                  <c:v>0.79219826778777969</c:v>
                </c:pt>
                <c:pt idx="84">
                  <c:v>0.91656908303807927</c:v>
                </c:pt>
              </c:numCache>
            </c:numRef>
          </c:yVal>
          <c:smooth val="0"/>
          <c:extLst>
            <c:ext xmlns:c16="http://schemas.microsoft.com/office/drawing/2014/chart" uri="{C3380CC4-5D6E-409C-BE32-E72D297353CC}">
              <c16:uniqueId val="{00000003-60FD-4869-946A-D706836B39F0}"/>
            </c:ext>
          </c:extLst>
        </c:ser>
        <c:ser>
          <c:idx val="4"/>
          <c:order val="2"/>
          <c:tx>
            <c:v>AMCP</c:v>
          </c:tx>
          <c:spPr>
            <a:ln w="15875">
              <a:solidFill>
                <a:schemeClr val="tx1"/>
              </a:solidFill>
              <a:prstDash val="dashDot"/>
            </a:ln>
          </c:spPr>
          <c:marker>
            <c:symbol val="none"/>
          </c:marker>
          <c:xVal>
            <c:numRef>
              <c:f>'density vs alt'!$V$13:$V$268</c:f>
              <c:numCache>
                <c:formatCode>0</c:formatCode>
                <c:ptCount val="256"/>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pt idx="145">
                  <c:v>120000</c:v>
                </c:pt>
                <c:pt idx="146">
                  <c:v>122000</c:v>
                </c:pt>
                <c:pt idx="147">
                  <c:v>124000</c:v>
                </c:pt>
                <c:pt idx="148">
                  <c:v>126000</c:v>
                </c:pt>
                <c:pt idx="149">
                  <c:v>128000</c:v>
                </c:pt>
                <c:pt idx="150">
                  <c:v>130000</c:v>
                </c:pt>
                <c:pt idx="151">
                  <c:v>132000</c:v>
                </c:pt>
                <c:pt idx="152">
                  <c:v>134000</c:v>
                </c:pt>
                <c:pt idx="153">
                  <c:v>136000</c:v>
                </c:pt>
                <c:pt idx="154">
                  <c:v>138000</c:v>
                </c:pt>
                <c:pt idx="155">
                  <c:v>140000</c:v>
                </c:pt>
                <c:pt idx="156">
                  <c:v>142000</c:v>
                </c:pt>
                <c:pt idx="157">
                  <c:v>144000</c:v>
                </c:pt>
                <c:pt idx="158">
                  <c:v>146000</c:v>
                </c:pt>
                <c:pt idx="159">
                  <c:v>148000</c:v>
                </c:pt>
                <c:pt idx="160">
                  <c:v>150000</c:v>
                </c:pt>
                <c:pt idx="161">
                  <c:v>152000</c:v>
                </c:pt>
                <c:pt idx="162">
                  <c:v>154000</c:v>
                </c:pt>
                <c:pt idx="163">
                  <c:v>156000</c:v>
                </c:pt>
                <c:pt idx="164">
                  <c:v>158000</c:v>
                </c:pt>
                <c:pt idx="165">
                  <c:v>160000</c:v>
                </c:pt>
                <c:pt idx="166">
                  <c:v>162000</c:v>
                </c:pt>
                <c:pt idx="167">
                  <c:v>164000</c:v>
                </c:pt>
                <c:pt idx="168">
                  <c:v>166000</c:v>
                </c:pt>
                <c:pt idx="169">
                  <c:v>168000</c:v>
                </c:pt>
                <c:pt idx="170">
                  <c:v>170000</c:v>
                </c:pt>
                <c:pt idx="171">
                  <c:v>172000</c:v>
                </c:pt>
                <c:pt idx="172">
                  <c:v>174000</c:v>
                </c:pt>
                <c:pt idx="173">
                  <c:v>176000</c:v>
                </c:pt>
                <c:pt idx="174">
                  <c:v>178000</c:v>
                </c:pt>
                <c:pt idx="175">
                  <c:v>180000</c:v>
                </c:pt>
                <c:pt idx="176">
                  <c:v>182000</c:v>
                </c:pt>
                <c:pt idx="177">
                  <c:v>184000</c:v>
                </c:pt>
                <c:pt idx="178">
                  <c:v>186000</c:v>
                </c:pt>
                <c:pt idx="179">
                  <c:v>188000</c:v>
                </c:pt>
                <c:pt idx="180">
                  <c:v>190000</c:v>
                </c:pt>
                <c:pt idx="181">
                  <c:v>192000</c:v>
                </c:pt>
                <c:pt idx="182">
                  <c:v>194000</c:v>
                </c:pt>
                <c:pt idx="183">
                  <c:v>196000</c:v>
                </c:pt>
                <c:pt idx="184">
                  <c:v>198000</c:v>
                </c:pt>
                <c:pt idx="185">
                  <c:v>200000</c:v>
                </c:pt>
                <c:pt idx="186">
                  <c:v>202000</c:v>
                </c:pt>
                <c:pt idx="187">
                  <c:v>204000</c:v>
                </c:pt>
                <c:pt idx="188">
                  <c:v>206000</c:v>
                </c:pt>
                <c:pt idx="189">
                  <c:v>208000</c:v>
                </c:pt>
                <c:pt idx="190">
                  <c:v>210000</c:v>
                </c:pt>
                <c:pt idx="191">
                  <c:v>212000</c:v>
                </c:pt>
                <c:pt idx="192">
                  <c:v>214000</c:v>
                </c:pt>
                <c:pt idx="193">
                  <c:v>216000</c:v>
                </c:pt>
                <c:pt idx="194">
                  <c:v>218000</c:v>
                </c:pt>
                <c:pt idx="195">
                  <c:v>220000</c:v>
                </c:pt>
                <c:pt idx="196">
                  <c:v>222000</c:v>
                </c:pt>
                <c:pt idx="197">
                  <c:v>224000</c:v>
                </c:pt>
                <c:pt idx="198">
                  <c:v>226000</c:v>
                </c:pt>
                <c:pt idx="199">
                  <c:v>228000</c:v>
                </c:pt>
                <c:pt idx="200">
                  <c:v>230000</c:v>
                </c:pt>
                <c:pt idx="201">
                  <c:v>232000</c:v>
                </c:pt>
                <c:pt idx="202">
                  <c:v>234000</c:v>
                </c:pt>
                <c:pt idx="203">
                  <c:v>236000</c:v>
                </c:pt>
                <c:pt idx="204">
                  <c:v>238000</c:v>
                </c:pt>
                <c:pt idx="205">
                  <c:v>240000</c:v>
                </c:pt>
                <c:pt idx="206">
                  <c:v>242000</c:v>
                </c:pt>
                <c:pt idx="207">
                  <c:v>244000</c:v>
                </c:pt>
                <c:pt idx="208">
                  <c:v>246000</c:v>
                </c:pt>
                <c:pt idx="209">
                  <c:v>248000</c:v>
                </c:pt>
                <c:pt idx="210">
                  <c:v>250000</c:v>
                </c:pt>
                <c:pt idx="211">
                  <c:v>252000</c:v>
                </c:pt>
                <c:pt idx="212">
                  <c:v>254000</c:v>
                </c:pt>
                <c:pt idx="213">
                  <c:v>256000</c:v>
                </c:pt>
                <c:pt idx="214">
                  <c:v>258000</c:v>
                </c:pt>
                <c:pt idx="215">
                  <c:v>260000</c:v>
                </c:pt>
                <c:pt idx="216">
                  <c:v>262000</c:v>
                </c:pt>
                <c:pt idx="217">
                  <c:v>264000</c:v>
                </c:pt>
                <c:pt idx="218">
                  <c:v>266000</c:v>
                </c:pt>
                <c:pt idx="219">
                  <c:v>268000</c:v>
                </c:pt>
                <c:pt idx="220">
                  <c:v>270000</c:v>
                </c:pt>
                <c:pt idx="221">
                  <c:v>272000</c:v>
                </c:pt>
                <c:pt idx="222">
                  <c:v>274000</c:v>
                </c:pt>
                <c:pt idx="223">
                  <c:v>276000</c:v>
                </c:pt>
                <c:pt idx="224">
                  <c:v>278000</c:v>
                </c:pt>
                <c:pt idx="225">
                  <c:v>280000</c:v>
                </c:pt>
                <c:pt idx="226">
                  <c:v>282000</c:v>
                </c:pt>
                <c:pt idx="227">
                  <c:v>284000</c:v>
                </c:pt>
                <c:pt idx="228">
                  <c:v>286000</c:v>
                </c:pt>
                <c:pt idx="229">
                  <c:v>288000</c:v>
                </c:pt>
                <c:pt idx="230">
                  <c:v>290000</c:v>
                </c:pt>
                <c:pt idx="231">
                  <c:v>292000</c:v>
                </c:pt>
                <c:pt idx="232">
                  <c:v>294000</c:v>
                </c:pt>
                <c:pt idx="233">
                  <c:v>296000</c:v>
                </c:pt>
                <c:pt idx="234">
                  <c:v>298000</c:v>
                </c:pt>
                <c:pt idx="235">
                  <c:v>300000</c:v>
                </c:pt>
                <c:pt idx="236">
                  <c:v>302000</c:v>
                </c:pt>
                <c:pt idx="237">
                  <c:v>304000</c:v>
                </c:pt>
                <c:pt idx="238">
                  <c:v>306000</c:v>
                </c:pt>
                <c:pt idx="239">
                  <c:v>308000</c:v>
                </c:pt>
                <c:pt idx="240">
                  <c:v>310000</c:v>
                </c:pt>
                <c:pt idx="241">
                  <c:v>312000</c:v>
                </c:pt>
                <c:pt idx="242">
                  <c:v>314000</c:v>
                </c:pt>
                <c:pt idx="243">
                  <c:v>316000</c:v>
                </c:pt>
                <c:pt idx="244">
                  <c:v>318000</c:v>
                </c:pt>
                <c:pt idx="245">
                  <c:v>320000</c:v>
                </c:pt>
                <c:pt idx="246">
                  <c:v>322000</c:v>
                </c:pt>
                <c:pt idx="247">
                  <c:v>324000</c:v>
                </c:pt>
                <c:pt idx="248">
                  <c:v>326000</c:v>
                </c:pt>
                <c:pt idx="249">
                  <c:v>328000</c:v>
                </c:pt>
                <c:pt idx="250">
                  <c:v>330000</c:v>
                </c:pt>
                <c:pt idx="251">
                  <c:v>332000</c:v>
                </c:pt>
                <c:pt idx="252">
                  <c:v>334000</c:v>
                </c:pt>
                <c:pt idx="253">
                  <c:v>336000</c:v>
                </c:pt>
                <c:pt idx="254">
                  <c:v>338000</c:v>
                </c:pt>
                <c:pt idx="255">
                  <c:v>340000</c:v>
                </c:pt>
              </c:numCache>
            </c:numRef>
          </c:xVal>
          <c:yVal>
            <c:numRef>
              <c:f>'density vs alt'!$W$13:$W$268</c:f>
              <c:numCache>
                <c:formatCode>0.000E+00</c:formatCode>
                <c:ptCount val="256"/>
                <c:pt idx="0">
                  <c:v>1.134264305712364</c:v>
                </c:pt>
                <c:pt idx="1">
                  <c:v>1.1106960341966203</c:v>
                </c:pt>
                <c:pt idx="2">
                  <c:v>1.0876174751927159</c:v>
                </c:pt>
                <c:pt idx="3">
                  <c:v>1.065018453226217</c:v>
                </c:pt>
                <c:pt idx="4">
                  <c:v>1.0428890042534325</c:v>
                </c:pt>
                <c:pt idx="5">
                  <c:v>1.0212193712682072</c:v>
                </c:pt>
                <c:pt idx="6">
                  <c:v>1</c:v>
                </c:pt>
                <c:pt idx="7">
                  <c:v>0.97409473212539766</c:v>
                </c:pt>
                <c:pt idx="8">
                  <c:v>0.94886054715445023</c:v>
                </c:pt>
                <c:pt idx="9">
                  <c:v>0.92428006050477252</c:v>
                </c:pt>
                <c:pt idx="10">
                  <c:v>0.90033633794624268</c:v>
                </c:pt>
                <c:pt idx="11">
                  <c:v>0.8542936302467059</c:v>
                </c:pt>
                <c:pt idx="12">
                  <c:v>0.81060552142645093</c:v>
                </c:pt>
                <c:pt idx="13">
                  <c:v>0.76915159858712068</c:v>
                </c:pt>
                <c:pt idx="14">
                  <c:v>0.72981760668009543</c:v>
                </c:pt>
                <c:pt idx="15">
                  <c:v>0.69249513359742676</c:v>
                </c:pt>
                <c:pt idx="16">
                  <c:v>0.65708131136704839</c:v>
                </c:pt>
                <c:pt idx="17">
                  <c:v>0.62347853262870123</c:v>
                </c:pt>
                <c:pt idx="18">
                  <c:v>0.59159418160912325</c:v>
                </c:pt>
                <c:pt idx="19">
                  <c:v>0.56134037885502186</c:v>
                </c:pt>
                <c:pt idx="20">
                  <c:v>0.53263373902026245</c:v>
                </c:pt>
                <c:pt idx="21">
                  <c:v>0.50539514103968686</c:v>
                </c:pt>
                <c:pt idx="22">
                  <c:v>0.4795495100561179</c:v>
                </c:pt>
                <c:pt idx="23">
                  <c:v>0.45502561049949647</c:v>
                </c:pt>
                <c:pt idx="24">
                  <c:v>0.43175584974784004</c:v>
                </c:pt>
                <c:pt idx="25">
                  <c:v>0.40967609182887005</c:v>
                </c:pt>
                <c:pt idx="26">
                  <c:v>0.3887254806488385</c:v>
                </c:pt>
                <c:pt idx="27">
                  <c:v>0.3621031618922495</c:v>
                </c:pt>
                <c:pt idx="28">
                  <c:v>0.33578458263472627</c:v>
                </c:pt>
                <c:pt idx="29">
                  <c:v>0.31137890469105745</c:v>
                </c:pt>
                <c:pt idx="30">
                  <c:v>0.28874709352595368</c:v>
                </c:pt>
                <c:pt idx="31">
                  <c:v>0.26776021998795446</c:v>
                </c:pt>
                <c:pt idx="32">
                  <c:v>0.24829872582441595</c:v>
                </c:pt>
                <c:pt idx="33">
                  <c:v>0.2302517425807388</c:v>
                </c:pt>
                <c:pt idx="34">
                  <c:v>0.21351646000373314</c:v>
                </c:pt>
                <c:pt idx="35">
                  <c:v>0.19799754035103423</c:v>
                </c:pt>
                <c:pt idx="36">
                  <c:v>0.18360657527000024</c:v>
                </c:pt>
                <c:pt idx="37">
                  <c:v>0.17026158215203388</c:v>
                </c:pt>
                <c:pt idx="38">
                  <c:v>0.15788653709315356</c:v>
                </c:pt>
                <c:pt idx="39">
                  <c:v>0.14641094180017861</c:v>
                </c:pt>
                <c:pt idx="40">
                  <c:v>0.13576942197527506</c:v>
                </c:pt>
                <c:pt idx="41">
                  <c:v>0.12590135489093493</c:v>
                </c:pt>
                <c:pt idx="42">
                  <c:v>0.11675052403375323</c:v>
                </c:pt>
                <c:pt idx="43">
                  <c:v>0.10826479884957482</c:v>
                </c:pt>
                <c:pt idx="44">
                  <c:v>0.10039583776557788</c:v>
                </c:pt>
                <c:pt idx="45">
                  <c:v>9.3098812797469274E-2</c:v>
                </c:pt>
                <c:pt idx="46">
                  <c:v>8.6332154172928915E-2</c:v>
                </c:pt>
                <c:pt idx="47">
                  <c:v>8.0057313516472411E-2</c:v>
                </c:pt>
                <c:pt idx="48">
                  <c:v>7.4238544246640281E-2</c:v>
                </c:pt>
                <c:pt idx="49">
                  <c:v>6.8842697934478669E-2</c:v>
                </c:pt>
                <c:pt idx="50">
                  <c:v>6.3839035463203547E-2</c:v>
                </c:pt>
                <c:pt idx="51">
                  <c:v>5.9199051913261143E-2</c:v>
                </c:pt>
                <c:pt idx="52">
                  <c:v>5.4896314175187991E-2</c:v>
                </c:pt>
                <c:pt idx="53">
                  <c:v>5.0906310365181166E-2</c:v>
                </c:pt>
                <c:pt idx="54">
                  <c:v>4.7206310185528573E-2</c:v>
                </c:pt>
                <c:pt idx="55">
                  <c:v>4.3775235434397944E-2</c:v>
                </c:pt>
                <c:pt idx="56">
                  <c:v>4.0593539927304384E-2</c:v>
                </c:pt>
                <c:pt idx="57">
                  <c:v>3.7643098146190886E-2</c:v>
                </c:pt>
                <c:pt idx="58">
                  <c:v>3.4907101981777239E-2</c:v>
                </c:pt>
                <c:pt idx="59">
                  <c:v>3.2369964980937596E-2</c:v>
                </c:pt>
                <c:pt idx="60">
                  <c:v>3.001723355362251E-2</c:v>
                </c:pt>
                <c:pt idx="61">
                  <c:v>2.7835504633487617E-2</c:v>
                </c:pt>
                <c:pt idx="62">
                  <c:v>2.5812349323157593E-2</c:v>
                </c:pt>
                <c:pt idx="63">
                  <c:v>2.3936242089146326E-2</c:v>
                </c:pt>
                <c:pt idx="64">
                  <c:v>2.2196495103070799E-2</c:v>
                </c:pt>
                <c:pt idx="65">
                  <c:v>2.0583197355112354E-2</c:v>
                </c:pt>
                <c:pt idx="66">
                  <c:v>1.9087158192866747E-2</c:v>
                </c:pt>
                <c:pt idx="67">
                  <c:v>1.7699854963934072E-2</c:v>
                </c:pt>
                <c:pt idx="68">
                  <c:v>1.6413384463978626E-2</c:v>
                </c:pt>
                <c:pt idx="69">
                  <c:v>1.522041791366731E-2</c:v>
                </c:pt>
                <c:pt idx="70">
                  <c:v>1.4114159207998557E-2</c:v>
                </c:pt>
                <c:pt idx="71">
                  <c:v>1.3088306200176578E-2</c:v>
                </c:pt>
                <c:pt idx="72">
                  <c:v>1.2137014799471877E-2</c:v>
                </c:pt>
                <c:pt idx="73">
                  <c:v>1.0436833400541475E-2</c:v>
                </c:pt>
                <c:pt idx="74">
                  <c:v>8.9748173855236507E-3</c:v>
                </c:pt>
                <c:pt idx="75">
                  <c:v>7.7176039908157185E-3</c:v>
                </c:pt>
                <c:pt idx="76">
                  <c:v>6.6365039867136528E-3</c:v>
                </c:pt>
                <c:pt idx="77">
                  <c:v>5.7068469978609187E-3</c:v>
                </c:pt>
                <c:pt idx="78">
                  <c:v>4.9074185327389096E-3</c:v>
                </c:pt>
                <c:pt idx="79">
                  <c:v>4.2199758753820073E-3</c:v>
                </c:pt>
                <c:pt idx="80">
                  <c:v>3.6288317921127225E-3</c:v>
                </c:pt>
                <c:pt idx="81">
                  <c:v>3.1204965536102696E-3</c:v>
                </c:pt>
                <c:pt idx="82">
                  <c:v>2.6833701033644108E-3</c:v>
                </c:pt>
                <c:pt idx="83">
                  <c:v>2.3074773478917328E-3</c:v>
                </c:pt>
                <c:pt idx="84">
                  <c:v>1.9842405281171164E-3</c:v>
                </c:pt>
                <c:pt idx="85">
                  <c:v>1.7062834775040297E-3</c:v>
                </c:pt>
                <c:pt idx="86">
                  <c:v>1.4672633001634819E-3</c:v>
                </c:pt>
                <c:pt idx="87">
                  <c:v>1.2617256278867914E-3</c:v>
                </c:pt>
                <c:pt idx="88">
                  <c:v>1.084980153111541E-3</c:v>
                </c:pt>
                <c:pt idx="89">
                  <c:v>9.329935975205258E-4</c:v>
                </c:pt>
                <c:pt idx="90">
                  <c:v>8.0229767384952771E-4</c:v>
                </c:pt>
                <c:pt idx="91">
                  <c:v>6.8990994062014552E-4</c:v>
                </c:pt>
                <c:pt idx="92">
                  <c:v>5.9326574372664087E-4</c:v>
                </c:pt>
                <c:pt idx="93">
                  <c:v>5.1015969180433923E-4</c:v>
                </c:pt>
                <c:pt idx="94">
                  <c:v>4.3869532986522852E-4</c:v>
                </c:pt>
                <c:pt idx="95">
                  <c:v>3.7724186276828184E-4</c:v>
                </c:pt>
                <c:pt idx="96">
                  <c:v>3.2439694096721464E-4</c:v>
                </c:pt>
                <c:pt idx="97">
                  <c:v>2.7895465931766252E-4</c:v>
                </c:pt>
                <c:pt idx="98">
                  <c:v>2.3987803868624557E-4</c:v>
                </c:pt>
                <c:pt idx="99">
                  <c:v>2.0627536240014501E-4</c:v>
                </c:pt>
                <c:pt idx="100">
                  <c:v>1.7737982754213236E-4</c:v>
                </c:pt>
                <c:pt idx="101">
                  <c:v>1.5253204673974473E-4</c:v>
                </c:pt>
                <c:pt idx="102">
                  <c:v>1.3116500114472882E-4</c:v>
                </c:pt>
                <c:pt idx="103">
                  <c:v>1.1279110123429464E-4</c:v>
                </c:pt>
                <c:pt idx="104">
                  <c:v>9.6991060165566167E-5</c:v>
                </c:pt>
                <c:pt idx="105">
                  <c:v>8.3404325776545568E-5</c:v>
                </c:pt>
                <c:pt idx="106">
                  <c:v>7.1720852894747311E-5</c:v>
                </c:pt>
                <c:pt idx="107">
                  <c:v>6.167402820006375E-5</c:v>
                </c:pt>
                <c:pt idx="108">
                  <c:v>5.3034586189379224E-5</c:v>
                </c:pt>
                <c:pt idx="109">
                  <c:v>4.560537740707824E-5</c:v>
                </c:pt>
                <c:pt idx="110">
                  <c:v>3.9216869554052561E-5</c:v>
                </c:pt>
                <c:pt idx="111">
                  <c:v>3.3723278811872531E-5</c:v>
                </c:pt>
                <c:pt idx="112">
                  <c:v>2.8999243100110515E-5</c:v>
                </c:pt>
                <c:pt idx="113">
                  <c:v>2.4936961351552831E-5</c:v>
                </c:pt>
                <c:pt idx="114">
                  <c:v>2.1443733524426744E-5</c:v>
                </c:pt>
                <c:pt idx="115">
                  <c:v>1.8439845215463249E-5</c:v>
                </c:pt>
                <c:pt idx="116">
                  <c:v>1.5856748601306461E-5</c:v>
                </c:pt>
                <c:pt idx="117">
                  <c:v>1.3635498197901692E-5</c:v>
                </c:pt>
                <c:pt idx="118">
                  <c:v>1.172540574236391E-5</c:v>
                </c:pt>
                <c:pt idx="119">
                  <c:v>1.0082883502138377E-5</c:v>
                </c:pt>
                <c:pt idx="120">
                  <c:v>8.6704496161169477E-6</c:v>
                </c:pt>
                <c:pt idx="121">
                  <c:v>7.4558727698955161E-6</c:v>
                </c:pt>
                <c:pt idx="122">
                  <c:v>6.4114366869206702E-6</c:v>
                </c:pt>
                <c:pt idx="123">
                  <c:v>5.5133076514352175E-6</c:v>
                </c:pt>
                <c:pt idx="124">
                  <c:v>4.7409906302877465E-6</c:v>
                </c:pt>
                <c:pt idx="125">
                  <c:v>4.0768615824703816E-6</c:v>
                </c:pt>
                <c:pt idx="126">
                  <c:v>3.5057652838293214E-6</c:v>
                </c:pt>
                <c:pt idx="127">
                  <c:v>3.0146694894300283E-6</c:v>
                </c:pt>
                <c:pt idx="128">
                  <c:v>2.592367541666489E-6</c:v>
                </c:pt>
                <c:pt idx="129">
                  <c:v>2.229222637721565E-6</c:v>
                </c:pt>
                <c:pt idx="130">
                  <c:v>1.9169479206392659E-6</c:v>
                </c:pt>
                <c:pt idx="131">
                  <c:v>1.4175032171869265E-6</c:v>
                </c:pt>
                <c:pt idx="132">
                  <c:v>1.0481846424211729E-6</c:v>
                </c:pt>
                <c:pt idx="133">
                  <c:v>7.7508892486889026E-7</c:v>
                </c:pt>
                <c:pt idx="134">
                  <c:v>5.7314600609557061E-7</c:v>
                </c:pt>
                <c:pt idx="135">
                  <c:v>4.238176211315E-7</c:v>
                </c:pt>
                <c:pt idx="136">
                  <c:v>3.133954944660505E-7</c:v>
                </c:pt>
                <c:pt idx="137">
                  <c:v>2.3174292680281522E-7</c:v>
                </c:pt>
                <c:pt idx="138">
                  <c:v>1.7136425083147648E-7</c:v>
                </c:pt>
                <c:pt idx="139">
                  <c:v>1.2671673249393217E-7</c:v>
                </c:pt>
                <c:pt idx="140">
                  <c:v>9.3701750604504168E-8</c:v>
                </c:pt>
                <c:pt idx="141">
                  <c:v>6.9288545352676114E-8</c:v>
                </c:pt>
                <c:pt idx="142">
                  <c:v>5.1235995977849448E-8</c:v>
                </c:pt>
                <c:pt idx="143">
                  <c:v>3.7886886937522136E-8</c:v>
                </c:pt>
                <c:pt idx="144">
                  <c:v>2.8015776299872168E-8</c:v>
                </c:pt>
                <c:pt idx="145">
                  <c:v>2.0716500750742717E-8</c:v>
                </c:pt>
                <c:pt idx="146">
                  <c:v>1.5318990227569864E-8</c:v>
                </c:pt>
                <c:pt idx="147">
                  <c:v>1.132775580277311E-8</c:v>
                </c:pt>
                <c:pt idx="148">
                  <c:v>8.3764040332321364E-9</c:v>
                </c:pt>
                <c:pt idx="149">
                  <c:v>6.1940022145225964E-9</c:v>
                </c:pt>
                <c:pt idx="150">
                  <c:v>4.5802068860695804E-9</c:v>
                </c:pt>
                <c:pt idx="151">
                  <c:v>3.3868723956883668E-9</c:v>
                </c:pt>
                <c:pt idx="152">
                  <c:v>2.5044511983866656E-9</c:v>
                </c:pt>
                <c:pt idx="153">
                  <c:v>1.8519374432545141E-9</c:v>
                </c:pt>
                <c:pt idx="154">
                  <c:v>1.3694306744477357E-9</c:v>
                </c:pt>
                <c:pt idx="155">
                  <c:v>1.0126369975125755E-9</c:v>
                </c:pt>
                <c:pt idx="156">
                  <c:v>7.4880292070631807E-10</c:v>
                </c:pt>
                <c:pt idx="157">
                  <c:v>5.5370859985920002E-10</c:v>
                </c:pt>
                <c:pt idx="158">
                  <c:v>4.0944446807023208E-10</c:v>
                </c:pt>
                <c:pt idx="159">
                  <c:v>3.0276714588855031E-10</c:v>
                </c:pt>
                <c:pt idx="160">
                  <c:v>2.2388370530817675E-10</c:v>
                </c:pt>
                <c:pt idx="161">
                  <c:v>1.6555268358268083E-10</c:v>
                </c:pt>
                <c:pt idx="162">
                  <c:v>1.2241932035071755E-10</c:v>
                </c:pt>
                <c:pt idx="163">
                  <c:v>9.0523993153194055E-11</c:v>
                </c:pt>
                <c:pt idx="164">
                  <c:v>6.6938725953737848E-11</c:v>
                </c:pt>
                <c:pt idx="165">
                  <c:v>4.9498402315580266E-11</c:v>
                </c:pt>
                <c:pt idx="166">
                  <c:v>3.6602008730915036E-11</c:v>
                </c:pt>
                <c:pt idx="167">
                  <c:v>2.7065662333838318E-11</c:v>
                </c:pt>
                <c:pt idx="168">
                  <c:v>2.0013931010038468E-11</c:v>
                </c:pt>
                <c:pt idx="169">
                  <c:v>1.4799469140416617E-11</c:v>
                </c:pt>
                <c:pt idx="170">
                  <c:v>1.0943591577700898E-11</c:v>
                </c:pt>
                <c:pt idx="171">
                  <c:v>8.0923305750516294E-12</c:v>
                </c:pt>
                <c:pt idx="172">
                  <c:v>5.9839417133723939E-12</c:v>
                </c:pt>
                <c:pt idx="173">
                  <c:v>4.424875886735501E-12</c:v>
                </c:pt>
                <c:pt idx="174">
                  <c:v>3.272011585483616E-12</c:v>
                </c:pt>
                <c:pt idx="175">
                  <c:v>2.4195164089534527E-12</c:v>
                </c:pt>
                <c:pt idx="176">
                  <c:v>1.7891317008676794E-12</c:v>
                </c:pt>
                <c:pt idx="177">
                  <c:v>1.3229884414936594E-12</c:v>
                </c:pt>
                <c:pt idx="178">
                  <c:v>9.7829489884784289E-13</c:v>
                </c:pt>
                <c:pt idx="179">
                  <c:v>7.2340836782457857E-13</c:v>
                </c:pt>
                <c:pt idx="180">
                  <c:v>5.3493038474895929E-13</c:v>
                </c:pt>
                <c:pt idx="181">
                  <c:v>3.955587594157622E-13</c:v>
                </c:pt>
                <c:pt idx="182">
                  <c:v>2.9249924216581093E-13</c:v>
                </c:pt>
                <c:pt idx="183">
                  <c:v>2.1629101778440905E-13</c:v>
                </c:pt>
                <c:pt idx="184">
                  <c:v>1.599382071140423E-13</c:v>
                </c:pt>
                <c:pt idx="185">
                  <c:v>1.1826764863787154E-13</c:v>
                </c:pt>
                <c:pt idx="186">
                  <c:v>8.7454004685431933E-14</c:v>
                </c:pt>
                <c:pt idx="187">
                  <c:v>6.4668597233533534E-14</c:v>
                </c:pt>
                <c:pt idx="188">
                  <c:v>4.7819736594059115E-14</c:v>
                </c:pt>
                <c:pt idx="189">
                  <c:v>3.5360705284317555E-14</c:v>
                </c:pt>
                <c:pt idx="190">
                  <c:v>2.6147770089551173E-14</c:v>
                </c:pt>
                <c:pt idx="191">
                  <c:v>1.9335187891720303E-14</c:v>
                </c:pt>
                <c:pt idx="192">
                  <c:v>1.4297566849018667E-14</c:v>
                </c:pt>
                <c:pt idx="193">
                  <c:v>1.0572455718917272E-14</c:v>
                </c:pt>
                <c:pt idx="194">
                  <c:v>7.8178910515909001E-15</c:v>
                </c:pt>
                <c:pt idx="195">
                  <c:v>5.7810051060496975E-15</c:v>
                </c:pt>
                <c:pt idx="196">
                  <c:v>4.2748127104395841E-15</c:v>
                </c:pt>
                <c:pt idx="197">
                  <c:v>3.1610461112052267E-15</c:v>
                </c:pt>
                <c:pt idx="198">
                  <c:v>2.3374620583408215E-15</c:v>
                </c:pt>
                <c:pt idx="199">
                  <c:v>1.7284559231246802E-15</c:v>
                </c:pt>
                <c:pt idx="200">
                  <c:v>1.278121228759299E-15</c:v>
                </c:pt>
                <c:pt idx="201">
                  <c:v>9.4511746209413927E-16</c:v>
                </c:pt>
                <c:pt idx="202">
                  <c:v>6.9887503396086719E-16</c:v>
                </c:pt>
                <c:pt idx="203">
                  <c:v>5.1678900526456802E-16</c:v>
                </c:pt>
                <c:pt idx="204">
                  <c:v>3.8214396420590684E-16</c:v>
                </c:pt>
                <c:pt idx="205">
                  <c:v>2.8257955933919654E-16</c:v>
                </c:pt>
                <c:pt idx="206">
                  <c:v>2.0895582512278071E-16</c:v>
                </c:pt>
                <c:pt idx="207">
                  <c:v>1.5451413738079847E-16</c:v>
                </c:pt>
                <c:pt idx="208">
                  <c:v>1.1425677478243738E-16</c:v>
                </c:pt>
                <c:pt idx="209">
                  <c:v>8.4488130374192581E-17</c:v>
                </c:pt>
                <c:pt idx="210">
                  <c:v>6.2475456599565627E-17</c:v>
                </c:pt>
                <c:pt idx="211">
                  <c:v>4.619800035859816E-17</c:v>
                </c:pt>
                <c:pt idx="212">
                  <c:v>3.4161498823649396E-17</c:v>
                </c:pt>
                <c:pt idx="213">
                  <c:v>2.5261006814573292E-17</c:v>
                </c:pt>
                <c:pt idx="214">
                  <c:v>1.8679463350833751E-17</c:v>
                </c:pt>
                <c:pt idx="215">
                  <c:v>1.3812685837757264E-17</c:v>
                </c:pt>
                <c:pt idx="216">
                  <c:v>1.0213906388486488E-17</c:v>
                </c:pt>
                <c:pt idx="217">
                  <c:v>7.5527587420827917E-18</c:v>
                </c:pt>
                <c:pt idx="218">
                  <c:v>5.5849507961430363E-18</c:v>
                </c:pt>
                <c:pt idx="219">
                  <c:v>4.1298387066891976E-18</c:v>
                </c:pt>
                <c:pt idx="220">
                  <c:v>3.0538438682480407E-18</c:v>
                </c:pt>
                <c:pt idx="221">
                  <c:v>2.2581904606905369E-18</c:v>
                </c:pt>
                <c:pt idx="222">
                  <c:v>1.6698378753984117E-18</c:v>
                </c:pt>
                <c:pt idx="223">
                  <c:v>1.234775621743794E-18</c:v>
                </c:pt>
                <c:pt idx="224">
                  <c:v>9.1306518945080037E-19</c:v>
                </c:pt>
                <c:pt idx="225">
                  <c:v>6.7517371213522013E-19</c:v>
                </c:pt>
                <c:pt idx="226">
                  <c:v>4.992628640597337E-19</c:v>
                </c:pt>
                <c:pt idx="227">
                  <c:v>3.6918411210181564E-19</c:v>
                </c:pt>
                <c:pt idx="228">
                  <c:v>2.7299628800771151E-19</c:v>
                </c:pt>
                <c:pt idx="229">
                  <c:v>2.0186939476267724E-19</c:v>
                </c:pt>
                <c:pt idx="230">
                  <c:v>1.4927401701776325E-19</c:v>
                </c:pt>
                <c:pt idx="231">
                  <c:v>1.1038192383157245E-19</c:v>
                </c:pt>
                <c:pt idx="232">
                  <c:v>8.1622839340548239E-20</c:v>
                </c:pt>
                <c:pt idx="233">
                  <c:v>6.0356693113798502E-20</c:v>
                </c:pt>
                <c:pt idx="234">
                  <c:v>4.4631262929168389E-20</c:v>
                </c:pt>
                <c:pt idx="235">
                  <c:v>3.3002961691371307E-20</c:v>
                </c:pt>
                <c:pt idx="236">
                  <c:v>2.4404316815563269E-20</c:v>
                </c:pt>
                <c:pt idx="237">
                  <c:v>1.8045976746083638E-20</c:v>
                </c:pt>
                <c:pt idx="238">
                  <c:v>1.3344248854879474E-20</c:v>
                </c:pt>
                <c:pt idx="239">
                  <c:v>9.8675167327585585E-21</c:v>
                </c:pt>
                <c:pt idx="240">
                  <c:v>7.2966180060157601E-21</c:v>
                </c:pt>
                <c:pt idx="241">
                  <c:v>5.3955453806289348E-21</c:v>
                </c:pt>
                <c:pt idx="242">
                  <c:v>3.9897812836610693E-21</c:v>
                </c:pt>
                <c:pt idx="243">
                  <c:v>2.9502772321408504E-21</c:v>
                </c:pt>
                <c:pt idx="244">
                  <c:v>2.18160724301699E-21</c:v>
                </c:pt>
                <c:pt idx="245">
                  <c:v>1.613207772793132E-21</c:v>
                </c:pt>
                <c:pt idx="246">
                  <c:v>1.1929000174207302E-21</c:v>
                </c:pt>
                <c:pt idx="247">
                  <c:v>8.8209992262717467E-22</c:v>
                </c:pt>
                <c:pt idx="248">
                  <c:v>6.522761858795707E-22</c:v>
                </c:pt>
                <c:pt idx="249">
                  <c:v>4.8233109623049546E-22</c:v>
                </c:pt>
                <c:pt idx="250">
                  <c:v>3.5666377437526783E-22</c:v>
                </c:pt>
                <c:pt idx="251">
                  <c:v>2.6373801926887035E-22</c:v>
                </c:pt>
                <c:pt idx="252">
                  <c:v>1.9502329029547046E-22</c:v>
                </c:pt>
                <c:pt idx="253">
                  <c:v>1.4421160765182327E-22</c:v>
                </c:pt>
                <c:pt idx="254">
                  <c:v>1.0663848276795579E-22</c:v>
                </c:pt>
                <c:pt idx="255">
                  <c:v>7.8854720450151963E-23</c:v>
                </c:pt>
              </c:numCache>
            </c:numRef>
          </c:yVal>
          <c:smooth val="0"/>
          <c:extLst>
            <c:ext xmlns:c16="http://schemas.microsoft.com/office/drawing/2014/chart" uri="{C3380CC4-5D6E-409C-BE32-E72D297353CC}">
              <c16:uniqueId val="{00000001-03FD-4E96-B5C1-448DFD23F64B}"/>
            </c:ext>
          </c:extLst>
        </c:ser>
        <c:ser>
          <c:idx val="0"/>
          <c:order val="3"/>
          <c:tx>
            <c:v>USN pre-WW2</c:v>
          </c:tx>
          <c:spPr>
            <a:ln w="19050"/>
          </c:spPr>
          <c:marker>
            <c:symbol val="none"/>
          </c:marker>
          <c:xVal>
            <c:numRef>
              <c:f>'density vs alt'!$N$13:$N$268</c:f>
              <c:numCache>
                <c:formatCode>General</c:formatCode>
                <c:ptCount val="256"/>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pt idx="145">
                  <c:v>120000</c:v>
                </c:pt>
                <c:pt idx="146">
                  <c:v>122000</c:v>
                </c:pt>
                <c:pt idx="147">
                  <c:v>124000</c:v>
                </c:pt>
                <c:pt idx="148">
                  <c:v>126000</c:v>
                </c:pt>
                <c:pt idx="149">
                  <c:v>128000</c:v>
                </c:pt>
                <c:pt idx="150">
                  <c:v>130000</c:v>
                </c:pt>
                <c:pt idx="151">
                  <c:v>132000</c:v>
                </c:pt>
                <c:pt idx="152">
                  <c:v>134000</c:v>
                </c:pt>
                <c:pt idx="153">
                  <c:v>136000</c:v>
                </c:pt>
                <c:pt idx="154">
                  <c:v>138000</c:v>
                </c:pt>
                <c:pt idx="155">
                  <c:v>140000</c:v>
                </c:pt>
                <c:pt idx="156">
                  <c:v>142000</c:v>
                </c:pt>
                <c:pt idx="157">
                  <c:v>144000</c:v>
                </c:pt>
                <c:pt idx="158">
                  <c:v>146000</c:v>
                </c:pt>
                <c:pt idx="159">
                  <c:v>148000</c:v>
                </c:pt>
                <c:pt idx="160">
                  <c:v>150000</c:v>
                </c:pt>
                <c:pt idx="161">
                  <c:v>152000</c:v>
                </c:pt>
                <c:pt idx="162">
                  <c:v>154000</c:v>
                </c:pt>
                <c:pt idx="163">
                  <c:v>156000</c:v>
                </c:pt>
                <c:pt idx="164">
                  <c:v>158000</c:v>
                </c:pt>
                <c:pt idx="165">
                  <c:v>160000</c:v>
                </c:pt>
                <c:pt idx="166">
                  <c:v>162000</c:v>
                </c:pt>
                <c:pt idx="167">
                  <c:v>164000</c:v>
                </c:pt>
                <c:pt idx="168">
                  <c:v>166000</c:v>
                </c:pt>
                <c:pt idx="169">
                  <c:v>168000</c:v>
                </c:pt>
                <c:pt idx="170">
                  <c:v>170000</c:v>
                </c:pt>
                <c:pt idx="171">
                  <c:v>172000</c:v>
                </c:pt>
                <c:pt idx="172">
                  <c:v>174000</c:v>
                </c:pt>
                <c:pt idx="173">
                  <c:v>176000</c:v>
                </c:pt>
                <c:pt idx="174">
                  <c:v>178000</c:v>
                </c:pt>
                <c:pt idx="175">
                  <c:v>180000</c:v>
                </c:pt>
                <c:pt idx="176">
                  <c:v>182000</c:v>
                </c:pt>
                <c:pt idx="177">
                  <c:v>184000</c:v>
                </c:pt>
                <c:pt idx="178">
                  <c:v>186000</c:v>
                </c:pt>
                <c:pt idx="179">
                  <c:v>188000</c:v>
                </c:pt>
                <c:pt idx="180">
                  <c:v>190000</c:v>
                </c:pt>
                <c:pt idx="181">
                  <c:v>192000</c:v>
                </c:pt>
                <c:pt idx="182">
                  <c:v>194000</c:v>
                </c:pt>
                <c:pt idx="183">
                  <c:v>196000</c:v>
                </c:pt>
                <c:pt idx="184">
                  <c:v>198000</c:v>
                </c:pt>
                <c:pt idx="185">
                  <c:v>200000</c:v>
                </c:pt>
                <c:pt idx="186">
                  <c:v>202000</c:v>
                </c:pt>
                <c:pt idx="187">
                  <c:v>204000</c:v>
                </c:pt>
                <c:pt idx="188">
                  <c:v>206000</c:v>
                </c:pt>
                <c:pt idx="189">
                  <c:v>208000</c:v>
                </c:pt>
                <c:pt idx="190">
                  <c:v>210000</c:v>
                </c:pt>
                <c:pt idx="191">
                  <c:v>212000</c:v>
                </c:pt>
                <c:pt idx="192">
                  <c:v>214000</c:v>
                </c:pt>
                <c:pt idx="193">
                  <c:v>216000</c:v>
                </c:pt>
                <c:pt idx="194">
                  <c:v>218000</c:v>
                </c:pt>
                <c:pt idx="195">
                  <c:v>220000</c:v>
                </c:pt>
                <c:pt idx="196">
                  <c:v>222000</c:v>
                </c:pt>
                <c:pt idx="197">
                  <c:v>224000</c:v>
                </c:pt>
                <c:pt idx="198">
                  <c:v>226000</c:v>
                </c:pt>
                <c:pt idx="199">
                  <c:v>228000</c:v>
                </c:pt>
                <c:pt idx="200">
                  <c:v>230000</c:v>
                </c:pt>
                <c:pt idx="201">
                  <c:v>232000</c:v>
                </c:pt>
                <c:pt idx="202">
                  <c:v>234000</c:v>
                </c:pt>
                <c:pt idx="203">
                  <c:v>236000</c:v>
                </c:pt>
                <c:pt idx="204">
                  <c:v>238000</c:v>
                </c:pt>
                <c:pt idx="205">
                  <c:v>240000</c:v>
                </c:pt>
                <c:pt idx="206">
                  <c:v>242000</c:v>
                </c:pt>
                <c:pt idx="207">
                  <c:v>244000</c:v>
                </c:pt>
                <c:pt idx="208">
                  <c:v>246000</c:v>
                </c:pt>
                <c:pt idx="209">
                  <c:v>248000</c:v>
                </c:pt>
                <c:pt idx="210">
                  <c:v>250000</c:v>
                </c:pt>
                <c:pt idx="211">
                  <c:v>252000</c:v>
                </c:pt>
                <c:pt idx="212">
                  <c:v>254000</c:v>
                </c:pt>
                <c:pt idx="213">
                  <c:v>256000</c:v>
                </c:pt>
                <c:pt idx="214">
                  <c:v>258000</c:v>
                </c:pt>
                <c:pt idx="215">
                  <c:v>260000</c:v>
                </c:pt>
                <c:pt idx="216">
                  <c:v>262000</c:v>
                </c:pt>
                <c:pt idx="217">
                  <c:v>264000</c:v>
                </c:pt>
                <c:pt idx="218">
                  <c:v>266000</c:v>
                </c:pt>
                <c:pt idx="219">
                  <c:v>268000</c:v>
                </c:pt>
                <c:pt idx="220">
                  <c:v>270000</c:v>
                </c:pt>
                <c:pt idx="221">
                  <c:v>272000</c:v>
                </c:pt>
                <c:pt idx="222">
                  <c:v>274000</c:v>
                </c:pt>
                <c:pt idx="223">
                  <c:v>276000</c:v>
                </c:pt>
                <c:pt idx="224">
                  <c:v>278000</c:v>
                </c:pt>
                <c:pt idx="225">
                  <c:v>280000</c:v>
                </c:pt>
                <c:pt idx="226">
                  <c:v>282000</c:v>
                </c:pt>
                <c:pt idx="227">
                  <c:v>284000</c:v>
                </c:pt>
                <c:pt idx="228">
                  <c:v>286000</c:v>
                </c:pt>
                <c:pt idx="229">
                  <c:v>288000</c:v>
                </c:pt>
                <c:pt idx="230">
                  <c:v>290000</c:v>
                </c:pt>
                <c:pt idx="231">
                  <c:v>292000</c:v>
                </c:pt>
                <c:pt idx="232">
                  <c:v>294000</c:v>
                </c:pt>
                <c:pt idx="233">
                  <c:v>296000</c:v>
                </c:pt>
                <c:pt idx="234">
                  <c:v>298000</c:v>
                </c:pt>
                <c:pt idx="235">
                  <c:v>300000</c:v>
                </c:pt>
                <c:pt idx="236">
                  <c:v>302000</c:v>
                </c:pt>
                <c:pt idx="237">
                  <c:v>304000</c:v>
                </c:pt>
                <c:pt idx="238">
                  <c:v>306000</c:v>
                </c:pt>
                <c:pt idx="239">
                  <c:v>308000</c:v>
                </c:pt>
                <c:pt idx="240">
                  <c:v>310000</c:v>
                </c:pt>
                <c:pt idx="241">
                  <c:v>312000</c:v>
                </c:pt>
                <c:pt idx="242">
                  <c:v>314000</c:v>
                </c:pt>
                <c:pt idx="243">
                  <c:v>316000</c:v>
                </c:pt>
                <c:pt idx="244">
                  <c:v>318000</c:v>
                </c:pt>
                <c:pt idx="245">
                  <c:v>320000</c:v>
                </c:pt>
                <c:pt idx="246">
                  <c:v>322000</c:v>
                </c:pt>
                <c:pt idx="247">
                  <c:v>324000</c:v>
                </c:pt>
                <c:pt idx="248">
                  <c:v>326000</c:v>
                </c:pt>
                <c:pt idx="249">
                  <c:v>328000</c:v>
                </c:pt>
                <c:pt idx="250">
                  <c:v>330000</c:v>
                </c:pt>
                <c:pt idx="251">
                  <c:v>332000</c:v>
                </c:pt>
                <c:pt idx="252">
                  <c:v>334000</c:v>
                </c:pt>
                <c:pt idx="253">
                  <c:v>336000</c:v>
                </c:pt>
                <c:pt idx="254">
                  <c:v>338000</c:v>
                </c:pt>
                <c:pt idx="255">
                  <c:v>340000</c:v>
                </c:pt>
              </c:numCache>
            </c:numRef>
          </c:xVal>
          <c:yVal>
            <c:numRef>
              <c:f>'density vs alt'!$O$13:$O$268</c:f>
              <c:numCache>
                <c:formatCode>0.000E+00</c:formatCode>
                <c:ptCount val="256"/>
                <c:pt idx="0">
                  <c:v>1.132400363235557</c:v>
                </c:pt>
                <c:pt idx="1">
                  <c:v>1.109174815262401</c:v>
                </c:pt>
                <c:pt idx="2">
                  <c:v>1.0864256236170655</c:v>
                </c:pt>
                <c:pt idx="3">
                  <c:v>1.0641430182243161</c:v>
                </c:pt>
                <c:pt idx="4">
                  <c:v>1.0423174293933042</c:v>
                </c:pt>
                <c:pt idx="5">
                  <c:v>1.02093948370768</c:v>
                </c:pt>
                <c:pt idx="6">
                  <c:v>1</c:v>
                </c:pt>
                <c:pt idx="7">
                  <c:v>0.97442855007547791</c:v>
                </c:pt>
                <c:pt idx="8">
                  <c:v>0.94951099920219817</c:v>
                </c:pt>
                <c:pt idx="9">
                  <c:v>0.92523062623331631</c:v>
                </c:pt>
                <c:pt idx="10">
                  <c:v>0.90157113760595697</c:v>
                </c:pt>
                <c:pt idx="11">
                  <c:v>0.85605171172009464</c:v>
                </c:pt>
                <c:pt idx="12">
                  <c:v>0.81283051616409918</c:v>
                </c:pt>
                <c:pt idx="13">
                  <c:v>0.77179151558501236</c:v>
                </c:pt>
                <c:pt idx="14">
                  <c:v>0.73282453313890406</c:v>
                </c:pt>
                <c:pt idx="15">
                  <c:v>0.69582495470060524</c:v>
                </c:pt>
                <c:pt idx="16">
                  <c:v>0.66069344800759588</c:v>
                </c:pt>
                <c:pt idx="17">
                  <c:v>0.62733569598403804</c:v>
                </c:pt>
                <c:pt idx="18">
                  <c:v>0.59566214352901037</c:v>
                </c:pt>
                <c:pt idx="19">
                  <c:v>0.56558775708915388</c:v>
                </c:pt>
                <c:pt idx="20">
                  <c:v>0.53703179637025267</c:v>
                </c:pt>
                <c:pt idx="21">
                  <c:v>0.5099175975748701</c:v>
                </c:pt>
                <c:pt idx="22">
                  <c:v>0.48417236758409932</c:v>
                </c:pt>
                <c:pt idx="23">
                  <c:v>0.45972698853087207</c:v>
                </c:pt>
                <c:pt idx="24">
                  <c:v>0.43651583224016588</c:v>
                </c:pt>
                <c:pt idx="25">
                  <c:v>0.41447658403793908</c:v>
                </c:pt>
                <c:pt idx="26">
                  <c:v>0.39355007545577742</c:v>
                </c:pt>
                <c:pt idx="27">
                  <c:v>0.3736801253821157</c:v>
                </c:pt>
                <c:pt idx="28">
                  <c:v>0.35481338923357542</c:v>
                </c:pt>
                <c:pt idx="29">
                  <c:v>0.33689921574149068</c:v>
                </c:pt>
                <c:pt idx="30">
                  <c:v>0.31988951096913976</c:v>
                </c:pt>
                <c:pt idx="31">
                  <c:v>0.30373860919461038</c:v>
                </c:pt>
                <c:pt idx="32">
                  <c:v>0.28840315031266056</c:v>
                </c:pt>
                <c:pt idx="33">
                  <c:v>0.27384196342643607</c:v>
                </c:pt>
                <c:pt idx="34">
                  <c:v>0.26001595631652707</c:v>
                </c:pt>
                <c:pt idx="35">
                  <c:v>0.24688801049062084</c:v>
                </c:pt>
                <c:pt idx="36">
                  <c:v>0.23442288153199217</c:v>
                </c:pt>
                <c:pt idx="37">
                  <c:v>0.22258710447930039</c:v>
                </c:pt>
                <c:pt idx="38">
                  <c:v>0.21134890398366465</c:v>
                </c:pt>
                <c:pt idx="39">
                  <c:v>0.20067810900181884</c:v>
                </c:pt>
                <c:pt idx="40">
                  <c:v>0.19054607179632466</c:v>
                </c:pt>
                <c:pt idx="41">
                  <c:v>0.18092559102538205</c:v>
                </c:pt>
                <c:pt idx="42">
                  <c:v>0.17179083871575876</c:v>
                </c:pt>
                <c:pt idx="43">
                  <c:v>0.16311729092278376</c:v>
                </c:pt>
                <c:pt idx="44">
                  <c:v>0.15488166189124808</c:v>
                </c:pt>
                <c:pt idx="45">
                  <c:v>0.14706184154045601</c:v>
                </c:pt>
                <c:pt idx="46">
                  <c:v>0.13963683610559369</c:v>
                </c:pt>
                <c:pt idx="47">
                  <c:v>0.13258671177605585</c:v>
                </c:pt>
                <c:pt idx="48">
                  <c:v>0.12589254117941667</c:v>
                </c:pt>
                <c:pt idx="49">
                  <c:v>0.11953635256737179</c:v>
                </c:pt>
                <c:pt idx="50">
                  <c:v>0.11350108156723147</c:v>
                </c:pt>
                <c:pt idx="51">
                  <c:v>0.10777052536943219</c:v>
                </c:pt>
                <c:pt idx="52">
                  <c:v>0.10232929922807538</c:v>
                </c:pt>
                <c:pt idx="53">
                  <c:v>9.7162795157710619E-2</c:v>
                </c:pt>
                <c:pt idx="54">
                  <c:v>9.2257142715476234E-2</c:v>
                </c:pt>
                <c:pt idx="55">
                  <c:v>8.7599171763311667E-2</c:v>
                </c:pt>
                <c:pt idx="56">
                  <c:v>8.3176377110267083E-2</c:v>
                </c:pt>
                <c:pt idx="57">
                  <c:v>7.8976884939988556E-2</c:v>
                </c:pt>
                <c:pt idx="58">
                  <c:v>7.4989420933245551E-2</c:v>
                </c:pt>
                <c:pt idx="59">
                  <c:v>7.1203279999920238E-2</c:v>
                </c:pt>
                <c:pt idx="60">
                  <c:v>6.7608297539198128E-2</c:v>
                </c:pt>
                <c:pt idx="61">
                  <c:v>6.4194822150803535E-2</c:v>
                </c:pt>
                <c:pt idx="62">
                  <c:v>6.0953689724016893E-2</c:v>
                </c:pt>
                <c:pt idx="63">
                  <c:v>5.7876198834912053E-2</c:v>
                </c:pt>
                <c:pt idx="64">
                  <c:v>5.4954087385762435E-2</c:v>
                </c:pt>
                <c:pt idx="65">
                  <c:v>5.2179510423900219E-2</c:v>
                </c:pt>
                <c:pt idx="66">
                  <c:v>4.954501908047898E-2</c:v>
                </c:pt>
                <c:pt idx="67">
                  <c:v>4.7043540572597582E-2</c:v>
                </c:pt>
                <c:pt idx="68">
                  <c:v>4.4668359215096293E-2</c:v>
                </c:pt>
                <c:pt idx="69">
                  <c:v>4.2413098391048808E-2</c:v>
                </c:pt>
                <c:pt idx="70">
                  <c:v>4.0271703432545887E-2</c:v>
                </c:pt>
                <c:pt idx="71">
                  <c:v>3.8238425365811256E-2</c:v>
                </c:pt>
                <c:pt idx="72">
                  <c:v>3.6307805477010104E-2</c:v>
                </c:pt>
                <c:pt idx="73">
                  <c:v>3.27340694878838E-2</c:v>
                </c:pt>
                <c:pt idx="74">
                  <c:v>2.9512092266663844E-2</c:v>
                </c:pt>
                <c:pt idx="75">
                  <c:v>2.6607250597988071E-2</c:v>
                </c:pt>
                <c:pt idx="76">
                  <c:v>2.3988329190194894E-2</c:v>
                </c:pt>
                <c:pt idx="77">
                  <c:v>2.162718523727019E-2</c:v>
                </c:pt>
                <c:pt idx="78">
                  <c:v>1.9498445997580435E-2</c:v>
                </c:pt>
                <c:pt idx="79">
                  <c:v>1.757923613958691E-2</c:v>
                </c:pt>
                <c:pt idx="80">
                  <c:v>1.5848931924611124E-2</c:v>
                </c:pt>
                <c:pt idx="81">
                  <c:v>1.4288939585111012E-2</c:v>
                </c:pt>
                <c:pt idx="82">
                  <c:v>1.2882495516931332E-2</c:v>
                </c:pt>
                <c:pt idx="83">
                  <c:v>1.1614486138403424E-2</c:v>
                </c:pt>
                <c:pt idx="84">
                  <c:v>1.0471285480508989E-2</c:v>
                </c:pt>
                <c:pt idx="85">
                  <c:v>9.440608762859232E-3</c:v>
                </c:pt>
                <c:pt idx="86">
                  <c:v>8.5113803820237519E-3</c:v>
                </c:pt>
                <c:pt idx="87">
                  <c:v>7.6736148936181808E-3</c:v>
                </c:pt>
                <c:pt idx="88">
                  <c:v>6.9183097091893601E-3</c:v>
                </c:pt>
                <c:pt idx="89">
                  <c:v>6.2373483548241902E-3</c:v>
                </c:pt>
                <c:pt idx="90">
                  <c:v>5.6234132519034866E-3</c:v>
                </c:pt>
                <c:pt idx="91">
                  <c:v>5.0699070827470421E-3</c:v>
                </c:pt>
                <c:pt idx="92">
                  <c:v>4.5708818961487426E-3</c:v>
                </c:pt>
                <c:pt idx="93">
                  <c:v>4.1209751909732969E-3</c:v>
                </c:pt>
                <c:pt idx="94">
                  <c:v>3.7153522909717223E-3</c:v>
                </c:pt>
                <c:pt idx="95">
                  <c:v>3.3496543915782751E-3</c:v>
                </c:pt>
                <c:pt idx="96">
                  <c:v>3.0199517204020135E-3</c:v>
                </c:pt>
                <c:pt idx="97">
                  <c:v>2.7227013080779114E-3</c:v>
                </c:pt>
                <c:pt idx="98">
                  <c:v>2.4547089156850264E-3</c:v>
                </c:pt>
                <c:pt idx="99">
                  <c:v>2.2130947096056348E-3</c:v>
                </c:pt>
                <c:pt idx="100">
                  <c:v>1.9952623149688781E-3</c:v>
                </c:pt>
                <c:pt idx="101">
                  <c:v>1.7988709151287869E-3</c:v>
                </c:pt>
                <c:pt idx="102">
                  <c:v>1.6218100973589284E-3</c:v>
                </c:pt>
                <c:pt idx="103">
                  <c:v>1.4621771744567176E-3</c:v>
                </c:pt>
                <c:pt idx="104">
                  <c:v>1.3182567385564047E-3</c:v>
                </c:pt>
                <c:pt idx="105">
                  <c:v>1.1885022274370168E-3</c:v>
                </c:pt>
                <c:pt idx="106">
                  <c:v>1.0715193052376053E-3</c:v>
                </c:pt>
                <c:pt idx="107">
                  <c:v>9.6605087898981278E-4</c:v>
                </c:pt>
                <c:pt idx="108">
                  <c:v>8.7096358995607975E-4</c:v>
                </c:pt>
                <c:pt idx="109">
                  <c:v>7.8523563461007132E-4</c:v>
                </c:pt>
                <c:pt idx="110">
                  <c:v>7.0794578438413661E-4</c:v>
                </c:pt>
                <c:pt idx="111">
                  <c:v>6.382634861905477E-4</c:v>
                </c:pt>
                <c:pt idx="112">
                  <c:v>5.7543993733715632E-4</c:v>
                </c:pt>
                <c:pt idx="113">
                  <c:v>5.1880003892896035E-4</c:v>
                </c:pt>
                <c:pt idx="114">
                  <c:v>4.677351412871977E-4</c:v>
                </c:pt>
                <c:pt idx="115">
                  <c:v>4.2169650342858197E-4</c:v>
                </c:pt>
                <c:pt idx="116">
                  <c:v>3.8018939632056042E-4</c:v>
                </c:pt>
                <c:pt idx="117">
                  <c:v>3.4276778654644983E-4</c:v>
                </c:pt>
                <c:pt idx="118">
                  <c:v>3.0902954325135845E-4</c:v>
                </c:pt>
                <c:pt idx="119">
                  <c:v>2.7861211686297662E-4</c:v>
                </c:pt>
                <c:pt idx="120">
                  <c:v>2.5118864315095774E-4</c:v>
                </c:pt>
                <c:pt idx="121">
                  <c:v>2.2646443075930581E-4</c:v>
                </c:pt>
                <c:pt idx="122">
                  <c:v>2.041737944669525E-4</c:v>
                </c:pt>
                <c:pt idx="123">
                  <c:v>1.8407720014689528E-4</c:v>
                </c:pt>
                <c:pt idx="124">
                  <c:v>1.6595869074375585E-4</c:v>
                </c:pt>
                <c:pt idx="125">
                  <c:v>1.4962356560944322E-4</c:v>
                </c:pt>
                <c:pt idx="126">
                  <c:v>1.3489628825916533E-4</c:v>
                </c:pt>
                <c:pt idx="127">
                  <c:v>1.2161860006463661E-4</c:v>
                </c:pt>
                <c:pt idx="128">
                  <c:v>1.0964781961431837E-4</c:v>
                </c:pt>
                <c:pt idx="129">
                  <c:v>9.8855309465693808E-5</c:v>
                </c:pt>
                <c:pt idx="130">
                  <c:v>8.912509381337452E-5</c:v>
                </c:pt>
                <c:pt idx="131">
                  <c:v>7.2443596007498791E-5</c:v>
                </c:pt>
                <c:pt idx="132">
                  <c:v>5.8884365535558766E-5</c:v>
                </c:pt>
                <c:pt idx="133">
                  <c:v>4.786300923226377E-5</c:v>
                </c:pt>
                <c:pt idx="134">
                  <c:v>3.8904514499428046E-5</c:v>
                </c:pt>
                <c:pt idx="135">
                  <c:v>3.1622776601683748E-5</c:v>
                </c:pt>
                <c:pt idx="136">
                  <c:v>2.5703957827688621E-5</c:v>
                </c:pt>
                <c:pt idx="137">
                  <c:v>2.0892961308540328E-5</c:v>
                </c:pt>
                <c:pt idx="138">
                  <c:v>1.6982436524617402E-5</c:v>
                </c:pt>
                <c:pt idx="139">
                  <c:v>1.3803842646028827E-5</c:v>
                </c:pt>
                <c:pt idx="140">
                  <c:v>1.1220184543019627E-5</c:v>
                </c:pt>
                <c:pt idx="141">
                  <c:v>9.1201083935590828E-6</c:v>
                </c:pt>
                <c:pt idx="142">
                  <c:v>7.4131024130091704E-6</c:v>
                </c:pt>
                <c:pt idx="143">
                  <c:v>6.025595860743557E-6</c:v>
                </c:pt>
                <c:pt idx="144">
                  <c:v>4.897788193684449E-6</c:v>
                </c:pt>
                <c:pt idx="145">
                  <c:v>3.9810717055349657E-6</c:v>
                </c:pt>
                <c:pt idx="146">
                  <c:v>3.2359365692962801E-6</c:v>
                </c:pt>
                <c:pt idx="147">
                  <c:v>2.630267991895377E-6</c:v>
                </c:pt>
                <c:pt idx="148">
                  <c:v>2.1379620895022301E-6</c:v>
                </c:pt>
                <c:pt idx="149">
                  <c:v>1.7378008287493694E-6</c:v>
                </c:pt>
                <c:pt idx="150">
                  <c:v>1.4125375446227505E-6</c:v>
                </c:pt>
                <c:pt idx="151">
                  <c:v>1.1481536214968806E-6</c:v>
                </c:pt>
                <c:pt idx="152">
                  <c:v>9.3325430079699009E-7</c:v>
                </c:pt>
                <c:pt idx="153">
                  <c:v>7.585775750291823E-7</c:v>
                </c:pt>
                <c:pt idx="154">
                  <c:v>6.1659500186148145E-7</c:v>
                </c:pt>
                <c:pt idx="155">
                  <c:v>5.0118723362727038E-7</c:v>
                </c:pt>
                <c:pt idx="156">
                  <c:v>4.0738027780411155E-7</c:v>
                </c:pt>
                <c:pt idx="157">
                  <c:v>3.3113112148259042E-7</c:v>
                </c:pt>
                <c:pt idx="158">
                  <c:v>2.691534803926908E-7</c:v>
                </c:pt>
                <c:pt idx="159">
                  <c:v>2.1877616239495479E-7</c:v>
                </c:pt>
                <c:pt idx="160">
                  <c:v>1.7782794100389206E-7</c:v>
                </c:pt>
                <c:pt idx="161">
                  <c:v>1.4454397707459218E-7</c:v>
                </c:pt>
                <c:pt idx="162">
                  <c:v>1.174897554939526E-7</c:v>
                </c:pt>
                <c:pt idx="163">
                  <c:v>9.5499258602143212E-8</c:v>
                </c:pt>
                <c:pt idx="164">
                  <c:v>7.7624711662868932E-8</c:v>
                </c:pt>
                <c:pt idx="165">
                  <c:v>6.3095734448019177E-8</c:v>
                </c:pt>
                <c:pt idx="166">
                  <c:v>5.1286138399136415E-8</c:v>
                </c:pt>
                <c:pt idx="167">
                  <c:v>4.168693834703337E-8</c:v>
                </c:pt>
                <c:pt idx="168">
                  <c:v>3.3884415613920147E-8</c:v>
                </c:pt>
                <c:pt idx="169">
                  <c:v>2.75422870333816E-8</c:v>
                </c:pt>
                <c:pt idx="170">
                  <c:v>2.2387211385683365E-8</c:v>
                </c:pt>
                <c:pt idx="171">
                  <c:v>1.8197008586099822E-8</c:v>
                </c:pt>
                <c:pt idx="172">
                  <c:v>1.4791083881682026E-8</c:v>
                </c:pt>
                <c:pt idx="173">
                  <c:v>1.2022644346174099E-8</c:v>
                </c:pt>
                <c:pt idx="174">
                  <c:v>9.7723722095580911E-9</c:v>
                </c:pt>
                <c:pt idx="175">
                  <c:v>7.9432823472428087E-9</c:v>
                </c:pt>
                <c:pt idx="176">
                  <c:v>6.4565422903465326E-9</c:v>
                </c:pt>
                <c:pt idx="177">
                  <c:v>5.2480746024976932E-9</c:v>
                </c:pt>
                <c:pt idx="178">
                  <c:v>4.2657951880159041E-9</c:v>
                </c:pt>
                <c:pt idx="179">
                  <c:v>3.467368504525301E-9</c:v>
                </c:pt>
                <c:pt idx="180">
                  <c:v>2.818382931264444E-9</c:v>
                </c:pt>
                <c:pt idx="181">
                  <c:v>2.2908676527677671E-9</c:v>
                </c:pt>
                <c:pt idx="182">
                  <c:v>1.8620871366628641E-9</c:v>
                </c:pt>
                <c:pt idx="183">
                  <c:v>1.5135612484362064E-9</c:v>
                </c:pt>
                <c:pt idx="184">
                  <c:v>1.230268770812377E-9</c:v>
                </c:pt>
                <c:pt idx="185">
                  <c:v>1.0000000000000001E-9</c:v>
                </c:pt>
                <c:pt idx="186">
                  <c:v>8.1283051616409768E-10</c:v>
                </c:pt>
                <c:pt idx="187">
                  <c:v>6.6069344800759527E-10</c:v>
                </c:pt>
                <c:pt idx="188">
                  <c:v>5.3703179637025073E-10</c:v>
                </c:pt>
                <c:pt idx="189">
                  <c:v>4.3651583224016313E-10</c:v>
                </c:pt>
                <c:pt idx="190">
                  <c:v>3.5481338923357347E-10</c:v>
                </c:pt>
                <c:pt idx="191">
                  <c:v>2.884031503126592E-10</c:v>
                </c:pt>
                <c:pt idx="192">
                  <c:v>2.3442288153199129E-10</c:v>
                </c:pt>
                <c:pt idx="193">
                  <c:v>1.9054607179632416E-10</c:v>
                </c:pt>
                <c:pt idx="194">
                  <c:v>1.548816618912478E-10</c:v>
                </c:pt>
                <c:pt idx="195">
                  <c:v>1.2589254117941656E-10</c:v>
                </c:pt>
                <c:pt idx="196">
                  <c:v>1.0232929922807501E-10</c:v>
                </c:pt>
                <c:pt idx="197">
                  <c:v>8.3176377110266833E-11</c:v>
                </c:pt>
                <c:pt idx="198">
                  <c:v>6.7608297539198024E-11</c:v>
                </c:pt>
                <c:pt idx="199">
                  <c:v>5.4954087385762376E-11</c:v>
                </c:pt>
                <c:pt idx="200">
                  <c:v>4.4668359215096126E-11</c:v>
                </c:pt>
                <c:pt idx="201">
                  <c:v>3.6307805477009883E-11</c:v>
                </c:pt>
                <c:pt idx="202">
                  <c:v>2.9512092266663684E-11</c:v>
                </c:pt>
                <c:pt idx="203">
                  <c:v>2.3988329190194783E-11</c:v>
                </c:pt>
                <c:pt idx="204">
                  <c:v>1.9498445997580369E-11</c:v>
                </c:pt>
                <c:pt idx="205">
                  <c:v>1.5848931924611082E-11</c:v>
                </c:pt>
                <c:pt idx="206">
                  <c:v>1.2882495516931307E-11</c:v>
                </c:pt>
                <c:pt idx="207">
                  <c:v>1.0471285480508978E-11</c:v>
                </c:pt>
                <c:pt idx="208">
                  <c:v>8.5113803820237273E-12</c:v>
                </c:pt>
                <c:pt idx="209">
                  <c:v>6.9183097091893405E-12</c:v>
                </c:pt>
                <c:pt idx="210">
                  <c:v>5.6234132519034759E-12</c:v>
                </c:pt>
                <c:pt idx="211">
                  <c:v>4.5708818961487419E-12</c:v>
                </c:pt>
                <c:pt idx="212">
                  <c:v>3.715352290971709E-12</c:v>
                </c:pt>
                <c:pt idx="213">
                  <c:v>3.0199517204019942E-12</c:v>
                </c:pt>
                <c:pt idx="214">
                  <c:v>2.4547089156850148E-12</c:v>
                </c:pt>
                <c:pt idx="215">
                  <c:v>1.9952623149688686E-12</c:v>
                </c:pt>
                <c:pt idx="216">
                  <c:v>1.6218100973589226E-12</c:v>
                </c:pt>
                <c:pt idx="217">
                  <c:v>1.3182567385564021E-12</c:v>
                </c:pt>
                <c:pt idx="218">
                  <c:v>1.0715193052376033E-12</c:v>
                </c:pt>
                <c:pt idx="219">
                  <c:v>8.7096358995607888E-13</c:v>
                </c:pt>
                <c:pt idx="220">
                  <c:v>7.0794578438413455E-13</c:v>
                </c:pt>
                <c:pt idx="221">
                  <c:v>5.7543993733715476E-13</c:v>
                </c:pt>
                <c:pt idx="222">
                  <c:v>4.6773514128719676E-13</c:v>
                </c:pt>
                <c:pt idx="223">
                  <c:v>3.8018939632056036E-13</c:v>
                </c:pt>
                <c:pt idx="224">
                  <c:v>3.0902954325135755E-13</c:v>
                </c:pt>
                <c:pt idx="225">
                  <c:v>2.5118864315095613E-13</c:v>
                </c:pt>
                <c:pt idx="226">
                  <c:v>2.0417379446695155E-13</c:v>
                </c:pt>
                <c:pt idx="227">
                  <c:v>1.659586907437551E-13</c:v>
                </c:pt>
                <c:pt idx="228">
                  <c:v>1.3489628825916469E-13</c:v>
                </c:pt>
                <c:pt idx="229">
                  <c:v>1.0964781961431805E-13</c:v>
                </c:pt>
                <c:pt idx="230">
                  <c:v>8.9125093813374273E-14</c:v>
                </c:pt>
                <c:pt idx="231">
                  <c:v>7.2443596007498585E-14</c:v>
                </c:pt>
                <c:pt idx="232">
                  <c:v>5.8884365535558603E-14</c:v>
                </c:pt>
                <c:pt idx="233">
                  <c:v>4.7863009232263627E-14</c:v>
                </c:pt>
                <c:pt idx="234">
                  <c:v>3.8904514499427932E-14</c:v>
                </c:pt>
                <c:pt idx="235">
                  <c:v>3.1622776601683714E-14</c:v>
                </c:pt>
                <c:pt idx="236">
                  <c:v>2.5703957827688507E-14</c:v>
                </c:pt>
                <c:pt idx="237">
                  <c:v>2.089296130854023E-14</c:v>
                </c:pt>
                <c:pt idx="238">
                  <c:v>1.6982436524617323E-14</c:v>
                </c:pt>
                <c:pt idx="239">
                  <c:v>1.3803842646028763E-14</c:v>
                </c:pt>
                <c:pt idx="240">
                  <c:v>1.1220184543019536E-14</c:v>
                </c:pt>
                <c:pt idx="241">
                  <c:v>9.1201083935590242E-15</c:v>
                </c:pt>
                <c:pt idx="242">
                  <c:v>7.4131024130091226E-15</c:v>
                </c:pt>
                <c:pt idx="243">
                  <c:v>6.0255958607435399E-15</c:v>
                </c:pt>
                <c:pt idx="244">
                  <c:v>4.8977881936844354E-15</c:v>
                </c:pt>
                <c:pt idx="245">
                  <c:v>3.9810717055349545E-15</c:v>
                </c:pt>
                <c:pt idx="246">
                  <c:v>3.2359365692962707E-15</c:v>
                </c:pt>
                <c:pt idx="247">
                  <c:v>2.6302679918953748E-15</c:v>
                </c:pt>
                <c:pt idx="248">
                  <c:v>2.1379620895022127E-15</c:v>
                </c:pt>
                <c:pt idx="249">
                  <c:v>1.7378008287493612E-15</c:v>
                </c:pt>
                <c:pt idx="250">
                  <c:v>1.412537544622744E-15</c:v>
                </c:pt>
                <c:pt idx="251">
                  <c:v>1.1481536214968753E-15</c:v>
                </c:pt>
                <c:pt idx="252">
                  <c:v>9.3325430079698572E-16</c:v>
                </c:pt>
                <c:pt idx="253">
                  <c:v>7.585775750291801E-16</c:v>
                </c:pt>
                <c:pt idx="254">
                  <c:v>6.1659500186147982E-16</c:v>
                </c:pt>
                <c:pt idx="255">
                  <c:v>5.0118723362727077E-16</c:v>
                </c:pt>
              </c:numCache>
            </c:numRef>
          </c:yVal>
          <c:smooth val="0"/>
          <c:extLst>
            <c:ext xmlns:c16="http://schemas.microsoft.com/office/drawing/2014/chart" uri="{C3380CC4-5D6E-409C-BE32-E72D297353CC}">
              <c16:uniqueId val="{00000000-60FD-4869-946A-D706836B39F0}"/>
            </c:ext>
          </c:extLst>
        </c:ser>
        <c:ser>
          <c:idx val="1"/>
          <c:order val="4"/>
          <c:tx>
            <c:strRef>
              <c:f>'density vs alt'!$P$10</c:f>
              <c:strCache>
                <c:ptCount val="1"/>
                <c:pt idx="0">
                  <c:v>British pre-1945</c:v>
                </c:pt>
              </c:strCache>
            </c:strRef>
          </c:tx>
          <c:spPr>
            <a:ln w="19050"/>
          </c:spPr>
          <c:marker>
            <c:symbol val="none"/>
          </c:marker>
          <c:xVal>
            <c:numRef>
              <c:f>'density vs alt'!$P$13:$P$268</c:f>
              <c:numCache>
                <c:formatCode>General</c:formatCode>
                <c:ptCount val="256"/>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pt idx="145">
                  <c:v>120000</c:v>
                </c:pt>
                <c:pt idx="146">
                  <c:v>122000</c:v>
                </c:pt>
                <c:pt idx="147">
                  <c:v>124000</c:v>
                </c:pt>
                <c:pt idx="148">
                  <c:v>126000</c:v>
                </c:pt>
                <c:pt idx="149">
                  <c:v>128000</c:v>
                </c:pt>
                <c:pt idx="150">
                  <c:v>130000</c:v>
                </c:pt>
                <c:pt idx="151">
                  <c:v>132000</c:v>
                </c:pt>
                <c:pt idx="152">
                  <c:v>134000</c:v>
                </c:pt>
                <c:pt idx="153">
                  <c:v>136000</c:v>
                </c:pt>
                <c:pt idx="154">
                  <c:v>138000</c:v>
                </c:pt>
                <c:pt idx="155">
                  <c:v>140000</c:v>
                </c:pt>
                <c:pt idx="156">
                  <c:v>142000</c:v>
                </c:pt>
                <c:pt idx="157">
                  <c:v>144000</c:v>
                </c:pt>
                <c:pt idx="158">
                  <c:v>146000</c:v>
                </c:pt>
                <c:pt idx="159">
                  <c:v>148000</c:v>
                </c:pt>
                <c:pt idx="160">
                  <c:v>150000</c:v>
                </c:pt>
                <c:pt idx="161">
                  <c:v>152000</c:v>
                </c:pt>
                <c:pt idx="162">
                  <c:v>154000</c:v>
                </c:pt>
                <c:pt idx="163">
                  <c:v>156000</c:v>
                </c:pt>
                <c:pt idx="164">
                  <c:v>158000</c:v>
                </c:pt>
                <c:pt idx="165">
                  <c:v>160000</c:v>
                </c:pt>
                <c:pt idx="166">
                  <c:v>162000</c:v>
                </c:pt>
                <c:pt idx="167">
                  <c:v>164000</c:v>
                </c:pt>
                <c:pt idx="168">
                  <c:v>166000</c:v>
                </c:pt>
                <c:pt idx="169">
                  <c:v>168000</c:v>
                </c:pt>
                <c:pt idx="170">
                  <c:v>170000</c:v>
                </c:pt>
                <c:pt idx="171">
                  <c:v>172000</c:v>
                </c:pt>
                <c:pt idx="172">
                  <c:v>174000</c:v>
                </c:pt>
                <c:pt idx="173">
                  <c:v>176000</c:v>
                </c:pt>
                <c:pt idx="174">
                  <c:v>178000</c:v>
                </c:pt>
                <c:pt idx="175">
                  <c:v>180000</c:v>
                </c:pt>
                <c:pt idx="176">
                  <c:v>182000</c:v>
                </c:pt>
                <c:pt idx="177">
                  <c:v>184000</c:v>
                </c:pt>
                <c:pt idx="178">
                  <c:v>186000</c:v>
                </c:pt>
                <c:pt idx="179">
                  <c:v>188000</c:v>
                </c:pt>
                <c:pt idx="180">
                  <c:v>190000</c:v>
                </c:pt>
                <c:pt idx="181">
                  <c:v>192000</c:v>
                </c:pt>
                <c:pt idx="182">
                  <c:v>194000</c:v>
                </c:pt>
                <c:pt idx="183">
                  <c:v>196000</c:v>
                </c:pt>
                <c:pt idx="184">
                  <c:v>198000</c:v>
                </c:pt>
                <c:pt idx="185">
                  <c:v>200000</c:v>
                </c:pt>
                <c:pt idx="186">
                  <c:v>202000</c:v>
                </c:pt>
                <c:pt idx="187">
                  <c:v>204000</c:v>
                </c:pt>
                <c:pt idx="188">
                  <c:v>206000</c:v>
                </c:pt>
                <c:pt idx="189">
                  <c:v>208000</c:v>
                </c:pt>
                <c:pt idx="190">
                  <c:v>210000</c:v>
                </c:pt>
                <c:pt idx="191">
                  <c:v>212000</c:v>
                </c:pt>
                <c:pt idx="192">
                  <c:v>214000</c:v>
                </c:pt>
                <c:pt idx="193">
                  <c:v>216000</c:v>
                </c:pt>
                <c:pt idx="194">
                  <c:v>218000</c:v>
                </c:pt>
                <c:pt idx="195">
                  <c:v>220000</c:v>
                </c:pt>
                <c:pt idx="196">
                  <c:v>222000</c:v>
                </c:pt>
                <c:pt idx="197">
                  <c:v>224000</c:v>
                </c:pt>
                <c:pt idx="198">
                  <c:v>226000</c:v>
                </c:pt>
                <c:pt idx="199">
                  <c:v>228000</c:v>
                </c:pt>
                <c:pt idx="200">
                  <c:v>230000</c:v>
                </c:pt>
                <c:pt idx="201">
                  <c:v>232000</c:v>
                </c:pt>
                <c:pt idx="202">
                  <c:v>234000</c:v>
                </c:pt>
                <c:pt idx="203">
                  <c:v>236000</c:v>
                </c:pt>
                <c:pt idx="204">
                  <c:v>238000</c:v>
                </c:pt>
                <c:pt idx="205">
                  <c:v>240000</c:v>
                </c:pt>
                <c:pt idx="206">
                  <c:v>242000</c:v>
                </c:pt>
                <c:pt idx="207">
                  <c:v>244000</c:v>
                </c:pt>
                <c:pt idx="208">
                  <c:v>246000</c:v>
                </c:pt>
                <c:pt idx="209">
                  <c:v>248000</c:v>
                </c:pt>
                <c:pt idx="210">
                  <c:v>250000</c:v>
                </c:pt>
                <c:pt idx="211">
                  <c:v>252000</c:v>
                </c:pt>
                <c:pt idx="212">
                  <c:v>254000</c:v>
                </c:pt>
                <c:pt idx="213">
                  <c:v>256000</c:v>
                </c:pt>
                <c:pt idx="214">
                  <c:v>258000</c:v>
                </c:pt>
                <c:pt idx="215">
                  <c:v>260000</c:v>
                </c:pt>
                <c:pt idx="216">
                  <c:v>262000</c:v>
                </c:pt>
                <c:pt idx="217">
                  <c:v>264000</c:v>
                </c:pt>
                <c:pt idx="218">
                  <c:v>266000</c:v>
                </c:pt>
                <c:pt idx="219">
                  <c:v>268000</c:v>
                </c:pt>
                <c:pt idx="220">
                  <c:v>270000</c:v>
                </c:pt>
                <c:pt idx="221">
                  <c:v>272000</c:v>
                </c:pt>
                <c:pt idx="222">
                  <c:v>274000</c:v>
                </c:pt>
                <c:pt idx="223">
                  <c:v>276000</c:v>
                </c:pt>
                <c:pt idx="224">
                  <c:v>278000</c:v>
                </c:pt>
                <c:pt idx="225">
                  <c:v>280000</c:v>
                </c:pt>
                <c:pt idx="226">
                  <c:v>282000</c:v>
                </c:pt>
                <c:pt idx="227">
                  <c:v>284000</c:v>
                </c:pt>
                <c:pt idx="228">
                  <c:v>286000</c:v>
                </c:pt>
                <c:pt idx="229">
                  <c:v>288000</c:v>
                </c:pt>
                <c:pt idx="230">
                  <c:v>290000</c:v>
                </c:pt>
                <c:pt idx="231">
                  <c:v>292000</c:v>
                </c:pt>
                <c:pt idx="232">
                  <c:v>294000</c:v>
                </c:pt>
                <c:pt idx="233">
                  <c:v>296000</c:v>
                </c:pt>
                <c:pt idx="234">
                  <c:v>298000</c:v>
                </c:pt>
                <c:pt idx="235">
                  <c:v>300000</c:v>
                </c:pt>
                <c:pt idx="236">
                  <c:v>302000</c:v>
                </c:pt>
                <c:pt idx="237">
                  <c:v>304000</c:v>
                </c:pt>
                <c:pt idx="238">
                  <c:v>306000</c:v>
                </c:pt>
                <c:pt idx="239">
                  <c:v>308000</c:v>
                </c:pt>
                <c:pt idx="240">
                  <c:v>310000</c:v>
                </c:pt>
                <c:pt idx="241">
                  <c:v>312000</c:v>
                </c:pt>
                <c:pt idx="242">
                  <c:v>314000</c:v>
                </c:pt>
                <c:pt idx="243">
                  <c:v>316000</c:v>
                </c:pt>
                <c:pt idx="244">
                  <c:v>318000</c:v>
                </c:pt>
                <c:pt idx="245">
                  <c:v>320000</c:v>
                </c:pt>
                <c:pt idx="246">
                  <c:v>322000</c:v>
                </c:pt>
                <c:pt idx="247">
                  <c:v>324000</c:v>
                </c:pt>
                <c:pt idx="248">
                  <c:v>326000</c:v>
                </c:pt>
                <c:pt idx="249">
                  <c:v>328000</c:v>
                </c:pt>
                <c:pt idx="250">
                  <c:v>330000</c:v>
                </c:pt>
                <c:pt idx="251">
                  <c:v>332000</c:v>
                </c:pt>
                <c:pt idx="252">
                  <c:v>334000</c:v>
                </c:pt>
                <c:pt idx="253">
                  <c:v>336000</c:v>
                </c:pt>
                <c:pt idx="254">
                  <c:v>338000</c:v>
                </c:pt>
                <c:pt idx="255">
                  <c:v>340000</c:v>
                </c:pt>
              </c:numCache>
            </c:numRef>
          </c:xVal>
          <c:yVal>
            <c:numRef>
              <c:f>'density vs alt'!$Q$13:$Q$268</c:f>
              <c:numCache>
                <c:formatCode>0.000E+00</c:formatCode>
                <c:ptCount val="256"/>
                <c:pt idx="0">
                  <c:v>1.1363481258119286</c:v>
                </c:pt>
                <c:pt idx="1">
                  <c:v>1.1123962086487877</c:v>
                </c:pt>
                <c:pt idx="2">
                  <c:v>1.0889491493920918</c:v>
                </c:pt>
                <c:pt idx="3">
                  <c:v>1.0659963066596096</c:v>
                </c:pt>
                <c:pt idx="4">
                  <c:v>1.0435272633678967</c:v>
                </c:pt>
                <c:pt idx="5">
                  <c:v>1.0215318220045311</c:v>
                </c:pt>
                <c:pt idx="6">
                  <c:v>1</c:v>
                </c:pt>
                <c:pt idx="7">
                  <c:v>0.97372231962150535</c:v>
                </c:pt>
                <c:pt idx="8">
                  <c:v>0.94813515572908513</c:v>
                </c:pt>
                <c:pt idx="9">
                  <c:v>0.92322036315122191</c:v>
                </c:pt>
                <c:pt idx="10">
                  <c:v>0.89896027352941643</c:v>
                </c:pt>
                <c:pt idx="11">
                  <c:v>0.85233583893707421</c:v>
                </c:pt>
                <c:pt idx="12">
                  <c:v>0.8081295733840832</c:v>
                </c:pt>
                <c:pt idx="13">
                  <c:v>0.76621605890979683</c:v>
                </c:pt>
                <c:pt idx="14">
                  <c:v>0.72647638233656608</c:v>
                </c:pt>
                <c:pt idx="15">
                  <c:v>0.68879779790018236</c:v>
                </c:pt>
                <c:pt idx="16">
                  <c:v>0.65307340737794017</c:v>
                </c:pt>
                <c:pt idx="17">
                  <c:v>0.61920185680680762</c:v>
                </c:pt>
                <c:pt idx="18">
                  <c:v>0.58708704893126118</c:v>
                </c:pt>
                <c:pt idx="19">
                  <c:v>0.55663787056497027</c:v>
                </c:pt>
                <c:pt idx="20">
                  <c:v>0.52776793409282441</c:v>
                </c:pt>
                <c:pt idx="21">
                  <c:v>0.50039533237991762</c:v>
                </c:pt>
                <c:pt idx="22">
                  <c:v>0.47444240639214047</c:v>
                </c:pt>
                <c:pt idx="23">
                  <c:v>0.44983552486909395</c:v>
                </c:pt>
                <c:pt idx="24">
                  <c:v>0.42650487542423315</c:v>
                </c:pt>
                <c:pt idx="25">
                  <c:v>0.40438426647956927</c:v>
                </c:pt>
                <c:pt idx="26">
                  <c:v>0.38341093947299826</c:v>
                </c:pt>
                <c:pt idx="27">
                  <c:v>0.36352539080546614</c:v>
                </c:pt>
                <c:pt idx="28">
                  <c:v>0.34467120302281706</c:v>
                </c:pt>
                <c:pt idx="29">
                  <c:v>0.32679488475336976</c:v>
                </c:pt>
                <c:pt idx="30">
                  <c:v>0.30984571894710461</c:v>
                </c:pt>
                <c:pt idx="31">
                  <c:v>0.29377561898590338</c:v>
                </c:pt>
                <c:pt idx="32">
                  <c:v>0.27853899225660789</c:v>
                </c:pt>
                <c:pt idx="33">
                  <c:v>0.26409261079984137</c:v>
                </c:pt>
                <c:pt idx="34">
                  <c:v>0.25039548866760819</c:v>
                </c:pt>
                <c:pt idx="35">
                  <c:v>0.23740876564172306</c:v>
                </c:pt>
                <c:pt idx="36">
                  <c:v>0.22509559698316495</c:v>
                </c:pt>
                <c:pt idx="37">
                  <c:v>0.21342104889956454</c:v>
                </c:pt>
                <c:pt idx="38">
                  <c:v>0.20235199943425325</c:v>
                </c:pt>
                <c:pt idx="39">
                  <c:v>0.19185704449568744</c:v>
                </c:pt>
                <c:pt idx="40">
                  <c:v>0.1819064087606406</c:v>
                </c:pt>
                <c:pt idx="41">
                  <c:v>0.17247186119838862</c:v>
                </c:pt>
                <c:pt idx="42">
                  <c:v>0.16352663497621928</c:v>
                </c:pt>
                <c:pt idx="43">
                  <c:v>0.15504535151903098</c:v>
                </c:pt>
                <c:pt idx="44">
                  <c:v>0.14700394850756715</c:v>
                </c:pt>
                <c:pt idx="45">
                  <c:v>0.13937961161101259</c:v>
                </c:pt>
                <c:pt idx="46">
                  <c:v>0.13215070976026685</c:v>
                </c:pt>
                <c:pt idx="47">
                  <c:v>0.1252967337782597</c:v>
                </c:pt>
                <c:pt idx="48">
                  <c:v>0.11879823819319597</c:v>
                </c:pt>
                <c:pt idx="49">
                  <c:v>0.1126367860696468</c:v>
                </c:pt>
                <c:pt idx="50">
                  <c:v>0.10679489670096823</c:v>
                </c:pt>
                <c:pt idx="51">
                  <c:v>0.10125599601464405</c:v>
                </c:pt>
                <c:pt idx="52">
                  <c:v>9.6004369549848145E-2</c:v>
                </c:pt>
                <c:pt idx="53">
                  <c:v>9.1025117873817923E-2</c:v>
                </c:pt>
                <c:pt idx="54">
                  <c:v>8.630411431055067E-2</c:v>
                </c:pt>
                <c:pt idx="55">
                  <c:v>8.1827964861894753E-2</c:v>
                </c:pt>
                <c:pt idx="56">
                  <c:v>7.7583970207326658E-2</c:v>
                </c:pt>
                <c:pt idx="57">
                  <c:v>7.3560089674604354E-2</c:v>
                </c:pt>
                <c:pt idx="58">
                  <c:v>6.9744907079076476E-2</c:v>
                </c:pt>
                <c:pt idx="59">
                  <c:v>6.6127598334730739E-2</c:v>
                </c:pt>
                <c:pt idx="60">
                  <c:v>6.269790074509031E-2</c:v>
                </c:pt>
                <c:pt idx="61">
                  <c:v>5.9446083886832903E-2</c:v>
                </c:pt>
                <c:pt idx="62">
                  <c:v>5.6362922003526585E-2</c:v>
                </c:pt>
                <c:pt idx="63">
                  <c:v>5.343966783115995E-2</c:v>
                </c:pt>
                <c:pt idx="64">
                  <c:v>5.0668027781207409E-2</c:v>
                </c:pt>
                <c:pt idx="65">
                  <c:v>4.8040138410820686E-2</c:v>
                </c:pt>
                <c:pt idx="66">
                  <c:v>4.5548544113390307E-2</c:v>
                </c:pt>
                <c:pt idx="67">
                  <c:v>4.3186175966182419E-2</c:v>
                </c:pt>
                <c:pt idx="68">
                  <c:v>4.0946331675040026E-2</c:v>
                </c:pt>
                <c:pt idx="69">
                  <c:v>3.8822656559248853E-2</c:v>
                </c:pt>
                <c:pt idx="70">
                  <c:v>3.6809125522620195E-2</c:v>
                </c:pt>
                <c:pt idx="71">
                  <c:v>3.490002595964093E-2</c:v>
                </c:pt>
                <c:pt idx="72">
                  <c:v>3.3089941548193266E-2</c:v>
                </c:pt>
                <c:pt idx="73">
                  <c:v>2.974654290523622E-2</c:v>
                </c:pt>
                <c:pt idx="74">
                  <c:v>2.6740960346645668E-2</c:v>
                </c:pt>
                <c:pt idx="75">
                  <c:v>2.4039061027659882E-2</c:v>
                </c:pt>
                <c:pt idx="76">
                  <c:v>2.1610160876815453E-2</c:v>
                </c:pt>
                <c:pt idx="77">
                  <c:v>1.9426676132836714E-2</c:v>
                </c:pt>
                <c:pt idx="78">
                  <c:v>1.7463810090142289E-2</c:v>
                </c:pt>
                <c:pt idx="79">
                  <c:v>1.569927149550009E-2</c:v>
                </c:pt>
                <c:pt idx="80">
                  <c:v>1.4113021397807327E-2</c:v>
                </c:pt>
                <c:pt idx="81">
                  <c:v>1.2687045576099376E-2</c:v>
                </c:pt>
                <c:pt idx="82">
                  <c:v>1.1405149961370474E-2</c:v>
                </c:pt>
                <c:pt idx="83">
                  <c:v>1.0252776728917612E-2</c:v>
                </c:pt>
                <c:pt idx="84">
                  <c:v>9.2168389726638086E-3</c:v>
                </c:pt>
                <c:pt idx="85">
                  <c:v>8.2855720839424482E-3</c:v>
                </c:pt>
                <c:pt idx="86">
                  <c:v>7.4484001469285977E-3</c:v>
                </c:pt>
                <c:pt idx="87">
                  <c:v>6.6958158334394806E-3</c:v>
                </c:pt>
                <c:pt idx="88">
                  <c:v>6.0192724331313511E-3</c:v>
                </c:pt>
                <c:pt idx="89">
                  <c:v>5.411086792935834E-3</c:v>
                </c:pt>
                <c:pt idx="90">
                  <c:v>4.8643520634690128E-3</c:v>
                </c:pt>
                <c:pt idx="91">
                  <c:v>4.3728592615194829E-3</c:v>
                </c:pt>
                <c:pt idx="92">
                  <c:v>3.931026757841195E-3</c:v>
                </c:pt>
                <c:pt idx="93">
                  <c:v>3.5338368894803746E-3</c:v>
                </c:pt>
                <c:pt idx="94">
                  <c:v>3.1767789767756217E-3</c:v>
                </c:pt>
                <c:pt idx="95">
                  <c:v>2.8557980979047114E-3</c:v>
                </c:pt>
                <c:pt idx="96">
                  <c:v>2.5672490392372057E-3</c:v>
                </c:pt>
                <c:pt idx="97">
                  <c:v>2.307854898530809E-3</c:v>
                </c:pt>
                <c:pt idx="98">
                  <c:v>2.0746698708494628E-3</c:v>
                </c:pt>
                <c:pt idx="99">
                  <c:v>1.8650457945820714E-3</c:v>
                </c:pt>
                <c:pt idx="100">
                  <c:v>1.6766020776423864E-3</c:v>
                </c:pt>
                <c:pt idx="101">
                  <c:v>1.5071986623173884E-3</c:v>
                </c:pt>
                <c:pt idx="102">
                  <c:v>1.3549117217400096E-3</c:v>
                </c:pt>
                <c:pt idx="103">
                  <c:v>1.2180118119836112E-3</c:v>
                </c:pt>
                <c:pt idx="104">
                  <c:v>1.0949442316628467E-3</c:v>
                </c:pt>
                <c:pt idx="105">
                  <c:v>9.8431136599509E-4</c:v>
                </c:pt>
                <c:pt idx="106">
                  <c:v>8.8485681481305931E-4</c:v>
                </c:pt>
                <c:pt idx="107">
                  <c:v>7.9545112427871576E-4</c:v>
                </c:pt>
                <c:pt idx="108">
                  <c:v>7.1507896026087598E-4</c:v>
                </c:pt>
                <c:pt idx="109">
                  <c:v>6.4282757771124809E-4</c:v>
                </c:pt>
                <c:pt idx="110">
                  <c:v>5.7787645509155608E-4</c:v>
                </c:pt>
                <c:pt idx="111">
                  <c:v>5.1948797613531462E-4</c:v>
                </c:pt>
                <c:pt idx="112">
                  <c:v>4.6699905312184525E-4</c:v>
                </c:pt>
                <c:pt idx="113">
                  <c:v>4.1981359653239271E-4</c:v>
                </c:pt>
                <c:pt idx="114">
                  <c:v>3.773957455701277E-4</c:v>
                </c:pt>
                <c:pt idx="115">
                  <c:v>3.3926378266655989E-4</c:v>
                </c:pt>
                <c:pt idx="116">
                  <c:v>3.0498466286455562E-4</c:v>
                </c:pt>
                <c:pt idx="117">
                  <c:v>2.7416909595099747E-4</c:v>
                </c:pt>
                <c:pt idx="118">
                  <c:v>2.4646712548942164E-4</c:v>
                </c:pt>
                <c:pt idx="119">
                  <c:v>2.215641545459792E-4</c:v>
                </c:pt>
                <c:pt idx="120">
                  <c:v>1.9917737297496746E-4</c:v>
                </c:pt>
                <c:pt idx="121">
                  <c:v>1.7905254569044744E-4</c:v>
                </c:pt>
                <c:pt idx="122">
                  <c:v>1.6096112545002279E-4</c:v>
                </c:pt>
                <c:pt idx="123">
                  <c:v>1.4469765736215527E-4</c:v>
                </c:pt>
                <c:pt idx="124">
                  <c:v>1.3007744564134895E-4</c:v>
                </c:pt>
                <c:pt idx="125">
                  <c:v>1.169344561137547E-4</c:v>
                </c:pt>
                <c:pt idx="126">
                  <c:v>1.0511943065303452E-4</c:v>
                </c:pt>
                <c:pt idx="127">
                  <c:v>9.4498192133108321E-5</c:v>
                </c:pt>
                <c:pt idx="128">
                  <c:v>8.4950120648014452E-5</c:v>
                </c:pt>
                <c:pt idx="129">
                  <c:v>7.6366783694096184E-5</c:v>
                </c:pt>
                <c:pt idx="130">
                  <c:v>6.8650704758206399E-5</c:v>
                </c:pt>
                <c:pt idx="131">
                  <c:v>5.5478664748765947E-5</c:v>
                </c:pt>
                <c:pt idx="132">
                  <c:v>4.4833949675338852E-5</c:v>
                </c:pt>
                <c:pt idx="133">
                  <c:v>3.6231640624255018E-5</c:v>
                </c:pt>
                <c:pt idx="134">
                  <c:v>2.9279860280684606E-5</c:v>
                </c:pt>
                <c:pt idx="135">
                  <c:v>2.366192099737524E-5</c:v>
                </c:pt>
                <c:pt idx="136">
                  <c:v>1.9121898121056721E-5</c:v>
                </c:pt>
                <c:pt idx="137">
                  <c:v>1.5452971370863459E-5</c:v>
                </c:pt>
                <c:pt idx="138">
                  <c:v>1.2488003161452331E-5</c:v>
                </c:pt>
                <c:pt idx="139">
                  <c:v>1.0091924667283565E-5</c:v>
                </c:pt>
                <c:pt idx="140">
                  <c:v>8.1555827759961677E-6</c:v>
                </c:pt>
                <c:pt idx="141">
                  <c:v>6.590767629464356E-6</c:v>
                </c:pt>
                <c:pt idx="142">
                  <c:v>5.3261942326726519E-6</c:v>
                </c:pt>
                <c:pt idx="143">
                  <c:v>4.3042550730105273E-6</c:v>
                </c:pt>
                <c:pt idx="144">
                  <c:v>3.4783958158882709E-6</c:v>
                </c:pt>
                <c:pt idx="145">
                  <c:v>2.8109945267547666E-6</c:v>
                </c:pt>
                <c:pt idx="146">
                  <c:v>2.2716478076913249E-6</c:v>
                </c:pt>
                <c:pt idx="147">
                  <c:v>1.8357857737084768E-6</c:v>
                </c:pt>
                <c:pt idx="148">
                  <c:v>1.4835527741315996E-6</c:v>
                </c:pt>
                <c:pt idx="149">
                  <c:v>1.1989028704517421E-6</c:v>
                </c:pt>
                <c:pt idx="150">
                  <c:v>9.6886886522712E-7</c:v>
                </c:pt>
                <c:pt idx="151">
                  <c:v>7.8297158272111281E-7</c:v>
                </c:pt>
                <c:pt idx="152">
                  <c:v>6.3274249111627303E-7</c:v>
                </c:pt>
                <c:pt idx="153">
                  <c:v>5.1133791940777531E-7</c:v>
                </c:pt>
                <c:pt idx="154">
                  <c:v>4.1322729466611066E-7</c:v>
                </c:pt>
                <c:pt idx="155">
                  <c:v>3.3394119734918323E-7</c:v>
                </c:pt>
                <c:pt idx="156">
                  <c:v>2.6986775734916523E-7</c:v>
                </c:pt>
                <c:pt idx="157">
                  <c:v>2.1808811561670003E-7</c:v>
                </c:pt>
                <c:pt idx="158">
                  <c:v>1.7624345583346259E-7</c:v>
                </c:pt>
                <c:pt idx="159">
                  <c:v>1.4242754877443255E-7</c:v>
                </c:pt>
                <c:pt idx="160">
                  <c:v>1.1509991422922281E-7</c:v>
                </c:pt>
                <c:pt idx="161">
                  <c:v>9.3015644582606661E-8</c:v>
                </c:pt>
                <c:pt idx="162">
                  <c:v>7.5168693174587243E-8</c:v>
                </c:pt>
                <c:pt idx="163">
                  <c:v>6.0746043947018308E-8</c:v>
                </c:pt>
                <c:pt idx="164">
                  <c:v>4.9090674579674556E-8</c:v>
                </c:pt>
                <c:pt idx="165">
                  <c:v>3.9671625905209297E-8</c:v>
                </c:pt>
                <c:pt idx="166">
                  <c:v>3.2059814118229769E-8</c:v>
                </c:pt>
                <c:pt idx="167">
                  <c:v>2.5908483906137968E-8</c:v>
                </c:pt>
                <c:pt idx="168">
                  <c:v>2.0937412046095685E-8</c:v>
                </c:pt>
                <c:pt idx="169">
                  <c:v>1.6920141864578091E-8</c:v>
                </c:pt>
                <c:pt idx="170">
                  <c:v>1.3673667026619624E-8</c:v>
                </c:pt>
                <c:pt idx="171">
                  <c:v>1.1050094700818136E-8</c:v>
                </c:pt>
                <c:pt idx="172">
                  <c:v>8.9299083164258566E-9</c:v>
                </c:pt>
                <c:pt idx="173">
                  <c:v>7.2165229981122112E-9</c:v>
                </c:pt>
                <c:pt idx="174">
                  <c:v>5.831885651780874E-9</c:v>
                </c:pt>
                <c:pt idx="175">
                  <c:v>4.7129192637984228E-9</c:v>
                </c:pt>
                <c:pt idx="176">
                  <c:v>3.8086494340470504E-9</c:v>
                </c:pt>
                <c:pt idx="177">
                  <c:v>3.0778822423059655E-9</c:v>
                </c:pt>
                <c:pt idx="178">
                  <c:v>2.487327663401168E-9</c:v>
                </c:pt>
                <c:pt idx="179">
                  <c:v>2.0100830434908168E-9</c:v>
                </c:pt>
                <c:pt idx="180">
                  <c:v>1.6244075524028094E-9</c:v>
                </c:pt>
                <c:pt idx="181">
                  <c:v>1.3127317823251666E-9</c:v>
                </c:pt>
                <c:pt idx="182">
                  <c:v>1.0608573752181654E-9</c:v>
                </c:pt>
                <c:pt idx="183">
                  <c:v>8.5731021805641213E-10</c:v>
                </c:pt>
                <c:pt idx="184">
                  <c:v>6.9281774077574441E-10</c:v>
                </c:pt>
                <c:pt idx="185">
                  <c:v>5.5988650528602733E-10</c:v>
                </c:pt>
                <c:pt idx="186">
                  <c:v>4.5246084266030133E-10</c:v>
                </c:pt>
                <c:pt idx="187">
                  <c:v>3.6564698775207253E-10</c:v>
                </c:pt>
                <c:pt idx="188">
                  <c:v>2.9549014422125676E-10</c:v>
                </c:pt>
                <c:pt idx="189">
                  <c:v>2.387943241887257E-10</c:v>
                </c:pt>
                <c:pt idx="190">
                  <c:v>1.9297675533317559E-10</c:v>
                </c:pt>
                <c:pt idx="191">
                  <c:v>1.5595022296044342E-10</c:v>
                </c:pt>
                <c:pt idx="192">
                  <c:v>1.2602798715017592E-10</c:v>
                </c:pt>
                <c:pt idx="193">
                  <c:v>1.0184694349012651E-10</c:v>
                </c:pt>
                <c:pt idx="194">
                  <c:v>8.2305526993148561E-11</c:v>
                </c:pt>
                <c:pt idx="195">
                  <c:v>6.6513530416125363E-11</c:v>
                </c:pt>
                <c:pt idx="196">
                  <c:v>5.3751550959452697E-11</c:v>
                </c:pt>
                <c:pt idx="197">
                  <c:v>4.3438217945595213E-11</c:v>
                </c:pt>
                <c:pt idx="198">
                  <c:v>3.5103708536938725E-11</c:v>
                </c:pt>
                <c:pt idx="199">
                  <c:v>2.8368345004155418E-11</c:v>
                </c:pt>
                <c:pt idx="200">
                  <c:v>2.2925298545820716E-11</c:v>
                </c:pt>
                <c:pt idx="201">
                  <c:v>1.8526611733536857E-11</c:v>
                </c:pt>
                <c:pt idx="202">
                  <c:v>1.4971902836475654E-11</c:v>
                </c:pt>
                <c:pt idx="203">
                  <c:v>1.2099237451989028E-11</c:v>
                </c:pt>
                <c:pt idx="204">
                  <c:v>9.7777516003486277E-12</c:v>
                </c:pt>
                <c:pt idx="205">
                  <c:v>7.901690229445253E-12</c:v>
                </c:pt>
                <c:pt idx="206">
                  <c:v>6.3855895541347788E-12</c:v>
                </c:pt>
                <c:pt idx="207">
                  <c:v>5.1603837621888028E-12</c:v>
                </c:pt>
                <c:pt idx="208">
                  <c:v>4.1702587282357772E-12</c:v>
                </c:pt>
                <c:pt idx="209">
                  <c:v>3.3701094069504317E-12</c:v>
                </c:pt>
                <c:pt idx="210">
                  <c:v>2.7234850772965314E-12</c:v>
                </c:pt>
                <c:pt idx="211">
                  <c:v>2.2009288336335649E-12</c:v>
                </c:pt>
                <c:pt idx="212">
                  <c:v>1.7786356793730227E-12</c:v>
                </c:pt>
                <c:pt idx="213">
                  <c:v>1.4373680927774263E-12</c:v>
                </c:pt>
                <c:pt idx="214">
                  <c:v>1.1615796636121163E-12</c:v>
                </c:pt>
                <c:pt idx="215">
                  <c:v>9.3870687800648746E-13</c:v>
                </c:pt>
                <c:pt idx="216">
                  <c:v>7.5859678885608545E-13</c:v>
                </c:pt>
                <c:pt idx="217">
                  <c:v>6.1304449934880444E-13</c:v>
                </c:pt>
                <c:pt idx="218">
                  <c:v>4.9541938972420695E-13</c:v>
                </c:pt>
                <c:pt idx="219">
                  <c:v>4.0036306006402673E-13</c:v>
                </c:pt>
                <c:pt idx="220">
                  <c:v>3.2354522892828834E-13</c:v>
                </c:pt>
                <c:pt idx="221">
                  <c:v>2.6146646782427259E-13</c:v>
                </c:pt>
                <c:pt idx="222">
                  <c:v>2.1129878509707273E-13</c:v>
                </c:pt>
                <c:pt idx="223">
                  <c:v>1.7075679705707267E-13</c:v>
                </c:pt>
                <c:pt idx="224">
                  <c:v>1.3799361755816428E-13</c:v>
                </c:pt>
                <c:pt idx="225">
                  <c:v>1.1151672328700614E-13</c:v>
                </c:pt>
                <c:pt idx="226">
                  <c:v>9.0119962015119238E-14</c:v>
                </c:pt>
                <c:pt idx="227">
                  <c:v>7.2828606456667907E-14</c:v>
                </c:pt>
                <c:pt idx="228">
                  <c:v>5.8854950665984398E-14</c:v>
                </c:pt>
                <c:pt idx="229">
                  <c:v>4.7562426173243119E-14</c:v>
                </c:pt>
                <c:pt idx="230">
                  <c:v>3.8436603172494955E-14</c:v>
                </c:pt>
                <c:pt idx="231">
                  <c:v>3.106175572412168E-14</c:v>
                </c:pt>
                <c:pt idx="232">
                  <c:v>2.5101923401895001E-14</c:v>
                </c:pt>
                <c:pt idx="233">
                  <c:v>2.028560664989336E-14</c:v>
                </c:pt>
                <c:pt idx="234">
                  <c:v>1.6393398647815662E-14</c:v>
                </c:pt>
                <c:pt idx="235">
                  <c:v>1.3247990255574445E-14</c:v>
                </c:pt>
                <c:pt idx="236">
                  <c:v>1.0706092713433881E-14</c:v>
                </c:pt>
                <c:pt idx="237">
                  <c:v>8.6519101371178034E-15</c:v>
                </c:pt>
                <c:pt idx="238">
                  <c:v>6.9918644480663678E-15</c:v>
                </c:pt>
                <c:pt idx="239">
                  <c:v>5.6503324335752391E-15</c:v>
                </c:pt>
                <c:pt idx="240">
                  <c:v>4.5662007390233955E-15</c:v>
                </c:pt>
                <c:pt idx="241">
                  <c:v>3.6900818552130791E-15</c:v>
                </c:pt>
                <c:pt idx="242">
                  <c:v>2.9820642754056849E-15</c:v>
                </c:pt>
                <c:pt idx="243">
                  <c:v>2.4098943306875055E-15</c:v>
                </c:pt>
                <c:pt idx="244">
                  <c:v>1.9475068773592236E-15</c:v>
                </c:pt>
                <c:pt idx="245">
                  <c:v>1.5738379019628734E-15</c:v>
                </c:pt>
                <c:pt idx="246">
                  <c:v>1.2718649522889545E-15</c:v>
                </c:pt>
                <c:pt idx="247">
                  <c:v>1.0278316812954448E-15</c:v>
                </c:pt>
                <c:pt idx="248">
                  <c:v>8.3062117811593082E-16</c:v>
                </c:pt>
                <c:pt idx="249">
                  <c:v>6.7124953831461011E-16</c:v>
                </c:pt>
                <c:pt idx="250">
                  <c:v>5.424566030324512E-16</c:v>
                </c:pt>
                <c:pt idx="251">
                  <c:v>4.3837522318799277E-16</c:v>
                </c:pt>
                <c:pt idx="252">
                  <c:v>3.5426398209706394E-16</c:v>
                </c:pt>
                <c:pt idx="253">
                  <c:v>2.8629120071744813E-16</c:v>
                </c:pt>
                <c:pt idx="254">
                  <c:v>2.3136038589940769E-16</c:v>
                </c:pt>
                <c:pt idx="255">
                  <c:v>1.8696916995486477E-16</c:v>
                </c:pt>
              </c:numCache>
            </c:numRef>
          </c:yVal>
          <c:smooth val="0"/>
          <c:extLst>
            <c:ext xmlns:c16="http://schemas.microsoft.com/office/drawing/2014/chart" uri="{C3380CC4-5D6E-409C-BE32-E72D297353CC}">
              <c16:uniqueId val="{00000001-60FD-4869-946A-D706836B39F0}"/>
            </c:ext>
          </c:extLst>
        </c:ser>
        <c:dLbls>
          <c:showLegendKey val="0"/>
          <c:showVal val="0"/>
          <c:showCatName val="0"/>
          <c:showSerName val="0"/>
          <c:showPercent val="0"/>
          <c:showBubbleSize val="0"/>
        </c:dLbls>
        <c:axId val="2125798192"/>
        <c:axId val="1"/>
      </c:scatterChart>
      <c:valAx>
        <c:axId val="2125798192"/>
        <c:scaling>
          <c:orientation val="minMax"/>
          <c:max val="80000"/>
          <c:min val="-10000"/>
        </c:scaling>
        <c:delete val="0"/>
        <c:axPos val="b"/>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25798192"/>
        <c:crosses val="autoZero"/>
        <c:crossBetween val="midCat"/>
      </c:valAx>
    </c:plotArea>
    <c:legend>
      <c:legendPos val="r"/>
      <c:layout>
        <c:manualLayout>
          <c:xMode val="edge"/>
          <c:yMode val="edge"/>
          <c:x val="0.6913261059758834"/>
          <c:y val="0.16359979196148869"/>
          <c:w val="0.18749340135299988"/>
          <c:h val="0.34396022612558047"/>
        </c:manualLayout>
      </c:layout>
      <c:overlay val="0"/>
      <c:spPr>
        <a:solidFill>
          <a:srgbClr val="FFFFFF"/>
        </a:solidFill>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555" l="0.70000000000000062" r="0.70000000000000062" t="0.750000000000005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a:t>Relative Air Density vs Altitude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524442081630578E-2"/>
          <c:y val="8.0872165311652186E-2"/>
          <c:w val="0.88162365781607388"/>
          <c:h val="0.78576532593658077"/>
        </c:manualLayout>
      </c:layout>
      <c:scatterChart>
        <c:scatterStyle val="lineMarker"/>
        <c:varyColors val="0"/>
        <c:ser>
          <c:idx val="0"/>
          <c:order val="0"/>
          <c:tx>
            <c:strRef>
              <c:f>'density vs alt'!$EP$12</c:f>
              <c:strCache>
                <c:ptCount val="1"/>
                <c:pt idx="0">
                  <c:v>old US</c:v>
                </c:pt>
              </c:strCache>
            </c:strRef>
          </c:tx>
          <c:spPr>
            <a:ln w="19050" cap="rnd">
              <a:solidFill>
                <a:schemeClr val="accent1"/>
              </a:solidFill>
              <a:round/>
            </a:ln>
            <a:effectLst/>
          </c:spPr>
          <c:marker>
            <c:symbol val="none"/>
          </c:marker>
          <c:xVal>
            <c:numRef>
              <c:f>'density vs alt'!$EO$13:$EO$268</c:f>
              <c:numCache>
                <c:formatCode>General</c:formatCode>
                <c:ptCount val="256"/>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pt idx="145">
                  <c:v>120000</c:v>
                </c:pt>
                <c:pt idx="146">
                  <c:v>122000</c:v>
                </c:pt>
                <c:pt idx="147">
                  <c:v>124000</c:v>
                </c:pt>
                <c:pt idx="148">
                  <c:v>126000</c:v>
                </c:pt>
                <c:pt idx="149">
                  <c:v>128000</c:v>
                </c:pt>
                <c:pt idx="150">
                  <c:v>130000</c:v>
                </c:pt>
                <c:pt idx="151">
                  <c:v>132000</c:v>
                </c:pt>
                <c:pt idx="152">
                  <c:v>134000</c:v>
                </c:pt>
                <c:pt idx="153">
                  <c:v>136000</c:v>
                </c:pt>
                <c:pt idx="154">
                  <c:v>138000</c:v>
                </c:pt>
                <c:pt idx="155">
                  <c:v>140000</c:v>
                </c:pt>
                <c:pt idx="156">
                  <c:v>142000</c:v>
                </c:pt>
                <c:pt idx="157">
                  <c:v>144000</c:v>
                </c:pt>
                <c:pt idx="158">
                  <c:v>146000</c:v>
                </c:pt>
                <c:pt idx="159">
                  <c:v>148000</c:v>
                </c:pt>
                <c:pt idx="160">
                  <c:v>150000</c:v>
                </c:pt>
                <c:pt idx="161">
                  <c:v>152000</c:v>
                </c:pt>
                <c:pt idx="162">
                  <c:v>154000</c:v>
                </c:pt>
                <c:pt idx="163">
                  <c:v>156000</c:v>
                </c:pt>
                <c:pt idx="164">
                  <c:v>158000</c:v>
                </c:pt>
                <c:pt idx="165">
                  <c:v>160000</c:v>
                </c:pt>
                <c:pt idx="166">
                  <c:v>162000</c:v>
                </c:pt>
                <c:pt idx="167">
                  <c:v>164000</c:v>
                </c:pt>
                <c:pt idx="168">
                  <c:v>166000</c:v>
                </c:pt>
                <c:pt idx="169">
                  <c:v>168000</c:v>
                </c:pt>
                <c:pt idx="170">
                  <c:v>170000</c:v>
                </c:pt>
                <c:pt idx="171">
                  <c:v>172000</c:v>
                </c:pt>
                <c:pt idx="172">
                  <c:v>174000</c:v>
                </c:pt>
                <c:pt idx="173">
                  <c:v>176000</c:v>
                </c:pt>
                <c:pt idx="174">
                  <c:v>178000</c:v>
                </c:pt>
                <c:pt idx="175">
                  <c:v>180000</c:v>
                </c:pt>
                <c:pt idx="176">
                  <c:v>182000</c:v>
                </c:pt>
                <c:pt idx="177">
                  <c:v>184000</c:v>
                </c:pt>
                <c:pt idx="178">
                  <c:v>186000</c:v>
                </c:pt>
                <c:pt idx="179">
                  <c:v>188000</c:v>
                </c:pt>
                <c:pt idx="180">
                  <c:v>190000</c:v>
                </c:pt>
                <c:pt idx="181">
                  <c:v>192000</c:v>
                </c:pt>
                <c:pt idx="182">
                  <c:v>194000</c:v>
                </c:pt>
                <c:pt idx="183">
                  <c:v>196000</c:v>
                </c:pt>
                <c:pt idx="184">
                  <c:v>198000</c:v>
                </c:pt>
                <c:pt idx="185">
                  <c:v>200000</c:v>
                </c:pt>
                <c:pt idx="186">
                  <c:v>202000</c:v>
                </c:pt>
                <c:pt idx="187">
                  <c:v>204000</c:v>
                </c:pt>
                <c:pt idx="188">
                  <c:v>206000</c:v>
                </c:pt>
                <c:pt idx="189">
                  <c:v>208000</c:v>
                </c:pt>
                <c:pt idx="190">
                  <c:v>210000</c:v>
                </c:pt>
                <c:pt idx="191">
                  <c:v>212000</c:v>
                </c:pt>
                <c:pt idx="192">
                  <c:v>214000</c:v>
                </c:pt>
                <c:pt idx="193">
                  <c:v>216000</c:v>
                </c:pt>
                <c:pt idx="194">
                  <c:v>218000</c:v>
                </c:pt>
                <c:pt idx="195">
                  <c:v>220000</c:v>
                </c:pt>
                <c:pt idx="196">
                  <c:v>222000</c:v>
                </c:pt>
                <c:pt idx="197">
                  <c:v>224000</c:v>
                </c:pt>
                <c:pt idx="198">
                  <c:v>226000</c:v>
                </c:pt>
                <c:pt idx="199">
                  <c:v>228000</c:v>
                </c:pt>
                <c:pt idx="200">
                  <c:v>230000</c:v>
                </c:pt>
                <c:pt idx="201">
                  <c:v>232000</c:v>
                </c:pt>
                <c:pt idx="202">
                  <c:v>234000</c:v>
                </c:pt>
                <c:pt idx="203">
                  <c:v>236000</c:v>
                </c:pt>
                <c:pt idx="204">
                  <c:v>238000</c:v>
                </c:pt>
                <c:pt idx="205">
                  <c:v>240000</c:v>
                </c:pt>
                <c:pt idx="206">
                  <c:v>242000</c:v>
                </c:pt>
                <c:pt idx="207">
                  <c:v>244000</c:v>
                </c:pt>
                <c:pt idx="208">
                  <c:v>246000</c:v>
                </c:pt>
                <c:pt idx="209">
                  <c:v>248000</c:v>
                </c:pt>
                <c:pt idx="210">
                  <c:v>250000</c:v>
                </c:pt>
                <c:pt idx="211">
                  <c:v>252000</c:v>
                </c:pt>
                <c:pt idx="212">
                  <c:v>254000</c:v>
                </c:pt>
                <c:pt idx="213">
                  <c:v>256000</c:v>
                </c:pt>
                <c:pt idx="214">
                  <c:v>258000</c:v>
                </c:pt>
                <c:pt idx="215">
                  <c:v>260000</c:v>
                </c:pt>
                <c:pt idx="216">
                  <c:v>262000</c:v>
                </c:pt>
                <c:pt idx="217">
                  <c:v>264000</c:v>
                </c:pt>
                <c:pt idx="218">
                  <c:v>266000</c:v>
                </c:pt>
                <c:pt idx="219">
                  <c:v>268000</c:v>
                </c:pt>
                <c:pt idx="220">
                  <c:v>270000</c:v>
                </c:pt>
                <c:pt idx="221">
                  <c:v>272000</c:v>
                </c:pt>
                <c:pt idx="222">
                  <c:v>274000</c:v>
                </c:pt>
                <c:pt idx="223">
                  <c:v>276000</c:v>
                </c:pt>
                <c:pt idx="224">
                  <c:v>278000</c:v>
                </c:pt>
                <c:pt idx="225">
                  <c:v>280000</c:v>
                </c:pt>
                <c:pt idx="226">
                  <c:v>282000</c:v>
                </c:pt>
                <c:pt idx="227">
                  <c:v>284000</c:v>
                </c:pt>
                <c:pt idx="228">
                  <c:v>286000</c:v>
                </c:pt>
                <c:pt idx="229">
                  <c:v>288000</c:v>
                </c:pt>
                <c:pt idx="230">
                  <c:v>290000</c:v>
                </c:pt>
                <c:pt idx="231">
                  <c:v>292000</c:v>
                </c:pt>
                <c:pt idx="232">
                  <c:v>294000</c:v>
                </c:pt>
                <c:pt idx="233">
                  <c:v>296000</c:v>
                </c:pt>
                <c:pt idx="234">
                  <c:v>298000</c:v>
                </c:pt>
                <c:pt idx="235">
                  <c:v>300000</c:v>
                </c:pt>
                <c:pt idx="236">
                  <c:v>302000</c:v>
                </c:pt>
                <c:pt idx="237">
                  <c:v>304000</c:v>
                </c:pt>
                <c:pt idx="238">
                  <c:v>306000</c:v>
                </c:pt>
                <c:pt idx="239">
                  <c:v>308000</c:v>
                </c:pt>
                <c:pt idx="240">
                  <c:v>310000</c:v>
                </c:pt>
                <c:pt idx="241">
                  <c:v>312000</c:v>
                </c:pt>
                <c:pt idx="242">
                  <c:v>314000</c:v>
                </c:pt>
                <c:pt idx="243">
                  <c:v>316000</c:v>
                </c:pt>
                <c:pt idx="244">
                  <c:v>318000</c:v>
                </c:pt>
                <c:pt idx="245">
                  <c:v>320000</c:v>
                </c:pt>
                <c:pt idx="246">
                  <c:v>322000</c:v>
                </c:pt>
                <c:pt idx="247">
                  <c:v>324000</c:v>
                </c:pt>
                <c:pt idx="248">
                  <c:v>326000</c:v>
                </c:pt>
                <c:pt idx="249">
                  <c:v>328000</c:v>
                </c:pt>
                <c:pt idx="250">
                  <c:v>330000</c:v>
                </c:pt>
                <c:pt idx="251">
                  <c:v>332000</c:v>
                </c:pt>
                <c:pt idx="252">
                  <c:v>334000</c:v>
                </c:pt>
                <c:pt idx="253">
                  <c:v>336000</c:v>
                </c:pt>
                <c:pt idx="254">
                  <c:v>338000</c:v>
                </c:pt>
                <c:pt idx="255">
                  <c:v>340000</c:v>
                </c:pt>
              </c:numCache>
            </c:numRef>
          </c:xVal>
          <c:yVal>
            <c:numRef>
              <c:f>'density vs alt'!$EP$13:$EP$268</c:f>
              <c:numCache>
                <c:formatCode>0.000</c:formatCode>
                <c:ptCount val="256"/>
                <c:pt idx="0">
                  <c:v>5.3999999999999999E-2</c:v>
                </c:pt>
                <c:pt idx="1">
                  <c:v>4.4999999999999984E-2</c:v>
                </c:pt>
                <c:pt idx="2">
                  <c:v>3.6000000000000011E-2</c:v>
                </c:pt>
                <c:pt idx="3">
                  <c:v>2.7000000000000027E-2</c:v>
                </c:pt>
                <c:pt idx="4">
                  <c:v>1.8000000000000033E-2</c:v>
                </c:pt>
                <c:pt idx="5">
                  <c:v>8.9999999999999976E-3</c:v>
                </c:pt>
                <c:pt idx="6">
                  <c:v>0</c:v>
                </c:pt>
                <c:pt idx="7">
                  <c:v>-1.1250000000000017E-2</c:v>
                </c:pt>
                <c:pt idx="8">
                  <c:v>-2.2500000000000027E-2</c:v>
                </c:pt>
                <c:pt idx="9">
                  <c:v>-3.3750000000000002E-2</c:v>
                </c:pt>
                <c:pt idx="10">
                  <c:v>-4.4999999999999957E-2</c:v>
                </c:pt>
                <c:pt idx="11">
                  <c:v>-6.7500000000000018E-2</c:v>
                </c:pt>
                <c:pt idx="12">
                  <c:v>-9.0000000000000038E-2</c:v>
                </c:pt>
                <c:pt idx="13">
                  <c:v>-0.11250000000000003</c:v>
                </c:pt>
                <c:pt idx="14">
                  <c:v>-0.13500000000000001</c:v>
                </c:pt>
                <c:pt idx="15">
                  <c:v>-0.1575</c:v>
                </c:pt>
                <c:pt idx="16">
                  <c:v>-0.18000000000000008</c:v>
                </c:pt>
                <c:pt idx="17">
                  <c:v>-0.20250000000000004</c:v>
                </c:pt>
                <c:pt idx="18">
                  <c:v>-0.22500000000000006</c:v>
                </c:pt>
                <c:pt idx="19">
                  <c:v>-0.24750000000000005</c:v>
                </c:pt>
                <c:pt idx="20">
                  <c:v>-0.27000000000000007</c:v>
                </c:pt>
                <c:pt idx="21">
                  <c:v>-0.29250000000000004</c:v>
                </c:pt>
                <c:pt idx="22">
                  <c:v>-0.315</c:v>
                </c:pt>
                <c:pt idx="23">
                  <c:v>-0.33750000000000008</c:v>
                </c:pt>
                <c:pt idx="24">
                  <c:v>-0.3600000000000001</c:v>
                </c:pt>
                <c:pt idx="25">
                  <c:v>-0.38250000000000006</c:v>
                </c:pt>
                <c:pt idx="26">
                  <c:v>-0.40500000000000003</c:v>
                </c:pt>
                <c:pt idx="27">
                  <c:v>-0.4275000000000001</c:v>
                </c:pt>
                <c:pt idx="28">
                  <c:v>-0.45000000000000007</c:v>
                </c:pt>
                <c:pt idx="29">
                  <c:v>-0.47250000000000003</c:v>
                </c:pt>
                <c:pt idx="30">
                  <c:v>-0.49500000000000005</c:v>
                </c:pt>
                <c:pt idx="31">
                  <c:v>-0.51750000000000018</c:v>
                </c:pt>
                <c:pt idx="32">
                  <c:v>-0.54</c:v>
                </c:pt>
                <c:pt idx="33">
                  <c:v>-0.56250000000000011</c:v>
                </c:pt>
                <c:pt idx="34">
                  <c:v>-0.58500000000000019</c:v>
                </c:pt>
                <c:pt idx="35">
                  <c:v>-0.60750000000000004</c:v>
                </c:pt>
                <c:pt idx="36">
                  <c:v>-0.63000000000000012</c:v>
                </c:pt>
                <c:pt idx="37">
                  <c:v>-0.65250000000000019</c:v>
                </c:pt>
                <c:pt idx="38">
                  <c:v>-0.67500000000000004</c:v>
                </c:pt>
                <c:pt idx="39">
                  <c:v>-0.69750000000000012</c:v>
                </c:pt>
                <c:pt idx="40">
                  <c:v>-0.7200000000000002</c:v>
                </c:pt>
                <c:pt idx="41">
                  <c:v>-0.74250000000000005</c:v>
                </c:pt>
                <c:pt idx="42">
                  <c:v>-0.76500000000000012</c:v>
                </c:pt>
                <c:pt idx="43">
                  <c:v>-0.7875000000000002</c:v>
                </c:pt>
                <c:pt idx="44">
                  <c:v>-0.81000000000000016</c:v>
                </c:pt>
                <c:pt idx="45">
                  <c:v>-0.83250000000000013</c:v>
                </c:pt>
                <c:pt idx="46">
                  <c:v>-0.8550000000000002</c:v>
                </c:pt>
                <c:pt idx="47">
                  <c:v>-0.87750000000000017</c:v>
                </c:pt>
                <c:pt idx="48">
                  <c:v>-0.90000000000000013</c:v>
                </c:pt>
                <c:pt idx="49">
                  <c:v>-0.92250000000000021</c:v>
                </c:pt>
                <c:pt idx="50">
                  <c:v>-0.94500000000000017</c:v>
                </c:pt>
                <c:pt idx="51">
                  <c:v>-0.96750000000000003</c:v>
                </c:pt>
                <c:pt idx="52">
                  <c:v>-0.9900000000000001</c:v>
                </c:pt>
                <c:pt idx="53">
                  <c:v>-1.0125</c:v>
                </c:pt>
                <c:pt idx="54">
                  <c:v>-1.0350000000000004</c:v>
                </c:pt>
                <c:pt idx="55">
                  <c:v>-1.0575000000000003</c:v>
                </c:pt>
                <c:pt idx="56">
                  <c:v>-1.08</c:v>
                </c:pt>
                <c:pt idx="57">
                  <c:v>-1.1025</c:v>
                </c:pt>
                <c:pt idx="58">
                  <c:v>-1.1250000000000002</c:v>
                </c:pt>
                <c:pt idx="59">
                  <c:v>-1.1475000000000002</c:v>
                </c:pt>
                <c:pt idx="60">
                  <c:v>-1.1700000000000004</c:v>
                </c:pt>
                <c:pt idx="61">
                  <c:v>-1.1925000000000003</c:v>
                </c:pt>
                <c:pt idx="62">
                  <c:v>-1.2150000000000001</c:v>
                </c:pt>
                <c:pt idx="63">
                  <c:v>-1.2375</c:v>
                </c:pt>
                <c:pt idx="64">
                  <c:v>-1.2600000000000002</c:v>
                </c:pt>
                <c:pt idx="65">
                  <c:v>-1.2825</c:v>
                </c:pt>
                <c:pt idx="66">
                  <c:v>-1.3050000000000004</c:v>
                </c:pt>
                <c:pt idx="67">
                  <c:v>-1.3275000000000003</c:v>
                </c:pt>
                <c:pt idx="68">
                  <c:v>-1.35</c:v>
                </c:pt>
                <c:pt idx="69">
                  <c:v>-1.3725000000000001</c:v>
                </c:pt>
                <c:pt idx="70">
                  <c:v>-1.3950000000000002</c:v>
                </c:pt>
                <c:pt idx="71">
                  <c:v>-1.4175</c:v>
                </c:pt>
                <c:pt idx="72">
                  <c:v>-1.4400000000000004</c:v>
                </c:pt>
                <c:pt idx="73">
                  <c:v>-1.4850000000000003</c:v>
                </c:pt>
                <c:pt idx="74">
                  <c:v>-1.5300000000000002</c:v>
                </c:pt>
                <c:pt idx="75">
                  <c:v>-1.5750000000000004</c:v>
                </c:pt>
                <c:pt idx="76">
                  <c:v>-1.62</c:v>
                </c:pt>
                <c:pt idx="77">
                  <c:v>-1.6650000000000003</c:v>
                </c:pt>
                <c:pt idx="78">
                  <c:v>-1.7100000000000004</c:v>
                </c:pt>
                <c:pt idx="79">
                  <c:v>-1.7550000000000003</c:v>
                </c:pt>
                <c:pt idx="80">
                  <c:v>-1.8000000000000003</c:v>
                </c:pt>
                <c:pt idx="81">
                  <c:v>-1.8450000000000004</c:v>
                </c:pt>
                <c:pt idx="82">
                  <c:v>-1.8900000000000003</c:v>
                </c:pt>
                <c:pt idx="83">
                  <c:v>-1.9350000000000001</c:v>
                </c:pt>
                <c:pt idx="84">
                  <c:v>-1.9800000000000002</c:v>
                </c:pt>
                <c:pt idx="85">
                  <c:v>-2.0249999999999999</c:v>
                </c:pt>
                <c:pt idx="86">
                  <c:v>-2.0700000000000007</c:v>
                </c:pt>
                <c:pt idx="87">
                  <c:v>-2.1150000000000007</c:v>
                </c:pt>
                <c:pt idx="88">
                  <c:v>-2.16</c:v>
                </c:pt>
                <c:pt idx="89">
                  <c:v>-2.2050000000000001</c:v>
                </c:pt>
                <c:pt idx="90">
                  <c:v>-2.2500000000000004</c:v>
                </c:pt>
                <c:pt idx="91">
                  <c:v>-2.2949999999999999</c:v>
                </c:pt>
                <c:pt idx="92">
                  <c:v>-2.3400000000000007</c:v>
                </c:pt>
                <c:pt idx="93">
                  <c:v>-2.3850000000000007</c:v>
                </c:pt>
                <c:pt idx="94">
                  <c:v>-2.4300000000000002</c:v>
                </c:pt>
                <c:pt idx="95">
                  <c:v>-2.4750000000000001</c:v>
                </c:pt>
                <c:pt idx="96">
                  <c:v>-2.5200000000000005</c:v>
                </c:pt>
                <c:pt idx="97">
                  <c:v>-2.5649999999999999</c:v>
                </c:pt>
                <c:pt idx="98">
                  <c:v>-2.6100000000000008</c:v>
                </c:pt>
                <c:pt idx="99">
                  <c:v>-2.6550000000000007</c:v>
                </c:pt>
                <c:pt idx="100">
                  <c:v>-2.7</c:v>
                </c:pt>
                <c:pt idx="101">
                  <c:v>-2.7450000000000001</c:v>
                </c:pt>
                <c:pt idx="102">
                  <c:v>-2.7900000000000005</c:v>
                </c:pt>
                <c:pt idx="103">
                  <c:v>-2.835</c:v>
                </c:pt>
                <c:pt idx="104">
                  <c:v>-2.8800000000000008</c:v>
                </c:pt>
                <c:pt idx="105">
                  <c:v>-2.9250000000000007</c:v>
                </c:pt>
                <c:pt idx="106">
                  <c:v>-2.9700000000000006</c:v>
                </c:pt>
                <c:pt idx="107">
                  <c:v>-3.0150000000000001</c:v>
                </c:pt>
                <c:pt idx="108">
                  <c:v>-3.0600000000000005</c:v>
                </c:pt>
                <c:pt idx="109">
                  <c:v>-3.1050000000000004</c:v>
                </c:pt>
                <c:pt idx="110">
                  <c:v>-3.1500000000000008</c:v>
                </c:pt>
                <c:pt idx="111">
                  <c:v>-3.1950000000000007</c:v>
                </c:pt>
                <c:pt idx="112">
                  <c:v>-3.2400000000000007</c:v>
                </c:pt>
                <c:pt idx="113">
                  <c:v>-3.2850000000000006</c:v>
                </c:pt>
                <c:pt idx="114">
                  <c:v>-3.3300000000000005</c:v>
                </c:pt>
                <c:pt idx="115">
                  <c:v>-3.3750000000000004</c:v>
                </c:pt>
                <c:pt idx="116">
                  <c:v>-3.4200000000000008</c:v>
                </c:pt>
                <c:pt idx="117">
                  <c:v>-3.4650000000000007</c:v>
                </c:pt>
                <c:pt idx="118">
                  <c:v>-3.5100000000000007</c:v>
                </c:pt>
                <c:pt idx="119">
                  <c:v>-3.5550000000000006</c:v>
                </c:pt>
                <c:pt idx="120">
                  <c:v>-3.6000000000000005</c:v>
                </c:pt>
                <c:pt idx="121">
                  <c:v>-3.6450000000000005</c:v>
                </c:pt>
                <c:pt idx="122">
                  <c:v>-3.6900000000000008</c:v>
                </c:pt>
                <c:pt idx="123">
                  <c:v>-3.7350000000000008</c:v>
                </c:pt>
                <c:pt idx="124">
                  <c:v>-3.7800000000000007</c:v>
                </c:pt>
                <c:pt idx="125">
                  <c:v>-3.8250000000000002</c:v>
                </c:pt>
                <c:pt idx="126">
                  <c:v>-3.87</c:v>
                </c:pt>
                <c:pt idx="127">
                  <c:v>-3.9150000000000005</c:v>
                </c:pt>
                <c:pt idx="128">
                  <c:v>-3.9600000000000004</c:v>
                </c:pt>
                <c:pt idx="129">
                  <c:v>-4.0049999999999999</c:v>
                </c:pt>
                <c:pt idx="130">
                  <c:v>-4.05</c:v>
                </c:pt>
                <c:pt idx="131">
                  <c:v>-4.1400000000000015</c:v>
                </c:pt>
                <c:pt idx="132">
                  <c:v>-4.2300000000000013</c:v>
                </c:pt>
                <c:pt idx="133">
                  <c:v>-4.32</c:v>
                </c:pt>
                <c:pt idx="134">
                  <c:v>-4.41</c:v>
                </c:pt>
                <c:pt idx="135">
                  <c:v>-4.5000000000000009</c:v>
                </c:pt>
                <c:pt idx="136">
                  <c:v>-4.59</c:v>
                </c:pt>
                <c:pt idx="137">
                  <c:v>-4.6800000000000015</c:v>
                </c:pt>
                <c:pt idx="138">
                  <c:v>-4.7700000000000014</c:v>
                </c:pt>
                <c:pt idx="139">
                  <c:v>-4.8600000000000003</c:v>
                </c:pt>
                <c:pt idx="140">
                  <c:v>-4.95</c:v>
                </c:pt>
                <c:pt idx="141">
                  <c:v>-5.0400000000000009</c:v>
                </c:pt>
                <c:pt idx="142">
                  <c:v>-5.13</c:v>
                </c:pt>
                <c:pt idx="143">
                  <c:v>-5.2200000000000015</c:v>
                </c:pt>
                <c:pt idx="144">
                  <c:v>-5.3100000000000014</c:v>
                </c:pt>
                <c:pt idx="145">
                  <c:v>-5.4</c:v>
                </c:pt>
                <c:pt idx="146">
                  <c:v>-5.49</c:v>
                </c:pt>
                <c:pt idx="147">
                  <c:v>-5.580000000000001</c:v>
                </c:pt>
                <c:pt idx="148">
                  <c:v>-5.6700000000000008</c:v>
                </c:pt>
                <c:pt idx="149">
                  <c:v>-5.7600000000000016</c:v>
                </c:pt>
                <c:pt idx="150">
                  <c:v>-5.8500000000000014</c:v>
                </c:pt>
                <c:pt idx="151">
                  <c:v>-5.94</c:v>
                </c:pt>
                <c:pt idx="152">
                  <c:v>-6.03</c:v>
                </c:pt>
                <c:pt idx="153">
                  <c:v>-6.120000000000001</c:v>
                </c:pt>
                <c:pt idx="154">
                  <c:v>-6.2100000000000009</c:v>
                </c:pt>
                <c:pt idx="155">
                  <c:v>-6.3000000000000016</c:v>
                </c:pt>
                <c:pt idx="156">
                  <c:v>-6.3900000000000015</c:v>
                </c:pt>
                <c:pt idx="157">
                  <c:v>-6.4800000000000013</c:v>
                </c:pt>
                <c:pt idx="158">
                  <c:v>-6.5700000000000012</c:v>
                </c:pt>
                <c:pt idx="159">
                  <c:v>-6.660000000000001</c:v>
                </c:pt>
                <c:pt idx="160">
                  <c:v>-6.7500000000000009</c:v>
                </c:pt>
                <c:pt idx="161">
                  <c:v>-6.8400000000000016</c:v>
                </c:pt>
                <c:pt idx="162">
                  <c:v>-6.9300000000000015</c:v>
                </c:pt>
                <c:pt idx="163">
                  <c:v>-7.0200000000000014</c:v>
                </c:pt>
                <c:pt idx="164">
                  <c:v>-7.1100000000000012</c:v>
                </c:pt>
                <c:pt idx="165">
                  <c:v>-7.2000000000000011</c:v>
                </c:pt>
                <c:pt idx="166">
                  <c:v>-7.2900000000000009</c:v>
                </c:pt>
                <c:pt idx="167">
                  <c:v>-7.3800000000000017</c:v>
                </c:pt>
                <c:pt idx="168">
                  <c:v>-7.4700000000000015</c:v>
                </c:pt>
                <c:pt idx="169">
                  <c:v>-7.5600000000000014</c:v>
                </c:pt>
                <c:pt idx="170">
                  <c:v>-7.65</c:v>
                </c:pt>
                <c:pt idx="171">
                  <c:v>-7.74</c:v>
                </c:pt>
                <c:pt idx="172">
                  <c:v>-7.8300000000000018</c:v>
                </c:pt>
                <c:pt idx="173">
                  <c:v>-7.9200000000000008</c:v>
                </c:pt>
                <c:pt idx="174">
                  <c:v>-8.0100000000000016</c:v>
                </c:pt>
                <c:pt idx="175">
                  <c:v>-8.1</c:v>
                </c:pt>
                <c:pt idx="176">
                  <c:v>-8.1900000000000013</c:v>
                </c:pt>
                <c:pt idx="177">
                  <c:v>-8.2800000000000029</c:v>
                </c:pt>
                <c:pt idx="178">
                  <c:v>-8.3700000000000028</c:v>
                </c:pt>
                <c:pt idx="179">
                  <c:v>-8.4600000000000026</c:v>
                </c:pt>
                <c:pt idx="180">
                  <c:v>-8.5500000000000007</c:v>
                </c:pt>
                <c:pt idx="181">
                  <c:v>-8.64</c:v>
                </c:pt>
                <c:pt idx="182">
                  <c:v>-8.73</c:v>
                </c:pt>
                <c:pt idx="183">
                  <c:v>-8.82</c:v>
                </c:pt>
                <c:pt idx="184">
                  <c:v>-8.9100000000000019</c:v>
                </c:pt>
                <c:pt idx="185">
                  <c:v>-9</c:v>
                </c:pt>
                <c:pt idx="186">
                  <c:v>-9.0900000000000016</c:v>
                </c:pt>
                <c:pt idx="187">
                  <c:v>-9.18</c:v>
                </c:pt>
                <c:pt idx="188">
                  <c:v>-9.2700000000000014</c:v>
                </c:pt>
                <c:pt idx="189">
                  <c:v>-9.360000000000003</c:v>
                </c:pt>
                <c:pt idx="190">
                  <c:v>-9.4500000000000028</c:v>
                </c:pt>
                <c:pt idx="191">
                  <c:v>-9.5400000000000027</c:v>
                </c:pt>
                <c:pt idx="192">
                  <c:v>-9.6300000000000026</c:v>
                </c:pt>
                <c:pt idx="193">
                  <c:v>-9.7200000000000006</c:v>
                </c:pt>
                <c:pt idx="194">
                  <c:v>-9.81</c:v>
                </c:pt>
                <c:pt idx="195">
                  <c:v>-9.9</c:v>
                </c:pt>
                <c:pt idx="196">
                  <c:v>-9.990000000000002</c:v>
                </c:pt>
                <c:pt idx="197">
                  <c:v>-10.080000000000002</c:v>
                </c:pt>
                <c:pt idx="198">
                  <c:v>-10.170000000000002</c:v>
                </c:pt>
                <c:pt idx="199">
                  <c:v>-10.26</c:v>
                </c:pt>
                <c:pt idx="200">
                  <c:v>-10.350000000000001</c:v>
                </c:pt>
                <c:pt idx="201">
                  <c:v>-10.440000000000003</c:v>
                </c:pt>
                <c:pt idx="202">
                  <c:v>-10.530000000000003</c:v>
                </c:pt>
                <c:pt idx="203">
                  <c:v>-10.620000000000003</c:v>
                </c:pt>
                <c:pt idx="204">
                  <c:v>-10.710000000000003</c:v>
                </c:pt>
                <c:pt idx="205">
                  <c:v>-10.8</c:v>
                </c:pt>
                <c:pt idx="206">
                  <c:v>-10.89</c:v>
                </c:pt>
                <c:pt idx="207">
                  <c:v>-10.98</c:v>
                </c:pt>
                <c:pt idx="208">
                  <c:v>-11.070000000000002</c:v>
                </c:pt>
                <c:pt idx="209">
                  <c:v>-11.160000000000002</c:v>
                </c:pt>
                <c:pt idx="210">
                  <c:v>-11.250000000000002</c:v>
                </c:pt>
                <c:pt idx="211">
                  <c:v>-11.340000000000002</c:v>
                </c:pt>
                <c:pt idx="212">
                  <c:v>-11.430000000000001</c:v>
                </c:pt>
                <c:pt idx="213">
                  <c:v>-11.520000000000003</c:v>
                </c:pt>
                <c:pt idx="214">
                  <c:v>-11.610000000000003</c:v>
                </c:pt>
                <c:pt idx="215">
                  <c:v>-11.700000000000003</c:v>
                </c:pt>
                <c:pt idx="216">
                  <c:v>-11.790000000000003</c:v>
                </c:pt>
                <c:pt idx="217">
                  <c:v>-11.88</c:v>
                </c:pt>
                <c:pt idx="218">
                  <c:v>-11.97</c:v>
                </c:pt>
                <c:pt idx="219">
                  <c:v>-12.06</c:v>
                </c:pt>
                <c:pt idx="220">
                  <c:v>-12.150000000000002</c:v>
                </c:pt>
                <c:pt idx="221">
                  <c:v>-12.240000000000002</c:v>
                </c:pt>
                <c:pt idx="222">
                  <c:v>-12.330000000000002</c:v>
                </c:pt>
                <c:pt idx="223">
                  <c:v>-12.420000000000002</c:v>
                </c:pt>
                <c:pt idx="224">
                  <c:v>-12.510000000000002</c:v>
                </c:pt>
                <c:pt idx="225">
                  <c:v>-12.600000000000003</c:v>
                </c:pt>
                <c:pt idx="226">
                  <c:v>-12.690000000000003</c:v>
                </c:pt>
                <c:pt idx="227">
                  <c:v>-12.780000000000003</c:v>
                </c:pt>
                <c:pt idx="228">
                  <c:v>-12.870000000000003</c:v>
                </c:pt>
                <c:pt idx="229">
                  <c:v>-12.960000000000003</c:v>
                </c:pt>
                <c:pt idx="230">
                  <c:v>-13.05</c:v>
                </c:pt>
                <c:pt idx="231">
                  <c:v>-13.140000000000002</c:v>
                </c:pt>
                <c:pt idx="232">
                  <c:v>-13.230000000000002</c:v>
                </c:pt>
                <c:pt idx="233">
                  <c:v>-13.320000000000002</c:v>
                </c:pt>
                <c:pt idx="234">
                  <c:v>-13.410000000000002</c:v>
                </c:pt>
                <c:pt idx="235">
                  <c:v>-13.500000000000002</c:v>
                </c:pt>
                <c:pt idx="236">
                  <c:v>-13.590000000000002</c:v>
                </c:pt>
                <c:pt idx="237">
                  <c:v>-13.680000000000003</c:v>
                </c:pt>
                <c:pt idx="238">
                  <c:v>-13.770000000000003</c:v>
                </c:pt>
                <c:pt idx="239">
                  <c:v>-13.860000000000003</c:v>
                </c:pt>
                <c:pt idx="240">
                  <c:v>-13.950000000000005</c:v>
                </c:pt>
                <c:pt idx="241">
                  <c:v>-14.040000000000003</c:v>
                </c:pt>
                <c:pt idx="242">
                  <c:v>-14.130000000000003</c:v>
                </c:pt>
                <c:pt idx="243">
                  <c:v>-14.220000000000002</c:v>
                </c:pt>
                <c:pt idx="244">
                  <c:v>-14.310000000000002</c:v>
                </c:pt>
                <c:pt idx="245">
                  <c:v>-14.400000000000002</c:v>
                </c:pt>
                <c:pt idx="246">
                  <c:v>-14.490000000000002</c:v>
                </c:pt>
                <c:pt idx="247">
                  <c:v>-14.580000000000002</c:v>
                </c:pt>
                <c:pt idx="248">
                  <c:v>-14.670000000000003</c:v>
                </c:pt>
                <c:pt idx="249">
                  <c:v>-14.760000000000003</c:v>
                </c:pt>
                <c:pt idx="250">
                  <c:v>-14.850000000000003</c:v>
                </c:pt>
                <c:pt idx="251">
                  <c:v>-14.940000000000003</c:v>
                </c:pt>
                <c:pt idx="252">
                  <c:v>-15.030000000000003</c:v>
                </c:pt>
                <c:pt idx="253">
                  <c:v>-15.120000000000003</c:v>
                </c:pt>
                <c:pt idx="254">
                  <c:v>-15.21</c:v>
                </c:pt>
                <c:pt idx="255">
                  <c:v>-15.3</c:v>
                </c:pt>
              </c:numCache>
            </c:numRef>
          </c:yVal>
          <c:smooth val="0"/>
          <c:extLst>
            <c:ext xmlns:c16="http://schemas.microsoft.com/office/drawing/2014/chart" uri="{C3380CC4-5D6E-409C-BE32-E72D297353CC}">
              <c16:uniqueId val="{00000000-CC53-493C-B680-C3FEAB358F31}"/>
            </c:ext>
          </c:extLst>
        </c:ser>
        <c:ser>
          <c:idx val="1"/>
          <c:order val="1"/>
          <c:tx>
            <c:strRef>
              <c:f>'density vs alt'!$EQ$12</c:f>
              <c:strCache>
                <c:ptCount val="1"/>
                <c:pt idx="0">
                  <c:v>Old Brit</c:v>
                </c:pt>
              </c:strCache>
            </c:strRef>
          </c:tx>
          <c:spPr>
            <a:ln w="19050" cap="rnd">
              <a:solidFill>
                <a:schemeClr val="accent2"/>
              </a:solidFill>
              <a:round/>
            </a:ln>
            <a:effectLst/>
          </c:spPr>
          <c:marker>
            <c:symbol val="none"/>
          </c:marker>
          <c:xVal>
            <c:numRef>
              <c:f>'density vs alt'!$EO$13:$EO$268</c:f>
              <c:numCache>
                <c:formatCode>General</c:formatCode>
                <c:ptCount val="256"/>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pt idx="145">
                  <c:v>120000</c:v>
                </c:pt>
                <c:pt idx="146">
                  <c:v>122000</c:v>
                </c:pt>
                <c:pt idx="147">
                  <c:v>124000</c:v>
                </c:pt>
                <c:pt idx="148">
                  <c:v>126000</c:v>
                </c:pt>
                <c:pt idx="149">
                  <c:v>128000</c:v>
                </c:pt>
                <c:pt idx="150">
                  <c:v>130000</c:v>
                </c:pt>
                <c:pt idx="151">
                  <c:v>132000</c:v>
                </c:pt>
                <c:pt idx="152">
                  <c:v>134000</c:v>
                </c:pt>
                <c:pt idx="153">
                  <c:v>136000</c:v>
                </c:pt>
                <c:pt idx="154">
                  <c:v>138000</c:v>
                </c:pt>
                <c:pt idx="155">
                  <c:v>140000</c:v>
                </c:pt>
                <c:pt idx="156">
                  <c:v>142000</c:v>
                </c:pt>
                <c:pt idx="157">
                  <c:v>144000</c:v>
                </c:pt>
                <c:pt idx="158">
                  <c:v>146000</c:v>
                </c:pt>
                <c:pt idx="159">
                  <c:v>148000</c:v>
                </c:pt>
                <c:pt idx="160">
                  <c:v>150000</c:v>
                </c:pt>
                <c:pt idx="161">
                  <c:v>152000</c:v>
                </c:pt>
                <c:pt idx="162">
                  <c:v>154000</c:v>
                </c:pt>
                <c:pt idx="163">
                  <c:v>156000</c:v>
                </c:pt>
                <c:pt idx="164">
                  <c:v>158000</c:v>
                </c:pt>
                <c:pt idx="165">
                  <c:v>160000</c:v>
                </c:pt>
                <c:pt idx="166">
                  <c:v>162000</c:v>
                </c:pt>
                <c:pt idx="167">
                  <c:v>164000</c:v>
                </c:pt>
                <c:pt idx="168">
                  <c:v>166000</c:v>
                </c:pt>
                <c:pt idx="169">
                  <c:v>168000</c:v>
                </c:pt>
                <c:pt idx="170">
                  <c:v>170000</c:v>
                </c:pt>
                <c:pt idx="171">
                  <c:v>172000</c:v>
                </c:pt>
                <c:pt idx="172">
                  <c:v>174000</c:v>
                </c:pt>
                <c:pt idx="173">
                  <c:v>176000</c:v>
                </c:pt>
                <c:pt idx="174">
                  <c:v>178000</c:v>
                </c:pt>
                <c:pt idx="175">
                  <c:v>180000</c:v>
                </c:pt>
                <c:pt idx="176">
                  <c:v>182000</c:v>
                </c:pt>
                <c:pt idx="177">
                  <c:v>184000</c:v>
                </c:pt>
                <c:pt idx="178">
                  <c:v>186000</c:v>
                </c:pt>
                <c:pt idx="179">
                  <c:v>188000</c:v>
                </c:pt>
                <c:pt idx="180">
                  <c:v>190000</c:v>
                </c:pt>
                <c:pt idx="181">
                  <c:v>192000</c:v>
                </c:pt>
                <c:pt idx="182">
                  <c:v>194000</c:v>
                </c:pt>
                <c:pt idx="183">
                  <c:v>196000</c:v>
                </c:pt>
                <c:pt idx="184">
                  <c:v>198000</c:v>
                </c:pt>
                <c:pt idx="185">
                  <c:v>200000</c:v>
                </c:pt>
                <c:pt idx="186">
                  <c:v>202000</c:v>
                </c:pt>
                <c:pt idx="187">
                  <c:v>204000</c:v>
                </c:pt>
                <c:pt idx="188">
                  <c:v>206000</c:v>
                </c:pt>
                <c:pt idx="189">
                  <c:v>208000</c:v>
                </c:pt>
                <c:pt idx="190">
                  <c:v>210000</c:v>
                </c:pt>
                <c:pt idx="191">
                  <c:v>212000</c:v>
                </c:pt>
                <c:pt idx="192">
                  <c:v>214000</c:v>
                </c:pt>
                <c:pt idx="193">
                  <c:v>216000</c:v>
                </c:pt>
                <c:pt idx="194">
                  <c:v>218000</c:v>
                </c:pt>
                <c:pt idx="195">
                  <c:v>220000</c:v>
                </c:pt>
                <c:pt idx="196">
                  <c:v>222000</c:v>
                </c:pt>
                <c:pt idx="197">
                  <c:v>224000</c:v>
                </c:pt>
                <c:pt idx="198">
                  <c:v>226000</c:v>
                </c:pt>
                <c:pt idx="199">
                  <c:v>228000</c:v>
                </c:pt>
                <c:pt idx="200">
                  <c:v>230000</c:v>
                </c:pt>
                <c:pt idx="201">
                  <c:v>232000</c:v>
                </c:pt>
                <c:pt idx="202">
                  <c:v>234000</c:v>
                </c:pt>
                <c:pt idx="203">
                  <c:v>236000</c:v>
                </c:pt>
                <c:pt idx="204">
                  <c:v>238000</c:v>
                </c:pt>
                <c:pt idx="205">
                  <c:v>240000</c:v>
                </c:pt>
                <c:pt idx="206">
                  <c:v>242000</c:v>
                </c:pt>
                <c:pt idx="207">
                  <c:v>244000</c:v>
                </c:pt>
                <c:pt idx="208">
                  <c:v>246000</c:v>
                </c:pt>
                <c:pt idx="209">
                  <c:v>248000</c:v>
                </c:pt>
                <c:pt idx="210">
                  <c:v>250000</c:v>
                </c:pt>
                <c:pt idx="211">
                  <c:v>252000</c:v>
                </c:pt>
                <c:pt idx="212">
                  <c:v>254000</c:v>
                </c:pt>
                <c:pt idx="213">
                  <c:v>256000</c:v>
                </c:pt>
                <c:pt idx="214">
                  <c:v>258000</c:v>
                </c:pt>
                <c:pt idx="215">
                  <c:v>260000</c:v>
                </c:pt>
                <c:pt idx="216">
                  <c:v>262000</c:v>
                </c:pt>
                <c:pt idx="217">
                  <c:v>264000</c:v>
                </c:pt>
                <c:pt idx="218">
                  <c:v>266000</c:v>
                </c:pt>
                <c:pt idx="219">
                  <c:v>268000</c:v>
                </c:pt>
                <c:pt idx="220">
                  <c:v>270000</c:v>
                </c:pt>
                <c:pt idx="221">
                  <c:v>272000</c:v>
                </c:pt>
                <c:pt idx="222">
                  <c:v>274000</c:v>
                </c:pt>
                <c:pt idx="223">
                  <c:v>276000</c:v>
                </c:pt>
                <c:pt idx="224">
                  <c:v>278000</c:v>
                </c:pt>
                <c:pt idx="225">
                  <c:v>280000</c:v>
                </c:pt>
                <c:pt idx="226">
                  <c:v>282000</c:v>
                </c:pt>
                <c:pt idx="227">
                  <c:v>284000</c:v>
                </c:pt>
                <c:pt idx="228">
                  <c:v>286000</c:v>
                </c:pt>
                <c:pt idx="229">
                  <c:v>288000</c:v>
                </c:pt>
                <c:pt idx="230">
                  <c:v>290000</c:v>
                </c:pt>
                <c:pt idx="231">
                  <c:v>292000</c:v>
                </c:pt>
                <c:pt idx="232">
                  <c:v>294000</c:v>
                </c:pt>
                <c:pt idx="233">
                  <c:v>296000</c:v>
                </c:pt>
                <c:pt idx="234">
                  <c:v>298000</c:v>
                </c:pt>
                <c:pt idx="235">
                  <c:v>300000</c:v>
                </c:pt>
                <c:pt idx="236">
                  <c:v>302000</c:v>
                </c:pt>
                <c:pt idx="237">
                  <c:v>304000</c:v>
                </c:pt>
                <c:pt idx="238">
                  <c:v>306000</c:v>
                </c:pt>
                <c:pt idx="239">
                  <c:v>308000</c:v>
                </c:pt>
                <c:pt idx="240">
                  <c:v>310000</c:v>
                </c:pt>
                <c:pt idx="241">
                  <c:v>312000</c:v>
                </c:pt>
                <c:pt idx="242">
                  <c:v>314000</c:v>
                </c:pt>
                <c:pt idx="243">
                  <c:v>316000</c:v>
                </c:pt>
                <c:pt idx="244">
                  <c:v>318000</c:v>
                </c:pt>
                <c:pt idx="245">
                  <c:v>320000</c:v>
                </c:pt>
                <c:pt idx="246">
                  <c:v>322000</c:v>
                </c:pt>
                <c:pt idx="247">
                  <c:v>324000</c:v>
                </c:pt>
                <c:pt idx="248">
                  <c:v>326000</c:v>
                </c:pt>
                <c:pt idx="249">
                  <c:v>328000</c:v>
                </c:pt>
                <c:pt idx="250">
                  <c:v>330000</c:v>
                </c:pt>
                <c:pt idx="251">
                  <c:v>332000</c:v>
                </c:pt>
                <c:pt idx="252">
                  <c:v>334000</c:v>
                </c:pt>
                <c:pt idx="253">
                  <c:v>336000</c:v>
                </c:pt>
                <c:pt idx="254">
                  <c:v>338000</c:v>
                </c:pt>
                <c:pt idx="255">
                  <c:v>340000</c:v>
                </c:pt>
              </c:numCache>
            </c:numRef>
          </c:xVal>
          <c:yVal>
            <c:numRef>
              <c:f>'density vs alt'!$EQ$13:$EQ$268</c:f>
              <c:numCache>
                <c:formatCode>0.000</c:formatCode>
                <c:ptCount val="256"/>
                <c:pt idx="0">
                  <c:v>5.5511400000000009E-2</c:v>
                </c:pt>
                <c:pt idx="1">
                  <c:v>4.6259500000000002E-2</c:v>
                </c:pt>
                <c:pt idx="2">
                  <c:v>3.7007599999999981E-2</c:v>
                </c:pt>
                <c:pt idx="3">
                  <c:v>2.7755699999999998E-2</c:v>
                </c:pt>
                <c:pt idx="4">
                  <c:v>1.850379999999997E-2</c:v>
                </c:pt>
                <c:pt idx="5">
                  <c:v>9.2519000000000386E-3</c:v>
                </c:pt>
                <c:pt idx="6">
                  <c:v>0</c:v>
                </c:pt>
                <c:pt idx="7">
                  <c:v>-1.1564875000000013E-2</c:v>
                </c:pt>
                <c:pt idx="8">
                  <c:v>-2.3129749999999977E-2</c:v>
                </c:pt>
                <c:pt idx="9">
                  <c:v>-3.4694625000000021E-2</c:v>
                </c:pt>
                <c:pt idx="10">
                  <c:v>-4.6259499999999995E-2</c:v>
                </c:pt>
                <c:pt idx="11">
                  <c:v>-6.9389249999999972E-2</c:v>
                </c:pt>
                <c:pt idx="12">
                  <c:v>-9.251899999999999E-2</c:v>
                </c:pt>
                <c:pt idx="13">
                  <c:v>-0.11564874999999998</c:v>
                </c:pt>
                <c:pt idx="14">
                  <c:v>-0.13877849999999997</c:v>
                </c:pt>
                <c:pt idx="15">
                  <c:v>-0.16190825</c:v>
                </c:pt>
                <c:pt idx="16">
                  <c:v>-0.18503800000000009</c:v>
                </c:pt>
                <c:pt idx="17">
                  <c:v>-0.20816775000000001</c:v>
                </c:pt>
                <c:pt idx="18">
                  <c:v>-0.23129750000000002</c:v>
                </c:pt>
                <c:pt idx="19">
                  <c:v>-0.25442725000000005</c:v>
                </c:pt>
                <c:pt idx="20">
                  <c:v>-0.27755700000000005</c:v>
                </c:pt>
                <c:pt idx="21">
                  <c:v>-0.30068675</c:v>
                </c:pt>
                <c:pt idx="22">
                  <c:v>-0.32381650000000001</c:v>
                </c:pt>
                <c:pt idx="23">
                  <c:v>-0.34694625000000007</c:v>
                </c:pt>
                <c:pt idx="24">
                  <c:v>-0.37007600000000002</c:v>
                </c:pt>
                <c:pt idx="25">
                  <c:v>-0.39320575000000008</c:v>
                </c:pt>
                <c:pt idx="26">
                  <c:v>-0.41633550000000008</c:v>
                </c:pt>
                <c:pt idx="27">
                  <c:v>-0.43946524999999992</c:v>
                </c:pt>
                <c:pt idx="28">
                  <c:v>-0.46259500000000003</c:v>
                </c:pt>
                <c:pt idx="29">
                  <c:v>-0.48572475000000004</c:v>
                </c:pt>
                <c:pt idx="30">
                  <c:v>-0.5088545000000001</c:v>
                </c:pt>
                <c:pt idx="31">
                  <c:v>-0.53198425000000005</c:v>
                </c:pt>
                <c:pt idx="32">
                  <c:v>-0.555114</c:v>
                </c:pt>
                <c:pt idx="33">
                  <c:v>-0.57824374999999995</c:v>
                </c:pt>
                <c:pt idx="34">
                  <c:v>-0.60137350000000012</c:v>
                </c:pt>
                <c:pt idx="35">
                  <c:v>-0.62450325000000007</c:v>
                </c:pt>
                <c:pt idx="36">
                  <c:v>-0.64763300000000013</c:v>
                </c:pt>
                <c:pt idx="37">
                  <c:v>-0.67076274999999996</c:v>
                </c:pt>
                <c:pt idx="38">
                  <c:v>-0.69389250000000002</c:v>
                </c:pt>
                <c:pt idx="39">
                  <c:v>-0.71702225000000008</c:v>
                </c:pt>
                <c:pt idx="40">
                  <c:v>-0.74015200000000014</c:v>
                </c:pt>
                <c:pt idx="41">
                  <c:v>-0.76328174999999998</c:v>
                </c:pt>
                <c:pt idx="42">
                  <c:v>-0.78641150000000015</c:v>
                </c:pt>
                <c:pt idx="43">
                  <c:v>-0.80954124999999999</c:v>
                </c:pt>
                <c:pt idx="44">
                  <c:v>-0.83267100000000005</c:v>
                </c:pt>
                <c:pt idx="45">
                  <c:v>-0.85580075000000011</c:v>
                </c:pt>
                <c:pt idx="46">
                  <c:v>-0.87893049999999995</c:v>
                </c:pt>
                <c:pt idx="47">
                  <c:v>-0.90206025000000012</c:v>
                </c:pt>
                <c:pt idx="48">
                  <c:v>-0.92519000000000007</c:v>
                </c:pt>
                <c:pt idx="49">
                  <c:v>-0.94831975000000013</c:v>
                </c:pt>
                <c:pt idx="50">
                  <c:v>-0.97144950000000008</c:v>
                </c:pt>
                <c:pt idx="51">
                  <c:v>-0.99457925000000014</c:v>
                </c:pt>
                <c:pt idx="52">
                  <c:v>-1.0177090000000002</c:v>
                </c:pt>
                <c:pt idx="53">
                  <c:v>-1.04083875</c:v>
                </c:pt>
                <c:pt idx="54">
                  <c:v>-1.0639685000000001</c:v>
                </c:pt>
                <c:pt idx="55">
                  <c:v>-1.0870982499999999</c:v>
                </c:pt>
                <c:pt idx="56">
                  <c:v>-1.110228</c:v>
                </c:pt>
                <c:pt idx="57">
                  <c:v>-1.1333577500000001</c:v>
                </c:pt>
                <c:pt idx="58">
                  <c:v>-1.1564875000000001</c:v>
                </c:pt>
                <c:pt idx="59">
                  <c:v>-1.17961725</c:v>
                </c:pt>
                <c:pt idx="60">
                  <c:v>-1.202747</c:v>
                </c:pt>
                <c:pt idx="61">
                  <c:v>-1.2258767500000003</c:v>
                </c:pt>
                <c:pt idx="62">
                  <c:v>-1.2490065000000001</c:v>
                </c:pt>
                <c:pt idx="63">
                  <c:v>-1.2721362500000002</c:v>
                </c:pt>
                <c:pt idx="64">
                  <c:v>-1.2952660000000003</c:v>
                </c:pt>
                <c:pt idx="65">
                  <c:v>-1.3183957500000003</c:v>
                </c:pt>
                <c:pt idx="66">
                  <c:v>-1.3415254999999999</c:v>
                </c:pt>
                <c:pt idx="67">
                  <c:v>-1.36465525</c:v>
                </c:pt>
                <c:pt idx="68">
                  <c:v>-1.387785</c:v>
                </c:pt>
                <c:pt idx="69">
                  <c:v>-1.4109147500000001</c:v>
                </c:pt>
                <c:pt idx="70">
                  <c:v>-1.4340445000000002</c:v>
                </c:pt>
                <c:pt idx="71">
                  <c:v>-1.4571742500000002</c:v>
                </c:pt>
                <c:pt idx="72">
                  <c:v>-1.4803040000000001</c:v>
                </c:pt>
                <c:pt idx="73">
                  <c:v>-1.5265635000000002</c:v>
                </c:pt>
                <c:pt idx="74">
                  <c:v>-1.5728230000000003</c:v>
                </c:pt>
                <c:pt idx="75">
                  <c:v>-1.6190825</c:v>
                </c:pt>
                <c:pt idx="76">
                  <c:v>-1.6653420000000001</c:v>
                </c:pt>
                <c:pt idx="77">
                  <c:v>-1.7116015000000002</c:v>
                </c:pt>
                <c:pt idx="78">
                  <c:v>-1.7578609999999999</c:v>
                </c:pt>
                <c:pt idx="79">
                  <c:v>-1.8041205</c:v>
                </c:pt>
                <c:pt idx="80">
                  <c:v>-1.8503800000000001</c:v>
                </c:pt>
                <c:pt idx="81">
                  <c:v>-1.8966395000000003</c:v>
                </c:pt>
                <c:pt idx="82">
                  <c:v>-1.9428990000000002</c:v>
                </c:pt>
                <c:pt idx="83">
                  <c:v>-1.9891585000000003</c:v>
                </c:pt>
                <c:pt idx="84">
                  <c:v>-2.0354180000000004</c:v>
                </c:pt>
                <c:pt idx="85">
                  <c:v>-2.0816775000000001</c:v>
                </c:pt>
                <c:pt idx="86">
                  <c:v>-2.1279370000000002</c:v>
                </c:pt>
                <c:pt idx="87">
                  <c:v>-2.1741964999999999</c:v>
                </c:pt>
                <c:pt idx="88">
                  <c:v>-2.220456</c:v>
                </c:pt>
                <c:pt idx="89">
                  <c:v>-2.2667155000000001</c:v>
                </c:pt>
                <c:pt idx="90">
                  <c:v>-2.3129749999999998</c:v>
                </c:pt>
                <c:pt idx="91">
                  <c:v>-2.3592345000000003</c:v>
                </c:pt>
                <c:pt idx="92">
                  <c:v>-2.4054940000000005</c:v>
                </c:pt>
                <c:pt idx="93">
                  <c:v>-2.4517535000000006</c:v>
                </c:pt>
                <c:pt idx="94">
                  <c:v>-2.4980130000000003</c:v>
                </c:pt>
                <c:pt idx="95">
                  <c:v>-2.5442725000000004</c:v>
                </c:pt>
                <c:pt idx="96">
                  <c:v>-2.5905320000000005</c:v>
                </c:pt>
                <c:pt idx="97">
                  <c:v>-2.6367915000000006</c:v>
                </c:pt>
                <c:pt idx="98">
                  <c:v>-2.6830509999999999</c:v>
                </c:pt>
                <c:pt idx="99">
                  <c:v>-2.7293105</c:v>
                </c:pt>
                <c:pt idx="100">
                  <c:v>-2.7755700000000001</c:v>
                </c:pt>
                <c:pt idx="101">
                  <c:v>-2.8218294999999998</c:v>
                </c:pt>
                <c:pt idx="102">
                  <c:v>-2.8680889999999999</c:v>
                </c:pt>
                <c:pt idx="103">
                  <c:v>-2.9143485000000005</c:v>
                </c:pt>
                <c:pt idx="104">
                  <c:v>-2.9606080000000006</c:v>
                </c:pt>
                <c:pt idx="105">
                  <c:v>-3.0068675000000002</c:v>
                </c:pt>
                <c:pt idx="106">
                  <c:v>-3.0531270000000004</c:v>
                </c:pt>
                <c:pt idx="107">
                  <c:v>-3.0993865000000005</c:v>
                </c:pt>
                <c:pt idx="108">
                  <c:v>-3.1456460000000006</c:v>
                </c:pt>
                <c:pt idx="109">
                  <c:v>-3.1919055000000003</c:v>
                </c:pt>
                <c:pt idx="110">
                  <c:v>-3.238165</c:v>
                </c:pt>
                <c:pt idx="111">
                  <c:v>-3.2844245000000001</c:v>
                </c:pt>
                <c:pt idx="112">
                  <c:v>-3.3306840000000002</c:v>
                </c:pt>
                <c:pt idx="113">
                  <c:v>-3.3769434999999999</c:v>
                </c:pt>
                <c:pt idx="114">
                  <c:v>-3.4232030000000004</c:v>
                </c:pt>
                <c:pt idx="115">
                  <c:v>-3.4694625000000006</c:v>
                </c:pt>
                <c:pt idx="116">
                  <c:v>-3.5157219999999998</c:v>
                </c:pt>
                <c:pt idx="117">
                  <c:v>-3.5619815000000004</c:v>
                </c:pt>
                <c:pt idx="118">
                  <c:v>-3.608241</c:v>
                </c:pt>
                <c:pt idx="119">
                  <c:v>-3.6545005000000006</c:v>
                </c:pt>
                <c:pt idx="120">
                  <c:v>-3.7007600000000003</c:v>
                </c:pt>
                <c:pt idx="121">
                  <c:v>-3.7470194999999999</c:v>
                </c:pt>
                <c:pt idx="122">
                  <c:v>-3.7932790000000005</c:v>
                </c:pt>
                <c:pt idx="123">
                  <c:v>-3.8395385000000002</c:v>
                </c:pt>
                <c:pt idx="124">
                  <c:v>-3.8857980000000003</c:v>
                </c:pt>
                <c:pt idx="125">
                  <c:v>-3.9320575000000004</c:v>
                </c:pt>
                <c:pt idx="126">
                  <c:v>-3.9783170000000005</c:v>
                </c:pt>
                <c:pt idx="127">
                  <c:v>-4.0245765000000011</c:v>
                </c:pt>
                <c:pt idx="128">
                  <c:v>-4.0708360000000008</c:v>
                </c:pt>
                <c:pt idx="129">
                  <c:v>-4.1170954999999996</c:v>
                </c:pt>
                <c:pt idx="130">
                  <c:v>-4.1633550000000001</c:v>
                </c:pt>
                <c:pt idx="131">
                  <c:v>-4.2558740000000004</c:v>
                </c:pt>
                <c:pt idx="132">
                  <c:v>-4.3483929999999997</c:v>
                </c:pt>
                <c:pt idx="133">
                  <c:v>-4.440912</c:v>
                </c:pt>
                <c:pt idx="134">
                  <c:v>-4.5334310000000002</c:v>
                </c:pt>
                <c:pt idx="135">
                  <c:v>-4.6259499999999996</c:v>
                </c:pt>
                <c:pt idx="136">
                  <c:v>-4.7184690000000007</c:v>
                </c:pt>
                <c:pt idx="137">
                  <c:v>-4.8109880000000009</c:v>
                </c:pt>
                <c:pt idx="138">
                  <c:v>-4.9035070000000012</c:v>
                </c:pt>
                <c:pt idx="139">
                  <c:v>-4.9960260000000005</c:v>
                </c:pt>
                <c:pt idx="140">
                  <c:v>-5.0885450000000008</c:v>
                </c:pt>
                <c:pt idx="141">
                  <c:v>-5.181064000000001</c:v>
                </c:pt>
                <c:pt idx="142">
                  <c:v>-5.2735830000000012</c:v>
                </c:pt>
                <c:pt idx="143">
                  <c:v>-5.3661019999999997</c:v>
                </c:pt>
                <c:pt idx="144">
                  <c:v>-5.4586209999999999</c:v>
                </c:pt>
                <c:pt idx="145">
                  <c:v>-5.5511400000000002</c:v>
                </c:pt>
                <c:pt idx="146">
                  <c:v>-5.6436589999999995</c:v>
                </c:pt>
                <c:pt idx="147">
                  <c:v>-5.7361780000000007</c:v>
                </c:pt>
                <c:pt idx="148">
                  <c:v>-5.8286970000000009</c:v>
                </c:pt>
                <c:pt idx="149">
                  <c:v>-5.9212160000000011</c:v>
                </c:pt>
                <c:pt idx="150">
                  <c:v>-6.0137350000000005</c:v>
                </c:pt>
                <c:pt idx="151">
                  <c:v>-6.1062540000000007</c:v>
                </c:pt>
                <c:pt idx="152">
                  <c:v>-6.198773000000001</c:v>
                </c:pt>
                <c:pt idx="153">
                  <c:v>-6.2912920000000012</c:v>
                </c:pt>
                <c:pt idx="154">
                  <c:v>-6.3838110000000006</c:v>
                </c:pt>
                <c:pt idx="155">
                  <c:v>-6.4763299999999999</c:v>
                </c:pt>
                <c:pt idx="156">
                  <c:v>-6.5688490000000002</c:v>
                </c:pt>
                <c:pt idx="157">
                  <c:v>-6.6613680000000004</c:v>
                </c:pt>
                <c:pt idx="158">
                  <c:v>-6.7538870000000006</c:v>
                </c:pt>
                <c:pt idx="159">
                  <c:v>-6.8464060000000009</c:v>
                </c:pt>
                <c:pt idx="160">
                  <c:v>-6.9389250000000011</c:v>
                </c:pt>
                <c:pt idx="161">
                  <c:v>-7.0314439999999996</c:v>
                </c:pt>
                <c:pt idx="162">
                  <c:v>-7.1239630000000007</c:v>
                </c:pt>
                <c:pt idx="163">
                  <c:v>-7.2164820000000001</c:v>
                </c:pt>
                <c:pt idx="164">
                  <c:v>-7.3090010000000012</c:v>
                </c:pt>
                <c:pt idx="165">
                  <c:v>-7.4015200000000005</c:v>
                </c:pt>
                <c:pt idx="166">
                  <c:v>-7.4940389999999999</c:v>
                </c:pt>
                <c:pt idx="167">
                  <c:v>-7.586558000000001</c:v>
                </c:pt>
                <c:pt idx="168">
                  <c:v>-7.6790770000000004</c:v>
                </c:pt>
                <c:pt idx="169">
                  <c:v>-7.7715960000000006</c:v>
                </c:pt>
                <c:pt idx="170">
                  <c:v>-7.8641150000000009</c:v>
                </c:pt>
                <c:pt idx="171">
                  <c:v>-7.9566340000000011</c:v>
                </c:pt>
                <c:pt idx="172">
                  <c:v>-8.0491530000000022</c:v>
                </c:pt>
                <c:pt idx="173">
                  <c:v>-8.1416720000000016</c:v>
                </c:pt>
                <c:pt idx="174">
                  <c:v>-8.2341909999999991</c:v>
                </c:pt>
                <c:pt idx="175">
                  <c:v>-8.3267100000000003</c:v>
                </c:pt>
                <c:pt idx="176">
                  <c:v>-8.4192289999999996</c:v>
                </c:pt>
                <c:pt idx="177">
                  <c:v>-8.5117480000000008</c:v>
                </c:pt>
                <c:pt idx="178">
                  <c:v>-8.6042670000000001</c:v>
                </c:pt>
                <c:pt idx="179">
                  <c:v>-8.6967859999999995</c:v>
                </c:pt>
                <c:pt idx="180">
                  <c:v>-8.7893050000000006</c:v>
                </c:pt>
                <c:pt idx="181">
                  <c:v>-8.8818239999999999</c:v>
                </c:pt>
                <c:pt idx="182">
                  <c:v>-8.9743429999999993</c:v>
                </c:pt>
                <c:pt idx="183">
                  <c:v>-9.0668620000000004</c:v>
                </c:pt>
                <c:pt idx="184">
                  <c:v>-9.1593809999999998</c:v>
                </c:pt>
                <c:pt idx="185">
                  <c:v>-9.2518999999999991</c:v>
                </c:pt>
                <c:pt idx="186">
                  <c:v>-9.3444190000000003</c:v>
                </c:pt>
                <c:pt idx="187">
                  <c:v>-9.4369380000000014</c:v>
                </c:pt>
                <c:pt idx="188">
                  <c:v>-9.5294570000000007</c:v>
                </c:pt>
                <c:pt idx="189">
                  <c:v>-9.6219760000000019</c:v>
                </c:pt>
                <c:pt idx="190">
                  <c:v>-9.7144950000000012</c:v>
                </c:pt>
                <c:pt idx="191">
                  <c:v>-9.8070140000000023</c:v>
                </c:pt>
                <c:pt idx="192">
                  <c:v>-9.8995330000000017</c:v>
                </c:pt>
                <c:pt idx="193">
                  <c:v>-9.992052000000001</c:v>
                </c:pt>
                <c:pt idx="194">
                  <c:v>-10.084571000000002</c:v>
                </c:pt>
                <c:pt idx="195">
                  <c:v>-10.177090000000002</c:v>
                </c:pt>
                <c:pt idx="196">
                  <c:v>-10.269609000000001</c:v>
                </c:pt>
                <c:pt idx="197">
                  <c:v>-10.362128000000002</c:v>
                </c:pt>
                <c:pt idx="198">
                  <c:v>-10.454647000000001</c:v>
                </c:pt>
                <c:pt idx="199">
                  <c:v>-10.547166000000002</c:v>
                </c:pt>
                <c:pt idx="200">
                  <c:v>-10.639685</c:v>
                </c:pt>
                <c:pt idx="201">
                  <c:v>-10.732203999999999</c:v>
                </c:pt>
                <c:pt idx="202">
                  <c:v>-10.824723000000001</c:v>
                </c:pt>
                <c:pt idx="203">
                  <c:v>-10.917242</c:v>
                </c:pt>
                <c:pt idx="204">
                  <c:v>-11.009760999999999</c:v>
                </c:pt>
                <c:pt idx="205">
                  <c:v>-11.10228</c:v>
                </c:pt>
                <c:pt idx="206">
                  <c:v>-11.194799</c:v>
                </c:pt>
                <c:pt idx="207">
                  <c:v>-11.287317999999999</c:v>
                </c:pt>
                <c:pt idx="208">
                  <c:v>-11.379837</c:v>
                </c:pt>
                <c:pt idx="209">
                  <c:v>-11.472356000000001</c:v>
                </c:pt>
                <c:pt idx="210">
                  <c:v>-11.564875000000001</c:v>
                </c:pt>
                <c:pt idx="211">
                  <c:v>-11.657394000000002</c:v>
                </c:pt>
                <c:pt idx="212">
                  <c:v>-11.749913000000001</c:v>
                </c:pt>
                <c:pt idx="213">
                  <c:v>-11.842432000000002</c:v>
                </c:pt>
                <c:pt idx="214">
                  <c:v>-11.934951000000002</c:v>
                </c:pt>
                <c:pt idx="215">
                  <c:v>-12.027470000000001</c:v>
                </c:pt>
                <c:pt idx="216">
                  <c:v>-12.119989000000002</c:v>
                </c:pt>
                <c:pt idx="217">
                  <c:v>-12.212508000000001</c:v>
                </c:pt>
                <c:pt idx="218">
                  <c:v>-12.305027000000003</c:v>
                </c:pt>
                <c:pt idx="219">
                  <c:v>-12.397546000000002</c:v>
                </c:pt>
                <c:pt idx="220">
                  <c:v>-12.490065000000001</c:v>
                </c:pt>
                <c:pt idx="221">
                  <c:v>-12.582584000000002</c:v>
                </c:pt>
                <c:pt idx="222">
                  <c:v>-12.675103000000002</c:v>
                </c:pt>
                <c:pt idx="223">
                  <c:v>-12.767622000000001</c:v>
                </c:pt>
                <c:pt idx="224">
                  <c:v>-12.860141000000002</c:v>
                </c:pt>
                <c:pt idx="225">
                  <c:v>-12.95266</c:v>
                </c:pt>
                <c:pt idx="226">
                  <c:v>-13.045178999999999</c:v>
                </c:pt>
                <c:pt idx="227">
                  <c:v>-13.137698</c:v>
                </c:pt>
                <c:pt idx="228">
                  <c:v>-13.230217</c:v>
                </c:pt>
                <c:pt idx="229">
                  <c:v>-13.322736000000001</c:v>
                </c:pt>
                <c:pt idx="230">
                  <c:v>-13.415255</c:v>
                </c:pt>
                <c:pt idx="231">
                  <c:v>-13.507774000000001</c:v>
                </c:pt>
                <c:pt idx="232">
                  <c:v>-13.600293000000001</c:v>
                </c:pt>
                <c:pt idx="233">
                  <c:v>-13.692812000000002</c:v>
                </c:pt>
                <c:pt idx="234">
                  <c:v>-13.785331000000001</c:v>
                </c:pt>
                <c:pt idx="235">
                  <c:v>-13.877850000000002</c:v>
                </c:pt>
                <c:pt idx="236">
                  <c:v>-13.970369000000002</c:v>
                </c:pt>
                <c:pt idx="237">
                  <c:v>-14.062887999999999</c:v>
                </c:pt>
                <c:pt idx="238">
                  <c:v>-14.155407000000004</c:v>
                </c:pt>
                <c:pt idx="239">
                  <c:v>-14.247926000000001</c:v>
                </c:pt>
                <c:pt idx="240">
                  <c:v>-14.340445000000003</c:v>
                </c:pt>
                <c:pt idx="241">
                  <c:v>-14.432964</c:v>
                </c:pt>
                <c:pt idx="242">
                  <c:v>-14.525483000000001</c:v>
                </c:pt>
                <c:pt idx="243">
                  <c:v>-14.618002000000002</c:v>
                </c:pt>
                <c:pt idx="244">
                  <c:v>-14.710521</c:v>
                </c:pt>
                <c:pt idx="245">
                  <c:v>-14.803040000000001</c:v>
                </c:pt>
                <c:pt idx="246">
                  <c:v>-14.895559000000002</c:v>
                </c:pt>
                <c:pt idx="247">
                  <c:v>-14.988078</c:v>
                </c:pt>
                <c:pt idx="248">
                  <c:v>-15.080597000000001</c:v>
                </c:pt>
                <c:pt idx="249">
                  <c:v>-15.173116000000002</c:v>
                </c:pt>
                <c:pt idx="250">
                  <c:v>-15.265635</c:v>
                </c:pt>
                <c:pt idx="251">
                  <c:v>-15.358154000000001</c:v>
                </c:pt>
                <c:pt idx="252">
                  <c:v>-15.450673000000002</c:v>
                </c:pt>
                <c:pt idx="253">
                  <c:v>-15.543192000000001</c:v>
                </c:pt>
                <c:pt idx="254">
                  <c:v>-15.635711000000002</c:v>
                </c:pt>
                <c:pt idx="255">
                  <c:v>-15.728230000000002</c:v>
                </c:pt>
              </c:numCache>
            </c:numRef>
          </c:yVal>
          <c:smooth val="0"/>
          <c:extLst>
            <c:ext xmlns:c16="http://schemas.microsoft.com/office/drawing/2014/chart" uri="{C3380CC4-5D6E-409C-BE32-E72D297353CC}">
              <c16:uniqueId val="{00000001-CC53-493C-B680-C3FEAB358F31}"/>
            </c:ext>
          </c:extLst>
        </c:ser>
        <c:ser>
          <c:idx val="2"/>
          <c:order val="2"/>
          <c:tx>
            <c:strRef>
              <c:f>'density vs alt'!$ER$12</c:f>
              <c:strCache>
                <c:ptCount val="1"/>
                <c:pt idx="0">
                  <c:v>ICOA</c:v>
                </c:pt>
              </c:strCache>
            </c:strRef>
          </c:tx>
          <c:spPr>
            <a:ln w="31750" cap="rnd">
              <a:solidFill>
                <a:schemeClr val="accent3"/>
              </a:solidFill>
              <a:round/>
            </a:ln>
            <a:effectLst/>
          </c:spPr>
          <c:marker>
            <c:symbol val="none"/>
          </c:marker>
          <c:xVal>
            <c:numRef>
              <c:f>'density vs alt'!$EO$13:$EO$268</c:f>
              <c:numCache>
                <c:formatCode>General</c:formatCode>
                <c:ptCount val="256"/>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pt idx="145">
                  <c:v>120000</c:v>
                </c:pt>
                <c:pt idx="146">
                  <c:v>122000</c:v>
                </c:pt>
                <c:pt idx="147">
                  <c:v>124000</c:v>
                </c:pt>
                <c:pt idx="148">
                  <c:v>126000</c:v>
                </c:pt>
                <c:pt idx="149">
                  <c:v>128000</c:v>
                </c:pt>
                <c:pt idx="150">
                  <c:v>130000</c:v>
                </c:pt>
                <c:pt idx="151">
                  <c:v>132000</c:v>
                </c:pt>
                <c:pt idx="152">
                  <c:v>134000</c:v>
                </c:pt>
                <c:pt idx="153">
                  <c:v>136000</c:v>
                </c:pt>
                <c:pt idx="154">
                  <c:v>138000</c:v>
                </c:pt>
                <c:pt idx="155">
                  <c:v>140000</c:v>
                </c:pt>
                <c:pt idx="156">
                  <c:v>142000</c:v>
                </c:pt>
                <c:pt idx="157">
                  <c:v>144000</c:v>
                </c:pt>
                <c:pt idx="158">
                  <c:v>146000</c:v>
                </c:pt>
                <c:pt idx="159">
                  <c:v>148000</c:v>
                </c:pt>
                <c:pt idx="160">
                  <c:v>150000</c:v>
                </c:pt>
                <c:pt idx="161">
                  <c:v>152000</c:v>
                </c:pt>
                <c:pt idx="162">
                  <c:v>154000</c:v>
                </c:pt>
                <c:pt idx="163">
                  <c:v>156000</c:v>
                </c:pt>
                <c:pt idx="164">
                  <c:v>158000</c:v>
                </c:pt>
                <c:pt idx="165">
                  <c:v>160000</c:v>
                </c:pt>
                <c:pt idx="166">
                  <c:v>162000</c:v>
                </c:pt>
                <c:pt idx="167">
                  <c:v>164000</c:v>
                </c:pt>
                <c:pt idx="168">
                  <c:v>166000</c:v>
                </c:pt>
                <c:pt idx="169">
                  <c:v>168000</c:v>
                </c:pt>
                <c:pt idx="170">
                  <c:v>170000</c:v>
                </c:pt>
                <c:pt idx="171">
                  <c:v>172000</c:v>
                </c:pt>
                <c:pt idx="172">
                  <c:v>174000</c:v>
                </c:pt>
                <c:pt idx="173">
                  <c:v>176000</c:v>
                </c:pt>
                <c:pt idx="174">
                  <c:v>178000</c:v>
                </c:pt>
                <c:pt idx="175">
                  <c:v>180000</c:v>
                </c:pt>
                <c:pt idx="176">
                  <c:v>182000</c:v>
                </c:pt>
                <c:pt idx="177">
                  <c:v>184000</c:v>
                </c:pt>
                <c:pt idx="178">
                  <c:v>186000</c:v>
                </c:pt>
                <c:pt idx="179">
                  <c:v>188000</c:v>
                </c:pt>
                <c:pt idx="180">
                  <c:v>190000</c:v>
                </c:pt>
                <c:pt idx="181">
                  <c:v>192000</c:v>
                </c:pt>
                <c:pt idx="182">
                  <c:v>194000</c:v>
                </c:pt>
                <c:pt idx="183">
                  <c:v>196000</c:v>
                </c:pt>
                <c:pt idx="184">
                  <c:v>198000</c:v>
                </c:pt>
                <c:pt idx="185">
                  <c:v>200000</c:v>
                </c:pt>
                <c:pt idx="186">
                  <c:v>202000</c:v>
                </c:pt>
                <c:pt idx="187">
                  <c:v>204000</c:v>
                </c:pt>
                <c:pt idx="188">
                  <c:v>206000</c:v>
                </c:pt>
                <c:pt idx="189">
                  <c:v>208000</c:v>
                </c:pt>
                <c:pt idx="190">
                  <c:v>210000</c:v>
                </c:pt>
                <c:pt idx="191">
                  <c:v>212000</c:v>
                </c:pt>
                <c:pt idx="192">
                  <c:v>214000</c:v>
                </c:pt>
                <c:pt idx="193">
                  <c:v>216000</c:v>
                </c:pt>
                <c:pt idx="194">
                  <c:v>218000</c:v>
                </c:pt>
                <c:pt idx="195">
                  <c:v>220000</c:v>
                </c:pt>
                <c:pt idx="196">
                  <c:v>222000</c:v>
                </c:pt>
                <c:pt idx="197">
                  <c:v>224000</c:v>
                </c:pt>
                <c:pt idx="198">
                  <c:v>226000</c:v>
                </c:pt>
                <c:pt idx="199">
                  <c:v>228000</c:v>
                </c:pt>
                <c:pt idx="200">
                  <c:v>230000</c:v>
                </c:pt>
                <c:pt idx="201">
                  <c:v>232000</c:v>
                </c:pt>
                <c:pt idx="202">
                  <c:v>234000</c:v>
                </c:pt>
                <c:pt idx="203">
                  <c:v>236000</c:v>
                </c:pt>
                <c:pt idx="204">
                  <c:v>238000</c:v>
                </c:pt>
                <c:pt idx="205">
                  <c:v>240000</c:v>
                </c:pt>
                <c:pt idx="206">
                  <c:v>242000</c:v>
                </c:pt>
                <c:pt idx="207">
                  <c:v>244000</c:v>
                </c:pt>
                <c:pt idx="208">
                  <c:v>246000</c:v>
                </c:pt>
                <c:pt idx="209">
                  <c:v>248000</c:v>
                </c:pt>
                <c:pt idx="210">
                  <c:v>250000</c:v>
                </c:pt>
                <c:pt idx="211">
                  <c:v>252000</c:v>
                </c:pt>
                <c:pt idx="212">
                  <c:v>254000</c:v>
                </c:pt>
                <c:pt idx="213">
                  <c:v>256000</c:v>
                </c:pt>
                <c:pt idx="214">
                  <c:v>258000</c:v>
                </c:pt>
                <c:pt idx="215">
                  <c:v>260000</c:v>
                </c:pt>
                <c:pt idx="216">
                  <c:v>262000</c:v>
                </c:pt>
                <c:pt idx="217">
                  <c:v>264000</c:v>
                </c:pt>
                <c:pt idx="218">
                  <c:v>266000</c:v>
                </c:pt>
                <c:pt idx="219">
                  <c:v>268000</c:v>
                </c:pt>
                <c:pt idx="220">
                  <c:v>270000</c:v>
                </c:pt>
                <c:pt idx="221">
                  <c:v>272000</c:v>
                </c:pt>
                <c:pt idx="222">
                  <c:v>274000</c:v>
                </c:pt>
                <c:pt idx="223">
                  <c:v>276000</c:v>
                </c:pt>
                <c:pt idx="224">
                  <c:v>278000</c:v>
                </c:pt>
                <c:pt idx="225">
                  <c:v>280000</c:v>
                </c:pt>
                <c:pt idx="226">
                  <c:v>282000</c:v>
                </c:pt>
                <c:pt idx="227">
                  <c:v>284000</c:v>
                </c:pt>
                <c:pt idx="228">
                  <c:v>286000</c:v>
                </c:pt>
                <c:pt idx="229">
                  <c:v>288000</c:v>
                </c:pt>
                <c:pt idx="230">
                  <c:v>290000</c:v>
                </c:pt>
                <c:pt idx="231">
                  <c:v>292000</c:v>
                </c:pt>
                <c:pt idx="232">
                  <c:v>294000</c:v>
                </c:pt>
                <c:pt idx="233">
                  <c:v>296000</c:v>
                </c:pt>
                <c:pt idx="234">
                  <c:v>298000</c:v>
                </c:pt>
                <c:pt idx="235">
                  <c:v>300000</c:v>
                </c:pt>
                <c:pt idx="236">
                  <c:v>302000</c:v>
                </c:pt>
                <c:pt idx="237">
                  <c:v>304000</c:v>
                </c:pt>
                <c:pt idx="238">
                  <c:v>306000</c:v>
                </c:pt>
                <c:pt idx="239">
                  <c:v>308000</c:v>
                </c:pt>
                <c:pt idx="240">
                  <c:v>310000</c:v>
                </c:pt>
                <c:pt idx="241">
                  <c:v>312000</c:v>
                </c:pt>
                <c:pt idx="242">
                  <c:v>314000</c:v>
                </c:pt>
                <c:pt idx="243">
                  <c:v>316000</c:v>
                </c:pt>
                <c:pt idx="244">
                  <c:v>318000</c:v>
                </c:pt>
                <c:pt idx="245">
                  <c:v>320000</c:v>
                </c:pt>
                <c:pt idx="246">
                  <c:v>322000</c:v>
                </c:pt>
                <c:pt idx="247">
                  <c:v>324000</c:v>
                </c:pt>
                <c:pt idx="248">
                  <c:v>326000</c:v>
                </c:pt>
                <c:pt idx="249">
                  <c:v>328000</c:v>
                </c:pt>
                <c:pt idx="250">
                  <c:v>330000</c:v>
                </c:pt>
                <c:pt idx="251">
                  <c:v>332000</c:v>
                </c:pt>
                <c:pt idx="252">
                  <c:v>334000</c:v>
                </c:pt>
                <c:pt idx="253">
                  <c:v>336000</c:v>
                </c:pt>
                <c:pt idx="254">
                  <c:v>338000</c:v>
                </c:pt>
                <c:pt idx="255">
                  <c:v>340000</c:v>
                </c:pt>
              </c:numCache>
            </c:numRef>
          </c:xVal>
          <c:yVal>
            <c:numRef>
              <c:f>'density vs alt'!$ER$13:$ER$268</c:f>
              <c:numCache>
                <c:formatCode>0.000</c:formatCode>
                <c:ptCount val="256"/>
                <c:pt idx="0">
                  <c:v>4.9249042596761924E-2</c:v>
                </c:pt>
                <c:pt idx="1">
                  <c:v>4.1230781585611505E-2</c:v>
                </c:pt>
                <c:pt idx="2">
                  <c:v>3.306169253817353E-2</c:v>
                </c:pt>
                <c:pt idx="3">
                  <c:v>2.483854249956469E-2</c:v>
                </c:pt>
                <c:pt idx="4">
                  <c:v>1.6590467267158019E-2</c:v>
                </c:pt>
                <c:pt idx="5">
                  <c:v>8.3233272547988419E-3</c:v>
                </c:pt>
                <c:pt idx="6">
                  <c:v>0</c:v>
                </c:pt>
                <c:pt idx="7">
                  <c:v>-1.0403365780376069E-2</c:v>
                </c:pt>
                <c:pt idx="8">
                  <c:v>-2.0961788364021357E-2</c:v>
                </c:pt>
                <c:pt idx="9">
                  <c:v>-3.1610458152931745E-2</c:v>
                </c:pt>
                <c:pt idx="10">
                  <c:v>-4.2162937625570836E-2</c:v>
                </c:pt>
                <c:pt idx="11">
                  <c:v>-6.3606911635482766E-2</c:v>
                </c:pt>
                <c:pt idx="12">
                  <c:v>-8.5297283788632633E-2</c:v>
                </c:pt>
                <c:pt idx="13">
                  <c:v>-0.10724332474493063</c:v>
                </c:pt>
                <c:pt idx="14">
                  <c:v>-0.12944979373191778</c:v>
                </c:pt>
                <c:pt idx="15">
                  <c:v>-0.15192178086388403</c:v>
                </c:pt>
                <c:pt idx="16">
                  <c:v>-0.17467126859471152</c:v>
                </c:pt>
                <c:pt idx="17">
                  <c:v>-0.19769159515668364</c:v>
                </c:pt>
                <c:pt idx="18">
                  <c:v>-0.22100270000718308</c:v>
                </c:pt>
                <c:pt idx="19">
                  <c:v>-0.244613047181131</c:v>
                </c:pt>
                <c:pt idx="20">
                  <c:v>-0.26851599379703706</c:v>
                </c:pt>
                <c:pt idx="21">
                  <c:v>-0.29273649296169574</c:v>
                </c:pt>
                <c:pt idx="22">
                  <c:v>-0.31726843537781624</c:v>
                </c:pt>
                <c:pt idx="23">
                  <c:v>-0.3421318009532095</c:v>
                </c:pt>
                <c:pt idx="24">
                  <c:v>-0.36733016812680802</c:v>
                </c:pt>
                <c:pt idx="25">
                  <c:v>-0.39286679560843329</c:v>
                </c:pt>
                <c:pt idx="26">
                  <c:v>-0.41875597499761907</c:v>
                </c:pt>
                <c:pt idx="27">
                  <c:v>-0.44501444112533745</c:v>
                </c:pt>
                <c:pt idx="28">
                  <c:v>-0.47164902178717422</c:v>
                </c:pt>
                <c:pt idx="29">
                  <c:v>-0.49866682135443385</c:v>
                </c:pt>
                <c:pt idx="30">
                  <c:v>-0.52607530658384261</c:v>
                </c:pt>
                <c:pt idx="31">
                  <c:v>-0.55998875788854641</c:v>
                </c:pt>
                <c:pt idx="32">
                  <c:v>-0.59407337438705332</c:v>
                </c:pt>
                <c:pt idx="33">
                  <c:v>-0.62813819737910481</c:v>
                </c:pt>
                <c:pt idx="34">
                  <c:v>-0.66228123794255134</c:v>
                </c:pt>
                <c:pt idx="35">
                  <c:v>-0.69632885533597888</c:v>
                </c:pt>
                <c:pt idx="36">
                  <c:v>-0.73048705578208373</c:v>
                </c:pt>
                <c:pt idx="37">
                  <c:v>-0.76447155309245107</c:v>
                </c:pt>
                <c:pt idx="38">
                  <c:v>-0.79865750735229213</c:v>
                </c:pt>
                <c:pt idx="39">
                  <c:v>-0.83262358158641703</c:v>
                </c:pt>
                <c:pt idx="40">
                  <c:v>-0.86681250135883348</c:v>
                </c:pt>
                <c:pt idx="41">
                  <c:v>-0.90090664022690037</c:v>
                </c:pt>
                <c:pt idx="42">
                  <c:v>-0.93494339664398152</c:v>
                </c:pt>
                <c:pt idx="43">
                  <c:v>-0.96887442426843462</c:v>
                </c:pt>
                <c:pt idx="44">
                  <c:v>-1.0030332576180119</c:v>
                </c:pt>
                <c:pt idx="45">
                  <c:v>-1.0369823116264789</c:v>
                </c:pt>
                <c:pt idx="46">
                  <c:v>-1.0711230030301619</c:v>
                </c:pt>
                <c:pt idx="47">
                  <c:v>-1.1051414082232676</c:v>
                </c:pt>
                <c:pt idx="48">
                  <c:v>-1.1391890198427337</c:v>
                </c:pt>
                <c:pt idx="49">
                  <c:v>-1.174054856796152</c:v>
                </c:pt>
                <c:pt idx="50">
                  <c:v>-1.2089553091992549</c:v>
                </c:pt>
                <c:pt idx="51">
                  <c:v>-1.2437824155327364</c:v>
                </c:pt>
                <c:pt idx="52">
                  <c:v>-1.2785108981665556</c:v>
                </c:pt>
                <c:pt idx="53">
                  <c:v>-1.313185045492683</c:v>
                </c:pt>
                <c:pt idx="54">
                  <c:v>-1.3477246425173566</c:v>
                </c:pt>
                <c:pt idx="55">
                  <c:v>-1.3821821927339231</c:v>
                </c:pt>
                <c:pt idx="56">
                  <c:v>-1.4166085010143832</c:v>
                </c:pt>
                <c:pt idx="57">
                  <c:v>-1.4509476679236653</c:v>
                </c:pt>
                <c:pt idx="58">
                  <c:v>-1.4851601596945174</c:v>
                </c:pt>
                <c:pt idx="59">
                  <c:v>-1.5193464111566304</c:v>
                </c:pt>
                <c:pt idx="60">
                  <c:v>-1.5533851763357329</c:v>
                </c:pt>
                <c:pt idx="61">
                  <c:v>-1.5873546857168357</c:v>
                </c:pt>
                <c:pt idx="62">
                  <c:v>-1.6212932964710474</c:v>
                </c:pt>
                <c:pt idx="63">
                  <c:v>-1.6551756120102399</c:v>
                </c:pt>
                <c:pt idx="64">
                  <c:v>-1.6888821573374944</c:v>
                </c:pt>
                <c:pt idx="65">
                  <c:v>-1.722459544882569</c:v>
                </c:pt>
                <c:pt idx="66">
                  <c:v>-1.7561437671934943</c:v>
                </c:pt>
                <c:pt idx="67">
                  <c:v>-1.7897082397462776</c:v>
                </c:pt>
                <c:pt idx="68">
                  <c:v>-1.8230699155494945</c:v>
                </c:pt>
                <c:pt idx="69">
                  <c:v>-1.8564231678410039</c:v>
                </c:pt>
                <c:pt idx="70">
                  <c:v>-1.8897133915964344</c:v>
                </c:pt>
                <c:pt idx="71">
                  <c:v>-1.9228865676962397</c:v>
                </c:pt>
                <c:pt idx="72">
                  <c:v>-1.9560485817367232</c:v>
                </c:pt>
                <c:pt idx="73">
                  <c:v>-2.0248026359081717</c:v>
                </c:pt>
                <c:pt idx="74">
                  <c:v>-2.0930565102151162</c:v>
                </c:pt>
                <c:pt idx="75">
                  <c:v>-2.1606099517395676</c:v>
                </c:pt>
                <c:pt idx="76">
                  <c:v>-2.2273263052946328</c:v>
                </c:pt>
                <c:pt idx="77">
                  <c:v>-2.2932992826146923</c:v>
                </c:pt>
                <c:pt idx="78">
                  <c:v>-2.3584069210026479</c:v>
                </c:pt>
                <c:pt idx="79">
                  <c:v>-2.4228415169269679</c:v>
                </c:pt>
                <c:pt idx="80">
                  <c:v>-2.4865160432957429</c:v>
                </c:pt>
                <c:pt idx="81">
                  <c:v>-2.5495661248274359</c:v>
                </c:pt>
                <c:pt idx="82">
                  <c:v>-2.6117388994591102</c:v>
                </c:pt>
                <c:pt idx="83">
                  <c:v>-2.673336493275321</c:v>
                </c:pt>
                <c:pt idx="84">
                  <c:v>-2.7342155321594803</c:v>
                </c:pt>
                <c:pt idx="85">
                  <c:v>-2.7945520229483232</c:v>
                </c:pt>
                <c:pt idx="86">
                  <c:v>-2.85412020352938</c:v>
                </c:pt>
                <c:pt idx="87">
                  <c:v>-2.9129287940934647</c:v>
                </c:pt>
                <c:pt idx="88">
                  <c:v>-2.9685511381406164</c:v>
                </c:pt>
                <c:pt idx="89">
                  <c:v>-3.0225553470517132</c:v>
                </c:pt>
                <c:pt idx="90">
                  <c:v>-3.0765642707558216</c:v>
                </c:pt>
                <c:pt idx="91">
                  <c:v>-3.1305746515762296</c:v>
                </c:pt>
                <c:pt idx="92">
                  <c:v>-3.1845019460482664</c:v>
                </c:pt>
                <c:pt idx="93">
                  <c:v>-3.2366918283392998</c:v>
                </c:pt>
                <c:pt idx="94">
                  <c:v>-3.2878303074473458</c:v>
                </c:pt>
                <c:pt idx="95">
                  <c:v>-3.3393242116614759</c:v>
                </c:pt>
                <c:pt idx="96">
                  <c:v>-3.3912600809312119</c:v>
                </c:pt>
                <c:pt idx="97">
                  <c:v>-3.4435045223435554</c:v>
                </c:pt>
                <c:pt idx="98">
                  <c:v>-3.4960731958064897</c:v>
                </c:pt>
                <c:pt idx="99">
                  <c:v>-3.5491814461703317</c:v>
                </c:pt>
                <c:pt idx="100">
                  <c:v>-3.6025640653464572</c:v>
                </c:pt>
                <c:pt idx="101">
                  <c:v>-3.6562960682167889</c:v>
                </c:pt>
                <c:pt idx="102">
                  <c:v>-3.7091865844391969</c:v>
                </c:pt>
                <c:pt idx="103">
                  <c:v>-3.760775621512872</c:v>
                </c:pt>
                <c:pt idx="104">
                  <c:v>-3.8130436645345878</c:v>
                </c:pt>
                <c:pt idx="105">
                  <c:v>-3.8664610916297826</c:v>
                </c:pt>
                <c:pt idx="106">
                  <c:v>-3.920529320764786</c:v>
                </c:pt>
                <c:pt idx="107">
                  <c:v>-3.9755143323008331</c:v>
                </c:pt>
                <c:pt idx="108">
                  <c:v>-4.0312322850055402</c:v>
                </c:pt>
                <c:pt idx="109">
                  <c:v>-4.0881395630703041</c:v>
                </c:pt>
                <c:pt idx="110">
                  <c:v>-4.1464295406830214</c:v>
                </c:pt>
                <c:pt idx="111">
                  <c:v>-4.2070412960832426</c:v>
                </c:pt>
                <c:pt idx="112">
                  <c:v>-4.2683951202891537</c:v>
                </c:pt>
                <c:pt idx="113">
                  <c:v>-4.330664520496736</c:v>
                </c:pt>
                <c:pt idx="114">
                  <c:v>-4.393715394438189</c:v>
                </c:pt>
                <c:pt idx="115">
                  <c:v>-4.4577099935745927</c:v>
                </c:pt>
                <c:pt idx="116">
                  <c:v>-4.5225314485949744</c:v>
                </c:pt>
                <c:pt idx="117">
                  <c:v>-4.5883129667779876</c:v>
                </c:pt>
                <c:pt idx="118">
                  <c:v>-4.6550185860727424</c:v>
                </c:pt>
                <c:pt idx="119">
                  <c:v>-4.7228493860362031</c:v>
                </c:pt>
                <c:pt idx="120">
                  <c:v>-4.7914780270685666</c:v>
                </c:pt>
                <c:pt idx="121">
                  <c:v>-4.8675161749994382</c:v>
                </c:pt>
                <c:pt idx="122">
                  <c:v>-4.9432475594325611</c:v>
                </c:pt>
                <c:pt idx="123">
                  <c:v>-5.0192106077346885</c:v>
                </c:pt>
                <c:pt idx="124">
                  <c:v>-5.0949654763188121</c:v>
                </c:pt>
                <c:pt idx="125">
                  <c:v>-5.1707348328387548</c:v>
                </c:pt>
                <c:pt idx="126">
                  <c:v>-5.2465241875533488</c:v>
                </c:pt>
                <c:pt idx="127">
                  <c:v>-5.3222470904702339</c:v>
                </c:pt>
                <c:pt idx="128">
                  <c:v>-5.3980268762554662</c:v>
                </c:pt>
                <c:pt idx="129">
                  <c:v>-5.4736607226101563</c:v>
                </c:pt>
                <c:pt idx="130">
                  <c:v>-5.5493045062729944</c:v>
                </c:pt>
                <c:pt idx="131">
                  <c:v>-5.7035980983078565</c:v>
                </c:pt>
                <c:pt idx="132">
                  <c:v>-5.8607507824283926</c:v>
                </c:pt>
                <c:pt idx="133">
                  <c:v>-6.0151532714192726</c:v>
                </c:pt>
                <c:pt idx="134">
                  <c:v>-6.1660882849286214</c:v>
                </c:pt>
                <c:pt idx="135">
                  <c:v>-6.3142045375683908</c:v>
                </c:pt>
                <c:pt idx="136">
                  <c:v>-6.4612880578830882</c:v>
                </c:pt>
                <c:pt idx="137">
                  <c:v>-6.611011214875286</c:v>
                </c:pt>
                <c:pt idx="138">
                  <c:v>-6.7548823249205849</c:v>
                </c:pt>
                <c:pt idx="139">
                  <c:v>-6.8936050968695737</c:v>
                </c:pt>
                <c:pt idx="140">
                  <c:v>-7.0270616140399511</c:v>
                </c:pt>
                <c:pt idx="141">
                  <c:v>-7.15764667016564</c:v>
                </c:pt>
                <c:pt idx="142">
                  <c:v>-7.3143478158844752</c:v>
                </c:pt>
                <c:pt idx="143">
                  <c:v>-7.4545691705346488</c:v>
                </c:pt>
                <c:pt idx="144">
                  <c:v>-7.5813673126459342</c:v>
                </c:pt>
                <c:pt idx="145">
                  <c:v>-7.6334826504743249</c:v>
                </c:pt>
                <c:pt idx="146">
                  <c:v>-7.6855979883027148</c:v>
                </c:pt>
                <c:pt idx="147">
                  <c:v>-7.7377133261311055</c:v>
                </c:pt>
                <c:pt idx="148">
                  <c:v>-7.7898286639594954</c:v>
                </c:pt>
                <c:pt idx="149">
                  <c:v>-7.8419440017878861</c:v>
                </c:pt>
                <c:pt idx="150">
                  <c:v>-7.8940593396162759</c:v>
                </c:pt>
                <c:pt idx="151">
                  <c:v>-7.9461746774446658</c:v>
                </c:pt>
                <c:pt idx="152">
                  <c:v>-7.9982900152730565</c:v>
                </c:pt>
                <c:pt idx="153">
                  <c:v>-8.0504053531014463</c:v>
                </c:pt>
                <c:pt idx="154">
                  <c:v>-8.1025206909298362</c:v>
                </c:pt>
                <c:pt idx="155">
                  <c:v>-8.1546360287582278</c:v>
                </c:pt>
                <c:pt idx="156">
                  <c:v>-8.2067513665866176</c:v>
                </c:pt>
                <c:pt idx="157">
                  <c:v>-8.2588667044150075</c:v>
                </c:pt>
                <c:pt idx="158">
                  <c:v>-8.3109820422433973</c:v>
                </c:pt>
                <c:pt idx="159">
                  <c:v>-8.3630973800717872</c:v>
                </c:pt>
                <c:pt idx="160">
                  <c:v>-8.4152127179001788</c:v>
                </c:pt>
                <c:pt idx="161">
                  <c:v>-8.4673280557285686</c:v>
                </c:pt>
                <c:pt idx="162">
                  <c:v>-8.5194433935569585</c:v>
                </c:pt>
                <c:pt idx="163">
                  <c:v>-8.5715587313853483</c:v>
                </c:pt>
                <c:pt idx="164">
                  <c:v>-8.6236740692137381</c:v>
                </c:pt>
                <c:pt idx="165">
                  <c:v>-8.6757894070421298</c:v>
                </c:pt>
                <c:pt idx="166">
                  <c:v>-8.7279047448705196</c:v>
                </c:pt>
                <c:pt idx="167">
                  <c:v>-8.7800200826989094</c:v>
                </c:pt>
                <c:pt idx="168">
                  <c:v>-8.8321354205272993</c:v>
                </c:pt>
                <c:pt idx="169">
                  <c:v>-8.8842507583556909</c:v>
                </c:pt>
                <c:pt idx="170">
                  <c:v>-8.9363660961840807</c:v>
                </c:pt>
                <c:pt idx="171">
                  <c:v>-8.9884814340124706</c:v>
                </c:pt>
                <c:pt idx="172">
                  <c:v>-9.0405967718408604</c:v>
                </c:pt>
                <c:pt idx="173">
                  <c:v>-9.0927121096692503</c:v>
                </c:pt>
                <c:pt idx="174">
                  <c:v>-9.1448274474976419</c:v>
                </c:pt>
                <c:pt idx="175">
                  <c:v>-9.1969427853260317</c:v>
                </c:pt>
                <c:pt idx="176">
                  <c:v>-9.2490581231544216</c:v>
                </c:pt>
                <c:pt idx="177">
                  <c:v>-9.3011734609828114</c:v>
                </c:pt>
                <c:pt idx="178">
                  <c:v>-9.3532887988112012</c:v>
                </c:pt>
                <c:pt idx="179">
                  <c:v>-9.4054041366395928</c:v>
                </c:pt>
                <c:pt idx="180">
                  <c:v>-9.4575194744679827</c:v>
                </c:pt>
                <c:pt idx="181">
                  <c:v>-9.5096348122963725</c:v>
                </c:pt>
                <c:pt idx="182">
                  <c:v>-9.5617501501247624</c:v>
                </c:pt>
                <c:pt idx="183">
                  <c:v>-9.6138654879531522</c:v>
                </c:pt>
                <c:pt idx="184">
                  <c:v>-9.6659808257815438</c:v>
                </c:pt>
                <c:pt idx="185">
                  <c:v>-9.7180961636099337</c:v>
                </c:pt>
                <c:pt idx="186">
                  <c:v>-9.7702115014383235</c:v>
                </c:pt>
                <c:pt idx="187">
                  <c:v>-9.8223268392667133</c:v>
                </c:pt>
                <c:pt idx="188">
                  <c:v>-9.874442177095105</c:v>
                </c:pt>
                <c:pt idx="189">
                  <c:v>-9.9265575149234948</c:v>
                </c:pt>
                <c:pt idx="190">
                  <c:v>-9.9786728527518846</c:v>
                </c:pt>
                <c:pt idx="191">
                  <c:v>-10.030788190580274</c:v>
                </c:pt>
                <c:pt idx="192">
                  <c:v>-10.082903528408664</c:v>
                </c:pt>
                <c:pt idx="193">
                  <c:v>-10.135018866237056</c:v>
                </c:pt>
                <c:pt idx="194">
                  <c:v>-10.187134204065446</c:v>
                </c:pt>
                <c:pt idx="195">
                  <c:v>-10.239249541893836</c:v>
                </c:pt>
                <c:pt idx="196">
                  <c:v>-10.291364879722225</c:v>
                </c:pt>
                <c:pt idx="197">
                  <c:v>-10.343480217550617</c:v>
                </c:pt>
                <c:pt idx="198">
                  <c:v>-10.395595555379007</c:v>
                </c:pt>
                <c:pt idx="199">
                  <c:v>-10.447710893207397</c:v>
                </c:pt>
                <c:pt idx="200">
                  <c:v>-10.499826231035787</c:v>
                </c:pt>
                <c:pt idx="201">
                  <c:v>-10.551941568864176</c:v>
                </c:pt>
                <c:pt idx="202">
                  <c:v>-10.604056906692568</c:v>
                </c:pt>
                <c:pt idx="203">
                  <c:v>-10.656172244520958</c:v>
                </c:pt>
                <c:pt idx="204">
                  <c:v>-10.708287582349348</c:v>
                </c:pt>
                <c:pt idx="205">
                  <c:v>-10.760402920177738</c:v>
                </c:pt>
                <c:pt idx="206">
                  <c:v>-10.812518258006129</c:v>
                </c:pt>
                <c:pt idx="207">
                  <c:v>-10.864633595834519</c:v>
                </c:pt>
                <c:pt idx="208">
                  <c:v>-10.916748933662909</c:v>
                </c:pt>
                <c:pt idx="209">
                  <c:v>-10.968864271491299</c:v>
                </c:pt>
                <c:pt idx="210">
                  <c:v>-11.020979609319689</c:v>
                </c:pt>
                <c:pt idx="211">
                  <c:v>-11.07309494714808</c:v>
                </c:pt>
                <c:pt idx="212">
                  <c:v>-11.12521028497647</c:v>
                </c:pt>
                <c:pt idx="213">
                  <c:v>-11.17732562280486</c:v>
                </c:pt>
                <c:pt idx="214">
                  <c:v>-11.22944096063325</c:v>
                </c:pt>
                <c:pt idx="215">
                  <c:v>-11.28155629846164</c:v>
                </c:pt>
                <c:pt idx="216">
                  <c:v>-11.333671636290031</c:v>
                </c:pt>
                <c:pt idx="217">
                  <c:v>-11.385786974118421</c:v>
                </c:pt>
                <c:pt idx="218">
                  <c:v>-11.437902311946811</c:v>
                </c:pt>
                <c:pt idx="219">
                  <c:v>-11.490017649775201</c:v>
                </c:pt>
                <c:pt idx="220">
                  <c:v>-11.542132987603592</c:v>
                </c:pt>
                <c:pt idx="221">
                  <c:v>-11.594248325431982</c:v>
                </c:pt>
                <c:pt idx="222">
                  <c:v>-11.646363663260372</c:v>
                </c:pt>
                <c:pt idx="223">
                  <c:v>-11.698479001088762</c:v>
                </c:pt>
                <c:pt idx="224">
                  <c:v>-11.750594338917152</c:v>
                </c:pt>
                <c:pt idx="225">
                  <c:v>-11.802709676745543</c:v>
                </c:pt>
                <c:pt idx="226">
                  <c:v>-11.854825014573933</c:v>
                </c:pt>
                <c:pt idx="227">
                  <c:v>-11.906940352402323</c:v>
                </c:pt>
                <c:pt idx="228">
                  <c:v>-11.959055690230713</c:v>
                </c:pt>
                <c:pt idx="229">
                  <c:v>-12.011171028059104</c:v>
                </c:pt>
                <c:pt idx="230">
                  <c:v>-12.063286365887494</c:v>
                </c:pt>
                <c:pt idx="231">
                  <c:v>-12.115401703715884</c:v>
                </c:pt>
                <c:pt idx="232">
                  <c:v>-12.167517041544274</c:v>
                </c:pt>
                <c:pt idx="233">
                  <c:v>-12.219632379372664</c:v>
                </c:pt>
                <c:pt idx="234">
                  <c:v>-12.271747717201055</c:v>
                </c:pt>
                <c:pt idx="235">
                  <c:v>-12.323863055029445</c:v>
                </c:pt>
                <c:pt idx="236">
                  <c:v>-12.375978392857835</c:v>
                </c:pt>
                <c:pt idx="237">
                  <c:v>-12.428093730686225</c:v>
                </c:pt>
                <c:pt idx="238">
                  <c:v>-12.480209068514615</c:v>
                </c:pt>
                <c:pt idx="239">
                  <c:v>-12.532324406343006</c:v>
                </c:pt>
                <c:pt idx="240">
                  <c:v>-12.584439744171396</c:v>
                </c:pt>
                <c:pt idx="241">
                  <c:v>-12.636555081999786</c:v>
                </c:pt>
                <c:pt idx="242">
                  <c:v>-12.688670419828176</c:v>
                </c:pt>
                <c:pt idx="243">
                  <c:v>-12.740785757656566</c:v>
                </c:pt>
                <c:pt idx="244">
                  <c:v>-12.792901095484957</c:v>
                </c:pt>
                <c:pt idx="245">
                  <c:v>-12.845016433313347</c:v>
                </c:pt>
                <c:pt idx="246">
                  <c:v>-12.897131771141737</c:v>
                </c:pt>
                <c:pt idx="247">
                  <c:v>-12.949247108970127</c:v>
                </c:pt>
                <c:pt idx="248">
                  <c:v>-13.001362446798517</c:v>
                </c:pt>
                <c:pt idx="249">
                  <c:v>-13.053477784626907</c:v>
                </c:pt>
                <c:pt idx="250">
                  <c:v>-13.105593122455298</c:v>
                </c:pt>
                <c:pt idx="251">
                  <c:v>-13.157708460283688</c:v>
                </c:pt>
                <c:pt idx="252">
                  <c:v>-13.209823798112078</c:v>
                </c:pt>
                <c:pt idx="253">
                  <c:v>-13.261939135940468</c:v>
                </c:pt>
                <c:pt idx="254">
                  <c:v>-13.314054473768859</c:v>
                </c:pt>
                <c:pt idx="255">
                  <c:v>-13.366169811597249</c:v>
                </c:pt>
              </c:numCache>
            </c:numRef>
          </c:yVal>
          <c:smooth val="0"/>
          <c:extLst>
            <c:ext xmlns:c16="http://schemas.microsoft.com/office/drawing/2014/chart" uri="{C3380CC4-5D6E-409C-BE32-E72D297353CC}">
              <c16:uniqueId val="{00000002-CC53-493C-B680-C3FEAB358F31}"/>
            </c:ext>
          </c:extLst>
        </c:ser>
        <c:ser>
          <c:idx val="3"/>
          <c:order val="3"/>
          <c:tx>
            <c:strRef>
              <c:f>'density vs alt'!$ES$12</c:f>
              <c:strCache>
                <c:ptCount val="1"/>
                <c:pt idx="0">
                  <c:v>AMCP</c:v>
                </c:pt>
              </c:strCache>
            </c:strRef>
          </c:tx>
          <c:spPr>
            <a:ln w="19050" cap="rnd">
              <a:solidFill>
                <a:schemeClr val="tx1"/>
              </a:solidFill>
              <a:prstDash val="dashDot"/>
              <a:round/>
            </a:ln>
            <a:effectLst/>
          </c:spPr>
          <c:marker>
            <c:symbol val="none"/>
          </c:marker>
          <c:xVal>
            <c:numRef>
              <c:f>'density vs alt'!$EO$13:$EO$268</c:f>
              <c:numCache>
                <c:formatCode>General</c:formatCode>
                <c:ptCount val="256"/>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pt idx="145">
                  <c:v>120000</c:v>
                </c:pt>
                <c:pt idx="146">
                  <c:v>122000</c:v>
                </c:pt>
                <c:pt idx="147">
                  <c:v>124000</c:v>
                </c:pt>
                <c:pt idx="148">
                  <c:v>126000</c:v>
                </c:pt>
                <c:pt idx="149">
                  <c:v>128000</c:v>
                </c:pt>
                <c:pt idx="150">
                  <c:v>130000</c:v>
                </c:pt>
                <c:pt idx="151">
                  <c:v>132000</c:v>
                </c:pt>
                <c:pt idx="152">
                  <c:v>134000</c:v>
                </c:pt>
                <c:pt idx="153">
                  <c:v>136000</c:v>
                </c:pt>
                <c:pt idx="154">
                  <c:v>138000</c:v>
                </c:pt>
                <c:pt idx="155">
                  <c:v>140000</c:v>
                </c:pt>
                <c:pt idx="156">
                  <c:v>142000</c:v>
                </c:pt>
                <c:pt idx="157">
                  <c:v>144000</c:v>
                </c:pt>
                <c:pt idx="158">
                  <c:v>146000</c:v>
                </c:pt>
                <c:pt idx="159">
                  <c:v>148000</c:v>
                </c:pt>
                <c:pt idx="160">
                  <c:v>150000</c:v>
                </c:pt>
                <c:pt idx="161">
                  <c:v>152000</c:v>
                </c:pt>
                <c:pt idx="162">
                  <c:v>154000</c:v>
                </c:pt>
                <c:pt idx="163">
                  <c:v>156000</c:v>
                </c:pt>
                <c:pt idx="164">
                  <c:v>158000</c:v>
                </c:pt>
                <c:pt idx="165">
                  <c:v>160000</c:v>
                </c:pt>
                <c:pt idx="166">
                  <c:v>162000</c:v>
                </c:pt>
                <c:pt idx="167">
                  <c:v>164000</c:v>
                </c:pt>
                <c:pt idx="168">
                  <c:v>166000</c:v>
                </c:pt>
                <c:pt idx="169">
                  <c:v>168000</c:v>
                </c:pt>
                <c:pt idx="170">
                  <c:v>170000</c:v>
                </c:pt>
                <c:pt idx="171">
                  <c:v>172000</c:v>
                </c:pt>
                <c:pt idx="172">
                  <c:v>174000</c:v>
                </c:pt>
                <c:pt idx="173">
                  <c:v>176000</c:v>
                </c:pt>
                <c:pt idx="174">
                  <c:v>178000</c:v>
                </c:pt>
                <c:pt idx="175">
                  <c:v>180000</c:v>
                </c:pt>
                <c:pt idx="176">
                  <c:v>182000</c:v>
                </c:pt>
                <c:pt idx="177">
                  <c:v>184000</c:v>
                </c:pt>
                <c:pt idx="178">
                  <c:v>186000</c:v>
                </c:pt>
                <c:pt idx="179">
                  <c:v>188000</c:v>
                </c:pt>
                <c:pt idx="180">
                  <c:v>190000</c:v>
                </c:pt>
                <c:pt idx="181">
                  <c:v>192000</c:v>
                </c:pt>
                <c:pt idx="182">
                  <c:v>194000</c:v>
                </c:pt>
                <c:pt idx="183">
                  <c:v>196000</c:v>
                </c:pt>
                <c:pt idx="184">
                  <c:v>198000</c:v>
                </c:pt>
                <c:pt idx="185">
                  <c:v>200000</c:v>
                </c:pt>
                <c:pt idx="186">
                  <c:v>202000</c:v>
                </c:pt>
                <c:pt idx="187">
                  <c:v>204000</c:v>
                </c:pt>
                <c:pt idx="188">
                  <c:v>206000</c:v>
                </c:pt>
                <c:pt idx="189">
                  <c:v>208000</c:v>
                </c:pt>
                <c:pt idx="190">
                  <c:v>210000</c:v>
                </c:pt>
                <c:pt idx="191">
                  <c:v>212000</c:v>
                </c:pt>
                <c:pt idx="192">
                  <c:v>214000</c:v>
                </c:pt>
                <c:pt idx="193">
                  <c:v>216000</c:v>
                </c:pt>
                <c:pt idx="194">
                  <c:v>218000</c:v>
                </c:pt>
                <c:pt idx="195">
                  <c:v>220000</c:v>
                </c:pt>
                <c:pt idx="196">
                  <c:v>222000</c:v>
                </c:pt>
                <c:pt idx="197">
                  <c:v>224000</c:v>
                </c:pt>
                <c:pt idx="198">
                  <c:v>226000</c:v>
                </c:pt>
                <c:pt idx="199">
                  <c:v>228000</c:v>
                </c:pt>
                <c:pt idx="200">
                  <c:v>230000</c:v>
                </c:pt>
                <c:pt idx="201">
                  <c:v>232000</c:v>
                </c:pt>
                <c:pt idx="202">
                  <c:v>234000</c:v>
                </c:pt>
                <c:pt idx="203">
                  <c:v>236000</c:v>
                </c:pt>
                <c:pt idx="204">
                  <c:v>238000</c:v>
                </c:pt>
                <c:pt idx="205">
                  <c:v>240000</c:v>
                </c:pt>
                <c:pt idx="206">
                  <c:v>242000</c:v>
                </c:pt>
                <c:pt idx="207">
                  <c:v>244000</c:v>
                </c:pt>
                <c:pt idx="208">
                  <c:v>246000</c:v>
                </c:pt>
                <c:pt idx="209">
                  <c:v>248000</c:v>
                </c:pt>
                <c:pt idx="210">
                  <c:v>250000</c:v>
                </c:pt>
                <c:pt idx="211">
                  <c:v>252000</c:v>
                </c:pt>
                <c:pt idx="212">
                  <c:v>254000</c:v>
                </c:pt>
                <c:pt idx="213">
                  <c:v>256000</c:v>
                </c:pt>
                <c:pt idx="214">
                  <c:v>258000</c:v>
                </c:pt>
                <c:pt idx="215">
                  <c:v>260000</c:v>
                </c:pt>
                <c:pt idx="216">
                  <c:v>262000</c:v>
                </c:pt>
                <c:pt idx="217">
                  <c:v>264000</c:v>
                </c:pt>
                <c:pt idx="218">
                  <c:v>266000</c:v>
                </c:pt>
                <c:pt idx="219">
                  <c:v>268000</c:v>
                </c:pt>
                <c:pt idx="220">
                  <c:v>270000</c:v>
                </c:pt>
                <c:pt idx="221">
                  <c:v>272000</c:v>
                </c:pt>
                <c:pt idx="222">
                  <c:v>274000</c:v>
                </c:pt>
                <c:pt idx="223">
                  <c:v>276000</c:v>
                </c:pt>
                <c:pt idx="224">
                  <c:v>278000</c:v>
                </c:pt>
                <c:pt idx="225">
                  <c:v>280000</c:v>
                </c:pt>
                <c:pt idx="226">
                  <c:v>282000</c:v>
                </c:pt>
                <c:pt idx="227">
                  <c:v>284000</c:v>
                </c:pt>
                <c:pt idx="228">
                  <c:v>286000</c:v>
                </c:pt>
                <c:pt idx="229">
                  <c:v>288000</c:v>
                </c:pt>
                <c:pt idx="230">
                  <c:v>290000</c:v>
                </c:pt>
                <c:pt idx="231">
                  <c:v>292000</c:v>
                </c:pt>
                <c:pt idx="232">
                  <c:v>294000</c:v>
                </c:pt>
                <c:pt idx="233">
                  <c:v>296000</c:v>
                </c:pt>
                <c:pt idx="234">
                  <c:v>298000</c:v>
                </c:pt>
                <c:pt idx="235">
                  <c:v>300000</c:v>
                </c:pt>
                <c:pt idx="236">
                  <c:v>302000</c:v>
                </c:pt>
                <c:pt idx="237">
                  <c:v>304000</c:v>
                </c:pt>
                <c:pt idx="238">
                  <c:v>306000</c:v>
                </c:pt>
                <c:pt idx="239">
                  <c:v>308000</c:v>
                </c:pt>
                <c:pt idx="240">
                  <c:v>310000</c:v>
                </c:pt>
                <c:pt idx="241">
                  <c:v>312000</c:v>
                </c:pt>
                <c:pt idx="242">
                  <c:v>314000</c:v>
                </c:pt>
                <c:pt idx="243">
                  <c:v>316000</c:v>
                </c:pt>
                <c:pt idx="244">
                  <c:v>318000</c:v>
                </c:pt>
                <c:pt idx="245">
                  <c:v>320000</c:v>
                </c:pt>
                <c:pt idx="246">
                  <c:v>322000</c:v>
                </c:pt>
                <c:pt idx="247">
                  <c:v>324000</c:v>
                </c:pt>
                <c:pt idx="248">
                  <c:v>326000</c:v>
                </c:pt>
                <c:pt idx="249">
                  <c:v>328000</c:v>
                </c:pt>
                <c:pt idx="250">
                  <c:v>330000</c:v>
                </c:pt>
                <c:pt idx="251">
                  <c:v>332000</c:v>
                </c:pt>
                <c:pt idx="252">
                  <c:v>334000</c:v>
                </c:pt>
                <c:pt idx="253">
                  <c:v>336000</c:v>
                </c:pt>
                <c:pt idx="254">
                  <c:v>338000</c:v>
                </c:pt>
                <c:pt idx="255">
                  <c:v>340000</c:v>
                </c:pt>
              </c:numCache>
            </c:numRef>
          </c:xVal>
          <c:yVal>
            <c:numRef>
              <c:f>'density vs alt'!$ES$13:$ES$268</c:f>
              <c:numCache>
                <c:formatCode>0.000</c:formatCode>
                <c:ptCount val="256"/>
                <c:pt idx="0">
                  <c:v>5.4714265436630174E-2</c:v>
                </c:pt>
                <c:pt idx="1">
                  <c:v>4.5595221197191747E-2</c:v>
                </c:pt>
                <c:pt idx="2">
                  <c:v>3.647617695775339E-2</c:v>
                </c:pt>
                <c:pt idx="3">
                  <c:v>2.7357132718315046E-2</c:v>
                </c:pt>
                <c:pt idx="4">
                  <c:v>1.8238088478876684E-2</c:v>
                </c:pt>
                <c:pt idx="5">
                  <c:v>9.1190442394383196E-3</c:v>
                </c:pt>
                <c:pt idx="6">
                  <c:v>0</c:v>
                </c:pt>
                <c:pt idx="7">
                  <c:v>-1.1398805299297954E-2</c:v>
                </c:pt>
                <c:pt idx="8">
                  <c:v>-2.2797610598595901E-2</c:v>
                </c:pt>
                <c:pt idx="9">
                  <c:v>-3.4196415897893823E-2</c:v>
                </c:pt>
                <c:pt idx="10">
                  <c:v>-4.5595221197191796E-2</c:v>
                </c:pt>
                <c:pt idx="11">
                  <c:v>-6.8392831795787673E-2</c:v>
                </c:pt>
                <c:pt idx="12">
                  <c:v>-9.1190442394383592E-2</c:v>
                </c:pt>
                <c:pt idx="13">
                  <c:v>-0.11398805299297947</c:v>
                </c:pt>
                <c:pt idx="14">
                  <c:v>-0.13678566359157535</c:v>
                </c:pt>
                <c:pt idx="15">
                  <c:v>-0.15958327419017121</c:v>
                </c:pt>
                <c:pt idx="16">
                  <c:v>-0.18238088478876718</c:v>
                </c:pt>
                <c:pt idx="17">
                  <c:v>-0.20517849538736307</c:v>
                </c:pt>
                <c:pt idx="18">
                  <c:v>-0.22797610598595894</c:v>
                </c:pt>
                <c:pt idx="19">
                  <c:v>-0.25077371658455483</c:v>
                </c:pt>
                <c:pt idx="20">
                  <c:v>-0.27357132718315075</c:v>
                </c:pt>
                <c:pt idx="21">
                  <c:v>-0.29636893778174667</c:v>
                </c:pt>
                <c:pt idx="22">
                  <c:v>-0.31916654838034247</c:v>
                </c:pt>
                <c:pt idx="23">
                  <c:v>-0.34196415897893845</c:v>
                </c:pt>
                <c:pt idx="24">
                  <c:v>-0.36476176957753431</c:v>
                </c:pt>
                <c:pt idx="25">
                  <c:v>-0.38755938017613029</c:v>
                </c:pt>
                <c:pt idx="26">
                  <c:v>-0.41035699077472609</c:v>
                </c:pt>
                <c:pt idx="27">
                  <c:v>-0.44116768289809205</c:v>
                </c:pt>
                <c:pt idx="28">
                  <c:v>-0.47393924813357358</c:v>
                </c:pt>
                <c:pt idx="29">
                  <c:v>-0.50671081336905521</c:v>
                </c:pt>
                <c:pt idx="30">
                  <c:v>-0.53948237860453674</c:v>
                </c:pt>
                <c:pt idx="31">
                  <c:v>-0.57225394384001838</c:v>
                </c:pt>
                <c:pt idx="32">
                  <c:v>-0.60502550907550001</c:v>
                </c:pt>
                <c:pt idx="33">
                  <c:v>-0.63779707431098165</c:v>
                </c:pt>
                <c:pt idx="34">
                  <c:v>-0.67056863954646317</c:v>
                </c:pt>
                <c:pt idx="35">
                  <c:v>-0.70334020478194481</c:v>
                </c:pt>
                <c:pt idx="36">
                  <c:v>-0.73611177001742634</c:v>
                </c:pt>
                <c:pt idx="37">
                  <c:v>-0.76888333525290808</c:v>
                </c:pt>
                <c:pt idx="38">
                  <c:v>-0.80165490048838972</c:v>
                </c:pt>
                <c:pt idx="39">
                  <c:v>-0.83442646572387125</c:v>
                </c:pt>
                <c:pt idx="40">
                  <c:v>-0.86719803095935288</c:v>
                </c:pt>
                <c:pt idx="41">
                  <c:v>-0.89996959619483441</c:v>
                </c:pt>
                <c:pt idx="42">
                  <c:v>-0.93274116143031616</c:v>
                </c:pt>
                <c:pt idx="43">
                  <c:v>-0.96551272666579757</c:v>
                </c:pt>
                <c:pt idx="44">
                  <c:v>-0.99828429190127921</c:v>
                </c:pt>
                <c:pt idx="45">
                  <c:v>-1.031055857136761</c:v>
                </c:pt>
                <c:pt idx="46">
                  <c:v>-1.0638274223722426</c:v>
                </c:pt>
                <c:pt idx="47">
                  <c:v>-1.096598987607724</c:v>
                </c:pt>
                <c:pt idx="48">
                  <c:v>-1.1293705528432056</c:v>
                </c:pt>
                <c:pt idx="49">
                  <c:v>-1.1621421180786873</c:v>
                </c:pt>
                <c:pt idx="50">
                  <c:v>-1.1949136833141687</c:v>
                </c:pt>
                <c:pt idx="51">
                  <c:v>-1.2276852485496506</c:v>
                </c:pt>
                <c:pt idx="52">
                  <c:v>-1.260456813785132</c:v>
                </c:pt>
                <c:pt idx="53">
                  <c:v>-1.2932283790206138</c:v>
                </c:pt>
                <c:pt idx="54">
                  <c:v>-1.3259999442560952</c:v>
                </c:pt>
                <c:pt idx="55">
                  <c:v>-1.3587715094915769</c:v>
                </c:pt>
                <c:pt idx="56">
                  <c:v>-1.3915430747270585</c:v>
                </c:pt>
                <c:pt idx="57">
                  <c:v>-1.4243146399625402</c:v>
                </c:pt>
                <c:pt idx="58">
                  <c:v>-1.4570862051980216</c:v>
                </c:pt>
                <c:pt idx="59">
                  <c:v>-1.4898577704335032</c:v>
                </c:pt>
                <c:pt idx="60">
                  <c:v>-1.5226293356689848</c:v>
                </c:pt>
                <c:pt idx="61">
                  <c:v>-1.5554009009044667</c:v>
                </c:pt>
                <c:pt idx="62">
                  <c:v>-1.5881724661399481</c:v>
                </c:pt>
                <c:pt idx="63">
                  <c:v>-1.6209440313754298</c:v>
                </c:pt>
                <c:pt idx="64">
                  <c:v>-1.6537155966109112</c:v>
                </c:pt>
                <c:pt idx="65">
                  <c:v>-1.6864871618463928</c:v>
                </c:pt>
                <c:pt idx="66">
                  <c:v>-1.7192587270818744</c:v>
                </c:pt>
                <c:pt idx="67">
                  <c:v>-1.7520302923173561</c:v>
                </c:pt>
                <c:pt idx="68">
                  <c:v>-1.7848018575528379</c:v>
                </c:pt>
                <c:pt idx="69">
                  <c:v>-1.8175734227883189</c:v>
                </c:pt>
                <c:pt idx="70">
                  <c:v>-1.8503449880238008</c:v>
                </c:pt>
                <c:pt idx="71">
                  <c:v>-1.8831165532592826</c:v>
                </c:pt>
                <c:pt idx="72">
                  <c:v>-1.915888118494764</c:v>
                </c:pt>
                <c:pt idx="73">
                  <c:v>-1.9814312489657271</c:v>
                </c:pt>
                <c:pt idx="74">
                  <c:v>-2.0469743794366906</c:v>
                </c:pt>
                <c:pt idx="75">
                  <c:v>-2.1125175099076534</c:v>
                </c:pt>
                <c:pt idx="76">
                  <c:v>-2.1780606403786167</c:v>
                </c:pt>
                <c:pt idx="77">
                  <c:v>-2.2436037708495804</c:v>
                </c:pt>
                <c:pt idx="78">
                  <c:v>-2.3091469013205432</c:v>
                </c:pt>
                <c:pt idx="79">
                  <c:v>-2.3746900317915061</c:v>
                </c:pt>
                <c:pt idx="80">
                  <c:v>-2.4402331622624698</c:v>
                </c:pt>
                <c:pt idx="81">
                  <c:v>-2.5057762927334331</c:v>
                </c:pt>
                <c:pt idx="82">
                  <c:v>-2.5713194232043959</c:v>
                </c:pt>
                <c:pt idx="83">
                  <c:v>-2.6368625536753596</c:v>
                </c:pt>
                <c:pt idx="84">
                  <c:v>-2.702405684146322</c:v>
                </c:pt>
                <c:pt idx="85">
                  <c:v>-2.7679488146172857</c:v>
                </c:pt>
                <c:pt idx="86">
                  <c:v>-2.833491945088249</c:v>
                </c:pt>
                <c:pt idx="87">
                  <c:v>-2.8990350755592122</c:v>
                </c:pt>
                <c:pt idx="88">
                  <c:v>-2.9645782060301751</c:v>
                </c:pt>
                <c:pt idx="89">
                  <c:v>-3.0301213365011384</c:v>
                </c:pt>
                <c:pt idx="90">
                  <c:v>-3.0956644669721016</c:v>
                </c:pt>
                <c:pt idx="91">
                  <c:v>-3.1612075974430653</c:v>
                </c:pt>
                <c:pt idx="92">
                  <c:v>-3.2267507279140277</c:v>
                </c:pt>
                <c:pt idx="93">
                  <c:v>-3.2922938583849914</c:v>
                </c:pt>
                <c:pt idx="94">
                  <c:v>-3.3578369888559543</c:v>
                </c:pt>
                <c:pt idx="95">
                  <c:v>-3.4233801193269175</c:v>
                </c:pt>
                <c:pt idx="96">
                  <c:v>-3.4889232497978808</c:v>
                </c:pt>
                <c:pt idx="97">
                  <c:v>-3.5544663802688441</c:v>
                </c:pt>
                <c:pt idx="98">
                  <c:v>-3.6200095107398069</c:v>
                </c:pt>
                <c:pt idx="99">
                  <c:v>-3.6855526412107706</c:v>
                </c:pt>
                <c:pt idx="100">
                  <c:v>-3.7510957716817339</c:v>
                </c:pt>
                <c:pt idx="101">
                  <c:v>-3.8166389021526963</c:v>
                </c:pt>
                <c:pt idx="102">
                  <c:v>-3.88218203262366</c:v>
                </c:pt>
                <c:pt idx="103">
                  <c:v>-3.9477251630946237</c:v>
                </c:pt>
                <c:pt idx="104">
                  <c:v>-4.0132682935655861</c:v>
                </c:pt>
                <c:pt idx="105">
                  <c:v>-4.0788114240365498</c:v>
                </c:pt>
                <c:pt idx="106">
                  <c:v>-4.1443545545075127</c:v>
                </c:pt>
                <c:pt idx="107">
                  <c:v>-4.2098976849784764</c:v>
                </c:pt>
                <c:pt idx="108">
                  <c:v>-4.2754408154494392</c:v>
                </c:pt>
                <c:pt idx="109">
                  <c:v>-4.340983945920402</c:v>
                </c:pt>
                <c:pt idx="110">
                  <c:v>-4.4065270763913649</c:v>
                </c:pt>
                <c:pt idx="111">
                  <c:v>-4.4720702068623286</c:v>
                </c:pt>
                <c:pt idx="112">
                  <c:v>-4.5376133373332923</c:v>
                </c:pt>
                <c:pt idx="113">
                  <c:v>-4.603156467804256</c:v>
                </c:pt>
                <c:pt idx="114">
                  <c:v>-4.6686995982752189</c:v>
                </c:pt>
                <c:pt idx="115">
                  <c:v>-4.7342427287461817</c:v>
                </c:pt>
                <c:pt idx="116">
                  <c:v>-4.7997858592171454</c:v>
                </c:pt>
                <c:pt idx="117">
                  <c:v>-4.8653289896881073</c:v>
                </c:pt>
                <c:pt idx="118">
                  <c:v>-4.9308721201590711</c:v>
                </c:pt>
                <c:pt idx="119">
                  <c:v>-4.9964152506300348</c:v>
                </c:pt>
                <c:pt idx="120">
                  <c:v>-5.0619583811009967</c:v>
                </c:pt>
                <c:pt idx="121">
                  <c:v>-5.1275015115719604</c:v>
                </c:pt>
                <c:pt idx="122">
                  <c:v>-5.1930446420429242</c:v>
                </c:pt>
                <c:pt idx="123">
                  <c:v>-5.258587772513887</c:v>
                </c:pt>
                <c:pt idx="124">
                  <c:v>-5.3241309029848507</c:v>
                </c:pt>
                <c:pt idx="125">
                  <c:v>-5.3896740334558135</c:v>
                </c:pt>
                <c:pt idx="126">
                  <c:v>-5.4552171639267772</c:v>
                </c:pt>
                <c:pt idx="127">
                  <c:v>-5.520760294397741</c:v>
                </c:pt>
                <c:pt idx="128">
                  <c:v>-5.5863034248687029</c:v>
                </c:pt>
                <c:pt idx="129">
                  <c:v>-5.6518465553396666</c:v>
                </c:pt>
                <c:pt idx="130">
                  <c:v>-5.7173896858106295</c:v>
                </c:pt>
                <c:pt idx="131">
                  <c:v>-5.848475946752556</c:v>
                </c:pt>
                <c:pt idx="132">
                  <c:v>-5.9795622076944834</c:v>
                </c:pt>
                <c:pt idx="133">
                  <c:v>-6.1106484686364082</c:v>
                </c:pt>
                <c:pt idx="134">
                  <c:v>-6.2417347295783356</c:v>
                </c:pt>
                <c:pt idx="135">
                  <c:v>-6.3728209905202613</c:v>
                </c:pt>
                <c:pt idx="136">
                  <c:v>-6.5039072514621887</c:v>
                </c:pt>
                <c:pt idx="137">
                  <c:v>-6.6349935124041144</c:v>
                </c:pt>
                <c:pt idx="138">
                  <c:v>-6.7660797733460409</c:v>
                </c:pt>
                <c:pt idx="139">
                  <c:v>-6.8971660342879666</c:v>
                </c:pt>
                <c:pt idx="140">
                  <c:v>-7.028252295229894</c:v>
                </c:pt>
                <c:pt idx="141">
                  <c:v>-7.1593385561718197</c:v>
                </c:pt>
                <c:pt idx="142">
                  <c:v>-7.2904248171137471</c:v>
                </c:pt>
                <c:pt idx="143">
                  <c:v>-7.4215110780556728</c:v>
                </c:pt>
                <c:pt idx="144">
                  <c:v>-7.5525973389976002</c:v>
                </c:pt>
                <c:pt idx="145">
                  <c:v>-7.6836835999395259</c:v>
                </c:pt>
                <c:pt idx="146">
                  <c:v>-7.8147698608814506</c:v>
                </c:pt>
                <c:pt idx="147">
                  <c:v>-7.9458561218233781</c:v>
                </c:pt>
                <c:pt idx="148">
                  <c:v>-8.0769423827653046</c:v>
                </c:pt>
                <c:pt idx="149">
                  <c:v>-8.2080286437072321</c:v>
                </c:pt>
                <c:pt idx="150">
                  <c:v>-8.3391149046491577</c:v>
                </c:pt>
                <c:pt idx="151">
                  <c:v>-8.4702011655910834</c:v>
                </c:pt>
                <c:pt idx="152">
                  <c:v>-8.6012874265330108</c:v>
                </c:pt>
                <c:pt idx="153">
                  <c:v>-8.7323736874749383</c:v>
                </c:pt>
                <c:pt idx="154">
                  <c:v>-8.8634599484168621</c:v>
                </c:pt>
                <c:pt idx="155">
                  <c:v>-8.9945462093587896</c:v>
                </c:pt>
                <c:pt idx="156">
                  <c:v>-9.1256324703007152</c:v>
                </c:pt>
                <c:pt idx="157">
                  <c:v>-9.2567187312426427</c:v>
                </c:pt>
                <c:pt idx="158">
                  <c:v>-9.3878049921845701</c:v>
                </c:pt>
                <c:pt idx="159">
                  <c:v>-9.5188912531264975</c:v>
                </c:pt>
                <c:pt idx="160">
                  <c:v>-9.6499775140684232</c:v>
                </c:pt>
                <c:pt idx="161">
                  <c:v>-9.7810637750103488</c:v>
                </c:pt>
                <c:pt idx="162">
                  <c:v>-9.9121500359522727</c:v>
                </c:pt>
                <c:pt idx="163">
                  <c:v>-10.0432362968942</c:v>
                </c:pt>
                <c:pt idx="164">
                  <c:v>-10.174322557836128</c:v>
                </c:pt>
                <c:pt idx="165">
                  <c:v>-10.305408818778053</c:v>
                </c:pt>
                <c:pt idx="166">
                  <c:v>-10.436495079719979</c:v>
                </c:pt>
                <c:pt idx="167">
                  <c:v>-10.567581340661906</c:v>
                </c:pt>
                <c:pt idx="168">
                  <c:v>-10.698667601603832</c:v>
                </c:pt>
                <c:pt idx="169">
                  <c:v>-10.829753862545759</c:v>
                </c:pt>
                <c:pt idx="170">
                  <c:v>-10.960840123487687</c:v>
                </c:pt>
                <c:pt idx="171">
                  <c:v>-11.091926384429613</c:v>
                </c:pt>
                <c:pt idx="172">
                  <c:v>-11.22301264537154</c:v>
                </c:pt>
                <c:pt idx="173">
                  <c:v>-11.354098906313464</c:v>
                </c:pt>
                <c:pt idx="174">
                  <c:v>-11.485185167255391</c:v>
                </c:pt>
                <c:pt idx="175">
                  <c:v>-11.616271428197319</c:v>
                </c:pt>
                <c:pt idx="176">
                  <c:v>-11.747357689139243</c:v>
                </c:pt>
                <c:pt idx="177">
                  <c:v>-11.87844395008117</c:v>
                </c:pt>
                <c:pt idx="178">
                  <c:v>-12.009530211023097</c:v>
                </c:pt>
                <c:pt idx="179">
                  <c:v>-12.140616471965025</c:v>
                </c:pt>
                <c:pt idx="180">
                  <c:v>-12.271702732906952</c:v>
                </c:pt>
                <c:pt idx="181">
                  <c:v>-12.402788993848876</c:v>
                </c:pt>
                <c:pt idx="182">
                  <c:v>-12.533875254790802</c:v>
                </c:pt>
                <c:pt idx="183">
                  <c:v>-12.664961515732729</c:v>
                </c:pt>
                <c:pt idx="184">
                  <c:v>-12.796047776674653</c:v>
                </c:pt>
                <c:pt idx="185">
                  <c:v>-12.927134037616581</c:v>
                </c:pt>
                <c:pt idx="186">
                  <c:v>-13.058220298558508</c:v>
                </c:pt>
                <c:pt idx="187">
                  <c:v>-13.189306559500436</c:v>
                </c:pt>
                <c:pt idx="188">
                  <c:v>-13.320392820442363</c:v>
                </c:pt>
                <c:pt idx="189">
                  <c:v>-13.451479081384287</c:v>
                </c:pt>
                <c:pt idx="190">
                  <c:v>-13.582565342326214</c:v>
                </c:pt>
                <c:pt idx="191">
                  <c:v>-13.713651603268142</c:v>
                </c:pt>
                <c:pt idx="192">
                  <c:v>-13.844737864210067</c:v>
                </c:pt>
                <c:pt idx="193">
                  <c:v>-13.975824125151991</c:v>
                </c:pt>
                <c:pt idx="194">
                  <c:v>-14.106910386093919</c:v>
                </c:pt>
                <c:pt idx="195">
                  <c:v>-14.237996647035846</c:v>
                </c:pt>
                <c:pt idx="196">
                  <c:v>-14.369082907977774</c:v>
                </c:pt>
                <c:pt idx="197">
                  <c:v>-14.500169168919699</c:v>
                </c:pt>
                <c:pt idx="198">
                  <c:v>-14.631255429861627</c:v>
                </c:pt>
                <c:pt idx="199">
                  <c:v>-14.762341690803554</c:v>
                </c:pt>
                <c:pt idx="200">
                  <c:v>-14.893427951745478</c:v>
                </c:pt>
                <c:pt idx="201">
                  <c:v>-15.024514212687402</c:v>
                </c:pt>
                <c:pt idx="202">
                  <c:v>-15.155600473629329</c:v>
                </c:pt>
                <c:pt idx="203">
                  <c:v>-15.286686734571257</c:v>
                </c:pt>
                <c:pt idx="204">
                  <c:v>-15.417772995513181</c:v>
                </c:pt>
                <c:pt idx="205">
                  <c:v>-15.548859256455112</c:v>
                </c:pt>
                <c:pt idx="206">
                  <c:v>-15.679945517397035</c:v>
                </c:pt>
                <c:pt idx="207">
                  <c:v>-15.811031778338961</c:v>
                </c:pt>
                <c:pt idx="208">
                  <c:v>-15.942118039280892</c:v>
                </c:pt>
                <c:pt idx="209">
                  <c:v>-16.073204300222816</c:v>
                </c:pt>
                <c:pt idx="210">
                  <c:v>-16.204290561164743</c:v>
                </c:pt>
                <c:pt idx="211">
                  <c:v>-16.335376822106667</c:v>
                </c:pt>
                <c:pt idx="212">
                  <c:v>-16.466463083048595</c:v>
                </c:pt>
                <c:pt idx="213">
                  <c:v>-16.597549343990519</c:v>
                </c:pt>
                <c:pt idx="214">
                  <c:v>-16.72863560493245</c:v>
                </c:pt>
                <c:pt idx="215">
                  <c:v>-16.859721865874373</c:v>
                </c:pt>
                <c:pt idx="216">
                  <c:v>-16.990808126816297</c:v>
                </c:pt>
                <c:pt idx="217">
                  <c:v>-17.121894387758225</c:v>
                </c:pt>
                <c:pt idx="218">
                  <c:v>-17.252980648700152</c:v>
                </c:pt>
                <c:pt idx="219">
                  <c:v>-17.38406690964208</c:v>
                </c:pt>
                <c:pt idx="220">
                  <c:v>-17.515153170584004</c:v>
                </c:pt>
                <c:pt idx="221">
                  <c:v>-17.646239431525931</c:v>
                </c:pt>
                <c:pt idx="222">
                  <c:v>-17.777325692467858</c:v>
                </c:pt>
                <c:pt idx="223">
                  <c:v>-17.908411953409786</c:v>
                </c:pt>
                <c:pt idx="224">
                  <c:v>-18.039498214351713</c:v>
                </c:pt>
                <c:pt idx="225">
                  <c:v>-18.170584475293637</c:v>
                </c:pt>
                <c:pt idx="226">
                  <c:v>-18.301670736235565</c:v>
                </c:pt>
                <c:pt idx="227">
                  <c:v>-18.432756997177492</c:v>
                </c:pt>
                <c:pt idx="228">
                  <c:v>-18.563843258119419</c:v>
                </c:pt>
                <c:pt idx="229">
                  <c:v>-18.694929519061343</c:v>
                </c:pt>
                <c:pt idx="230">
                  <c:v>-18.826015780003271</c:v>
                </c:pt>
                <c:pt idx="231">
                  <c:v>-18.957102040945198</c:v>
                </c:pt>
                <c:pt idx="232">
                  <c:v>-19.088188301887122</c:v>
                </c:pt>
                <c:pt idx="233">
                  <c:v>-19.21927456282905</c:v>
                </c:pt>
                <c:pt idx="234">
                  <c:v>-19.350360823770973</c:v>
                </c:pt>
                <c:pt idx="235">
                  <c:v>-19.481447084712901</c:v>
                </c:pt>
                <c:pt idx="236">
                  <c:v>-19.612533345654825</c:v>
                </c:pt>
                <c:pt idx="237">
                  <c:v>-19.743619606596756</c:v>
                </c:pt>
                <c:pt idx="238">
                  <c:v>-19.87470586753868</c:v>
                </c:pt>
                <c:pt idx="239">
                  <c:v>-20.005792128480607</c:v>
                </c:pt>
                <c:pt idx="240">
                  <c:v>-20.136878389422534</c:v>
                </c:pt>
                <c:pt idx="241">
                  <c:v>-20.267964650364462</c:v>
                </c:pt>
                <c:pt idx="242">
                  <c:v>-20.399050911306389</c:v>
                </c:pt>
                <c:pt idx="243">
                  <c:v>-20.530137172248313</c:v>
                </c:pt>
                <c:pt idx="244">
                  <c:v>-20.661223433190241</c:v>
                </c:pt>
                <c:pt idx="245">
                  <c:v>-20.792309694132165</c:v>
                </c:pt>
                <c:pt idx="246">
                  <c:v>-20.923395955074092</c:v>
                </c:pt>
                <c:pt idx="247">
                  <c:v>-21.054482216016019</c:v>
                </c:pt>
                <c:pt idx="248">
                  <c:v>-21.185568476957947</c:v>
                </c:pt>
                <c:pt idx="249">
                  <c:v>-21.316654737899874</c:v>
                </c:pt>
                <c:pt idx="250">
                  <c:v>-21.447740998841802</c:v>
                </c:pt>
                <c:pt idx="251">
                  <c:v>-21.578827259783722</c:v>
                </c:pt>
                <c:pt idx="252">
                  <c:v>-21.70991352072565</c:v>
                </c:pt>
                <c:pt idx="253">
                  <c:v>-21.840999781667577</c:v>
                </c:pt>
                <c:pt idx="254">
                  <c:v>-21.972086042609501</c:v>
                </c:pt>
                <c:pt idx="255">
                  <c:v>-22.103172303551428</c:v>
                </c:pt>
              </c:numCache>
            </c:numRef>
          </c:yVal>
          <c:smooth val="0"/>
          <c:extLst>
            <c:ext xmlns:c16="http://schemas.microsoft.com/office/drawing/2014/chart" uri="{C3380CC4-5D6E-409C-BE32-E72D297353CC}">
              <c16:uniqueId val="{00000003-CC53-493C-B680-C3FEAB358F31}"/>
            </c:ext>
          </c:extLst>
        </c:ser>
        <c:ser>
          <c:idx val="4"/>
          <c:order val="4"/>
          <c:tx>
            <c:v>ICOA poly</c:v>
          </c:tx>
          <c:spPr>
            <a:ln w="19050" cap="rnd">
              <a:solidFill>
                <a:srgbClr val="0066FF"/>
              </a:solidFill>
              <a:prstDash val="dash"/>
              <a:round/>
            </a:ln>
            <a:effectLst/>
          </c:spPr>
          <c:marker>
            <c:symbol val="none"/>
          </c:marker>
          <c:xVal>
            <c:numRef>
              <c:f>'density vs alt'!$EO$13:$EO$268</c:f>
              <c:numCache>
                <c:formatCode>General</c:formatCode>
                <c:ptCount val="256"/>
                <c:pt idx="0">
                  <c:v>-1200</c:v>
                </c:pt>
                <c:pt idx="1">
                  <c:v>-1000</c:v>
                </c:pt>
                <c:pt idx="2">
                  <c:v>-800</c:v>
                </c:pt>
                <c:pt idx="3">
                  <c:v>-600</c:v>
                </c:pt>
                <c:pt idx="4">
                  <c:v>-400</c:v>
                </c:pt>
                <c:pt idx="5">
                  <c:v>-200</c:v>
                </c:pt>
                <c:pt idx="6">
                  <c:v>0</c:v>
                </c:pt>
                <c:pt idx="7">
                  <c:v>250</c:v>
                </c:pt>
                <c:pt idx="8">
                  <c:v>500</c:v>
                </c:pt>
                <c:pt idx="9">
                  <c:v>750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33000</c:v>
                </c:pt>
                <c:pt idx="74">
                  <c:v>34000</c:v>
                </c:pt>
                <c:pt idx="75">
                  <c:v>35000</c:v>
                </c:pt>
                <c:pt idx="76">
                  <c:v>36000</c:v>
                </c:pt>
                <c:pt idx="77">
                  <c:v>37000</c:v>
                </c:pt>
                <c:pt idx="78">
                  <c:v>38000</c:v>
                </c:pt>
                <c:pt idx="79">
                  <c:v>39000</c:v>
                </c:pt>
                <c:pt idx="80">
                  <c:v>40000</c:v>
                </c:pt>
                <c:pt idx="81">
                  <c:v>41000</c:v>
                </c:pt>
                <c:pt idx="82">
                  <c:v>42000</c:v>
                </c:pt>
                <c:pt idx="83">
                  <c:v>43000</c:v>
                </c:pt>
                <c:pt idx="84">
                  <c:v>44000</c:v>
                </c:pt>
                <c:pt idx="85">
                  <c:v>45000</c:v>
                </c:pt>
                <c:pt idx="86">
                  <c:v>46000</c:v>
                </c:pt>
                <c:pt idx="87">
                  <c:v>47000</c:v>
                </c:pt>
                <c:pt idx="88">
                  <c:v>48000</c:v>
                </c:pt>
                <c:pt idx="89">
                  <c:v>49000</c:v>
                </c:pt>
                <c:pt idx="90">
                  <c:v>50000</c:v>
                </c:pt>
                <c:pt idx="91">
                  <c:v>51000</c:v>
                </c:pt>
                <c:pt idx="92">
                  <c:v>52000</c:v>
                </c:pt>
                <c:pt idx="93">
                  <c:v>53000</c:v>
                </c:pt>
                <c:pt idx="94">
                  <c:v>54000</c:v>
                </c:pt>
                <c:pt idx="95">
                  <c:v>55000</c:v>
                </c:pt>
                <c:pt idx="96">
                  <c:v>56000</c:v>
                </c:pt>
                <c:pt idx="97">
                  <c:v>57000</c:v>
                </c:pt>
                <c:pt idx="98">
                  <c:v>58000</c:v>
                </c:pt>
                <c:pt idx="99">
                  <c:v>59000</c:v>
                </c:pt>
                <c:pt idx="100">
                  <c:v>60000</c:v>
                </c:pt>
                <c:pt idx="101">
                  <c:v>61000</c:v>
                </c:pt>
                <c:pt idx="102">
                  <c:v>62000</c:v>
                </c:pt>
                <c:pt idx="103">
                  <c:v>63000</c:v>
                </c:pt>
                <c:pt idx="104">
                  <c:v>64000</c:v>
                </c:pt>
                <c:pt idx="105">
                  <c:v>65000</c:v>
                </c:pt>
                <c:pt idx="106">
                  <c:v>66000</c:v>
                </c:pt>
                <c:pt idx="107">
                  <c:v>67000</c:v>
                </c:pt>
                <c:pt idx="108">
                  <c:v>68000</c:v>
                </c:pt>
                <c:pt idx="109">
                  <c:v>69000</c:v>
                </c:pt>
                <c:pt idx="110">
                  <c:v>70000</c:v>
                </c:pt>
                <c:pt idx="111">
                  <c:v>71000</c:v>
                </c:pt>
                <c:pt idx="112">
                  <c:v>72000</c:v>
                </c:pt>
                <c:pt idx="113">
                  <c:v>73000</c:v>
                </c:pt>
                <c:pt idx="114">
                  <c:v>74000</c:v>
                </c:pt>
                <c:pt idx="115">
                  <c:v>75000</c:v>
                </c:pt>
                <c:pt idx="116">
                  <c:v>76000</c:v>
                </c:pt>
                <c:pt idx="117">
                  <c:v>77000</c:v>
                </c:pt>
                <c:pt idx="118">
                  <c:v>78000</c:v>
                </c:pt>
                <c:pt idx="119">
                  <c:v>79000</c:v>
                </c:pt>
                <c:pt idx="120">
                  <c:v>80000</c:v>
                </c:pt>
                <c:pt idx="121">
                  <c:v>81000</c:v>
                </c:pt>
                <c:pt idx="122">
                  <c:v>82000</c:v>
                </c:pt>
                <c:pt idx="123">
                  <c:v>83000</c:v>
                </c:pt>
                <c:pt idx="124">
                  <c:v>84000</c:v>
                </c:pt>
                <c:pt idx="125">
                  <c:v>85000</c:v>
                </c:pt>
                <c:pt idx="126">
                  <c:v>86000</c:v>
                </c:pt>
                <c:pt idx="127">
                  <c:v>87000</c:v>
                </c:pt>
                <c:pt idx="128">
                  <c:v>88000</c:v>
                </c:pt>
                <c:pt idx="129">
                  <c:v>89000</c:v>
                </c:pt>
                <c:pt idx="130">
                  <c:v>90000</c:v>
                </c:pt>
                <c:pt idx="131">
                  <c:v>92000</c:v>
                </c:pt>
                <c:pt idx="132">
                  <c:v>94000</c:v>
                </c:pt>
                <c:pt idx="133">
                  <c:v>96000</c:v>
                </c:pt>
                <c:pt idx="134">
                  <c:v>98000</c:v>
                </c:pt>
                <c:pt idx="135">
                  <c:v>100000</c:v>
                </c:pt>
                <c:pt idx="136">
                  <c:v>102000</c:v>
                </c:pt>
                <c:pt idx="137">
                  <c:v>104000</c:v>
                </c:pt>
                <c:pt idx="138">
                  <c:v>106000</c:v>
                </c:pt>
                <c:pt idx="139">
                  <c:v>108000</c:v>
                </c:pt>
                <c:pt idx="140">
                  <c:v>110000</c:v>
                </c:pt>
                <c:pt idx="141">
                  <c:v>112000</c:v>
                </c:pt>
                <c:pt idx="142">
                  <c:v>114000</c:v>
                </c:pt>
                <c:pt idx="143">
                  <c:v>116000</c:v>
                </c:pt>
                <c:pt idx="144">
                  <c:v>118000</c:v>
                </c:pt>
                <c:pt idx="145">
                  <c:v>120000</c:v>
                </c:pt>
                <c:pt idx="146">
                  <c:v>122000</c:v>
                </c:pt>
                <c:pt idx="147">
                  <c:v>124000</c:v>
                </c:pt>
                <c:pt idx="148">
                  <c:v>126000</c:v>
                </c:pt>
                <c:pt idx="149">
                  <c:v>128000</c:v>
                </c:pt>
                <c:pt idx="150">
                  <c:v>130000</c:v>
                </c:pt>
                <c:pt idx="151">
                  <c:v>132000</c:v>
                </c:pt>
                <c:pt idx="152">
                  <c:v>134000</c:v>
                </c:pt>
                <c:pt idx="153">
                  <c:v>136000</c:v>
                </c:pt>
                <c:pt idx="154">
                  <c:v>138000</c:v>
                </c:pt>
                <c:pt idx="155">
                  <c:v>140000</c:v>
                </c:pt>
                <c:pt idx="156">
                  <c:v>142000</c:v>
                </c:pt>
                <c:pt idx="157">
                  <c:v>144000</c:v>
                </c:pt>
                <c:pt idx="158">
                  <c:v>146000</c:v>
                </c:pt>
                <c:pt idx="159">
                  <c:v>148000</c:v>
                </c:pt>
                <c:pt idx="160">
                  <c:v>150000</c:v>
                </c:pt>
                <c:pt idx="161">
                  <c:v>152000</c:v>
                </c:pt>
                <c:pt idx="162">
                  <c:v>154000</c:v>
                </c:pt>
                <c:pt idx="163">
                  <c:v>156000</c:v>
                </c:pt>
                <c:pt idx="164">
                  <c:v>158000</c:v>
                </c:pt>
                <c:pt idx="165">
                  <c:v>160000</c:v>
                </c:pt>
                <c:pt idx="166">
                  <c:v>162000</c:v>
                </c:pt>
                <c:pt idx="167">
                  <c:v>164000</c:v>
                </c:pt>
                <c:pt idx="168">
                  <c:v>166000</c:v>
                </c:pt>
                <c:pt idx="169">
                  <c:v>168000</c:v>
                </c:pt>
                <c:pt idx="170">
                  <c:v>170000</c:v>
                </c:pt>
                <c:pt idx="171">
                  <c:v>172000</c:v>
                </c:pt>
                <c:pt idx="172">
                  <c:v>174000</c:v>
                </c:pt>
                <c:pt idx="173">
                  <c:v>176000</c:v>
                </c:pt>
                <c:pt idx="174">
                  <c:v>178000</c:v>
                </c:pt>
                <c:pt idx="175">
                  <c:v>180000</c:v>
                </c:pt>
                <c:pt idx="176">
                  <c:v>182000</c:v>
                </c:pt>
                <c:pt idx="177">
                  <c:v>184000</c:v>
                </c:pt>
                <c:pt idx="178">
                  <c:v>186000</c:v>
                </c:pt>
                <c:pt idx="179">
                  <c:v>188000</c:v>
                </c:pt>
                <c:pt idx="180">
                  <c:v>190000</c:v>
                </c:pt>
                <c:pt idx="181">
                  <c:v>192000</c:v>
                </c:pt>
                <c:pt idx="182">
                  <c:v>194000</c:v>
                </c:pt>
                <c:pt idx="183">
                  <c:v>196000</c:v>
                </c:pt>
                <c:pt idx="184">
                  <c:v>198000</c:v>
                </c:pt>
                <c:pt idx="185">
                  <c:v>200000</c:v>
                </c:pt>
                <c:pt idx="186">
                  <c:v>202000</c:v>
                </c:pt>
                <c:pt idx="187">
                  <c:v>204000</c:v>
                </c:pt>
                <c:pt idx="188">
                  <c:v>206000</c:v>
                </c:pt>
                <c:pt idx="189">
                  <c:v>208000</c:v>
                </c:pt>
                <c:pt idx="190">
                  <c:v>210000</c:v>
                </c:pt>
                <c:pt idx="191">
                  <c:v>212000</c:v>
                </c:pt>
                <c:pt idx="192">
                  <c:v>214000</c:v>
                </c:pt>
                <c:pt idx="193">
                  <c:v>216000</c:v>
                </c:pt>
                <c:pt idx="194">
                  <c:v>218000</c:v>
                </c:pt>
                <c:pt idx="195">
                  <c:v>220000</c:v>
                </c:pt>
                <c:pt idx="196">
                  <c:v>222000</c:v>
                </c:pt>
                <c:pt idx="197">
                  <c:v>224000</c:v>
                </c:pt>
                <c:pt idx="198">
                  <c:v>226000</c:v>
                </c:pt>
                <c:pt idx="199">
                  <c:v>228000</c:v>
                </c:pt>
                <c:pt idx="200">
                  <c:v>230000</c:v>
                </c:pt>
                <c:pt idx="201">
                  <c:v>232000</c:v>
                </c:pt>
                <c:pt idx="202">
                  <c:v>234000</c:v>
                </c:pt>
                <c:pt idx="203">
                  <c:v>236000</c:v>
                </c:pt>
                <c:pt idx="204">
                  <c:v>238000</c:v>
                </c:pt>
                <c:pt idx="205">
                  <c:v>240000</c:v>
                </c:pt>
                <c:pt idx="206">
                  <c:v>242000</c:v>
                </c:pt>
                <c:pt idx="207">
                  <c:v>244000</c:v>
                </c:pt>
                <c:pt idx="208">
                  <c:v>246000</c:v>
                </c:pt>
                <c:pt idx="209">
                  <c:v>248000</c:v>
                </c:pt>
                <c:pt idx="210">
                  <c:v>250000</c:v>
                </c:pt>
                <c:pt idx="211">
                  <c:v>252000</c:v>
                </c:pt>
                <c:pt idx="212">
                  <c:v>254000</c:v>
                </c:pt>
                <c:pt idx="213">
                  <c:v>256000</c:v>
                </c:pt>
                <c:pt idx="214">
                  <c:v>258000</c:v>
                </c:pt>
                <c:pt idx="215">
                  <c:v>260000</c:v>
                </c:pt>
                <c:pt idx="216">
                  <c:v>262000</c:v>
                </c:pt>
                <c:pt idx="217">
                  <c:v>264000</c:v>
                </c:pt>
                <c:pt idx="218">
                  <c:v>266000</c:v>
                </c:pt>
                <c:pt idx="219">
                  <c:v>268000</c:v>
                </c:pt>
                <c:pt idx="220">
                  <c:v>270000</c:v>
                </c:pt>
                <c:pt idx="221">
                  <c:v>272000</c:v>
                </c:pt>
                <c:pt idx="222">
                  <c:v>274000</c:v>
                </c:pt>
                <c:pt idx="223">
                  <c:v>276000</c:v>
                </c:pt>
                <c:pt idx="224">
                  <c:v>278000</c:v>
                </c:pt>
                <c:pt idx="225">
                  <c:v>280000</c:v>
                </c:pt>
                <c:pt idx="226">
                  <c:v>282000</c:v>
                </c:pt>
                <c:pt idx="227">
                  <c:v>284000</c:v>
                </c:pt>
                <c:pt idx="228">
                  <c:v>286000</c:v>
                </c:pt>
                <c:pt idx="229">
                  <c:v>288000</c:v>
                </c:pt>
                <c:pt idx="230">
                  <c:v>290000</c:v>
                </c:pt>
                <c:pt idx="231">
                  <c:v>292000</c:v>
                </c:pt>
                <c:pt idx="232">
                  <c:v>294000</c:v>
                </c:pt>
                <c:pt idx="233">
                  <c:v>296000</c:v>
                </c:pt>
                <c:pt idx="234">
                  <c:v>298000</c:v>
                </c:pt>
                <c:pt idx="235">
                  <c:v>300000</c:v>
                </c:pt>
                <c:pt idx="236">
                  <c:v>302000</c:v>
                </c:pt>
                <c:pt idx="237">
                  <c:v>304000</c:v>
                </c:pt>
                <c:pt idx="238">
                  <c:v>306000</c:v>
                </c:pt>
                <c:pt idx="239">
                  <c:v>308000</c:v>
                </c:pt>
                <c:pt idx="240">
                  <c:v>310000</c:v>
                </c:pt>
                <c:pt idx="241">
                  <c:v>312000</c:v>
                </c:pt>
                <c:pt idx="242">
                  <c:v>314000</c:v>
                </c:pt>
                <c:pt idx="243">
                  <c:v>316000</c:v>
                </c:pt>
                <c:pt idx="244">
                  <c:v>318000</c:v>
                </c:pt>
                <c:pt idx="245">
                  <c:v>320000</c:v>
                </c:pt>
                <c:pt idx="246">
                  <c:v>322000</c:v>
                </c:pt>
                <c:pt idx="247">
                  <c:v>324000</c:v>
                </c:pt>
                <c:pt idx="248">
                  <c:v>326000</c:v>
                </c:pt>
                <c:pt idx="249">
                  <c:v>328000</c:v>
                </c:pt>
                <c:pt idx="250">
                  <c:v>330000</c:v>
                </c:pt>
                <c:pt idx="251">
                  <c:v>332000</c:v>
                </c:pt>
                <c:pt idx="252">
                  <c:v>334000</c:v>
                </c:pt>
                <c:pt idx="253">
                  <c:v>336000</c:v>
                </c:pt>
                <c:pt idx="254">
                  <c:v>338000</c:v>
                </c:pt>
                <c:pt idx="255">
                  <c:v>340000</c:v>
                </c:pt>
              </c:numCache>
            </c:numRef>
          </c:xVal>
          <c:yVal>
            <c:numRef>
              <c:f>'density vs alt'!$ET$13:$ET$268</c:f>
              <c:numCache>
                <c:formatCode>General</c:formatCode>
                <c:ptCount val="256"/>
                <c:pt idx="0">
                  <c:v>5.0065736724069325E-2</c:v>
                </c:pt>
                <c:pt idx="1">
                  <c:v>4.1786308810676673E-2</c:v>
                </c:pt>
                <c:pt idx="2">
                  <c:v>3.348150315935209E-2</c:v>
                </c:pt>
                <c:pt idx="3">
                  <c:v>2.5150908122390379E-2</c:v>
                </c:pt>
                <c:pt idx="4">
                  <c:v>1.6794094307033172E-2</c:v>
                </c:pt>
                <c:pt idx="5">
                  <c:v>8.410613905080527E-3</c:v>
                </c:pt>
                <c:pt idx="6">
                  <c:v>0</c:v>
                </c:pt>
                <c:pt idx="7">
                  <c:v>-1.05521673370381E-2</c:v>
                </c:pt>
                <c:pt idx="8">
                  <c:v>-2.1148488874509489E-2</c:v>
                </c:pt>
                <c:pt idx="9">
                  <c:v>-3.1790013235238092E-2</c:v>
                </c:pt>
                <c:pt idx="10">
                  <c:v>-4.247784404964406E-2</c:v>
                </c:pt>
                <c:pt idx="11">
                  <c:v>-6.3997130031246768E-2</c:v>
                </c:pt>
                <c:pt idx="12">
                  <c:v>-8.5716375878856735E-2</c:v>
                </c:pt>
                <c:pt idx="13">
                  <c:v>-0.10764666632162126</c:v>
                </c:pt>
                <c:pt idx="14">
                  <c:v>-0.1298002412579661</c:v>
                </c:pt>
                <c:pt idx="15">
                  <c:v>-0.1521906046331909</c:v>
                </c:pt>
                <c:pt idx="16">
                  <c:v>-0.17483264385978264</c:v>
                </c:pt>
                <c:pt idx="17">
                  <c:v>-0.19774276115067504</c:v>
                </c:pt>
                <c:pt idx="18">
                  <c:v>-0.22093901838350058</c:v>
                </c:pt>
                <c:pt idx="19">
                  <c:v>-0.24444129741349471</c:v>
                </c:pt>
                <c:pt idx="20">
                  <c:v>-0.26827147811587643</c:v>
                </c:pt>
                <c:pt idx="21">
                  <c:v>-0.29245363688002862</c:v>
                </c:pt>
                <c:pt idx="22">
                  <c:v>-0.31701426881636974</c:v>
                </c:pt>
                <c:pt idx="23">
                  <c:v>-0.34198253759630681</c:v>
                </c:pt>
                <c:pt idx="24">
                  <c:v>-0.36739055765676126</c:v>
                </c:pt>
                <c:pt idx="25">
                  <c:v>-0.39327371450310644</c:v>
                </c:pt>
                <c:pt idx="26">
                  <c:v>-0.41967103008966117</c:v>
                </c:pt>
                <c:pt idx="27">
                  <c:v>-0.44662558181304829</c:v>
                </c:pt>
                <c:pt idx="28">
                  <c:v>-0.47418498561075101</c:v>
                </c:pt>
                <c:pt idx="29">
                  <c:v>-0.50240195613528804</c:v>
                </c:pt>
                <c:pt idx="30">
                  <c:v>-0.53133496013571313</c:v>
                </c:pt>
                <c:pt idx="31">
                  <c:v>-0.56104898324336594</c:v>
                </c:pt>
                <c:pt idx="32">
                  <c:v>-0.59161643563155797</c:v>
                </c:pt>
                <c:pt idx="33">
                  <c:v>-0.62311822892144131</c:v>
                </c:pt>
                <c:pt idx="34">
                  <c:v>-0.65564506583279536</c:v>
                </c:pt>
                <c:pt idx="35">
                  <c:v>-0.6892989962755155</c:v>
                </c:pt>
                <c:pt idx="36">
                  <c:v>-0.72419531006812599</c:v>
                </c:pt>
                <c:pt idx="37">
                  <c:v>-0.76046485904647732</c:v>
                </c:pt>
                <c:pt idx="38">
                  <c:v>-0.79825693265949238</c:v>
                </c:pt>
                <c:pt idx="39">
                  <c:v>-0.83774285528767234</c:v>
                </c:pt>
                <c:pt idx="40">
                  <c:v>-0.87912053671924328</c:v>
                </c:pt>
                <c:pt idx="41">
                  <c:v>-0.92262029934861223</c:v>
                </c:pt>
                <c:pt idx="42">
                  <c:v>-0.96851244266297321</c:v>
                </c:pt>
                <c:pt idx="43">
                  <c:v>-1.0171172138719362</c:v>
                </c:pt>
                <c:pt idx="44">
                  <c:v>-1.0688181781668877</c:v>
                </c:pt>
                <c:pt idx="45">
                  <c:v>-1.1240805024420903</c:v>
                </c:pt>
                <c:pt idx="46">
                  <c:v>-1.1834765274102894</c:v>
                </c:pt>
                <c:pt idx="47">
                  <c:v>-1.2477224812854091</c:v>
                </c:pt>
                <c:pt idx="48">
                  <c:v>-1.3177328363213001</c:v>
                </c:pt>
                <c:pt idx="49">
                  <c:v>-1.3947037970998577</c:v>
                </c:pt>
                <c:pt idx="50">
                  <c:v>-1.4802473827279401</c:v>
                </c:pt>
                <c:pt idx="51">
                  <c:v>-1.5766190141445808</c:v>
                </c:pt>
                <c:pt idx="52">
                  <c:v>-1.6871320288408684</c:v>
                </c:pt>
                <c:pt idx="53">
                  <c:v>-1.8169862220913775</c:v>
                </c:pt>
                <c:pt idx="54">
                  <c:v>-1.9751514450875365</c:v>
                </c:pt>
                <c:pt idx="55">
                  <c:v>-2.1795551055737015</c:v>
                </c:pt>
                <c:pt idx="56">
                  <c:v>-2.47688314468461</c:v>
                </c:pt>
                <c:pt idx="57">
                  <c:v>-3.1108169134237875</c:v>
                </c:pt>
                <c:pt idx="58">
                  <c:v>-16</c:v>
                </c:pt>
                <c:pt idx="59">
                  <c:v>-16</c:v>
                </c:pt>
                <c:pt idx="60">
                  <c:v>-16</c:v>
                </c:pt>
                <c:pt idx="61">
                  <c:v>-16</c:v>
                </c:pt>
                <c:pt idx="62">
                  <c:v>-16</c:v>
                </c:pt>
                <c:pt idx="63">
                  <c:v>-2.7085560214779938</c:v>
                </c:pt>
                <c:pt idx="64">
                  <c:v>-2.2842843434666982</c:v>
                </c:pt>
                <c:pt idx="65">
                  <c:v>-2.0268682179164523</c:v>
                </c:pt>
                <c:pt idx="66">
                  <c:v>-1.8354499696593327</c:v>
                </c:pt>
                <c:pt idx="67">
                  <c:v>-1.6807291684636245</c:v>
                </c:pt>
                <c:pt idx="68">
                  <c:v>-1.5497868456677297</c:v>
                </c:pt>
                <c:pt idx="69">
                  <c:v>-1.4356696765421628</c:v>
                </c:pt>
                <c:pt idx="70">
                  <c:v>-1.3341602336209868</c:v>
                </c:pt>
                <c:pt idx="71">
                  <c:v>-1.2424877180877381</c:v>
                </c:pt>
                <c:pt idx="72">
                  <c:v>-1.1587245021624788</c:v>
                </c:pt>
                <c:pt idx="73">
                  <c:v>-1.0096744140867735</c:v>
                </c:pt>
                <c:pt idx="74">
                  <c:v>-0.87938165751445663</c:v>
                </c:pt>
                <c:pt idx="75">
                  <c:v>-0.76315328684673311</c:v>
                </c:pt>
                <c:pt idx="76">
                  <c:v>-0.6578849091811364</c:v>
                </c:pt>
                <c:pt idx="77">
                  <c:v>-0.56141199732925307</c:v>
                </c:pt>
                <c:pt idx="78">
                  <c:v>-0.47216361783588862</c:v>
                </c:pt>
                <c:pt idx="79">
                  <c:v>-0.388962971226673</c:v>
                </c:pt>
                <c:pt idx="80">
                  <c:v>-0.3109055388087279</c:v>
                </c:pt>
                <c:pt idx="81">
                  <c:v>-0.23728106493090492</c:v>
                </c:pt>
                <c:pt idx="82">
                  <c:v>-0.1675216527219934</c:v>
                </c:pt>
                <c:pt idx="83">
                  <c:v>-0.1011661115543354</c:v>
                </c:pt>
                <c:pt idx="84">
                  <c:v>-3.7834796111974357E-2</c:v>
                </c:pt>
              </c:numCache>
            </c:numRef>
          </c:yVal>
          <c:smooth val="0"/>
          <c:extLst>
            <c:ext xmlns:c16="http://schemas.microsoft.com/office/drawing/2014/chart" uri="{C3380CC4-5D6E-409C-BE32-E72D297353CC}">
              <c16:uniqueId val="{00000005-CC53-493C-B680-C3FEAB358F31}"/>
            </c:ext>
          </c:extLst>
        </c:ser>
        <c:dLbls>
          <c:showLegendKey val="0"/>
          <c:showVal val="0"/>
          <c:showCatName val="0"/>
          <c:showSerName val="0"/>
          <c:showPercent val="0"/>
          <c:showBubbleSize val="0"/>
        </c:dLbls>
        <c:axId val="1240615696"/>
        <c:axId val="1240616112"/>
      </c:scatterChart>
      <c:valAx>
        <c:axId val="1240615696"/>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a:t>Altitude in meters</a:t>
                </a:r>
              </a:p>
            </c:rich>
          </c:tx>
          <c:layout>
            <c:manualLayout>
              <c:xMode val="edge"/>
              <c:yMode val="edge"/>
              <c:x val="0.44813968719485048"/>
              <c:y val="0.92253995080811557"/>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1240616112"/>
        <c:crossesAt val="-55"/>
        <c:crossBetween val="midCat"/>
      </c:valAx>
      <c:valAx>
        <c:axId val="1240616112"/>
        <c:scaling>
          <c:orientation val="minMax"/>
          <c:max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a:t>Log₁₀ of Relative Air Density</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1240615696"/>
        <c:crossesAt val="-1000000"/>
        <c:crossBetween val="midCat"/>
        <c:majorUnit val="1"/>
      </c:valAx>
      <c:spPr>
        <a:noFill/>
        <a:ln>
          <a:noFill/>
        </a:ln>
        <a:effectLst/>
      </c:spPr>
    </c:plotArea>
    <c:legend>
      <c:legendPos val="b"/>
      <c:layout>
        <c:manualLayout>
          <c:xMode val="edge"/>
          <c:yMode val="edge"/>
          <c:x val="0.21723508569916394"/>
          <c:y val="0.5053145846073972"/>
          <c:w val="0.15009071906231045"/>
          <c:h val="0.20737935790525377"/>
        </c:manualLayout>
      </c:layout>
      <c:overlay val="0"/>
      <c:spPr>
        <a:solidFill>
          <a:schemeClr val="bg1"/>
        </a:solid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baseline="0">
                <a:solidFill>
                  <a:sysClr val="windowText" lastClr="000000"/>
                </a:solidFill>
              </a:rPr>
              <a:t>Drag Functions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28"/>
          <c:order val="0"/>
          <c:tx>
            <c:strRef>
              <c:f>'Plots of drag functoins'!$AP$6</c:f>
              <c:strCache>
                <c:ptCount val="1"/>
                <c:pt idx="0">
                  <c:v>0.4 / sqrt{ M }</c:v>
                </c:pt>
              </c:strCache>
            </c:strRef>
          </c:tx>
          <c:spPr>
            <a:ln w="25400" cap="rnd">
              <a:solidFill>
                <a:srgbClr val="00FF00"/>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functoins'!$AP$7:$AP$57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C-22D8-4413-944F-FFFE130E9C46}"/>
            </c:ext>
          </c:extLst>
        </c:ser>
        <c:ser>
          <c:idx val="0"/>
          <c:order val="1"/>
          <c:tx>
            <c:strRef>
              <c:f>'Plots of drag functoins'!$D$6</c:f>
              <c:strCache>
                <c:ptCount val="1"/>
                <c:pt idx="0">
                  <c:v>Type 1/KD1</c:v>
                </c:pt>
              </c:strCache>
            </c:strRef>
          </c:tx>
          <c:spPr>
            <a:ln w="53975" cap="rnd">
              <a:solidFill>
                <a:schemeClr val="accent1"/>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functoins'!$D$7:$D$57</c:f>
              <c:numCache>
                <c:formatCode>General</c:formatCode>
                <c:ptCount val="51"/>
                <c:pt idx="0">
                  <c:v>0.24191551349968093</c:v>
                </c:pt>
                <c:pt idx="1">
                  <c:v>0.24191551349968093</c:v>
                </c:pt>
                <c:pt idx="2">
                  <c:v>0.24191551349968093</c:v>
                </c:pt>
                <c:pt idx="3">
                  <c:v>0.24191551349968093</c:v>
                </c:pt>
                <c:pt idx="4">
                  <c:v>0.2221803005562859</c:v>
                </c:pt>
                <c:pt idx="5">
                  <c:v>0.20244508761289087</c:v>
                </c:pt>
                <c:pt idx="6">
                  <c:v>0.20944790510893427</c:v>
                </c:pt>
                <c:pt idx="7">
                  <c:v>0.21645072260497772</c:v>
                </c:pt>
                <c:pt idx="8">
                  <c:v>0.25210142985756223</c:v>
                </c:pt>
                <c:pt idx="9">
                  <c:v>0.34683045198585832</c:v>
                </c:pt>
                <c:pt idx="10">
                  <c:v>0.48383102699936187</c:v>
                </c:pt>
                <c:pt idx="11">
                  <c:v>0.58441695103343971</c:v>
                </c:pt>
                <c:pt idx="12">
                  <c:v>0.63916625145705175</c:v>
                </c:pt>
                <c:pt idx="13">
                  <c:v>0.65699160508334398</c:v>
                </c:pt>
                <c:pt idx="14">
                  <c:v>0.66335780280701984</c:v>
                </c:pt>
                <c:pt idx="15">
                  <c:v>0.65699160508334398</c:v>
                </c:pt>
                <c:pt idx="16">
                  <c:v>0.64680568872546262</c:v>
                </c:pt>
                <c:pt idx="17">
                  <c:v>0.63534653282284625</c:v>
                </c:pt>
                <c:pt idx="18">
                  <c:v>0.62261413737549454</c:v>
                </c:pt>
                <c:pt idx="19">
                  <c:v>0.6086085023834078</c:v>
                </c:pt>
                <c:pt idx="20">
                  <c:v>0.59332962784658583</c:v>
                </c:pt>
                <c:pt idx="21">
                  <c:v>0.58059723239923422</c:v>
                </c:pt>
                <c:pt idx="22">
                  <c:v>0.57041131604135287</c:v>
                </c:pt>
                <c:pt idx="23">
                  <c:v>0.55767892059400126</c:v>
                </c:pt>
                <c:pt idx="24">
                  <c:v>0.54749300423612002</c:v>
                </c:pt>
                <c:pt idx="25">
                  <c:v>0.53985356696770903</c:v>
                </c:pt>
                <c:pt idx="26">
                  <c:v>0.53348736924403317</c:v>
                </c:pt>
                <c:pt idx="27">
                  <c:v>0.52712117152035731</c:v>
                </c:pt>
                <c:pt idx="28">
                  <c:v>0.52202821334141669</c:v>
                </c:pt>
                <c:pt idx="29">
                  <c:v>0.51693525516247607</c:v>
                </c:pt>
                <c:pt idx="30">
                  <c:v>0.51438877607300582</c:v>
                </c:pt>
                <c:pt idx="31">
                  <c:v>0.51184229698353545</c:v>
                </c:pt>
                <c:pt idx="32">
                  <c:v>0.50929581789406508</c:v>
                </c:pt>
                <c:pt idx="33">
                  <c:v>0.50865919812169746</c:v>
                </c:pt>
                <c:pt idx="34">
                  <c:v>0.50802257834932996</c:v>
                </c:pt>
                <c:pt idx="35">
                  <c:v>0.50738595857696234</c:v>
                </c:pt>
                <c:pt idx="36">
                  <c:v>0.50674933880459472</c:v>
                </c:pt>
                <c:pt idx="37">
                  <c:v>0.50611271903222721</c:v>
                </c:pt>
                <c:pt idx="38">
                  <c:v>0.50547609925985959</c:v>
                </c:pt>
                <c:pt idx="39">
                  <c:v>0.50483947948749208</c:v>
                </c:pt>
                <c:pt idx="40">
                  <c:v>0.50420285971512446</c:v>
                </c:pt>
                <c:pt idx="41">
                  <c:v>0.50359170473365156</c:v>
                </c:pt>
                <c:pt idx="42">
                  <c:v>0.50298054975217865</c:v>
                </c:pt>
                <c:pt idx="43">
                  <c:v>0.50236939477070586</c:v>
                </c:pt>
                <c:pt idx="44">
                  <c:v>0.50175823978923295</c:v>
                </c:pt>
                <c:pt idx="45">
                  <c:v>0.50114708480776005</c:v>
                </c:pt>
                <c:pt idx="46">
                  <c:v>0.50023035233555069</c:v>
                </c:pt>
                <c:pt idx="47">
                  <c:v>0.49931361986334144</c:v>
                </c:pt>
                <c:pt idx="48">
                  <c:v>0.49839688739113208</c:v>
                </c:pt>
                <c:pt idx="49">
                  <c:v>0.49748015491892278</c:v>
                </c:pt>
                <c:pt idx="50">
                  <c:v>0.49656342244671348</c:v>
                </c:pt>
              </c:numCache>
            </c:numRef>
          </c:yVal>
          <c:smooth val="0"/>
          <c:extLst>
            <c:ext xmlns:c16="http://schemas.microsoft.com/office/drawing/2014/chart" uri="{C3380CC4-5D6E-409C-BE32-E72D297353CC}">
              <c16:uniqueId val="{00000000-22D8-4413-944F-FFFE130E9C46}"/>
            </c:ext>
          </c:extLst>
        </c:ser>
        <c:ser>
          <c:idx val="1"/>
          <c:order val="2"/>
          <c:tx>
            <c:strRef>
              <c:f>'Plots of drag functoins'!$E$6</c:f>
              <c:strCache>
                <c:ptCount val="1"/>
                <c:pt idx="0">
                  <c:v>Type 2/KD2</c:v>
                </c:pt>
              </c:strCache>
            </c:strRef>
          </c:tx>
          <c:spPr>
            <a:ln w="19050" cap="rnd">
              <a:solidFill>
                <a:schemeClr val="accent2"/>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functoins'!$E$7:$E$57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1-22D8-4413-944F-FFFE130E9C46}"/>
            </c:ext>
          </c:extLst>
        </c:ser>
        <c:ser>
          <c:idx val="2"/>
          <c:order val="3"/>
          <c:tx>
            <c:strRef>
              <c:f>'Plots of drag functoins'!$F$6</c:f>
              <c:strCache>
                <c:ptCount val="1"/>
                <c:pt idx="0">
                  <c:v>Type 3/KD3</c:v>
                </c:pt>
              </c:strCache>
            </c:strRef>
          </c:tx>
          <c:spPr>
            <a:ln w="19050" cap="rnd">
              <a:solidFill>
                <a:schemeClr val="accent3"/>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functoins'!$F$7:$F$57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2-22D8-4413-944F-FFFE130E9C46}"/>
            </c:ext>
          </c:extLst>
        </c:ser>
        <c:ser>
          <c:idx val="3"/>
          <c:order val="4"/>
          <c:tx>
            <c:strRef>
              <c:f>'Plots of drag functoins'!$G$6</c:f>
              <c:strCache>
                <c:ptCount val="1"/>
                <c:pt idx="0">
                  <c:v>Gâvre derived   EBTBONI, 1924</c:v>
                </c:pt>
              </c:strCache>
            </c:strRef>
          </c:tx>
          <c:spPr>
            <a:ln w="25400" cap="rnd">
              <a:solidFill>
                <a:srgbClr val="FF0000"/>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functoins'!$G$7:$G$57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3-22D8-4413-944F-FFFE130E9C46}"/>
            </c:ext>
          </c:extLst>
        </c:ser>
        <c:ser>
          <c:idx val="4"/>
          <c:order val="5"/>
          <c:tx>
            <c:strRef>
              <c:f>'Plots of drag functoins'!$H$6</c:f>
              <c:strCache>
                <c:ptCount val="1"/>
                <c:pt idx="0">
                  <c:v>Ingalls  ( McCoy )</c:v>
                </c:pt>
              </c:strCache>
            </c:strRef>
          </c:tx>
          <c:spPr>
            <a:ln w="19050" cap="rnd">
              <a:solidFill>
                <a:schemeClr val="accent5"/>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functoins'!$H$7:$H$57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4-22D8-4413-944F-FFFE130E9C46}"/>
            </c:ext>
          </c:extLst>
        </c:ser>
        <c:ser>
          <c:idx val="5"/>
          <c:order val="6"/>
          <c:tx>
            <c:strRef>
              <c:f>'Plots of drag functoins'!$I$6</c:f>
              <c:strCache>
                <c:ptCount val="1"/>
                <c:pt idx="0">
                  <c:v>Type 6/KD6</c:v>
                </c:pt>
              </c:strCache>
            </c:strRef>
          </c:tx>
          <c:spPr>
            <a:ln w="19050" cap="rnd">
              <a:solidFill>
                <a:schemeClr val="accent6"/>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functoins'!$I$7:$I$57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5-22D8-4413-944F-FFFE130E9C46}"/>
            </c:ext>
          </c:extLst>
        </c:ser>
        <c:ser>
          <c:idx val="6"/>
          <c:order val="7"/>
          <c:tx>
            <c:strRef>
              <c:f>'Plots of drag functoins'!$J$6</c:f>
              <c:strCache>
                <c:ptCount val="1"/>
                <c:pt idx="0">
                  <c:v>Type 7/KD7</c:v>
                </c:pt>
              </c:strCache>
            </c:strRef>
          </c:tx>
          <c:spPr>
            <a:ln w="19050" cap="rnd">
              <a:solidFill>
                <a:schemeClr val="accent1">
                  <a:lumMod val="6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functoins'!$J$7:$J$57</c:f>
              <c:numCache>
                <c:formatCode>General</c:formatCode>
                <c:ptCount val="51"/>
                <c:pt idx="0">
                  <c:v>0.11713803811563497</c:v>
                </c:pt>
                <c:pt idx="1">
                  <c:v>0.11713803811563497</c:v>
                </c:pt>
                <c:pt idx="2">
                  <c:v>0.11713803811563497</c:v>
                </c:pt>
                <c:pt idx="3">
                  <c:v>0.11713803811563497</c:v>
                </c:pt>
                <c:pt idx="4">
                  <c:v>0.11713803811563497</c:v>
                </c:pt>
                <c:pt idx="5">
                  <c:v>0.11713803811563497</c:v>
                </c:pt>
                <c:pt idx="6">
                  <c:v>0.11713803811563497</c:v>
                </c:pt>
                <c:pt idx="7">
                  <c:v>0.11713803811563497</c:v>
                </c:pt>
                <c:pt idx="8">
                  <c:v>0.12188571099430846</c:v>
                </c:pt>
                <c:pt idx="9">
                  <c:v>0.14833240696164646</c:v>
                </c:pt>
                <c:pt idx="10">
                  <c:v>0.37178594706266749</c:v>
                </c:pt>
                <c:pt idx="11">
                  <c:v>0.40179802204571063</c:v>
                </c:pt>
                <c:pt idx="12">
                  <c:v>0.38833806114422464</c:v>
                </c:pt>
                <c:pt idx="13">
                  <c:v>0.37117700641083767</c:v>
                </c:pt>
                <c:pt idx="14">
                  <c:v>0.35608265934426714</c:v>
                </c:pt>
                <c:pt idx="15">
                  <c:v>0.34250143753375878</c:v>
                </c:pt>
                <c:pt idx="16">
                  <c:v>0.33282481699377153</c:v>
                </c:pt>
                <c:pt idx="17">
                  <c:v>0.32314819645378429</c:v>
                </c:pt>
                <c:pt idx="18">
                  <c:v>0.31387901256811235</c:v>
                </c:pt>
                <c:pt idx="19">
                  <c:v>0.30501726533675561</c:v>
                </c:pt>
                <c:pt idx="20">
                  <c:v>0.29615551810539886</c:v>
                </c:pt>
                <c:pt idx="21">
                  <c:v>0.28973839079993363</c:v>
                </c:pt>
                <c:pt idx="22">
                  <c:v>0.2833212634944684</c:v>
                </c:pt>
                <c:pt idx="23">
                  <c:v>0.27731157284331842</c:v>
                </c:pt>
                <c:pt idx="24">
                  <c:v>0.27170931884648375</c:v>
                </c:pt>
                <c:pt idx="25">
                  <c:v>0.26610706484964902</c:v>
                </c:pt>
                <c:pt idx="26">
                  <c:v>0.26066685952214425</c:v>
                </c:pt>
                <c:pt idx="27">
                  <c:v>0.25522665419463947</c:v>
                </c:pt>
                <c:pt idx="28">
                  <c:v>0.25020975967681286</c:v>
                </c:pt>
                <c:pt idx="29">
                  <c:v>0.24529869286140579</c:v>
                </c:pt>
                <c:pt idx="30">
                  <c:v>0.24038762604599873</c:v>
                </c:pt>
                <c:pt idx="31">
                  <c:v>0.23437793539484875</c:v>
                </c:pt>
                <c:pt idx="32">
                  <c:v>0.22836824474369877</c:v>
                </c:pt>
                <c:pt idx="33">
                  <c:v>0.22230762451075939</c:v>
                </c:pt>
                <c:pt idx="34">
                  <c:v>0.21619607469603064</c:v>
                </c:pt>
                <c:pt idx="35">
                  <c:v>0.21008452488130186</c:v>
                </c:pt>
                <c:pt idx="36">
                  <c:v>0.20473691879341416</c:v>
                </c:pt>
                <c:pt idx="37">
                  <c:v>0.19938931270552648</c:v>
                </c:pt>
                <c:pt idx="38">
                  <c:v>0.19404170661763878</c:v>
                </c:pt>
                <c:pt idx="39">
                  <c:v>0.18869410052975114</c:v>
                </c:pt>
                <c:pt idx="40">
                  <c:v>0.18334649444186343</c:v>
                </c:pt>
                <c:pt idx="41">
                  <c:v>0.17738773337250288</c:v>
                </c:pt>
                <c:pt idx="42">
                  <c:v>0.1714289723031423</c:v>
                </c:pt>
                <c:pt idx="43">
                  <c:v>0.16547021123378175</c:v>
                </c:pt>
                <c:pt idx="44">
                  <c:v>0.15951145016442117</c:v>
                </c:pt>
                <c:pt idx="45">
                  <c:v>0.15355268909506062</c:v>
                </c:pt>
                <c:pt idx="46">
                  <c:v>0.14830694217075172</c:v>
                </c:pt>
                <c:pt idx="47">
                  <c:v>0.14306119524644287</c:v>
                </c:pt>
                <c:pt idx="48">
                  <c:v>0.13781544832213402</c:v>
                </c:pt>
                <c:pt idx="49">
                  <c:v>0.13256970139782512</c:v>
                </c:pt>
                <c:pt idx="50">
                  <c:v>0.12732395447351627</c:v>
                </c:pt>
              </c:numCache>
            </c:numRef>
          </c:yVal>
          <c:smooth val="0"/>
          <c:extLst>
            <c:ext xmlns:c16="http://schemas.microsoft.com/office/drawing/2014/chart" uri="{C3380CC4-5D6E-409C-BE32-E72D297353CC}">
              <c16:uniqueId val="{00000006-22D8-4413-944F-FFFE130E9C46}"/>
            </c:ext>
          </c:extLst>
        </c:ser>
        <c:ser>
          <c:idx val="7"/>
          <c:order val="8"/>
          <c:tx>
            <c:strRef>
              <c:f>'Plots of drag functoins'!$K$6</c:f>
              <c:strCache>
                <c:ptCount val="1"/>
                <c:pt idx="0">
                  <c:v>Type 8/KD8</c:v>
                </c:pt>
              </c:strCache>
            </c:strRef>
          </c:tx>
          <c:spPr>
            <a:ln w="28575" cap="rnd">
              <a:solidFill>
                <a:srgbClr val="FF0000"/>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functoins'!$K$7:$K$57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7-22D8-4413-944F-FFFE130E9C46}"/>
            </c:ext>
          </c:extLst>
        </c:ser>
        <c:ser>
          <c:idx val="8"/>
          <c:order val="9"/>
          <c:tx>
            <c:strRef>
              <c:f>'Plots of drag functoins'!$L$6</c:f>
              <c:strCache>
                <c:ptCount val="1"/>
                <c:pt idx="0">
                  <c:v>USN Min Drag</c:v>
                </c:pt>
              </c:strCache>
            </c:strRef>
          </c:tx>
          <c:spPr>
            <a:ln w="19050" cap="rnd">
              <a:solidFill>
                <a:schemeClr val="accent3">
                  <a:lumMod val="6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functoins'!$L$7:$L$57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8-22D8-4413-944F-FFFE130E9C46}"/>
            </c:ext>
          </c:extLst>
        </c:ser>
        <c:ser>
          <c:idx val="9"/>
          <c:order val="10"/>
          <c:tx>
            <c:strRef>
              <c:f>'Plots of drag functoins'!$M$6</c:f>
              <c:strCache>
                <c:ptCount val="1"/>
                <c:pt idx="0">
                  <c:v>RN 1940 LAW</c:v>
                </c:pt>
              </c:strCache>
            </c:strRef>
          </c:tx>
          <c:spPr>
            <a:ln w="19050" cap="rnd">
              <a:solidFill>
                <a:schemeClr val="accent4">
                  <a:lumMod val="6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functoins'!$M$7:$M$57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9-22D8-4413-944F-FFFE130E9C46}"/>
            </c:ext>
          </c:extLst>
        </c:ser>
        <c:ser>
          <c:idx val="10"/>
          <c:order val="11"/>
          <c:tx>
            <c:strRef>
              <c:f>'Plots of drag functoins'!$N$6</c:f>
              <c:strCache>
                <c:ptCount val="1"/>
                <c:pt idx="0">
                  <c:v>RN form A</c:v>
                </c:pt>
              </c:strCache>
            </c:strRef>
          </c:tx>
          <c:spPr>
            <a:ln w="19050" cap="rnd">
              <a:solidFill>
                <a:schemeClr val="accent5">
                  <a:lumMod val="6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functoins'!$N$7:$N$57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A-22D8-4413-944F-FFFE130E9C46}"/>
            </c:ext>
          </c:extLst>
        </c:ser>
        <c:ser>
          <c:idx val="11"/>
          <c:order val="12"/>
          <c:tx>
            <c:strRef>
              <c:f>'Plots of drag functoins'!$O$6</c:f>
              <c:strCache>
                <c:ptCount val="1"/>
                <c:pt idx="0">
                  <c:v>RN form B</c:v>
                </c:pt>
              </c:strCache>
            </c:strRef>
          </c:tx>
          <c:spPr>
            <a:ln w="19050" cap="rnd">
              <a:solidFill>
                <a:schemeClr val="accent6">
                  <a:lumMod val="6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functoins'!$O$7:$O$57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B-22D8-4413-944F-FFFE130E9C46}"/>
            </c:ext>
          </c:extLst>
        </c:ser>
        <c:ser>
          <c:idx val="12"/>
          <c:order val="13"/>
          <c:tx>
            <c:strRef>
              <c:f>'Plots of drag functoins'!$P$6</c:f>
              <c:strCache>
                <c:ptCount val="1"/>
                <c:pt idx="0">
                  <c:v>3 inch blunt nosed AP</c:v>
                </c:pt>
              </c:strCache>
            </c:strRef>
          </c:tx>
          <c:spPr>
            <a:ln w="19050" cap="rnd">
              <a:solidFill>
                <a:schemeClr val="accent1">
                  <a:lumMod val="80000"/>
                  <a:lumOff val="2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functoins'!$P$7:$P$57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C-22D8-4413-944F-FFFE130E9C46}"/>
            </c:ext>
          </c:extLst>
        </c:ser>
        <c:ser>
          <c:idx val="13"/>
          <c:order val="14"/>
          <c:tx>
            <c:strRef>
              <c:f>'Plots of drag functoins'!$Q$6</c:f>
              <c:strCache>
                <c:ptCount val="1"/>
                <c:pt idx="0">
                  <c:v>US 16 in 2700lb</c:v>
                </c:pt>
              </c:strCache>
            </c:strRef>
          </c:tx>
          <c:spPr>
            <a:ln w="19050" cap="rnd">
              <a:solidFill>
                <a:schemeClr val="accent2">
                  <a:lumMod val="80000"/>
                  <a:lumOff val="2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functoins'!$Q$7:$Q$57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D-22D8-4413-944F-FFFE130E9C46}"/>
            </c:ext>
          </c:extLst>
        </c:ser>
        <c:ser>
          <c:idx val="14"/>
          <c:order val="15"/>
          <c:tx>
            <c:strRef>
              <c:f>'Plots of drag functoins'!$R$6</c:f>
              <c:strCache>
                <c:ptCount val="1"/>
                <c:pt idx="0">
                  <c:v>US Army T108 HEAT</c:v>
                </c:pt>
              </c:strCache>
            </c:strRef>
          </c:tx>
          <c:spPr>
            <a:ln w="19050" cap="rnd">
              <a:solidFill>
                <a:schemeClr val="accent3">
                  <a:lumMod val="80000"/>
                  <a:lumOff val="2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functoins'!$R$7:$R$57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E-22D8-4413-944F-FFFE130E9C46}"/>
            </c:ext>
          </c:extLst>
        </c:ser>
        <c:ser>
          <c:idx val="15"/>
          <c:order val="16"/>
          <c:tx>
            <c:strRef>
              <c:f>'Plots of drag functoins'!$S$6</c:f>
              <c:strCache>
                <c:ptCount val="1"/>
                <c:pt idx="0">
                  <c:v>WW2 sub-sonic bomb</c:v>
                </c:pt>
              </c:strCache>
            </c:strRef>
          </c:tx>
          <c:spPr>
            <a:ln w="19050" cap="rnd">
              <a:solidFill>
                <a:schemeClr val="accent4">
                  <a:lumMod val="80000"/>
                  <a:lumOff val="2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functoins'!$S$7:$S$57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F-22D8-4413-944F-FFFE130E9C46}"/>
            </c:ext>
          </c:extLst>
        </c:ser>
        <c:ser>
          <c:idx val="16"/>
          <c:order val="17"/>
          <c:tx>
            <c:strRef>
              <c:f>'Plots of drag functoins'!$T$6</c:f>
              <c:strCache>
                <c:ptCount val="1"/>
                <c:pt idx="0">
                  <c:v>very low drag boat tailed</c:v>
                </c:pt>
              </c:strCache>
            </c:strRef>
          </c:tx>
          <c:spPr>
            <a:ln w="19050" cap="rnd">
              <a:solidFill>
                <a:schemeClr val="accent5">
                  <a:lumMod val="80000"/>
                  <a:lumOff val="2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functoins'!$T$7:$T$57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0-22D8-4413-944F-FFFE130E9C46}"/>
            </c:ext>
          </c:extLst>
        </c:ser>
        <c:ser>
          <c:idx val="17"/>
          <c:order val="18"/>
          <c:tx>
            <c:strRef>
              <c:f>'Plots of drag functoins'!$U$6</c:f>
              <c:strCache>
                <c:ptCount val="1"/>
                <c:pt idx="0">
                  <c:v>spinning flat nosed cylinder</c:v>
                </c:pt>
              </c:strCache>
            </c:strRef>
          </c:tx>
          <c:spPr>
            <a:ln w="19050" cap="rnd">
              <a:solidFill>
                <a:schemeClr val="accent6">
                  <a:lumMod val="80000"/>
                  <a:lumOff val="2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functoins'!$U$7:$U$57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1-22D8-4413-944F-FFFE130E9C46}"/>
            </c:ext>
          </c:extLst>
        </c:ser>
        <c:ser>
          <c:idx val="18"/>
          <c:order val="19"/>
          <c:tx>
            <c:strRef>
              <c:f>'Plots of drag functoins'!$V$6</c:f>
              <c:strCache>
                <c:ptCount val="1"/>
                <c:pt idx="0">
                  <c:v>V2 rocket</c:v>
                </c:pt>
              </c:strCache>
            </c:strRef>
          </c:tx>
          <c:spPr>
            <a:ln w="19050" cap="rnd">
              <a:solidFill>
                <a:schemeClr val="accent1">
                  <a:lumMod val="8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functoins'!$V$7:$V$57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2-22D8-4413-944F-FFFE130E9C46}"/>
            </c:ext>
          </c:extLst>
        </c:ser>
        <c:ser>
          <c:idx val="19"/>
          <c:order val="20"/>
          <c:tx>
            <c:strRef>
              <c:f>'Plots of drag functoins'!$W$6</c:f>
              <c:strCache>
                <c:ptCount val="1"/>
                <c:pt idx="0">
                  <c:v>10 caliber finned arrow</c:v>
                </c:pt>
              </c:strCache>
            </c:strRef>
          </c:tx>
          <c:spPr>
            <a:ln w="19050" cap="rnd">
              <a:solidFill>
                <a:schemeClr val="accent2">
                  <a:lumMod val="8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functoins'!$W$7:$W$57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3-22D8-4413-944F-FFFE130E9C46}"/>
            </c:ext>
          </c:extLst>
        </c:ser>
        <c:ser>
          <c:idx val="20"/>
          <c:order val="21"/>
          <c:tx>
            <c:strRef>
              <c:f>'Plots of drag functoins'!$X$6</c:f>
              <c:strCache>
                <c:ptCount val="1"/>
                <c:pt idx="0">
                  <c:v>16.38 caliber finned penetrator</c:v>
                </c:pt>
              </c:strCache>
            </c:strRef>
          </c:tx>
          <c:spPr>
            <a:ln w="19050" cap="rnd">
              <a:solidFill>
                <a:schemeClr val="accent3">
                  <a:lumMod val="8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functoins'!$X$7:$X$57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4-22D8-4413-944F-FFFE130E9C46}"/>
            </c:ext>
          </c:extLst>
        </c:ser>
        <c:ser>
          <c:idx val="21"/>
          <c:order val="22"/>
          <c:tx>
            <c:strRef>
              <c:f>'Plots of drag functoins'!$Y$6</c:f>
              <c:strCache>
                <c:ptCount val="1"/>
                <c:pt idx="0">
                  <c:v>16.38 caliber unfinned penetrator</c:v>
                </c:pt>
              </c:strCache>
            </c:strRef>
          </c:tx>
          <c:spPr>
            <a:ln w="19050" cap="rnd">
              <a:solidFill>
                <a:schemeClr val="accent4">
                  <a:lumMod val="8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functoins'!$Y$7:$Y$57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5-22D8-4413-944F-FFFE130E9C46}"/>
            </c:ext>
          </c:extLst>
        </c:ser>
        <c:ser>
          <c:idx val="22"/>
          <c:order val="23"/>
          <c:tx>
            <c:strRef>
              <c:f>'Plots of drag functoins'!$Z$6</c:f>
              <c:strCache>
                <c:ptCount val="1"/>
                <c:pt idx="0">
                  <c:v>US Army 155 mm  M107      ( McCoy )</c:v>
                </c:pt>
              </c:strCache>
            </c:strRef>
          </c:tx>
          <c:spPr>
            <a:ln w="19050" cap="rnd">
              <a:solidFill>
                <a:schemeClr val="accent5">
                  <a:lumMod val="8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functoins'!$Z$7:$Z$57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6-22D8-4413-944F-FFFE130E9C46}"/>
            </c:ext>
          </c:extLst>
        </c:ser>
        <c:ser>
          <c:idx val="23"/>
          <c:order val="24"/>
          <c:tx>
            <c:strRef>
              <c:f>'Plots of drag functoins'!$AA$6</c:f>
              <c:strCache>
                <c:ptCount val="1"/>
                <c:pt idx="0">
                  <c:v>0.3 Ball M2  ( McCoy )</c:v>
                </c:pt>
              </c:strCache>
            </c:strRef>
          </c:tx>
          <c:spPr>
            <a:ln w="19050" cap="rnd">
              <a:solidFill>
                <a:schemeClr val="accent6">
                  <a:lumMod val="8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functoins'!$AA$7:$AA$57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7-22D8-4413-944F-FFFE130E9C46}"/>
            </c:ext>
          </c:extLst>
        </c:ser>
        <c:ser>
          <c:idx val="24"/>
          <c:order val="25"/>
          <c:tx>
            <c:strRef>
              <c:f>'Plots of drag functoins'!$AB$6</c:f>
              <c:strCache>
                <c:ptCount val="1"/>
                <c:pt idx="0">
                  <c:v>120mm finned mortar         ( McCoy )</c:v>
                </c:pt>
              </c:strCache>
            </c:strRef>
          </c:tx>
          <c:spPr>
            <a:ln w="19050" cap="rnd">
              <a:solidFill>
                <a:schemeClr val="accent1">
                  <a:lumMod val="60000"/>
                  <a:lumOff val="4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functoins'!$AB$7:$AB$57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8-22D8-4413-944F-FFFE130E9C46}"/>
            </c:ext>
          </c:extLst>
        </c:ser>
        <c:ser>
          <c:idx val="25"/>
          <c:order val="26"/>
          <c:tx>
            <c:strRef>
              <c:f>'Plots of drag functoins'!$AC$6</c:f>
              <c:strCache>
                <c:ptCount val="1"/>
                <c:pt idx="0">
                  <c:v>0</c:v>
                </c:pt>
              </c:strCache>
            </c:strRef>
          </c:tx>
          <c:spPr>
            <a:ln w="19050" cap="rnd">
              <a:solidFill>
                <a:schemeClr val="accent2">
                  <a:lumMod val="60000"/>
                  <a:lumOff val="4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functoins'!$AC$7:$AC$57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9-22D8-4413-944F-FFFE130E9C46}"/>
            </c:ext>
          </c:extLst>
        </c:ser>
        <c:ser>
          <c:idx val="26"/>
          <c:order val="27"/>
          <c:tx>
            <c:strRef>
              <c:f>'Plots of drag functoins'!$AN$6</c:f>
              <c:strCache>
                <c:ptCount val="1"/>
                <c:pt idx="0">
                  <c:v>constant</c:v>
                </c:pt>
              </c:strCache>
            </c:strRef>
          </c:tx>
          <c:spPr>
            <a:ln w="19050" cap="rnd">
              <a:solidFill>
                <a:schemeClr val="accent3">
                  <a:lumMod val="60000"/>
                  <a:lumOff val="4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functoins'!$AN$7:$AN$57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A-22D8-4413-944F-FFFE130E9C46}"/>
            </c:ext>
          </c:extLst>
        </c:ser>
        <c:ser>
          <c:idx val="27"/>
          <c:order val="28"/>
          <c:tx>
            <c:strRef>
              <c:f>'Plots of drag functoins'!$AO$6</c:f>
              <c:strCache>
                <c:ptCount val="1"/>
                <c:pt idx="0">
                  <c:v>0</c:v>
                </c:pt>
              </c:strCache>
            </c:strRef>
          </c:tx>
          <c:spPr>
            <a:ln w="19050" cap="rnd">
              <a:solidFill>
                <a:schemeClr val="accent4">
                  <a:lumMod val="60000"/>
                  <a:lumOff val="4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functoins'!$AO$7:$AO$57</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yVal>
          <c:smooth val="0"/>
          <c:extLst>
            <c:ext xmlns:c16="http://schemas.microsoft.com/office/drawing/2014/chart" uri="{C3380CC4-5D6E-409C-BE32-E72D297353CC}">
              <c16:uniqueId val="{0000001B-22D8-4413-944F-FFFE130E9C46}"/>
            </c:ext>
          </c:extLst>
        </c:ser>
        <c:ser>
          <c:idx val="29"/>
          <c:order val="29"/>
          <c:tx>
            <c:strRef>
              <c:f>'Plots of drag functoins'!$AQ$6</c:f>
              <c:strCache>
                <c:ptCount val="1"/>
                <c:pt idx="0">
                  <c:v>AMCP 5" 46 lbs.</c:v>
                </c:pt>
              </c:strCache>
            </c:strRef>
          </c:tx>
          <c:spPr>
            <a:ln w="34925" cap="rnd">
              <a:solidFill>
                <a:srgbClr val="00FF00"/>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functoins'!$AQ$7:$AQ$57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D-22D8-4413-944F-FFFE130E9C46}"/>
            </c:ext>
          </c:extLst>
        </c:ser>
        <c:ser>
          <c:idx val="30"/>
          <c:order val="30"/>
          <c:tx>
            <c:strRef>
              <c:f>'Plots of drag functoins'!$AR$6</c:f>
              <c:strCache>
                <c:ptCount val="1"/>
                <c:pt idx="0">
                  <c:v>104.8 mm Army HE M1 Projectile</c:v>
                </c:pt>
              </c:strCache>
            </c:strRef>
          </c:tx>
          <c:spPr>
            <a:ln w="19050" cap="rnd">
              <a:solidFill>
                <a:schemeClr val="accent1">
                  <a:lumMod val="5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functoins'!$AR$7:$AR$57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E-22D8-4413-944F-FFFE130E9C46}"/>
            </c:ext>
          </c:extLst>
        </c:ser>
        <c:ser>
          <c:idx val="31"/>
          <c:order val="31"/>
          <c:tx>
            <c:strRef>
              <c:f>'Plots of drag functoins'!$AS$6</c:f>
              <c:strCache>
                <c:ptCount val="1"/>
                <c:pt idx="0">
                  <c:v>.308 168 Grain Sierra International Bullet</c:v>
                </c:pt>
              </c:strCache>
            </c:strRef>
          </c:tx>
          <c:spPr>
            <a:ln w="19050" cap="rnd">
              <a:solidFill>
                <a:schemeClr val="accent2">
                  <a:lumMod val="5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functoins'!$AS$7:$AS$57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1F-22D8-4413-944F-FFFE130E9C46}"/>
            </c:ext>
          </c:extLst>
        </c:ser>
        <c:ser>
          <c:idx val="32"/>
          <c:order val="32"/>
          <c:tx>
            <c:strRef>
              <c:f>'Plots of drag functoins'!$AT$6</c:f>
              <c:strCache>
                <c:ptCount val="1"/>
                <c:pt idx="0">
                  <c:v>0</c:v>
                </c:pt>
              </c:strCache>
            </c:strRef>
          </c:tx>
          <c:spPr>
            <a:ln w="31750" cap="rnd">
              <a:solidFill>
                <a:srgbClr val="0066FF"/>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functoins'!$AT$7:$AT$57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20-22D8-4413-944F-FFFE130E9C46}"/>
            </c:ext>
          </c:extLst>
        </c:ser>
        <c:ser>
          <c:idx val="33"/>
          <c:order val="33"/>
          <c:spPr>
            <a:ln w="19050" cap="rnd">
              <a:solidFill>
                <a:schemeClr val="accent4">
                  <a:lumMod val="5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functoins'!$AI$7:$AI$57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1-3158-4A11-8525-D9DF4663C59B}"/>
            </c:ext>
          </c:extLst>
        </c:ser>
        <c:ser>
          <c:idx val="34"/>
          <c:order val="34"/>
          <c:spPr>
            <a:ln w="19050" cap="rnd">
              <a:solidFill>
                <a:schemeClr val="accent5">
                  <a:lumMod val="5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functoins'!$AD$7:$AD$57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2-3158-4A11-8525-D9DF4663C59B}"/>
            </c:ext>
          </c:extLst>
        </c:ser>
        <c:ser>
          <c:idx val="35"/>
          <c:order val="35"/>
          <c:spPr>
            <a:ln w="19050" cap="rnd">
              <a:solidFill>
                <a:schemeClr val="accent6">
                  <a:lumMod val="5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functoins'!$AE$7:$AE$57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3-3158-4A11-8525-D9DF4663C59B}"/>
            </c:ext>
          </c:extLst>
        </c:ser>
        <c:ser>
          <c:idx val="36"/>
          <c:order val="36"/>
          <c:spPr>
            <a:ln w="19050" cap="rnd">
              <a:solidFill>
                <a:schemeClr val="accent1">
                  <a:lumMod val="70000"/>
                  <a:lumOff val="3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functoins'!$AF$7:$AF$57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4-3158-4A11-8525-D9DF4663C59B}"/>
            </c:ext>
          </c:extLst>
        </c:ser>
        <c:ser>
          <c:idx val="37"/>
          <c:order val="37"/>
          <c:spPr>
            <a:ln w="19050" cap="rnd">
              <a:solidFill>
                <a:schemeClr val="accent2">
                  <a:lumMod val="70000"/>
                  <a:lumOff val="3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functoins'!$AG$7:$AG$57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5-3158-4A11-8525-D9DF4663C59B}"/>
            </c:ext>
          </c:extLst>
        </c:ser>
        <c:ser>
          <c:idx val="38"/>
          <c:order val="38"/>
          <c:spPr>
            <a:ln w="19050" cap="rnd">
              <a:solidFill>
                <a:schemeClr val="accent3">
                  <a:lumMod val="70000"/>
                  <a:lumOff val="3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functoins'!$AH$7:$AH$57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6-3158-4A11-8525-D9DF4663C59B}"/>
            </c:ext>
          </c:extLst>
        </c:ser>
        <c:ser>
          <c:idx val="39"/>
          <c:order val="39"/>
          <c:spPr>
            <a:ln w="19050" cap="rnd">
              <a:solidFill>
                <a:schemeClr val="accent4">
                  <a:lumMod val="70000"/>
                  <a:lumOff val="3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functoins'!$AJ$7:$AJ$57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7-3158-4A11-8525-D9DF4663C59B}"/>
            </c:ext>
          </c:extLst>
        </c:ser>
        <c:ser>
          <c:idx val="40"/>
          <c:order val="40"/>
          <c:spPr>
            <a:ln w="19050" cap="rnd">
              <a:solidFill>
                <a:schemeClr val="accent5">
                  <a:lumMod val="70000"/>
                  <a:lumOff val="3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functoins'!$AK$7:$AK$57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8-3158-4A11-8525-D9DF4663C59B}"/>
            </c:ext>
          </c:extLst>
        </c:ser>
        <c:ser>
          <c:idx val="41"/>
          <c:order val="41"/>
          <c:spPr>
            <a:ln w="19050" cap="rnd">
              <a:solidFill>
                <a:schemeClr val="accent6">
                  <a:lumMod val="70000"/>
                  <a:lumOff val="3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functoins'!$AL$7:$AL$57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9-3158-4A11-8525-D9DF4663C59B}"/>
            </c:ext>
          </c:extLst>
        </c:ser>
        <c:ser>
          <c:idx val="42"/>
          <c:order val="42"/>
          <c:spPr>
            <a:ln w="19050" cap="rnd">
              <a:solidFill>
                <a:schemeClr val="accent1">
                  <a:lumMod val="7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functoins'!$AM$7:$AM$57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A-3158-4A11-8525-D9DF4663C59B}"/>
            </c:ext>
          </c:extLst>
        </c:ser>
        <c:ser>
          <c:idx val="43"/>
          <c:order val="43"/>
          <c:spPr>
            <a:ln w="41275" cap="rnd">
              <a:solidFill>
                <a:schemeClr val="tx1"/>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functoins'!$AU$7:$AU$57</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B-3158-4A11-8525-D9DF4663C59B}"/>
            </c:ext>
          </c:extLst>
        </c:ser>
        <c:ser>
          <c:idx val="44"/>
          <c:order val="44"/>
          <c:tx>
            <c:strRef>
              <c:f>'Plots of drag functoins'!$AV$6</c:f>
              <c:strCache>
                <c:ptCount val="1"/>
                <c:pt idx="0">
                  <c:v>Average Sphere</c:v>
                </c:pt>
              </c:strCache>
            </c:strRef>
          </c:tx>
          <c:spPr>
            <a:ln w="19050" cap="rnd">
              <a:solidFill>
                <a:schemeClr val="accent3">
                  <a:lumMod val="70000"/>
                </a:schemeClr>
              </a:solidFill>
              <a:round/>
            </a:ln>
            <a:effectLst/>
          </c:spPr>
          <c:marker>
            <c:symbol val="none"/>
          </c:marker>
          <c:xVal>
            <c:numRef>
              <c:f>'Plots of drag functoins'!$C$7:$C$57</c:f>
              <c:numCache>
                <c:formatCode>General</c:formatCode>
                <c:ptCount val="5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numCache>
            </c:numRef>
          </c:xVal>
          <c:yVal>
            <c:numRef>
              <c:f>'Plots of drag functoins'!$AV$7:$AV$57</c:f>
              <c:numCache>
                <c:formatCode>0.0000</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C-3158-4A11-8525-D9DF4663C59B}"/>
            </c:ext>
          </c:extLst>
        </c:ser>
        <c:dLbls>
          <c:showLegendKey val="0"/>
          <c:showVal val="0"/>
          <c:showCatName val="0"/>
          <c:showSerName val="0"/>
          <c:showPercent val="0"/>
          <c:showBubbleSize val="0"/>
        </c:dLbls>
        <c:axId val="1187471296"/>
        <c:axId val="1187472128"/>
      </c:scatterChart>
      <c:valAx>
        <c:axId val="1187471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472128"/>
        <c:crosses val="autoZero"/>
        <c:crossBetween val="midCat"/>
      </c:valAx>
      <c:valAx>
        <c:axId val="1187472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4712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13" Type="http://schemas.openxmlformats.org/officeDocument/2006/relationships/image" Target="../media/image23.png"/><Relationship Id="rId18" Type="http://schemas.openxmlformats.org/officeDocument/2006/relationships/image" Target="../media/image28.png"/><Relationship Id="rId3" Type="http://schemas.openxmlformats.org/officeDocument/2006/relationships/image" Target="../media/image13.png"/><Relationship Id="rId21" Type="http://schemas.openxmlformats.org/officeDocument/2006/relationships/image" Target="../media/image31.png"/><Relationship Id="rId7" Type="http://schemas.openxmlformats.org/officeDocument/2006/relationships/image" Target="../media/image17.png"/><Relationship Id="rId12" Type="http://schemas.openxmlformats.org/officeDocument/2006/relationships/image" Target="../media/image22.png"/><Relationship Id="rId17" Type="http://schemas.openxmlformats.org/officeDocument/2006/relationships/image" Target="../media/image27.png"/><Relationship Id="rId25" Type="http://schemas.openxmlformats.org/officeDocument/2006/relationships/image" Target="../media/image35.png"/><Relationship Id="rId2" Type="http://schemas.openxmlformats.org/officeDocument/2006/relationships/image" Target="../media/image12.png"/><Relationship Id="rId16" Type="http://schemas.openxmlformats.org/officeDocument/2006/relationships/image" Target="../media/image26.png"/><Relationship Id="rId20" Type="http://schemas.openxmlformats.org/officeDocument/2006/relationships/image" Target="../media/image30.png"/><Relationship Id="rId1" Type="http://schemas.openxmlformats.org/officeDocument/2006/relationships/chart" Target="../charts/chart1.xml"/><Relationship Id="rId6" Type="http://schemas.openxmlformats.org/officeDocument/2006/relationships/image" Target="../media/image16.png"/><Relationship Id="rId11" Type="http://schemas.openxmlformats.org/officeDocument/2006/relationships/image" Target="../media/image21.png"/><Relationship Id="rId24" Type="http://schemas.openxmlformats.org/officeDocument/2006/relationships/image" Target="../media/image34.png"/><Relationship Id="rId5" Type="http://schemas.openxmlformats.org/officeDocument/2006/relationships/image" Target="../media/image15.png"/><Relationship Id="rId15" Type="http://schemas.openxmlformats.org/officeDocument/2006/relationships/image" Target="../media/image25.png"/><Relationship Id="rId23" Type="http://schemas.openxmlformats.org/officeDocument/2006/relationships/image" Target="../media/image33.png"/><Relationship Id="rId10" Type="http://schemas.openxmlformats.org/officeDocument/2006/relationships/image" Target="../media/image20.png"/><Relationship Id="rId19"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19.png"/><Relationship Id="rId14" Type="http://schemas.openxmlformats.org/officeDocument/2006/relationships/image" Target="../media/image24.png"/><Relationship Id="rId22" Type="http://schemas.openxmlformats.org/officeDocument/2006/relationships/image" Target="../media/image3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209550</xdr:colOff>
          <xdr:row>2</xdr:row>
          <xdr:rowOff>19050</xdr:rowOff>
        </xdr:from>
        <xdr:to>
          <xdr:col>1</xdr:col>
          <xdr:colOff>600075</xdr:colOff>
          <xdr:row>6</xdr:row>
          <xdr:rowOff>133350</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0100-000006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Read Control Panel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161925</xdr:colOff>
          <xdr:row>15</xdr:row>
          <xdr:rowOff>57150</xdr:rowOff>
        </xdr:from>
        <xdr:to>
          <xdr:col>8</xdr:col>
          <xdr:colOff>933450</xdr:colOff>
          <xdr:row>19</xdr:row>
          <xdr:rowOff>66675</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FF"/>
                  </a:solidFill>
                  <a:latin typeface="Arial"/>
                  <a:cs typeface="Arial"/>
                </a:rPr>
                <a:t>Initialize Everything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569940</xdr:colOff>
      <xdr:row>38</xdr:row>
      <xdr:rowOff>9525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a:off x="609600" y="190500"/>
          <a:ext cx="5446740" cy="7058025"/>
        </a:xfrm>
        <a:prstGeom prst="rect">
          <a:avLst/>
        </a:prstGeom>
      </xdr:spPr>
    </xdr:pic>
    <xdr:clientData/>
  </xdr:twoCellAnchor>
  <xdr:twoCellAnchor editAs="oneCell">
    <xdr:from>
      <xdr:col>10</xdr:col>
      <xdr:colOff>609598</xdr:colOff>
      <xdr:row>1</xdr:row>
      <xdr:rowOff>0</xdr:rowOff>
    </xdr:from>
    <xdr:to>
      <xdr:col>20</xdr:col>
      <xdr:colOff>65980</xdr:colOff>
      <xdr:row>38</xdr:row>
      <xdr:rowOff>139700</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10800000">
          <a:off x="6705598" y="190500"/>
          <a:ext cx="5552382" cy="7188200"/>
        </a:xfrm>
        <a:prstGeom prst="rect">
          <a:avLst/>
        </a:prstGeom>
      </xdr:spPr>
    </xdr:pic>
    <xdr:clientData/>
  </xdr:twoCellAnchor>
  <xdr:twoCellAnchor editAs="oneCell">
    <xdr:from>
      <xdr:col>22</xdr:col>
      <xdr:colOff>0</xdr:colOff>
      <xdr:row>1</xdr:row>
      <xdr:rowOff>0</xdr:rowOff>
    </xdr:from>
    <xdr:to>
      <xdr:col>31</xdr:col>
      <xdr:colOff>41718</xdr:colOff>
      <xdr:row>38</xdr:row>
      <xdr:rowOff>101600</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10800000">
          <a:off x="13411200" y="190500"/>
          <a:ext cx="5528118" cy="7150100"/>
        </a:xfrm>
        <a:prstGeom prst="rect">
          <a:avLst/>
        </a:prstGeom>
      </xdr:spPr>
    </xdr:pic>
    <xdr:clientData/>
  </xdr:twoCellAnchor>
  <xdr:twoCellAnchor editAs="oneCell">
    <xdr:from>
      <xdr:col>1</xdr:col>
      <xdr:colOff>101600</xdr:colOff>
      <xdr:row>42</xdr:row>
      <xdr:rowOff>50800</xdr:rowOff>
    </xdr:from>
    <xdr:to>
      <xdr:col>10</xdr:col>
      <xdr:colOff>5852</xdr:colOff>
      <xdr:row>78</xdr:row>
      <xdr:rowOff>165100</xdr:rowOff>
    </xdr:to>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rot="10800000">
          <a:off x="711200" y="8051800"/>
          <a:ext cx="5390652" cy="6972300"/>
        </a:xfrm>
        <a:prstGeom prst="rect">
          <a:avLst/>
        </a:prstGeom>
      </xdr:spPr>
    </xdr:pic>
    <xdr:clientData/>
  </xdr:twoCellAnchor>
  <xdr:twoCellAnchor editAs="oneCell">
    <xdr:from>
      <xdr:col>10</xdr:col>
      <xdr:colOff>609597</xdr:colOff>
      <xdr:row>42</xdr:row>
      <xdr:rowOff>0</xdr:rowOff>
    </xdr:from>
    <xdr:to>
      <xdr:col>19</xdr:col>
      <xdr:colOff>538552</xdr:colOff>
      <xdr:row>78</xdr:row>
      <xdr:rowOff>139700</xdr:rowOff>
    </xdr:to>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rot="10800000">
          <a:off x="6705597" y="8001000"/>
          <a:ext cx="5415355" cy="6997700"/>
        </a:xfrm>
        <a:prstGeom prst="rect">
          <a:avLst/>
        </a:prstGeom>
      </xdr:spPr>
    </xdr:pic>
    <xdr:clientData/>
  </xdr:twoCellAnchor>
  <xdr:twoCellAnchor editAs="oneCell">
    <xdr:from>
      <xdr:col>1</xdr:col>
      <xdr:colOff>12702</xdr:colOff>
      <xdr:row>82</xdr:row>
      <xdr:rowOff>76199</xdr:rowOff>
    </xdr:from>
    <xdr:to>
      <xdr:col>12</xdr:col>
      <xdr:colOff>271836</xdr:colOff>
      <xdr:row>110</xdr:row>
      <xdr:rowOff>127000</xdr:rowOff>
    </xdr:to>
    <xdr:pic>
      <xdr:nvPicPr>
        <xdr:cNvPr id="13" name="Pictur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6200000">
          <a:off x="1412268" y="14907233"/>
          <a:ext cx="5384801" cy="6964734"/>
        </a:xfrm>
        <a:prstGeom prst="rect">
          <a:avLst/>
        </a:prstGeom>
      </xdr:spPr>
    </xdr:pic>
    <xdr:clientData/>
  </xdr:twoCellAnchor>
  <xdr:twoCellAnchor editAs="oneCell">
    <xdr:from>
      <xdr:col>14</xdr:col>
      <xdr:colOff>114300</xdr:colOff>
      <xdr:row>82</xdr:row>
      <xdr:rowOff>25400</xdr:rowOff>
    </xdr:from>
    <xdr:to>
      <xdr:col>25</xdr:col>
      <xdr:colOff>444500</xdr:colOff>
      <xdr:row>110</xdr:row>
      <xdr:rowOff>126062</xdr:rowOff>
    </xdr:to>
    <xdr:pic>
      <xdr:nvPicPr>
        <xdr:cNvPr id="15" name="Picture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rot="16200000">
          <a:off x="9449269" y="14845831"/>
          <a:ext cx="5434662" cy="7035800"/>
        </a:xfrm>
        <a:prstGeom prst="rect">
          <a:avLst/>
        </a:prstGeom>
      </xdr:spPr>
    </xdr:pic>
    <xdr:clientData/>
  </xdr:twoCellAnchor>
  <xdr:twoCellAnchor editAs="oneCell">
    <xdr:from>
      <xdr:col>27</xdr:col>
      <xdr:colOff>469902</xdr:colOff>
      <xdr:row>81</xdr:row>
      <xdr:rowOff>139704</xdr:rowOff>
    </xdr:from>
    <xdr:to>
      <xdr:col>38</xdr:col>
      <xdr:colOff>571502</xdr:colOff>
      <xdr:row>109</xdr:row>
      <xdr:rowOff>63789</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rot="16200000">
          <a:off x="17703659" y="14795647"/>
          <a:ext cx="5258085" cy="6807200"/>
        </a:xfrm>
        <a:prstGeom prst="rect">
          <a:avLst/>
        </a:prstGeom>
      </xdr:spPr>
    </xdr:pic>
    <xdr:clientData/>
  </xdr:twoCellAnchor>
  <xdr:twoCellAnchor editAs="oneCell">
    <xdr:from>
      <xdr:col>0</xdr:col>
      <xdr:colOff>546101</xdr:colOff>
      <xdr:row>113</xdr:row>
      <xdr:rowOff>12700</xdr:rowOff>
    </xdr:from>
    <xdr:to>
      <xdr:col>12</xdr:col>
      <xdr:colOff>458454</xdr:colOff>
      <xdr:row>142</xdr:row>
      <xdr:rowOff>76200</xdr:rowOff>
    </xdr:to>
    <xdr:pic>
      <xdr:nvPicPr>
        <xdr:cNvPr id="19" name="Pictur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rot="16200000">
          <a:off x="1365878" y="20719423"/>
          <a:ext cx="5588000" cy="7227553"/>
        </a:xfrm>
        <a:prstGeom prst="rect">
          <a:avLst/>
        </a:prstGeom>
      </xdr:spPr>
    </xdr:pic>
    <xdr:clientData/>
  </xdr:twoCellAnchor>
  <xdr:twoCellAnchor editAs="oneCell">
    <xdr:from>
      <xdr:col>14</xdr:col>
      <xdr:colOff>38100</xdr:colOff>
      <xdr:row>113</xdr:row>
      <xdr:rowOff>101600</xdr:rowOff>
    </xdr:from>
    <xdr:to>
      <xdr:col>25</xdr:col>
      <xdr:colOff>342900</xdr:colOff>
      <xdr:row>141</xdr:row>
      <xdr:rowOff>187708</xdr:rowOff>
    </xdr:to>
    <xdr:pic>
      <xdr:nvPicPr>
        <xdr:cNvPr id="21" name="Picture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rot="16200000">
          <a:off x="9367646" y="20832954"/>
          <a:ext cx="5420108" cy="7010400"/>
        </a:xfrm>
        <a:prstGeom prst="rect">
          <a:avLst/>
        </a:prstGeom>
      </xdr:spPr>
    </xdr:pic>
    <xdr:clientData/>
  </xdr:twoCellAnchor>
  <xdr:twoCellAnchor editAs="oneCell">
    <xdr:from>
      <xdr:col>26</xdr:col>
      <xdr:colOff>50802</xdr:colOff>
      <xdr:row>113</xdr:row>
      <xdr:rowOff>101602</xdr:rowOff>
    </xdr:from>
    <xdr:to>
      <xdr:col>37</xdr:col>
      <xdr:colOff>474197</xdr:colOff>
      <xdr:row>142</xdr:row>
      <xdr:rowOff>88902</xdr:rowOff>
    </xdr:to>
    <xdr:pic>
      <xdr:nvPicPr>
        <xdr:cNvPr id="23" name="Picture 22">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rot="16200000">
          <a:off x="16709000" y="20819504"/>
          <a:ext cx="5511800" cy="71289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123825</xdr:colOff>
      <xdr:row>8</xdr:row>
      <xdr:rowOff>161925</xdr:rowOff>
    </xdr:from>
    <xdr:to>
      <xdr:col>14</xdr:col>
      <xdr:colOff>390525</xdr:colOff>
      <xdr:row>34</xdr:row>
      <xdr:rowOff>9525</xdr:rowOff>
    </xdr:to>
    <xdr:graphicFrame macro="">
      <xdr:nvGraphicFramePr>
        <xdr:cNvPr id="2139699" name="Chart 2">
          <a:extLst>
            <a:ext uri="{FF2B5EF4-FFF2-40B4-BE49-F238E27FC236}">
              <a16:creationId xmlns:a16="http://schemas.microsoft.com/office/drawing/2014/main" id="{00000000-0008-0000-0700-000033A62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69</xdr:col>
      <xdr:colOff>584201</xdr:colOff>
      <xdr:row>5</xdr:row>
      <xdr:rowOff>177480</xdr:rowOff>
    </xdr:from>
    <xdr:to>
      <xdr:col>70</xdr:col>
      <xdr:colOff>19951</xdr:colOff>
      <xdr:row>5</xdr:row>
      <xdr:rowOff>255966</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2"/>
        <a:stretch>
          <a:fillRect/>
        </a:stretch>
      </xdr:blipFill>
      <xdr:spPr>
        <a:xfrm>
          <a:off x="44818301" y="4622480"/>
          <a:ext cx="83450" cy="82296"/>
        </a:xfrm>
        <a:prstGeom prst="rect">
          <a:avLst/>
        </a:prstGeom>
      </xdr:spPr>
    </xdr:pic>
    <xdr:clientData/>
  </xdr:twoCellAnchor>
  <xdr:twoCellAnchor editAs="oneCell">
    <xdr:from>
      <xdr:col>105</xdr:col>
      <xdr:colOff>282575</xdr:colOff>
      <xdr:row>4</xdr:row>
      <xdr:rowOff>255909</xdr:rowOff>
    </xdr:from>
    <xdr:to>
      <xdr:col>106</xdr:col>
      <xdr:colOff>434975</xdr:colOff>
      <xdr:row>6</xdr:row>
      <xdr:rowOff>177538</xdr:rowOff>
    </xdr:to>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2"/>
        <a:stretch>
          <a:fillRect/>
        </a:stretch>
      </xdr:blipFill>
      <xdr:spPr>
        <a:xfrm>
          <a:off x="67833875" y="4256409"/>
          <a:ext cx="800100" cy="814439"/>
        </a:xfrm>
        <a:prstGeom prst="rect">
          <a:avLst/>
        </a:prstGeom>
      </xdr:spPr>
    </xdr:pic>
    <xdr:clientData/>
  </xdr:twoCellAnchor>
  <xdr:twoCellAnchor editAs="oneCell">
    <xdr:from>
      <xdr:col>55</xdr:col>
      <xdr:colOff>342903</xdr:colOff>
      <xdr:row>1</xdr:row>
      <xdr:rowOff>407595</xdr:rowOff>
    </xdr:from>
    <xdr:to>
      <xdr:col>56</xdr:col>
      <xdr:colOff>381001</xdr:colOff>
      <xdr:row>7</xdr:row>
      <xdr:rowOff>19619</xdr:rowOff>
    </xdr:to>
    <xdr:pic>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3"/>
        <a:stretch>
          <a:fillRect/>
        </a:stretch>
      </xdr:blipFill>
      <xdr:spPr>
        <a:xfrm rot="16200000">
          <a:off x="34716400" y="3867398"/>
          <a:ext cx="2271404" cy="685798"/>
        </a:xfrm>
        <a:prstGeom prst="rect">
          <a:avLst/>
        </a:prstGeom>
      </xdr:spPr>
    </xdr:pic>
    <xdr:clientData/>
  </xdr:twoCellAnchor>
  <xdr:twoCellAnchor editAs="oneCell">
    <xdr:from>
      <xdr:col>47</xdr:col>
      <xdr:colOff>396879</xdr:colOff>
      <xdr:row>2</xdr:row>
      <xdr:rowOff>4273</xdr:rowOff>
    </xdr:from>
    <xdr:to>
      <xdr:col>48</xdr:col>
      <xdr:colOff>358777</xdr:colOff>
      <xdr:row>7</xdr:row>
      <xdr:rowOff>19619</xdr:rowOff>
    </xdr:to>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4"/>
        <a:stretch>
          <a:fillRect/>
        </a:stretch>
      </xdr:blipFill>
      <xdr:spPr>
        <a:xfrm rot="16200000">
          <a:off x="29571265" y="3926087"/>
          <a:ext cx="2230226" cy="609598"/>
        </a:xfrm>
        <a:prstGeom prst="rect">
          <a:avLst/>
        </a:prstGeom>
      </xdr:spPr>
    </xdr:pic>
    <xdr:clientData/>
  </xdr:twoCellAnchor>
  <xdr:twoCellAnchor editAs="oneCell">
    <xdr:from>
      <xdr:col>53</xdr:col>
      <xdr:colOff>361955</xdr:colOff>
      <xdr:row>1</xdr:row>
      <xdr:rowOff>390795</xdr:rowOff>
    </xdr:from>
    <xdr:to>
      <xdr:col>54</xdr:col>
      <xdr:colOff>304803</xdr:colOff>
      <xdr:row>7</xdr:row>
      <xdr:rowOff>19618</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5"/>
        <a:stretch>
          <a:fillRect/>
        </a:stretch>
      </xdr:blipFill>
      <xdr:spPr>
        <a:xfrm rot="16200000">
          <a:off x="33384027" y="3906623"/>
          <a:ext cx="2288203" cy="590548"/>
        </a:xfrm>
        <a:prstGeom prst="rect">
          <a:avLst/>
        </a:prstGeom>
      </xdr:spPr>
    </xdr:pic>
    <xdr:clientData/>
  </xdr:twoCellAnchor>
  <xdr:twoCellAnchor editAs="oneCell">
    <xdr:from>
      <xdr:col>57</xdr:col>
      <xdr:colOff>495903</xdr:colOff>
      <xdr:row>2</xdr:row>
      <xdr:rowOff>155677</xdr:rowOff>
    </xdr:from>
    <xdr:to>
      <xdr:col>58</xdr:col>
      <xdr:colOff>243844</xdr:colOff>
      <xdr:row>7</xdr:row>
      <xdr:rowOff>19619</xdr:rowOff>
    </xdr:to>
    <xdr:pic>
      <xdr:nvPicPr>
        <xdr:cNvPr id="21" name="Picture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6"/>
        <a:stretch>
          <a:fillRect/>
        </a:stretch>
      </xdr:blipFill>
      <xdr:spPr>
        <a:xfrm rot="16200000">
          <a:off x="36113155" y="4111625"/>
          <a:ext cx="2078822" cy="389926"/>
        </a:xfrm>
        <a:prstGeom prst="rect">
          <a:avLst/>
        </a:prstGeom>
      </xdr:spPr>
    </xdr:pic>
    <xdr:clientData/>
  </xdr:twoCellAnchor>
  <xdr:twoCellAnchor editAs="oneCell">
    <xdr:from>
      <xdr:col>59</xdr:col>
      <xdr:colOff>592167</xdr:colOff>
      <xdr:row>2</xdr:row>
      <xdr:rowOff>106476</xdr:rowOff>
    </xdr:from>
    <xdr:to>
      <xdr:col>60</xdr:col>
      <xdr:colOff>91441</xdr:colOff>
      <xdr:row>7</xdr:row>
      <xdr:rowOff>19619</xdr:rowOff>
    </xdr:to>
    <xdr:pic>
      <xdr:nvPicPr>
        <xdr:cNvPr id="22" name="Picture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7"/>
        <a:stretch>
          <a:fillRect/>
        </a:stretch>
      </xdr:blipFill>
      <xdr:spPr>
        <a:xfrm rot="16200000">
          <a:off x="37355885" y="4211358"/>
          <a:ext cx="2128023" cy="141259"/>
        </a:xfrm>
        <a:prstGeom prst="rect">
          <a:avLst/>
        </a:prstGeom>
      </xdr:spPr>
    </xdr:pic>
    <xdr:clientData/>
  </xdr:twoCellAnchor>
  <xdr:twoCellAnchor editAs="oneCell">
    <xdr:from>
      <xdr:col>45</xdr:col>
      <xdr:colOff>723900</xdr:colOff>
      <xdr:row>2</xdr:row>
      <xdr:rowOff>93767</xdr:rowOff>
    </xdr:from>
    <xdr:to>
      <xdr:col>46</xdr:col>
      <xdr:colOff>62865</xdr:colOff>
      <xdr:row>7</xdr:row>
      <xdr:rowOff>19619</xdr:rowOff>
    </xdr:to>
    <xdr:pic>
      <xdr:nvPicPr>
        <xdr:cNvPr id="23" name="Picture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8"/>
        <a:stretch>
          <a:fillRect/>
        </a:stretch>
      </xdr:blipFill>
      <xdr:spPr>
        <a:xfrm rot="16200000">
          <a:off x="28172972" y="4166095"/>
          <a:ext cx="2140732" cy="219075"/>
        </a:xfrm>
        <a:prstGeom prst="rect">
          <a:avLst/>
        </a:prstGeom>
      </xdr:spPr>
    </xdr:pic>
    <xdr:clientData/>
  </xdr:twoCellAnchor>
  <xdr:twoCellAnchor editAs="oneCell">
    <xdr:from>
      <xdr:col>65</xdr:col>
      <xdr:colOff>485775</xdr:colOff>
      <xdr:row>2</xdr:row>
      <xdr:rowOff>57907</xdr:rowOff>
    </xdr:from>
    <xdr:to>
      <xdr:col>66</xdr:col>
      <xdr:colOff>247650</xdr:colOff>
      <xdr:row>7</xdr:row>
      <xdr:rowOff>19619</xdr:rowOff>
    </xdr:to>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9"/>
        <a:stretch>
          <a:fillRect/>
        </a:stretch>
      </xdr:blipFill>
      <xdr:spPr>
        <a:xfrm rot="16200000" flipV="1">
          <a:off x="41245567" y="4052915"/>
          <a:ext cx="2176592" cy="409575"/>
        </a:xfrm>
        <a:prstGeom prst="rect">
          <a:avLst/>
        </a:prstGeom>
      </xdr:spPr>
    </xdr:pic>
    <xdr:clientData/>
  </xdr:twoCellAnchor>
  <xdr:twoCellAnchor editAs="oneCell">
    <xdr:from>
      <xdr:col>86</xdr:col>
      <xdr:colOff>641349</xdr:colOff>
      <xdr:row>4</xdr:row>
      <xdr:rowOff>3998</xdr:rowOff>
    </xdr:from>
    <xdr:to>
      <xdr:col>88</xdr:col>
      <xdr:colOff>644055</xdr:colOff>
      <xdr:row>7</xdr:row>
      <xdr:rowOff>2728</xdr:rowOff>
    </xdr:to>
    <xdr:pic>
      <xdr:nvPicPr>
        <xdr:cNvPr id="27" name="Picture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2"/>
        <a:stretch>
          <a:fillRect/>
        </a:stretch>
      </xdr:blipFill>
      <xdr:spPr>
        <a:xfrm>
          <a:off x="55886349" y="4004498"/>
          <a:ext cx="1298106" cy="1318260"/>
        </a:xfrm>
        <a:prstGeom prst="rect">
          <a:avLst/>
        </a:prstGeom>
      </xdr:spPr>
    </xdr:pic>
    <xdr:clientData/>
  </xdr:twoCellAnchor>
  <xdr:twoCellAnchor editAs="oneCell">
    <xdr:from>
      <xdr:col>71</xdr:col>
      <xdr:colOff>555626</xdr:colOff>
      <xdr:row>5</xdr:row>
      <xdr:rowOff>145476</xdr:rowOff>
    </xdr:from>
    <xdr:to>
      <xdr:col>72</xdr:col>
      <xdr:colOff>56281</xdr:colOff>
      <xdr:row>5</xdr:row>
      <xdr:rowOff>284160</xdr:rowOff>
    </xdr:to>
    <xdr:pic>
      <xdr:nvPicPr>
        <xdr:cNvPr id="35" name="Picture 34">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2"/>
        <a:stretch>
          <a:fillRect/>
        </a:stretch>
      </xdr:blipFill>
      <xdr:spPr>
        <a:xfrm>
          <a:off x="46085126" y="4590476"/>
          <a:ext cx="148355" cy="146304"/>
        </a:xfrm>
        <a:prstGeom prst="rect">
          <a:avLst/>
        </a:prstGeom>
      </xdr:spPr>
    </xdr:pic>
    <xdr:clientData/>
  </xdr:twoCellAnchor>
  <xdr:twoCellAnchor editAs="oneCell">
    <xdr:from>
      <xdr:col>84</xdr:col>
      <xdr:colOff>622300</xdr:colOff>
      <xdr:row>4</xdr:row>
      <xdr:rowOff>72578</xdr:rowOff>
    </xdr:from>
    <xdr:to>
      <xdr:col>86</xdr:col>
      <xdr:colOff>482113</xdr:colOff>
      <xdr:row>6</xdr:row>
      <xdr:rowOff>364678</xdr:rowOff>
    </xdr:to>
    <xdr:pic>
      <xdr:nvPicPr>
        <xdr:cNvPr id="36" name="Picture 35">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2"/>
        <a:stretch>
          <a:fillRect/>
        </a:stretch>
      </xdr:blipFill>
      <xdr:spPr>
        <a:xfrm>
          <a:off x="54571900" y="4073078"/>
          <a:ext cx="1159023" cy="1181100"/>
        </a:xfrm>
        <a:prstGeom prst="rect">
          <a:avLst/>
        </a:prstGeom>
      </xdr:spPr>
    </xdr:pic>
    <xdr:clientData/>
  </xdr:twoCellAnchor>
  <xdr:twoCellAnchor editAs="oneCell">
    <xdr:from>
      <xdr:col>83</xdr:col>
      <xdr:colOff>117474</xdr:colOff>
      <xdr:row>4</xdr:row>
      <xdr:rowOff>152080</xdr:rowOff>
    </xdr:from>
    <xdr:to>
      <xdr:col>84</xdr:col>
      <xdr:colOff>472822</xdr:colOff>
      <xdr:row>6</xdr:row>
      <xdr:rowOff>285176</xdr:rowOff>
    </xdr:to>
    <xdr:pic>
      <xdr:nvPicPr>
        <xdr:cNvPr id="37" name="Picture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2"/>
        <a:stretch>
          <a:fillRect/>
        </a:stretch>
      </xdr:blipFill>
      <xdr:spPr>
        <a:xfrm>
          <a:off x="53419374" y="4152580"/>
          <a:ext cx="1010668" cy="1022096"/>
        </a:xfrm>
        <a:prstGeom prst="rect">
          <a:avLst/>
        </a:prstGeom>
      </xdr:spPr>
    </xdr:pic>
    <xdr:clientData/>
  </xdr:twoCellAnchor>
  <xdr:twoCellAnchor editAs="oneCell">
    <xdr:from>
      <xdr:col>81</xdr:col>
      <xdr:colOff>212724</xdr:colOff>
      <xdr:row>4</xdr:row>
      <xdr:rowOff>293812</xdr:rowOff>
    </xdr:from>
    <xdr:to>
      <xdr:col>82</xdr:col>
      <xdr:colOff>288254</xdr:colOff>
      <xdr:row>6</xdr:row>
      <xdr:rowOff>139634</xdr:rowOff>
    </xdr:to>
    <xdr:pic>
      <xdr:nvPicPr>
        <xdr:cNvPr id="38" name="Picture 37">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2"/>
        <a:stretch>
          <a:fillRect/>
        </a:stretch>
      </xdr:blipFill>
      <xdr:spPr>
        <a:xfrm>
          <a:off x="52219224" y="4294312"/>
          <a:ext cx="723230" cy="738632"/>
        </a:xfrm>
        <a:prstGeom prst="rect">
          <a:avLst/>
        </a:prstGeom>
      </xdr:spPr>
    </xdr:pic>
    <xdr:clientData/>
  </xdr:twoCellAnchor>
  <xdr:twoCellAnchor editAs="oneCell">
    <xdr:from>
      <xdr:col>79</xdr:col>
      <xdr:colOff>336550</xdr:colOff>
      <xdr:row>4</xdr:row>
      <xdr:rowOff>368742</xdr:rowOff>
    </xdr:from>
    <xdr:to>
      <xdr:col>80</xdr:col>
      <xdr:colOff>276808</xdr:colOff>
      <xdr:row>6</xdr:row>
      <xdr:rowOff>64704</xdr:rowOff>
    </xdr:to>
    <xdr:pic>
      <xdr:nvPicPr>
        <xdr:cNvPr id="39" name="Picture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2"/>
        <a:stretch>
          <a:fillRect/>
        </a:stretch>
      </xdr:blipFill>
      <xdr:spPr>
        <a:xfrm>
          <a:off x="51047650" y="4369242"/>
          <a:ext cx="584148" cy="588772"/>
        </a:xfrm>
        <a:prstGeom prst="rect">
          <a:avLst/>
        </a:prstGeom>
      </xdr:spPr>
    </xdr:pic>
    <xdr:clientData/>
  </xdr:twoCellAnchor>
  <xdr:twoCellAnchor editAs="oneCell">
    <xdr:from>
      <xdr:col>77</xdr:col>
      <xdr:colOff>403226</xdr:colOff>
      <xdr:row>4</xdr:row>
      <xdr:rowOff>441894</xdr:rowOff>
    </xdr:from>
    <xdr:to>
      <xdr:col>78</xdr:col>
      <xdr:colOff>191319</xdr:colOff>
      <xdr:row>6</xdr:row>
      <xdr:rowOff>1712</xdr:rowOff>
    </xdr:to>
    <xdr:pic>
      <xdr:nvPicPr>
        <xdr:cNvPr id="40" name="Picture 39">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2"/>
        <a:stretch>
          <a:fillRect/>
        </a:stretch>
      </xdr:blipFill>
      <xdr:spPr>
        <a:xfrm>
          <a:off x="49818926" y="4442394"/>
          <a:ext cx="435793" cy="442468"/>
        </a:xfrm>
        <a:prstGeom prst="rect">
          <a:avLst/>
        </a:prstGeom>
      </xdr:spPr>
    </xdr:pic>
    <xdr:clientData/>
  </xdr:twoCellAnchor>
  <xdr:twoCellAnchor editAs="oneCell">
    <xdr:from>
      <xdr:col>75</xdr:col>
      <xdr:colOff>488950</xdr:colOff>
      <xdr:row>5</xdr:row>
      <xdr:rowOff>70546</xdr:rowOff>
    </xdr:from>
    <xdr:to>
      <xdr:col>76</xdr:col>
      <xdr:colOff>136308</xdr:colOff>
      <xdr:row>5</xdr:row>
      <xdr:rowOff>359090</xdr:rowOff>
    </xdr:to>
    <xdr:pic>
      <xdr:nvPicPr>
        <xdr:cNvPr id="41" name="Picture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2"/>
        <a:stretch>
          <a:fillRect/>
        </a:stretch>
      </xdr:blipFill>
      <xdr:spPr>
        <a:xfrm>
          <a:off x="48609250" y="4515546"/>
          <a:ext cx="287438" cy="296164"/>
        </a:xfrm>
        <a:prstGeom prst="rect">
          <a:avLst/>
        </a:prstGeom>
      </xdr:spPr>
    </xdr:pic>
    <xdr:clientData/>
  </xdr:twoCellAnchor>
  <xdr:twoCellAnchor editAs="oneCell">
    <xdr:from>
      <xdr:col>73</xdr:col>
      <xdr:colOff>517526</xdr:colOff>
      <xdr:row>5</xdr:row>
      <xdr:rowOff>105725</xdr:rowOff>
    </xdr:from>
    <xdr:to>
      <xdr:col>74</xdr:col>
      <xdr:colOff>92359</xdr:colOff>
      <xdr:row>5</xdr:row>
      <xdr:rowOff>325816</xdr:rowOff>
    </xdr:to>
    <xdr:pic>
      <xdr:nvPicPr>
        <xdr:cNvPr id="42" name="Picture 41">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2"/>
        <a:stretch>
          <a:fillRect/>
        </a:stretch>
      </xdr:blipFill>
      <xdr:spPr>
        <a:xfrm>
          <a:off x="47342426" y="4550725"/>
          <a:ext cx="222533" cy="225806"/>
        </a:xfrm>
        <a:prstGeom prst="rect">
          <a:avLst/>
        </a:prstGeom>
      </xdr:spPr>
    </xdr:pic>
    <xdr:clientData/>
  </xdr:twoCellAnchor>
  <xdr:twoCellAnchor editAs="oneCell">
    <xdr:from>
      <xdr:col>51</xdr:col>
      <xdr:colOff>381003</xdr:colOff>
      <xdr:row>4</xdr:row>
      <xdr:rowOff>207069</xdr:rowOff>
    </xdr:from>
    <xdr:to>
      <xdr:col>52</xdr:col>
      <xdr:colOff>190503</xdr:colOff>
      <xdr:row>7</xdr:row>
      <xdr:rowOff>19618</xdr:rowOff>
    </xdr:to>
    <xdr:pic>
      <xdr:nvPicPr>
        <xdr:cNvPr id="57" name="Picture 56">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0"/>
        <a:stretch>
          <a:fillRect/>
        </a:stretch>
      </xdr:blipFill>
      <xdr:spPr>
        <a:xfrm rot="16200000">
          <a:off x="32615888" y="2325684"/>
          <a:ext cx="1138429" cy="457200"/>
        </a:xfrm>
        <a:prstGeom prst="rect">
          <a:avLst/>
        </a:prstGeom>
      </xdr:spPr>
    </xdr:pic>
    <xdr:clientData/>
  </xdr:twoCellAnchor>
  <xdr:twoCellAnchor editAs="oneCell">
    <xdr:from>
      <xdr:col>63</xdr:col>
      <xdr:colOff>341426</xdr:colOff>
      <xdr:row>3</xdr:row>
      <xdr:rowOff>176661</xdr:rowOff>
    </xdr:from>
    <xdr:to>
      <xdr:col>64</xdr:col>
      <xdr:colOff>150926</xdr:colOff>
      <xdr:row>7</xdr:row>
      <xdr:rowOff>19619</xdr:rowOff>
    </xdr:to>
    <xdr:pic>
      <xdr:nvPicPr>
        <xdr:cNvPr id="58" name="Picture 57">
          <a:extLst>
            <a:ext uri="{FF2B5EF4-FFF2-40B4-BE49-F238E27FC236}">
              <a16:creationId xmlns:a16="http://schemas.microsoft.com/office/drawing/2014/main" id="{00000000-0008-0000-0700-00003A000000}"/>
            </a:ext>
          </a:extLst>
        </xdr:cNvPr>
        <xdr:cNvPicPr>
          <a:picLocks noChangeAspect="1"/>
        </xdr:cNvPicPr>
      </xdr:nvPicPr>
      <xdr:blipFill>
        <a:blip xmlns:r="http://schemas.openxmlformats.org/officeDocument/2006/relationships" r:embed="rId11"/>
        <a:stretch>
          <a:fillRect/>
        </a:stretch>
      </xdr:blipFill>
      <xdr:spPr>
        <a:xfrm rot="16200000">
          <a:off x="40111257" y="2088230"/>
          <a:ext cx="1613338" cy="457200"/>
        </a:xfrm>
        <a:prstGeom prst="rect">
          <a:avLst/>
        </a:prstGeom>
      </xdr:spPr>
    </xdr:pic>
    <xdr:clientData/>
  </xdr:twoCellAnchor>
  <xdr:twoCellAnchor editAs="oneCell">
    <xdr:from>
      <xdr:col>99</xdr:col>
      <xdr:colOff>425751</xdr:colOff>
      <xdr:row>2</xdr:row>
      <xdr:rowOff>411823</xdr:rowOff>
    </xdr:from>
    <xdr:to>
      <xdr:col>100</xdr:col>
      <xdr:colOff>239061</xdr:colOff>
      <xdr:row>7</xdr:row>
      <xdr:rowOff>19618</xdr:rowOff>
    </xdr:to>
    <xdr:pic>
      <xdr:nvPicPr>
        <xdr:cNvPr id="60" name="Picture 59">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2"/>
        <a:stretch>
          <a:fillRect/>
        </a:stretch>
      </xdr:blipFill>
      <xdr:spPr>
        <a:xfrm rot="16200000">
          <a:off x="63408113" y="1983561"/>
          <a:ext cx="1822675" cy="457200"/>
        </a:xfrm>
        <a:prstGeom prst="rect">
          <a:avLst/>
        </a:prstGeom>
      </xdr:spPr>
    </xdr:pic>
    <xdr:clientData/>
  </xdr:twoCellAnchor>
  <xdr:twoCellAnchor editAs="oneCell">
    <xdr:from>
      <xdr:col>27</xdr:col>
      <xdr:colOff>441454</xdr:colOff>
      <xdr:row>3</xdr:row>
      <xdr:rowOff>28855</xdr:rowOff>
    </xdr:from>
    <xdr:to>
      <xdr:col>28</xdr:col>
      <xdr:colOff>250954</xdr:colOff>
      <xdr:row>7</xdr:row>
      <xdr:rowOff>19618</xdr:rowOff>
    </xdr:to>
    <xdr:pic>
      <xdr:nvPicPr>
        <xdr:cNvPr id="43" name="Picture 42">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13"/>
        <a:stretch>
          <a:fillRect/>
        </a:stretch>
      </xdr:blipFill>
      <xdr:spPr>
        <a:xfrm rot="16200000">
          <a:off x="16413782" y="4236827"/>
          <a:ext cx="1761143" cy="457200"/>
        </a:xfrm>
        <a:prstGeom prst="rect">
          <a:avLst/>
        </a:prstGeom>
      </xdr:spPr>
    </xdr:pic>
    <xdr:clientData/>
  </xdr:twoCellAnchor>
  <xdr:twoCellAnchor editAs="oneCell">
    <xdr:from>
      <xdr:col>37</xdr:col>
      <xdr:colOff>438132</xdr:colOff>
      <xdr:row>3</xdr:row>
      <xdr:rowOff>103301</xdr:rowOff>
    </xdr:from>
    <xdr:to>
      <xdr:col>38</xdr:col>
      <xdr:colOff>247632</xdr:colOff>
      <xdr:row>7</xdr:row>
      <xdr:rowOff>19618</xdr:rowOff>
    </xdr:to>
    <xdr:pic>
      <xdr:nvPicPr>
        <xdr:cNvPr id="59" name="Picture 58">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14"/>
        <a:stretch>
          <a:fillRect/>
        </a:stretch>
      </xdr:blipFill>
      <xdr:spPr>
        <a:xfrm rot="16200000">
          <a:off x="23051683" y="4274050"/>
          <a:ext cx="1686697" cy="457200"/>
        </a:xfrm>
        <a:prstGeom prst="rect">
          <a:avLst/>
        </a:prstGeom>
      </xdr:spPr>
    </xdr:pic>
    <xdr:clientData/>
  </xdr:twoCellAnchor>
  <xdr:twoCellAnchor editAs="oneCell">
    <xdr:from>
      <xdr:col>39</xdr:col>
      <xdr:colOff>484968</xdr:colOff>
      <xdr:row>2</xdr:row>
      <xdr:rowOff>360995</xdr:rowOff>
    </xdr:from>
    <xdr:to>
      <xdr:col>40</xdr:col>
      <xdr:colOff>288753</xdr:colOff>
      <xdr:row>7</xdr:row>
      <xdr:rowOff>19619</xdr:rowOff>
    </xdr:to>
    <xdr:pic>
      <xdr:nvPicPr>
        <xdr:cNvPr id="61" name="Picture 60">
          <a:extLst>
            <a:ext uri="{FF2B5EF4-FFF2-40B4-BE49-F238E27FC236}">
              <a16:creationId xmlns:a16="http://schemas.microsoft.com/office/drawing/2014/main" id="{00000000-0008-0000-0700-00003D000000}"/>
            </a:ext>
          </a:extLst>
        </xdr:cNvPr>
        <xdr:cNvPicPr>
          <a:picLocks noChangeAspect="1"/>
        </xdr:cNvPicPr>
      </xdr:nvPicPr>
      <xdr:blipFill>
        <a:blip xmlns:r="http://schemas.openxmlformats.org/officeDocument/2006/relationships" r:embed="rId15"/>
        <a:stretch>
          <a:fillRect/>
        </a:stretch>
      </xdr:blipFill>
      <xdr:spPr>
        <a:xfrm rot="16200000">
          <a:off x="24300516" y="4180647"/>
          <a:ext cx="1873504" cy="457200"/>
        </a:xfrm>
        <a:prstGeom prst="rect">
          <a:avLst/>
        </a:prstGeom>
      </xdr:spPr>
    </xdr:pic>
    <xdr:clientData/>
  </xdr:twoCellAnchor>
  <xdr:twoCellAnchor editAs="oneCell">
    <xdr:from>
      <xdr:col>21</xdr:col>
      <xdr:colOff>417365</xdr:colOff>
      <xdr:row>3</xdr:row>
      <xdr:rowOff>321603</xdr:rowOff>
    </xdr:from>
    <xdr:to>
      <xdr:col>22</xdr:col>
      <xdr:colOff>226865</xdr:colOff>
      <xdr:row>7</xdr:row>
      <xdr:rowOff>19618</xdr:rowOff>
    </xdr:to>
    <xdr:pic>
      <xdr:nvPicPr>
        <xdr:cNvPr id="62" name="Picture 61">
          <a:extLst>
            <a:ext uri="{FF2B5EF4-FFF2-40B4-BE49-F238E27FC236}">
              <a16:creationId xmlns:a16="http://schemas.microsoft.com/office/drawing/2014/main" id="{00000000-0008-0000-0700-00003E000000}"/>
            </a:ext>
          </a:extLst>
        </xdr:cNvPr>
        <xdr:cNvPicPr>
          <a:picLocks noChangeAspect="1"/>
        </xdr:cNvPicPr>
      </xdr:nvPicPr>
      <xdr:blipFill>
        <a:blip xmlns:r="http://schemas.openxmlformats.org/officeDocument/2006/relationships" r:embed="rId16"/>
        <a:stretch>
          <a:fillRect/>
        </a:stretch>
      </xdr:blipFill>
      <xdr:spPr>
        <a:xfrm rot="16200000">
          <a:off x="12649867" y="4383201"/>
          <a:ext cx="1468395" cy="457200"/>
        </a:xfrm>
        <a:prstGeom prst="rect">
          <a:avLst/>
        </a:prstGeom>
      </xdr:spPr>
    </xdr:pic>
    <xdr:clientData/>
  </xdr:twoCellAnchor>
  <xdr:twoCellAnchor editAs="oneCell">
    <xdr:from>
      <xdr:col>19</xdr:col>
      <xdr:colOff>445206</xdr:colOff>
      <xdr:row>1</xdr:row>
      <xdr:rowOff>442427</xdr:rowOff>
    </xdr:from>
    <xdr:to>
      <xdr:col>20</xdr:col>
      <xdr:colOff>247086</xdr:colOff>
      <xdr:row>7</xdr:row>
      <xdr:rowOff>19618</xdr:rowOff>
    </xdr:to>
    <xdr:pic>
      <xdr:nvPicPr>
        <xdr:cNvPr id="63" name="Picture 62">
          <a:extLst>
            <a:ext uri="{FF2B5EF4-FFF2-40B4-BE49-F238E27FC236}">
              <a16:creationId xmlns:a16="http://schemas.microsoft.com/office/drawing/2014/main" id="{00000000-0008-0000-0700-00003F000000}"/>
            </a:ext>
          </a:extLst>
        </xdr:cNvPr>
        <xdr:cNvPicPr>
          <a:picLocks noChangeAspect="1"/>
        </xdr:cNvPicPr>
      </xdr:nvPicPr>
      <xdr:blipFill>
        <a:blip xmlns:r="http://schemas.openxmlformats.org/officeDocument/2006/relationships" r:embed="rId17"/>
        <a:stretch>
          <a:fillRect/>
        </a:stretch>
      </xdr:blipFill>
      <xdr:spPr>
        <a:xfrm rot="16200000">
          <a:off x="10998220" y="3999113"/>
          <a:ext cx="2236571" cy="457200"/>
        </a:xfrm>
        <a:prstGeom prst="rect">
          <a:avLst/>
        </a:prstGeom>
      </xdr:spPr>
    </xdr:pic>
    <xdr:clientData/>
  </xdr:twoCellAnchor>
  <xdr:twoCellAnchor editAs="oneCell">
    <xdr:from>
      <xdr:col>31</xdr:col>
      <xdr:colOff>427668</xdr:colOff>
      <xdr:row>3</xdr:row>
      <xdr:rowOff>279851</xdr:rowOff>
    </xdr:from>
    <xdr:to>
      <xdr:col>32</xdr:col>
      <xdr:colOff>240978</xdr:colOff>
      <xdr:row>7</xdr:row>
      <xdr:rowOff>19618</xdr:rowOff>
    </xdr:to>
    <xdr:pic>
      <xdr:nvPicPr>
        <xdr:cNvPr id="64" name="Picture 63">
          <a:extLst>
            <a:ext uri="{FF2B5EF4-FFF2-40B4-BE49-F238E27FC236}">
              <a16:creationId xmlns:a16="http://schemas.microsoft.com/office/drawing/2014/main" id="{00000000-0008-0000-0700-000040000000}"/>
            </a:ext>
          </a:extLst>
        </xdr:cNvPr>
        <xdr:cNvPicPr>
          <a:picLocks noChangeAspect="1"/>
        </xdr:cNvPicPr>
      </xdr:nvPicPr>
      <xdr:blipFill>
        <a:blip xmlns:r="http://schemas.openxmlformats.org/officeDocument/2006/relationships" r:embed="rId18"/>
        <a:stretch>
          <a:fillRect/>
        </a:stretch>
      </xdr:blipFill>
      <xdr:spPr>
        <a:xfrm rot="16200000">
          <a:off x="19243294" y="4362325"/>
          <a:ext cx="1510147" cy="457200"/>
        </a:xfrm>
        <a:prstGeom prst="rect">
          <a:avLst/>
        </a:prstGeom>
      </xdr:spPr>
    </xdr:pic>
    <xdr:clientData/>
  </xdr:twoCellAnchor>
  <xdr:twoCellAnchor editAs="oneCell">
    <xdr:from>
      <xdr:col>35</xdr:col>
      <xdr:colOff>444504</xdr:colOff>
      <xdr:row>3</xdr:row>
      <xdr:rowOff>279851</xdr:rowOff>
    </xdr:from>
    <xdr:to>
      <xdr:col>36</xdr:col>
      <xdr:colOff>246384</xdr:colOff>
      <xdr:row>7</xdr:row>
      <xdr:rowOff>19618</xdr:rowOff>
    </xdr:to>
    <xdr:pic>
      <xdr:nvPicPr>
        <xdr:cNvPr id="65" name="Picture 64">
          <a:extLst>
            <a:ext uri="{FF2B5EF4-FFF2-40B4-BE49-F238E27FC236}">
              <a16:creationId xmlns:a16="http://schemas.microsoft.com/office/drawing/2014/main" id="{00000000-0008-0000-0700-000041000000}"/>
            </a:ext>
          </a:extLst>
        </xdr:cNvPr>
        <xdr:cNvPicPr>
          <a:picLocks noChangeAspect="1"/>
        </xdr:cNvPicPr>
      </xdr:nvPicPr>
      <xdr:blipFill>
        <a:blip xmlns:r="http://schemas.openxmlformats.org/officeDocument/2006/relationships" r:embed="rId18"/>
        <a:stretch>
          <a:fillRect/>
        </a:stretch>
      </xdr:blipFill>
      <xdr:spPr>
        <a:xfrm rot="16200000">
          <a:off x="21850930" y="4362325"/>
          <a:ext cx="1510147" cy="457200"/>
        </a:xfrm>
        <a:prstGeom prst="rect">
          <a:avLst/>
        </a:prstGeom>
      </xdr:spPr>
    </xdr:pic>
    <xdr:clientData/>
  </xdr:twoCellAnchor>
  <xdr:twoCellAnchor editAs="oneCell">
    <xdr:from>
      <xdr:col>29</xdr:col>
      <xdr:colOff>501323</xdr:colOff>
      <xdr:row>3</xdr:row>
      <xdr:rowOff>28783</xdr:rowOff>
    </xdr:from>
    <xdr:to>
      <xdr:col>30</xdr:col>
      <xdr:colOff>247323</xdr:colOff>
      <xdr:row>7</xdr:row>
      <xdr:rowOff>19618</xdr:rowOff>
    </xdr:to>
    <xdr:pic>
      <xdr:nvPicPr>
        <xdr:cNvPr id="66" name="Picture 65">
          <a:extLst>
            <a:ext uri="{FF2B5EF4-FFF2-40B4-BE49-F238E27FC236}">
              <a16:creationId xmlns:a16="http://schemas.microsoft.com/office/drawing/2014/main" id="{00000000-0008-0000-0700-000042000000}"/>
            </a:ext>
          </a:extLst>
        </xdr:cNvPr>
        <xdr:cNvPicPr>
          <a:picLocks noChangeAspect="1"/>
        </xdr:cNvPicPr>
      </xdr:nvPicPr>
      <xdr:blipFill>
        <a:blip xmlns:r="http://schemas.openxmlformats.org/officeDocument/2006/relationships" r:embed="rId19"/>
        <a:stretch>
          <a:fillRect/>
        </a:stretch>
      </xdr:blipFill>
      <xdr:spPr>
        <a:xfrm rot="16200000">
          <a:off x="17769015" y="4236791"/>
          <a:ext cx="1761215" cy="457200"/>
        </a:xfrm>
        <a:prstGeom prst="rect">
          <a:avLst/>
        </a:prstGeom>
      </xdr:spPr>
    </xdr:pic>
    <xdr:clientData/>
  </xdr:twoCellAnchor>
  <xdr:twoCellAnchor editAs="oneCell">
    <xdr:from>
      <xdr:col>17</xdr:col>
      <xdr:colOff>294595</xdr:colOff>
      <xdr:row>3</xdr:row>
      <xdr:rowOff>389825</xdr:rowOff>
    </xdr:from>
    <xdr:to>
      <xdr:col>18</xdr:col>
      <xdr:colOff>98380</xdr:colOff>
      <xdr:row>7</xdr:row>
      <xdr:rowOff>19619</xdr:rowOff>
    </xdr:to>
    <xdr:pic>
      <xdr:nvPicPr>
        <xdr:cNvPr id="68" name="Picture 67">
          <a:extLst>
            <a:ext uri="{FF2B5EF4-FFF2-40B4-BE49-F238E27FC236}">
              <a16:creationId xmlns:a16="http://schemas.microsoft.com/office/drawing/2014/main" id="{00000000-0008-0000-0700-000044000000}"/>
            </a:ext>
          </a:extLst>
        </xdr:cNvPr>
        <xdr:cNvPicPr>
          <a:picLocks noChangeAspect="1"/>
        </xdr:cNvPicPr>
      </xdr:nvPicPr>
      <xdr:blipFill>
        <a:blip xmlns:r="http://schemas.openxmlformats.org/officeDocument/2006/relationships" r:embed="rId20"/>
        <a:stretch>
          <a:fillRect/>
        </a:stretch>
      </xdr:blipFill>
      <xdr:spPr>
        <a:xfrm rot="16200000">
          <a:off x="9970408" y="4417312"/>
          <a:ext cx="1400174" cy="457200"/>
        </a:xfrm>
        <a:prstGeom prst="rect">
          <a:avLst/>
        </a:prstGeom>
      </xdr:spPr>
    </xdr:pic>
    <xdr:clientData/>
  </xdr:twoCellAnchor>
  <xdr:twoCellAnchor editAs="oneCell">
    <xdr:from>
      <xdr:col>33</xdr:col>
      <xdr:colOff>449601</xdr:colOff>
      <xdr:row>1</xdr:row>
      <xdr:rowOff>21657</xdr:rowOff>
    </xdr:from>
    <xdr:to>
      <xdr:col>34</xdr:col>
      <xdr:colOff>255291</xdr:colOff>
      <xdr:row>7</xdr:row>
      <xdr:rowOff>19619</xdr:rowOff>
    </xdr:to>
    <xdr:pic>
      <xdr:nvPicPr>
        <xdr:cNvPr id="69" name="Picture 68">
          <a:extLst>
            <a:ext uri="{FF2B5EF4-FFF2-40B4-BE49-F238E27FC236}">
              <a16:creationId xmlns:a16="http://schemas.microsoft.com/office/drawing/2014/main" id="{00000000-0008-0000-0700-000045000000}"/>
            </a:ext>
          </a:extLst>
        </xdr:cNvPr>
        <xdr:cNvPicPr>
          <a:picLocks noChangeAspect="1"/>
        </xdr:cNvPicPr>
      </xdr:nvPicPr>
      <xdr:blipFill>
        <a:blip xmlns:r="http://schemas.openxmlformats.org/officeDocument/2006/relationships" r:embed="rId21"/>
        <a:stretch>
          <a:fillRect/>
        </a:stretch>
      </xdr:blipFill>
      <xdr:spPr>
        <a:xfrm rot="16200000">
          <a:off x="19987030" y="3788728"/>
          <a:ext cx="2657342" cy="457200"/>
        </a:xfrm>
        <a:prstGeom prst="rect">
          <a:avLst/>
        </a:prstGeom>
      </xdr:spPr>
    </xdr:pic>
    <xdr:clientData/>
  </xdr:twoCellAnchor>
  <xdr:twoCellAnchor editAs="oneCell">
    <xdr:from>
      <xdr:col>41</xdr:col>
      <xdr:colOff>354750</xdr:colOff>
      <xdr:row>4</xdr:row>
      <xdr:rowOff>311005</xdr:rowOff>
    </xdr:from>
    <xdr:to>
      <xdr:col>42</xdr:col>
      <xdr:colOff>171870</xdr:colOff>
      <xdr:row>7</xdr:row>
      <xdr:rowOff>19619</xdr:rowOff>
    </xdr:to>
    <xdr:pic>
      <xdr:nvPicPr>
        <xdr:cNvPr id="70" name="Picture 69">
          <a:extLst>
            <a:ext uri="{FF2B5EF4-FFF2-40B4-BE49-F238E27FC236}">
              <a16:creationId xmlns:a16="http://schemas.microsoft.com/office/drawing/2014/main" id="{00000000-0008-0000-0700-000046000000}"/>
            </a:ext>
          </a:extLst>
        </xdr:cNvPr>
        <xdr:cNvPicPr>
          <a:picLocks noChangeAspect="1"/>
        </xdr:cNvPicPr>
      </xdr:nvPicPr>
      <xdr:blipFill>
        <a:blip xmlns:r="http://schemas.openxmlformats.org/officeDocument/2006/relationships" r:embed="rId22"/>
        <a:stretch>
          <a:fillRect/>
        </a:stretch>
      </xdr:blipFill>
      <xdr:spPr>
        <a:xfrm rot="16200000">
          <a:off x="25885203" y="4600152"/>
          <a:ext cx="1034494" cy="457200"/>
        </a:xfrm>
        <a:prstGeom prst="rect">
          <a:avLst/>
        </a:prstGeom>
      </xdr:spPr>
    </xdr:pic>
    <xdr:clientData/>
  </xdr:twoCellAnchor>
  <xdr:twoCellAnchor editAs="oneCell">
    <xdr:from>
      <xdr:col>43</xdr:col>
      <xdr:colOff>407717</xdr:colOff>
      <xdr:row>2</xdr:row>
      <xdr:rowOff>336549</xdr:rowOff>
    </xdr:from>
    <xdr:to>
      <xdr:col>44</xdr:col>
      <xdr:colOff>211502</xdr:colOff>
      <xdr:row>7</xdr:row>
      <xdr:rowOff>19618</xdr:rowOff>
    </xdr:to>
    <xdr:pic>
      <xdr:nvPicPr>
        <xdr:cNvPr id="72" name="Picture 71">
          <a:extLst>
            <a:ext uri="{FF2B5EF4-FFF2-40B4-BE49-F238E27FC236}">
              <a16:creationId xmlns:a16="http://schemas.microsoft.com/office/drawing/2014/main" id="{00000000-0008-0000-0700-000048000000}"/>
            </a:ext>
          </a:extLst>
        </xdr:cNvPr>
        <xdr:cNvPicPr>
          <a:picLocks noChangeAspect="1"/>
        </xdr:cNvPicPr>
      </xdr:nvPicPr>
      <xdr:blipFill>
        <a:blip xmlns:r="http://schemas.openxmlformats.org/officeDocument/2006/relationships" r:embed="rId23"/>
        <a:stretch>
          <a:fillRect/>
        </a:stretch>
      </xdr:blipFill>
      <xdr:spPr>
        <a:xfrm rot="16200000">
          <a:off x="26801842" y="1945924"/>
          <a:ext cx="1897949" cy="457200"/>
        </a:xfrm>
        <a:prstGeom prst="rect">
          <a:avLst/>
        </a:prstGeom>
      </xdr:spPr>
    </xdr:pic>
    <xdr:clientData/>
  </xdr:twoCellAnchor>
  <xdr:twoCellAnchor editAs="oneCell">
    <xdr:from>
      <xdr:col>61</xdr:col>
      <xdr:colOff>369888</xdr:colOff>
      <xdr:row>2</xdr:row>
      <xdr:rowOff>304099</xdr:rowOff>
    </xdr:from>
    <xdr:to>
      <xdr:col>62</xdr:col>
      <xdr:colOff>173673</xdr:colOff>
      <xdr:row>7</xdr:row>
      <xdr:rowOff>19619</xdr:rowOff>
    </xdr:to>
    <xdr:pic>
      <xdr:nvPicPr>
        <xdr:cNvPr id="73" name="Picture 72">
          <a:extLst>
            <a:ext uri="{FF2B5EF4-FFF2-40B4-BE49-F238E27FC236}">
              <a16:creationId xmlns:a16="http://schemas.microsoft.com/office/drawing/2014/main" id="{00000000-0008-0000-0700-000049000000}"/>
            </a:ext>
          </a:extLst>
        </xdr:cNvPr>
        <xdr:cNvPicPr>
          <a:picLocks noChangeAspect="1"/>
        </xdr:cNvPicPr>
      </xdr:nvPicPr>
      <xdr:blipFill>
        <a:blip xmlns:r="http://schemas.openxmlformats.org/officeDocument/2006/relationships" r:embed="rId24"/>
        <a:stretch>
          <a:fillRect/>
        </a:stretch>
      </xdr:blipFill>
      <xdr:spPr>
        <a:xfrm rot="16200000">
          <a:off x="38685788" y="4152199"/>
          <a:ext cx="1930400" cy="457200"/>
        </a:xfrm>
        <a:prstGeom prst="rect">
          <a:avLst/>
        </a:prstGeom>
      </xdr:spPr>
    </xdr:pic>
    <xdr:clientData/>
  </xdr:twoCellAnchor>
  <xdr:twoCellAnchor editAs="oneCell">
    <xdr:from>
      <xdr:col>107</xdr:col>
      <xdr:colOff>440452</xdr:colOff>
      <xdr:row>2</xdr:row>
      <xdr:rowOff>320241</xdr:rowOff>
    </xdr:from>
    <xdr:to>
      <xdr:col>108</xdr:col>
      <xdr:colOff>249952</xdr:colOff>
      <xdr:row>7</xdr:row>
      <xdr:rowOff>19618</xdr:rowOff>
    </xdr:to>
    <xdr:pic>
      <xdr:nvPicPr>
        <xdr:cNvPr id="74" name="Picture 73">
          <a:extLst>
            <a:ext uri="{FF2B5EF4-FFF2-40B4-BE49-F238E27FC236}">
              <a16:creationId xmlns:a16="http://schemas.microsoft.com/office/drawing/2014/main" id="{00000000-0008-0000-0700-00004A000000}"/>
            </a:ext>
          </a:extLst>
        </xdr:cNvPr>
        <xdr:cNvPicPr>
          <a:picLocks noChangeAspect="1"/>
        </xdr:cNvPicPr>
      </xdr:nvPicPr>
      <xdr:blipFill>
        <a:blip xmlns:r="http://schemas.openxmlformats.org/officeDocument/2006/relationships" r:embed="rId25"/>
        <a:stretch>
          <a:fillRect/>
        </a:stretch>
      </xdr:blipFill>
      <xdr:spPr>
        <a:xfrm rot="16200000">
          <a:off x="68558623" y="1937770"/>
          <a:ext cx="1914257" cy="4572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314324</xdr:colOff>
      <xdr:row>12</xdr:row>
      <xdr:rowOff>114300</xdr:rowOff>
    </xdr:from>
    <xdr:to>
      <xdr:col>6</xdr:col>
      <xdr:colOff>133349</xdr:colOff>
      <xdr:row>35</xdr:row>
      <xdr:rowOff>142875</xdr:rowOff>
    </xdr:to>
    <xdr:graphicFrame macro="">
      <xdr:nvGraphicFramePr>
        <xdr:cNvPr id="2" name="Chart 2">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533400</xdr:colOff>
      <xdr:row>6</xdr:row>
      <xdr:rowOff>161925</xdr:rowOff>
    </xdr:from>
    <xdr:to>
      <xdr:col>8</xdr:col>
      <xdr:colOff>847725</xdr:colOff>
      <xdr:row>34</xdr:row>
      <xdr:rowOff>123825</xdr:rowOff>
    </xdr:to>
    <xdr:graphicFrame macro="">
      <xdr:nvGraphicFramePr>
        <xdr:cNvPr id="19227" name="Chart 1">
          <a:extLst>
            <a:ext uri="{FF2B5EF4-FFF2-40B4-BE49-F238E27FC236}">
              <a16:creationId xmlns:a16="http://schemas.microsoft.com/office/drawing/2014/main" id="{00000000-0008-0000-0900-00001B4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161925</xdr:colOff>
      <xdr:row>16</xdr:row>
      <xdr:rowOff>47625</xdr:rowOff>
    </xdr:from>
    <xdr:to>
      <xdr:col>12</xdr:col>
      <xdr:colOff>581026</xdr:colOff>
      <xdr:row>52</xdr:row>
      <xdr:rowOff>123825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76200</xdr:colOff>
      <xdr:row>21</xdr:row>
      <xdr:rowOff>185736</xdr:rowOff>
    </xdr:from>
    <xdr:to>
      <xdr:col>27</xdr:col>
      <xdr:colOff>52388</xdr:colOff>
      <xdr:row>57</xdr:row>
      <xdr:rowOff>190499</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152400</xdr:colOff>
      <xdr:row>9</xdr:row>
      <xdr:rowOff>57150</xdr:rowOff>
    </xdr:from>
    <xdr:to>
      <xdr:col>18</xdr:col>
      <xdr:colOff>171450</xdr:colOff>
      <xdr:row>42</xdr:row>
      <xdr:rowOff>76200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creativecommons.org/licenses/by/4.0/legalcode" TargetMode="External"/><Relationship Id="rId1" Type="http://schemas.openxmlformats.org/officeDocument/2006/relationships/hyperlink" Target="https://creativecommons.org/licenses/by/4.0/"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34"/>
  <sheetViews>
    <sheetView tabSelected="1" zoomScaleNormal="100" workbookViewId="0">
      <selection activeCell="N21" sqref="N21"/>
    </sheetView>
  </sheetViews>
  <sheetFormatPr defaultColWidth="9.140625" defaultRowHeight="12.75" x14ac:dyDescent="0.2"/>
  <cols>
    <col min="1" max="1" width="2.5703125" style="61" customWidth="1"/>
    <col min="2" max="9" width="9.140625" style="61" customWidth="1"/>
    <col min="10" max="10" width="11.7109375" style="61" customWidth="1"/>
    <col min="11" max="11" width="2.7109375" style="61" customWidth="1"/>
    <col min="12" max="16384" width="9.140625" style="61"/>
  </cols>
  <sheetData>
    <row r="1" spans="2:13" ht="20.25" x14ac:dyDescent="0.3">
      <c r="B1" s="136" t="s">
        <v>76</v>
      </c>
    </row>
    <row r="2" spans="2:13" ht="13.5" thickBot="1" x14ac:dyDescent="0.25">
      <c r="M2" s="61" t="s">
        <v>477</v>
      </c>
    </row>
    <row r="3" spans="2:13" x14ac:dyDescent="0.2">
      <c r="B3" s="343" t="s">
        <v>57</v>
      </c>
      <c r="C3" s="344"/>
      <c r="D3" s="344"/>
      <c r="E3" s="344"/>
      <c r="F3" s="344"/>
      <c r="G3" s="344"/>
      <c r="H3" s="344"/>
      <c r="I3" s="344"/>
      <c r="J3" s="345"/>
    </row>
    <row r="4" spans="2:13" ht="13.5" thickBot="1" x14ac:dyDescent="0.25">
      <c r="B4" s="346"/>
      <c r="C4" s="347"/>
      <c r="D4" s="347"/>
      <c r="E4" s="347"/>
      <c r="F4" s="347"/>
      <c r="G4" s="347"/>
      <c r="H4" s="347"/>
      <c r="I4" s="347"/>
      <c r="J4" s="348"/>
    </row>
    <row r="5" spans="2:13" ht="13.5" thickBot="1" x14ac:dyDescent="0.25"/>
    <row r="6" spans="2:13" ht="14.25" customHeight="1" x14ac:dyDescent="0.2">
      <c r="B6" s="375" t="s">
        <v>449</v>
      </c>
      <c r="C6" s="376"/>
      <c r="D6" s="376"/>
      <c r="E6" s="376"/>
      <c r="F6" s="376"/>
      <c r="G6" s="376"/>
      <c r="H6" s="376"/>
      <c r="I6" s="376"/>
      <c r="J6" s="377"/>
    </row>
    <row r="7" spans="2:13" ht="15.75" customHeight="1" thickBot="1" x14ac:dyDescent="0.25">
      <c r="B7" s="378"/>
      <c r="C7" s="379"/>
      <c r="D7" s="379"/>
      <c r="E7" s="379"/>
      <c r="F7" s="379"/>
      <c r="G7" s="379"/>
      <c r="H7" s="379"/>
      <c r="I7" s="379"/>
      <c r="J7" s="380"/>
    </row>
    <row r="8" spans="2:13" ht="13.5" thickBot="1" x14ac:dyDescent="0.25">
      <c r="B8" s="205"/>
    </row>
    <row r="9" spans="2:13" ht="15.75" thickBot="1" x14ac:dyDescent="0.3">
      <c r="B9" s="381" t="s">
        <v>142</v>
      </c>
      <c r="C9" s="382"/>
      <c r="D9" s="382"/>
      <c r="E9" s="382"/>
      <c r="F9" s="382"/>
      <c r="G9" s="382"/>
      <c r="H9" s="382"/>
      <c r="I9" s="382"/>
      <c r="J9" s="383"/>
    </row>
    <row r="10" spans="2:13" ht="13.5" thickBot="1" x14ac:dyDescent="0.25"/>
    <row r="11" spans="2:13" ht="16.5" customHeight="1" x14ac:dyDescent="0.2">
      <c r="B11" s="337" t="s">
        <v>489</v>
      </c>
      <c r="C11" s="338"/>
      <c r="D11" s="338"/>
      <c r="E11" s="338"/>
      <c r="F11" s="338"/>
      <c r="G11" s="338"/>
      <c r="H11" s="338"/>
      <c r="I11" s="338"/>
      <c r="J11" s="339"/>
    </row>
    <row r="12" spans="2:13" ht="18.75" customHeight="1" thickBot="1" x14ac:dyDescent="0.25">
      <c r="B12" s="340"/>
      <c r="C12" s="341"/>
      <c r="D12" s="341"/>
      <c r="E12" s="341"/>
      <c r="F12" s="341"/>
      <c r="G12" s="341"/>
      <c r="H12" s="341"/>
      <c r="I12" s="341"/>
      <c r="J12" s="342"/>
    </row>
    <row r="13" spans="2:13" ht="13.5" thickBot="1" x14ac:dyDescent="0.25">
      <c r="B13" s="330"/>
      <c r="C13" s="330"/>
      <c r="D13" s="330"/>
      <c r="E13" s="330"/>
      <c r="F13" s="330"/>
      <c r="G13" s="330"/>
      <c r="H13" s="330"/>
      <c r="I13" s="330"/>
      <c r="J13" s="330"/>
    </row>
    <row r="14" spans="2:13" x14ac:dyDescent="0.2">
      <c r="B14" s="349" t="s">
        <v>50</v>
      </c>
      <c r="C14" s="350"/>
      <c r="D14" s="350"/>
      <c r="E14" s="350"/>
      <c r="F14" s="350"/>
      <c r="G14" s="350"/>
      <c r="H14" s="350"/>
      <c r="I14" s="350"/>
      <c r="J14" s="351"/>
    </row>
    <row r="15" spans="2:13" x14ac:dyDescent="0.2">
      <c r="B15" s="352"/>
      <c r="C15" s="353"/>
      <c r="D15" s="353"/>
      <c r="E15" s="353"/>
      <c r="F15" s="353"/>
      <c r="G15" s="353"/>
      <c r="H15" s="353"/>
      <c r="I15" s="353"/>
      <c r="J15" s="354"/>
    </row>
    <row r="16" spans="2:13" x14ac:dyDescent="0.2">
      <c r="B16" s="352"/>
      <c r="C16" s="353"/>
      <c r="D16" s="353"/>
      <c r="E16" s="353"/>
      <c r="F16" s="353"/>
      <c r="G16" s="353"/>
      <c r="H16" s="353"/>
      <c r="I16" s="353"/>
      <c r="J16" s="354"/>
    </row>
    <row r="17" spans="1:11" x14ac:dyDescent="0.2">
      <c r="B17" s="355"/>
      <c r="C17" s="356"/>
      <c r="D17" s="356"/>
      <c r="E17" s="356"/>
      <c r="F17" s="356"/>
      <c r="G17" s="356"/>
      <c r="H17" s="356"/>
      <c r="I17" s="356"/>
      <c r="J17" s="357"/>
    </row>
    <row r="18" spans="1:11" ht="13.5" thickBot="1" x14ac:dyDescent="0.25">
      <c r="B18" s="358"/>
      <c r="C18" s="359"/>
      <c r="D18" s="359"/>
      <c r="E18" s="359"/>
      <c r="F18" s="359"/>
      <c r="G18" s="359"/>
      <c r="H18" s="359"/>
      <c r="I18" s="359"/>
      <c r="J18" s="360"/>
    </row>
    <row r="19" spans="1:11" ht="13.5" thickBot="1" x14ac:dyDescent="0.25">
      <c r="B19" s="330"/>
      <c r="C19" s="330"/>
      <c r="D19" s="330"/>
      <c r="E19" s="330"/>
      <c r="F19" s="330"/>
      <c r="G19" s="330"/>
      <c r="H19" s="330"/>
      <c r="I19" s="330"/>
      <c r="J19" s="330"/>
    </row>
    <row r="20" spans="1:11" ht="15" x14ac:dyDescent="0.25">
      <c r="B20" s="328" t="s">
        <v>55</v>
      </c>
      <c r="C20" s="331"/>
      <c r="D20" s="331"/>
      <c r="E20" s="332" t="s">
        <v>54</v>
      </c>
      <c r="F20" s="331"/>
      <c r="G20" s="331"/>
      <c r="H20" s="331"/>
      <c r="I20" s="331"/>
      <c r="J20" s="333"/>
    </row>
    <row r="21" spans="1:11" ht="15.75" thickBot="1" x14ac:dyDescent="0.3">
      <c r="B21" s="329" t="s">
        <v>448</v>
      </c>
      <c r="C21" s="334"/>
      <c r="D21" s="334"/>
      <c r="E21" s="335" t="s">
        <v>56</v>
      </c>
      <c r="F21" s="334"/>
      <c r="G21" s="334"/>
      <c r="H21" s="334"/>
      <c r="I21" s="334"/>
      <c r="J21" s="336"/>
    </row>
    <row r="25" spans="1:11" ht="13.5" thickBot="1" x14ac:dyDescent="0.25">
      <c r="A25" s="206"/>
      <c r="B25" s="206"/>
      <c r="C25" s="206"/>
      <c r="D25" s="206"/>
      <c r="E25" s="206"/>
      <c r="F25" s="206"/>
      <c r="G25" s="206"/>
      <c r="H25" s="206"/>
      <c r="I25" s="206"/>
      <c r="J25" s="206"/>
      <c r="K25" s="206"/>
    </row>
    <row r="26" spans="1:11" x14ac:dyDescent="0.2">
      <c r="A26" s="206"/>
      <c r="B26" s="361" t="s">
        <v>143</v>
      </c>
      <c r="C26" s="362"/>
      <c r="D26" s="362"/>
      <c r="E26" s="362"/>
      <c r="F26" s="362"/>
      <c r="G26" s="362"/>
      <c r="H26" s="362"/>
      <c r="I26" s="362"/>
      <c r="J26" s="363"/>
      <c r="K26" s="206"/>
    </row>
    <row r="27" spans="1:11" x14ac:dyDescent="0.2">
      <c r="A27" s="206"/>
      <c r="B27" s="364"/>
      <c r="C27" s="365"/>
      <c r="D27" s="365"/>
      <c r="E27" s="365"/>
      <c r="F27" s="365"/>
      <c r="G27" s="365"/>
      <c r="H27" s="365"/>
      <c r="I27" s="365"/>
      <c r="J27" s="366"/>
      <c r="K27" s="206"/>
    </row>
    <row r="28" spans="1:11" x14ac:dyDescent="0.2">
      <c r="A28" s="206"/>
      <c r="B28" s="364"/>
      <c r="C28" s="365"/>
      <c r="D28" s="365"/>
      <c r="E28" s="365"/>
      <c r="F28" s="365"/>
      <c r="G28" s="365"/>
      <c r="H28" s="365"/>
      <c r="I28" s="365"/>
      <c r="J28" s="366"/>
      <c r="K28" s="206"/>
    </row>
    <row r="29" spans="1:11" x14ac:dyDescent="0.2">
      <c r="A29" s="206"/>
      <c r="B29" s="367"/>
      <c r="C29" s="368"/>
      <c r="D29" s="368"/>
      <c r="E29" s="368"/>
      <c r="F29" s="368"/>
      <c r="G29" s="368"/>
      <c r="H29" s="368"/>
      <c r="I29" s="368"/>
      <c r="J29" s="369"/>
      <c r="K29" s="206"/>
    </row>
    <row r="30" spans="1:11" x14ac:dyDescent="0.2">
      <c r="A30" s="206"/>
      <c r="B30" s="367"/>
      <c r="C30" s="368"/>
      <c r="D30" s="368"/>
      <c r="E30" s="368"/>
      <c r="F30" s="368"/>
      <c r="G30" s="368"/>
      <c r="H30" s="368"/>
      <c r="I30" s="368"/>
      <c r="J30" s="369"/>
      <c r="K30" s="206"/>
    </row>
    <row r="31" spans="1:11" ht="13.5" thickBot="1" x14ac:dyDescent="0.25">
      <c r="A31" s="206"/>
      <c r="B31" s="370"/>
      <c r="C31" s="371"/>
      <c r="D31" s="371"/>
      <c r="E31" s="371"/>
      <c r="F31" s="371"/>
      <c r="G31" s="371"/>
      <c r="H31" s="371"/>
      <c r="I31" s="371"/>
      <c r="J31" s="372"/>
      <c r="K31" s="206"/>
    </row>
    <row r="32" spans="1:11" x14ac:dyDescent="0.2">
      <c r="A32" s="206"/>
      <c r="B32" s="206"/>
      <c r="C32" s="206"/>
      <c r="D32" s="206"/>
      <c r="E32" s="206"/>
      <c r="F32" s="206"/>
      <c r="G32" s="206"/>
      <c r="H32" s="206"/>
      <c r="I32" s="206"/>
      <c r="J32" s="206"/>
      <c r="K32" s="206"/>
    </row>
    <row r="34" spans="2:4" ht="15" x14ac:dyDescent="0.25">
      <c r="B34" s="373" t="s">
        <v>53</v>
      </c>
      <c r="C34" s="374"/>
      <c r="D34" s="207">
        <v>44403</v>
      </c>
    </row>
  </sheetData>
  <mergeCells count="7">
    <mergeCell ref="B11:J12"/>
    <mergeCell ref="B3:J4"/>
    <mergeCell ref="B14:J18"/>
    <mergeCell ref="B26:J31"/>
    <mergeCell ref="B34:C34"/>
    <mergeCell ref="B6:J7"/>
    <mergeCell ref="B9:J9"/>
  </mergeCells>
  <phoneticPr fontId="0" type="noConversion"/>
  <hyperlinks>
    <hyperlink ref="E20" r:id="rId1" xr:uid="{59AD6D23-CAC2-47CC-80EB-E169ED36AF70}"/>
    <hyperlink ref="E21" r:id="rId2" xr:uid="{790076AC-8025-4970-9C53-C2044128216A}"/>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B1EE3-0687-4E37-A7C0-D8A5380ADB1C}">
  <sheetPr codeName="Sheet2"/>
  <dimension ref="B1:R309"/>
  <sheetViews>
    <sheetView workbookViewId="0">
      <selection activeCell="D6" sqref="D6"/>
    </sheetView>
  </sheetViews>
  <sheetFormatPr defaultRowHeight="15.75" x14ac:dyDescent="0.25"/>
  <cols>
    <col min="6" max="6" width="9.140625" style="307"/>
  </cols>
  <sheetData>
    <row r="1" spans="2:18" ht="21" x14ac:dyDescent="0.35">
      <c r="B1" s="313" t="s">
        <v>466</v>
      </c>
    </row>
    <row r="3" spans="2:18" ht="15" x14ac:dyDescent="0.25">
      <c r="F3" s="168">
        <v>0</v>
      </c>
      <c r="G3" t="s">
        <v>95</v>
      </c>
    </row>
    <row r="4" spans="2:18" ht="15" x14ac:dyDescent="0.25">
      <c r="F4" s="183">
        <v>15</v>
      </c>
      <c r="G4" t="s">
        <v>216</v>
      </c>
    </row>
    <row r="5" spans="2:18" ht="15" x14ac:dyDescent="0.25">
      <c r="F5" s="186">
        <v>45</v>
      </c>
      <c r="G5" t="s">
        <v>97</v>
      </c>
    </row>
    <row r="6" spans="2:18" ht="15" x14ac:dyDescent="0.25">
      <c r="F6" s="187">
        <v>240</v>
      </c>
      <c r="G6" t="s">
        <v>98</v>
      </c>
    </row>
    <row r="7" spans="2:18" x14ac:dyDescent="0.25">
      <c r="F7" s="307">
        <f>Main!A32</f>
        <v>-55.150376004252934</v>
      </c>
    </row>
    <row r="8" spans="2:18" x14ac:dyDescent="0.25">
      <c r="F8" s="307">
        <f>Main!A34</f>
        <v>0</v>
      </c>
    </row>
    <row r="10" spans="2:18" ht="16.5" thickBot="1" x14ac:dyDescent="0.3">
      <c r="D10" s="311" t="s">
        <v>467</v>
      </c>
    </row>
    <row r="11" spans="2:18" x14ac:dyDescent="0.25">
      <c r="C11" s="107">
        <v>-130.0600956651615</v>
      </c>
      <c r="D11" s="80">
        <v>164.74552597501315</v>
      </c>
      <c r="E11">
        <v>1</v>
      </c>
      <c r="F11" s="308" t="s">
        <v>112</v>
      </c>
      <c r="G11" s="309" t="s">
        <v>455</v>
      </c>
      <c r="H11" s="309"/>
      <c r="I11" s="309"/>
      <c r="J11" s="309"/>
      <c r="K11" s="309"/>
      <c r="L11" s="309"/>
      <c r="M11" s="309"/>
      <c r="N11" s="309"/>
      <c r="O11" s="309"/>
      <c r="Q11" s="27"/>
      <c r="R11" t="s">
        <v>468</v>
      </c>
    </row>
    <row r="12" spans="2:18" ht="16.5" thickBot="1" x14ac:dyDescent="0.3">
      <c r="C12" s="6"/>
      <c r="D12" s="312">
        <v>-293.89484206796624</v>
      </c>
      <c r="E12">
        <f>1+E11</f>
        <v>2</v>
      </c>
      <c r="F12" s="308" t="s">
        <v>112</v>
      </c>
      <c r="G12" s="309" t="s">
        <v>454</v>
      </c>
      <c r="H12" s="309"/>
      <c r="I12" s="309"/>
      <c r="J12" s="309"/>
      <c r="K12" s="309"/>
      <c r="L12" s="309"/>
      <c r="M12" s="309"/>
      <c r="N12" s="309"/>
      <c r="O12" s="309"/>
      <c r="Q12" s="27"/>
      <c r="R12" t="s">
        <v>469</v>
      </c>
    </row>
    <row r="13" spans="2:18" x14ac:dyDescent="0.25">
      <c r="C13" s="107">
        <v>2094.3006837432622</v>
      </c>
      <c r="D13" s="80">
        <v>-4694.0899865526299</v>
      </c>
      <c r="E13">
        <f t="shared" ref="E13:E36" si="0">1+E12</f>
        <v>3</v>
      </c>
      <c r="F13" s="308" t="s">
        <v>112</v>
      </c>
      <c r="G13" s="310" t="s">
        <v>453</v>
      </c>
      <c r="H13" s="310"/>
      <c r="I13" s="310"/>
      <c r="J13" s="310"/>
      <c r="K13" s="310"/>
      <c r="L13" s="310"/>
      <c r="M13" s="310"/>
      <c r="N13" s="310"/>
      <c r="O13" s="310"/>
      <c r="Q13" s="27"/>
      <c r="R13" t="s">
        <v>470</v>
      </c>
    </row>
    <row r="14" spans="2:18" ht="16.5" thickBot="1" x14ac:dyDescent="0.3">
      <c r="C14" s="6"/>
      <c r="D14" s="312">
        <v>6859.8848977200541</v>
      </c>
      <c r="E14">
        <f t="shared" si="0"/>
        <v>4</v>
      </c>
      <c r="F14" s="308" t="s">
        <v>112</v>
      </c>
      <c r="G14" s="310" t="s">
        <v>452</v>
      </c>
      <c r="H14" s="310"/>
      <c r="I14" s="310"/>
      <c r="J14" s="310"/>
      <c r="K14" s="310"/>
      <c r="L14" s="310"/>
      <c r="M14" s="310"/>
      <c r="N14" s="310"/>
      <c r="O14" s="310"/>
      <c r="Q14" s="27"/>
      <c r="R14" t="s">
        <v>471</v>
      </c>
    </row>
    <row r="15" spans="2:18" x14ac:dyDescent="0.25">
      <c r="C15" s="107">
        <v>-813.78543088467268</v>
      </c>
      <c r="D15" s="80">
        <v>-808.21252457577793</v>
      </c>
      <c r="E15">
        <f t="shared" si="0"/>
        <v>5</v>
      </c>
      <c r="F15" s="308" t="s">
        <v>112</v>
      </c>
      <c r="G15" s="309" t="s">
        <v>456</v>
      </c>
      <c r="H15" s="309"/>
      <c r="I15" s="309"/>
      <c r="J15" s="309"/>
      <c r="K15" s="309"/>
      <c r="L15" s="309"/>
      <c r="M15" s="309"/>
      <c r="N15" s="309"/>
      <c r="O15" s="309"/>
      <c r="Q15" s="27"/>
      <c r="R15" t="s">
        <v>473</v>
      </c>
    </row>
    <row r="16" spans="2:18" x14ac:dyDescent="0.25">
      <c r="C16" s="5"/>
      <c r="D16" s="81">
        <v>-794.063940709093</v>
      </c>
      <c r="E16">
        <f t="shared" si="0"/>
        <v>6</v>
      </c>
      <c r="F16" s="308" t="s">
        <v>112</v>
      </c>
      <c r="G16" s="309" t="s">
        <v>457</v>
      </c>
      <c r="H16" s="309"/>
      <c r="I16" s="309"/>
      <c r="J16" s="309"/>
      <c r="K16" s="309"/>
      <c r="L16" s="309"/>
      <c r="M16" s="309"/>
      <c r="N16" s="309"/>
      <c r="O16" s="309"/>
      <c r="Q16" s="27"/>
      <c r="R16" t="s">
        <v>472</v>
      </c>
    </row>
    <row r="17" spans="3:18" ht="16.5" thickBot="1" x14ac:dyDescent="0.3">
      <c r="C17" s="6"/>
      <c r="D17" s="312">
        <v>815.90928749456361</v>
      </c>
      <c r="E17">
        <f t="shared" si="0"/>
        <v>7</v>
      </c>
      <c r="F17" s="308" t="s">
        <v>112</v>
      </c>
      <c r="G17" s="309" t="s">
        <v>464</v>
      </c>
      <c r="H17" s="309"/>
      <c r="I17" s="309"/>
      <c r="J17" s="309"/>
      <c r="K17" s="309"/>
      <c r="L17" s="309"/>
      <c r="M17" s="309"/>
      <c r="N17" s="309"/>
      <c r="O17" s="309"/>
      <c r="Q17" s="27"/>
      <c r="R17" t="s">
        <v>474</v>
      </c>
    </row>
    <row r="18" spans="3:18" x14ac:dyDescent="0.25">
      <c r="C18" s="107">
        <v>315.1809377308673</v>
      </c>
      <c r="D18" s="80">
        <v>317.46518701051536</v>
      </c>
      <c r="E18">
        <f t="shared" si="0"/>
        <v>8</v>
      </c>
      <c r="F18" s="308" t="s">
        <v>112</v>
      </c>
      <c r="G18" s="310" t="s">
        <v>458</v>
      </c>
      <c r="H18" s="310"/>
      <c r="I18" s="310"/>
      <c r="J18" s="310"/>
      <c r="K18" s="310"/>
      <c r="L18" s="310"/>
      <c r="M18" s="310"/>
      <c r="N18" s="310"/>
      <c r="O18" s="310"/>
      <c r="Q18" s="27"/>
      <c r="R18" t="s">
        <v>475</v>
      </c>
    </row>
    <row r="19" spans="3:18" ht="16.5" thickBot="1" x14ac:dyDescent="0.3">
      <c r="C19" s="6"/>
      <c r="D19" s="312">
        <v>-2.2559555027837632</v>
      </c>
      <c r="E19">
        <f t="shared" si="0"/>
        <v>9</v>
      </c>
      <c r="F19" s="308" t="s">
        <v>112</v>
      </c>
      <c r="G19" s="310" t="s">
        <v>459</v>
      </c>
      <c r="H19" s="310"/>
      <c r="I19" s="310"/>
      <c r="J19" s="310"/>
      <c r="K19" s="310"/>
      <c r="L19" s="310"/>
      <c r="M19" s="310"/>
      <c r="N19" s="310"/>
      <c r="O19" s="310"/>
      <c r="Q19" s="27"/>
      <c r="R19" t="s">
        <v>476</v>
      </c>
    </row>
    <row r="20" spans="3:18" x14ac:dyDescent="0.25">
      <c r="D20" s="314" t="s">
        <v>479</v>
      </c>
      <c r="E20">
        <f t="shared" si="0"/>
        <v>10</v>
      </c>
      <c r="F20" s="308" t="s">
        <v>112</v>
      </c>
      <c r="G20" s="309" t="s">
        <v>460</v>
      </c>
      <c r="H20" s="309"/>
      <c r="I20" s="309"/>
      <c r="J20" s="309"/>
      <c r="K20" s="309"/>
      <c r="L20" s="309"/>
      <c r="M20" s="309"/>
      <c r="N20" s="309"/>
      <c r="O20" s="309"/>
      <c r="Q20" s="27"/>
    </row>
    <row r="21" spans="3:18" x14ac:dyDescent="0.25">
      <c r="D21" s="314" t="s">
        <v>478</v>
      </c>
      <c r="E21">
        <f t="shared" si="0"/>
        <v>11</v>
      </c>
      <c r="F21" s="308" t="s">
        <v>112</v>
      </c>
      <c r="G21" s="309" t="s">
        <v>461</v>
      </c>
      <c r="H21" s="309"/>
      <c r="I21" s="309"/>
      <c r="J21" s="309"/>
      <c r="K21" s="309"/>
      <c r="L21" s="309"/>
      <c r="M21" s="309"/>
      <c r="N21" s="309"/>
      <c r="O21" s="309"/>
      <c r="Q21" s="27"/>
    </row>
    <row r="22" spans="3:18" x14ac:dyDescent="0.25">
      <c r="C22" s="27"/>
      <c r="D22" s="27">
        <v>-194.3701689861773</v>
      </c>
      <c r="E22">
        <f t="shared" si="0"/>
        <v>12</v>
      </c>
      <c r="F22" s="308" t="s">
        <v>112</v>
      </c>
      <c r="G22" s="309" t="s">
        <v>462</v>
      </c>
      <c r="H22" s="309"/>
      <c r="I22" s="309"/>
      <c r="J22" s="309"/>
      <c r="K22" s="309"/>
      <c r="L22" s="309"/>
      <c r="M22" s="309"/>
      <c r="N22" s="309"/>
      <c r="O22" s="309"/>
      <c r="Q22" s="27"/>
    </row>
    <row r="23" spans="3:18" x14ac:dyDescent="0.25">
      <c r="C23" s="27"/>
      <c r="D23" s="27">
        <v>761.6247347893368</v>
      </c>
      <c r="E23">
        <f t="shared" si="0"/>
        <v>13</v>
      </c>
      <c r="F23" s="308" t="s">
        <v>112</v>
      </c>
      <c r="G23" s="309" t="s">
        <v>465</v>
      </c>
      <c r="H23" s="309"/>
      <c r="I23" s="309"/>
      <c r="J23" s="309"/>
      <c r="K23" s="309"/>
      <c r="L23" s="309"/>
      <c r="M23" s="309"/>
      <c r="N23" s="309"/>
      <c r="O23" s="309"/>
      <c r="Q23" s="27"/>
    </row>
    <row r="24" spans="3:18" x14ac:dyDescent="0.25">
      <c r="C24" s="27"/>
      <c r="D24" s="27">
        <v>19.396433786940179</v>
      </c>
      <c r="E24">
        <f t="shared" si="0"/>
        <v>14</v>
      </c>
      <c r="F24" s="308" t="s">
        <v>112</v>
      </c>
      <c r="G24" s="309" t="s">
        <v>463</v>
      </c>
      <c r="H24" s="309"/>
      <c r="I24" s="309"/>
      <c r="J24" s="309"/>
      <c r="K24" s="309"/>
      <c r="L24" s="309"/>
      <c r="M24" s="309"/>
      <c r="N24" s="309"/>
      <c r="O24" s="309"/>
      <c r="Q24" s="27"/>
    </row>
    <row r="25" spans="3:18" x14ac:dyDescent="0.25">
      <c r="C25" s="27"/>
      <c r="D25" s="27"/>
      <c r="E25">
        <f t="shared" si="0"/>
        <v>15</v>
      </c>
      <c r="F25" s="308"/>
    </row>
    <row r="26" spans="3:18" x14ac:dyDescent="0.25">
      <c r="C26" s="27"/>
      <c r="D26" s="27"/>
      <c r="E26">
        <f t="shared" si="0"/>
        <v>16</v>
      </c>
      <c r="F26" s="308"/>
    </row>
    <row r="27" spans="3:18" x14ac:dyDescent="0.25">
      <c r="C27" s="27"/>
      <c r="D27" s="27"/>
      <c r="E27">
        <f t="shared" si="0"/>
        <v>17</v>
      </c>
      <c r="F27" s="308"/>
    </row>
    <row r="28" spans="3:18" x14ac:dyDescent="0.25">
      <c r="C28" s="27"/>
      <c r="D28" s="27"/>
      <c r="E28">
        <f t="shared" si="0"/>
        <v>18</v>
      </c>
      <c r="F28" s="308"/>
    </row>
    <row r="29" spans="3:18" x14ac:dyDescent="0.25">
      <c r="C29" s="27"/>
      <c r="D29" s="27"/>
      <c r="E29">
        <f t="shared" si="0"/>
        <v>19</v>
      </c>
      <c r="F29" s="308"/>
    </row>
    <row r="30" spans="3:18" x14ac:dyDescent="0.25">
      <c r="C30" s="27"/>
      <c r="D30" s="27"/>
      <c r="E30">
        <f t="shared" si="0"/>
        <v>20</v>
      </c>
      <c r="F30" s="308"/>
    </row>
    <row r="31" spans="3:18" x14ac:dyDescent="0.25">
      <c r="C31" s="27"/>
      <c r="D31" s="27"/>
      <c r="E31">
        <f t="shared" si="0"/>
        <v>21</v>
      </c>
      <c r="F31" s="308"/>
    </row>
    <row r="32" spans="3:18" x14ac:dyDescent="0.25">
      <c r="C32" s="27"/>
      <c r="D32" s="27"/>
      <c r="E32">
        <f t="shared" si="0"/>
        <v>22</v>
      </c>
      <c r="F32" s="308"/>
    </row>
    <row r="33" spans="3:11" x14ac:dyDescent="0.25">
      <c r="C33" s="27"/>
      <c r="D33" s="27"/>
      <c r="E33">
        <f t="shared" si="0"/>
        <v>23</v>
      </c>
      <c r="F33" s="308"/>
    </row>
    <row r="34" spans="3:11" x14ac:dyDescent="0.25">
      <c r="C34" s="27"/>
      <c r="D34" s="27"/>
      <c r="E34">
        <f t="shared" si="0"/>
        <v>24</v>
      </c>
      <c r="F34" s="308"/>
    </row>
    <row r="35" spans="3:11" x14ac:dyDescent="0.25">
      <c r="C35" s="27"/>
      <c r="D35" s="27"/>
      <c r="E35">
        <f t="shared" si="0"/>
        <v>25</v>
      </c>
      <c r="F35" s="308"/>
    </row>
    <row r="36" spans="3:11" x14ac:dyDescent="0.25">
      <c r="C36" s="27"/>
      <c r="D36" s="27"/>
      <c r="E36">
        <f t="shared" si="0"/>
        <v>26</v>
      </c>
      <c r="F36" s="308"/>
    </row>
    <row r="37" spans="3:11" x14ac:dyDescent="0.25">
      <c r="C37" s="27"/>
      <c r="D37" s="27"/>
      <c r="F37" s="308"/>
      <c r="K37" s="27"/>
    </row>
    <row r="38" spans="3:11" x14ac:dyDescent="0.25">
      <c r="C38" s="27"/>
      <c r="D38" s="27"/>
      <c r="F38" s="308"/>
    </row>
    <row r="39" spans="3:11" x14ac:dyDescent="0.25">
      <c r="F39" s="308"/>
    </row>
    <row r="40" spans="3:11" x14ac:dyDescent="0.25">
      <c r="F40" s="308"/>
    </row>
    <row r="41" spans="3:11" x14ac:dyDescent="0.25">
      <c r="F41" s="308"/>
    </row>
    <row r="42" spans="3:11" x14ac:dyDescent="0.25">
      <c r="F42" s="308"/>
    </row>
    <row r="43" spans="3:11" x14ac:dyDescent="0.25">
      <c r="F43" s="308"/>
    </row>
    <row r="44" spans="3:11" x14ac:dyDescent="0.25">
      <c r="F44" s="308"/>
    </row>
    <row r="45" spans="3:11" x14ac:dyDescent="0.25">
      <c r="F45" s="308"/>
    </row>
    <row r="46" spans="3:11" x14ac:dyDescent="0.25">
      <c r="F46" s="308"/>
    </row>
    <row r="47" spans="3:11" x14ac:dyDescent="0.25">
      <c r="F47" s="308"/>
    </row>
    <row r="48" spans="3:11" x14ac:dyDescent="0.25">
      <c r="F48" s="308"/>
    </row>
    <row r="49" spans="6:6" x14ac:dyDescent="0.25">
      <c r="F49" s="308"/>
    </row>
    <row r="50" spans="6:6" x14ac:dyDescent="0.25">
      <c r="F50" s="308"/>
    </row>
    <row r="51" spans="6:6" x14ac:dyDescent="0.25">
      <c r="F51" s="308"/>
    </row>
    <row r="52" spans="6:6" x14ac:dyDescent="0.25">
      <c r="F52" s="308"/>
    </row>
    <row r="53" spans="6:6" x14ac:dyDescent="0.25">
      <c r="F53" s="308"/>
    </row>
    <row r="54" spans="6:6" x14ac:dyDescent="0.25">
      <c r="F54" s="308"/>
    </row>
    <row r="55" spans="6:6" x14ac:dyDescent="0.25">
      <c r="F55" s="308"/>
    </row>
    <row r="56" spans="6:6" x14ac:dyDescent="0.25">
      <c r="F56" s="308"/>
    </row>
    <row r="57" spans="6:6" x14ac:dyDescent="0.25">
      <c r="F57" s="308"/>
    </row>
    <row r="58" spans="6:6" x14ac:dyDescent="0.25">
      <c r="F58" s="308"/>
    </row>
    <row r="59" spans="6:6" x14ac:dyDescent="0.25">
      <c r="F59" s="308"/>
    </row>
    <row r="60" spans="6:6" x14ac:dyDescent="0.25">
      <c r="F60" s="308"/>
    </row>
    <row r="61" spans="6:6" x14ac:dyDescent="0.25">
      <c r="F61" s="308"/>
    </row>
    <row r="62" spans="6:6" x14ac:dyDescent="0.25">
      <c r="F62" s="308"/>
    </row>
    <row r="63" spans="6:6" x14ac:dyDescent="0.25">
      <c r="F63" s="308"/>
    </row>
    <row r="64" spans="6:6" x14ac:dyDescent="0.25">
      <c r="F64" s="308"/>
    </row>
    <row r="65" spans="6:6" x14ac:dyDescent="0.25">
      <c r="F65" s="308"/>
    </row>
    <row r="66" spans="6:6" x14ac:dyDescent="0.25">
      <c r="F66" s="308"/>
    </row>
    <row r="67" spans="6:6" x14ac:dyDescent="0.25">
      <c r="F67" s="308"/>
    </row>
    <row r="68" spans="6:6" x14ac:dyDescent="0.25">
      <c r="F68" s="308"/>
    </row>
    <row r="69" spans="6:6" x14ac:dyDescent="0.25">
      <c r="F69" s="308"/>
    </row>
    <row r="70" spans="6:6" x14ac:dyDescent="0.25">
      <c r="F70" s="308"/>
    </row>
    <row r="71" spans="6:6" x14ac:dyDescent="0.25">
      <c r="F71" s="308"/>
    </row>
    <row r="72" spans="6:6" x14ac:dyDescent="0.25">
      <c r="F72" s="308"/>
    </row>
    <row r="73" spans="6:6" x14ac:dyDescent="0.25">
      <c r="F73" s="308"/>
    </row>
    <row r="74" spans="6:6" x14ac:dyDescent="0.25">
      <c r="F74" s="308"/>
    </row>
    <row r="75" spans="6:6" x14ac:dyDescent="0.25">
      <c r="F75" s="308"/>
    </row>
    <row r="76" spans="6:6" x14ac:dyDescent="0.25">
      <c r="F76" s="308"/>
    </row>
    <row r="77" spans="6:6" x14ac:dyDescent="0.25">
      <c r="F77" s="308"/>
    </row>
    <row r="78" spans="6:6" x14ac:dyDescent="0.25">
      <c r="F78" s="308"/>
    </row>
    <row r="79" spans="6:6" x14ac:dyDescent="0.25">
      <c r="F79" s="308"/>
    </row>
    <row r="80" spans="6:6" x14ac:dyDescent="0.25">
      <c r="F80" s="308"/>
    </row>
    <row r="81" spans="6:6" x14ac:dyDescent="0.25">
      <c r="F81" s="308"/>
    </row>
    <row r="82" spans="6:6" x14ac:dyDescent="0.25">
      <c r="F82" s="308"/>
    </row>
    <row r="83" spans="6:6" x14ac:dyDescent="0.25">
      <c r="F83" s="308"/>
    </row>
    <row r="84" spans="6:6" x14ac:dyDescent="0.25">
      <c r="F84" s="308"/>
    </row>
    <row r="85" spans="6:6" x14ac:dyDescent="0.25">
      <c r="F85" s="308"/>
    </row>
    <row r="86" spans="6:6" x14ac:dyDescent="0.25">
      <c r="F86" s="308"/>
    </row>
    <row r="87" spans="6:6" x14ac:dyDescent="0.25">
      <c r="F87" s="308"/>
    </row>
    <row r="88" spans="6:6" x14ac:dyDescent="0.25">
      <c r="F88" s="308"/>
    </row>
    <row r="89" spans="6:6" x14ac:dyDescent="0.25">
      <c r="F89" s="308"/>
    </row>
    <row r="90" spans="6:6" x14ac:dyDescent="0.25">
      <c r="F90" s="308"/>
    </row>
    <row r="91" spans="6:6" x14ac:dyDescent="0.25">
      <c r="F91" s="308"/>
    </row>
    <row r="92" spans="6:6" x14ac:dyDescent="0.25">
      <c r="F92" s="308"/>
    </row>
    <row r="93" spans="6:6" x14ac:dyDescent="0.25">
      <c r="F93" s="308"/>
    </row>
    <row r="94" spans="6:6" x14ac:dyDescent="0.25">
      <c r="F94" s="308"/>
    </row>
    <row r="95" spans="6:6" x14ac:dyDescent="0.25">
      <c r="F95" s="308"/>
    </row>
    <row r="96" spans="6:6" x14ac:dyDescent="0.25">
      <c r="F96" s="308"/>
    </row>
    <row r="97" spans="6:6" x14ac:dyDescent="0.25">
      <c r="F97" s="308"/>
    </row>
    <row r="98" spans="6:6" x14ac:dyDescent="0.25">
      <c r="F98" s="308"/>
    </row>
    <row r="99" spans="6:6" x14ac:dyDescent="0.25">
      <c r="F99" s="308"/>
    </row>
    <row r="100" spans="6:6" x14ac:dyDescent="0.25">
      <c r="F100" s="308"/>
    </row>
    <row r="101" spans="6:6" x14ac:dyDescent="0.25">
      <c r="F101" s="308"/>
    </row>
    <row r="102" spans="6:6" x14ac:dyDescent="0.25">
      <c r="F102" s="308"/>
    </row>
    <row r="103" spans="6:6" x14ac:dyDescent="0.25">
      <c r="F103" s="308"/>
    </row>
    <row r="104" spans="6:6" x14ac:dyDescent="0.25">
      <c r="F104" s="308"/>
    </row>
    <row r="105" spans="6:6" x14ac:dyDescent="0.25">
      <c r="F105" s="308"/>
    </row>
    <row r="106" spans="6:6" x14ac:dyDescent="0.25">
      <c r="F106" s="308"/>
    </row>
    <row r="107" spans="6:6" x14ac:dyDescent="0.25">
      <c r="F107" s="308"/>
    </row>
    <row r="108" spans="6:6" x14ac:dyDescent="0.25">
      <c r="F108" s="308"/>
    </row>
    <row r="109" spans="6:6" x14ac:dyDescent="0.25">
      <c r="F109" s="308"/>
    </row>
    <row r="110" spans="6:6" x14ac:dyDescent="0.25">
      <c r="F110" s="308"/>
    </row>
    <row r="111" spans="6:6" x14ac:dyDescent="0.25">
      <c r="F111" s="308"/>
    </row>
    <row r="112" spans="6:6" x14ac:dyDescent="0.25">
      <c r="F112" s="308"/>
    </row>
    <row r="113" spans="6:6" x14ac:dyDescent="0.25">
      <c r="F113" s="308"/>
    </row>
    <row r="114" spans="6:6" x14ac:dyDescent="0.25">
      <c r="F114" s="308"/>
    </row>
    <row r="115" spans="6:6" x14ac:dyDescent="0.25">
      <c r="F115" s="308"/>
    </row>
    <row r="116" spans="6:6" x14ac:dyDescent="0.25">
      <c r="F116" s="308"/>
    </row>
    <row r="117" spans="6:6" x14ac:dyDescent="0.25">
      <c r="F117" s="308"/>
    </row>
    <row r="118" spans="6:6" x14ac:dyDescent="0.25">
      <c r="F118" s="308"/>
    </row>
    <row r="119" spans="6:6" x14ac:dyDescent="0.25">
      <c r="F119" s="308"/>
    </row>
    <row r="120" spans="6:6" x14ac:dyDescent="0.25">
      <c r="F120" s="308"/>
    </row>
    <row r="121" spans="6:6" x14ac:dyDescent="0.25">
      <c r="F121" s="308"/>
    </row>
    <row r="122" spans="6:6" x14ac:dyDescent="0.25">
      <c r="F122" s="308"/>
    </row>
    <row r="123" spans="6:6" x14ac:dyDescent="0.25">
      <c r="F123" s="308"/>
    </row>
    <row r="124" spans="6:6" x14ac:dyDescent="0.25">
      <c r="F124" s="308"/>
    </row>
    <row r="125" spans="6:6" x14ac:dyDescent="0.25">
      <c r="F125" s="308"/>
    </row>
    <row r="126" spans="6:6" x14ac:dyDescent="0.25">
      <c r="F126" s="308"/>
    </row>
    <row r="127" spans="6:6" x14ac:dyDescent="0.25">
      <c r="F127" s="308"/>
    </row>
    <row r="128" spans="6:6" x14ac:dyDescent="0.25">
      <c r="F128" s="308"/>
    </row>
    <row r="129" spans="6:6" x14ac:dyDescent="0.25">
      <c r="F129" s="308"/>
    </row>
    <row r="130" spans="6:6" x14ac:dyDescent="0.25">
      <c r="F130" s="308"/>
    </row>
    <row r="131" spans="6:6" x14ac:dyDescent="0.25">
      <c r="F131" s="308"/>
    </row>
    <row r="132" spans="6:6" x14ac:dyDescent="0.25">
      <c r="F132" s="308"/>
    </row>
    <row r="133" spans="6:6" x14ac:dyDescent="0.25">
      <c r="F133" s="308"/>
    </row>
    <row r="134" spans="6:6" x14ac:dyDescent="0.25">
      <c r="F134" s="308"/>
    </row>
    <row r="135" spans="6:6" x14ac:dyDescent="0.25">
      <c r="F135" s="308"/>
    </row>
    <row r="136" spans="6:6" x14ac:dyDescent="0.25">
      <c r="F136" s="308"/>
    </row>
    <row r="137" spans="6:6" x14ac:dyDescent="0.25">
      <c r="F137" s="308"/>
    </row>
    <row r="138" spans="6:6" x14ac:dyDescent="0.25">
      <c r="F138" s="308"/>
    </row>
    <row r="139" spans="6:6" x14ac:dyDescent="0.25">
      <c r="F139" s="308"/>
    </row>
    <row r="140" spans="6:6" x14ac:dyDescent="0.25">
      <c r="F140" s="308"/>
    </row>
    <row r="141" spans="6:6" x14ac:dyDescent="0.25">
      <c r="F141" s="308"/>
    </row>
    <row r="142" spans="6:6" x14ac:dyDescent="0.25">
      <c r="F142" s="308"/>
    </row>
    <row r="143" spans="6:6" x14ac:dyDescent="0.25">
      <c r="F143" s="308"/>
    </row>
    <row r="144" spans="6:6" x14ac:dyDescent="0.25">
      <c r="F144" s="308"/>
    </row>
    <row r="145" spans="6:6" x14ac:dyDescent="0.25">
      <c r="F145" s="308"/>
    </row>
    <row r="146" spans="6:6" x14ac:dyDescent="0.25">
      <c r="F146" s="308"/>
    </row>
    <row r="147" spans="6:6" x14ac:dyDescent="0.25">
      <c r="F147" s="308"/>
    </row>
    <row r="148" spans="6:6" x14ac:dyDescent="0.25">
      <c r="F148" s="308"/>
    </row>
    <row r="149" spans="6:6" x14ac:dyDescent="0.25">
      <c r="F149" s="308"/>
    </row>
    <row r="150" spans="6:6" x14ac:dyDescent="0.25">
      <c r="F150" s="308"/>
    </row>
    <row r="151" spans="6:6" x14ac:dyDescent="0.25">
      <c r="F151" s="308"/>
    </row>
    <row r="152" spans="6:6" x14ac:dyDescent="0.25">
      <c r="F152" s="308"/>
    </row>
    <row r="153" spans="6:6" x14ac:dyDescent="0.25">
      <c r="F153" s="308"/>
    </row>
    <row r="154" spans="6:6" x14ac:dyDescent="0.25">
      <c r="F154" s="308"/>
    </row>
    <row r="155" spans="6:6" x14ac:dyDescent="0.25">
      <c r="F155" s="308"/>
    </row>
    <row r="156" spans="6:6" x14ac:dyDescent="0.25">
      <c r="F156" s="308"/>
    </row>
    <row r="157" spans="6:6" x14ac:dyDescent="0.25">
      <c r="F157" s="308"/>
    </row>
    <row r="158" spans="6:6" x14ac:dyDescent="0.25">
      <c r="F158" s="308"/>
    </row>
    <row r="159" spans="6:6" x14ac:dyDescent="0.25">
      <c r="F159" s="308"/>
    </row>
    <row r="160" spans="6:6" x14ac:dyDescent="0.25">
      <c r="F160" s="308"/>
    </row>
    <row r="161" spans="6:6" x14ac:dyDescent="0.25">
      <c r="F161" s="308"/>
    </row>
    <row r="162" spans="6:6" x14ac:dyDescent="0.25">
      <c r="F162" s="308"/>
    </row>
    <row r="163" spans="6:6" x14ac:dyDescent="0.25">
      <c r="F163" s="308"/>
    </row>
    <row r="164" spans="6:6" x14ac:dyDescent="0.25">
      <c r="F164" s="308"/>
    </row>
    <row r="165" spans="6:6" x14ac:dyDescent="0.25">
      <c r="F165" s="308"/>
    </row>
    <row r="166" spans="6:6" x14ac:dyDescent="0.25">
      <c r="F166" s="308"/>
    </row>
    <row r="167" spans="6:6" x14ac:dyDescent="0.25">
      <c r="F167" s="308"/>
    </row>
    <row r="168" spans="6:6" x14ac:dyDescent="0.25">
      <c r="F168" s="308"/>
    </row>
    <row r="169" spans="6:6" x14ac:dyDescent="0.25">
      <c r="F169" s="308"/>
    </row>
    <row r="170" spans="6:6" x14ac:dyDescent="0.25">
      <c r="F170" s="308"/>
    </row>
    <row r="171" spans="6:6" x14ac:dyDescent="0.25">
      <c r="F171" s="308"/>
    </row>
    <row r="172" spans="6:6" x14ac:dyDescent="0.25">
      <c r="F172" s="308"/>
    </row>
    <row r="173" spans="6:6" x14ac:dyDescent="0.25">
      <c r="F173" s="308"/>
    </row>
    <row r="174" spans="6:6" x14ac:dyDescent="0.25">
      <c r="F174" s="308"/>
    </row>
    <row r="175" spans="6:6" x14ac:dyDescent="0.25">
      <c r="F175" s="308"/>
    </row>
    <row r="176" spans="6:6" x14ac:dyDescent="0.25">
      <c r="F176" s="308"/>
    </row>
    <row r="177" spans="6:6" x14ac:dyDescent="0.25">
      <c r="F177" s="308"/>
    </row>
    <row r="178" spans="6:6" x14ac:dyDescent="0.25">
      <c r="F178" s="308"/>
    </row>
    <row r="179" spans="6:6" x14ac:dyDescent="0.25">
      <c r="F179" s="308"/>
    </row>
    <row r="180" spans="6:6" x14ac:dyDescent="0.25">
      <c r="F180" s="308"/>
    </row>
    <row r="181" spans="6:6" x14ac:dyDescent="0.25">
      <c r="F181" s="308"/>
    </row>
    <row r="182" spans="6:6" x14ac:dyDescent="0.25">
      <c r="F182" s="308"/>
    </row>
    <row r="183" spans="6:6" x14ac:dyDescent="0.25">
      <c r="F183" s="308"/>
    </row>
    <row r="184" spans="6:6" x14ac:dyDescent="0.25">
      <c r="F184" s="308"/>
    </row>
    <row r="185" spans="6:6" x14ac:dyDescent="0.25">
      <c r="F185" s="308"/>
    </row>
    <row r="186" spans="6:6" x14ac:dyDescent="0.25">
      <c r="F186" s="308"/>
    </row>
    <row r="187" spans="6:6" x14ac:dyDescent="0.25">
      <c r="F187" s="308"/>
    </row>
    <row r="188" spans="6:6" x14ac:dyDescent="0.25">
      <c r="F188" s="308"/>
    </row>
    <row r="189" spans="6:6" x14ac:dyDescent="0.25">
      <c r="F189" s="308"/>
    </row>
    <row r="190" spans="6:6" x14ac:dyDescent="0.25">
      <c r="F190" s="308"/>
    </row>
    <row r="191" spans="6:6" x14ac:dyDescent="0.25">
      <c r="F191" s="308"/>
    </row>
    <row r="192" spans="6:6" x14ac:dyDescent="0.25">
      <c r="F192" s="308"/>
    </row>
    <row r="193" spans="6:6" x14ac:dyDescent="0.25">
      <c r="F193" s="308"/>
    </row>
    <row r="194" spans="6:6" x14ac:dyDescent="0.25">
      <c r="F194" s="308"/>
    </row>
    <row r="195" spans="6:6" x14ac:dyDescent="0.25">
      <c r="F195" s="308"/>
    </row>
    <row r="196" spans="6:6" x14ac:dyDescent="0.25">
      <c r="F196" s="308"/>
    </row>
    <row r="197" spans="6:6" x14ac:dyDescent="0.25">
      <c r="F197" s="308"/>
    </row>
    <row r="198" spans="6:6" x14ac:dyDescent="0.25">
      <c r="F198" s="308"/>
    </row>
    <row r="199" spans="6:6" x14ac:dyDescent="0.25">
      <c r="F199" s="308"/>
    </row>
    <row r="200" spans="6:6" x14ac:dyDescent="0.25">
      <c r="F200" s="308"/>
    </row>
    <row r="201" spans="6:6" x14ac:dyDescent="0.25">
      <c r="F201" s="308"/>
    </row>
    <row r="202" spans="6:6" x14ac:dyDescent="0.25">
      <c r="F202" s="308"/>
    </row>
    <row r="203" spans="6:6" x14ac:dyDescent="0.25">
      <c r="F203" s="308"/>
    </row>
    <row r="204" spans="6:6" x14ac:dyDescent="0.25">
      <c r="F204" s="308"/>
    </row>
    <row r="205" spans="6:6" x14ac:dyDescent="0.25">
      <c r="F205" s="308"/>
    </row>
    <row r="206" spans="6:6" x14ac:dyDescent="0.25">
      <c r="F206" s="308"/>
    </row>
    <row r="207" spans="6:6" x14ac:dyDescent="0.25">
      <c r="F207" s="308"/>
    </row>
    <row r="208" spans="6:6" x14ac:dyDescent="0.25">
      <c r="F208" s="308"/>
    </row>
    <row r="209" spans="6:6" x14ac:dyDescent="0.25">
      <c r="F209" s="308"/>
    </row>
    <row r="210" spans="6:6" x14ac:dyDescent="0.25">
      <c r="F210" s="308"/>
    </row>
    <row r="211" spans="6:6" x14ac:dyDescent="0.25">
      <c r="F211" s="308"/>
    </row>
    <row r="212" spans="6:6" x14ac:dyDescent="0.25">
      <c r="F212" s="308"/>
    </row>
    <row r="213" spans="6:6" x14ac:dyDescent="0.25">
      <c r="F213" s="308"/>
    </row>
    <row r="214" spans="6:6" x14ac:dyDescent="0.25">
      <c r="F214" s="308"/>
    </row>
    <row r="215" spans="6:6" x14ac:dyDescent="0.25">
      <c r="F215" s="308"/>
    </row>
    <row r="216" spans="6:6" x14ac:dyDescent="0.25">
      <c r="F216" s="308"/>
    </row>
    <row r="217" spans="6:6" x14ac:dyDescent="0.25">
      <c r="F217" s="308"/>
    </row>
    <row r="218" spans="6:6" x14ac:dyDescent="0.25">
      <c r="F218" s="308"/>
    </row>
    <row r="219" spans="6:6" x14ac:dyDescent="0.25">
      <c r="F219" s="308"/>
    </row>
    <row r="220" spans="6:6" x14ac:dyDescent="0.25">
      <c r="F220" s="308"/>
    </row>
    <row r="221" spans="6:6" x14ac:dyDescent="0.25">
      <c r="F221" s="308"/>
    </row>
    <row r="222" spans="6:6" x14ac:dyDescent="0.25">
      <c r="F222" s="308"/>
    </row>
    <row r="223" spans="6:6" x14ac:dyDescent="0.25">
      <c r="F223" s="308"/>
    </row>
    <row r="224" spans="6:6" x14ac:dyDescent="0.25">
      <c r="F224" s="308"/>
    </row>
    <row r="225" spans="6:6" x14ac:dyDescent="0.25">
      <c r="F225" s="308"/>
    </row>
    <row r="226" spans="6:6" x14ac:dyDescent="0.25">
      <c r="F226" s="308"/>
    </row>
    <row r="227" spans="6:6" x14ac:dyDescent="0.25">
      <c r="F227" s="308"/>
    </row>
    <row r="228" spans="6:6" x14ac:dyDescent="0.25">
      <c r="F228" s="308"/>
    </row>
    <row r="229" spans="6:6" x14ac:dyDescent="0.25">
      <c r="F229" s="308"/>
    </row>
    <row r="230" spans="6:6" x14ac:dyDescent="0.25">
      <c r="F230" s="308"/>
    </row>
    <row r="231" spans="6:6" x14ac:dyDescent="0.25">
      <c r="F231" s="308"/>
    </row>
    <row r="232" spans="6:6" x14ac:dyDescent="0.25">
      <c r="F232" s="308"/>
    </row>
    <row r="233" spans="6:6" x14ac:dyDescent="0.25">
      <c r="F233" s="308"/>
    </row>
    <row r="234" spans="6:6" x14ac:dyDescent="0.25">
      <c r="F234" s="308"/>
    </row>
    <row r="235" spans="6:6" x14ac:dyDescent="0.25">
      <c r="F235" s="308"/>
    </row>
    <row r="236" spans="6:6" x14ac:dyDescent="0.25">
      <c r="F236" s="308"/>
    </row>
    <row r="237" spans="6:6" x14ac:dyDescent="0.25">
      <c r="F237" s="308"/>
    </row>
    <row r="238" spans="6:6" x14ac:dyDescent="0.25">
      <c r="F238" s="308"/>
    </row>
    <row r="239" spans="6:6" x14ac:dyDescent="0.25">
      <c r="F239" s="308"/>
    </row>
    <row r="240" spans="6:6" x14ac:dyDescent="0.25">
      <c r="F240" s="308"/>
    </row>
    <row r="241" spans="6:6" x14ac:dyDescent="0.25">
      <c r="F241" s="308"/>
    </row>
    <row r="242" spans="6:6" x14ac:dyDescent="0.25">
      <c r="F242" s="308"/>
    </row>
    <row r="243" spans="6:6" x14ac:dyDescent="0.25">
      <c r="F243" s="308"/>
    </row>
    <row r="244" spans="6:6" x14ac:dyDescent="0.25">
      <c r="F244" s="308"/>
    </row>
    <row r="245" spans="6:6" x14ac:dyDescent="0.25">
      <c r="F245" s="308"/>
    </row>
    <row r="246" spans="6:6" x14ac:dyDescent="0.25">
      <c r="F246" s="308"/>
    </row>
    <row r="247" spans="6:6" x14ac:dyDescent="0.25">
      <c r="F247" s="308"/>
    </row>
    <row r="248" spans="6:6" x14ac:dyDescent="0.25">
      <c r="F248" s="308"/>
    </row>
    <row r="249" spans="6:6" x14ac:dyDescent="0.25">
      <c r="F249" s="308"/>
    </row>
    <row r="250" spans="6:6" x14ac:dyDescent="0.25">
      <c r="F250" s="308"/>
    </row>
    <row r="251" spans="6:6" x14ac:dyDescent="0.25">
      <c r="F251" s="308"/>
    </row>
    <row r="252" spans="6:6" x14ac:dyDescent="0.25">
      <c r="F252" s="308"/>
    </row>
    <row r="253" spans="6:6" x14ac:dyDescent="0.25">
      <c r="F253" s="308"/>
    </row>
    <row r="254" spans="6:6" x14ac:dyDescent="0.25">
      <c r="F254" s="308"/>
    </row>
    <row r="255" spans="6:6" x14ac:dyDescent="0.25">
      <c r="F255" s="308"/>
    </row>
    <row r="256" spans="6:6" x14ac:dyDescent="0.25">
      <c r="F256" s="308"/>
    </row>
    <row r="257" spans="6:6" x14ac:dyDescent="0.25">
      <c r="F257" s="308"/>
    </row>
    <row r="258" spans="6:6" x14ac:dyDescent="0.25">
      <c r="F258" s="308"/>
    </row>
    <row r="259" spans="6:6" x14ac:dyDescent="0.25">
      <c r="F259" s="308"/>
    </row>
    <row r="260" spans="6:6" x14ac:dyDescent="0.25">
      <c r="F260" s="308"/>
    </row>
    <row r="261" spans="6:6" x14ac:dyDescent="0.25">
      <c r="F261" s="308"/>
    </row>
    <row r="262" spans="6:6" x14ac:dyDescent="0.25">
      <c r="F262" s="308"/>
    </row>
    <row r="263" spans="6:6" x14ac:dyDescent="0.25">
      <c r="F263" s="308"/>
    </row>
    <row r="264" spans="6:6" x14ac:dyDescent="0.25">
      <c r="F264" s="308"/>
    </row>
    <row r="265" spans="6:6" x14ac:dyDescent="0.25">
      <c r="F265" s="308"/>
    </row>
    <row r="266" spans="6:6" x14ac:dyDescent="0.25">
      <c r="F266" s="308"/>
    </row>
    <row r="267" spans="6:6" x14ac:dyDescent="0.25">
      <c r="F267" s="308"/>
    </row>
    <row r="268" spans="6:6" x14ac:dyDescent="0.25">
      <c r="F268" s="308"/>
    </row>
    <row r="269" spans="6:6" x14ac:dyDescent="0.25">
      <c r="F269" s="308"/>
    </row>
    <row r="270" spans="6:6" x14ac:dyDescent="0.25">
      <c r="F270" s="308"/>
    </row>
    <row r="271" spans="6:6" x14ac:dyDescent="0.25">
      <c r="F271" s="308"/>
    </row>
    <row r="272" spans="6:6" x14ac:dyDescent="0.25">
      <c r="F272" s="308"/>
    </row>
    <row r="273" spans="6:6" x14ac:dyDescent="0.25">
      <c r="F273" s="308"/>
    </row>
    <row r="274" spans="6:6" x14ac:dyDescent="0.25">
      <c r="F274" s="308"/>
    </row>
    <row r="275" spans="6:6" x14ac:dyDescent="0.25">
      <c r="F275" s="308"/>
    </row>
    <row r="276" spans="6:6" x14ac:dyDescent="0.25">
      <c r="F276" s="308"/>
    </row>
    <row r="277" spans="6:6" x14ac:dyDescent="0.25">
      <c r="F277" s="308"/>
    </row>
    <row r="278" spans="6:6" x14ac:dyDescent="0.25">
      <c r="F278" s="308"/>
    </row>
    <row r="279" spans="6:6" x14ac:dyDescent="0.25">
      <c r="F279" s="308"/>
    </row>
    <row r="280" spans="6:6" x14ac:dyDescent="0.25">
      <c r="F280" s="308"/>
    </row>
    <row r="281" spans="6:6" x14ac:dyDescent="0.25">
      <c r="F281" s="308"/>
    </row>
    <row r="282" spans="6:6" x14ac:dyDescent="0.25">
      <c r="F282" s="308"/>
    </row>
    <row r="283" spans="6:6" x14ac:dyDescent="0.25">
      <c r="F283" s="308"/>
    </row>
    <row r="284" spans="6:6" x14ac:dyDescent="0.25">
      <c r="F284" s="308"/>
    </row>
    <row r="285" spans="6:6" x14ac:dyDescent="0.25">
      <c r="F285" s="308"/>
    </row>
    <row r="286" spans="6:6" x14ac:dyDescent="0.25">
      <c r="F286" s="308"/>
    </row>
    <row r="287" spans="6:6" x14ac:dyDescent="0.25">
      <c r="F287" s="308"/>
    </row>
    <row r="288" spans="6:6" x14ac:dyDescent="0.25">
      <c r="F288" s="308"/>
    </row>
    <row r="289" spans="6:6" x14ac:dyDescent="0.25">
      <c r="F289" s="308"/>
    </row>
    <row r="290" spans="6:6" x14ac:dyDescent="0.25">
      <c r="F290" s="308"/>
    </row>
    <row r="291" spans="6:6" x14ac:dyDescent="0.25">
      <c r="F291" s="308"/>
    </row>
    <row r="292" spans="6:6" x14ac:dyDescent="0.25">
      <c r="F292" s="308"/>
    </row>
    <row r="293" spans="6:6" x14ac:dyDescent="0.25">
      <c r="F293" s="308"/>
    </row>
    <row r="294" spans="6:6" x14ac:dyDescent="0.25">
      <c r="F294" s="308"/>
    </row>
    <row r="295" spans="6:6" x14ac:dyDescent="0.25">
      <c r="F295" s="308"/>
    </row>
    <row r="296" spans="6:6" x14ac:dyDescent="0.25">
      <c r="F296" s="308"/>
    </row>
    <row r="297" spans="6:6" x14ac:dyDescent="0.25">
      <c r="F297" s="308"/>
    </row>
    <row r="298" spans="6:6" x14ac:dyDescent="0.25">
      <c r="F298" s="308"/>
    </row>
    <row r="299" spans="6:6" x14ac:dyDescent="0.25">
      <c r="F299" s="308"/>
    </row>
    <row r="300" spans="6:6" x14ac:dyDescent="0.25">
      <c r="F300" s="308"/>
    </row>
    <row r="301" spans="6:6" x14ac:dyDescent="0.25">
      <c r="F301" s="308"/>
    </row>
    <row r="302" spans="6:6" x14ac:dyDescent="0.25">
      <c r="F302" s="308"/>
    </row>
    <row r="303" spans="6:6" x14ac:dyDescent="0.25">
      <c r="F303" s="308"/>
    </row>
    <row r="304" spans="6:6" x14ac:dyDescent="0.25">
      <c r="F304" s="308"/>
    </row>
    <row r="305" spans="6:6" x14ac:dyDescent="0.25">
      <c r="F305" s="308"/>
    </row>
    <row r="306" spans="6:6" x14ac:dyDescent="0.25">
      <c r="F306" s="308"/>
    </row>
    <row r="307" spans="6:6" x14ac:dyDescent="0.25">
      <c r="F307" s="308"/>
    </row>
    <row r="308" spans="6:6" x14ac:dyDescent="0.25">
      <c r="F308" s="308"/>
    </row>
    <row r="309" spans="6:6" x14ac:dyDescent="0.25">
      <c r="F309" s="30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6" r:id="rId4" name="Button 6">
              <controlPr defaultSize="0" print="0" autoFill="0" autoPict="0" macro="[0]!Get_flags">
                <anchor moveWithCells="1" sizeWithCells="1">
                  <from>
                    <xdr:col>0</xdr:col>
                    <xdr:colOff>209550</xdr:colOff>
                    <xdr:row>2</xdr:row>
                    <xdr:rowOff>19050</xdr:rowOff>
                  </from>
                  <to>
                    <xdr:col>1</xdr:col>
                    <xdr:colOff>600075</xdr:colOff>
                    <xdr:row>6</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I568"/>
  <sheetViews>
    <sheetView zoomScaleNormal="100" workbookViewId="0">
      <selection activeCell="O45" sqref="O45"/>
    </sheetView>
  </sheetViews>
  <sheetFormatPr defaultColWidth="9.140625" defaultRowHeight="15" x14ac:dyDescent="0.25"/>
  <cols>
    <col min="1" max="1" width="11.140625" style="85" customWidth="1"/>
    <col min="2" max="3" width="9.85546875" style="85" customWidth="1"/>
    <col min="4" max="4" width="13" style="89" customWidth="1"/>
    <col min="5" max="5" width="22.28515625" style="90" customWidth="1"/>
    <col min="6" max="6" width="10.85546875" style="90" customWidth="1"/>
    <col min="7" max="7" width="23.42578125" style="90" customWidth="1"/>
    <col min="8" max="8" width="10.140625" style="89" customWidth="1"/>
    <col min="9" max="9" width="21.5703125" style="85" customWidth="1"/>
    <col min="10" max="10" width="9.42578125" style="85" customWidth="1"/>
    <col min="11" max="11" width="21.7109375" style="85" customWidth="1"/>
    <col min="12" max="12" width="9.5703125" style="85" customWidth="1"/>
    <col min="13" max="13" width="29.85546875" style="85" customWidth="1"/>
    <col min="14" max="14" width="9.42578125" style="85" customWidth="1"/>
    <col min="15" max="15" width="28.7109375" style="85" customWidth="1"/>
    <col min="16" max="16" width="16" style="85" customWidth="1"/>
    <col min="17" max="17" width="11.5703125" style="85" customWidth="1"/>
    <col min="18" max="18" width="14.42578125" style="85" customWidth="1"/>
    <col min="19" max="19" width="12.85546875" style="85" customWidth="1"/>
    <col min="20" max="20" width="16.28515625" style="85" customWidth="1"/>
    <col min="21" max="21" width="12.7109375" style="85" customWidth="1"/>
    <col min="22" max="22" width="11.85546875" style="85" customWidth="1"/>
    <col min="23" max="23" width="21.85546875" style="85" customWidth="1"/>
    <col min="24" max="24" width="25" style="85" customWidth="1"/>
    <col min="25" max="25" width="29.28515625" style="85" customWidth="1"/>
    <col min="26" max="26" width="18.5703125" style="85" customWidth="1"/>
    <col min="27" max="27" width="24.42578125" style="85" customWidth="1"/>
    <col min="28" max="28" width="10.28515625" style="85" customWidth="1"/>
    <col min="29" max="35" width="9.140625" style="85" customWidth="1"/>
    <col min="36" max="36" width="9.85546875" style="85" customWidth="1"/>
    <col min="37" max="38" width="9.140625" style="85" customWidth="1"/>
    <col min="39" max="39" width="10.42578125" style="85" customWidth="1"/>
    <col min="40" max="40" width="9.140625" style="85" customWidth="1"/>
    <col min="41" max="42" width="11.5703125" style="85" customWidth="1"/>
    <col min="43" max="44" width="11.7109375" style="85" customWidth="1"/>
    <col min="45" max="45" width="22.140625" style="85" customWidth="1"/>
    <col min="46" max="47" width="9.140625" style="85" customWidth="1"/>
    <col min="48" max="48" width="10" style="85" customWidth="1"/>
    <col min="49" max="16384" width="9.140625" style="85"/>
  </cols>
  <sheetData>
    <row r="1" spans="1:35" ht="15.75" thickBot="1" x14ac:dyDescent="0.3">
      <c r="C1" s="89"/>
      <c r="D1" s="90"/>
      <c r="G1" s="89"/>
      <c r="H1" s="85"/>
    </row>
    <row r="2" spans="1:35" ht="19.5" thickBot="1" x14ac:dyDescent="0.3">
      <c r="D2" s="135" t="s">
        <v>49</v>
      </c>
      <c r="E2" s="388"/>
      <c r="F2" s="389"/>
      <c r="G2" s="389"/>
      <c r="H2"/>
      <c r="J2" s="384" t="s">
        <v>219</v>
      </c>
      <c r="K2" s="385"/>
      <c r="L2" s="385"/>
      <c r="M2" s="385"/>
      <c r="O2" s="403" t="s">
        <v>101</v>
      </c>
      <c r="P2" s="404"/>
      <c r="Q2" s="404"/>
      <c r="R2" s="405"/>
    </row>
    <row r="3" spans="1:35" ht="18.75" customHeight="1" x14ac:dyDescent="0.25">
      <c r="C3" s="229">
        <v>1</v>
      </c>
      <c r="D3" s="169"/>
      <c r="E3" s="230" t="s">
        <v>240</v>
      </c>
      <c r="F3" s="392">
        <f>D3*0.3049 + D4</f>
        <v>850</v>
      </c>
      <c r="G3" s="275" t="str">
        <f>IF(AND(D3&lt;&gt;0,D4&lt;&gt;0),"Error! Metric &amp; imperial.","")</f>
        <v/>
      </c>
      <c r="I3">
        <v>25</v>
      </c>
      <c r="J3" s="168">
        <v>0.78</v>
      </c>
      <c r="K3" s="387" t="s">
        <v>95</v>
      </c>
      <c r="L3" s="387"/>
      <c r="M3" s="387"/>
      <c r="O3" s="247" t="s">
        <v>406</v>
      </c>
      <c r="P3" s="248" t="s">
        <v>84</v>
      </c>
      <c r="Q3" s="249" t="s">
        <v>30</v>
      </c>
      <c r="R3" s="249" t="s">
        <v>337</v>
      </c>
    </row>
    <row r="4" spans="1:35" ht="19.5" thickBot="1" x14ac:dyDescent="0.35">
      <c r="C4" s="217">
        <f>C3+1</f>
        <v>2</v>
      </c>
      <c r="D4" s="170">
        <v>850</v>
      </c>
      <c r="E4" s="230" t="s">
        <v>243</v>
      </c>
      <c r="F4" s="393"/>
      <c r="G4" s="275" t="str" cm="1">
        <f t="array" ref="G4">IF(INDEX(Drag_function_Maxs,drag_functoin_index*2-1)*sea_level_speed_of_sound&lt;departure_velocity_mps,"Error!  V₀ &gt; Vmax.","")</f>
        <v/>
      </c>
      <c r="I4">
        <f>I3+1</f>
        <v>26</v>
      </c>
      <c r="J4" s="184">
        <v>1.2250000000000001</v>
      </c>
      <c r="K4" s="394" t="s">
        <v>96</v>
      </c>
      <c r="L4" s="394"/>
      <c r="M4" s="394"/>
      <c r="N4" s="87" t="s">
        <v>75</v>
      </c>
      <c r="O4" s="250">
        <v>1.2034</v>
      </c>
      <c r="P4" s="251">
        <v>1.222</v>
      </c>
      <c r="Q4" s="252">
        <v>1.2250000000000001</v>
      </c>
      <c r="R4" s="252">
        <v>1.2255705834774895</v>
      </c>
    </row>
    <row r="5" spans="1:35" x14ac:dyDescent="0.25">
      <c r="C5" s="217">
        <f t="shared" ref="C5:C28" si="0">C4+1</f>
        <v>3</v>
      </c>
      <c r="D5" s="171"/>
      <c r="E5" s="231" t="s">
        <v>241</v>
      </c>
      <c r="F5" s="392">
        <f>D5*25.4+D6</f>
        <v>5.56</v>
      </c>
      <c r="G5" s="390" t="str">
        <f>IF(AND(D5&lt;&gt;0,D6&lt;&gt;0),"Error! Metric &amp; imperial.","")</f>
        <v/>
      </c>
      <c r="I5" s="397">
        <f>I4+1</f>
        <v>27</v>
      </c>
      <c r="J5" s="401">
        <v>2</v>
      </c>
      <c r="K5" s="387" t="s">
        <v>93</v>
      </c>
      <c r="L5" s="387"/>
      <c r="M5" s="387"/>
      <c r="N5"/>
    </row>
    <row r="6" spans="1:35" ht="15.75" thickBot="1" x14ac:dyDescent="0.3">
      <c r="C6" s="217">
        <f t="shared" si="0"/>
        <v>4</v>
      </c>
      <c r="D6" s="171">
        <v>5.56</v>
      </c>
      <c r="E6" s="231" t="s">
        <v>242</v>
      </c>
      <c r="F6" s="393"/>
      <c r="G6" s="391"/>
      <c r="I6" s="398"/>
      <c r="J6" s="402"/>
      <c r="K6" s="399" t="str" cm="1">
        <f t="array" ref="K6">INDEX(density_function_name,2*J5-1)</f>
        <v>US pre-1945</v>
      </c>
      <c r="L6" s="400"/>
      <c r="M6" s="400"/>
    </row>
    <row r="7" spans="1:35" ht="15.75" thickBot="1" x14ac:dyDescent="0.3">
      <c r="C7" s="217">
        <f t="shared" si="0"/>
        <v>5</v>
      </c>
      <c r="D7" s="169"/>
      <c r="E7" s="230" t="s">
        <v>413</v>
      </c>
      <c r="F7" s="392">
        <f>D7*0.45359237+D8</f>
        <v>3.5599999999999998E-3</v>
      </c>
      <c r="G7" s="390" t="str">
        <f>IF(AND(D7&lt;&gt;0,D8&lt;&gt;0),"Error! Metric &amp; imperial.","")</f>
        <v/>
      </c>
      <c r="I7">
        <f>I5+1</f>
        <v>28</v>
      </c>
      <c r="J7" s="185">
        <v>1</v>
      </c>
      <c r="K7" s="394" t="s">
        <v>69</v>
      </c>
      <c r="L7" s="394"/>
      <c r="M7" s="394"/>
      <c r="O7" s="403" t="s">
        <v>447</v>
      </c>
      <c r="P7" s="406"/>
      <c r="Q7" s="406"/>
      <c r="R7" s="405"/>
    </row>
    <row r="8" spans="1:35" ht="15.75" thickBot="1" x14ac:dyDescent="0.3">
      <c r="C8" s="217">
        <f t="shared" si="0"/>
        <v>6</v>
      </c>
      <c r="D8" s="169">
        <v>3.5599999999999998E-3</v>
      </c>
      <c r="E8" s="230" t="s">
        <v>333</v>
      </c>
      <c r="F8" s="393"/>
      <c r="G8" s="391"/>
      <c r="I8">
        <f>I7+1</f>
        <v>29</v>
      </c>
      <c r="J8" s="183">
        <v>15</v>
      </c>
      <c r="K8" s="387" t="s">
        <v>216</v>
      </c>
      <c r="L8" s="387"/>
      <c r="M8" s="387"/>
      <c r="O8" s="258" t="s">
        <v>407</v>
      </c>
      <c r="P8" s="259" t="s">
        <v>102</v>
      </c>
      <c r="Q8" s="260" t="s">
        <v>30</v>
      </c>
      <c r="R8" s="249" t="s">
        <v>337</v>
      </c>
    </row>
    <row r="9" spans="1:35" ht="19.5" customHeight="1" thickBot="1" x14ac:dyDescent="0.35">
      <c r="C9" s="217">
        <f t="shared" si="0"/>
        <v>7</v>
      </c>
      <c r="D9" s="172"/>
      <c r="E9" s="231" t="s">
        <v>245</v>
      </c>
      <c r="F9" s="392">
        <f>D9*0.3049 + D10</f>
        <v>-0.06</v>
      </c>
      <c r="G9" s="390" t="str">
        <f>IF(AND(D9&lt;&gt;0,D10&lt;&gt;0),"Error! Metric &amp; imperial.","")</f>
        <v/>
      </c>
      <c r="I9">
        <f>I8+1</f>
        <v>30</v>
      </c>
      <c r="J9" s="185">
        <v>340.3</v>
      </c>
      <c r="K9" s="394" t="s">
        <v>451</v>
      </c>
      <c r="L9" s="394"/>
      <c r="M9" s="394"/>
      <c r="N9" s="87" t="s">
        <v>75</v>
      </c>
      <c r="O9" s="244">
        <v>341.5</v>
      </c>
      <c r="P9" s="245">
        <v>342</v>
      </c>
      <c r="Q9" s="246">
        <v>340.3</v>
      </c>
      <c r="R9" s="252">
        <v>340.15679999999998</v>
      </c>
    </row>
    <row r="10" spans="1:35" x14ac:dyDescent="0.25">
      <c r="C10" s="217">
        <f t="shared" si="0"/>
        <v>8</v>
      </c>
      <c r="D10" s="172">
        <v>-0.06</v>
      </c>
      <c r="E10" s="231" t="s">
        <v>246</v>
      </c>
      <c r="F10" s="393"/>
      <c r="G10" s="391"/>
      <c r="I10" s="397">
        <f>I9+1</f>
        <v>31</v>
      </c>
      <c r="J10" s="407">
        <v>2</v>
      </c>
      <c r="K10" s="387" t="s">
        <v>94</v>
      </c>
      <c r="L10" s="387"/>
      <c r="M10" s="387"/>
    </row>
    <row r="11" spans="1:35" ht="15" customHeight="1" x14ac:dyDescent="0.25">
      <c r="C11" s="217">
        <f t="shared" si="0"/>
        <v>9</v>
      </c>
      <c r="D11" s="169"/>
      <c r="E11" s="230" t="s">
        <v>247</v>
      </c>
      <c r="F11" s="392">
        <f>D11*0.3049 + D12</f>
        <v>0</v>
      </c>
      <c r="G11" s="390" t="str">
        <f>IF(AND(D11&lt;&gt;0,D12&lt;&gt;0),"Error! Metric &amp; imperial.","")</f>
        <v/>
      </c>
      <c r="I11" s="398"/>
      <c r="J11" s="408"/>
      <c r="K11" s="399" t="str" cm="1">
        <f t="array" ref="K11">INDEX(speed_of_sound_function_name, 2*J10-1)</f>
        <v>old US</v>
      </c>
      <c r="L11" s="400"/>
      <c r="M11" s="400"/>
      <c r="N11"/>
    </row>
    <row r="12" spans="1:35" x14ac:dyDescent="0.25">
      <c r="C12" s="217">
        <f t="shared" si="0"/>
        <v>10</v>
      </c>
      <c r="D12" s="169"/>
      <c r="E12" s="230" t="s">
        <v>332</v>
      </c>
      <c r="F12" s="393"/>
      <c r="G12" s="391"/>
      <c r="I12">
        <f>I10+1</f>
        <v>32</v>
      </c>
      <c r="J12" s="186">
        <v>0</v>
      </c>
      <c r="K12" s="394" t="s">
        <v>97</v>
      </c>
      <c r="L12" s="394"/>
      <c r="M12" s="394"/>
    </row>
    <row r="13" spans="1:35" x14ac:dyDescent="0.25">
      <c r="A13" s="272">
        <v>51.673999999999999</v>
      </c>
      <c r="C13" s="217">
        <f t="shared" si="0"/>
        <v>11</v>
      </c>
      <c r="D13" s="272">
        <v>8.8390505608108391E-2</v>
      </c>
      <c r="E13" s="394" t="s">
        <v>237</v>
      </c>
      <c r="F13" s="394"/>
      <c r="G13" s="394"/>
      <c r="H13"/>
      <c r="I13">
        <f>I12+1</f>
        <v>33</v>
      </c>
      <c r="J13" s="187">
        <v>240</v>
      </c>
      <c r="K13" s="387" t="s">
        <v>98</v>
      </c>
      <c r="L13" s="387"/>
      <c r="M13" s="387"/>
      <c r="O13" s="304"/>
    </row>
    <row r="14" spans="1:35" customFormat="1" x14ac:dyDescent="0.25">
      <c r="C14" s="217">
        <f t="shared" si="0"/>
        <v>12</v>
      </c>
      <c r="D14" s="173">
        <v>12</v>
      </c>
      <c r="E14" s="394" t="s">
        <v>60</v>
      </c>
      <c r="F14" s="394"/>
      <c r="G14" s="394"/>
      <c r="I14">
        <f>I13+1</f>
        <v>34</v>
      </c>
      <c r="J14" s="185"/>
      <c r="K14" s="394" t="s">
        <v>116</v>
      </c>
      <c r="L14" s="394"/>
      <c r="M14" s="394"/>
      <c r="N14" s="85"/>
      <c r="O14" s="85"/>
      <c r="P14" s="85"/>
      <c r="Q14" s="85"/>
      <c r="R14" s="85"/>
      <c r="S14" s="85"/>
      <c r="T14" s="85"/>
      <c r="U14" s="85"/>
      <c r="V14" s="85"/>
      <c r="W14" s="85"/>
      <c r="X14" s="85"/>
      <c r="Y14" s="85"/>
      <c r="Z14" s="85"/>
      <c r="AA14" s="85"/>
      <c r="AB14" s="85"/>
      <c r="AC14" s="85"/>
      <c r="AD14" s="85"/>
      <c r="AE14" s="85"/>
      <c r="AF14" s="85"/>
      <c r="AG14" s="85"/>
      <c r="AH14" s="85"/>
      <c r="AI14" s="85"/>
    </row>
    <row r="15" spans="1:35" x14ac:dyDescent="0.25">
      <c r="C15" s="397">
        <f t="shared" si="0"/>
        <v>13</v>
      </c>
      <c r="D15" s="395">
        <v>42</v>
      </c>
      <c r="E15" s="387" t="s">
        <v>192</v>
      </c>
      <c r="F15" s="387"/>
      <c r="G15" s="387"/>
      <c r="H15"/>
      <c r="I15">
        <f>I14+1</f>
        <v>35</v>
      </c>
      <c r="J15" s="183"/>
      <c r="K15" s="387" t="s">
        <v>217</v>
      </c>
      <c r="L15" s="387"/>
      <c r="M15" s="387"/>
      <c r="N15"/>
    </row>
    <row r="16" spans="1:35" x14ac:dyDescent="0.25">
      <c r="C16" s="398"/>
      <c r="D16" s="396"/>
      <c r="E16" s="399" t="str">
        <f>IF(drag_functoin_index=0,"vacuum",INDEX(drag_function_name,2*drag_functoin_index-1))</f>
        <v>.308 168 Grain Sierra International Bullet</v>
      </c>
      <c r="F16" s="400"/>
      <c r="G16" s="400"/>
      <c r="H16"/>
      <c r="I16">
        <f>I15+1</f>
        <v>36</v>
      </c>
      <c r="J16" s="185"/>
      <c r="K16" s="394" t="s">
        <v>330</v>
      </c>
      <c r="L16" s="394"/>
      <c r="M16" s="394"/>
      <c r="N16"/>
      <c r="O16"/>
      <c r="P16"/>
      <c r="Q16"/>
    </row>
    <row r="17" spans="1:23" x14ac:dyDescent="0.25">
      <c r="C17" s="217">
        <f>C15+1</f>
        <v>14</v>
      </c>
      <c r="D17" s="254">
        <v>1</v>
      </c>
      <c r="E17" s="394" t="s">
        <v>91</v>
      </c>
      <c r="F17" s="394"/>
      <c r="G17" s="394"/>
      <c r="H17"/>
      <c r="I17"/>
      <c r="J17"/>
      <c r="K17"/>
      <c r="L17"/>
      <c r="M17"/>
      <c r="N17"/>
      <c r="O17"/>
      <c r="P17"/>
      <c r="Q17"/>
    </row>
    <row r="18" spans="1:23" x14ac:dyDescent="0.25">
      <c r="C18" s="217">
        <f t="shared" si="0"/>
        <v>15</v>
      </c>
      <c r="D18" s="174">
        <v>1E-3</v>
      </c>
      <c r="E18" s="387" t="s">
        <v>238</v>
      </c>
      <c r="F18" s="387"/>
      <c r="G18" s="387"/>
      <c r="H18"/>
      <c r="I18"/>
      <c r="N18"/>
      <c r="O18"/>
      <c r="P18"/>
      <c r="Q18"/>
    </row>
    <row r="19" spans="1:23" ht="18.75" x14ac:dyDescent="0.25">
      <c r="C19" s="217">
        <f t="shared" si="0"/>
        <v>16</v>
      </c>
      <c r="D19" s="173">
        <v>5.0000000000000001E-3</v>
      </c>
      <c r="E19" s="394" t="s">
        <v>239</v>
      </c>
      <c r="F19" s="394"/>
      <c r="G19" s="394"/>
      <c r="H19"/>
      <c r="J19" s="384" t="s">
        <v>234</v>
      </c>
      <c r="K19" s="385"/>
      <c r="L19" s="385"/>
      <c r="M19" s="386"/>
      <c r="N19" s="253" t="s">
        <v>195</v>
      </c>
    </row>
    <row r="20" spans="1:23" x14ac:dyDescent="0.25">
      <c r="C20" s="397">
        <f t="shared" si="0"/>
        <v>17</v>
      </c>
      <c r="D20" s="395">
        <v>6</v>
      </c>
      <c r="E20" s="387" t="s">
        <v>193</v>
      </c>
      <c r="F20" s="387"/>
      <c r="G20" s="387"/>
      <c r="H20"/>
      <c r="I20">
        <v>37</v>
      </c>
      <c r="J20" s="183">
        <v>3.98</v>
      </c>
      <c r="K20" s="387" t="str">
        <f>"Overall length in calibers." &amp; IF(J20&gt;7, "  Accuracy reduced if &gt; 7 calibers.","")</f>
        <v>Overall length in calibers.</v>
      </c>
      <c r="L20" s="387"/>
      <c r="M20" s="387"/>
      <c r="N20" s="232" t="str">
        <f>IF(J20&gt;7,"!!!","")</f>
        <v/>
      </c>
    </row>
    <row r="21" spans="1:23" x14ac:dyDescent="0.25">
      <c r="C21" s="398"/>
      <c r="D21" s="396"/>
      <c r="E21" s="399" t="str">
        <f>IF(D20=0,"vacuum",INDEX(cma_function_name,2*D20-1))</f>
        <v>.308 168 Grain Sierra Int. Bullet</v>
      </c>
      <c r="F21" s="400"/>
      <c r="G21" s="400"/>
      <c r="H21"/>
      <c r="I21">
        <f>I20+1</f>
        <v>38</v>
      </c>
      <c r="J21" s="173">
        <v>2.2599999999999998</v>
      </c>
      <c r="K21" s="394" t="str">
        <f>"Nose length in calibers." &amp; IF(AND(J20&gt;0,J21&lt;1.5),"  Accuracy reduced if &lt; 1.5","")</f>
        <v>Nose length in calibers.</v>
      </c>
      <c r="L21" s="394"/>
      <c r="M21" s="394"/>
      <c r="N21" s="232" t="str">
        <f>IF(AND(J20&gt;0,J21 &lt; 1.5),"!!!","")</f>
        <v/>
      </c>
    </row>
    <row r="22" spans="1:23" x14ac:dyDescent="0.25">
      <c r="C22" s="217">
        <f>C20+1</f>
        <v>18</v>
      </c>
      <c r="D22" s="181">
        <v>1</v>
      </c>
      <c r="E22" s="394" t="s">
        <v>113</v>
      </c>
      <c r="F22" s="394"/>
      <c r="G22" s="394"/>
      <c r="H22"/>
      <c r="I22">
        <f t="shared" ref="I22:I28" si="1">I21+1</f>
        <v>39</v>
      </c>
      <c r="J22" s="183">
        <v>0.2</v>
      </c>
      <c r="K22" s="387" t="s">
        <v>218</v>
      </c>
      <c r="L22" s="387"/>
      <c r="M22" s="387"/>
      <c r="N22" s="233"/>
    </row>
    <row r="23" spans="1:23" x14ac:dyDescent="0.25">
      <c r="C23" s="217">
        <f t="shared" si="0"/>
        <v>19</v>
      </c>
      <c r="D23" s="174">
        <v>0.376</v>
      </c>
      <c r="E23" s="387" t="s">
        <v>235</v>
      </c>
      <c r="F23" s="387"/>
      <c r="G23" s="387"/>
      <c r="H23"/>
      <c r="I23">
        <f t="shared" si="1"/>
        <v>40</v>
      </c>
      <c r="J23" s="173">
        <v>0.51</v>
      </c>
      <c r="K23" s="394" t="s">
        <v>194</v>
      </c>
      <c r="L23" s="394"/>
      <c r="M23" s="394"/>
      <c r="N23" s="232" t="str">
        <f>IF(AND(J23&gt;0,J23&lt;0.48),"!!!","")</f>
        <v/>
      </c>
    </row>
    <row r="24" spans="1:23" x14ac:dyDescent="0.25">
      <c r="A24" s="89">
        <f>F32-B24</f>
        <v>-29895.118019714373</v>
      </c>
      <c r="B24" s="85">
        <v>30053.527494775339</v>
      </c>
      <c r="C24" s="217">
        <f t="shared" si="0"/>
        <v>20</v>
      </c>
      <c r="D24" s="172">
        <v>1.03</v>
      </c>
      <c r="E24" s="394" t="s">
        <v>236</v>
      </c>
      <c r="F24" s="394"/>
      <c r="G24" s="394"/>
      <c r="H24"/>
      <c r="I24">
        <f t="shared" si="1"/>
        <v>41</v>
      </c>
      <c r="J24" s="183">
        <v>0.76449999999999996</v>
      </c>
      <c r="K24" s="387" t="s">
        <v>134</v>
      </c>
      <c r="L24" s="387"/>
      <c r="M24" s="387"/>
      <c r="N24" s="234"/>
    </row>
    <row r="25" spans="1:23" x14ac:dyDescent="0.25">
      <c r="A25" s="89">
        <f>F33-B25</f>
        <v>-12067.237027049039</v>
      </c>
      <c r="B25" s="85">
        <v>12067.301760536511</v>
      </c>
      <c r="C25" s="217">
        <f t="shared" si="0"/>
        <v>21</v>
      </c>
      <c r="D25" s="174">
        <v>6</v>
      </c>
      <c r="E25" s="387" t="s">
        <v>140</v>
      </c>
      <c r="F25" s="387"/>
      <c r="G25" s="387"/>
      <c r="H25"/>
      <c r="I25">
        <f t="shared" si="1"/>
        <v>42</v>
      </c>
      <c r="J25" s="173">
        <v>0.25</v>
      </c>
      <c r="K25" s="394" t="s">
        <v>138</v>
      </c>
      <c r="L25" s="394"/>
      <c r="M25" s="394"/>
      <c r="N25" s="234"/>
    </row>
    <row r="26" spans="1:23" x14ac:dyDescent="0.25">
      <c r="A26" s="89">
        <f>F34-B26</f>
        <v>0</v>
      </c>
      <c r="B26" s="85">
        <v>0</v>
      </c>
      <c r="C26" s="217">
        <f t="shared" si="0"/>
        <v>22</v>
      </c>
      <c r="D26" s="172">
        <v>-0.01</v>
      </c>
      <c r="E26" s="394" t="s">
        <v>111</v>
      </c>
      <c r="F26" s="394"/>
      <c r="G26" s="394"/>
      <c r="H26"/>
      <c r="I26">
        <f t="shared" si="1"/>
        <v>43</v>
      </c>
      <c r="J26" s="183">
        <v>2.4500000000000002</v>
      </c>
      <c r="K26" s="387" t="s">
        <v>135</v>
      </c>
      <c r="L26" s="387"/>
      <c r="M26" s="387"/>
      <c r="N26" s="235"/>
    </row>
    <row r="27" spans="1:23" x14ac:dyDescent="0.25">
      <c r="C27" s="217">
        <f t="shared" si="0"/>
        <v>23</v>
      </c>
      <c r="D27" s="174">
        <v>1.9</v>
      </c>
      <c r="E27" s="387" t="s">
        <v>115</v>
      </c>
      <c r="F27" s="387"/>
      <c r="G27" s="387"/>
      <c r="H27"/>
      <c r="I27">
        <f t="shared" si="1"/>
        <v>44</v>
      </c>
      <c r="J27" s="208" t="s">
        <v>112</v>
      </c>
      <c r="K27" s="394" t="str">
        <f>"Set non-blank to compute parameters." &amp; IF(AND(use_ArPars &lt;&gt; "",FFM&lt;&gt;1), " ---Note: Cma FF not 1.00","")</f>
        <v>Set non-blank to compute parameters.</v>
      </c>
      <c r="L27" s="394"/>
      <c r="M27" s="394"/>
      <c r="N27" s="232" t="str">
        <f>IF(AND(use_ArPars &lt;&gt; "",OR(FFM&lt;&gt;1,J20&lt;=0)), "!!!","")</f>
        <v/>
      </c>
    </row>
    <row r="28" spans="1:23" x14ac:dyDescent="0.25">
      <c r="C28" s="217">
        <f t="shared" si="0"/>
        <v>24</v>
      </c>
      <c r="D28" s="172">
        <v>0</v>
      </c>
      <c r="E28" s="394" t="s">
        <v>110</v>
      </c>
      <c r="F28" s="394"/>
      <c r="G28" s="394"/>
      <c r="I28">
        <f t="shared" si="1"/>
        <v>45</v>
      </c>
      <c r="J28" s="183"/>
      <c r="K28" s="387" t="s">
        <v>405</v>
      </c>
      <c r="L28" s="387"/>
      <c r="M28" s="387"/>
      <c r="N28" s="235"/>
    </row>
    <row r="29" spans="1:23" x14ac:dyDescent="0.25">
      <c r="C29"/>
      <c r="D29"/>
      <c r="E29"/>
      <c r="F29"/>
      <c r="G29"/>
      <c r="H29"/>
      <c r="I29"/>
      <c r="L29"/>
      <c r="M29"/>
      <c r="N29"/>
      <c r="O29"/>
      <c r="P29"/>
      <c r="Q29"/>
      <c r="R29"/>
      <c r="S29"/>
    </row>
    <row r="30" spans="1:23" x14ac:dyDescent="0.25">
      <c r="A30" s="85">
        <f>trajectory_range-B30</f>
        <v>-119855.15037600425</v>
      </c>
      <c r="B30" s="85">
        <v>120000</v>
      </c>
      <c r="D30" s="213" t="s">
        <v>196</v>
      </c>
      <c r="E30" s="214" t="s">
        <v>197</v>
      </c>
      <c r="F30" s="214" t="s">
        <v>198</v>
      </c>
      <c r="G30" s="214" t="s">
        <v>199</v>
      </c>
      <c r="H30" s="213" t="s">
        <v>200</v>
      </c>
      <c r="I30" s="215" t="s">
        <v>201</v>
      </c>
      <c r="J30" s="215" t="s">
        <v>202</v>
      </c>
      <c r="K30" s="215" t="s">
        <v>203</v>
      </c>
      <c r="L30" s="215" t="s">
        <v>204</v>
      </c>
      <c r="M30" s="215" t="s">
        <v>205</v>
      </c>
      <c r="N30" s="215" t="s">
        <v>206</v>
      </c>
      <c r="O30" s="215" t="s">
        <v>207</v>
      </c>
      <c r="P30" s="215" t="s">
        <v>208</v>
      </c>
      <c r="Q30" s="215" t="s">
        <v>209</v>
      </c>
      <c r="R30" s="215" t="s">
        <v>210</v>
      </c>
      <c r="S30" s="215" t="s">
        <v>211</v>
      </c>
      <c r="T30" s="215" t="s">
        <v>212</v>
      </c>
      <c r="U30" s="215" t="s">
        <v>213</v>
      </c>
      <c r="V30" s="215" t="s">
        <v>214</v>
      </c>
      <c r="W30" s="215" t="s">
        <v>215</v>
      </c>
    </row>
    <row r="31" spans="1:23" ht="15.75" thickBot="1" x14ac:dyDescent="0.3">
      <c r="D31" s="190"/>
      <c r="E31" s="190"/>
      <c r="F31" s="190"/>
      <c r="G31" s="190"/>
      <c r="H31" s="190"/>
      <c r="I31" s="190"/>
      <c r="J31" s="190"/>
      <c r="K31" s="190"/>
      <c r="L31" s="190"/>
      <c r="M31" s="190"/>
      <c r="N31" s="190"/>
      <c r="O31" s="190"/>
      <c r="P31" s="190"/>
      <c r="Q31" s="190"/>
      <c r="R31" s="190"/>
      <c r="S31" s="190"/>
      <c r="T31" s="190"/>
      <c r="U31" s="190"/>
      <c r="V31" s="190"/>
      <c r="W31" s="190"/>
    </row>
    <row r="32" spans="1:23" x14ac:dyDescent="0.25">
      <c r="A32" s="305">
        <f t="shared" ref="A32:A37" si="2">D32-B32</f>
        <v>-55.150376004252934</v>
      </c>
      <c r="B32" s="306">
        <v>200</v>
      </c>
      <c r="C32">
        <v>101</v>
      </c>
      <c r="D32" s="96">
        <f t="array" ref="D32:W526" xml:space="preserve"> trajectory(  departure_velocity_mps, departure_angle, drag_functoin_index, projectile_mass_kg, projectile_diameter_mm, projectile_form_factor, 0, target_altitude_meters, time_step_max,  display_interval, shooter_altitude_meters,      Sea_level_air_pressure,Sea_level_air_temperature,Sea_level_air_humidity,cma_functoin_index,twist,Rga,Rgt,Cdd_2,FFM,CLP,sea_level_air_density,sea_level_speed_of_sound,air_density_function_index,speed_of_sound_function_index,CL_alpha,CNp_alpha,Initial_latitude,Initiial_azimuth,use_coriolis,use_MPMT,use_ArPars,ArPars,use_curved,disable_cda2)</f>
        <v>144.84962399574707</v>
      </c>
      <c r="E32" s="224" t="str">
        <v xml:space="preserve">  range ( m )</v>
      </c>
      <c r="F32" s="94">
        <v>158.40947506096575</v>
      </c>
      <c r="G32" s="199" t="str">
        <v xml:space="preserve">  range ( yrd )</v>
      </c>
      <c r="H32" s="225">
        <v>0</v>
      </c>
      <c r="I32" s="199" t="str">
        <v xml:space="preserve">  target altitude ( m )</v>
      </c>
      <c r="J32" s="227">
        <v>0</v>
      </c>
      <c r="K32" s="200" t="str">
        <v xml:space="preserve">  target altitude ( ft )</v>
      </c>
      <c r="L32" s="191">
        <v>42</v>
      </c>
      <c r="M32" s="201" t="str">
        <v xml:space="preserve">  drag index</v>
      </c>
      <c r="N32" s="163" t="str">
        <v/>
      </c>
      <c r="O32" s="203" t="str">
        <v xml:space="preserve">  .308 168 Grain Sierra International Bullet</v>
      </c>
      <c r="P32" s="91" t="str">
        <v/>
      </c>
      <c r="Q32" s="105" t="str">
        <v/>
      </c>
      <c r="R32" s="163" t="str">
        <v/>
      </c>
      <c r="S32" s="105" t="str">
        <v/>
      </c>
      <c r="T32" s="91" t="str">
        <v/>
      </c>
      <c r="U32" s="103" t="str">
        <v/>
      </c>
      <c r="V32" s="91" t="str">
        <v/>
      </c>
      <c r="W32" s="105" t="str">
        <v/>
      </c>
    </row>
    <row r="33" spans="1:23" x14ac:dyDescent="0.25">
      <c r="A33" s="305">
        <f t="shared" si="2"/>
        <v>-32593.440870463553</v>
      </c>
      <c r="B33" s="306">
        <v>32593.460601230534</v>
      </c>
      <c r="C33">
        <f t="shared" ref="C33:C96" si="3">C32+1</f>
        <v>102</v>
      </c>
      <c r="D33" s="189">
        <v>1.9730766981360368E-2</v>
      </c>
      <c r="E33" s="224" t="str">
        <v xml:space="preserve">  max altitude ( m )</v>
      </c>
      <c r="F33" s="94">
        <v>6.4733487471654749E-2</v>
      </c>
      <c r="G33" s="199" t="str">
        <v xml:space="preserve">  max altitude ( ft )</v>
      </c>
      <c r="H33" s="225">
        <v>-0.06</v>
      </c>
      <c r="I33" s="199" t="str">
        <v xml:space="preserve">  initial altitude ( m )</v>
      </c>
      <c r="J33" s="227">
        <v>-0.19685039370078741</v>
      </c>
      <c r="K33" s="200" t="str">
        <v xml:space="preserve">  initial altitude ( ft )</v>
      </c>
      <c r="L33" s="164">
        <v>1</v>
      </c>
      <c r="M33" s="202" t="str">
        <v xml:space="preserve">  drag form factor</v>
      </c>
      <c r="N33" s="191" t="str">
        <v/>
      </c>
      <c r="O33" s="204" t="str">
        <v/>
      </c>
      <c r="P33" s="124" t="str">
        <v/>
      </c>
      <c r="Q33" s="106" t="str">
        <v/>
      </c>
      <c r="R33" s="164" t="str">
        <v/>
      </c>
      <c r="S33" s="106" t="str">
        <v/>
      </c>
      <c r="T33" s="93" t="str">
        <v/>
      </c>
      <c r="U33" s="104" t="str">
        <v/>
      </c>
      <c r="V33" s="124" t="str">
        <v/>
      </c>
      <c r="W33" s="106" t="str">
        <v/>
      </c>
    </row>
    <row r="34" spans="1:23" x14ac:dyDescent="0.25">
      <c r="A34" s="305">
        <f t="shared" si="2"/>
        <v>0</v>
      </c>
      <c r="B34" s="306">
        <v>0</v>
      </c>
      <c r="C34">
        <f t="shared" si="3"/>
        <v>103</v>
      </c>
      <c r="D34" s="96">
        <v>0</v>
      </c>
      <c r="E34" s="224" t="str">
        <v xml:space="preserve">  drift ( m )</v>
      </c>
      <c r="F34" s="94">
        <v>0</v>
      </c>
      <c r="G34" s="199" t="str">
        <v xml:space="preserve">  drift ( yrd )</v>
      </c>
      <c r="H34" s="225" t="str">
        <v/>
      </c>
      <c r="I34" s="199" t="str">
        <v/>
      </c>
      <c r="J34" s="227" t="str">
        <v/>
      </c>
      <c r="K34" s="200" t="str">
        <v/>
      </c>
      <c r="L34" s="191" t="str">
        <v xml:space="preserve">  X  </v>
      </c>
      <c r="M34" s="202" t="str">
        <v xml:space="preserve">  Cma index</v>
      </c>
      <c r="N34" s="191" t="str">
        <v/>
      </c>
      <c r="O34" s="204" t="str">
        <v xml:space="preserve">  Using IntLift</v>
      </c>
      <c r="P34" s="124" t="str">
        <v/>
      </c>
      <c r="Q34" s="106" t="str">
        <v/>
      </c>
      <c r="R34" s="164" t="str">
        <v/>
      </c>
      <c r="S34" s="106" t="str">
        <v/>
      </c>
      <c r="T34" s="93" t="str">
        <v/>
      </c>
      <c r="U34" s="104" t="str">
        <v/>
      </c>
      <c r="V34" s="124" t="str">
        <v/>
      </c>
      <c r="W34" s="106" t="str">
        <v/>
      </c>
    </row>
    <row r="35" spans="1:23" x14ac:dyDescent="0.25">
      <c r="A35" s="305">
        <f t="shared" si="2"/>
        <v>57.327031261640286</v>
      </c>
      <c r="B35" s="85">
        <v>636.69481344504027</v>
      </c>
      <c r="C35">
        <f t="shared" si="3"/>
        <v>104</v>
      </c>
      <c r="D35" s="96">
        <v>694.02184470668055</v>
      </c>
      <c r="E35" s="224" t="str">
        <v xml:space="preserve">  final velocity ( m/s )</v>
      </c>
      <c r="F35" s="94">
        <v>2276.9745561242803</v>
      </c>
      <c r="G35" s="199" t="str">
        <v xml:space="preserve">  final velocity ( ft/s )</v>
      </c>
      <c r="H35" s="225">
        <v>850</v>
      </c>
      <c r="I35" s="199" t="str">
        <v xml:space="preserve">  initial velocity ( m/s )</v>
      </c>
      <c r="J35" s="227">
        <v>2788.7139107611551</v>
      </c>
      <c r="K35" s="200" t="str">
        <v xml:space="preserve">  initial velocity ( ft/s )</v>
      </c>
      <c r="L35" s="164">
        <v>1</v>
      </c>
      <c r="M35" s="202" t="str">
        <v xml:space="preserve">  Cma form factor</v>
      </c>
      <c r="N35" s="164" t="str">
        <v/>
      </c>
      <c r="O35" s="204" t="str">
        <v/>
      </c>
      <c r="P35" s="124" t="str">
        <v/>
      </c>
      <c r="Q35" s="106" t="str">
        <v/>
      </c>
      <c r="R35" s="164" t="str">
        <v/>
      </c>
      <c r="S35" s="106" t="str">
        <v/>
      </c>
      <c r="T35" s="93" t="str">
        <v/>
      </c>
      <c r="U35" s="104" t="str">
        <v/>
      </c>
      <c r="V35" s="124" t="str">
        <v/>
      </c>
      <c r="W35" s="106" t="str">
        <v/>
      </c>
    </row>
    <row r="36" spans="1:23" x14ac:dyDescent="0.25">
      <c r="A36" s="305">
        <f t="shared" si="2"/>
        <v>52.481721332364387</v>
      </c>
      <c r="B36" s="85">
        <v>-52.532002572988333</v>
      </c>
      <c r="C36">
        <f t="shared" si="3"/>
        <v>105</v>
      </c>
      <c r="D36" s="165">
        <v>-5.0281240623948953E-2</v>
      </c>
      <c r="E36" s="224" t="str">
        <v xml:space="preserve">  final angle ( ° )</v>
      </c>
      <c r="F36" s="164">
        <v>-8.775732010758131E-4</v>
      </c>
      <c r="G36" s="199" t="str">
        <v xml:space="preserve">  final angle ( rad )</v>
      </c>
      <c r="H36" s="165">
        <v>8.8390505608108391E-2</v>
      </c>
      <c r="I36" s="199" t="str">
        <v xml:space="preserve">  initial angle ( ° )</v>
      </c>
      <c r="J36" s="226">
        <v>1.5427053507162493E-3</v>
      </c>
      <c r="K36" s="200" t="str">
        <v xml:space="preserve">  initial angle ( rad )</v>
      </c>
      <c r="L36" s="164" t="str">
        <v xml:space="preserve">  X  </v>
      </c>
      <c r="M36" s="202" t="str">
        <v xml:space="preserve">  Cdα², yaw-drag coupling coef</v>
      </c>
      <c r="N36" s="164" t="str">
        <v/>
      </c>
      <c r="O36" s="204" t="str">
        <v xml:space="preserve">  Using IntLift</v>
      </c>
      <c r="P36" s="124" t="str">
        <v/>
      </c>
      <c r="Q36" s="106" t="str">
        <v/>
      </c>
      <c r="R36" s="164" t="str">
        <v/>
      </c>
      <c r="S36" s="106" t="str">
        <v/>
      </c>
      <c r="T36" s="93" t="str">
        <v/>
      </c>
      <c r="U36" s="104" t="str">
        <v/>
      </c>
      <c r="V36" s="124" t="str">
        <v/>
      </c>
      <c r="W36" s="106" t="str">
        <v/>
      </c>
    </row>
    <row r="37" spans="1:23" x14ac:dyDescent="0.25">
      <c r="A37" s="305">
        <f t="shared" si="2"/>
        <v>0</v>
      </c>
      <c r="B37" s="85">
        <v>0</v>
      </c>
      <c r="C37">
        <f t="shared" si="3"/>
        <v>106</v>
      </c>
      <c r="D37" s="165">
        <v>0</v>
      </c>
      <c r="E37" s="224" t="str">
        <v xml:space="preserve">  Horz. final angle ( ° )</v>
      </c>
      <c r="F37" s="164">
        <v>0</v>
      </c>
      <c r="G37" s="199" t="str">
        <v xml:space="preserve">  Horz. final angle ( rad )</v>
      </c>
      <c r="H37" s="225" t="str">
        <v/>
      </c>
      <c r="I37" s="199" t="str">
        <v/>
      </c>
      <c r="J37" s="227" t="str">
        <v/>
      </c>
      <c r="K37" s="200" t="str">
        <v/>
      </c>
      <c r="L37" s="164" t="str">
        <v/>
      </c>
      <c r="M37" s="202" t="str">
        <v/>
      </c>
      <c r="N37" s="164" t="str">
        <v/>
      </c>
      <c r="O37" s="204" t="str">
        <v/>
      </c>
      <c r="P37" s="124" t="str">
        <v/>
      </c>
      <c r="Q37" s="106" t="str">
        <v/>
      </c>
      <c r="R37" s="164" t="str">
        <v/>
      </c>
      <c r="S37" s="106" t="str">
        <v/>
      </c>
      <c r="T37" s="93" t="str">
        <v/>
      </c>
      <c r="U37" s="104" t="str">
        <v/>
      </c>
      <c r="V37" s="124" t="str">
        <v/>
      </c>
      <c r="W37" s="106" t="str">
        <v/>
      </c>
    </row>
    <row r="38" spans="1:23" x14ac:dyDescent="0.25">
      <c r="C38">
        <f t="shared" si="3"/>
        <v>107</v>
      </c>
      <c r="D38" s="189">
        <v>0.18864923278579918</v>
      </c>
      <c r="E38" s="224" t="str">
        <v xml:space="preserve">  time of flight ( s )</v>
      </c>
      <c r="F38" s="191" t="str">
        <v/>
      </c>
      <c r="G38" s="199" t="str">
        <v/>
      </c>
      <c r="H38" s="227">
        <v>12</v>
      </c>
      <c r="I38" s="199" t="str">
        <v xml:space="preserve">  twist</v>
      </c>
      <c r="J38" s="228" t="str">
        <v/>
      </c>
      <c r="K38" s="200" t="str">
        <v/>
      </c>
      <c r="L38" s="164">
        <v>-0.01</v>
      </c>
      <c r="M38" s="202" t="str">
        <v xml:space="preserve">  Clp, roll damping coef</v>
      </c>
      <c r="N38" s="191" t="str">
        <v/>
      </c>
      <c r="O38" s="204" t="str">
        <v/>
      </c>
      <c r="P38" s="124" t="str">
        <v/>
      </c>
      <c r="Q38" s="106" t="str">
        <v/>
      </c>
      <c r="R38" s="164" t="str">
        <v/>
      </c>
      <c r="S38" s="106" t="str">
        <v/>
      </c>
      <c r="T38" s="93" t="str">
        <v/>
      </c>
      <c r="U38" s="104" t="str">
        <v/>
      </c>
      <c r="V38" s="124" t="str">
        <v/>
      </c>
      <c r="W38" s="106" t="str">
        <v/>
      </c>
    </row>
    <row r="39" spans="1:23" x14ac:dyDescent="0.25">
      <c r="C39">
        <f t="shared" si="3"/>
        <v>108</v>
      </c>
      <c r="D39" s="189">
        <v>0.61432835144310494</v>
      </c>
      <c r="E39" s="224" t="str">
        <v xml:space="preserve">  Gnu ( rad/cal )</v>
      </c>
      <c r="F39" s="97">
        <v>732378.72664758505</v>
      </c>
      <c r="G39" s="199" t="str">
        <v xml:space="preserve">  Spin ( RPM )</v>
      </c>
      <c r="H39" s="226">
        <v>0.52359877566666668</v>
      </c>
      <c r="I39" s="199" t="str">
        <v xml:space="preserve">  initial Gnu ( rad/cal )</v>
      </c>
      <c r="J39" s="227">
        <v>764388.48913390888</v>
      </c>
      <c r="K39" s="200" t="str">
        <v xml:space="preserve">  initial Spin ( RPM )</v>
      </c>
      <c r="L39" s="164" t="str">
        <v xml:space="preserve">  X  </v>
      </c>
      <c r="M39" s="202" t="str">
        <v xml:space="preserve">  CLα - Lift coef</v>
      </c>
      <c r="N39" s="191" t="str">
        <v/>
      </c>
      <c r="O39" s="204" t="str">
        <v xml:space="preserve">  Using IntLift</v>
      </c>
      <c r="P39" s="124" t="str">
        <v/>
      </c>
      <c r="Q39" s="106" t="str">
        <v/>
      </c>
      <c r="R39" s="164" t="str">
        <v/>
      </c>
      <c r="S39" s="106" t="str">
        <v/>
      </c>
      <c r="T39" s="93" t="str">
        <v/>
      </c>
      <c r="U39" s="104" t="str">
        <v/>
      </c>
      <c r="V39" s="124" t="str">
        <v/>
      </c>
      <c r="W39" s="106" t="str">
        <v/>
      </c>
    </row>
    <row r="40" spans="1:23" x14ac:dyDescent="0.25">
      <c r="C40">
        <f t="shared" si="3"/>
        <v>109</v>
      </c>
      <c r="D40" s="189">
        <v>8.5736605125551343E-4</v>
      </c>
      <c r="E40" s="224" t="str">
        <v xml:space="preserve">  Total KE ( MJ )</v>
      </c>
      <c r="F40" s="189">
        <v>6.32360619496119E-4</v>
      </c>
      <c r="G40" s="199" t="str">
        <v xml:space="preserve">  Total KE ( M ft-lbs )</v>
      </c>
      <c r="H40" s="226" t="str">
        <v/>
      </c>
      <c r="I40" s="199" t="str">
        <v/>
      </c>
      <c r="J40" s="227" t="str">
        <v/>
      </c>
      <c r="K40" s="200" t="str">
        <v/>
      </c>
      <c r="L40" s="94">
        <v>0</v>
      </c>
      <c r="M40" s="202" t="str">
        <v xml:space="preserve">  CNpα - Magnus force coef</v>
      </c>
      <c r="N40" s="94" t="str">
        <v/>
      </c>
      <c r="O40" s="204" t="str">
        <v/>
      </c>
      <c r="P40" s="124" t="str">
        <v/>
      </c>
      <c r="Q40" s="106" t="str">
        <v/>
      </c>
      <c r="R40" s="164" t="str">
        <v/>
      </c>
      <c r="S40" s="106" t="str">
        <v/>
      </c>
      <c r="T40" s="93" t="str">
        <v/>
      </c>
      <c r="U40" s="104" t="str">
        <v/>
      </c>
      <c r="V40" s="124" t="str">
        <v/>
      </c>
      <c r="W40" s="106" t="str">
        <v/>
      </c>
    </row>
    <row r="41" spans="1:23" x14ac:dyDescent="0.25">
      <c r="C41">
        <f t="shared" si="3"/>
        <v>110</v>
      </c>
      <c r="D41" s="189">
        <v>8.5736539096831666E-4</v>
      </c>
      <c r="E41" s="224" t="str">
        <v xml:space="preserve">  Horz. KE, ( MJ )</v>
      </c>
      <c r="F41" s="189">
        <v>6.3236013249337358E-4</v>
      </c>
      <c r="G41" s="199" t="str">
        <v xml:space="preserve">  Horz. KE ( M ft-lbs )</v>
      </c>
      <c r="H41" s="226">
        <v>0.376</v>
      </c>
      <c r="I41" s="199" t="str">
        <v xml:space="preserve">  Rga ( cal )</v>
      </c>
      <c r="J41" s="227" t="str">
        <v/>
      </c>
      <c r="K41" s="200" t="str">
        <v/>
      </c>
      <c r="L41" s="94" t="str">
        <v/>
      </c>
      <c r="M41" s="202" t="str">
        <v/>
      </c>
      <c r="N41" s="94" t="str">
        <v/>
      </c>
      <c r="O41" s="204" t="str">
        <v/>
      </c>
      <c r="P41" s="124" t="str">
        <v/>
      </c>
      <c r="Q41" s="106" t="str">
        <v/>
      </c>
      <c r="R41" s="164" t="str">
        <v/>
      </c>
      <c r="S41" s="106" t="str">
        <v/>
      </c>
      <c r="T41" s="93" t="str">
        <v/>
      </c>
      <c r="U41" s="104" t="str">
        <v/>
      </c>
      <c r="V41" s="124" t="str">
        <v/>
      </c>
      <c r="W41" s="106" t="str">
        <v/>
      </c>
    </row>
    <row r="42" spans="1:23" x14ac:dyDescent="0.25">
      <c r="C42">
        <f t="shared" si="3"/>
        <v>111</v>
      </c>
      <c r="D42" s="189">
        <v>6.6028719679964807E-10</v>
      </c>
      <c r="E42" s="224" t="str">
        <v xml:space="preserve">  Vert. KE, ( MJ )</v>
      </c>
      <c r="F42" s="164">
        <v>4.8700274544594206E-10</v>
      </c>
      <c r="G42" s="199" t="str">
        <v xml:space="preserve">  Vert. KE ( M ft-lbs )</v>
      </c>
      <c r="H42" s="226">
        <v>1.03</v>
      </c>
      <c r="I42" s="199" t="str">
        <v xml:space="preserve">  Rgt ( cal )</v>
      </c>
      <c r="J42" s="227" t="str">
        <v/>
      </c>
      <c r="K42" s="200" t="str">
        <v/>
      </c>
      <c r="L42" s="95" t="str">
        <v/>
      </c>
      <c r="M42" s="202" t="str">
        <v/>
      </c>
      <c r="N42" s="191" t="str">
        <v/>
      </c>
      <c r="O42" s="204" t="str">
        <v/>
      </c>
      <c r="P42" s="124" t="str">
        <v/>
      </c>
      <c r="Q42" s="106" t="str">
        <v/>
      </c>
      <c r="R42" s="165" t="str">
        <v/>
      </c>
      <c r="S42" s="106" t="str">
        <v/>
      </c>
      <c r="T42" s="93" t="str">
        <v/>
      </c>
      <c r="U42" s="104" t="str">
        <v/>
      </c>
      <c r="V42" s="124" t="str">
        <v/>
      </c>
      <c r="W42" s="106" t="str">
        <v/>
      </c>
    </row>
    <row r="43" spans="1:23" x14ac:dyDescent="0.25">
      <c r="C43">
        <f t="shared" si="3"/>
        <v>112</v>
      </c>
      <c r="D43" s="165">
        <v>9.5869304363940724E-3</v>
      </c>
      <c r="E43" s="224" t="str">
        <v xml:space="preserve">  Yaw max ( ° )</v>
      </c>
      <c r="F43" s="164">
        <v>1.6732350131293827E-4</v>
      </c>
      <c r="G43" s="199" t="str">
        <v xml:space="preserve">  Yaw max ( rad )</v>
      </c>
      <c r="H43" s="225" t="str">
        <v/>
      </c>
      <c r="I43" s="199" t="str">
        <v/>
      </c>
      <c r="J43" s="225" t="str">
        <v/>
      </c>
      <c r="K43" s="200" t="str">
        <v/>
      </c>
      <c r="L43" s="94">
        <v>1</v>
      </c>
      <c r="M43" s="202" t="str">
        <v xml:space="preserve">  time step ( ms )</v>
      </c>
      <c r="N43" s="191" t="str">
        <v/>
      </c>
      <c r="O43" s="204" t="str">
        <v/>
      </c>
      <c r="P43" s="124" t="str">
        <v/>
      </c>
      <c r="Q43" s="106" t="str">
        <v/>
      </c>
      <c r="R43" s="164" t="str">
        <v/>
      </c>
      <c r="S43" s="106" t="str">
        <v/>
      </c>
      <c r="T43" s="93" t="str">
        <v/>
      </c>
      <c r="U43" s="104" t="str">
        <v/>
      </c>
      <c r="V43" s="124" t="str">
        <v/>
      </c>
      <c r="W43" s="106" t="str">
        <v/>
      </c>
    </row>
    <row r="44" spans="1:23" x14ac:dyDescent="0.25">
      <c r="C44">
        <f t="shared" si="3"/>
        <v>113</v>
      </c>
      <c r="D44" s="96">
        <v>30.267072534793368</v>
      </c>
      <c r="E44" s="224" t="str">
        <v xml:space="preserve">  Sg (stability) max</v>
      </c>
      <c r="F44" s="164" t="str">
        <v/>
      </c>
      <c r="G44" s="199" t="str">
        <v/>
      </c>
      <c r="H44" s="227">
        <v>5.56</v>
      </c>
      <c r="I44" s="199" t="str">
        <v xml:space="preserve">  diameter ( mm )</v>
      </c>
      <c r="J44" s="225">
        <v>0.21889763779527557</v>
      </c>
      <c r="K44" s="200" t="str">
        <v xml:space="preserve">  diameter ( in )</v>
      </c>
      <c r="L44" s="191">
        <v>636.71875</v>
      </c>
      <c r="M44" s="202" t="str">
        <v xml:space="preserve">  compute time ( ms )</v>
      </c>
      <c r="N44" s="191" t="str">
        <v/>
      </c>
      <c r="O44" s="204" t="str">
        <v/>
      </c>
      <c r="P44" s="124" t="str">
        <v/>
      </c>
      <c r="Q44" s="126" t="str">
        <v/>
      </c>
      <c r="R44" s="124" t="str">
        <v/>
      </c>
      <c r="S44" s="126" t="str">
        <v/>
      </c>
      <c r="T44" s="93" t="str">
        <v/>
      </c>
      <c r="U44" s="125" t="str">
        <v/>
      </c>
      <c r="V44" s="124" t="str">
        <v/>
      </c>
      <c r="W44" s="126" t="str">
        <v/>
      </c>
    </row>
    <row r="45" spans="1:23" x14ac:dyDescent="0.25">
      <c r="C45">
        <f t="shared" si="3"/>
        <v>114</v>
      </c>
      <c r="D45" s="96">
        <v>23.737046482093955</v>
      </c>
      <c r="E45" s="224" t="str">
        <v xml:space="preserve">  Sg (stability) min</v>
      </c>
      <c r="F45" s="124" t="str">
        <v/>
      </c>
      <c r="G45" s="101" t="str">
        <v/>
      </c>
      <c r="H45" s="225">
        <v>3.5599999999999998E-3</v>
      </c>
      <c r="I45" s="199" t="str">
        <v xml:space="preserve">  mass ( kg )</v>
      </c>
      <c r="J45" s="225">
        <v>7.8483760000000007E-3</v>
      </c>
      <c r="K45" s="200" t="str">
        <v xml:space="preserve">  mass ( lbs )</v>
      </c>
      <c r="L45" s="191">
        <v>0</v>
      </c>
      <c r="M45" s="202" t="str">
        <v xml:space="preserve">  termination code</v>
      </c>
      <c r="N45" s="93" t="str">
        <v/>
      </c>
      <c r="O45" s="204" t="str">
        <v>Normal termination</v>
      </c>
      <c r="P45" s="124" t="str">
        <v/>
      </c>
      <c r="Q45" s="126" t="str">
        <v/>
      </c>
      <c r="R45" s="124" t="str">
        <v/>
      </c>
      <c r="S45" s="126" t="str">
        <v/>
      </c>
      <c r="T45" s="93" t="str">
        <v/>
      </c>
      <c r="U45" s="125" t="str">
        <v/>
      </c>
      <c r="V45" s="124" t="str">
        <v/>
      </c>
      <c r="W45" s="126" t="str">
        <v/>
      </c>
    </row>
    <row r="46" spans="1:23" x14ac:dyDescent="0.25">
      <c r="C46">
        <f t="shared" si="3"/>
        <v>115</v>
      </c>
      <c r="D46" s="166" t="str">
        <v/>
      </c>
      <c r="E46" s="101" t="str">
        <v/>
      </c>
      <c r="F46" s="98" t="str">
        <v/>
      </c>
      <c r="G46" s="101" t="str">
        <v/>
      </c>
      <c r="H46" s="92" t="str">
        <v/>
      </c>
      <c r="I46" s="101" t="str">
        <v/>
      </c>
      <c r="J46" s="98" t="str">
        <v/>
      </c>
      <c r="K46" s="188" t="str">
        <v/>
      </c>
      <c r="L46" s="124" t="str">
        <v/>
      </c>
      <c r="M46" s="128" t="str">
        <v/>
      </c>
      <c r="N46" s="124" t="str">
        <v/>
      </c>
      <c r="O46" s="127" t="str">
        <v/>
      </c>
      <c r="P46" s="124" t="str">
        <v/>
      </c>
      <c r="Q46" s="128" t="str">
        <v/>
      </c>
      <c r="R46" s="124" t="str">
        <v/>
      </c>
      <c r="S46" s="128" t="str">
        <v/>
      </c>
      <c r="T46" s="124" t="str">
        <v/>
      </c>
      <c r="U46" s="127" t="str">
        <v/>
      </c>
      <c r="V46" s="124" t="str">
        <v/>
      </c>
      <c r="W46" s="180" t="str">
        <v/>
      </c>
    </row>
    <row r="47" spans="1:23" x14ac:dyDescent="0.25">
      <c r="C47">
        <f t="shared" si="3"/>
        <v>116</v>
      </c>
      <c r="D47" s="166" t="str">
        <v/>
      </c>
      <c r="E47" s="101" t="str">
        <v/>
      </c>
      <c r="F47" s="98" t="str">
        <v/>
      </c>
      <c r="G47" s="101" t="str">
        <v/>
      </c>
      <c r="H47" s="92" t="str">
        <v/>
      </c>
      <c r="I47" s="101" t="str">
        <v/>
      </c>
      <c r="J47" s="98" t="str">
        <v/>
      </c>
      <c r="K47" s="188" t="str">
        <v/>
      </c>
      <c r="L47" s="124" t="str">
        <v/>
      </c>
      <c r="M47" s="128" t="str">
        <v/>
      </c>
      <c r="N47" s="124" t="str">
        <v/>
      </c>
      <c r="O47" s="127" t="str">
        <v/>
      </c>
      <c r="P47" s="124" t="str">
        <v/>
      </c>
      <c r="Q47" s="128" t="str">
        <v/>
      </c>
      <c r="R47" s="124" t="str">
        <v/>
      </c>
      <c r="S47" s="128" t="str">
        <v/>
      </c>
      <c r="T47" s="124" t="str">
        <v/>
      </c>
      <c r="U47" s="127" t="str">
        <v/>
      </c>
      <c r="V47" s="124" t="str">
        <v/>
      </c>
      <c r="W47" s="180" t="str">
        <v/>
      </c>
    </row>
    <row r="48" spans="1:23" x14ac:dyDescent="0.25">
      <c r="C48">
        <f t="shared" si="3"/>
        <v>117</v>
      </c>
      <c r="D48" s="166" t="str">
        <v xml:space="preserve"> time</v>
      </c>
      <c r="E48" s="101" t="str">
        <v>range</v>
      </c>
      <c r="F48" s="98" t="str">
        <v>altitude</v>
      </c>
      <c r="G48" s="101" t="str">
        <v>drift</v>
      </c>
      <c r="H48" s="92" t="str">
        <v xml:space="preserve"> Mach</v>
      </c>
      <c r="I48" s="101" t="str">
        <v>velocity</v>
      </c>
      <c r="J48" s="98" t="str">
        <v>θ</v>
      </c>
      <c r="K48" s="188" t="str">
        <v xml:space="preserve">  yaw  </v>
      </c>
      <c r="L48" s="124" t="str">
        <v xml:space="preserve">  Sg  </v>
      </c>
      <c r="M48" s="128" t="str">
        <v xml:space="preserve">    Gnu     </v>
      </c>
      <c r="N48" s="124" t="str">
        <v>ω</v>
      </c>
      <c r="O48" s="127" t="str">
        <v xml:space="preserve">  KE  </v>
      </c>
      <c r="P48" s="124" t="str">
        <v xml:space="preserve"> KE+PE</v>
      </c>
      <c r="Q48" s="128" t="str">
        <v xml:space="preserve"> Cd </v>
      </c>
      <c r="R48" s="124" t="str">
        <v xml:space="preserve"> Cma </v>
      </c>
      <c r="S48" s="128" t="str">
        <v>CLα</v>
      </c>
      <c r="T48" s="124" t="str">
        <v>Cdα²</v>
      </c>
      <c r="U48" s="127" t="str">
        <v/>
      </c>
      <c r="V48" s="124" t="str">
        <v/>
      </c>
      <c r="W48" s="180" t="str">
        <v/>
      </c>
    </row>
    <row r="49" spans="3:23" x14ac:dyDescent="0.25">
      <c r="C49">
        <f t="shared" si="3"/>
        <v>118</v>
      </c>
      <c r="D49" s="166" t="str">
        <v xml:space="preserve"> ( s ) </v>
      </c>
      <c r="E49" s="101" t="str">
        <v xml:space="preserve"> ( m ) </v>
      </c>
      <c r="F49" s="98" t="str">
        <v xml:space="preserve">  ( m )   </v>
      </c>
      <c r="G49" s="101" t="str">
        <v xml:space="preserve"> ( m ) </v>
      </c>
      <c r="H49" s="92" t="str">
        <v xml:space="preserve">     </v>
      </c>
      <c r="I49" s="101" t="str">
        <v xml:space="preserve"> ( m/s )  </v>
      </c>
      <c r="J49" s="98" t="str">
        <v>( ° )</v>
      </c>
      <c r="K49" s="188" t="str">
        <v xml:space="preserve">  ( ° )  </v>
      </c>
      <c r="L49" s="124" t="str">
        <v xml:space="preserve">      </v>
      </c>
      <c r="M49" s="128" t="str">
        <v xml:space="preserve"> ( rad/cal )  </v>
      </c>
      <c r="N49" s="93" t="str">
        <v>( RPM )</v>
      </c>
      <c r="O49" s="127" t="str">
        <v xml:space="preserve"> ( MJ ) </v>
      </c>
      <c r="P49" s="124" t="str">
        <v xml:space="preserve"> ( MJ ) </v>
      </c>
      <c r="Q49" s="128" t="str">
        <v xml:space="preserve">    </v>
      </c>
      <c r="R49" s="124" t="str">
        <v xml:space="preserve">     </v>
      </c>
      <c r="S49" s="128" t="str">
        <v/>
      </c>
      <c r="T49" s="124" t="str">
        <v/>
      </c>
      <c r="U49" s="127" t="str">
        <v/>
      </c>
      <c r="V49" s="124" t="str">
        <v/>
      </c>
      <c r="W49" s="128" t="str">
        <v/>
      </c>
    </row>
    <row r="50" spans="3:23" x14ac:dyDescent="0.25">
      <c r="C50">
        <f t="shared" si="3"/>
        <v>119</v>
      </c>
      <c r="D50" s="166">
        <v>0</v>
      </c>
      <c r="E50" s="101">
        <v>0</v>
      </c>
      <c r="F50" s="124">
        <v>-0.06</v>
      </c>
      <c r="G50" s="101">
        <v>0</v>
      </c>
      <c r="H50" s="92">
        <v>2.4977960622979718</v>
      </c>
      <c r="I50" s="101">
        <v>849.99999999999989</v>
      </c>
      <c r="J50" s="98">
        <v>8.8390505628290553E-2</v>
      </c>
      <c r="K50" s="188">
        <v>5.8839170292500839E-3</v>
      </c>
      <c r="L50" s="124">
        <v>23.737046482093955</v>
      </c>
      <c r="M50" s="128">
        <v>0.52359877566666668</v>
      </c>
      <c r="N50" s="93">
        <v>764388.48920863296</v>
      </c>
      <c r="O50" s="324">
        <v>1.28605E-3</v>
      </c>
      <c r="P50" s="325">
        <v>1.2860479052995599E-3</v>
      </c>
      <c r="Q50" s="128">
        <v>0.3201425</v>
      </c>
      <c r="R50" s="124">
        <v>2.3422050183037846</v>
      </c>
      <c r="S50" s="128">
        <v>2.510604063630876</v>
      </c>
      <c r="T50" s="124">
        <v>0</v>
      </c>
      <c r="U50" s="127" t="str">
        <v/>
      </c>
      <c r="V50" s="124" t="str">
        <v/>
      </c>
      <c r="W50" s="128" t="str">
        <v/>
      </c>
    </row>
    <row r="51" spans="3:23" x14ac:dyDescent="0.25">
      <c r="C51">
        <f t="shared" si="3"/>
        <v>120</v>
      </c>
      <c r="D51" s="166">
        <v>1E-3</v>
      </c>
      <c r="E51" s="101">
        <v>0.84951603016096555</v>
      </c>
      <c r="F51" s="124">
        <v>-5.8694349360071438E-2</v>
      </c>
      <c r="G51" s="101">
        <v>0</v>
      </c>
      <c r="H51" s="92">
        <v>2.4949575880452954</v>
      </c>
      <c r="I51" s="101">
        <v>849.0340670488157</v>
      </c>
      <c r="J51" s="98">
        <v>8.7728719476990666E-2</v>
      </c>
      <c r="K51" s="188">
        <v>5.8839170292500839E-3</v>
      </c>
      <c r="L51" s="124">
        <v>23.737046482093955</v>
      </c>
      <c r="M51" s="128">
        <v>0.52406199723118829</v>
      </c>
      <c r="N51" s="93">
        <v>764630.02792556374</v>
      </c>
      <c r="O51" s="324">
        <v>1.2831287476768264E-3</v>
      </c>
      <c r="P51" s="325">
        <v>1.2831266985588359E-3</v>
      </c>
      <c r="Q51" s="128">
        <v>0.32031666666666669</v>
      </c>
      <c r="R51" s="124">
        <v>2.3422050183037846</v>
      </c>
      <c r="S51" s="128">
        <v>2.510604063630876</v>
      </c>
      <c r="T51" s="124">
        <v>0</v>
      </c>
      <c r="U51" s="127" t="str">
        <v/>
      </c>
      <c r="V51" s="124" t="str">
        <v/>
      </c>
      <c r="W51" s="128" t="str">
        <v/>
      </c>
    </row>
    <row r="52" spans="3:23" x14ac:dyDescent="0.25">
      <c r="C52">
        <f t="shared" si="3"/>
        <v>121</v>
      </c>
      <c r="D52" s="166">
        <v>5.0000000000000001E-3</v>
      </c>
      <c r="E52" s="101">
        <v>4.237941321125934</v>
      </c>
      <c r="F52" s="124">
        <v>-5.3584560842886819E-2</v>
      </c>
      <c r="G52" s="101">
        <v>0</v>
      </c>
      <c r="H52" s="92">
        <v>2.4836457505799596</v>
      </c>
      <c r="I52" s="101">
        <v>845.1846484515645</v>
      </c>
      <c r="J52" s="98">
        <v>8.5072532538158885E-2</v>
      </c>
      <c r="K52" s="188">
        <v>5.9482921284025672E-3</v>
      </c>
      <c r="L52" s="124">
        <v>23.863760200287054</v>
      </c>
      <c r="M52" s="128">
        <v>0.52591706246856418</v>
      </c>
      <c r="N52" s="93">
        <v>763856.87695333897</v>
      </c>
      <c r="O52" s="324">
        <v>1.2715200201611867E-3</v>
      </c>
      <c r="P52" s="325">
        <v>1.2715181494344671E-3</v>
      </c>
      <c r="Q52" s="128">
        <v>0.32102916666666664</v>
      </c>
      <c r="R52" s="124">
        <v>2.346298140704417</v>
      </c>
      <c r="S52" s="128">
        <v>2.5082019664488651</v>
      </c>
      <c r="T52" s="124">
        <v>0</v>
      </c>
      <c r="U52" s="127" t="str">
        <v/>
      </c>
      <c r="V52" s="124" t="str">
        <v/>
      </c>
      <c r="W52" s="128" t="str">
        <v/>
      </c>
    </row>
    <row r="53" spans="3:23" x14ac:dyDescent="0.25">
      <c r="C53">
        <f t="shared" si="3"/>
        <v>122</v>
      </c>
      <c r="D53" s="166">
        <v>1.0000000000000002E-2</v>
      </c>
      <c r="E53" s="101">
        <v>8.4519067515689184</v>
      </c>
      <c r="F53" s="124">
        <v>-4.7450164238326105E-2</v>
      </c>
      <c r="G53" s="101">
        <v>0</v>
      </c>
      <c r="H53" s="92">
        <v>2.4696146418040934</v>
      </c>
      <c r="I53" s="101">
        <v>840.40986215509793</v>
      </c>
      <c r="J53" s="98">
        <v>8.1735312545252112E-2</v>
      </c>
      <c r="K53" s="188">
        <v>6.0295985631233315E-3</v>
      </c>
      <c r="L53" s="124">
        <v>24.022963626934349</v>
      </c>
      <c r="M53" s="128">
        <v>0.52824070957398395</v>
      </c>
      <c r="N53" s="93">
        <v>762896.1594780141</v>
      </c>
      <c r="O53" s="324">
        <v>1.2571939508054398E-3</v>
      </c>
      <c r="P53" s="325">
        <v>1.2571922942407746E-3</v>
      </c>
      <c r="Q53" s="128">
        <v>0.32193166666666667</v>
      </c>
      <c r="R53" s="124">
        <v>2.3513987530835125</v>
      </c>
      <c r="S53" s="128">
        <v>2.5051974421203766</v>
      </c>
      <c r="T53" s="124">
        <v>0</v>
      </c>
      <c r="U53" s="127" t="str">
        <v/>
      </c>
      <c r="V53" s="124" t="str">
        <v/>
      </c>
      <c r="W53" s="128" t="str">
        <v/>
      </c>
    </row>
    <row r="54" spans="3:23" x14ac:dyDescent="0.25">
      <c r="C54">
        <f t="shared" si="3"/>
        <v>123</v>
      </c>
      <c r="D54" s="166">
        <v>1.4999999999999999E-2</v>
      </c>
      <c r="E54" s="101">
        <v>12.642100509486514</v>
      </c>
      <c r="F54" s="124">
        <v>-4.1595124371880773E-2</v>
      </c>
      <c r="G54" s="101">
        <v>0</v>
      </c>
      <c r="H54" s="92">
        <v>2.4557031806210978</v>
      </c>
      <c r="I54" s="101">
        <v>835.67579190795709</v>
      </c>
      <c r="J54" s="98">
        <v>7.8379170460160366E-2</v>
      </c>
      <c r="K54" s="188">
        <v>6.1118341645367445E-3</v>
      </c>
      <c r="L54" s="124">
        <v>24.183076735955307</v>
      </c>
      <c r="M54" s="128">
        <v>0.53056962867193924</v>
      </c>
      <c r="N54" s="93">
        <v>761941.99306992756</v>
      </c>
      <c r="O54" s="324">
        <v>1.243070171942164E-3</v>
      </c>
      <c r="P54" s="325">
        <v>1.2430687197867419E-3</v>
      </c>
      <c r="Q54" s="128">
        <v>0.32280249999999999</v>
      </c>
      <c r="R54" s="124">
        <v>2.3564814282387405</v>
      </c>
      <c r="S54" s="128">
        <v>2.5021911517227435</v>
      </c>
      <c r="T54" s="124">
        <v>0</v>
      </c>
      <c r="U54" s="127" t="str">
        <v/>
      </c>
      <c r="V54" s="124" t="str">
        <v/>
      </c>
      <c r="W54" s="128" t="str">
        <v/>
      </c>
    </row>
    <row r="55" spans="3:23" x14ac:dyDescent="0.25">
      <c r="C55">
        <f t="shared" si="3"/>
        <v>124</v>
      </c>
      <c r="D55" s="166">
        <v>0.02</v>
      </c>
      <c r="E55" s="101">
        <v>16.808725660375156</v>
      </c>
      <c r="F55" s="124">
        <v>-3.6017770200373604E-2</v>
      </c>
      <c r="G55" s="101">
        <v>0</v>
      </c>
      <c r="H55" s="92">
        <v>2.4419106713854251</v>
      </c>
      <c r="I55" s="101">
        <v>830.9822010216609</v>
      </c>
      <c r="J55" s="98">
        <v>7.5004055019248672E-2</v>
      </c>
      <c r="K55" s="188">
        <v>6.1950014099596135E-3</v>
      </c>
      <c r="L55" s="124">
        <v>24.34408581803735</v>
      </c>
      <c r="M55" s="128">
        <v>0.53290370240403706</v>
      </c>
      <c r="N55" s="93">
        <v>760994.36444554059</v>
      </c>
      <c r="O55" s="324">
        <v>1.2291459247783512E-3</v>
      </c>
      <c r="P55" s="325">
        <v>1.2291446673376998E-3</v>
      </c>
      <c r="Q55" s="128">
        <v>0.32367333333333331</v>
      </c>
      <c r="R55" s="124">
        <v>2.3615463388565803</v>
      </c>
      <c r="S55" s="128">
        <v>2.4991831181829807</v>
      </c>
      <c r="T55" s="124">
        <v>0</v>
      </c>
      <c r="U55" s="127" t="str">
        <v/>
      </c>
      <c r="V55" s="124" t="str">
        <v/>
      </c>
      <c r="W55" s="128" t="str">
        <v/>
      </c>
    </row>
    <row r="56" spans="3:23" x14ac:dyDescent="0.25">
      <c r="C56">
        <f t="shared" si="3"/>
        <v>125</v>
      </c>
      <c r="D56" s="166">
        <v>2.5000000000000001E-2</v>
      </c>
      <c r="E56" s="101">
        <v>20.951983415348202</v>
      </c>
      <c r="F56" s="124">
        <v>-3.0716449147259281E-2</v>
      </c>
      <c r="G56" s="101">
        <v>0</v>
      </c>
      <c r="H56" s="92">
        <v>2.4282357430095671</v>
      </c>
      <c r="I56" s="101">
        <v>826.32862290184471</v>
      </c>
      <c r="J56" s="98">
        <v>7.1609915145594463E-2</v>
      </c>
      <c r="K56" s="188">
        <v>6.2791074744610442E-3</v>
      </c>
      <c r="L56" s="124">
        <v>24.505990543063579</v>
      </c>
      <c r="M56" s="128">
        <v>0.5352429306472406</v>
      </c>
      <c r="N56" s="93">
        <v>760053.21714811202</v>
      </c>
      <c r="O56" s="324">
        <v>1.2154178075878094E-3</v>
      </c>
      <c r="P56" s="325">
        <v>1.2154167352251503E-3</v>
      </c>
      <c r="Q56" s="128">
        <v>0.32454416666666669</v>
      </c>
      <c r="R56" s="124">
        <v>2.3665939075052624</v>
      </c>
      <c r="S56" s="128">
        <v>2.4961732121540803</v>
      </c>
      <c r="T56" s="124">
        <v>0</v>
      </c>
      <c r="U56" s="127" t="str">
        <v/>
      </c>
      <c r="V56" s="124" t="str">
        <v/>
      </c>
      <c r="W56" s="128" t="str">
        <v/>
      </c>
    </row>
    <row r="57" spans="3:23" x14ac:dyDescent="0.25">
      <c r="C57">
        <f t="shared" si="3"/>
        <v>126</v>
      </c>
      <c r="D57" s="166">
        <v>3.0000000000000002E-2</v>
      </c>
      <c r="E57" s="101">
        <v>25.072072725476101</v>
      </c>
      <c r="F57" s="124">
        <v>-2.5689527481422596E-2</v>
      </c>
      <c r="G57" s="101">
        <v>0</v>
      </c>
      <c r="H57" s="92">
        <v>2.414677241431193</v>
      </c>
      <c r="I57" s="101">
        <v>821.71466482116921</v>
      </c>
      <c r="J57" s="98">
        <v>6.8196699855966408E-2</v>
      </c>
      <c r="K57" s="188">
        <v>6.3641591987513022E-3</v>
      </c>
      <c r="L57" s="124">
        <v>24.668787865393469</v>
      </c>
      <c r="M57" s="128">
        <v>0.53758725496677096</v>
      </c>
      <c r="N57" s="93">
        <v>759118.44392807456</v>
      </c>
      <c r="O57" s="324">
        <v>1.2018826828802561E-3</v>
      </c>
      <c r="P57" s="325">
        <v>1.2018817860158474E-3</v>
      </c>
      <c r="Q57" s="128">
        <v>0.32539916666666668</v>
      </c>
      <c r="R57" s="124">
        <v>2.371624554508645</v>
      </c>
      <c r="S57" s="128">
        <v>2.4931613003059709</v>
      </c>
      <c r="T57" s="124">
        <v>0</v>
      </c>
      <c r="U57" s="127" t="str">
        <v/>
      </c>
      <c r="V57" s="124" t="str">
        <v/>
      </c>
      <c r="W57" s="128" t="str">
        <v/>
      </c>
    </row>
    <row r="58" spans="3:23" x14ac:dyDescent="0.25">
      <c r="C58">
        <f t="shared" si="3"/>
        <v>127</v>
      </c>
      <c r="D58" s="166">
        <v>3.5000000000000003E-2</v>
      </c>
      <c r="E58" s="101">
        <v>29.169191035830895</v>
      </c>
      <c r="F58" s="124">
        <v>-2.0935389190547257E-2</v>
      </c>
      <c r="G58" s="101">
        <v>0</v>
      </c>
      <c r="H58" s="92">
        <v>2.4012342838592846</v>
      </c>
      <c r="I58" s="101">
        <v>817.14002636578755</v>
      </c>
      <c r="J58" s="98">
        <v>6.4764358912819689E-2</v>
      </c>
      <c r="K58" s="188">
        <v>6.4501601056588141E-3</v>
      </c>
      <c r="L58" s="124">
        <v>24.832468674956679</v>
      </c>
      <c r="M58" s="128">
        <v>0.53993658798426758</v>
      </c>
      <c r="N58" s="93">
        <v>758190.02189703647</v>
      </c>
      <c r="O58" s="324">
        <v>1.1885377243865622E-3</v>
      </c>
      <c r="P58" s="325">
        <v>1.1885369934970798E-3</v>
      </c>
      <c r="Q58" s="128">
        <v>0.32625416666666668</v>
      </c>
      <c r="R58" s="124">
        <v>2.3766385032143269</v>
      </c>
      <c r="S58" s="128">
        <v>2.4901473626944668</v>
      </c>
      <c r="T58" s="124">
        <v>0</v>
      </c>
      <c r="U58" s="127" t="str">
        <v/>
      </c>
      <c r="V58" s="124" t="str">
        <v/>
      </c>
      <c r="W58" s="128" t="str">
        <v/>
      </c>
    </row>
    <row r="59" spans="3:23" x14ac:dyDescent="0.25">
      <c r="C59">
        <f t="shared" si="3"/>
        <v>128</v>
      </c>
      <c r="D59" s="166">
        <v>0.04</v>
      </c>
      <c r="E59" s="101">
        <v>33.243534020969449</v>
      </c>
      <c r="F59" s="124">
        <v>-1.6452436182876645E-2</v>
      </c>
      <c r="G59" s="101">
        <v>0</v>
      </c>
      <c r="H59" s="92">
        <v>2.3879058579325685</v>
      </c>
      <c r="I59" s="101">
        <v>812.60436301703089</v>
      </c>
      <c r="J59" s="98">
        <v>6.1312842451586774E-2</v>
      </c>
      <c r="K59" s="188">
        <v>6.5371157378180545E-3</v>
      </c>
      <c r="L59" s="124">
        <v>24.997027856799253</v>
      </c>
      <c r="M59" s="128">
        <v>0.54229084265362748</v>
      </c>
      <c r="N59" s="93">
        <v>757267.85626862664</v>
      </c>
      <c r="O59" s="324">
        <v>1.1753800144138796E-3</v>
      </c>
      <c r="P59" s="325">
        <v>1.175379440031791E-3</v>
      </c>
      <c r="Q59" s="128">
        <v>0.32709333333333335</v>
      </c>
      <c r="R59" s="124">
        <v>2.3816361003302848</v>
      </c>
      <c r="S59" s="128">
        <v>2.4871313014592999</v>
      </c>
      <c r="T59" s="124">
        <v>0</v>
      </c>
      <c r="U59" s="127" t="str">
        <v/>
      </c>
      <c r="V59" s="124" t="str">
        <v/>
      </c>
      <c r="W59" s="128" t="str">
        <v/>
      </c>
    </row>
    <row r="60" spans="3:23" x14ac:dyDescent="0.25">
      <c r="C60">
        <f t="shared" si="3"/>
        <v>129</v>
      </c>
      <c r="D60" s="166">
        <v>4.4999999999999998E-2</v>
      </c>
      <c r="E60" s="101">
        <v>37.295295596051339</v>
      </c>
      <c r="F60" s="124">
        <v>-1.2239088130421742E-2</v>
      </c>
      <c r="G60" s="101">
        <v>0</v>
      </c>
      <c r="H60" s="92">
        <v>2.3746908294830336</v>
      </c>
      <c r="I60" s="101">
        <v>808.10728884201478</v>
      </c>
      <c r="J60" s="98">
        <v>5.7842101018052691E-2</v>
      </c>
      <c r="K60" s="188">
        <v>6.6250318813458131E-3</v>
      </c>
      <c r="L60" s="124">
        <v>25.162459968438178</v>
      </c>
      <c r="M60" s="128">
        <v>0.54464999036143047</v>
      </c>
      <c r="N60" s="93">
        <v>756351.90413276758</v>
      </c>
      <c r="O60" s="324">
        <v>1.1624065546976727E-3</v>
      </c>
      <c r="P60" s="325">
        <v>1.1624061274106178E-3</v>
      </c>
      <c r="Q60" s="128">
        <v>0.32793250000000002</v>
      </c>
      <c r="R60" s="124">
        <v>2.3866177161162896</v>
      </c>
      <c r="S60" s="128">
        <v>2.4841129999854092</v>
      </c>
      <c r="T60" s="124">
        <v>0</v>
      </c>
      <c r="U60" s="127" t="str">
        <v/>
      </c>
      <c r="V60" s="124" t="str">
        <v/>
      </c>
      <c r="W60" s="128" t="str">
        <v/>
      </c>
    </row>
    <row r="61" spans="3:23" x14ac:dyDescent="0.25">
      <c r="C61">
        <f t="shared" si="3"/>
        <v>130</v>
      </c>
      <c r="D61" s="166">
        <v>0.05</v>
      </c>
      <c r="E61" s="101">
        <v>41.324667872862676</v>
      </c>
      <c r="F61" s="124">
        <v>-8.2937823835494869E-3</v>
      </c>
      <c r="G61" s="101">
        <v>0</v>
      </c>
      <c r="H61" s="92">
        <v>2.361588264120992</v>
      </c>
      <c r="I61" s="101">
        <v>803.64848586741823</v>
      </c>
      <c r="J61" s="98">
        <v>5.4352085586980174E-2</v>
      </c>
      <c r="K61" s="188">
        <v>6.7139130559840101E-3</v>
      </c>
      <c r="L61" s="124">
        <v>25.328757567584837</v>
      </c>
      <c r="M61" s="128">
        <v>0.54701394453363661</v>
      </c>
      <c r="N61" s="93">
        <v>755442.10305349121</v>
      </c>
      <c r="O61" s="324">
        <v>1.1496145821298489E-3</v>
      </c>
      <c r="P61" s="325">
        <v>1.149614292580022E-3</v>
      </c>
      <c r="Q61" s="128">
        <v>0.32877166666666668</v>
      </c>
      <c r="R61" s="124">
        <v>2.3915836479981616</v>
      </c>
      <c r="S61" s="128">
        <v>2.4810923814119179</v>
      </c>
      <c r="T61" s="124">
        <v>0</v>
      </c>
      <c r="U61" s="127" t="str">
        <v/>
      </c>
      <c r="V61" s="124" t="str">
        <v/>
      </c>
      <c r="W61" s="128" t="str">
        <v/>
      </c>
    </row>
    <row r="62" spans="3:23" x14ac:dyDescent="0.25">
      <c r="C62">
        <f t="shared" si="3"/>
        <v>131</v>
      </c>
      <c r="D62" s="166">
        <v>5.5E-2</v>
      </c>
      <c r="E62" s="101">
        <v>45.331841344679013</v>
      </c>
      <c r="F62" s="124">
        <v>-4.6149736309501728E-3</v>
      </c>
      <c r="G62" s="101">
        <v>0</v>
      </c>
      <c r="H62" s="92">
        <v>2.3485971679768411</v>
      </c>
      <c r="I62" s="101">
        <v>799.2276158556067</v>
      </c>
      <c r="J62" s="98">
        <v>5.0842747636560992E-2</v>
      </c>
      <c r="K62" s="188">
        <v>6.8037643547350654E-3</v>
      </c>
      <c r="L62" s="124">
        <v>25.49591556096243</v>
      </c>
      <c r="M62" s="128">
        <v>0.54938261890130446</v>
      </c>
      <c r="N62" s="93">
        <v>754538.37128903321</v>
      </c>
      <c r="O62" s="127">
        <v>1.1370013118643021E-3</v>
      </c>
      <c r="P62" s="124">
        <v>1.137001150747847E-3</v>
      </c>
      <c r="Q62" s="128">
        <v>0.32959500000000003</v>
      </c>
      <c r="R62" s="124">
        <v>2.3965342177429676</v>
      </c>
      <c r="S62" s="128">
        <v>2.478069350087734</v>
      </c>
      <c r="T62" s="124">
        <v>0</v>
      </c>
      <c r="U62" s="127" t="str">
        <v/>
      </c>
      <c r="V62" s="124" t="str">
        <v/>
      </c>
      <c r="W62" s="128" t="str">
        <v/>
      </c>
    </row>
    <row r="63" spans="3:23" x14ac:dyDescent="0.25">
      <c r="C63">
        <f t="shared" si="3"/>
        <v>132</v>
      </c>
      <c r="D63" s="166">
        <v>6.0000000000000005E-2</v>
      </c>
      <c r="E63" s="101">
        <v>49.31700466110977</v>
      </c>
      <c r="F63" s="124">
        <v>-1.2011339782476685E-3</v>
      </c>
      <c r="G63" s="101">
        <v>0</v>
      </c>
      <c r="H63" s="92">
        <v>2.3357163682761848</v>
      </c>
      <c r="I63" s="101">
        <v>794.8442797119427</v>
      </c>
      <c r="J63" s="98">
        <v>4.7314038924952381E-2</v>
      </c>
      <c r="K63" s="188">
        <v>6.8945920602425919E-3</v>
      </c>
      <c r="L63" s="124">
        <v>25.663930715051379</v>
      </c>
      <c r="M63" s="128">
        <v>0.55175598542283311</v>
      </c>
      <c r="N63" s="93">
        <v>753640.64785139344</v>
      </c>
      <c r="O63" s="127">
        <v>1.124563823603619E-3</v>
      </c>
      <c r="P63" s="124">
        <v>1.1245637816700211E-3</v>
      </c>
      <c r="Q63" s="128">
        <v>0.33040250000000004</v>
      </c>
      <c r="R63" s="124">
        <v>2.401469818118422</v>
      </c>
      <c r="S63" s="128">
        <v>2.4750437626671591</v>
      </c>
      <c r="T63" s="124">
        <v>0</v>
      </c>
      <c r="U63" s="127" t="str">
        <v/>
      </c>
      <c r="V63" s="124" t="str">
        <v/>
      </c>
      <c r="W63" s="128" t="str">
        <v/>
      </c>
    </row>
    <row r="64" spans="3:23" x14ac:dyDescent="0.25">
      <c r="C64">
        <f t="shared" si="3"/>
        <v>133</v>
      </c>
      <c r="D64" s="166">
        <v>6.5000000000000002E-2</v>
      </c>
      <c r="E64" s="101">
        <v>53.280344768534412</v>
      </c>
      <c r="F64" s="124">
        <v>1.9492473245710633E-3</v>
      </c>
      <c r="G64" s="101">
        <v>0</v>
      </c>
      <c r="H64" s="92">
        <v>2.3229450104054035</v>
      </c>
      <c r="I64" s="101">
        <v>790.49818663457268</v>
      </c>
      <c r="J64" s="98">
        <v>4.3765911751074145E-2</v>
      </c>
      <c r="K64" s="188">
        <v>6.9863998496349907E-3</v>
      </c>
      <c r="L64" s="124">
        <v>25.832792901331445</v>
      </c>
      <c r="M64" s="128">
        <v>0.5541339582934498</v>
      </c>
      <c r="N64" s="93">
        <v>752748.8925805249</v>
      </c>
      <c r="O64" s="127">
        <v>1.1122995418691353E-3</v>
      </c>
      <c r="P64" s="124">
        <v>1.1122996099206224E-3</v>
      </c>
      <c r="Q64" s="128">
        <v>0.33121</v>
      </c>
      <c r="R64" s="124">
        <v>2.4063907228148449</v>
      </c>
      <c r="S64" s="128">
        <v>2.4720155445079022</v>
      </c>
      <c r="T64" s="124">
        <v>0</v>
      </c>
      <c r="U64" s="127" t="str">
        <v/>
      </c>
      <c r="V64" s="124" t="str">
        <v/>
      </c>
      <c r="W64" s="128" t="str">
        <v/>
      </c>
    </row>
    <row r="65" spans="3:24" x14ac:dyDescent="0.25">
      <c r="C65">
        <f t="shared" si="3"/>
        <v>134</v>
      </c>
      <c r="D65" s="166">
        <v>7.0000000000000007E-2</v>
      </c>
      <c r="E65" s="101">
        <v>57.22204690195894</v>
      </c>
      <c r="F65" s="124">
        <v>4.8376640311647845E-3</v>
      </c>
      <c r="G65" s="101">
        <v>0</v>
      </c>
      <c r="H65" s="92">
        <v>2.3102819392967628</v>
      </c>
      <c r="I65" s="101">
        <v>786.18894354225063</v>
      </c>
      <c r="J65" s="98">
        <v>4.0198318731045075E-2</v>
      </c>
      <c r="K65" s="188">
        <v>7.0791935990026549E-3</v>
      </c>
      <c r="L65" s="124">
        <v>26.002498981046902</v>
      </c>
      <c r="M65" s="128">
        <v>0.55651650976645839</v>
      </c>
      <c r="N65" s="93">
        <v>751863.05533703789</v>
      </c>
      <c r="O65" s="127">
        <v>1.1002056378075825E-3</v>
      </c>
      <c r="P65" s="124">
        <v>1.1002058066985321E-3</v>
      </c>
      <c r="Q65" s="128">
        <v>0.33201750000000002</v>
      </c>
      <c r="R65" s="124">
        <v>2.411297300085538</v>
      </c>
      <c r="S65" s="128">
        <v>2.468984558894094</v>
      </c>
      <c r="T65" s="124">
        <v>0</v>
      </c>
      <c r="U65" s="127" t="str">
        <v/>
      </c>
      <c r="V65" s="124" t="str">
        <v/>
      </c>
      <c r="W65" s="128" t="str">
        <v/>
      </c>
    </row>
    <row r="66" spans="3:24" x14ac:dyDescent="0.25">
      <c r="C66">
        <f t="shared" si="3"/>
        <v>135</v>
      </c>
      <c r="D66" s="166">
        <v>7.4999999999999997E-2</v>
      </c>
      <c r="E66" s="101">
        <v>61.142294473882458</v>
      </c>
      <c r="F66" s="124">
        <v>7.4655929560417502E-3</v>
      </c>
      <c r="G66" s="101">
        <v>0</v>
      </c>
      <c r="H66" s="92">
        <v>2.2977263112202637</v>
      </c>
      <c r="I66" s="101">
        <v>781.91626331372618</v>
      </c>
      <c r="J66" s="98">
        <v>3.6611212872697189E-2</v>
      </c>
      <c r="K66" s="188">
        <v>7.1729778048712422E-3</v>
      </c>
      <c r="L66" s="124">
        <v>26.173040845946645</v>
      </c>
      <c r="M66" s="128">
        <v>0.5589035256388013</v>
      </c>
      <c r="N66" s="93">
        <v>750983.03824967833</v>
      </c>
      <c r="O66" s="127">
        <v>1.0882796162454108E-3</v>
      </c>
      <c r="P66" s="124">
        <v>1.0882798768817583E-3</v>
      </c>
      <c r="Q66" s="128">
        <v>0.33280916666666666</v>
      </c>
      <c r="R66" s="124">
        <v>2.4161898707792728</v>
      </c>
      <c r="S66" s="128">
        <v>2.4659506941624407</v>
      </c>
      <c r="T66" s="124">
        <v>0</v>
      </c>
      <c r="U66" s="127" t="str">
        <v/>
      </c>
      <c r="V66" s="124" t="str">
        <v/>
      </c>
      <c r="W66" s="128" t="str">
        <v/>
      </c>
    </row>
    <row r="67" spans="3:24" x14ac:dyDescent="0.25">
      <c r="C67">
        <f t="shared" si="3"/>
        <v>136</v>
      </c>
      <c r="D67" s="166">
        <v>0.08</v>
      </c>
      <c r="E67" s="101">
        <v>65.041269465984058</v>
      </c>
      <c r="F67" s="124">
        <v>9.8344944123966924E-3</v>
      </c>
      <c r="G67" s="101">
        <v>0</v>
      </c>
      <c r="H67" s="92">
        <v>2.2852770478841422</v>
      </c>
      <c r="I67" s="101">
        <v>777.6797790062451</v>
      </c>
      <c r="J67" s="98">
        <v>3.3004547780501513E-2</v>
      </c>
      <c r="K67" s="188">
        <v>7.2677572573526484E-3</v>
      </c>
      <c r="L67" s="124">
        <v>26.344412998943206</v>
      </c>
      <c r="M67" s="128">
        <v>0.56129497853547328</v>
      </c>
      <c r="N67" s="93">
        <v>750108.82203693397</v>
      </c>
      <c r="O67" s="127">
        <v>1.0765187928418599E-3</v>
      </c>
      <c r="P67" s="124">
        <v>1.0765191361805228E-3</v>
      </c>
      <c r="Q67" s="128">
        <v>0.33360083333333335</v>
      </c>
      <c r="R67" s="124">
        <v>2.4210687557017461</v>
      </c>
      <c r="S67" s="128">
        <v>2.4629138347656649</v>
      </c>
      <c r="T67" s="124">
        <v>0</v>
      </c>
      <c r="U67" s="127" t="str">
        <v/>
      </c>
      <c r="V67" s="124" t="str">
        <v/>
      </c>
      <c r="W67" s="128" t="str">
        <v/>
      </c>
    </row>
    <row r="68" spans="3:24" x14ac:dyDescent="0.25">
      <c r="C68">
        <f t="shared" si="3"/>
        <v>137</v>
      </c>
      <c r="D68" s="166">
        <v>8.5000000000000006E-2</v>
      </c>
      <c r="E68" s="101">
        <v>68.919151831933675</v>
      </c>
      <c r="F68" s="124">
        <v>1.1945811954072755E-2</v>
      </c>
      <c r="G68" s="101">
        <v>0</v>
      </c>
      <c r="H68" s="92">
        <v>2.2729330819480751</v>
      </c>
      <c r="I68" s="101">
        <v>773.47912740395645</v>
      </c>
      <c r="J68" s="98">
        <v>2.9378277134002685E-2</v>
      </c>
      <c r="K68" s="188">
        <v>7.3635382880567054E-3</v>
      </c>
      <c r="L68" s="124">
        <v>26.516611565957721</v>
      </c>
      <c r="M68" s="128">
        <v>0.56369081239778152</v>
      </c>
      <c r="N68" s="93">
        <v>749240.31034739537</v>
      </c>
      <c r="O68" s="127">
        <v>1.0649205297426627E-3</v>
      </c>
      <c r="P68" s="124">
        <v>1.0649209467909553E-3</v>
      </c>
      <c r="Q68" s="128">
        <v>0.33437666666666671</v>
      </c>
      <c r="R68" s="124">
        <v>2.4259343679833703</v>
      </c>
      <c r="S68" s="128">
        <v>2.4598738034926075</v>
      </c>
      <c r="T68" s="124">
        <v>0</v>
      </c>
      <c r="U68" s="127" t="str">
        <v/>
      </c>
      <c r="V68" s="124" t="str">
        <v/>
      </c>
      <c r="W68" s="128" t="str">
        <v/>
      </c>
      <c r="X68" s="182" cm="1">
        <f t="array" ref="X68">hypotenuse(S71,R71,Q71)</f>
        <v>3.4749492522409722</v>
      </c>
    </row>
    <row r="69" spans="3:24" x14ac:dyDescent="0.25">
      <c r="C69">
        <f t="shared" si="3"/>
        <v>138</v>
      </c>
      <c r="D69" s="166">
        <v>0.09</v>
      </c>
      <c r="E69" s="101">
        <v>72.776120116048673</v>
      </c>
      <c r="F69" s="124">
        <v>1.380097290993383E-2</v>
      </c>
      <c r="G69" s="101">
        <v>0</v>
      </c>
      <c r="H69" s="92">
        <v>2.2606935880102648</v>
      </c>
      <c r="I69" s="101">
        <v>769.31402762257551</v>
      </c>
      <c r="J69" s="98">
        <v>2.5732355358446295E-2</v>
      </c>
      <c r="K69" s="188">
        <v>7.4603235875105997E-3</v>
      </c>
      <c r="L69" s="124">
        <v>26.689626478424021</v>
      </c>
      <c r="M69" s="128">
        <v>0.56609094256666115</v>
      </c>
      <c r="N69" s="93">
        <v>748377.48513214779</v>
      </c>
      <c r="O69" s="127">
        <v>1.0534824501124262E-3</v>
      </c>
      <c r="P69" s="124">
        <v>1.0534829319274932E-3</v>
      </c>
      <c r="Q69" s="128">
        <v>0.33515250000000002</v>
      </c>
      <c r="R69" s="124">
        <v>2.430786935494655</v>
      </c>
      <c r="S69" s="128">
        <v>2.4568305348360053</v>
      </c>
      <c r="T69" s="124">
        <v>0</v>
      </c>
      <c r="U69" s="127" t="str">
        <v/>
      </c>
      <c r="V69" s="124" t="str">
        <v/>
      </c>
      <c r="W69" s="128" t="str">
        <v/>
      </c>
    </row>
    <row r="70" spans="3:24" x14ac:dyDescent="0.25">
      <c r="C70">
        <f t="shared" si="3"/>
        <v>139</v>
      </c>
      <c r="D70" s="166">
        <v>9.5000000000000001E-2</v>
      </c>
      <c r="E70" s="101">
        <v>76.612351095451842</v>
      </c>
      <c r="F70" s="124">
        <v>1.5401388330972826E-2</v>
      </c>
      <c r="G70" s="101">
        <v>0</v>
      </c>
      <c r="H70" s="92">
        <v>2.2485574565952433</v>
      </c>
      <c r="I70" s="101">
        <v>765.18410210760214</v>
      </c>
      <c r="J70" s="98">
        <v>2.2066737084516216E-2</v>
      </c>
      <c r="K70" s="188">
        <v>7.5581190486158165E-3</v>
      </c>
      <c r="L70" s="124">
        <v>26.863453942790979</v>
      </c>
      <c r="M70" s="128">
        <v>0.56849534211094743</v>
      </c>
      <c r="N70" s="93">
        <v>747520.28965607507</v>
      </c>
      <c r="O70" s="127">
        <v>1.0422019440104264E-3</v>
      </c>
      <c r="P70" s="124">
        <v>1.042202481698675E-3</v>
      </c>
      <c r="Q70" s="128">
        <v>0.33592833333333338</v>
      </c>
      <c r="R70" s="124">
        <v>2.435626847774842</v>
      </c>
      <c r="S70" s="128">
        <v>2.4537838584084115</v>
      </c>
      <c r="T70" s="124">
        <v>0</v>
      </c>
      <c r="U70" s="127" t="str">
        <v/>
      </c>
      <c r="V70" s="124" t="str">
        <v/>
      </c>
      <c r="W70" s="128" t="str">
        <v/>
      </c>
    </row>
    <row r="71" spans="3:24" x14ac:dyDescent="0.25">
      <c r="C71">
        <f t="shared" si="3"/>
        <v>140</v>
      </c>
      <c r="D71" s="166">
        <v>0.1</v>
      </c>
      <c r="E71" s="101">
        <v>80.428019835596004</v>
      </c>
      <c r="F71" s="124">
        <v>1.6748453176565953E-2</v>
      </c>
      <c r="G71" s="101">
        <v>0</v>
      </c>
      <c r="H71" s="92">
        <v>2.236523760938709</v>
      </c>
      <c r="I71" s="101">
        <v>761.08903548119144</v>
      </c>
      <c r="J71" s="98">
        <v>1.8381377334638582E-2</v>
      </c>
      <c r="K71" s="188">
        <v>7.6569298319668078E-3</v>
      </c>
      <c r="L71" s="124">
        <v>27.038087627158394</v>
      </c>
      <c r="M71" s="128">
        <v>0.57090392679450008</v>
      </c>
      <c r="N71" s="93">
        <v>746668.63050061103</v>
      </c>
      <c r="O71" s="127">
        <v>1.0310766054748488E-3</v>
      </c>
      <c r="P71" s="124">
        <v>1.0310771901913861E-3</v>
      </c>
      <c r="Q71" s="128">
        <v>0.33668833333333337</v>
      </c>
      <c r="R71" s="124">
        <v>2.4404544704376203</v>
      </c>
      <c r="S71" s="128">
        <v>2.4507336145669423</v>
      </c>
      <c r="T71" s="124">
        <v>0</v>
      </c>
      <c r="U71" s="127" t="str">
        <v/>
      </c>
      <c r="V71" s="124" t="str">
        <v/>
      </c>
      <c r="W71" s="128" t="str">
        <v/>
      </c>
    </row>
    <row r="72" spans="3:24" x14ac:dyDescent="0.25">
      <c r="C72">
        <f t="shared" si="3"/>
        <v>141</v>
      </c>
      <c r="D72" s="166">
        <v>0.10500000000000001</v>
      </c>
      <c r="E72" s="101">
        <v>84.223299754264559</v>
      </c>
      <c r="F72" s="124">
        <v>1.7843546502215847E-2</v>
      </c>
      <c r="G72" s="101">
        <v>0</v>
      </c>
      <c r="H72" s="92">
        <v>2.2245914691118154</v>
      </c>
      <c r="I72" s="101">
        <v>757.02847657791233</v>
      </c>
      <c r="J72" s="98">
        <v>1.4676231504467258E-2</v>
      </c>
      <c r="K72" s="188">
        <v>7.7567604067242824E-3</v>
      </c>
      <c r="L72" s="124">
        <v>27.213521618156665</v>
      </c>
      <c r="M72" s="128">
        <v>0.57331666997154462</v>
      </c>
      <c r="N72" s="93">
        <v>745822.49049812183</v>
      </c>
      <c r="O72" s="127">
        <v>1.0201039635427771E-3</v>
      </c>
      <c r="P72" s="124">
        <v>1.0201045864908556E-3</v>
      </c>
      <c r="Q72" s="128">
        <v>0.33744833333333335</v>
      </c>
      <c r="R72" s="124">
        <v>2.445270123150733</v>
      </c>
      <c r="S72" s="128">
        <v>2.4476796687216238</v>
      </c>
      <c r="T72" s="124">
        <v>0</v>
      </c>
      <c r="U72" s="127" t="str">
        <v/>
      </c>
      <c r="V72" s="124" t="str">
        <v/>
      </c>
      <c r="W72" s="128" t="str">
        <v/>
      </c>
    </row>
    <row r="73" spans="3:24" x14ac:dyDescent="0.25">
      <c r="C73">
        <f t="shared" si="3"/>
        <v>142</v>
      </c>
      <c r="D73" s="166">
        <v>0.11</v>
      </c>
      <c r="E73" s="101">
        <v>87.998362446445441</v>
      </c>
      <c r="F73" s="124">
        <v>1.8688031565608904E-2</v>
      </c>
      <c r="G73" s="101">
        <v>0</v>
      </c>
      <c r="H73" s="92">
        <v>2.2127595600269685</v>
      </c>
      <c r="I73" s="101">
        <v>753.0020779116802</v>
      </c>
      <c r="J73" s="98">
        <v>1.0951255176521669E-2</v>
      </c>
      <c r="K73" s="188">
        <v>7.8576165176117724E-3</v>
      </c>
      <c r="L73" s="124">
        <v>27.389751887641616</v>
      </c>
      <c r="M73" s="128">
        <v>0.57573351644586535</v>
      </c>
      <c r="N73" s="93">
        <v>744981.78719510825</v>
      </c>
      <c r="O73" s="127">
        <v>1.0092815902239681E-3</v>
      </c>
      <c r="P73" s="124">
        <v>1.0092822426544339E-3</v>
      </c>
      <c r="Q73" s="128">
        <v>0.33819250000000001</v>
      </c>
      <c r="R73" s="124">
        <v>2.450074193266933</v>
      </c>
      <c r="S73" s="128">
        <v>2.4446218394490775</v>
      </c>
      <c r="T73" s="124">
        <v>0</v>
      </c>
      <c r="U73" s="127" t="str">
        <v/>
      </c>
      <c r="V73" s="124" t="str">
        <v/>
      </c>
      <c r="W73" s="128" t="str">
        <v/>
      </c>
    </row>
    <row r="74" spans="3:24" x14ac:dyDescent="0.25">
      <c r="C74">
        <f t="shared" si="3"/>
        <v>143</v>
      </c>
      <c r="D74" s="166">
        <v>0.115</v>
      </c>
      <c r="E74" s="101">
        <v>91.753378079634643</v>
      </c>
      <c r="F74" s="124">
        <v>1.928325609456509E-2</v>
      </c>
      <c r="G74" s="101">
        <v>0</v>
      </c>
      <c r="H74" s="92">
        <v>2.2010272421258206</v>
      </c>
      <c r="I74" s="101">
        <v>749.00957013533116</v>
      </c>
      <c r="J74" s="98">
        <v>7.2064046044987085E-3</v>
      </c>
      <c r="K74" s="188">
        <v>7.9595010762121728E-3</v>
      </c>
      <c r="L74" s="124">
        <v>27.56676740242591</v>
      </c>
      <c r="M74" s="128">
        <v>0.57815438258389162</v>
      </c>
      <c r="N74" s="93">
        <v>744146.48587508604</v>
      </c>
      <c r="O74" s="127">
        <v>9.9860729835467808E-4</v>
      </c>
      <c r="P74" s="124">
        <v>9.9860797156542847E-4</v>
      </c>
      <c r="Q74" s="128">
        <v>0.33893666666666672</v>
      </c>
      <c r="R74" s="124">
        <v>2.4548669551501123</v>
      </c>
      <c r="S74" s="128">
        <v>2.4415600133708262</v>
      </c>
      <c r="T74" s="124">
        <v>0</v>
      </c>
      <c r="U74" s="127" t="str">
        <v/>
      </c>
      <c r="V74" s="124" t="str">
        <v/>
      </c>
      <c r="W74" s="128" t="str">
        <v/>
      </c>
    </row>
    <row r="75" spans="3:24" x14ac:dyDescent="0.25">
      <c r="C75">
        <f t="shared" si="3"/>
        <v>144</v>
      </c>
      <c r="D75" s="166">
        <v>0.12000000000000001</v>
      </c>
      <c r="E75" s="101">
        <v>95.488515900580779</v>
      </c>
      <c r="F75" s="124">
        <v>1.9630552455115635E-2</v>
      </c>
      <c r="G75" s="101">
        <v>0</v>
      </c>
      <c r="H75" s="92">
        <v>2.1893949027358959</v>
      </c>
      <c r="I75" s="101">
        <v>745.05108503505744</v>
      </c>
      <c r="J75" s="98">
        <v>3.4416374618628114E-3</v>
      </c>
      <c r="K75" s="188">
        <v>8.0624104862742126E-3</v>
      </c>
      <c r="L75" s="124">
        <v>27.744540274619023</v>
      </c>
      <c r="M75" s="128">
        <v>0.58057876646125561</v>
      </c>
      <c r="N75" s="93">
        <v>743316.31608644582</v>
      </c>
      <c r="O75" s="127">
        <v>9.8807999237521108E-4</v>
      </c>
      <c r="P75" s="124">
        <v>9.8808067771065876E-4</v>
      </c>
      <c r="Q75" s="128">
        <v>0.33957750000000003</v>
      </c>
      <c r="R75" s="124">
        <v>2.4596484408553048</v>
      </c>
      <c r="S75" s="128">
        <v>2.4384942295752134</v>
      </c>
      <c r="T75" s="124">
        <v>0</v>
      </c>
      <c r="U75" s="127" t="str">
        <v/>
      </c>
      <c r="V75" s="124" t="str">
        <v/>
      </c>
      <c r="W75" s="128" t="str">
        <v/>
      </c>
    </row>
    <row r="76" spans="3:24" x14ac:dyDescent="0.25">
      <c r="C76">
        <f t="shared" si="3"/>
        <v>145</v>
      </c>
      <c r="D76" s="166">
        <v>0.125</v>
      </c>
      <c r="E76" s="101">
        <v>99.203947239787553</v>
      </c>
      <c r="F76" s="124">
        <v>1.9731237901007039E-2</v>
      </c>
      <c r="G76" s="101">
        <v>0</v>
      </c>
      <c r="H76" s="92">
        <v>2.1778634077635091</v>
      </c>
      <c r="I76" s="101">
        <v>741.12691731003247</v>
      </c>
      <c r="J76" s="98">
        <v>-3.4308411397270905E-4</v>
      </c>
      <c r="K76" s="188">
        <v>8.1663259480591645E-3</v>
      </c>
      <c r="L76" s="124">
        <v>27.923018479126497</v>
      </c>
      <c r="M76" s="128">
        <v>0.5830062187388263</v>
      </c>
      <c r="N76" s="93">
        <v>742491.45237944531</v>
      </c>
      <c r="O76" s="127">
        <v>9.7769901145941963E-4</v>
      </c>
      <c r="P76" s="124">
        <v>9.7769970030996481E-4</v>
      </c>
      <c r="Q76" s="128">
        <v>0.34022375000000005</v>
      </c>
      <c r="R76" s="124">
        <v>2.4644179950152139</v>
      </c>
      <c r="S76" s="128">
        <v>2.4354249694312724</v>
      </c>
      <c r="T76" s="124">
        <v>0</v>
      </c>
      <c r="U76" s="127" t="str">
        <v/>
      </c>
      <c r="V76" s="124" t="str">
        <v/>
      </c>
      <c r="W76" s="128" t="str">
        <v/>
      </c>
    </row>
    <row r="77" spans="3:24" x14ac:dyDescent="0.25">
      <c r="C77">
        <f t="shared" si="3"/>
        <v>146</v>
      </c>
      <c r="D77" s="166">
        <v>0.13</v>
      </c>
      <c r="E77" s="101">
        <v>102.89984271935683</v>
      </c>
      <c r="F77" s="124">
        <v>1.9586614032048255E-2</v>
      </c>
      <c r="G77" s="101">
        <v>0</v>
      </c>
      <c r="H77" s="92">
        <v>2.166431677079709</v>
      </c>
      <c r="I77" s="101">
        <v>737.23669935567966</v>
      </c>
      <c r="J77" s="98">
        <v>-4.1477973064206735E-3</v>
      </c>
      <c r="K77" s="188">
        <v>8.2712521393783125E-3</v>
      </c>
      <c r="L77" s="124">
        <v>28.102198762480953</v>
      </c>
      <c r="M77" s="128">
        <v>0.58543666952992757</v>
      </c>
      <c r="N77" s="93">
        <v>741671.80058336339</v>
      </c>
      <c r="O77" s="127">
        <v>9.6746195256080527E-4</v>
      </c>
      <c r="P77" s="124">
        <v>9.6746263636228913E-4</v>
      </c>
      <c r="Q77" s="128">
        <v>0.34084249999999999</v>
      </c>
      <c r="R77" s="124">
        <v>2.469176003457612</v>
      </c>
      <c r="S77" s="128">
        <v>2.4323520462012844</v>
      </c>
      <c r="T77" s="124">
        <v>0</v>
      </c>
      <c r="U77" s="127" t="str">
        <v/>
      </c>
      <c r="V77" s="124" t="str">
        <v/>
      </c>
      <c r="W77" s="128" t="str">
        <v/>
      </c>
    </row>
    <row r="78" spans="3:24" x14ac:dyDescent="0.25">
      <c r="C78">
        <f t="shared" si="3"/>
        <v>147</v>
      </c>
      <c r="D78" s="166">
        <v>0.13500000000000001</v>
      </c>
      <c r="E78" s="101">
        <v>106.57637137318741</v>
      </c>
      <c r="F78" s="124">
        <v>1.9197966776684641E-2</v>
      </c>
      <c r="G78" s="101">
        <v>0</v>
      </c>
      <c r="H78" s="92">
        <v>2.1550987073744778</v>
      </c>
      <c r="I78" s="101">
        <v>733.38008977053323</v>
      </c>
      <c r="J78" s="98">
        <v>-7.9725386934286178E-3</v>
      </c>
      <c r="K78" s="188">
        <v>8.3771910983780791E-3</v>
      </c>
      <c r="L78" s="124">
        <v>28.282070774878356</v>
      </c>
      <c r="M78" s="128">
        <v>0.58787009856904215</v>
      </c>
      <c r="N78" s="93">
        <v>740857.37912517099</v>
      </c>
      <c r="O78" s="127">
        <v>9.5736651380786677E-4</v>
      </c>
      <c r="P78" s="124">
        <v>9.5736718404102437E-4</v>
      </c>
      <c r="Q78" s="128">
        <v>0.34147500000000003</v>
      </c>
      <c r="R78" s="124">
        <v>2.4739227586358243</v>
      </c>
      <c r="S78" s="128">
        <v>2.4292753296546663</v>
      </c>
      <c r="T78" s="124">
        <v>0</v>
      </c>
      <c r="U78" s="127" t="str">
        <v/>
      </c>
      <c r="V78" s="124" t="str">
        <v/>
      </c>
      <c r="W78" s="128" t="str">
        <v/>
      </c>
    </row>
    <row r="79" spans="3:24" x14ac:dyDescent="0.25">
      <c r="C79">
        <f t="shared" si="3"/>
        <v>148</v>
      </c>
      <c r="D79" s="166">
        <v>0.14000000000000001</v>
      </c>
      <c r="E79" s="101">
        <v>110.23370000106</v>
      </c>
      <c r="F79" s="124">
        <v>1.8566566631557608E-2</v>
      </c>
      <c r="G79" s="101">
        <v>0</v>
      </c>
      <c r="H79" s="92">
        <v>2.1438632804338704</v>
      </c>
      <c r="I79" s="101">
        <v>729.55667398812727</v>
      </c>
      <c r="J79" s="98">
        <v>-1.1817345127335201E-2</v>
      </c>
      <c r="K79" s="188">
        <v>8.4841497154208821E-3</v>
      </c>
      <c r="L79" s="124">
        <v>28.462633575438492</v>
      </c>
      <c r="M79" s="128">
        <v>0.59030648565118593</v>
      </c>
      <c r="N79" s="93">
        <v>740048.08088068734</v>
      </c>
      <c r="O79" s="127">
        <v>9.4741023419790151E-4</v>
      </c>
      <c r="P79" s="124">
        <v>9.4741088238782306E-4</v>
      </c>
      <c r="Q79" s="128">
        <v>0.34209375000000003</v>
      </c>
      <c r="R79" s="124">
        <v>2.4786587627169845</v>
      </c>
      <c r="S79" s="128">
        <v>2.4261945496785646</v>
      </c>
      <c r="T79" s="124">
        <v>0</v>
      </c>
      <c r="U79" s="127" t="str">
        <v/>
      </c>
      <c r="V79" s="124" t="str">
        <v/>
      </c>
      <c r="W79" s="128" t="str">
        <v/>
      </c>
    </row>
    <row r="80" spans="3:24" x14ac:dyDescent="0.25">
      <c r="C80">
        <f t="shared" si="3"/>
        <v>149</v>
      </c>
      <c r="D80" s="166">
        <v>0.14500000000000002</v>
      </c>
      <c r="E80" s="101">
        <v>113.87199412868657</v>
      </c>
      <c r="F80" s="124">
        <v>1.7693668742726543E-2</v>
      </c>
      <c r="G80" s="101">
        <v>0</v>
      </c>
      <c r="H80" s="92">
        <v>2.13272482152593</v>
      </c>
      <c r="I80" s="101">
        <v>725.76625642717659</v>
      </c>
      <c r="J80" s="98">
        <v>-1.5682252392361224E-2</v>
      </c>
      <c r="K80" s="188">
        <v>8.5921270429282735E-3</v>
      </c>
      <c r="L80" s="124">
        <v>28.643870801438311</v>
      </c>
      <c r="M80" s="128">
        <v>0.59274566256502104</v>
      </c>
      <c r="N80" s="93">
        <v>739243.85568864341</v>
      </c>
      <c r="O80" s="127">
        <v>9.3759125296360665E-4</v>
      </c>
      <c r="P80" s="124">
        <v>9.3759187067920169E-4</v>
      </c>
      <c r="Q80" s="128">
        <v>0.34269875</v>
      </c>
      <c r="R80" s="124">
        <v>2.4833841922962798</v>
      </c>
      <c r="S80" s="128">
        <v>2.4231096439450286</v>
      </c>
      <c r="T80" s="124">
        <v>0</v>
      </c>
      <c r="U80" s="127" t="str">
        <v/>
      </c>
      <c r="V80" s="124" t="str">
        <v/>
      </c>
      <c r="W80" s="128" t="str">
        <v/>
      </c>
    </row>
    <row r="81" spans="3:23" x14ac:dyDescent="0.25">
      <c r="C81">
        <f t="shared" si="3"/>
        <v>150</v>
      </c>
      <c r="D81" s="166">
        <v>0.15</v>
      </c>
      <c r="E81" s="101">
        <v>117.49141750647085</v>
      </c>
      <c r="F81" s="124">
        <v>1.6580513163169986E-2</v>
      </c>
      <c r="G81" s="101">
        <v>0</v>
      </c>
      <c r="H81" s="92">
        <v>2.1216819119361534</v>
      </c>
      <c r="I81" s="101">
        <v>722.00835429908636</v>
      </c>
      <c r="J81" s="98">
        <v>-1.9567296288304583E-2</v>
      </c>
      <c r="K81" s="188">
        <v>8.701130186490642E-3</v>
      </c>
      <c r="L81" s="124">
        <v>28.825783723435809</v>
      </c>
      <c r="M81" s="128">
        <v>0.5951877080360648</v>
      </c>
      <c r="N81" s="93">
        <v>738444.68330155138</v>
      </c>
      <c r="O81" s="127">
        <v>9.2790699334626152E-4</v>
      </c>
      <c r="P81" s="124">
        <v>9.2790757219973177E-4</v>
      </c>
      <c r="Q81" s="128">
        <v>0.34330375000000002</v>
      </c>
      <c r="R81" s="124">
        <v>2.4880995471886762</v>
      </c>
      <c r="S81" s="128">
        <v>2.420020335918144</v>
      </c>
      <c r="T81" s="124">
        <v>0</v>
      </c>
      <c r="U81" s="127" t="str">
        <v/>
      </c>
      <c r="V81" s="124" t="str">
        <v/>
      </c>
      <c r="W81" s="128" t="str">
        <v/>
      </c>
    </row>
    <row r="82" spans="3:23" x14ac:dyDescent="0.25">
      <c r="C82">
        <f t="shared" si="3"/>
        <v>151</v>
      </c>
      <c r="D82" s="166">
        <v>0.155</v>
      </c>
      <c r="E82" s="101">
        <v>121.09213196452254</v>
      </c>
      <c r="F82" s="124">
        <v>1.5228325066465685E-2</v>
      </c>
      <c r="G82" s="101">
        <v>0</v>
      </c>
      <c r="H82" s="92">
        <v>2.1107336413237361</v>
      </c>
      <c r="I82" s="101">
        <v>718.28265781489119</v>
      </c>
      <c r="J82" s="98">
        <v>-2.3472512339297126E-2</v>
      </c>
      <c r="K82" s="188">
        <v>8.8111617803915444E-3</v>
      </c>
      <c r="L82" s="124">
        <v>29.008363587291349</v>
      </c>
      <c r="M82" s="128">
        <v>0.59763255278039817</v>
      </c>
      <c r="N82" s="93">
        <v>737650.51368886721</v>
      </c>
      <c r="O82" s="127">
        <v>9.1835535820137062E-4</v>
      </c>
      <c r="P82" s="124">
        <v>9.1835588984769091E-4</v>
      </c>
      <c r="Q82" s="128">
        <v>0.34390875000000004</v>
      </c>
      <c r="R82" s="124">
        <v>2.492805155003524</v>
      </c>
      <c r="S82" s="128">
        <v>2.4169264574370688</v>
      </c>
      <c r="T82" s="124">
        <v>0</v>
      </c>
      <c r="U82" s="127" t="str">
        <v/>
      </c>
      <c r="V82" s="124" t="str">
        <v/>
      </c>
      <c r="W82" s="128" t="str">
        <v/>
      </c>
    </row>
    <row r="83" spans="3:23" x14ac:dyDescent="0.25">
      <c r="C83">
        <f t="shared" si="3"/>
        <v>152</v>
      </c>
      <c r="D83" s="166">
        <v>0.16</v>
      </c>
      <c r="E83" s="101">
        <v>124.67429767886001</v>
      </c>
      <c r="F83" s="124">
        <v>1.3638314886433753E-2</v>
      </c>
      <c r="G83" s="101">
        <v>0</v>
      </c>
      <c r="H83" s="92">
        <v>2.0998790642481433</v>
      </c>
      <c r="I83" s="101">
        <v>714.58884523363645</v>
      </c>
      <c r="J83" s="98">
        <v>-2.7397935729197614E-2</v>
      </c>
      <c r="K83" s="188">
        <v>8.9222253153498857E-3</v>
      </c>
      <c r="L83" s="124">
        <v>29.191603495561093</v>
      </c>
      <c r="M83" s="128">
        <v>0.60008012771249497</v>
      </c>
      <c r="N83" s="93">
        <v>736861.27467298054</v>
      </c>
      <c r="O83" s="127">
        <v>9.0893424756356873E-4</v>
      </c>
      <c r="P83" s="124">
        <v>9.0893472369997193E-4</v>
      </c>
      <c r="Q83" s="128">
        <v>0.34449999999999997</v>
      </c>
      <c r="R83" s="124">
        <v>2.4975013806613684</v>
      </c>
      <c r="S83" s="128">
        <v>2.413827812266597</v>
      </c>
      <c r="T83" s="124">
        <v>0</v>
      </c>
      <c r="U83" s="127" t="str">
        <v/>
      </c>
      <c r="V83" s="124" t="str">
        <v/>
      </c>
      <c r="W83" s="128" t="str">
        <v/>
      </c>
    </row>
    <row r="84" spans="3:23" x14ac:dyDescent="0.25">
      <c r="C84">
        <f t="shared" si="3"/>
        <v>153</v>
      </c>
      <c r="D84" s="166">
        <v>0.16500000000000001</v>
      </c>
      <c r="E84" s="101">
        <v>128.23807319007531</v>
      </c>
      <c r="F84" s="124">
        <v>1.1811678491920182E-2</v>
      </c>
      <c r="G84" s="101">
        <v>0</v>
      </c>
      <c r="H84" s="92">
        <v>2.0891171170203746</v>
      </c>
      <c r="I84" s="101">
        <v>710.92655460462151</v>
      </c>
      <c r="J84" s="98">
        <v>-3.1343601301513715E-2</v>
      </c>
      <c r="K84" s="188">
        <v>9.0343245018782367E-3</v>
      </c>
      <c r="L84" s="124">
        <v>29.375496240708124</v>
      </c>
      <c r="M84" s="128">
        <v>0.60253043760927538</v>
      </c>
      <c r="N84" s="93">
        <v>736076.95513688982</v>
      </c>
      <c r="O84" s="127">
        <v>8.9964148755475597E-4</v>
      </c>
      <c r="P84" s="124">
        <v>8.9964189992022489E-4</v>
      </c>
      <c r="Q84" s="128">
        <v>0.345105</v>
      </c>
      <c r="R84" s="124">
        <v>2.5021886071102948</v>
      </c>
      <c r="S84" s="128">
        <v>2.4107241884852315</v>
      </c>
      <c r="T84" s="124">
        <v>0</v>
      </c>
      <c r="U84" s="127" t="str">
        <v/>
      </c>
      <c r="V84" s="124" t="str">
        <v/>
      </c>
      <c r="W84" s="128" t="str">
        <v/>
      </c>
    </row>
    <row r="85" spans="3:23" x14ac:dyDescent="0.25">
      <c r="C85">
        <f t="shared" si="3"/>
        <v>154</v>
      </c>
      <c r="D85" s="166">
        <v>0.17</v>
      </c>
      <c r="E85" s="101">
        <v>131.78361516053823</v>
      </c>
      <c r="F85" s="124">
        <v>9.7495974887733539E-3</v>
      </c>
      <c r="G85" s="101">
        <v>0</v>
      </c>
      <c r="H85" s="92">
        <v>2.0784467931611963</v>
      </c>
      <c r="I85" s="101">
        <v>707.29544339295717</v>
      </c>
      <c r="J85" s="98">
        <v>-3.5309543850557581E-2</v>
      </c>
      <c r="K85" s="188">
        <v>9.1474643267716142E-3</v>
      </c>
      <c r="L85" s="124">
        <v>29.560038888332127</v>
      </c>
      <c r="M85" s="128">
        <v>0.60498341358730778</v>
      </c>
      <c r="N85" s="93">
        <v>735297.44670375308</v>
      </c>
      <c r="O85" s="127">
        <v>8.9047498275510281E-4</v>
      </c>
      <c r="P85" s="124">
        <v>8.9047532312987198E-4</v>
      </c>
      <c r="Q85" s="128">
        <v>0.3456825</v>
      </c>
      <c r="R85" s="124">
        <v>2.5068672536265932</v>
      </c>
      <c r="S85" s="128">
        <v>2.407615346124155</v>
      </c>
      <c r="T85" s="124">
        <v>0</v>
      </c>
      <c r="U85" s="127" t="str">
        <v/>
      </c>
      <c r="V85" s="124" t="str">
        <v/>
      </c>
      <c r="W85" s="128" t="str">
        <v/>
      </c>
    </row>
    <row r="86" spans="3:23" x14ac:dyDescent="0.25">
      <c r="C86">
        <f t="shared" si="3"/>
        <v>155</v>
      </c>
      <c r="D86" s="166">
        <v>0.17500000000000002</v>
      </c>
      <c r="E86" s="101">
        <v>135.31107875396069</v>
      </c>
      <c r="F86" s="124">
        <v>7.4532392244034814E-3</v>
      </c>
      <c r="G86" s="101">
        <v>0</v>
      </c>
      <c r="H86" s="92">
        <v>2.0678671831825577</v>
      </c>
      <c r="I86" s="101">
        <v>703.69520212946009</v>
      </c>
      <c r="J86" s="98">
        <v>-3.9295797619962915E-2</v>
      </c>
      <c r="K86" s="188">
        <v>9.2616464017111471E-3</v>
      </c>
      <c r="L86" s="124">
        <v>29.74522014062816</v>
      </c>
      <c r="M86" s="128">
        <v>0.60743903596335602</v>
      </c>
      <c r="N86" s="93">
        <v>734522.76191159314</v>
      </c>
      <c r="O86" s="127">
        <v>8.8143274875003878E-4</v>
      </c>
      <c r="P86" s="124">
        <v>8.814330089550968E-4</v>
      </c>
      <c r="Q86" s="128">
        <v>0.34627374999999999</v>
      </c>
      <c r="R86" s="124">
        <v>2.511537626942018</v>
      </c>
      <c r="S86" s="128">
        <v>2.4045011162162182</v>
      </c>
      <c r="T86" s="124">
        <v>0</v>
      </c>
      <c r="U86" s="127" t="str">
        <v/>
      </c>
      <c r="V86" s="124" t="str">
        <v/>
      </c>
      <c r="W86" s="128" t="str">
        <v/>
      </c>
    </row>
    <row r="87" spans="3:23" x14ac:dyDescent="0.25">
      <c r="C87">
        <f t="shared" si="3"/>
        <v>156</v>
      </c>
      <c r="D87" s="166">
        <v>0.18</v>
      </c>
      <c r="E87" s="101">
        <v>138.82061747931922</v>
      </c>
      <c r="F87" s="124">
        <v>4.9237570512368489E-3</v>
      </c>
      <c r="G87" s="101">
        <v>0</v>
      </c>
      <c r="H87" s="92">
        <v>2.057377386906142</v>
      </c>
      <c r="I87" s="101">
        <v>700.12552445425604</v>
      </c>
      <c r="J87" s="98">
        <v>-4.3302396626312169E-2</v>
      </c>
      <c r="K87" s="188">
        <v>9.3768745681626336E-3</v>
      </c>
      <c r="L87" s="124">
        <v>29.931034922883025</v>
      </c>
      <c r="M87" s="128">
        <v>0.60989721161398713</v>
      </c>
      <c r="N87" s="93">
        <v>733752.79441348033</v>
      </c>
      <c r="O87" s="127">
        <v>8.7251283498637766E-4</v>
      </c>
      <c r="P87" s="124">
        <v>8.7251300688297867E-4</v>
      </c>
      <c r="Q87" s="128">
        <v>0.34683749999999997</v>
      </c>
      <c r="R87" s="124">
        <v>2.5162001080567262</v>
      </c>
      <c r="S87" s="128">
        <v>2.4013812769154339</v>
      </c>
      <c r="T87" s="124">
        <v>0</v>
      </c>
      <c r="U87" s="127" t="str">
        <v/>
      </c>
      <c r="V87" s="124" t="str">
        <v/>
      </c>
      <c r="W87" s="128" t="str">
        <v/>
      </c>
    </row>
    <row r="88" spans="3:23" x14ac:dyDescent="0.25">
      <c r="C88">
        <f t="shared" si="3"/>
        <v>157</v>
      </c>
      <c r="D88" s="166">
        <v>0.185</v>
      </c>
      <c r="E88" s="101">
        <v>142.31238338011138</v>
      </c>
      <c r="F88" s="124">
        <v>2.1622903803062486E-3</v>
      </c>
      <c r="G88" s="101">
        <v>0</v>
      </c>
      <c r="H88" s="92">
        <v>2.0469764317539125</v>
      </c>
      <c r="I88" s="101">
        <v>696.58607942076071</v>
      </c>
      <c r="J88" s="98">
        <v>-4.7329374400136147E-2</v>
      </c>
      <c r="K88" s="188">
        <v>9.4931509034158305E-3</v>
      </c>
      <c r="L88" s="124">
        <v>30.117473918208386</v>
      </c>
      <c r="M88" s="128">
        <v>0.6123579454892315</v>
      </c>
      <c r="N88" s="93">
        <v>732987.56437478901</v>
      </c>
      <c r="O88" s="127">
        <v>8.6371325555615968E-4</v>
      </c>
      <c r="P88" s="124">
        <v>8.6371333104533655E-4</v>
      </c>
      <c r="Q88" s="128">
        <v>0.34741499999999997</v>
      </c>
      <c r="R88" s="124">
        <v>2.5208550220787225</v>
      </c>
      <c r="S88" s="128">
        <v>2.3982556402103254</v>
      </c>
      <c r="T88" s="124">
        <v>0</v>
      </c>
      <c r="U88" s="127" t="str">
        <v/>
      </c>
      <c r="V88" s="124" t="str">
        <v/>
      </c>
      <c r="W88" s="128" t="str">
        <v/>
      </c>
    </row>
    <row r="89" spans="3:23" x14ac:dyDescent="0.25">
      <c r="C89">
        <f t="shared" si="3"/>
        <v>158</v>
      </c>
      <c r="D89" s="166">
        <v>0.18864923278579918</v>
      </c>
      <c r="E89" s="101">
        <v>144.84962399574707</v>
      </c>
      <c r="F89" s="124">
        <v>1.6331854014246978E-20</v>
      </c>
      <c r="G89" s="101">
        <v>0</v>
      </c>
      <c r="H89" s="92">
        <v>2.0387189396191836</v>
      </c>
      <c r="I89" s="101">
        <v>694.02184470668055</v>
      </c>
      <c r="J89" s="98">
        <v>-5.0281240623948953E-2</v>
      </c>
      <c r="K89" s="188">
        <v>9.5869304363940724E-3</v>
      </c>
      <c r="L89" s="124">
        <v>30.267072534793368</v>
      </c>
      <c r="M89" s="128">
        <v>0.61432835144310494</v>
      </c>
      <c r="N89" s="93">
        <v>732378.72671917989</v>
      </c>
      <c r="O89" s="127">
        <v>8.5736605125551343E-4</v>
      </c>
      <c r="P89" s="124">
        <v>8.5736605125551343E-4</v>
      </c>
      <c r="Q89" s="128">
        <v>0.34786875</v>
      </c>
      <c r="R89" s="124">
        <v>2.5245738176261923</v>
      </c>
      <c r="S89" s="128">
        <v>2.3957507648065168</v>
      </c>
      <c r="T89" s="124">
        <v>0</v>
      </c>
      <c r="U89" s="127" t="str">
        <v/>
      </c>
      <c r="V89" s="124" t="str">
        <v/>
      </c>
      <c r="W89" s="128" t="str">
        <v/>
      </c>
    </row>
    <row r="90" spans="3:23" x14ac:dyDescent="0.25">
      <c r="C90">
        <f t="shared" si="3"/>
        <v>159</v>
      </c>
      <c r="D90" s="166" t="str">
        <v>finis</v>
      </c>
      <c r="E90" s="101" t="str">
        <v>-- Last entry --</v>
      </c>
      <c r="F90" s="124" t="str">
        <v>finis</v>
      </c>
      <c r="G90" s="101" t="str">
        <v>-- Last entry --</v>
      </c>
      <c r="H90" s="92" t="str">
        <v>finis</v>
      </c>
      <c r="I90" s="101" t="str">
        <v>-- Last entry --</v>
      </c>
      <c r="J90" s="98" t="str">
        <v>finis</v>
      </c>
      <c r="K90" s="188" t="str">
        <v>-- Last entry --</v>
      </c>
      <c r="L90" s="124" t="str">
        <v>finis</v>
      </c>
      <c r="M90" s="128" t="str">
        <v>-- Last entry --</v>
      </c>
      <c r="N90" s="93" t="str">
        <v>finis</v>
      </c>
      <c r="O90" s="127" t="str">
        <v>-- Last entry --</v>
      </c>
      <c r="P90" s="124" t="str">
        <v/>
      </c>
      <c r="Q90" s="128" t="str">
        <v/>
      </c>
      <c r="R90" s="124" t="str">
        <v/>
      </c>
      <c r="S90" s="128" t="str">
        <v/>
      </c>
      <c r="T90" s="124" t="str">
        <v/>
      </c>
      <c r="U90" s="127" t="str">
        <v/>
      </c>
      <c r="V90" s="124" t="str">
        <v/>
      </c>
      <c r="W90" s="128" t="str">
        <v/>
      </c>
    </row>
    <row r="91" spans="3:23" x14ac:dyDescent="0.25">
      <c r="C91">
        <f t="shared" si="3"/>
        <v>160</v>
      </c>
      <c r="D91" s="166" t="str">
        <v/>
      </c>
      <c r="E91" s="101" t="str">
        <v/>
      </c>
      <c r="F91" s="124" t="str">
        <v/>
      </c>
      <c r="G91" s="101" t="str">
        <v/>
      </c>
      <c r="H91" s="92" t="str">
        <v/>
      </c>
      <c r="I91" s="101" t="str">
        <v/>
      </c>
      <c r="J91" s="124" t="str">
        <v/>
      </c>
      <c r="K91" s="127" t="str">
        <v/>
      </c>
      <c r="L91" s="124" t="str">
        <v/>
      </c>
      <c r="M91" s="128" t="str">
        <v/>
      </c>
      <c r="N91" s="93" t="str">
        <v/>
      </c>
      <c r="O91" s="127" t="str">
        <v/>
      </c>
      <c r="P91" s="124" t="str">
        <v/>
      </c>
      <c r="Q91" s="128" t="str">
        <v/>
      </c>
      <c r="R91" s="124" t="str">
        <v/>
      </c>
      <c r="S91" s="128" t="str">
        <v/>
      </c>
      <c r="T91" s="124" t="str">
        <v/>
      </c>
      <c r="U91" s="127" t="str">
        <v/>
      </c>
      <c r="V91" s="124" t="str">
        <v/>
      </c>
      <c r="W91" s="128" t="str">
        <v/>
      </c>
    </row>
    <row r="92" spans="3:23" x14ac:dyDescent="0.25">
      <c r="C92">
        <f t="shared" si="3"/>
        <v>161</v>
      </c>
      <c r="D92" s="166" t="str">
        <v/>
      </c>
      <c r="E92" s="101" t="str">
        <v/>
      </c>
      <c r="F92" s="124" t="str">
        <v/>
      </c>
      <c r="G92" s="101" t="str">
        <v/>
      </c>
      <c r="H92" s="92" t="str">
        <v/>
      </c>
      <c r="I92" s="127" t="str">
        <v/>
      </c>
      <c r="J92" s="124" t="str">
        <v/>
      </c>
      <c r="K92" s="127" t="str">
        <v/>
      </c>
      <c r="L92" s="124" t="str">
        <v/>
      </c>
      <c r="M92" s="128" t="str">
        <v/>
      </c>
      <c r="N92" s="93" t="str">
        <v/>
      </c>
      <c r="O92" s="127" t="str">
        <v/>
      </c>
      <c r="P92" s="124" t="str">
        <v/>
      </c>
      <c r="Q92" s="128" t="str">
        <v/>
      </c>
      <c r="R92" s="124" t="str">
        <v/>
      </c>
      <c r="S92" s="128" t="str">
        <v/>
      </c>
      <c r="T92" s="124" t="str">
        <v/>
      </c>
      <c r="U92" s="127" t="str">
        <v/>
      </c>
      <c r="V92" s="124" t="str">
        <v/>
      </c>
      <c r="W92" s="128" t="str">
        <v/>
      </c>
    </row>
    <row r="93" spans="3:23" x14ac:dyDescent="0.25">
      <c r="C93">
        <f t="shared" si="3"/>
        <v>162</v>
      </c>
      <c r="D93" s="166" t="str">
        <v/>
      </c>
      <c r="E93" s="101" t="str">
        <v/>
      </c>
      <c r="F93" s="124" t="str">
        <v/>
      </c>
      <c r="G93" s="101" t="str">
        <v/>
      </c>
      <c r="H93" s="92" t="str">
        <v/>
      </c>
      <c r="I93" s="127" t="str">
        <v/>
      </c>
      <c r="J93" s="124" t="str">
        <v/>
      </c>
      <c r="K93" s="127" t="str">
        <v/>
      </c>
      <c r="L93" s="124" t="str">
        <v/>
      </c>
      <c r="M93" s="128" t="str">
        <v/>
      </c>
      <c r="N93" s="93" t="str">
        <v/>
      </c>
      <c r="O93" s="127" t="str">
        <v/>
      </c>
      <c r="P93" s="124" t="str">
        <v/>
      </c>
      <c r="Q93" s="128" t="str">
        <v/>
      </c>
      <c r="R93" s="124" t="str">
        <v/>
      </c>
      <c r="S93" s="128" t="str">
        <v/>
      </c>
      <c r="T93" s="124" t="str">
        <v/>
      </c>
      <c r="U93" s="127" t="str">
        <v/>
      </c>
      <c r="V93" s="124" t="str">
        <v/>
      </c>
      <c r="W93" s="128" t="str">
        <v/>
      </c>
    </row>
    <row r="94" spans="3:23" x14ac:dyDescent="0.25">
      <c r="C94">
        <f t="shared" si="3"/>
        <v>163</v>
      </c>
      <c r="D94" s="166" t="str">
        <v/>
      </c>
      <c r="E94" s="101" t="str">
        <v/>
      </c>
      <c r="F94" s="124" t="str">
        <v/>
      </c>
      <c r="G94" s="101" t="str">
        <v/>
      </c>
      <c r="H94" s="92" t="str">
        <v/>
      </c>
      <c r="I94" s="127" t="str">
        <v/>
      </c>
      <c r="J94" s="124" t="str">
        <v/>
      </c>
      <c r="K94" s="127" t="str">
        <v/>
      </c>
      <c r="L94" s="124" t="str">
        <v/>
      </c>
      <c r="M94" s="128" t="str">
        <v/>
      </c>
      <c r="N94" s="93" t="str">
        <v/>
      </c>
      <c r="O94" s="127" t="str">
        <v/>
      </c>
      <c r="P94" s="124" t="str">
        <v/>
      </c>
      <c r="Q94" s="128" t="str">
        <v/>
      </c>
      <c r="R94" s="124" t="str">
        <v/>
      </c>
      <c r="S94" s="128" t="str">
        <v/>
      </c>
      <c r="T94" s="124" t="str">
        <v/>
      </c>
      <c r="U94" s="127" t="str">
        <v/>
      </c>
      <c r="V94" s="124" t="str">
        <v/>
      </c>
      <c r="W94" s="128" t="str">
        <v/>
      </c>
    </row>
    <row r="95" spans="3:23" x14ac:dyDescent="0.25">
      <c r="C95">
        <f t="shared" si="3"/>
        <v>164</v>
      </c>
      <c r="D95" s="166" t="str">
        <v/>
      </c>
      <c r="E95" s="101" t="str">
        <v/>
      </c>
      <c r="F95" s="124" t="str">
        <v/>
      </c>
      <c r="G95" s="101" t="str">
        <v/>
      </c>
      <c r="H95" s="92" t="str">
        <v/>
      </c>
      <c r="I95" s="127" t="str">
        <v/>
      </c>
      <c r="J95" s="124" t="str">
        <v/>
      </c>
      <c r="K95" s="127" t="str">
        <v/>
      </c>
      <c r="L95" s="124" t="str">
        <v/>
      </c>
      <c r="M95" s="128" t="str">
        <v/>
      </c>
      <c r="N95" s="93" t="str">
        <v/>
      </c>
      <c r="O95" s="127" t="str">
        <v/>
      </c>
      <c r="P95" s="124" t="str">
        <v/>
      </c>
      <c r="Q95" s="128" t="str">
        <v/>
      </c>
      <c r="R95" s="124" t="str">
        <v/>
      </c>
      <c r="S95" s="128" t="str">
        <v/>
      </c>
      <c r="T95" s="124" t="str">
        <v/>
      </c>
      <c r="U95" s="127" t="str">
        <v/>
      </c>
      <c r="V95" s="124" t="str">
        <v/>
      </c>
      <c r="W95" s="128" t="str">
        <v/>
      </c>
    </row>
    <row r="96" spans="3:23" x14ac:dyDescent="0.25">
      <c r="C96">
        <f t="shared" si="3"/>
        <v>165</v>
      </c>
      <c r="D96" s="166" t="str">
        <v/>
      </c>
      <c r="E96" s="101" t="str">
        <v/>
      </c>
      <c r="F96" s="124" t="str">
        <v/>
      </c>
      <c r="G96" s="101" t="str">
        <v/>
      </c>
      <c r="H96" s="92" t="str">
        <v/>
      </c>
      <c r="I96" s="127" t="str">
        <v/>
      </c>
      <c r="J96" s="124" t="str">
        <v/>
      </c>
      <c r="K96" s="127" t="str">
        <v/>
      </c>
      <c r="L96" s="124" t="str">
        <v/>
      </c>
      <c r="M96" s="128" t="str">
        <v/>
      </c>
      <c r="N96" s="93" t="str">
        <v/>
      </c>
      <c r="O96" s="127" t="str">
        <v/>
      </c>
      <c r="P96" s="124" t="str">
        <v/>
      </c>
      <c r="Q96" s="128" t="str">
        <v/>
      </c>
      <c r="R96" s="124" t="str">
        <v/>
      </c>
      <c r="S96" s="128" t="str">
        <v/>
      </c>
      <c r="T96" s="124" t="str">
        <v/>
      </c>
      <c r="U96" s="127" t="str">
        <v/>
      </c>
      <c r="V96" s="124" t="str">
        <v/>
      </c>
      <c r="W96" s="128" t="str">
        <v/>
      </c>
    </row>
    <row r="97" spans="3:23" x14ac:dyDescent="0.25">
      <c r="C97">
        <f t="shared" ref="C97:C160" si="4">C96+1</f>
        <v>166</v>
      </c>
      <c r="D97" s="166" t="str">
        <v/>
      </c>
      <c r="E97" s="101" t="str">
        <v/>
      </c>
      <c r="F97" s="124" t="str">
        <v/>
      </c>
      <c r="G97" s="101" t="str">
        <v/>
      </c>
      <c r="H97" s="92" t="str">
        <v/>
      </c>
      <c r="I97" s="127" t="str">
        <v/>
      </c>
      <c r="J97" s="124" t="str">
        <v/>
      </c>
      <c r="K97" s="127" t="str">
        <v/>
      </c>
      <c r="L97" s="124" t="str">
        <v/>
      </c>
      <c r="M97" s="128" t="str">
        <v/>
      </c>
      <c r="N97" s="93" t="str">
        <v/>
      </c>
      <c r="O97" s="127" t="str">
        <v/>
      </c>
      <c r="P97" s="124" t="str">
        <v/>
      </c>
      <c r="Q97" s="128" t="str">
        <v/>
      </c>
      <c r="R97" s="124" t="str">
        <v/>
      </c>
      <c r="S97" s="128" t="str">
        <v/>
      </c>
      <c r="T97" s="124" t="str">
        <v/>
      </c>
      <c r="U97" s="127" t="str">
        <v/>
      </c>
      <c r="V97" s="124" t="str">
        <v/>
      </c>
      <c r="W97" s="128" t="str">
        <v/>
      </c>
    </row>
    <row r="98" spans="3:23" ht="18" customHeight="1" x14ac:dyDescent="0.25">
      <c r="C98">
        <f t="shared" si="4"/>
        <v>167</v>
      </c>
      <c r="D98" s="166" t="str">
        <v/>
      </c>
      <c r="E98" s="101" t="str">
        <v/>
      </c>
      <c r="F98" s="124" t="str">
        <v/>
      </c>
      <c r="G98" s="101" t="str">
        <v/>
      </c>
      <c r="H98" s="92" t="str">
        <v/>
      </c>
      <c r="I98" s="127" t="str">
        <v/>
      </c>
      <c r="J98" s="124" t="str">
        <v/>
      </c>
      <c r="K98" s="127" t="str">
        <v/>
      </c>
      <c r="L98" s="124" t="str">
        <v/>
      </c>
      <c r="M98" s="128" t="str">
        <v/>
      </c>
      <c r="N98" s="93" t="str">
        <v/>
      </c>
      <c r="O98" s="127" t="str">
        <v/>
      </c>
      <c r="P98" s="124" t="str">
        <v/>
      </c>
      <c r="Q98" s="128" t="str">
        <v/>
      </c>
      <c r="R98" s="124" t="str">
        <v/>
      </c>
      <c r="S98" s="128" t="str">
        <v/>
      </c>
      <c r="T98" s="124" t="str">
        <v/>
      </c>
      <c r="U98" s="127" t="str">
        <v/>
      </c>
      <c r="V98" s="124" t="str">
        <v/>
      </c>
      <c r="W98" s="128" t="str">
        <v/>
      </c>
    </row>
    <row r="99" spans="3:23" x14ac:dyDescent="0.25">
      <c r="C99">
        <f t="shared" si="4"/>
        <v>168</v>
      </c>
      <c r="D99" s="166" t="str">
        <v/>
      </c>
      <c r="E99" s="101" t="str">
        <v/>
      </c>
      <c r="F99" s="124" t="str">
        <v/>
      </c>
      <c r="G99" s="101" t="str">
        <v/>
      </c>
      <c r="H99" s="92" t="str">
        <v/>
      </c>
      <c r="I99" s="127" t="str">
        <v/>
      </c>
      <c r="J99" s="124" t="str">
        <v/>
      </c>
      <c r="K99" s="127" t="str">
        <v/>
      </c>
      <c r="L99" s="124" t="str">
        <v/>
      </c>
      <c r="M99" s="128" t="str">
        <v/>
      </c>
      <c r="N99" s="93" t="str">
        <v/>
      </c>
      <c r="O99" s="127" t="str">
        <v/>
      </c>
      <c r="P99" s="124" t="str">
        <v/>
      </c>
      <c r="Q99" s="128" t="str">
        <v/>
      </c>
      <c r="R99" s="124" t="str">
        <v/>
      </c>
      <c r="S99" s="128" t="str">
        <v/>
      </c>
      <c r="T99" s="124" t="str">
        <v/>
      </c>
      <c r="U99" s="127" t="str">
        <v/>
      </c>
      <c r="V99" s="124" t="str">
        <v/>
      </c>
      <c r="W99" s="128" t="str">
        <v/>
      </c>
    </row>
    <row r="100" spans="3:23" x14ac:dyDescent="0.25">
      <c r="C100">
        <f t="shared" si="4"/>
        <v>169</v>
      </c>
      <c r="D100" s="166" t="str">
        <v/>
      </c>
      <c r="E100" s="101" t="str">
        <v/>
      </c>
      <c r="F100" s="98" t="str">
        <v/>
      </c>
      <c r="G100" s="101" t="str">
        <v/>
      </c>
      <c r="H100" s="92" t="str">
        <v/>
      </c>
      <c r="I100" s="127" t="str">
        <v/>
      </c>
      <c r="J100" s="124" t="str">
        <v/>
      </c>
      <c r="K100" s="127" t="str">
        <v/>
      </c>
      <c r="L100" s="124" t="str">
        <v/>
      </c>
      <c r="M100" s="128" t="str">
        <v/>
      </c>
      <c r="N100" s="93" t="str">
        <v/>
      </c>
      <c r="O100" s="127" t="str">
        <v/>
      </c>
      <c r="P100" s="124" t="str">
        <v/>
      </c>
      <c r="Q100" s="128" t="str">
        <v/>
      </c>
      <c r="R100" s="124" t="str">
        <v/>
      </c>
      <c r="S100" s="128" t="str">
        <v/>
      </c>
      <c r="T100" s="124" t="str">
        <v/>
      </c>
      <c r="U100" s="127" t="str">
        <v/>
      </c>
      <c r="V100" s="124" t="str">
        <v/>
      </c>
      <c r="W100" s="128" t="str">
        <v/>
      </c>
    </row>
    <row r="101" spans="3:23" x14ac:dyDescent="0.25">
      <c r="C101">
        <f t="shared" si="4"/>
        <v>170</v>
      </c>
      <c r="D101" s="166" t="str">
        <v/>
      </c>
      <c r="E101" s="101" t="str">
        <v/>
      </c>
      <c r="F101" s="98" t="str">
        <v/>
      </c>
      <c r="G101" s="101" t="str">
        <v/>
      </c>
      <c r="H101" s="92" t="str">
        <v/>
      </c>
      <c r="I101" s="127" t="str">
        <v/>
      </c>
      <c r="J101" s="124" t="str">
        <v/>
      </c>
      <c r="K101" s="127" t="str">
        <v/>
      </c>
      <c r="L101" s="124" t="str">
        <v/>
      </c>
      <c r="M101" s="128" t="str">
        <v/>
      </c>
      <c r="N101" s="93" t="str">
        <v/>
      </c>
      <c r="O101" s="127" t="str">
        <v/>
      </c>
      <c r="P101" s="124" t="str">
        <v/>
      </c>
      <c r="Q101" s="128" t="str">
        <v/>
      </c>
      <c r="R101" s="124" t="str">
        <v/>
      </c>
      <c r="S101" s="128" t="str">
        <v/>
      </c>
      <c r="T101" s="124" t="str">
        <v/>
      </c>
      <c r="U101" s="127" t="str">
        <v/>
      </c>
      <c r="V101" s="124" t="str">
        <v/>
      </c>
      <c r="W101" s="128" t="str">
        <v/>
      </c>
    </row>
    <row r="102" spans="3:23" x14ac:dyDescent="0.25">
      <c r="C102">
        <f t="shared" si="4"/>
        <v>171</v>
      </c>
      <c r="D102" s="166" t="str">
        <v/>
      </c>
      <c r="E102" s="101" t="str">
        <v/>
      </c>
      <c r="F102" s="98" t="str">
        <v/>
      </c>
      <c r="G102" s="101" t="str">
        <v/>
      </c>
      <c r="H102" s="92" t="str">
        <v/>
      </c>
      <c r="I102" s="127" t="str">
        <v/>
      </c>
      <c r="J102" s="124" t="str">
        <v/>
      </c>
      <c r="K102" s="127" t="str">
        <v/>
      </c>
      <c r="L102" s="124" t="str">
        <v/>
      </c>
      <c r="M102" s="128" t="str">
        <v/>
      </c>
      <c r="N102" s="93" t="str">
        <v/>
      </c>
      <c r="O102" s="127" t="str">
        <v/>
      </c>
      <c r="P102" s="124" t="str">
        <v/>
      </c>
      <c r="Q102" s="128" t="str">
        <v/>
      </c>
      <c r="R102" s="124" t="str">
        <v/>
      </c>
      <c r="S102" s="128" t="str">
        <v/>
      </c>
      <c r="T102" s="124" t="str">
        <v/>
      </c>
      <c r="U102" s="127" t="str">
        <v/>
      </c>
      <c r="V102" s="124" t="str">
        <v/>
      </c>
      <c r="W102" s="128" t="str">
        <v/>
      </c>
    </row>
    <row r="103" spans="3:23" x14ac:dyDescent="0.25">
      <c r="C103">
        <f t="shared" si="4"/>
        <v>172</v>
      </c>
      <c r="D103" s="166" t="str">
        <v/>
      </c>
      <c r="E103" s="101" t="str">
        <v/>
      </c>
      <c r="F103" s="98" t="str">
        <v/>
      </c>
      <c r="G103" s="101" t="str">
        <v/>
      </c>
      <c r="H103" s="92" t="str">
        <v/>
      </c>
      <c r="I103" s="127" t="str">
        <v/>
      </c>
      <c r="J103" s="124" t="str">
        <v/>
      </c>
      <c r="K103" s="127" t="str">
        <v/>
      </c>
      <c r="L103" s="124" t="str">
        <v/>
      </c>
      <c r="M103" s="128" t="str">
        <v/>
      </c>
      <c r="N103" s="93" t="str">
        <v/>
      </c>
      <c r="O103" s="127" t="str">
        <v/>
      </c>
      <c r="P103" s="124" t="str">
        <v/>
      </c>
      <c r="Q103" s="128" t="str">
        <v/>
      </c>
      <c r="R103" s="124" t="str">
        <v/>
      </c>
      <c r="S103" s="128" t="str">
        <v/>
      </c>
      <c r="T103" s="124" t="str">
        <v/>
      </c>
      <c r="U103" s="127" t="str">
        <v/>
      </c>
      <c r="V103" s="124" t="str">
        <v/>
      </c>
      <c r="W103" s="128" t="str">
        <v/>
      </c>
    </row>
    <row r="104" spans="3:23" x14ac:dyDescent="0.25">
      <c r="C104">
        <f t="shared" si="4"/>
        <v>173</v>
      </c>
      <c r="D104" s="166" t="str">
        <v/>
      </c>
      <c r="E104" s="101" t="str">
        <v/>
      </c>
      <c r="F104" s="98" t="str">
        <v/>
      </c>
      <c r="G104" s="101" t="str">
        <v/>
      </c>
      <c r="H104" s="92" t="str">
        <v/>
      </c>
      <c r="I104" s="127" t="str">
        <v/>
      </c>
      <c r="J104" s="124" t="str">
        <v/>
      </c>
      <c r="K104" s="127" t="str">
        <v/>
      </c>
      <c r="L104" s="124" t="str">
        <v/>
      </c>
      <c r="M104" s="128" t="str">
        <v/>
      </c>
      <c r="N104" s="93" t="str">
        <v/>
      </c>
      <c r="O104" s="127" t="str">
        <v/>
      </c>
      <c r="P104" s="124" t="str">
        <v/>
      </c>
      <c r="Q104" s="128" t="str">
        <v/>
      </c>
      <c r="R104" s="124" t="str">
        <v/>
      </c>
      <c r="S104" s="128" t="str">
        <v/>
      </c>
      <c r="T104" s="124" t="str">
        <v/>
      </c>
      <c r="U104" s="127" t="str">
        <v/>
      </c>
      <c r="V104" s="124" t="str">
        <v/>
      </c>
      <c r="W104" s="128" t="str">
        <v/>
      </c>
    </row>
    <row r="105" spans="3:23" x14ac:dyDescent="0.25">
      <c r="C105">
        <f t="shared" si="4"/>
        <v>174</v>
      </c>
      <c r="D105" s="166" t="str">
        <v/>
      </c>
      <c r="E105" s="101" t="str">
        <v/>
      </c>
      <c r="F105" s="98" t="str">
        <v/>
      </c>
      <c r="G105" s="101" t="str">
        <v/>
      </c>
      <c r="H105" s="92" t="str">
        <v/>
      </c>
      <c r="I105" s="127" t="str">
        <v/>
      </c>
      <c r="J105" s="124" t="str">
        <v/>
      </c>
      <c r="K105" s="127" t="str">
        <v/>
      </c>
      <c r="L105" s="124" t="str">
        <v/>
      </c>
      <c r="M105" s="128" t="str">
        <v/>
      </c>
      <c r="N105" s="93" t="str">
        <v/>
      </c>
      <c r="O105" s="127" t="str">
        <v/>
      </c>
      <c r="P105" s="124" t="str">
        <v/>
      </c>
      <c r="Q105" s="128" t="str">
        <v/>
      </c>
      <c r="R105" s="124" t="str">
        <v/>
      </c>
      <c r="S105" s="128" t="str">
        <v/>
      </c>
      <c r="T105" s="124" t="str">
        <v/>
      </c>
      <c r="U105" s="127" t="str">
        <v/>
      </c>
      <c r="V105" s="124" t="str">
        <v/>
      </c>
      <c r="W105" s="128" t="str">
        <v/>
      </c>
    </row>
    <row r="106" spans="3:23" x14ac:dyDescent="0.25">
      <c r="C106">
        <f t="shared" si="4"/>
        <v>175</v>
      </c>
      <c r="D106" s="166" t="str">
        <v/>
      </c>
      <c r="E106" s="101" t="str">
        <v/>
      </c>
      <c r="F106" s="98" t="str">
        <v/>
      </c>
      <c r="G106" s="101" t="str">
        <v/>
      </c>
      <c r="H106" s="92" t="str">
        <v/>
      </c>
      <c r="I106" s="127" t="str">
        <v/>
      </c>
      <c r="J106" s="124" t="str">
        <v/>
      </c>
      <c r="K106" s="127" t="str">
        <v/>
      </c>
      <c r="L106" s="124" t="str">
        <v/>
      </c>
      <c r="M106" s="128" t="str">
        <v/>
      </c>
      <c r="N106" s="93" t="str">
        <v/>
      </c>
      <c r="O106" s="127" t="str">
        <v/>
      </c>
      <c r="P106" s="124" t="str">
        <v/>
      </c>
      <c r="Q106" s="128" t="str">
        <v/>
      </c>
      <c r="R106" s="124" t="str">
        <v/>
      </c>
      <c r="S106" s="128" t="str">
        <v/>
      </c>
      <c r="T106" s="124" t="str">
        <v/>
      </c>
      <c r="U106" s="127" t="str">
        <v/>
      </c>
      <c r="V106" s="124" t="str">
        <v/>
      </c>
      <c r="W106" s="128" t="str">
        <v/>
      </c>
    </row>
    <row r="107" spans="3:23" x14ac:dyDescent="0.25">
      <c r="C107">
        <f t="shared" si="4"/>
        <v>176</v>
      </c>
      <c r="D107" s="166" t="str">
        <v/>
      </c>
      <c r="E107" s="101" t="str">
        <v/>
      </c>
      <c r="F107" s="98" t="str">
        <v/>
      </c>
      <c r="G107" s="101" t="str">
        <v/>
      </c>
      <c r="H107" s="92" t="str">
        <v/>
      </c>
      <c r="I107" s="127" t="str">
        <v/>
      </c>
      <c r="J107" s="124" t="str">
        <v/>
      </c>
      <c r="K107" s="127" t="str">
        <v/>
      </c>
      <c r="L107" s="124" t="str">
        <v/>
      </c>
      <c r="M107" s="128" t="str">
        <v/>
      </c>
      <c r="N107" s="93" t="str">
        <v/>
      </c>
      <c r="O107" s="127" t="str">
        <v/>
      </c>
      <c r="P107" s="124" t="str">
        <v/>
      </c>
      <c r="Q107" s="128" t="str">
        <v/>
      </c>
      <c r="R107" s="124" t="str">
        <v/>
      </c>
      <c r="S107" s="128" t="str">
        <v/>
      </c>
      <c r="T107" s="124" t="str">
        <v/>
      </c>
      <c r="U107" s="127" t="str">
        <v/>
      </c>
      <c r="V107" s="124" t="str">
        <v/>
      </c>
      <c r="W107" s="128" t="str">
        <v/>
      </c>
    </row>
    <row r="108" spans="3:23" x14ac:dyDescent="0.25">
      <c r="C108">
        <f t="shared" si="4"/>
        <v>177</v>
      </c>
      <c r="D108" s="166" t="str">
        <v/>
      </c>
      <c r="E108" s="101" t="str">
        <v/>
      </c>
      <c r="F108" s="98" t="str">
        <v/>
      </c>
      <c r="G108" s="101" t="str">
        <v/>
      </c>
      <c r="H108" s="92" t="str">
        <v/>
      </c>
      <c r="I108" s="127" t="str">
        <v/>
      </c>
      <c r="J108" s="124" t="str">
        <v/>
      </c>
      <c r="K108" s="127" t="str">
        <v/>
      </c>
      <c r="L108" s="124" t="str">
        <v/>
      </c>
      <c r="M108" s="128" t="str">
        <v/>
      </c>
      <c r="N108" s="93" t="str">
        <v/>
      </c>
      <c r="O108" s="127" t="str">
        <v/>
      </c>
      <c r="P108" s="124" t="str">
        <v/>
      </c>
      <c r="Q108" s="128" t="str">
        <v/>
      </c>
      <c r="R108" s="124" t="str">
        <v/>
      </c>
      <c r="S108" s="128" t="str">
        <v/>
      </c>
      <c r="T108" s="124" t="str">
        <v/>
      </c>
      <c r="U108" s="127" t="str">
        <v/>
      </c>
      <c r="V108" s="124" t="str">
        <v/>
      </c>
      <c r="W108" s="128" t="str">
        <v/>
      </c>
    </row>
    <row r="109" spans="3:23" x14ac:dyDescent="0.25">
      <c r="C109">
        <f t="shared" si="4"/>
        <v>178</v>
      </c>
      <c r="D109" s="166" t="str">
        <v/>
      </c>
      <c r="E109" s="101" t="str">
        <v/>
      </c>
      <c r="F109" s="98" t="str">
        <v/>
      </c>
      <c r="G109" s="101" t="str">
        <v/>
      </c>
      <c r="H109" s="92" t="str">
        <v/>
      </c>
      <c r="I109" s="127" t="str">
        <v/>
      </c>
      <c r="J109" s="124" t="str">
        <v/>
      </c>
      <c r="K109" s="127" t="str">
        <v/>
      </c>
      <c r="L109" s="124" t="str">
        <v/>
      </c>
      <c r="M109" s="128" t="str">
        <v/>
      </c>
      <c r="N109" s="93" t="str">
        <v/>
      </c>
      <c r="O109" s="127" t="str">
        <v/>
      </c>
      <c r="P109" s="124" t="str">
        <v/>
      </c>
      <c r="Q109" s="128" t="str">
        <v/>
      </c>
      <c r="R109" s="124" t="str">
        <v/>
      </c>
      <c r="S109" s="128" t="str">
        <v/>
      </c>
      <c r="T109" s="124" t="str">
        <v/>
      </c>
      <c r="U109" s="127" t="str">
        <v/>
      </c>
      <c r="V109" s="124" t="str">
        <v/>
      </c>
      <c r="W109" s="128" t="str">
        <v/>
      </c>
    </row>
    <row r="110" spans="3:23" x14ac:dyDescent="0.25">
      <c r="C110">
        <f t="shared" si="4"/>
        <v>179</v>
      </c>
      <c r="D110" s="166" t="str">
        <v/>
      </c>
      <c r="E110" s="101" t="str">
        <v/>
      </c>
      <c r="F110" s="98" t="str">
        <v/>
      </c>
      <c r="G110" s="101" t="str">
        <v/>
      </c>
      <c r="H110" s="92" t="str">
        <v/>
      </c>
      <c r="I110" s="127" t="str">
        <v/>
      </c>
      <c r="J110" s="124" t="str">
        <v/>
      </c>
      <c r="K110" s="127" t="str">
        <v/>
      </c>
      <c r="L110" s="124" t="str">
        <v/>
      </c>
      <c r="M110" s="128" t="str">
        <v/>
      </c>
      <c r="N110" s="93" t="str">
        <v/>
      </c>
      <c r="O110" s="127" t="str">
        <v/>
      </c>
      <c r="P110" s="124" t="str">
        <v/>
      </c>
      <c r="Q110" s="128" t="str">
        <v/>
      </c>
      <c r="R110" s="124" t="str">
        <v/>
      </c>
      <c r="S110" s="128" t="str">
        <v/>
      </c>
      <c r="T110" s="124" t="str">
        <v/>
      </c>
      <c r="U110" s="127" t="str">
        <v/>
      </c>
      <c r="V110" s="124" t="str">
        <v/>
      </c>
      <c r="W110" s="128" t="str">
        <v/>
      </c>
    </row>
    <row r="111" spans="3:23" x14ac:dyDescent="0.25">
      <c r="C111">
        <f t="shared" si="4"/>
        <v>180</v>
      </c>
      <c r="D111" s="166" t="str">
        <v/>
      </c>
      <c r="E111" s="101" t="str">
        <v/>
      </c>
      <c r="F111" s="98" t="str">
        <v/>
      </c>
      <c r="G111" s="101" t="str">
        <v/>
      </c>
      <c r="H111" s="92" t="str">
        <v/>
      </c>
      <c r="I111" s="127" t="str">
        <v/>
      </c>
      <c r="J111" s="124" t="str">
        <v/>
      </c>
      <c r="K111" s="127" t="str">
        <v/>
      </c>
      <c r="L111" s="124" t="str">
        <v/>
      </c>
      <c r="M111" s="128" t="str">
        <v/>
      </c>
      <c r="N111" s="93" t="str">
        <v/>
      </c>
      <c r="O111" s="127" t="str">
        <v/>
      </c>
      <c r="P111" s="124" t="str">
        <v/>
      </c>
      <c r="Q111" s="128" t="str">
        <v/>
      </c>
      <c r="R111" s="124" t="str">
        <v/>
      </c>
      <c r="S111" s="128" t="str">
        <v/>
      </c>
      <c r="T111" s="124" t="str">
        <v/>
      </c>
      <c r="U111" s="127" t="str">
        <v/>
      </c>
      <c r="V111" s="124" t="str">
        <v/>
      </c>
      <c r="W111" s="128" t="str">
        <v/>
      </c>
    </row>
    <row r="112" spans="3:23" x14ac:dyDescent="0.25">
      <c r="C112">
        <f t="shared" si="4"/>
        <v>181</v>
      </c>
      <c r="D112" s="166" t="str">
        <v/>
      </c>
      <c r="E112" s="101" t="str">
        <v/>
      </c>
      <c r="F112" s="98" t="str">
        <v/>
      </c>
      <c r="G112" s="101" t="str">
        <v/>
      </c>
      <c r="H112" s="92" t="str">
        <v/>
      </c>
      <c r="I112" s="127" t="str">
        <v/>
      </c>
      <c r="J112" s="124" t="str">
        <v/>
      </c>
      <c r="K112" s="127" t="str">
        <v/>
      </c>
      <c r="L112" s="124" t="str">
        <v/>
      </c>
      <c r="M112" s="128" t="str">
        <v/>
      </c>
      <c r="N112" s="93" t="str">
        <v/>
      </c>
      <c r="O112" s="127" t="str">
        <v/>
      </c>
      <c r="P112" s="124" t="str">
        <v/>
      </c>
      <c r="Q112" s="128" t="str">
        <v/>
      </c>
      <c r="R112" s="124" t="str">
        <v/>
      </c>
      <c r="S112" s="128" t="str">
        <v/>
      </c>
      <c r="T112" s="124" t="str">
        <v/>
      </c>
      <c r="U112" s="127" t="str">
        <v/>
      </c>
      <c r="V112" s="124" t="str">
        <v/>
      </c>
      <c r="W112" s="128" t="str">
        <v/>
      </c>
    </row>
    <row r="113" spans="3:23" x14ac:dyDescent="0.25">
      <c r="C113">
        <f t="shared" si="4"/>
        <v>182</v>
      </c>
      <c r="D113" s="166" t="str">
        <v/>
      </c>
      <c r="E113" s="101" t="str">
        <v/>
      </c>
      <c r="F113" s="98" t="str">
        <v/>
      </c>
      <c r="G113" s="101" t="str">
        <v/>
      </c>
      <c r="H113" s="92" t="str">
        <v/>
      </c>
      <c r="I113" s="127" t="str">
        <v/>
      </c>
      <c r="J113" s="124" t="str">
        <v/>
      </c>
      <c r="K113" s="127" t="str">
        <v/>
      </c>
      <c r="L113" s="124" t="str">
        <v/>
      </c>
      <c r="M113" s="128" t="str">
        <v/>
      </c>
      <c r="N113" s="93" t="str">
        <v/>
      </c>
      <c r="O113" s="127" t="str">
        <v/>
      </c>
      <c r="P113" s="124" t="str">
        <v/>
      </c>
      <c r="Q113" s="128" t="str">
        <v/>
      </c>
      <c r="R113" s="124" t="str">
        <v/>
      </c>
      <c r="S113" s="128" t="str">
        <v/>
      </c>
      <c r="T113" s="124" t="str">
        <v/>
      </c>
      <c r="U113" s="127" t="str">
        <v/>
      </c>
      <c r="V113" s="124" t="str">
        <v/>
      </c>
      <c r="W113" s="128" t="str">
        <v/>
      </c>
    </row>
    <row r="114" spans="3:23" x14ac:dyDescent="0.25">
      <c r="C114">
        <f t="shared" si="4"/>
        <v>183</v>
      </c>
      <c r="D114" s="166" t="str">
        <v/>
      </c>
      <c r="E114" s="101" t="str">
        <v/>
      </c>
      <c r="F114" s="98" t="str">
        <v/>
      </c>
      <c r="G114" s="101" t="str">
        <v/>
      </c>
      <c r="H114" s="92" t="str">
        <v/>
      </c>
      <c r="I114" s="127" t="str">
        <v/>
      </c>
      <c r="J114" s="124" t="str">
        <v/>
      </c>
      <c r="K114" s="127" t="str">
        <v/>
      </c>
      <c r="L114" s="124" t="str">
        <v/>
      </c>
      <c r="M114" s="128" t="str">
        <v/>
      </c>
      <c r="N114" s="93" t="str">
        <v/>
      </c>
      <c r="O114" s="127" t="str">
        <v/>
      </c>
      <c r="P114" s="124" t="str">
        <v/>
      </c>
      <c r="Q114" s="128" t="str">
        <v/>
      </c>
      <c r="R114" s="124" t="str">
        <v/>
      </c>
      <c r="S114" s="128" t="str">
        <v/>
      </c>
      <c r="T114" s="124" t="str">
        <v/>
      </c>
      <c r="U114" s="127" t="str">
        <v/>
      </c>
      <c r="V114" s="124" t="str">
        <v/>
      </c>
      <c r="W114" s="128" t="str">
        <v/>
      </c>
    </row>
    <row r="115" spans="3:23" x14ac:dyDescent="0.25">
      <c r="C115">
        <f t="shared" si="4"/>
        <v>184</v>
      </c>
      <c r="D115" s="166" t="str">
        <v/>
      </c>
      <c r="E115" s="101" t="str">
        <v/>
      </c>
      <c r="F115" s="98" t="str">
        <v/>
      </c>
      <c r="G115" s="101" t="str">
        <v/>
      </c>
      <c r="H115" s="92" t="str">
        <v/>
      </c>
      <c r="I115" s="127" t="str">
        <v/>
      </c>
      <c r="J115" s="124" t="str">
        <v/>
      </c>
      <c r="K115" s="127" t="str">
        <v/>
      </c>
      <c r="L115" s="124" t="str">
        <v/>
      </c>
      <c r="M115" s="128" t="str">
        <v/>
      </c>
      <c r="N115" s="93" t="str">
        <v/>
      </c>
      <c r="O115" s="127" t="str">
        <v/>
      </c>
      <c r="P115" s="124" t="str">
        <v/>
      </c>
      <c r="Q115" s="128" t="str">
        <v/>
      </c>
      <c r="R115" s="124" t="str">
        <v/>
      </c>
      <c r="S115" s="128" t="str">
        <v/>
      </c>
      <c r="T115" s="124" t="str">
        <v/>
      </c>
      <c r="U115" s="127" t="str">
        <v/>
      </c>
      <c r="V115" s="124" t="str">
        <v/>
      </c>
      <c r="W115" s="128" t="str">
        <v/>
      </c>
    </row>
    <row r="116" spans="3:23" x14ac:dyDescent="0.25">
      <c r="C116">
        <f t="shared" si="4"/>
        <v>185</v>
      </c>
      <c r="D116" s="166" t="str">
        <v/>
      </c>
      <c r="E116" s="101" t="str">
        <v/>
      </c>
      <c r="F116" s="98" t="str">
        <v/>
      </c>
      <c r="G116" s="101" t="str">
        <v/>
      </c>
      <c r="H116" s="92" t="str">
        <v/>
      </c>
      <c r="I116" s="127" t="str">
        <v/>
      </c>
      <c r="J116" s="124" t="str">
        <v/>
      </c>
      <c r="K116" s="127" t="str">
        <v/>
      </c>
      <c r="L116" s="124" t="str">
        <v/>
      </c>
      <c r="M116" s="128" t="str">
        <v/>
      </c>
      <c r="N116" s="93" t="str">
        <v/>
      </c>
      <c r="O116" s="127" t="str">
        <v/>
      </c>
      <c r="P116" s="124" t="str">
        <v/>
      </c>
      <c r="Q116" s="128" t="str">
        <v/>
      </c>
      <c r="R116" s="124" t="str">
        <v/>
      </c>
      <c r="S116" s="128" t="str">
        <v/>
      </c>
      <c r="T116" s="124" t="str">
        <v/>
      </c>
      <c r="U116" s="127" t="str">
        <v/>
      </c>
      <c r="V116" s="124" t="str">
        <v/>
      </c>
      <c r="W116" s="128" t="str">
        <v/>
      </c>
    </row>
    <row r="117" spans="3:23" x14ac:dyDescent="0.25">
      <c r="C117">
        <f t="shared" si="4"/>
        <v>186</v>
      </c>
      <c r="D117" s="166" t="str">
        <v/>
      </c>
      <c r="E117" s="101" t="str">
        <v/>
      </c>
      <c r="F117" s="98" t="str">
        <v/>
      </c>
      <c r="G117" s="101" t="str">
        <v/>
      </c>
      <c r="H117" s="92" t="str">
        <v/>
      </c>
      <c r="I117" s="127" t="str">
        <v/>
      </c>
      <c r="J117" s="124" t="str">
        <v/>
      </c>
      <c r="K117" s="127" t="str">
        <v/>
      </c>
      <c r="L117" s="124" t="str">
        <v/>
      </c>
      <c r="M117" s="128" t="str">
        <v/>
      </c>
      <c r="N117" s="93" t="str">
        <v/>
      </c>
      <c r="O117" s="127" t="str">
        <v/>
      </c>
      <c r="P117" s="124" t="str">
        <v/>
      </c>
      <c r="Q117" s="128" t="str">
        <v/>
      </c>
      <c r="R117" s="124" t="str">
        <v/>
      </c>
      <c r="S117" s="128" t="str">
        <v/>
      </c>
      <c r="T117" s="124" t="str">
        <v/>
      </c>
      <c r="U117" s="127" t="str">
        <v/>
      </c>
      <c r="V117" s="124" t="str">
        <v/>
      </c>
      <c r="W117" s="128" t="str">
        <v/>
      </c>
    </row>
    <row r="118" spans="3:23" x14ac:dyDescent="0.25">
      <c r="C118">
        <f t="shared" si="4"/>
        <v>187</v>
      </c>
      <c r="D118" s="166" t="str">
        <v/>
      </c>
      <c r="E118" s="101" t="str">
        <v/>
      </c>
      <c r="F118" s="98" t="str">
        <v/>
      </c>
      <c r="G118" s="101" t="str">
        <v/>
      </c>
      <c r="H118" s="92" t="str">
        <v/>
      </c>
      <c r="I118" s="127" t="str">
        <v/>
      </c>
      <c r="J118" s="124" t="str">
        <v/>
      </c>
      <c r="K118" s="127" t="str">
        <v/>
      </c>
      <c r="L118" s="124" t="str">
        <v/>
      </c>
      <c r="M118" s="128" t="str">
        <v/>
      </c>
      <c r="N118" s="93" t="str">
        <v/>
      </c>
      <c r="O118" s="127" t="str">
        <v/>
      </c>
      <c r="P118" s="124" t="str">
        <v/>
      </c>
      <c r="Q118" s="128" t="str">
        <v/>
      </c>
      <c r="R118" s="124" t="str">
        <v/>
      </c>
      <c r="S118" s="128" t="str">
        <v/>
      </c>
      <c r="T118" s="124" t="str">
        <v/>
      </c>
      <c r="U118" s="127" t="str">
        <v/>
      </c>
      <c r="V118" s="124" t="str">
        <v/>
      </c>
      <c r="W118" s="128" t="str">
        <v/>
      </c>
    </row>
    <row r="119" spans="3:23" x14ac:dyDescent="0.25">
      <c r="C119">
        <f t="shared" si="4"/>
        <v>188</v>
      </c>
      <c r="D119" s="166" t="str">
        <v/>
      </c>
      <c r="E119" s="101" t="str">
        <v/>
      </c>
      <c r="F119" s="98" t="str">
        <v/>
      </c>
      <c r="G119" s="101" t="str">
        <v/>
      </c>
      <c r="H119" s="92" t="str">
        <v/>
      </c>
      <c r="I119" s="127" t="str">
        <v/>
      </c>
      <c r="J119" s="124" t="str">
        <v/>
      </c>
      <c r="K119" s="127" t="str">
        <v/>
      </c>
      <c r="L119" s="124" t="str">
        <v/>
      </c>
      <c r="M119" s="128" t="str">
        <v/>
      </c>
      <c r="N119" s="93" t="str">
        <v/>
      </c>
      <c r="O119" s="127" t="str">
        <v/>
      </c>
      <c r="P119" s="124" t="str">
        <v/>
      </c>
      <c r="Q119" s="128" t="str">
        <v/>
      </c>
      <c r="R119" s="124" t="str">
        <v/>
      </c>
      <c r="S119" s="128" t="str">
        <v/>
      </c>
      <c r="T119" s="124" t="str">
        <v/>
      </c>
      <c r="U119" s="127" t="str">
        <v/>
      </c>
      <c r="V119" s="124" t="str">
        <v/>
      </c>
      <c r="W119" s="128" t="str">
        <v/>
      </c>
    </row>
    <row r="120" spans="3:23" x14ac:dyDescent="0.25">
      <c r="C120">
        <f t="shared" si="4"/>
        <v>189</v>
      </c>
      <c r="D120" s="166" t="str">
        <v/>
      </c>
      <c r="E120" s="101" t="str">
        <v/>
      </c>
      <c r="F120" s="98" t="str">
        <v/>
      </c>
      <c r="G120" s="101" t="str">
        <v/>
      </c>
      <c r="H120" s="92" t="str">
        <v/>
      </c>
      <c r="I120" s="127" t="str">
        <v/>
      </c>
      <c r="J120" s="124" t="str">
        <v/>
      </c>
      <c r="K120" s="127" t="str">
        <v/>
      </c>
      <c r="L120" s="124" t="str">
        <v/>
      </c>
      <c r="M120" s="128" t="str">
        <v/>
      </c>
      <c r="N120" s="93" t="str">
        <v/>
      </c>
      <c r="O120" s="127" t="str">
        <v/>
      </c>
      <c r="P120" s="124" t="str">
        <v/>
      </c>
      <c r="Q120" s="128" t="str">
        <v/>
      </c>
      <c r="R120" s="124" t="str">
        <v/>
      </c>
      <c r="S120" s="128" t="str">
        <v/>
      </c>
      <c r="T120" s="124" t="str">
        <v/>
      </c>
      <c r="U120" s="127" t="str">
        <v/>
      </c>
      <c r="V120" s="124" t="str">
        <v/>
      </c>
      <c r="W120" s="128" t="str">
        <v/>
      </c>
    </row>
    <row r="121" spans="3:23" x14ac:dyDescent="0.25">
      <c r="C121">
        <f t="shared" si="4"/>
        <v>190</v>
      </c>
      <c r="D121" s="166" t="str">
        <v/>
      </c>
      <c r="E121" s="101" t="str">
        <v/>
      </c>
      <c r="F121" s="98" t="str">
        <v/>
      </c>
      <c r="G121" s="101" t="str">
        <v/>
      </c>
      <c r="H121" s="92" t="str">
        <v/>
      </c>
      <c r="I121" s="127" t="str">
        <v/>
      </c>
      <c r="J121" s="124" t="str">
        <v/>
      </c>
      <c r="K121" s="127" t="str">
        <v/>
      </c>
      <c r="L121" s="124" t="str">
        <v/>
      </c>
      <c r="M121" s="128" t="str">
        <v/>
      </c>
      <c r="N121" s="93" t="str">
        <v/>
      </c>
      <c r="O121" s="127" t="str">
        <v/>
      </c>
      <c r="P121" s="124" t="str">
        <v/>
      </c>
      <c r="Q121" s="128" t="str">
        <v/>
      </c>
      <c r="R121" s="124" t="str">
        <v/>
      </c>
      <c r="S121" s="128" t="str">
        <v/>
      </c>
      <c r="T121" s="124" t="str">
        <v/>
      </c>
      <c r="U121" s="127" t="str">
        <v/>
      </c>
      <c r="V121" s="124" t="str">
        <v/>
      </c>
      <c r="W121" s="128" t="str">
        <v/>
      </c>
    </row>
    <row r="122" spans="3:23" x14ac:dyDescent="0.25">
      <c r="C122">
        <f t="shared" si="4"/>
        <v>191</v>
      </c>
      <c r="D122" s="166" t="str">
        <v/>
      </c>
      <c r="E122" s="101" t="str">
        <v/>
      </c>
      <c r="F122" s="98" t="str">
        <v/>
      </c>
      <c r="G122" s="101" t="str">
        <v/>
      </c>
      <c r="H122" s="92" t="str">
        <v/>
      </c>
      <c r="I122" s="127" t="str">
        <v/>
      </c>
      <c r="J122" s="124" t="str">
        <v/>
      </c>
      <c r="K122" s="127" t="str">
        <v/>
      </c>
      <c r="L122" s="124" t="str">
        <v/>
      </c>
      <c r="M122" s="128" t="str">
        <v/>
      </c>
      <c r="N122" s="93" t="str">
        <v/>
      </c>
      <c r="O122" s="127" t="str">
        <v/>
      </c>
      <c r="P122" s="124" t="str">
        <v/>
      </c>
      <c r="Q122" s="128" t="str">
        <v/>
      </c>
      <c r="R122" s="124" t="str">
        <v/>
      </c>
      <c r="S122" s="128" t="str">
        <v/>
      </c>
      <c r="T122" s="124" t="str">
        <v/>
      </c>
      <c r="U122" s="127" t="str">
        <v/>
      </c>
      <c r="V122" s="124" t="str">
        <v/>
      </c>
      <c r="W122" s="128" t="str">
        <v/>
      </c>
    </row>
    <row r="123" spans="3:23" x14ac:dyDescent="0.25">
      <c r="C123">
        <f t="shared" si="4"/>
        <v>192</v>
      </c>
      <c r="D123" s="166" t="str">
        <v/>
      </c>
      <c r="E123" s="101" t="str">
        <v/>
      </c>
      <c r="F123" s="98" t="str">
        <v/>
      </c>
      <c r="G123" s="101" t="str">
        <v/>
      </c>
      <c r="H123" s="92" t="str">
        <v/>
      </c>
      <c r="I123" s="127" t="str">
        <v/>
      </c>
      <c r="J123" s="124" t="str">
        <v/>
      </c>
      <c r="K123" s="127" t="str">
        <v/>
      </c>
      <c r="L123" s="124" t="str">
        <v/>
      </c>
      <c r="M123" s="128" t="str">
        <v/>
      </c>
      <c r="N123" s="93" t="str">
        <v/>
      </c>
      <c r="O123" s="127" t="str">
        <v/>
      </c>
      <c r="P123" s="124" t="str">
        <v/>
      </c>
      <c r="Q123" s="128" t="str">
        <v/>
      </c>
      <c r="R123" s="124" t="str">
        <v/>
      </c>
      <c r="S123" s="128" t="str">
        <v/>
      </c>
      <c r="T123" s="124" t="str">
        <v/>
      </c>
      <c r="U123" s="127" t="str">
        <v/>
      </c>
      <c r="V123" s="124" t="str">
        <v/>
      </c>
      <c r="W123" s="128" t="str">
        <v/>
      </c>
    </row>
    <row r="124" spans="3:23" x14ac:dyDescent="0.25">
      <c r="C124">
        <f t="shared" si="4"/>
        <v>193</v>
      </c>
      <c r="D124" s="166" t="str">
        <v/>
      </c>
      <c r="E124" s="101" t="str">
        <v/>
      </c>
      <c r="F124" s="98" t="str">
        <v/>
      </c>
      <c r="G124" s="101" t="str">
        <v/>
      </c>
      <c r="H124" s="92" t="str">
        <v/>
      </c>
      <c r="I124" s="127" t="str">
        <v/>
      </c>
      <c r="J124" s="124" t="str">
        <v/>
      </c>
      <c r="K124" s="127" t="str">
        <v/>
      </c>
      <c r="L124" s="124" t="str">
        <v/>
      </c>
      <c r="M124" s="128" t="str">
        <v/>
      </c>
      <c r="N124" s="93" t="str">
        <v/>
      </c>
      <c r="O124" s="127" t="str">
        <v/>
      </c>
      <c r="P124" s="124" t="str">
        <v/>
      </c>
      <c r="Q124" s="128" t="str">
        <v/>
      </c>
      <c r="R124" s="124" t="str">
        <v/>
      </c>
      <c r="S124" s="128" t="str">
        <v/>
      </c>
      <c r="T124" s="124" t="str">
        <v/>
      </c>
      <c r="U124" s="127" t="str">
        <v/>
      </c>
      <c r="V124" s="124" t="str">
        <v/>
      </c>
      <c r="W124" s="128" t="str">
        <v/>
      </c>
    </row>
    <row r="125" spans="3:23" x14ac:dyDescent="0.25">
      <c r="C125">
        <f t="shared" si="4"/>
        <v>194</v>
      </c>
      <c r="D125" s="166" t="str">
        <v/>
      </c>
      <c r="E125" s="101" t="str">
        <v/>
      </c>
      <c r="F125" s="98" t="str">
        <v/>
      </c>
      <c r="G125" s="101" t="str">
        <v/>
      </c>
      <c r="H125" s="92" t="str">
        <v/>
      </c>
      <c r="I125" s="127" t="str">
        <v/>
      </c>
      <c r="J125" s="124" t="str">
        <v/>
      </c>
      <c r="K125" s="127" t="str">
        <v/>
      </c>
      <c r="L125" s="124" t="str">
        <v/>
      </c>
      <c r="M125" s="128" t="str">
        <v/>
      </c>
      <c r="N125" s="93" t="str">
        <v/>
      </c>
      <c r="O125" s="127" t="str">
        <v/>
      </c>
      <c r="P125" s="124" t="str">
        <v/>
      </c>
      <c r="Q125" s="128" t="str">
        <v/>
      </c>
      <c r="R125" s="124" t="str">
        <v/>
      </c>
      <c r="S125" s="128" t="str">
        <v/>
      </c>
      <c r="T125" s="124" t="str">
        <v/>
      </c>
      <c r="U125" s="127" t="str">
        <v/>
      </c>
      <c r="V125" s="124" t="str">
        <v/>
      </c>
      <c r="W125" s="128" t="str">
        <v/>
      </c>
    </row>
    <row r="126" spans="3:23" x14ac:dyDescent="0.25">
      <c r="C126">
        <f t="shared" si="4"/>
        <v>195</v>
      </c>
      <c r="D126" s="166">
        <v>0</v>
      </c>
      <c r="E126" s="101">
        <v>0</v>
      </c>
      <c r="F126" s="98">
        <v>0</v>
      </c>
      <c r="G126" s="101">
        <v>0</v>
      </c>
      <c r="H126" s="92">
        <v>0</v>
      </c>
      <c r="I126" s="127">
        <v>0</v>
      </c>
      <c r="J126" s="124">
        <v>0</v>
      </c>
      <c r="K126" s="127">
        <v>0</v>
      </c>
      <c r="L126" s="124">
        <v>0</v>
      </c>
      <c r="M126" s="128">
        <v>0</v>
      </c>
      <c r="N126" s="93">
        <v>0</v>
      </c>
      <c r="O126" s="127">
        <v>0</v>
      </c>
      <c r="P126" s="124">
        <v>0</v>
      </c>
      <c r="Q126" s="128">
        <v>0</v>
      </c>
      <c r="R126" s="124">
        <v>0</v>
      </c>
      <c r="S126" s="128">
        <v>0</v>
      </c>
      <c r="T126" s="124">
        <v>0</v>
      </c>
      <c r="U126" s="127">
        <v>0</v>
      </c>
      <c r="V126" s="124">
        <v>0</v>
      </c>
      <c r="W126" s="128">
        <v>0</v>
      </c>
    </row>
    <row r="127" spans="3:23" x14ac:dyDescent="0.25">
      <c r="C127">
        <f t="shared" si="4"/>
        <v>196</v>
      </c>
      <c r="D127" s="166">
        <v>0</v>
      </c>
      <c r="E127" s="101">
        <v>0</v>
      </c>
      <c r="F127" s="98">
        <v>0</v>
      </c>
      <c r="G127" s="101">
        <v>0</v>
      </c>
      <c r="H127" s="92">
        <v>0</v>
      </c>
      <c r="I127" s="127">
        <v>0</v>
      </c>
      <c r="J127" s="124">
        <v>0</v>
      </c>
      <c r="K127" s="127">
        <v>0</v>
      </c>
      <c r="L127" s="124">
        <v>0</v>
      </c>
      <c r="M127" s="128">
        <v>0</v>
      </c>
      <c r="N127" s="93">
        <v>0</v>
      </c>
      <c r="O127" s="127">
        <v>0</v>
      </c>
      <c r="P127" s="124">
        <v>0</v>
      </c>
      <c r="Q127" s="128">
        <v>0</v>
      </c>
      <c r="R127" s="124">
        <v>0</v>
      </c>
      <c r="S127" s="128">
        <v>0</v>
      </c>
      <c r="T127" s="124">
        <v>0</v>
      </c>
      <c r="U127" s="127">
        <v>0</v>
      </c>
      <c r="V127" s="124">
        <v>0</v>
      </c>
      <c r="W127" s="128">
        <v>0</v>
      </c>
    </row>
    <row r="128" spans="3:23" x14ac:dyDescent="0.25">
      <c r="C128">
        <f t="shared" si="4"/>
        <v>197</v>
      </c>
      <c r="D128" s="166">
        <v>0</v>
      </c>
      <c r="E128" s="101">
        <v>0</v>
      </c>
      <c r="F128" s="98">
        <v>0</v>
      </c>
      <c r="G128" s="101">
        <v>0</v>
      </c>
      <c r="H128" s="92">
        <v>0</v>
      </c>
      <c r="I128" s="127">
        <v>0</v>
      </c>
      <c r="J128" s="124">
        <v>0</v>
      </c>
      <c r="K128" s="127">
        <v>0</v>
      </c>
      <c r="L128" s="124">
        <v>0</v>
      </c>
      <c r="M128" s="128">
        <v>0</v>
      </c>
      <c r="N128" s="93">
        <v>0</v>
      </c>
      <c r="O128" s="127">
        <v>0</v>
      </c>
      <c r="P128" s="124">
        <v>0</v>
      </c>
      <c r="Q128" s="128">
        <v>0</v>
      </c>
      <c r="R128" s="124">
        <v>0</v>
      </c>
      <c r="S128" s="128">
        <v>0</v>
      </c>
      <c r="T128" s="124">
        <v>0</v>
      </c>
      <c r="U128" s="127">
        <v>0</v>
      </c>
      <c r="V128" s="124">
        <v>0</v>
      </c>
      <c r="W128" s="128">
        <v>0</v>
      </c>
    </row>
    <row r="129" spans="3:23" x14ac:dyDescent="0.25">
      <c r="C129">
        <f t="shared" si="4"/>
        <v>198</v>
      </c>
      <c r="D129" s="166">
        <v>0</v>
      </c>
      <c r="E129" s="101">
        <v>0</v>
      </c>
      <c r="F129" s="98">
        <v>0</v>
      </c>
      <c r="G129" s="101">
        <v>0</v>
      </c>
      <c r="H129" s="92">
        <v>0</v>
      </c>
      <c r="I129" s="127">
        <v>0</v>
      </c>
      <c r="J129" s="124">
        <v>0</v>
      </c>
      <c r="K129" s="127">
        <v>0</v>
      </c>
      <c r="L129" s="124">
        <v>0</v>
      </c>
      <c r="M129" s="128">
        <v>0</v>
      </c>
      <c r="N129" s="93">
        <v>0</v>
      </c>
      <c r="O129" s="127">
        <v>0</v>
      </c>
      <c r="P129" s="124">
        <v>0</v>
      </c>
      <c r="Q129" s="128">
        <v>0</v>
      </c>
      <c r="R129" s="124">
        <v>0</v>
      </c>
      <c r="S129" s="128">
        <v>0</v>
      </c>
      <c r="T129" s="124">
        <v>0</v>
      </c>
      <c r="U129" s="127">
        <v>0</v>
      </c>
      <c r="V129" s="124">
        <v>0</v>
      </c>
      <c r="W129" s="128">
        <v>0</v>
      </c>
    </row>
    <row r="130" spans="3:23" x14ac:dyDescent="0.25">
      <c r="C130">
        <f t="shared" si="4"/>
        <v>199</v>
      </c>
      <c r="D130" s="166">
        <v>0</v>
      </c>
      <c r="E130" s="101">
        <v>0</v>
      </c>
      <c r="F130" s="98">
        <v>0</v>
      </c>
      <c r="G130" s="101">
        <v>0</v>
      </c>
      <c r="H130" s="92">
        <v>0</v>
      </c>
      <c r="I130" s="127">
        <v>0</v>
      </c>
      <c r="J130" s="124">
        <v>0</v>
      </c>
      <c r="K130" s="127">
        <v>0</v>
      </c>
      <c r="L130" s="124">
        <v>0</v>
      </c>
      <c r="M130" s="128">
        <v>0</v>
      </c>
      <c r="N130" s="93">
        <v>0</v>
      </c>
      <c r="O130" s="127">
        <v>0</v>
      </c>
      <c r="P130" s="124">
        <v>0</v>
      </c>
      <c r="Q130" s="128">
        <v>0</v>
      </c>
      <c r="R130" s="124">
        <v>0</v>
      </c>
      <c r="S130" s="128">
        <v>0</v>
      </c>
      <c r="T130" s="124">
        <v>0</v>
      </c>
      <c r="U130" s="127">
        <v>0</v>
      </c>
      <c r="V130" s="124">
        <v>0</v>
      </c>
      <c r="W130" s="128">
        <v>0</v>
      </c>
    </row>
    <row r="131" spans="3:23" x14ac:dyDescent="0.25">
      <c r="C131">
        <f t="shared" si="4"/>
        <v>200</v>
      </c>
      <c r="D131" s="166">
        <v>0</v>
      </c>
      <c r="E131" s="101">
        <v>0</v>
      </c>
      <c r="F131" s="98">
        <v>0</v>
      </c>
      <c r="G131" s="101">
        <v>0</v>
      </c>
      <c r="H131" s="92">
        <v>0</v>
      </c>
      <c r="I131" s="127">
        <v>0</v>
      </c>
      <c r="J131" s="124">
        <v>0</v>
      </c>
      <c r="K131" s="127">
        <v>0</v>
      </c>
      <c r="L131" s="124">
        <v>0</v>
      </c>
      <c r="M131" s="128">
        <v>0</v>
      </c>
      <c r="N131" s="93">
        <v>0</v>
      </c>
      <c r="O131" s="127">
        <v>0</v>
      </c>
      <c r="P131" s="124">
        <v>0</v>
      </c>
      <c r="Q131" s="128">
        <v>0</v>
      </c>
      <c r="R131" s="124">
        <v>0</v>
      </c>
      <c r="S131" s="128">
        <v>0</v>
      </c>
      <c r="T131" s="124">
        <v>0</v>
      </c>
      <c r="U131" s="127">
        <v>0</v>
      </c>
      <c r="V131" s="124">
        <v>0</v>
      </c>
      <c r="W131" s="128">
        <v>0</v>
      </c>
    </row>
    <row r="132" spans="3:23" x14ac:dyDescent="0.25">
      <c r="C132">
        <f t="shared" si="4"/>
        <v>201</v>
      </c>
      <c r="D132" s="166">
        <v>0</v>
      </c>
      <c r="E132" s="101">
        <v>0</v>
      </c>
      <c r="F132" s="98">
        <v>0</v>
      </c>
      <c r="G132" s="101">
        <v>0</v>
      </c>
      <c r="H132" s="92">
        <v>0</v>
      </c>
      <c r="I132" s="127">
        <v>0</v>
      </c>
      <c r="J132" s="124">
        <v>0</v>
      </c>
      <c r="K132" s="127">
        <v>0</v>
      </c>
      <c r="L132" s="124">
        <v>0</v>
      </c>
      <c r="M132" s="128">
        <v>0</v>
      </c>
      <c r="N132" s="93">
        <v>0</v>
      </c>
      <c r="O132" s="127">
        <v>0</v>
      </c>
      <c r="P132" s="124">
        <v>0</v>
      </c>
      <c r="Q132" s="128">
        <v>0</v>
      </c>
      <c r="R132" s="124">
        <v>0</v>
      </c>
      <c r="S132" s="128">
        <v>0</v>
      </c>
      <c r="T132" s="124">
        <v>0</v>
      </c>
      <c r="U132" s="127">
        <v>0</v>
      </c>
      <c r="V132" s="124">
        <v>0</v>
      </c>
      <c r="W132" s="128">
        <v>0</v>
      </c>
    </row>
    <row r="133" spans="3:23" x14ac:dyDescent="0.25">
      <c r="C133">
        <f t="shared" si="4"/>
        <v>202</v>
      </c>
      <c r="D133" s="166">
        <v>0</v>
      </c>
      <c r="E133" s="101">
        <v>0</v>
      </c>
      <c r="F133" s="98">
        <v>0</v>
      </c>
      <c r="G133" s="101">
        <v>0</v>
      </c>
      <c r="H133" s="92">
        <v>0</v>
      </c>
      <c r="I133" s="127">
        <v>0</v>
      </c>
      <c r="J133" s="124">
        <v>0</v>
      </c>
      <c r="K133" s="127">
        <v>0</v>
      </c>
      <c r="L133" s="124">
        <v>0</v>
      </c>
      <c r="M133" s="128">
        <v>0</v>
      </c>
      <c r="N133" s="93">
        <v>0</v>
      </c>
      <c r="O133" s="127">
        <v>0</v>
      </c>
      <c r="P133" s="124">
        <v>0</v>
      </c>
      <c r="Q133" s="128">
        <v>0</v>
      </c>
      <c r="R133" s="124">
        <v>0</v>
      </c>
      <c r="S133" s="128">
        <v>0</v>
      </c>
      <c r="T133" s="124">
        <v>0</v>
      </c>
      <c r="U133" s="127">
        <v>0</v>
      </c>
      <c r="V133" s="124">
        <v>0</v>
      </c>
      <c r="W133" s="128">
        <v>0</v>
      </c>
    </row>
    <row r="134" spans="3:23" x14ac:dyDescent="0.25">
      <c r="C134">
        <f t="shared" si="4"/>
        <v>203</v>
      </c>
      <c r="D134" s="166">
        <v>0</v>
      </c>
      <c r="E134" s="101">
        <v>0</v>
      </c>
      <c r="F134" s="98">
        <v>0</v>
      </c>
      <c r="G134" s="101">
        <v>0</v>
      </c>
      <c r="H134" s="92">
        <v>0</v>
      </c>
      <c r="I134" s="127">
        <v>0</v>
      </c>
      <c r="J134" s="124">
        <v>0</v>
      </c>
      <c r="K134" s="127">
        <v>0</v>
      </c>
      <c r="L134" s="124">
        <v>0</v>
      </c>
      <c r="M134" s="128">
        <v>0</v>
      </c>
      <c r="N134" s="93">
        <v>0</v>
      </c>
      <c r="O134" s="127">
        <v>0</v>
      </c>
      <c r="P134" s="124">
        <v>0</v>
      </c>
      <c r="Q134" s="128">
        <v>0</v>
      </c>
      <c r="R134" s="124">
        <v>0</v>
      </c>
      <c r="S134" s="128">
        <v>0</v>
      </c>
      <c r="T134" s="124">
        <v>0</v>
      </c>
      <c r="U134" s="127">
        <v>0</v>
      </c>
      <c r="V134" s="124">
        <v>0</v>
      </c>
      <c r="W134" s="128">
        <v>0</v>
      </c>
    </row>
    <row r="135" spans="3:23" x14ac:dyDescent="0.25">
      <c r="C135">
        <f t="shared" si="4"/>
        <v>204</v>
      </c>
      <c r="D135" s="166">
        <v>0</v>
      </c>
      <c r="E135" s="101">
        <v>0</v>
      </c>
      <c r="F135" s="98">
        <v>0</v>
      </c>
      <c r="G135" s="101">
        <v>0</v>
      </c>
      <c r="H135" s="92">
        <v>0</v>
      </c>
      <c r="I135" s="127">
        <v>0</v>
      </c>
      <c r="J135" s="124">
        <v>0</v>
      </c>
      <c r="K135" s="127">
        <v>0</v>
      </c>
      <c r="L135" s="124">
        <v>0</v>
      </c>
      <c r="M135" s="128">
        <v>0</v>
      </c>
      <c r="N135" s="93">
        <v>0</v>
      </c>
      <c r="O135" s="127">
        <v>0</v>
      </c>
      <c r="P135" s="124">
        <v>0</v>
      </c>
      <c r="Q135" s="128">
        <v>0</v>
      </c>
      <c r="R135" s="124">
        <v>0</v>
      </c>
      <c r="S135" s="128">
        <v>0</v>
      </c>
      <c r="T135" s="124">
        <v>0</v>
      </c>
      <c r="U135" s="127">
        <v>0</v>
      </c>
      <c r="V135" s="124">
        <v>0</v>
      </c>
      <c r="W135" s="128">
        <v>0</v>
      </c>
    </row>
    <row r="136" spans="3:23" x14ac:dyDescent="0.25">
      <c r="C136">
        <f t="shared" si="4"/>
        <v>205</v>
      </c>
      <c r="D136" s="166">
        <v>0</v>
      </c>
      <c r="E136" s="101">
        <v>0</v>
      </c>
      <c r="F136" s="98">
        <v>0</v>
      </c>
      <c r="G136" s="101">
        <v>0</v>
      </c>
      <c r="H136" s="92">
        <v>0</v>
      </c>
      <c r="I136" s="127">
        <v>0</v>
      </c>
      <c r="J136" s="124">
        <v>0</v>
      </c>
      <c r="K136" s="127">
        <v>0</v>
      </c>
      <c r="L136" s="124">
        <v>0</v>
      </c>
      <c r="M136" s="128">
        <v>0</v>
      </c>
      <c r="N136" s="93">
        <v>0</v>
      </c>
      <c r="O136" s="127">
        <v>0</v>
      </c>
      <c r="P136" s="124">
        <v>0</v>
      </c>
      <c r="Q136" s="128">
        <v>0</v>
      </c>
      <c r="R136" s="124">
        <v>0</v>
      </c>
      <c r="S136" s="128">
        <v>0</v>
      </c>
      <c r="T136" s="124">
        <v>0</v>
      </c>
      <c r="U136" s="127">
        <v>0</v>
      </c>
      <c r="V136" s="124">
        <v>0</v>
      </c>
      <c r="W136" s="128">
        <v>0</v>
      </c>
    </row>
    <row r="137" spans="3:23" x14ac:dyDescent="0.25">
      <c r="C137">
        <f t="shared" si="4"/>
        <v>206</v>
      </c>
      <c r="D137" s="166">
        <v>0</v>
      </c>
      <c r="E137" s="101">
        <v>0</v>
      </c>
      <c r="F137" s="98">
        <v>0</v>
      </c>
      <c r="G137" s="101">
        <v>0</v>
      </c>
      <c r="H137" s="92">
        <v>0</v>
      </c>
      <c r="I137" s="127">
        <v>0</v>
      </c>
      <c r="J137" s="124">
        <v>0</v>
      </c>
      <c r="K137" s="127">
        <v>0</v>
      </c>
      <c r="L137" s="124">
        <v>0</v>
      </c>
      <c r="M137" s="128">
        <v>0</v>
      </c>
      <c r="N137" s="93">
        <v>0</v>
      </c>
      <c r="O137" s="127">
        <v>0</v>
      </c>
      <c r="P137" s="124">
        <v>0</v>
      </c>
      <c r="Q137" s="128">
        <v>0</v>
      </c>
      <c r="R137" s="124">
        <v>0</v>
      </c>
      <c r="S137" s="128">
        <v>0</v>
      </c>
      <c r="T137" s="124">
        <v>0</v>
      </c>
      <c r="U137" s="127">
        <v>0</v>
      </c>
      <c r="V137" s="124">
        <v>0</v>
      </c>
      <c r="W137" s="128">
        <v>0</v>
      </c>
    </row>
    <row r="138" spans="3:23" x14ac:dyDescent="0.25">
      <c r="C138">
        <f t="shared" si="4"/>
        <v>207</v>
      </c>
      <c r="D138" s="166">
        <v>0</v>
      </c>
      <c r="E138" s="101">
        <v>0</v>
      </c>
      <c r="F138" s="98">
        <v>0</v>
      </c>
      <c r="G138" s="101">
        <v>0</v>
      </c>
      <c r="H138" s="92">
        <v>0</v>
      </c>
      <c r="I138" s="127">
        <v>0</v>
      </c>
      <c r="J138" s="124">
        <v>0</v>
      </c>
      <c r="K138" s="127">
        <v>0</v>
      </c>
      <c r="L138" s="124">
        <v>0</v>
      </c>
      <c r="M138" s="128">
        <v>0</v>
      </c>
      <c r="N138" s="93">
        <v>0</v>
      </c>
      <c r="O138" s="127">
        <v>0</v>
      </c>
      <c r="P138" s="124">
        <v>0</v>
      </c>
      <c r="Q138" s="128">
        <v>0</v>
      </c>
      <c r="R138" s="124">
        <v>0</v>
      </c>
      <c r="S138" s="128">
        <v>0</v>
      </c>
      <c r="T138" s="124">
        <v>0</v>
      </c>
      <c r="U138" s="127">
        <v>0</v>
      </c>
      <c r="V138" s="124">
        <v>0</v>
      </c>
      <c r="W138" s="128">
        <v>0</v>
      </c>
    </row>
    <row r="139" spans="3:23" x14ac:dyDescent="0.25">
      <c r="C139">
        <f t="shared" si="4"/>
        <v>208</v>
      </c>
      <c r="D139" s="166">
        <v>0</v>
      </c>
      <c r="E139" s="101">
        <v>0</v>
      </c>
      <c r="F139" s="98">
        <v>0</v>
      </c>
      <c r="G139" s="101">
        <v>0</v>
      </c>
      <c r="H139" s="92">
        <v>0</v>
      </c>
      <c r="I139" s="127">
        <v>0</v>
      </c>
      <c r="J139" s="124">
        <v>0</v>
      </c>
      <c r="K139" s="127">
        <v>0</v>
      </c>
      <c r="L139" s="124">
        <v>0</v>
      </c>
      <c r="M139" s="128">
        <v>0</v>
      </c>
      <c r="N139" s="93">
        <v>0</v>
      </c>
      <c r="O139" s="127">
        <v>0</v>
      </c>
      <c r="P139" s="124">
        <v>0</v>
      </c>
      <c r="Q139" s="128">
        <v>0</v>
      </c>
      <c r="R139" s="124">
        <v>0</v>
      </c>
      <c r="S139" s="128">
        <v>0</v>
      </c>
      <c r="T139" s="124">
        <v>0</v>
      </c>
      <c r="U139" s="127">
        <v>0</v>
      </c>
      <c r="V139" s="124">
        <v>0</v>
      </c>
      <c r="W139" s="128">
        <v>0</v>
      </c>
    </row>
    <row r="140" spans="3:23" x14ac:dyDescent="0.25">
      <c r="C140">
        <f t="shared" si="4"/>
        <v>209</v>
      </c>
      <c r="D140" s="166">
        <v>0</v>
      </c>
      <c r="E140" s="101">
        <v>0</v>
      </c>
      <c r="F140" s="98">
        <v>0</v>
      </c>
      <c r="G140" s="101">
        <v>0</v>
      </c>
      <c r="H140" s="92">
        <v>0</v>
      </c>
      <c r="I140" s="127">
        <v>0</v>
      </c>
      <c r="J140" s="124">
        <v>0</v>
      </c>
      <c r="K140" s="127">
        <v>0</v>
      </c>
      <c r="L140" s="124">
        <v>0</v>
      </c>
      <c r="M140" s="128">
        <v>0</v>
      </c>
      <c r="N140" s="93">
        <v>0</v>
      </c>
      <c r="O140" s="127">
        <v>0</v>
      </c>
      <c r="P140" s="124">
        <v>0</v>
      </c>
      <c r="Q140" s="128">
        <v>0</v>
      </c>
      <c r="R140" s="124">
        <v>0</v>
      </c>
      <c r="S140" s="128">
        <v>0</v>
      </c>
      <c r="T140" s="124">
        <v>0</v>
      </c>
      <c r="U140" s="127">
        <v>0</v>
      </c>
      <c r="V140" s="124">
        <v>0</v>
      </c>
      <c r="W140" s="128">
        <v>0</v>
      </c>
    </row>
    <row r="141" spans="3:23" x14ac:dyDescent="0.25">
      <c r="C141">
        <f t="shared" si="4"/>
        <v>210</v>
      </c>
      <c r="D141" s="166">
        <v>0</v>
      </c>
      <c r="E141" s="101">
        <v>0</v>
      </c>
      <c r="F141" s="98">
        <v>0</v>
      </c>
      <c r="G141" s="101">
        <v>0</v>
      </c>
      <c r="H141" s="92">
        <v>0</v>
      </c>
      <c r="I141" s="127">
        <v>0</v>
      </c>
      <c r="J141" s="124">
        <v>0</v>
      </c>
      <c r="K141" s="127">
        <v>0</v>
      </c>
      <c r="L141" s="124">
        <v>0</v>
      </c>
      <c r="M141" s="128">
        <v>0</v>
      </c>
      <c r="N141" s="93">
        <v>0</v>
      </c>
      <c r="O141" s="127">
        <v>0</v>
      </c>
      <c r="P141" s="124">
        <v>0</v>
      </c>
      <c r="Q141" s="128">
        <v>0</v>
      </c>
      <c r="R141" s="124">
        <v>0</v>
      </c>
      <c r="S141" s="128">
        <v>0</v>
      </c>
      <c r="T141" s="124">
        <v>0</v>
      </c>
      <c r="U141" s="127">
        <v>0</v>
      </c>
      <c r="V141" s="124">
        <v>0</v>
      </c>
      <c r="W141" s="128">
        <v>0</v>
      </c>
    </row>
    <row r="142" spans="3:23" x14ac:dyDescent="0.25">
      <c r="C142">
        <f t="shared" si="4"/>
        <v>211</v>
      </c>
      <c r="D142" s="166">
        <v>0</v>
      </c>
      <c r="E142" s="101">
        <v>0</v>
      </c>
      <c r="F142" s="98">
        <v>0</v>
      </c>
      <c r="G142" s="101">
        <v>0</v>
      </c>
      <c r="H142" s="92">
        <v>0</v>
      </c>
      <c r="I142" s="127">
        <v>0</v>
      </c>
      <c r="J142" s="124">
        <v>0</v>
      </c>
      <c r="K142" s="127">
        <v>0</v>
      </c>
      <c r="L142" s="124">
        <v>0</v>
      </c>
      <c r="M142" s="128">
        <v>0</v>
      </c>
      <c r="N142" s="93">
        <v>0</v>
      </c>
      <c r="O142" s="127">
        <v>0</v>
      </c>
      <c r="P142" s="124">
        <v>0</v>
      </c>
      <c r="Q142" s="128">
        <v>0</v>
      </c>
      <c r="R142" s="124">
        <v>0</v>
      </c>
      <c r="S142" s="128">
        <v>0</v>
      </c>
      <c r="T142" s="124">
        <v>0</v>
      </c>
      <c r="U142" s="127">
        <v>0</v>
      </c>
      <c r="V142" s="124">
        <v>0</v>
      </c>
      <c r="W142" s="128">
        <v>0</v>
      </c>
    </row>
    <row r="143" spans="3:23" x14ac:dyDescent="0.25">
      <c r="C143">
        <f t="shared" si="4"/>
        <v>212</v>
      </c>
      <c r="D143" s="166">
        <v>0</v>
      </c>
      <c r="E143" s="101">
        <v>0</v>
      </c>
      <c r="F143" s="98">
        <v>0</v>
      </c>
      <c r="G143" s="101">
        <v>0</v>
      </c>
      <c r="H143" s="92">
        <v>0</v>
      </c>
      <c r="I143" s="127">
        <v>0</v>
      </c>
      <c r="J143" s="124">
        <v>0</v>
      </c>
      <c r="K143" s="127">
        <v>0</v>
      </c>
      <c r="L143" s="124">
        <v>0</v>
      </c>
      <c r="M143" s="128">
        <v>0</v>
      </c>
      <c r="N143" s="93">
        <v>0</v>
      </c>
      <c r="O143" s="127">
        <v>0</v>
      </c>
      <c r="P143" s="124">
        <v>0</v>
      </c>
      <c r="Q143" s="128">
        <v>0</v>
      </c>
      <c r="R143" s="124">
        <v>0</v>
      </c>
      <c r="S143" s="128">
        <v>0</v>
      </c>
      <c r="T143" s="124">
        <v>0</v>
      </c>
      <c r="U143" s="127">
        <v>0</v>
      </c>
      <c r="V143" s="124">
        <v>0</v>
      </c>
      <c r="W143" s="128">
        <v>0</v>
      </c>
    </row>
    <row r="144" spans="3:23" x14ac:dyDescent="0.25">
      <c r="C144">
        <f t="shared" si="4"/>
        <v>213</v>
      </c>
      <c r="D144" s="166">
        <v>0</v>
      </c>
      <c r="E144" s="101">
        <v>0</v>
      </c>
      <c r="F144" s="98">
        <v>0</v>
      </c>
      <c r="G144" s="101">
        <v>0</v>
      </c>
      <c r="H144" s="92">
        <v>0</v>
      </c>
      <c r="I144" s="127">
        <v>0</v>
      </c>
      <c r="J144" s="124">
        <v>0</v>
      </c>
      <c r="K144" s="127">
        <v>0</v>
      </c>
      <c r="L144" s="124">
        <v>0</v>
      </c>
      <c r="M144" s="128">
        <v>0</v>
      </c>
      <c r="N144" s="93">
        <v>0</v>
      </c>
      <c r="O144" s="127">
        <v>0</v>
      </c>
      <c r="P144" s="124">
        <v>0</v>
      </c>
      <c r="Q144" s="128">
        <v>0</v>
      </c>
      <c r="R144" s="124">
        <v>0</v>
      </c>
      <c r="S144" s="128">
        <v>0</v>
      </c>
      <c r="T144" s="124">
        <v>0</v>
      </c>
      <c r="U144" s="127">
        <v>0</v>
      </c>
      <c r="V144" s="124">
        <v>0</v>
      </c>
      <c r="W144" s="128">
        <v>0</v>
      </c>
    </row>
    <row r="145" spans="3:23" x14ac:dyDescent="0.25">
      <c r="C145">
        <f t="shared" si="4"/>
        <v>214</v>
      </c>
      <c r="D145" s="166">
        <v>0</v>
      </c>
      <c r="E145" s="101">
        <v>0</v>
      </c>
      <c r="F145" s="98">
        <v>0</v>
      </c>
      <c r="G145" s="101">
        <v>0</v>
      </c>
      <c r="H145" s="92">
        <v>0</v>
      </c>
      <c r="I145" s="127">
        <v>0</v>
      </c>
      <c r="J145" s="124">
        <v>0</v>
      </c>
      <c r="K145" s="127">
        <v>0</v>
      </c>
      <c r="L145" s="124">
        <v>0</v>
      </c>
      <c r="M145" s="128">
        <v>0</v>
      </c>
      <c r="N145" s="93">
        <v>0</v>
      </c>
      <c r="O145" s="127">
        <v>0</v>
      </c>
      <c r="P145" s="124">
        <v>0</v>
      </c>
      <c r="Q145" s="128">
        <v>0</v>
      </c>
      <c r="R145" s="124">
        <v>0</v>
      </c>
      <c r="S145" s="128">
        <v>0</v>
      </c>
      <c r="T145" s="124">
        <v>0</v>
      </c>
      <c r="U145" s="127">
        <v>0</v>
      </c>
      <c r="V145" s="124">
        <v>0</v>
      </c>
      <c r="W145" s="128">
        <v>0</v>
      </c>
    </row>
    <row r="146" spans="3:23" x14ac:dyDescent="0.25">
      <c r="C146">
        <f t="shared" si="4"/>
        <v>215</v>
      </c>
      <c r="D146" s="166">
        <v>0</v>
      </c>
      <c r="E146" s="101">
        <v>0</v>
      </c>
      <c r="F146" s="98">
        <v>0</v>
      </c>
      <c r="G146" s="101">
        <v>0</v>
      </c>
      <c r="H146" s="92">
        <v>0</v>
      </c>
      <c r="I146" s="127">
        <v>0</v>
      </c>
      <c r="J146" s="124">
        <v>0</v>
      </c>
      <c r="K146" s="127">
        <v>0</v>
      </c>
      <c r="L146" s="124">
        <v>0</v>
      </c>
      <c r="M146" s="128">
        <v>0</v>
      </c>
      <c r="N146" s="93">
        <v>0</v>
      </c>
      <c r="O146" s="127">
        <v>0</v>
      </c>
      <c r="P146" s="124">
        <v>0</v>
      </c>
      <c r="Q146" s="128">
        <v>0</v>
      </c>
      <c r="R146" s="124">
        <v>0</v>
      </c>
      <c r="S146" s="128">
        <v>0</v>
      </c>
      <c r="T146" s="124">
        <v>0</v>
      </c>
      <c r="U146" s="127">
        <v>0</v>
      </c>
      <c r="V146" s="124">
        <v>0</v>
      </c>
      <c r="W146" s="128">
        <v>0</v>
      </c>
    </row>
    <row r="147" spans="3:23" x14ac:dyDescent="0.25">
      <c r="C147">
        <f t="shared" si="4"/>
        <v>216</v>
      </c>
      <c r="D147" s="166">
        <v>0</v>
      </c>
      <c r="E147" s="101">
        <v>0</v>
      </c>
      <c r="F147" s="98">
        <v>0</v>
      </c>
      <c r="G147" s="101">
        <v>0</v>
      </c>
      <c r="H147" s="92">
        <v>0</v>
      </c>
      <c r="I147" s="127">
        <v>0</v>
      </c>
      <c r="J147" s="124">
        <v>0</v>
      </c>
      <c r="K147" s="127">
        <v>0</v>
      </c>
      <c r="L147" s="124">
        <v>0</v>
      </c>
      <c r="M147" s="128">
        <v>0</v>
      </c>
      <c r="N147" s="93">
        <v>0</v>
      </c>
      <c r="O147" s="127">
        <v>0</v>
      </c>
      <c r="P147" s="124">
        <v>0</v>
      </c>
      <c r="Q147" s="128">
        <v>0</v>
      </c>
      <c r="R147" s="124">
        <v>0</v>
      </c>
      <c r="S147" s="128">
        <v>0</v>
      </c>
      <c r="T147" s="124">
        <v>0</v>
      </c>
      <c r="U147" s="127">
        <v>0</v>
      </c>
      <c r="V147" s="124">
        <v>0</v>
      </c>
      <c r="W147" s="128">
        <v>0</v>
      </c>
    </row>
    <row r="148" spans="3:23" x14ac:dyDescent="0.25">
      <c r="C148">
        <f t="shared" si="4"/>
        <v>217</v>
      </c>
      <c r="D148" s="166">
        <v>0</v>
      </c>
      <c r="E148" s="101">
        <v>0</v>
      </c>
      <c r="F148" s="98">
        <v>0</v>
      </c>
      <c r="G148" s="101">
        <v>0</v>
      </c>
      <c r="H148" s="92">
        <v>0</v>
      </c>
      <c r="I148" s="127">
        <v>0</v>
      </c>
      <c r="J148" s="124">
        <v>0</v>
      </c>
      <c r="K148" s="127">
        <v>0</v>
      </c>
      <c r="L148" s="124">
        <v>0</v>
      </c>
      <c r="M148" s="128">
        <v>0</v>
      </c>
      <c r="N148" s="93">
        <v>0</v>
      </c>
      <c r="O148" s="127">
        <v>0</v>
      </c>
      <c r="P148" s="124">
        <v>0</v>
      </c>
      <c r="Q148" s="128">
        <v>0</v>
      </c>
      <c r="R148" s="124">
        <v>0</v>
      </c>
      <c r="S148" s="128">
        <v>0</v>
      </c>
      <c r="T148" s="124">
        <v>0</v>
      </c>
      <c r="U148" s="127">
        <v>0</v>
      </c>
      <c r="V148" s="124">
        <v>0</v>
      </c>
      <c r="W148" s="128">
        <v>0</v>
      </c>
    </row>
    <row r="149" spans="3:23" x14ac:dyDescent="0.25">
      <c r="C149">
        <f t="shared" si="4"/>
        <v>218</v>
      </c>
      <c r="D149" s="166">
        <v>0</v>
      </c>
      <c r="E149" s="101">
        <v>0</v>
      </c>
      <c r="F149" s="98">
        <v>0</v>
      </c>
      <c r="G149" s="101">
        <v>0</v>
      </c>
      <c r="H149" s="92">
        <v>0</v>
      </c>
      <c r="I149" s="127">
        <v>0</v>
      </c>
      <c r="J149" s="124">
        <v>0</v>
      </c>
      <c r="K149" s="127">
        <v>0</v>
      </c>
      <c r="L149" s="124">
        <v>0</v>
      </c>
      <c r="M149" s="128">
        <v>0</v>
      </c>
      <c r="N149" s="93">
        <v>0</v>
      </c>
      <c r="O149" s="127">
        <v>0</v>
      </c>
      <c r="P149" s="124">
        <v>0</v>
      </c>
      <c r="Q149" s="128">
        <v>0</v>
      </c>
      <c r="R149" s="124">
        <v>0</v>
      </c>
      <c r="S149" s="128">
        <v>0</v>
      </c>
      <c r="T149" s="124">
        <v>0</v>
      </c>
      <c r="U149" s="127">
        <v>0</v>
      </c>
      <c r="V149" s="124">
        <v>0</v>
      </c>
      <c r="W149" s="128">
        <v>0</v>
      </c>
    </row>
    <row r="150" spans="3:23" x14ac:dyDescent="0.25">
      <c r="C150">
        <f t="shared" si="4"/>
        <v>219</v>
      </c>
      <c r="D150" s="166">
        <v>0</v>
      </c>
      <c r="E150" s="101">
        <v>0</v>
      </c>
      <c r="F150" s="98">
        <v>0</v>
      </c>
      <c r="G150" s="101">
        <v>0</v>
      </c>
      <c r="H150" s="92">
        <v>0</v>
      </c>
      <c r="I150" s="127">
        <v>0</v>
      </c>
      <c r="J150" s="124">
        <v>0</v>
      </c>
      <c r="K150" s="127">
        <v>0</v>
      </c>
      <c r="L150" s="124">
        <v>0</v>
      </c>
      <c r="M150" s="128">
        <v>0</v>
      </c>
      <c r="N150" s="93">
        <v>0</v>
      </c>
      <c r="O150" s="127">
        <v>0</v>
      </c>
      <c r="P150" s="124">
        <v>0</v>
      </c>
      <c r="Q150" s="128">
        <v>0</v>
      </c>
      <c r="R150" s="124">
        <v>0</v>
      </c>
      <c r="S150" s="128">
        <v>0</v>
      </c>
      <c r="T150" s="124">
        <v>0</v>
      </c>
      <c r="U150" s="127">
        <v>0</v>
      </c>
      <c r="V150" s="124">
        <v>0</v>
      </c>
      <c r="W150" s="128">
        <v>0</v>
      </c>
    </row>
    <row r="151" spans="3:23" x14ac:dyDescent="0.25">
      <c r="C151">
        <f t="shared" si="4"/>
        <v>220</v>
      </c>
      <c r="D151" s="166">
        <v>0</v>
      </c>
      <c r="E151" s="101">
        <v>0</v>
      </c>
      <c r="F151" s="98">
        <v>0</v>
      </c>
      <c r="G151" s="101">
        <v>0</v>
      </c>
      <c r="H151" s="92">
        <v>0</v>
      </c>
      <c r="I151" s="127">
        <v>0</v>
      </c>
      <c r="J151" s="124">
        <v>0</v>
      </c>
      <c r="K151" s="127">
        <v>0</v>
      </c>
      <c r="L151" s="124">
        <v>0</v>
      </c>
      <c r="M151" s="128">
        <v>0</v>
      </c>
      <c r="N151" s="93">
        <v>0</v>
      </c>
      <c r="O151" s="127">
        <v>0</v>
      </c>
      <c r="P151" s="124">
        <v>0</v>
      </c>
      <c r="Q151" s="128">
        <v>0</v>
      </c>
      <c r="R151" s="124">
        <v>0</v>
      </c>
      <c r="S151" s="128">
        <v>0</v>
      </c>
      <c r="T151" s="124">
        <v>0</v>
      </c>
      <c r="U151" s="127">
        <v>0</v>
      </c>
      <c r="V151" s="124">
        <v>0</v>
      </c>
      <c r="W151" s="128">
        <v>0</v>
      </c>
    </row>
    <row r="152" spans="3:23" x14ac:dyDescent="0.25">
      <c r="C152">
        <f t="shared" si="4"/>
        <v>221</v>
      </c>
      <c r="D152" s="166">
        <v>0</v>
      </c>
      <c r="E152" s="101">
        <v>0</v>
      </c>
      <c r="F152" s="98">
        <v>0</v>
      </c>
      <c r="G152" s="101">
        <v>0</v>
      </c>
      <c r="H152" s="92">
        <v>0</v>
      </c>
      <c r="I152" s="127">
        <v>0</v>
      </c>
      <c r="J152" s="124">
        <v>0</v>
      </c>
      <c r="K152" s="127">
        <v>0</v>
      </c>
      <c r="L152" s="124">
        <v>0</v>
      </c>
      <c r="M152" s="128">
        <v>0</v>
      </c>
      <c r="N152" s="93">
        <v>0</v>
      </c>
      <c r="O152" s="127">
        <v>0</v>
      </c>
      <c r="P152" s="124">
        <v>0</v>
      </c>
      <c r="Q152" s="128">
        <v>0</v>
      </c>
      <c r="R152" s="124">
        <v>0</v>
      </c>
      <c r="S152" s="128">
        <v>0</v>
      </c>
      <c r="T152" s="124">
        <v>0</v>
      </c>
      <c r="U152" s="127">
        <v>0</v>
      </c>
      <c r="V152" s="124">
        <v>0</v>
      </c>
      <c r="W152" s="128">
        <v>0</v>
      </c>
    </row>
    <row r="153" spans="3:23" x14ac:dyDescent="0.25">
      <c r="C153">
        <f t="shared" si="4"/>
        <v>222</v>
      </c>
      <c r="D153" s="166">
        <v>0</v>
      </c>
      <c r="E153" s="101">
        <v>0</v>
      </c>
      <c r="F153" s="98">
        <v>0</v>
      </c>
      <c r="G153" s="101">
        <v>0</v>
      </c>
      <c r="H153" s="92">
        <v>0</v>
      </c>
      <c r="I153" s="127">
        <v>0</v>
      </c>
      <c r="J153" s="124">
        <v>0</v>
      </c>
      <c r="K153" s="127">
        <v>0</v>
      </c>
      <c r="L153" s="124">
        <v>0</v>
      </c>
      <c r="M153" s="128">
        <v>0</v>
      </c>
      <c r="N153" s="93">
        <v>0</v>
      </c>
      <c r="O153" s="127">
        <v>0</v>
      </c>
      <c r="P153" s="124">
        <v>0</v>
      </c>
      <c r="Q153" s="128">
        <v>0</v>
      </c>
      <c r="R153" s="124">
        <v>0</v>
      </c>
      <c r="S153" s="128">
        <v>0</v>
      </c>
      <c r="T153" s="124">
        <v>0</v>
      </c>
      <c r="U153" s="127">
        <v>0</v>
      </c>
      <c r="V153" s="124">
        <v>0</v>
      </c>
      <c r="W153" s="128">
        <v>0</v>
      </c>
    </row>
    <row r="154" spans="3:23" x14ac:dyDescent="0.25">
      <c r="C154">
        <f t="shared" si="4"/>
        <v>223</v>
      </c>
      <c r="D154" s="166">
        <v>0</v>
      </c>
      <c r="E154" s="101">
        <v>0</v>
      </c>
      <c r="F154" s="98">
        <v>0</v>
      </c>
      <c r="G154" s="101">
        <v>0</v>
      </c>
      <c r="H154" s="92">
        <v>0</v>
      </c>
      <c r="I154" s="127">
        <v>0</v>
      </c>
      <c r="J154" s="124">
        <v>0</v>
      </c>
      <c r="K154" s="127">
        <v>0</v>
      </c>
      <c r="L154" s="124">
        <v>0</v>
      </c>
      <c r="M154" s="128">
        <v>0</v>
      </c>
      <c r="N154" s="93">
        <v>0</v>
      </c>
      <c r="O154" s="127">
        <v>0</v>
      </c>
      <c r="P154" s="124">
        <v>0</v>
      </c>
      <c r="Q154" s="128">
        <v>0</v>
      </c>
      <c r="R154" s="124">
        <v>0</v>
      </c>
      <c r="S154" s="128">
        <v>0</v>
      </c>
      <c r="T154" s="124">
        <v>0</v>
      </c>
      <c r="U154" s="127">
        <v>0</v>
      </c>
      <c r="V154" s="124">
        <v>0</v>
      </c>
      <c r="W154" s="128">
        <v>0</v>
      </c>
    </row>
    <row r="155" spans="3:23" x14ac:dyDescent="0.25">
      <c r="C155">
        <f t="shared" si="4"/>
        <v>224</v>
      </c>
      <c r="D155" s="166">
        <v>0</v>
      </c>
      <c r="E155" s="101">
        <v>0</v>
      </c>
      <c r="F155" s="98">
        <v>0</v>
      </c>
      <c r="G155" s="101">
        <v>0</v>
      </c>
      <c r="H155" s="92">
        <v>0</v>
      </c>
      <c r="I155" s="127">
        <v>0</v>
      </c>
      <c r="J155" s="124">
        <v>0</v>
      </c>
      <c r="K155" s="127">
        <v>0</v>
      </c>
      <c r="L155" s="124">
        <v>0</v>
      </c>
      <c r="M155" s="128">
        <v>0</v>
      </c>
      <c r="N155" s="93">
        <v>0</v>
      </c>
      <c r="O155" s="127">
        <v>0</v>
      </c>
      <c r="P155" s="124">
        <v>0</v>
      </c>
      <c r="Q155" s="128">
        <v>0</v>
      </c>
      <c r="R155" s="124">
        <v>0</v>
      </c>
      <c r="S155" s="128">
        <v>0</v>
      </c>
      <c r="T155" s="124">
        <v>0</v>
      </c>
      <c r="U155" s="127">
        <v>0</v>
      </c>
      <c r="V155" s="124">
        <v>0</v>
      </c>
      <c r="W155" s="128">
        <v>0</v>
      </c>
    </row>
    <row r="156" spans="3:23" x14ac:dyDescent="0.25">
      <c r="C156">
        <f t="shared" si="4"/>
        <v>225</v>
      </c>
      <c r="D156" s="166">
        <v>0</v>
      </c>
      <c r="E156" s="101">
        <v>0</v>
      </c>
      <c r="F156" s="98">
        <v>0</v>
      </c>
      <c r="G156" s="101">
        <v>0</v>
      </c>
      <c r="H156" s="92">
        <v>0</v>
      </c>
      <c r="I156" s="127">
        <v>0</v>
      </c>
      <c r="J156" s="124">
        <v>0</v>
      </c>
      <c r="K156" s="127">
        <v>0</v>
      </c>
      <c r="L156" s="124">
        <v>0</v>
      </c>
      <c r="M156" s="128">
        <v>0</v>
      </c>
      <c r="N156" s="93">
        <v>0</v>
      </c>
      <c r="O156" s="127">
        <v>0</v>
      </c>
      <c r="P156" s="124">
        <v>0</v>
      </c>
      <c r="Q156" s="128">
        <v>0</v>
      </c>
      <c r="R156" s="124">
        <v>0</v>
      </c>
      <c r="S156" s="128">
        <v>0</v>
      </c>
      <c r="T156" s="124">
        <v>0</v>
      </c>
      <c r="U156" s="127">
        <v>0</v>
      </c>
      <c r="V156" s="124">
        <v>0</v>
      </c>
      <c r="W156" s="128">
        <v>0</v>
      </c>
    </row>
    <row r="157" spans="3:23" x14ac:dyDescent="0.25">
      <c r="C157">
        <f t="shared" si="4"/>
        <v>226</v>
      </c>
      <c r="D157" s="166">
        <v>0</v>
      </c>
      <c r="E157" s="101">
        <v>0</v>
      </c>
      <c r="F157" s="98">
        <v>0</v>
      </c>
      <c r="G157" s="101">
        <v>0</v>
      </c>
      <c r="H157" s="92">
        <v>0</v>
      </c>
      <c r="I157" s="127">
        <v>0</v>
      </c>
      <c r="J157" s="124">
        <v>0</v>
      </c>
      <c r="K157" s="127">
        <v>0</v>
      </c>
      <c r="L157" s="124">
        <v>0</v>
      </c>
      <c r="M157" s="128">
        <v>0</v>
      </c>
      <c r="N157" s="93">
        <v>0</v>
      </c>
      <c r="O157" s="127">
        <v>0</v>
      </c>
      <c r="P157" s="124">
        <v>0</v>
      </c>
      <c r="Q157" s="128">
        <v>0</v>
      </c>
      <c r="R157" s="124">
        <v>0</v>
      </c>
      <c r="S157" s="128">
        <v>0</v>
      </c>
      <c r="T157" s="124">
        <v>0</v>
      </c>
      <c r="U157" s="127">
        <v>0</v>
      </c>
      <c r="V157" s="124">
        <v>0</v>
      </c>
      <c r="W157" s="128">
        <v>0</v>
      </c>
    </row>
    <row r="158" spans="3:23" x14ac:dyDescent="0.25">
      <c r="C158">
        <f t="shared" si="4"/>
        <v>227</v>
      </c>
      <c r="D158" s="166">
        <v>0</v>
      </c>
      <c r="E158" s="101">
        <v>0</v>
      </c>
      <c r="F158" s="98">
        <v>0</v>
      </c>
      <c r="G158" s="101">
        <v>0</v>
      </c>
      <c r="H158" s="92">
        <v>0</v>
      </c>
      <c r="I158" s="127">
        <v>0</v>
      </c>
      <c r="J158" s="124">
        <v>0</v>
      </c>
      <c r="K158" s="127">
        <v>0</v>
      </c>
      <c r="L158" s="124">
        <v>0</v>
      </c>
      <c r="M158" s="128">
        <v>0</v>
      </c>
      <c r="N158" s="93">
        <v>0</v>
      </c>
      <c r="O158" s="127">
        <v>0</v>
      </c>
      <c r="P158" s="124">
        <v>0</v>
      </c>
      <c r="Q158" s="128">
        <v>0</v>
      </c>
      <c r="R158" s="124">
        <v>0</v>
      </c>
      <c r="S158" s="128">
        <v>0</v>
      </c>
      <c r="T158" s="124">
        <v>0</v>
      </c>
      <c r="U158" s="127">
        <v>0</v>
      </c>
      <c r="V158" s="124">
        <v>0</v>
      </c>
      <c r="W158" s="128">
        <v>0</v>
      </c>
    </row>
    <row r="159" spans="3:23" x14ac:dyDescent="0.25">
      <c r="C159">
        <f t="shared" si="4"/>
        <v>228</v>
      </c>
      <c r="D159" s="166">
        <v>0</v>
      </c>
      <c r="E159" s="101">
        <v>0</v>
      </c>
      <c r="F159" s="98">
        <v>0</v>
      </c>
      <c r="G159" s="101">
        <v>0</v>
      </c>
      <c r="H159" s="92">
        <v>0</v>
      </c>
      <c r="I159" s="127">
        <v>0</v>
      </c>
      <c r="J159" s="124">
        <v>0</v>
      </c>
      <c r="K159" s="127">
        <v>0</v>
      </c>
      <c r="L159" s="124">
        <v>0</v>
      </c>
      <c r="M159" s="128">
        <v>0</v>
      </c>
      <c r="N159" s="93">
        <v>0</v>
      </c>
      <c r="O159" s="127">
        <v>0</v>
      </c>
      <c r="P159" s="124">
        <v>0</v>
      </c>
      <c r="Q159" s="128">
        <v>0</v>
      </c>
      <c r="R159" s="124">
        <v>0</v>
      </c>
      <c r="S159" s="128">
        <v>0</v>
      </c>
      <c r="T159" s="124">
        <v>0</v>
      </c>
      <c r="U159" s="127">
        <v>0</v>
      </c>
      <c r="V159" s="124">
        <v>0</v>
      </c>
      <c r="W159" s="128">
        <v>0</v>
      </c>
    </row>
    <row r="160" spans="3:23" x14ac:dyDescent="0.25">
      <c r="C160">
        <f t="shared" si="4"/>
        <v>229</v>
      </c>
      <c r="D160" s="166">
        <v>0</v>
      </c>
      <c r="E160" s="101">
        <v>0</v>
      </c>
      <c r="F160" s="98">
        <v>0</v>
      </c>
      <c r="G160" s="101">
        <v>0</v>
      </c>
      <c r="H160" s="92">
        <v>0</v>
      </c>
      <c r="I160" s="127">
        <v>0</v>
      </c>
      <c r="J160" s="124">
        <v>0</v>
      </c>
      <c r="K160" s="127">
        <v>0</v>
      </c>
      <c r="L160" s="124">
        <v>0</v>
      </c>
      <c r="M160" s="128">
        <v>0</v>
      </c>
      <c r="N160" s="93">
        <v>0</v>
      </c>
      <c r="O160" s="127">
        <v>0</v>
      </c>
      <c r="P160" s="124">
        <v>0</v>
      </c>
      <c r="Q160" s="128">
        <v>0</v>
      </c>
      <c r="R160" s="124">
        <v>0</v>
      </c>
      <c r="S160" s="128">
        <v>0</v>
      </c>
      <c r="T160" s="124">
        <v>0</v>
      </c>
      <c r="U160" s="127">
        <v>0</v>
      </c>
      <c r="V160" s="124">
        <v>0</v>
      </c>
      <c r="W160" s="128">
        <v>0</v>
      </c>
    </row>
    <row r="161" spans="3:23" x14ac:dyDescent="0.25">
      <c r="C161">
        <f t="shared" ref="C161:C224" si="5">C160+1</f>
        <v>230</v>
      </c>
      <c r="D161" s="166">
        <v>0</v>
      </c>
      <c r="E161" s="101">
        <v>0</v>
      </c>
      <c r="F161" s="98">
        <v>0</v>
      </c>
      <c r="G161" s="101">
        <v>0</v>
      </c>
      <c r="H161" s="92">
        <v>0</v>
      </c>
      <c r="I161" s="127">
        <v>0</v>
      </c>
      <c r="J161" s="124">
        <v>0</v>
      </c>
      <c r="K161" s="127">
        <v>0</v>
      </c>
      <c r="L161" s="124">
        <v>0</v>
      </c>
      <c r="M161" s="128">
        <v>0</v>
      </c>
      <c r="N161" s="93">
        <v>0</v>
      </c>
      <c r="O161" s="127">
        <v>0</v>
      </c>
      <c r="P161" s="124">
        <v>0</v>
      </c>
      <c r="Q161" s="128">
        <v>0</v>
      </c>
      <c r="R161" s="124">
        <v>0</v>
      </c>
      <c r="S161" s="128">
        <v>0</v>
      </c>
      <c r="T161" s="124">
        <v>0</v>
      </c>
      <c r="U161" s="127">
        <v>0</v>
      </c>
      <c r="V161" s="124">
        <v>0</v>
      </c>
      <c r="W161" s="128">
        <v>0</v>
      </c>
    </row>
    <row r="162" spans="3:23" x14ac:dyDescent="0.25">
      <c r="C162">
        <f t="shared" si="5"/>
        <v>231</v>
      </c>
      <c r="D162" s="166">
        <v>0</v>
      </c>
      <c r="E162" s="101">
        <v>0</v>
      </c>
      <c r="F162" s="98">
        <v>0</v>
      </c>
      <c r="G162" s="101">
        <v>0</v>
      </c>
      <c r="H162" s="92">
        <v>0</v>
      </c>
      <c r="I162" s="127">
        <v>0</v>
      </c>
      <c r="J162" s="124">
        <v>0</v>
      </c>
      <c r="K162" s="127">
        <v>0</v>
      </c>
      <c r="L162" s="124">
        <v>0</v>
      </c>
      <c r="M162" s="128">
        <v>0</v>
      </c>
      <c r="N162" s="93">
        <v>0</v>
      </c>
      <c r="O162" s="127">
        <v>0</v>
      </c>
      <c r="P162" s="124">
        <v>0</v>
      </c>
      <c r="Q162" s="128">
        <v>0</v>
      </c>
      <c r="R162" s="124">
        <v>0</v>
      </c>
      <c r="S162" s="128">
        <v>0</v>
      </c>
      <c r="T162" s="124">
        <v>0</v>
      </c>
      <c r="U162" s="127">
        <v>0</v>
      </c>
      <c r="V162" s="124">
        <v>0</v>
      </c>
      <c r="W162" s="128">
        <v>0</v>
      </c>
    </row>
    <row r="163" spans="3:23" x14ac:dyDescent="0.25">
      <c r="C163">
        <f t="shared" si="5"/>
        <v>232</v>
      </c>
      <c r="D163" s="166">
        <v>0</v>
      </c>
      <c r="E163" s="101">
        <v>0</v>
      </c>
      <c r="F163" s="98">
        <v>0</v>
      </c>
      <c r="G163" s="101">
        <v>0</v>
      </c>
      <c r="H163" s="92">
        <v>0</v>
      </c>
      <c r="I163" s="127">
        <v>0</v>
      </c>
      <c r="J163" s="124">
        <v>0</v>
      </c>
      <c r="K163" s="127">
        <v>0</v>
      </c>
      <c r="L163" s="124">
        <v>0</v>
      </c>
      <c r="M163" s="128">
        <v>0</v>
      </c>
      <c r="N163" s="93">
        <v>0</v>
      </c>
      <c r="O163" s="127">
        <v>0</v>
      </c>
      <c r="P163" s="124">
        <v>0</v>
      </c>
      <c r="Q163" s="128">
        <v>0</v>
      </c>
      <c r="R163" s="124">
        <v>0</v>
      </c>
      <c r="S163" s="128">
        <v>0</v>
      </c>
      <c r="T163" s="124">
        <v>0</v>
      </c>
      <c r="U163" s="127">
        <v>0</v>
      </c>
      <c r="V163" s="124">
        <v>0</v>
      </c>
      <c r="W163" s="128">
        <v>0</v>
      </c>
    </row>
    <row r="164" spans="3:23" x14ac:dyDescent="0.25">
      <c r="C164">
        <f t="shared" si="5"/>
        <v>233</v>
      </c>
      <c r="D164" s="166">
        <v>0</v>
      </c>
      <c r="E164" s="101">
        <v>0</v>
      </c>
      <c r="F164" s="98">
        <v>0</v>
      </c>
      <c r="G164" s="101">
        <v>0</v>
      </c>
      <c r="H164" s="92">
        <v>0</v>
      </c>
      <c r="I164" s="127">
        <v>0</v>
      </c>
      <c r="J164" s="124">
        <v>0</v>
      </c>
      <c r="K164" s="127">
        <v>0</v>
      </c>
      <c r="L164" s="124">
        <v>0</v>
      </c>
      <c r="M164" s="128">
        <v>0</v>
      </c>
      <c r="N164" s="93">
        <v>0</v>
      </c>
      <c r="O164" s="127">
        <v>0</v>
      </c>
      <c r="P164" s="124">
        <v>0</v>
      </c>
      <c r="Q164" s="128">
        <v>0</v>
      </c>
      <c r="R164" s="124">
        <v>0</v>
      </c>
      <c r="S164" s="128">
        <v>0</v>
      </c>
      <c r="T164" s="124">
        <v>0</v>
      </c>
      <c r="U164" s="127">
        <v>0</v>
      </c>
      <c r="V164" s="124">
        <v>0</v>
      </c>
      <c r="W164" s="128">
        <v>0</v>
      </c>
    </row>
    <row r="165" spans="3:23" x14ac:dyDescent="0.25">
      <c r="C165">
        <f t="shared" si="5"/>
        <v>234</v>
      </c>
      <c r="D165" s="166">
        <v>0</v>
      </c>
      <c r="E165" s="101">
        <v>0</v>
      </c>
      <c r="F165" s="98">
        <v>0</v>
      </c>
      <c r="G165" s="101">
        <v>0</v>
      </c>
      <c r="H165" s="92">
        <v>0</v>
      </c>
      <c r="I165" s="127">
        <v>0</v>
      </c>
      <c r="J165" s="124">
        <v>0</v>
      </c>
      <c r="K165" s="127">
        <v>0</v>
      </c>
      <c r="L165" s="124">
        <v>0</v>
      </c>
      <c r="M165" s="128">
        <v>0</v>
      </c>
      <c r="N165" s="93">
        <v>0</v>
      </c>
      <c r="O165" s="127">
        <v>0</v>
      </c>
      <c r="P165" s="124">
        <v>0</v>
      </c>
      <c r="Q165" s="128">
        <v>0</v>
      </c>
      <c r="R165" s="124">
        <v>0</v>
      </c>
      <c r="S165" s="128">
        <v>0</v>
      </c>
      <c r="T165" s="124">
        <v>0</v>
      </c>
      <c r="U165" s="127">
        <v>0</v>
      </c>
      <c r="V165" s="124">
        <v>0</v>
      </c>
      <c r="W165" s="128">
        <v>0</v>
      </c>
    </row>
    <row r="166" spans="3:23" x14ac:dyDescent="0.25">
      <c r="C166">
        <f t="shared" si="5"/>
        <v>235</v>
      </c>
      <c r="D166" s="166">
        <v>0</v>
      </c>
      <c r="E166" s="101">
        <v>0</v>
      </c>
      <c r="F166" s="98">
        <v>0</v>
      </c>
      <c r="G166" s="101">
        <v>0</v>
      </c>
      <c r="H166" s="92">
        <v>0</v>
      </c>
      <c r="I166" s="127">
        <v>0</v>
      </c>
      <c r="J166" s="124">
        <v>0</v>
      </c>
      <c r="K166" s="127">
        <v>0</v>
      </c>
      <c r="L166" s="124">
        <v>0</v>
      </c>
      <c r="M166" s="128">
        <v>0</v>
      </c>
      <c r="N166" s="93">
        <v>0</v>
      </c>
      <c r="O166" s="127">
        <v>0</v>
      </c>
      <c r="P166" s="124">
        <v>0</v>
      </c>
      <c r="Q166" s="128">
        <v>0</v>
      </c>
      <c r="R166" s="124">
        <v>0</v>
      </c>
      <c r="S166" s="128">
        <v>0</v>
      </c>
      <c r="T166" s="124">
        <v>0</v>
      </c>
      <c r="U166" s="127">
        <v>0</v>
      </c>
      <c r="V166" s="124">
        <v>0</v>
      </c>
      <c r="W166" s="128">
        <v>0</v>
      </c>
    </row>
    <row r="167" spans="3:23" x14ac:dyDescent="0.25">
      <c r="C167">
        <f t="shared" si="5"/>
        <v>236</v>
      </c>
      <c r="D167" s="166">
        <v>0</v>
      </c>
      <c r="E167" s="101">
        <v>0</v>
      </c>
      <c r="F167" s="98">
        <v>0</v>
      </c>
      <c r="G167" s="101">
        <v>0</v>
      </c>
      <c r="H167" s="92">
        <v>0</v>
      </c>
      <c r="I167" s="127">
        <v>0</v>
      </c>
      <c r="J167" s="124">
        <v>0</v>
      </c>
      <c r="K167" s="127">
        <v>0</v>
      </c>
      <c r="L167" s="124">
        <v>0</v>
      </c>
      <c r="M167" s="128">
        <v>0</v>
      </c>
      <c r="N167" s="93">
        <v>0</v>
      </c>
      <c r="O167" s="127">
        <v>0</v>
      </c>
      <c r="P167" s="124">
        <v>0</v>
      </c>
      <c r="Q167" s="128">
        <v>0</v>
      </c>
      <c r="R167" s="124">
        <v>0</v>
      </c>
      <c r="S167" s="128">
        <v>0</v>
      </c>
      <c r="T167" s="124">
        <v>0</v>
      </c>
      <c r="U167" s="127">
        <v>0</v>
      </c>
      <c r="V167" s="124">
        <v>0</v>
      </c>
      <c r="W167" s="128">
        <v>0</v>
      </c>
    </row>
    <row r="168" spans="3:23" x14ac:dyDescent="0.25">
      <c r="C168">
        <f t="shared" si="5"/>
        <v>237</v>
      </c>
      <c r="D168" s="166">
        <v>0</v>
      </c>
      <c r="E168" s="101">
        <v>0</v>
      </c>
      <c r="F168" s="98">
        <v>0</v>
      </c>
      <c r="G168" s="101">
        <v>0</v>
      </c>
      <c r="H168" s="92">
        <v>0</v>
      </c>
      <c r="I168" s="127">
        <v>0</v>
      </c>
      <c r="J168" s="124">
        <v>0</v>
      </c>
      <c r="K168" s="127">
        <v>0</v>
      </c>
      <c r="L168" s="124">
        <v>0</v>
      </c>
      <c r="M168" s="128">
        <v>0</v>
      </c>
      <c r="N168" s="93">
        <v>0</v>
      </c>
      <c r="O168" s="127">
        <v>0</v>
      </c>
      <c r="P168" s="124">
        <v>0</v>
      </c>
      <c r="Q168" s="128">
        <v>0</v>
      </c>
      <c r="R168" s="124">
        <v>0</v>
      </c>
      <c r="S168" s="128">
        <v>0</v>
      </c>
      <c r="T168" s="124">
        <v>0</v>
      </c>
      <c r="U168" s="127">
        <v>0</v>
      </c>
      <c r="V168" s="124">
        <v>0</v>
      </c>
      <c r="W168" s="128">
        <v>0</v>
      </c>
    </row>
    <row r="169" spans="3:23" x14ac:dyDescent="0.25">
      <c r="C169">
        <f t="shared" si="5"/>
        <v>238</v>
      </c>
      <c r="D169" s="166">
        <v>0</v>
      </c>
      <c r="E169" s="101">
        <v>0</v>
      </c>
      <c r="F169" s="98">
        <v>0</v>
      </c>
      <c r="G169" s="101">
        <v>0</v>
      </c>
      <c r="H169" s="92">
        <v>0</v>
      </c>
      <c r="I169" s="127">
        <v>0</v>
      </c>
      <c r="J169" s="124">
        <v>0</v>
      </c>
      <c r="K169" s="127">
        <v>0</v>
      </c>
      <c r="L169" s="124">
        <v>0</v>
      </c>
      <c r="M169" s="128">
        <v>0</v>
      </c>
      <c r="N169" s="93">
        <v>0</v>
      </c>
      <c r="O169" s="127">
        <v>0</v>
      </c>
      <c r="P169" s="124">
        <v>0</v>
      </c>
      <c r="Q169" s="128">
        <v>0</v>
      </c>
      <c r="R169" s="124">
        <v>0</v>
      </c>
      <c r="S169" s="128">
        <v>0</v>
      </c>
      <c r="T169" s="124">
        <v>0</v>
      </c>
      <c r="U169" s="127">
        <v>0</v>
      </c>
      <c r="V169" s="124">
        <v>0</v>
      </c>
      <c r="W169" s="128">
        <v>0</v>
      </c>
    </row>
    <row r="170" spans="3:23" x14ac:dyDescent="0.25">
      <c r="C170">
        <f t="shared" si="5"/>
        <v>239</v>
      </c>
      <c r="D170" s="166">
        <v>0</v>
      </c>
      <c r="E170" s="101">
        <v>0</v>
      </c>
      <c r="F170" s="98">
        <v>0</v>
      </c>
      <c r="G170" s="101">
        <v>0</v>
      </c>
      <c r="H170" s="92">
        <v>0</v>
      </c>
      <c r="I170" s="127">
        <v>0</v>
      </c>
      <c r="J170" s="124">
        <v>0</v>
      </c>
      <c r="K170" s="127">
        <v>0</v>
      </c>
      <c r="L170" s="124">
        <v>0</v>
      </c>
      <c r="M170" s="128">
        <v>0</v>
      </c>
      <c r="N170" s="93">
        <v>0</v>
      </c>
      <c r="O170" s="127">
        <v>0</v>
      </c>
      <c r="P170" s="124">
        <v>0</v>
      </c>
      <c r="Q170" s="128">
        <v>0</v>
      </c>
      <c r="R170" s="124">
        <v>0</v>
      </c>
      <c r="S170" s="128">
        <v>0</v>
      </c>
      <c r="T170" s="124">
        <v>0</v>
      </c>
      <c r="U170" s="127">
        <v>0</v>
      </c>
      <c r="V170" s="124">
        <v>0</v>
      </c>
      <c r="W170" s="128">
        <v>0</v>
      </c>
    </row>
    <row r="171" spans="3:23" x14ac:dyDescent="0.25">
      <c r="C171">
        <f t="shared" si="5"/>
        <v>240</v>
      </c>
      <c r="D171" s="166">
        <v>0</v>
      </c>
      <c r="E171" s="101">
        <v>0</v>
      </c>
      <c r="F171" s="98">
        <v>0</v>
      </c>
      <c r="G171" s="101">
        <v>0</v>
      </c>
      <c r="H171" s="92">
        <v>0</v>
      </c>
      <c r="I171" s="127">
        <v>0</v>
      </c>
      <c r="J171" s="124">
        <v>0</v>
      </c>
      <c r="K171" s="127">
        <v>0</v>
      </c>
      <c r="L171" s="124">
        <v>0</v>
      </c>
      <c r="M171" s="128">
        <v>0</v>
      </c>
      <c r="N171" s="93">
        <v>0</v>
      </c>
      <c r="O171" s="127">
        <v>0</v>
      </c>
      <c r="P171" s="124">
        <v>0</v>
      </c>
      <c r="Q171" s="128">
        <v>0</v>
      </c>
      <c r="R171" s="124">
        <v>0</v>
      </c>
      <c r="S171" s="128">
        <v>0</v>
      </c>
      <c r="T171" s="124">
        <v>0</v>
      </c>
      <c r="U171" s="127">
        <v>0</v>
      </c>
      <c r="V171" s="124">
        <v>0</v>
      </c>
      <c r="W171" s="128">
        <v>0</v>
      </c>
    </row>
    <row r="172" spans="3:23" x14ac:dyDescent="0.25">
      <c r="C172">
        <f t="shared" si="5"/>
        <v>241</v>
      </c>
      <c r="D172" s="166">
        <v>0</v>
      </c>
      <c r="E172" s="101">
        <v>0</v>
      </c>
      <c r="F172" s="98">
        <v>0</v>
      </c>
      <c r="G172" s="101">
        <v>0</v>
      </c>
      <c r="H172" s="92">
        <v>0</v>
      </c>
      <c r="I172" s="127">
        <v>0</v>
      </c>
      <c r="J172" s="124">
        <v>0</v>
      </c>
      <c r="K172" s="127">
        <v>0</v>
      </c>
      <c r="L172" s="124">
        <v>0</v>
      </c>
      <c r="M172" s="128">
        <v>0</v>
      </c>
      <c r="N172" s="93">
        <v>0</v>
      </c>
      <c r="O172" s="127">
        <v>0</v>
      </c>
      <c r="P172" s="124">
        <v>0</v>
      </c>
      <c r="Q172" s="128">
        <v>0</v>
      </c>
      <c r="R172" s="124">
        <v>0</v>
      </c>
      <c r="S172" s="128">
        <v>0</v>
      </c>
      <c r="T172" s="124">
        <v>0</v>
      </c>
      <c r="U172" s="127">
        <v>0</v>
      </c>
      <c r="V172" s="124">
        <v>0</v>
      </c>
      <c r="W172" s="128">
        <v>0</v>
      </c>
    </row>
    <row r="173" spans="3:23" x14ac:dyDescent="0.25">
      <c r="C173">
        <f t="shared" si="5"/>
        <v>242</v>
      </c>
      <c r="D173" s="166">
        <v>0</v>
      </c>
      <c r="E173" s="101">
        <v>0</v>
      </c>
      <c r="F173" s="98">
        <v>0</v>
      </c>
      <c r="G173" s="101">
        <v>0</v>
      </c>
      <c r="H173" s="92">
        <v>0</v>
      </c>
      <c r="I173" s="127">
        <v>0</v>
      </c>
      <c r="J173" s="124">
        <v>0</v>
      </c>
      <c r="K173" s="127">
        <v>0</v>
      </c>
      <c r="L173" s="124">
        <v>0</v>
      </c>
      <c r="M173" s="128">
        <v>0</v>
      </c>
      <c r="N173" s="93">
        <v>0</v>
      </c>
      <c r="O173" s="127">
        <v>0</v>
      </c>
      <c r="P173" s="124">
        <v>0</v>
      </c>
      <c r="Q173" s="128">
        <v>0</v>
      </c>
      <c r="R173" s="124">
        <v>0</v>
      </c>
      <c r="S173" s="128">
        <v>0</v>
      </c>
      <c r="T173" s="124">
        <v>0</v>
      </c>
      <c r="U173" s="127">
        <v>0</v>
      </c>
      <c r="V173" s="124">
        <v>0</v>
      </c>
      <c r="W173" s="128">
        <v>0</v>
      </c>
    </row>
    <row r="174" spans="3:23" x14ac:dyDescent="0.25">
      <c r="C174">
        <f t="shared" si="5"/>
        <v>243</v>
      </c>
      <c r="D174" s="166">
        <v>0</v>
      </c>
      <c r="E174" s="101">
        <v>0</v>
      </c>
      <c r="F174" s="98">
        <v>0</v>
      </c>
      <c r="G174" s="101">
        <v>0</v>
      </c>
      <c r="H174" s="92">
        <v>0</v>
      </c>
      <c r="I174" s="127">
        <v>0</v>
      </c>
      <c r="J174" s="124">
        <v>0</v>
      </c>
      <c r="K174" s="127">
        <v>0</v>
      </c>
      <c r="L174" s="124">
        <v>0</v>
      </c>
      <c r="M174" s="128">
        <v>0</v>
      </c>
      <c r="N174" s="93">
        <v>0</v>
      </c>
      <c r="O174" s="127">
        <v>0</v>
      </c>
      <c r="P174" s="124">
        <v>0</v>
      </c>
      <c r="Q174" s="128">
        <v>0</v>
      </c>
      <c r="R174" s="124">
        <v>0</v>
      </c>
      <c r="S174" s="128">
        <v>0</v>
      </c>
      <c r="T174" s="124">
        <v>0</v>
      </c>
      <c r="U174" s="127">
        <v>0</v>
      </c>
      <c r="V174" s="124">
        <v>0</v>
      </c>
      <c r="W174" s="128">
        <v>0</v>
      </c>
    </row>
    <row r="175" spans="3:23" x14ac:dyDescent="0.25">
      <c r="C175">
        <f t="shared" si="5"/>
        <v>244</v>
      </c>
      <c r="D175" s="166">
        <v>0</v>
      </c>
      <c r="E175" s="101">
        <v>0</v>
      </c>
      <c r="F175" s="98">
        <v>0</v>
      </c>
      <c r="G175" s="101">
        <v>0</v>
      </c>
      <c r="H175" s="92">
        <v>0</v>
      </c>
      <c r="I175" s="127">
        <v>0</v>
      </c>
      <c r="J175" s="124">
        <v>0</v>
      </c>
      <c r="K175" s="127">
        <v>0</v>
      </c>
      <c r="L175" s="124">
        <v>0</v>
      </c>
      <c r="M175" s="128">
        <v>0</v>
      </c>
      <c r="N175" s="93">
        <v>0</v>
      </c>
      <c r="O175" s="127">
        <v>0</v>
      </c>
      <c r="P175" s="124">
        <v>0</v>
      </c>
      <c r="Q175" s="128">
        <v>0</v>
      </c>
      <c r="R175" s="124">
        <v>0</v>
      </c>
      <c r="S175" s="128">
        <v>0</v>
      </c>
      <c r="T175" s="124">
        <v>0</v>
      </c>
      <c r="U175" s="127">
        <v>0</v>
      </c>
      <c r="V175" s="124">
        <v>0</v>
      </c>
      <c r="W175" s="128">
        <v>0</v>
      </c>
    </row>
    <row r="176" spans="3:23" x14ac:dyDescent="0.25">
      <c r="C176">
        <f t="shared" si="5"/>
        <v>245</v>
      </c>
      <c r="D176" s="166">
        <v>0</v>
      </c>
      <c r="E176" s="101">
        <v>0</v>
      </c>
      <c r="F176" s="98">
        <v>0</v>
      </c>
      <c r="G176" s="101">
        <v>0</v>
      </c>
      <c r="H176" s="92">
        <v>0</v>
      </c>
      <c r="I176" s="127">
        <v>0</v>
      </c>
      <c r="J176" s="124">
        <v>0</v>
      </c>
      <c r="K176" s="127">
        <v>0</v>
      </c>
      <c r="L176" s="124">
        <v>0</v>
      </c>
      <c r="M176" s="128">
        <v>0</v>
      </c>
      <c r="N176" s="93">
        <v>0</v>
      </c>
      <c r="O176" s="127">
        <v>0</v>
      </c>
      <c r="P176" s="124">
        <v>0</v>
      </c>
      <c r="Q176" s="128">
        <v>0</v>
      </c>
      <c r="R176" s="124">
        <v>0</v>
      </c>
      <c r="S176" s="128">
        <v>0</v>
      </c>
      <c r="T176" s="124">
        <v>0</v>
      </c>
      <c r="U176" s="127">
        <v>0</v>
      </c>
      <c r="V176" s="124">
        <v>0</v>
      </c>
      <c r="W176" s="128">
        <v>0</v>
      </c>
    </row>
    <row r="177" spans="3:23" x14ac:dyDescent="0.25">
      <c r="C177">
        <f t="shared" si="5"/>
        <v>246</v>
      </c>
      <c r="D177" s="166">
        <v>0</v>
      </c>
      <c r="E177" s="101">
        <v>0</v>
      </c>
      <c r="F177" s="98">
        <v>0</v>
      </c>
      <c r="G177" s="101">
        <v>0</v>
      </c>
      <c r="H177" s="92">
        <v>0</v>
      </c>
      <c r="I177" s="127">
        <v>0</v>
      </c>
      <c r="J177" s="124">
        <v>0</v>
      </c>
      <c r="K177" s="127">
        <v>0</v>
      </c>
      <c r="L177" s="124">
        <v>0</v>
      </c>
      <c r="M177" s="128">
        <v>0</v>
      </c>
      <c r="N177" s="93">
        <v>0</v>
      </c>
      <c r="O177" s="127">
        <v>0</v>
      </c>
      <c r="P177" s="124">
        <v>0</v>
      </c>
      <c r="Q177" s="128">
        <v>0</v>
      </c>
      <c r="R177" s="124">
        <v>0</v>
      </c>
      <c r="S177" s="128">
        <v>0</v>
      </c>
      <c r="T177" s="124">
        <v>0</v>
      </c>
      <c r="U177" s="127">
        <v>0</v>
      </c>
      <c r="V177" s="124">
        <v>0</v>
      </c>
      <c r="W177" s="128">
        <v>0</v>
      </c>
    </row>
    <row r="178" spans="3:23" x14ac:dyDescent="0.25">
      <c r="C178">
        <f t="shared" si="5"/>
        <v>247</v>
      </c>
      <c r="D178" s="166">
        <v>0</v>
      </c>
      <c r="E178" s="101">
        <v>0</v>
      </c>
      <c r="F178" s="98">
        <v>0</v>
      </c>
      <c r="G178" s="101">
        <v>0</v>
      </c>
      <c r="H178" s="92">
        <v>0</v>
      </c>
      <c r="I178" s="127">
        <v>0</v>
      </c>
      <c r="J178" s="124">
        <v>0</v>
      </c>
      <c r="K178" s="127">
        <v>0</v>
      </c>
      <c r="L178" s="124">
        <v>0</v>
      </c>
      <c r="M178" s="128">
        <v>0</v>
      </c>
      <c r="N178" s="93">
        <v>0</v>
      </c>
      <c r="O178" s="127">
        <v>0</v>
      </c>
      <c r="P178" s="124">
        <v>0</v>
      </c>
      <c r="Q178" s="128">
        <v>0</v>
      </c>
      <c r="R178" s="124">
        <v>0</v>
      </c>
      <c r="S178" s="128">
        <v>0</v>
      </c>
      <c r="T178" s="124">
        <v>0</v>
      </c>
      <c r="U178" s="127">
        <v>0</v>
      </c>
      <c r="V178" s="124">
        <v>0</v>
      </c>
      <c r="W178" s="128">
        <v>0</v>
      </c>
    </row>
    <row r="179" spans="3:23" x14ac:dyDescent="0.25">
      <c r="C179">
        <f t="shared" si="5"/>
        <v>248</v>
      </c>
      <c r="D179" s="166">
        <v>0</v>
      </c>
      <c r="E179" s="101">
        <v>0</v>
      </c>
      <c r="F179" s="98">
        <v>0</v>
      </c>
      <c r="G179" s="101">
        <v>0</v>
      </c>
      <c r="H179" s="92">
        <v>0</v>
      </c>
      <c r="I179" s="127">
        <v>0</v>
      </c>
      <c r="J179" s="124">
        <v>0</v>
      </c>
      <c r="K179" s="127">
        <v>0</v>
      </c>
      <c r="L179" s="124">
        <v>0</v>
      </c>
      <c r="M179" s="128">
        <v>0</v>
      </c>
      <c r="N179" s="93">
        <v>0</v>
      </c>
      <c r="O179" s="127">
        <v>0</v>
      </c>
      <c r="P179" s="124">
        <v>0</v>
      </c>
      <c r="Q179" s="128">
        <v>0</v>
      </c>
      <c r="R179" s="124">
        <v>0</v>
      </c>
      <c r="S179" s="128">
        <v>0</v>
      </c>
      <c r="T179" s="124">
        <v>0</v>
      </c>
      <c r="U179" s="127">
        <v>0</v>
      </c>
      <c r="V179" s="124">
        <v>0</v>
      </c>
      <c r="W179" s="128">
        <v>0</v>
      </c>
    </row>
    <row r="180" spans="3:23" x14ac:dyDescent="0.25">
      <c r="C180">
        <f t="shared" si="5"/>
        <v>249</v>
      </c>
      <c r="D180" s="166">
        <v>0</v>
      </c>
      <c r="E180" s="101">
        <v>0</v>
      </c>
      <c r="F180" s="98">
        <v>0</v>
      </c>
      <c r="G180" s="101">
        <v>0</v>
      </c>
      <c r="H180" s="92">
        <v>0</v>
      </c>
      <c r="I180" s="127">
        <v>0</v>
      </c>
      <c r="J180" s="124">
        <v>0</v>
      </c>
      <c r="K180" s="127">
        <v>0</v>
      </c>
      <c r="L180" s="124">
        <v>0</v>
      </c>
      <c r="M180" s="128">
        <v>0</v>
      </c>
      <c r="N180" s="93">
        <v>0</v>
      </c>
      <c r="O180" s="127">
        <v>0</v>
      </c>
      <c r="P180" s="124">
        <v>0</v>
      </c>
      <c r="Q180" s="128">
        <v>0</v>
      </c>
      <c r="R180" s="124">
        <v>0</v>
      </c>
      <c r="S180" s="128">
        <v>0</v>
      </c>
      <c r="T180" s="124">
        <v>0</v>
      </c>
      <c r="U180" s="127">
        <v>0</v>
      </c>
      <c r="V180" s="124">
        <v>0</v>
      </c>
      <c r="W180" s="128">
        <v>0</v>
      </c>
    </row>
    <row r="181" spans="3:23" x14ac:dyDescent="0.25">
      <c r="C181">
        <f t="shared" si="5"/>
        <v>250</v>
      </c>
      <c r="D181" s="166">
        <v>0</v>
      </c>
      <c r="E181" s="101">
        <v>0</v>
      </c>
      <c r="F181" s="98">
        <v>0</v>
      </c>
      <c r="G181" s="101">
        <v>0</v>
      </c>
      <c r="H181" s="92">
        <v>0</v>
      </c>
      <c r="I181" s="127">
        <v>0</v>
      </c>
      <c r="J181" s="124">
        <v>0</v>
      </c>
      <c r="K181" s="127">
        <v>0</v>
      </c>
      <c r="L181" s="124">
        <v>0</v>
      </c>
      <c r="M181" s="128">
        <v>0</v>
      </c>
      <c r="N181" s="93">
        <v>0</v>
      </c>
      <c r="O181" s="127">
        <v>0</v>
      </c>
      <c r="P181" s="124">
        <v>0</v>
      </c>
      <c r="Q181" s="128">
        <v>0</v>
      </c>
      <c r="R181" s="124">
        <v>0</v>
      </c>
      <c r="S181" s="128">
        <v>0</v>
      </c>
      <c r="T181" s="124">
        <v>0</v>
      </c>
      <c r="U181" s="127">
        <v>0</v>
      </c>
      <c r="V181" s="124">
        <v>0</v>
      </c>
      <c r="W181" s="128">
        <v>0</v>
      </c>
    </row>
    <row r="182" spans="3:23" x14ac:dyDescent="0.25">
      <c r="C182">
        <f t="shared" si="5"/>
        <v>251</v>
      </c>
      <c r="D182" s="166">
        <v>0</v>
      </c>
      <c r="E182" s="101">
        <v>0</v>
      </c>
      <c r="F182" s="98">
        <v>0</v>
      </c>
      <c r="G182" s="101">
        <v>0</v>
      </c>
      <c r="H182" s="92">
        <v>0</v>
      </c>
      <c r="I182" s="127">
        <v>0</v>
      </c>
      <c r="J182" s="124">
        <v>0</v>
      </c>
      <c r="K182" s="127">
        <v>0</v>
      </c>
      <c r="L182" s="124">
        <v>0</v>
      </c>
      <c r="M182" s="128">
        <v>0</v>
      </c>
      <c r="N182" s="93">
        <v>0</v>
      </c>
      <c r="O182" s="127">
        <v>0</v>
      </c>
      <c r="P182" s="124">
        <v>0</v>
      </c>
      <c r="Q182" s="128">
        <v>0</v>
      </c>
      <c r="R182" s="124">
        <v>0</v>
      </c>
      <c r="S182" s="128">
        <v>0</v>
      </c>
      <c r="T182" s="124">
        <v>0</v>
      </c>
      <c r="U182" s="127">
        <v>0</v>
      </c>
      <c r="V182" s="124">
        <v>0</v>
      </c>
      <c r="W182" s="128">
        <v>0</v>
      </c>
    </row>
    <row r="183" spans="3:23" x14ac:dyDescent="0.25">
      <c r="C183">
        <f t="shared" si="5"/>
        <v>252</v>
      </c>
      <c r="D183" s="166">
        <v>0</v>
      </c>
      <c r="E183" s="101">
        <v>0</v>
      </c>
      <c r="F183" s="98">
        <v>0</v>
      </c>
      <c r="G183" s="101">
        <v>0</v>
      </c>
      <c r="H183" s="92">
        <v>0</v>
      </c>
      <c r="I183" s="127">
        <v>0</v>
      </c>
      <c r="J183" s="124">
        <v>0</v>
      </c>
      <c r="K183" s="127">
        <v>0</v>
      </c>
      <c r="L183" s="124">
        <v>0</v>
      </c>
      <c r="M183" s="128">
        <v>0</v>
      </c>
      <c r="N183" s="93">
        <v>0</v>
      </c>
      <c r="O183" s="127">
        <v>0</v>
      </c>
      <c r="P183" s="124">
        <v>0</v>
      </c>
      <c r="Q183" s="128">
        <v>0</v>
      </c>
      <c r="R183" s="124">
        <v>0</v>
      </c>
      <c r="S183" s="128">
        <v>0</v>
      </c>
      <c r="T183" s="124">
        <v>0</v>
      </c>
      <c r="U183" s="127">
        <v>0</v>
      </c>
      <c r="V183" s="124">
        <v>0</v>
      </c>
      <c r="W183" s="128">
        <v>0</v>
      </c>
    </row>
    <row r="184" spans="3:23" x14ac:dyDescent="0.25">
      <c r="C184">
        <f t="shared" si="5"/>
        <v>253</v>
      </c>
      <c r="D184" s="166">
        <v>0</v>
      </c>
      <c r="E184" s="101">
        <v>0</v>
      </c>
      <c r="F184" s="98">
        <v>0</v>
      </c>
      <c r="G184" s="101">
        <v>0</v>
      </c>
      <c r="H184" s="92">
        <v>0</v>
      </c>
      <c r="I184" s="127">
        <v>0</v>
      </c>
      <c r="J184" s="124">
        <v>0</v>
      </c>
      <c r="K184" s="127">
        <v>0</v>
      </c>
      <c r="L184" s="124">
        <v>0</v>
      </c>
      <c r="M184" s="128">
        <v>0</v>
      </c>
      <c r="N184" s="93">
        <v>0</v>
      </c>
      <c r="O184" s="127">
        <v>0</v>
      </c>
      <c r="P184" s="124">
        <v>0</v>
      </c>
      <c r="Q184" s="128">
        <v>0</v>
      </c>
      <c r="R184" s="124">
        <v>0</v>
      </c>
      <c r="S184" s="128">
        <v>0</v>
      </c>
      <c r="T184" s="124">
        <v>0</v>
      </c>
      <c r="U184" s="127">
        <v>0</v>
      </c>
      <c r="V184" s="124">
        <v>0</v>
      </c>
      <c r="W184" s="128">
        <v>0</v>
      </c>
    </row>
    <row r="185" spans="3:23" x14ac:dyDescent="0.25">
      <c r="C185">
        <f t="shared" si="5"/>
        <v>254</v>
      </c>
      <c r="D185" s="166">
        <v>0</v>
      </c>
      <c r="E185" s="101">
        <v>0</v>
      </c>
      <c r="F185" s="98">
        <v>0</v>
      </c>
      <c r="G185" s="101">
        <v>0</v>
      </c>
      <c r="H185" s="92">
        <v>0</v>
      </c>
      <c r="I185" s="127">
        <v>0</v>
      </c>
      <c r="J185" s="124">
        <v>0</v>
      </c>
      <c r="K185" s="127">
        <v>0</v>
      </c>
      <c r="L185" s="124">
        <v>0</v>
      </c>
      <c r="M185" s="128">
        <v>0</v>
      </c>
      <c r="N185" s="93">
        <v>0</v>
      </c>
      <c r="O185" s="127">
        <v>0</v>
      </c>
      <c r="P185" s="124">
        <v>0</v>
      </c>
      <c r="Q185" s="128">
        <v>0</v>
      </c>
      <c r="R185" s="124">
        <v>0</v>
      </c>
      <c r="S185" s="128">
        <v>0</v>
      </c>
      <c r="T185" s="124">
        <v>0</v>
      </c>
      <c r="U185" s="127">
        <v>0</v>
      </c>
      <c r="V185" s="124">
        <v>0</v>
      </c>
      <c r="W185" s="128">
        <v>0</v>
      </c>
    </row>
    <row r="186" spans="3:23" x14ac:dyDescent="0.25">
      <c r="C186">
        <f t="shared" si="5"/>
        <v>255</v>
      </c>
      <c r="D186" s="166">
        <v>0</v>
      </c>
      <c r="E186" s="101">
        <v>0</v>
      </c>
      <c r="F186" s="98">
        <v>0</v>
      </c>
      <c r="G186" s="101">
        <v>0</v>
      </c>
      <c r="H186" s="92">
        <v>0</v>
      </c>
      <c r="I186" s="127">
        <v>0</v>
      </c>
      <c r="J186" s="124">
        <v>0</v>
      </c>
      <c r="K186" s="127">
        <v>0</v>
      </c>
      <c r="L186" s="124">
        <v>0</v>
      </c>
      <c r="M186" s="128">
        <v>0</v>
      </c>
      <c r="N186" s="93">
        <v>0</v>
      </c>
      <c r="O186" s="127">
        <v>0</v>
      </c>
      <c r="P186" s="124">
        <v>0</v>
      </c>
      <c r="Q186" s="128">
        <v>0</v>
      </c>
      <c r="R186" s="124">
        <v>0</v>
      </c>
      <c r="S186" s="128">
        <v>0</v>
      </c>
      <c r="T186" s="124">
        <v>0</v>
      </c>
      <c r="U186" s="127">
        <v>0</v>
      </c>
      <c r="V186" s="124">
        <v>0</v>
      </c>
      <c r="W186" s="128">
        <v>0</v>
      </c>
    </row>
    <row r="187" spans="3:23" x14ac:dyDescent="0.25">
      <c r="C187">
        <f t="shared" si="5"/>
        <v>256</v>
      </c>
      <c r="D187" s="166">
        <v>0</v>
      </c>
      <c r="E187" s="101">
        <v>0</v>
      </c>
      <c r="F187" s="98">
        <v>0</v>
      </c>
      <c r="G187" s="101">
        <v>0</v>
      </c>
      <c r="H187" s="92">
        <v>0</v>
      </c>
      <c r="I187" s="127">
        <v>0</v>
      </c>
      <c r="J187" s="124">
        <v>0</v>
      </c>
      <c r="K187" s="127">
        <v>0</v>
      </c>
      <c r="L187" s="124">
        <v>0</v>
      </c>
      <c r="M187" s="128">
        <v>0</v>
      </c>
      <c r="N187" s="93">
        <v>0</v>
      </c>
      <c r="O187" s="127">
        <v>0</v>
      </c>
      <c r="P187" s="124">
        <v>0</v>
      </c>
      <c r="Q187" s="128">
        <v>0</v>
      </c>
      <c r="R187" s="124">
        <v>0</v>
      </c>
      <c r="S187" s="128">
        <v>0</v>
      </c>
      <c r="T187" s="124">
        <v>0</v>
      </c>
      <c r="U187" s="127">
        <v>0</v>
      </c>
      <c r="V187" s="124">
        <v>0</v>
      </c>
      <c r="W187" s="128">
        <v>0</v>
      </c>
    </row>
    <row r="188" spans="3:23" x14ac:dyDescent="0.25">
      <c r="C188">
        <f t="shared" si="5"/>
        <v>257</v>
      </c>
      <c r="D188" s="166">
        <v>0</v>
      </c>
      <c r="E188" s="101">
        <v>0</v>
      </c>
      <c r="F188" s="98">
        <v>0</v>
      </c>
      <c r="G188" s="101">
        <v>0</v>
      </c>
      <c r="H188" s="92">
        <v>0</v>
      </c>
      <c r="I188" s="127">
        <v>0</v>
      </c>
      <c r="J188" s="124">
        <v>0</v>
      </c>
      <c r="K188" s="127">
        <v>0</v>
      </c>
      <c r="L188" s="124">
        <v>0</v>
      </c>
      <c r="M188" s="128">
        <v>0</v>
      </c>
      <c r="N188" s="93">
        <v>0</v>
      </c>
      <c r="O188" s="127">
        <v>0</v>
      </c>
      <c r="P188" s="124">
        <v>0</v>
      </c>
      <c r="Q188" s="128">
        <v>0</v>
      </c>
      <c r="R188" s="124">
        <v>0</v>
      </c>
      <c r="S188" s="128">
        <v>0</v>
      </c>
      <c r="T188" s="124">
        <v>0</v>
      </c>
      <c r="U188" s="127">
        <v>0</v>
      </c>
      <c r="V188" s="124">
        <v>0</v>
      </c>
      <c r="W188" s="128">
        <v>0</v>
      </c>
    </row>
    <row r="189" spans="3:23" x14ac:dyDescent="0.25">
      <c r="C189">
        <f t="shared" si="5"/>
        <v>258</v>
      </c>
      <c r="D189" s="166">
        <v>0</v>
      </c>
      <c r="E189" s="101">
        <v>0</v>
      </c>
      <c r="F189" s="98">
        <v>0</v>
      </c>
      <c r="G189" s="101">
        <v>0</v>
      </c>
      <c r="H189" s="92">
        <v>0</v>
      </c>
      <c r="I189" s="127">
        <v>0</v>
      </c>
      <c r="J189" s="124">
        <v>0</v>
      </c>
      <c r="K189" s="127">
        <v>0</v>
      </c>
      <c r="L189" s="124">
        <v>0</v>
      </c>
      <c r="M189" s="128">
        <v>0</v>
      </c>
      <c r="N189" s="93">
        <v>0</v>
      </c>
      <c r="O189" s="127">
        <v>0</v>
      </c>
      <c r="P189" s="124">
        <v>0</v>
      </c>
      <c r="Q189" s="128">
        <v>0</v>
      </c>
      <c r="R189" s="124">
        <v>0</v>
      </c>
      <c r="S189" s="128">
        <v>0</v>
      </c>
      <c r="T189" s="124">
        <v>0</v>
      </c>
      <c r="U189" s="127">
        <v>0</v>
      </c>
      <c r="V189" s="124">
        <v>0</v>
      </c>
      <c r="W189" s="128">
        <v>0</v>
      </c>
    </row>
    <row r="190" spans="3:23" x14ac:dyDescent="0.25">
      <c r="C190">
        <f t="shared" si="5"/>
        <v>259</v>
      </c>
      <c r="D190" s="166">
        <v>0</v>
      </c>
      <c r="E190" s="101">
        <v>0</v>
      </c>
      <c r="F190" s="98">
        <v>0</v>
      </c>
      <c r="G190" s="101">
        <v>0</v>
      </c>
      <c r="H190" s="92">
        <v>0</v>
      </c>
      <c r="I190" s="127">
        <v>0</v>
      </c>
      <c r="J190" s="124">
        <v>0</v>
      </c>
      <c r="K190" s="127">
        <v>0</v>
      </c>
      <c r="L190" s="124">
        <v>0</v>
      </c>
      <c r="M190" s="128">
        <v>0</v>
      </c>
      <c r="N190" s="124">
        <v>0</v>
      </c>
      <c r="O190" s="127">
        <v>0</v>
      </c>
      <c r="P190" s="124">
        <v>0</v>
      </c>
      <c r="Q190" s="128">
        <v>0</v>
      </c>
      <c r="R190" s="124">
        <v>0</v>
      </c>
      <c r="S190" s="128">
        <v>0</v>
      </c>
      <c r="T190" s="124">
        <v>0</v>
      </c>
      <c r="U190" s="127">
        <v>0</v>
      </c>
      <c r="V190" s="124">
        <v>0</v>
      </c>
      <c r="W190" s="128">
        <v>0</v>
      </c>
    </row>
    <row r="191" spans="3:23" x14ac:dyDescent="0.25">
      <c r="C191">
        <f t="shared" si="5"/>
        <v>260</v>
      </c>
      <c r="D191" s="166">
        <v>0</v>
      </c>
      <c r="E191" s="101">
        <v>0</v>
      </c>
      <c r="F191" s="98">
        <v>0</v>
      </c>
      <c r="G191" s="101">
        <v>0</v>
      </c>
      <c r="H191" s="92">
        <v>0</v>
      </c>
      <c r="I191" s="127">
        <v>0</v>
      </c>
      <c r="J191" s="124">
        <v>0</v>
      </c>
      <c r="K191" s="127">
        <v>0</v>
      </c>
      <c r="L191" s="124">
        <v>0</v>
      </c>
      <c r="M191" s="128">
        <v>0</v>
      </c>
      <c r="N191" s="124">
        <v>0</v>
      </c>
      <c r="O191" s="127">
        <v>0</v>
      </c>
      <c r="P191" s="124">
        <v>0</v>
      </c>
      <c r="Q191" s="128">
        <v>0</v>
      </c>
      <c r="R191" s="124">
        <v>0</v>
      </c>
      <c r="S191" s="128">
        <v>0</v>
      </c>
      <c r="T191" s="124">
        <v>0</v>
      </c>
      <c r="U191" s="127">
        <v>0</v>
      </c>
      <c r="V191" s="124">
        <v>0</v>
      </c>
      <c r="W191" s="128">
        <v>0</v>
      </c>
    </row>
    <row r="192" spans="3:23" x14ac:dyDescent="0.25">
      <c r="C192">
        <f t="shared" si="5"/>
        <v>261</v>
      </c>
      <c r="D192" s="166">
        <v>0</v>
      </c>
      <c r="E192" s="101">
        <v>0</v>
      </c>
      <c r="F192" s="98">
        <v>0</v>
      </c>
      <c r="G192" s="101">
        <v>0</v>
      </c>
      <c r="H192" s="92">
        <v>0</v>
      </c>
      <c r="I192" s="127">
        <v>0</v>
      </c>
      <c r="J192" s="124">
        <v>0</v>
      </c>
      <c r="K192" s="127">
        <v>0</v>
      </c>
      <c r="L192" s="124">
        <v>0</v>
      </c>
      <c r="M192" s="128">
        <v>0</v>
      </c>
      <c r="N192" s="124">
        <v>0</v>
      </c>
      <c r="O192" s="127">
        <v>0</v>
      </c>
      <c r="P192" s="124">
        <v>0</v>
      </c>
      <c r="Q192" s="128">
        <v>0</v>
      </c>
      <c r="R192" s="124">
        <v>0</v>
      </c>
      <c r="S192" s="128">
        <v>0</v>
      </c>
      <c r="T192" s="124">
        <v>0</v>
      </c>
      <c r="U192" s="127">
        <v>0</v>
      </c>
      <c r="V192" s="124">
        <v>0</v>
      </c>
      <c r="W192" s="128">
        <v>0</v>
      </c>
    </row>
    <row r="193" spans="3:23" x14ac:dyDescent="0.25">
      <c r="C193">
        <f t="shared" si="5"/>
        <v>262</v>
      </c>
      <c r="D193" s="166">
        <v>0</v>
      </c>
      <c r="E193" s="101">
        <v>0</v>
      </c>
      <c r="F193" s="98">
        <v>0</v>
      </c>
      <c r="G193" s="101">
        <v>0</v>
      </c>
      <c r="H193" s="92">
        <v>0</v>
      </c>
      <c r="I193" s="127">
        <v>0</v>
      </c>
      <c r="J193" s="124">
        <v>0</v>
      </c>
      <c r="K193" s="127">
        <v>0</v>
      </c>
      <c r="L193" s="124">
        <v>0</v>
      </c>
      <c r="M193" s="128">
        <v>0</v>
      </c>
      <c r="N193" s="124">
        <v>0</v>
      </c>
      <c r="O193" s="127">
        <v>0</v>
      </c>
      <c r="P193" s="124">
        <v>0</v>
      </c>
      <c r="Q193" s="128">
        <v>0</v>
      </c>
      <c r="R193" s="124">
        <v>0</v>
      </c>
      <c r="S193" s="128">
        <v>0</v>
      </c>
      <c r="T193" s="124">
        <v>0</v>
      </c>
      <c r="U193" s="127">
        <v>0</v>
      </c>
      <c r="V193" s="124">
        <v>0</v>
      </c>
      <c r="W193" s="128">
        <v>0</v>
      </c>
    </row>
    <row r="194" spans="3:23" x14ac:dyDescent="0.25">
      <c r="C194">
        <f t="shared" si="5"/>
        <v>263</v>
      </c>
      <c r="D194" s="166">
        <v>0</v>
      </c>
      <c r="E194" s="101">
        <v>0</v>
      </c>
      <c r="F194" s="98">
        <v>0</v>
      </c>
      <c r="G194" s="101">
        <v>0</v>
      </c>
      <c r="H194" s="92">
        <v>0</v>
      </c>
      <c r="I194" s="127">
        <v>0</v>
      </c>
      <c r="J194" s="124">
        <v>0</v>
      </c>
      <c r="K194" s="127">
        <v>0</v>
      </c>
      <c r="L194" s="124">
        <v>0</v>
      </c>
      <c r="M194" s="128">
        <v>0</v>
      </c>
      <c r="N194" s="124">
        <v>0</v>
      </c>
      <c r="O194" s="127">
        <v>0</v>
      </c>
      <c r="P194" s="124">
        <v>0</v>
      </c>
      <c r="Q194" s="128">
        <v>0</v>
      </c>
      <c r="R194" s="124">
        <v>0</v>
      </c>
      <c r="S194" s="128">
        <v>0</v>
      </c>
      <c r="T194" s="124">
        <v>0</v>
      </c>
      <c r="U194" s="127">
        <v>0</v>
      </c>
      <c r="V194" s="124">
        <v>0</v>
      </c>
      <c r="W194" s="128">
        <v>0</v>
      </c>
    </row>
    <row r="195" spans="3:23" x14ac:dyDescent="0.25">
      <c r="C195">
        <f t="shared" si="5"/>
        <v>264</v>
      </c>
      <c r="D195" s="166">
        <v>0</v>
      </c>
      <c r="E195" s="101">
        <v>0</v>
      </c>
      <c r="F195" s="98">
        <v>0</v>
      </c>
      <c r="G195" s="101">
        <v>0</v>
      </c>
      <c r="H195" s="92">
        <v>0</v>
      </c>
      <c r="I195" s="127">
        <v>0</v>
      </c>
      <c r="J195" s="124">
        <v>0</v>
      </c>
      <c r="K195" s="127">
        <v>0</v>
      </c>
      <c r="L195" s="124">
        <v>0</v>
      </c>
      <c r="M195" s="128">
        <v>0</v>
      </c>
      <c r="N195" s="124">
        <v>0</v>
      </c>
      <c r="O195" s="127">
        <v>0</v>
      </c>
      <c r="P195" s="124">
        <v>0</v>
      </c>
      <c r="Q195" s="128">
        <v>0</v>
      </c>
      <c r="R195" s="124">
        <v>0</v>
      </c>
      <c r="S195" s="128">
        <v>0</v>
      </c>
      <c r="T195" s="124">
        <v>0</v>
      </c>
      <c r="U195" s="127">
        <v>0</v>
      </c>
      <c r="V195" s="124">
        <v>0</v>
      </c>
      <c r="W195" s="128">
        <v>0</v>
      </c>
    </row>
    <row r="196" spans="3:23" x14ac:dyDescent="0.25">
      <c r="C196">
        <f t="shared" si="5"/>
        <v>265</v>
      </c>
      <c r="D196" s="166">
        <v>0</v>
      </c>
      <c r="E196" s="101">
        <v>0</v>
      </c>
      <c r="F196" s="98">
        <v>0</v>
      </c>
      <c r="G196" s="101">
        <v>0</v>
      </c>
      <c r="H196" s="92">
        <v>0</v>
      </c>
      <c r="I196" s="127">
        <v>0</v>
      </c>
      <c r="J196" s="124">
        <v>0</v>
      </c>
      <c r="K196" s="127">
        <v>0</v>
      </c>
      <c r="L196" s="124">
        <v>0</v>
      </c>
      <c r="M196" s="128">
        <v>0</v>
      </c>
      <c r="N196" s="124">
        <v>0</v>
      </c>
      <c r="O196" s="127">
        <v>0</v>
      </c>
      <c r="P196" s="124">
        <v>0</v>
      </c>
      <c r="Q196" s="128">
        <v>0</v>
      </c>
      <c r="R196" s="124">
        <v>0</v>
      </c>
      <c r="S196" s="128">
        <v>0</v>
      </c>
      <c r="T196" s="124">
        <v>0</v>
      </c>
      <c r="U196" s="127">
        <v>0</v>
      </c>
      <c r="V196" s="124">
        <v>0</v>
      </c>
      <c r="W196" s="128">
        <v>0</v>
      </c>
    </row>
    <row r="197" spans="3:23" x14ac:dyDescent="0.25">
      <c r="C197">
        <f t="shared" si="5"/>
        <v>266</v>
      </c>
      <c r="D197" s="166">
        <v>0</v>
      </c>
      <c r="E197" s="101">
        <v>0</v>
      </c>
      <c r="F197" s="98">
        <v>0</v>
      </c>
      <c r="G197" s="101">
        <v>0</v>
      </c>
      <c r="H197" s="92">
        <v>0</v>
      </c>
      <c r="I197" s="127">
        <v>0</v>
      </c>
      <c r="J197" s="124">
        <v>0</v>
      </c>
      <c r="K197" s="127">
        <v>0</v>
      </c>
      <c r="L197" s="124">
        <v>0</v>
      </c>
      <c r="M197" s="128">
        <v>0</v>
      </c>
      <c r="N197" s="124">
        <v>0</v>
      </c>
      <c r="O197" s="127">
        <v>0</v>
      </c>
      <c r="P197" s="124">
        <v>0</v>
      </c>
      <c r="Q197" s="128">
        <v>0</v>
      </c>
      <c r="R197" s="124">
        <v>0</v>
      </c>
      <c r="S197" s="128">
        <v>0</v>
      </c>
      <c r="T197" s="124">
        <v>0</v>
      </c>
      <c r="U197" s="127">
        <v>0</v>
      </c>
      <c r="V197" s="124">
        <v>0</v>
      </c>
      <c r="W197" s="128">
        <v>0</v>
      </c>
    </row>
    <row r="198" spans="3:23" x14ac:dyDescent="0.25">
      <c r="C198">
        <f t="shared" si="5"/>
        <v>267</v>
      </c>
      <c r="D198" s="166">
        <v>0</v>
      </c>
      <c r="E198" s="101">
        <v>0</v>
      </c>
      <c r="F198" s="98">
        <v>0</v>
      </c>
      <c r="G198" s="101">
        <v>0</v>
      </c>
      <c r="H198" s="92">
        <v>0</v>
      </c>
      <c r="I198" s="127">
        <v>0</v>
      </c>
      <c r="J198" s="124">
        <v>0</v>
      </c>
      <c r="K198" s="127">
        <v>0</v>
      </c>
      <c r="L198" s="124">
        <v>0</v>
      </c>
      <c r="M198" s="128">
        <v>0</v>
      </c>
      <c r="N198" s="124">
        <v>0</v>
      </c>
      <c r="O198" s="127">
        <v>0</v>
      </c>
      <c r="P198" s="124">
        <v>0</v>
      </c>
      <c r="Q198" s="128">
        <v>0</v>
      </c>
      <c r="R198" s="124">
        <v>0</v>
      </c>
      <c r="S198" s="128">
        <v>0</v>
      </c>
      <c r="T198" s="124">
        <v>0</v>
      </c>
      <c r="U198" s="127">
        <v>0</v>
      </c>
      <c r="V198" s="124">
        <v>0</v>
      </c>
      <c r="W198" s="128">
        <v>0</v>
      </c>
    </row>
    <row r="199" spans="3:23" x14ac:dyDescent="0.25">
      <c r="C199">
        <f t="shared" si="5"/>
        <v>268</v>
      </c>
      <c r="D199" s="166">
        <v>0</v>
      </c>
      <c r="E199" s="101">
        <v>0</v>
      </c>
      <c r="F199" s="98">
        <v>0</v>
      </c>
      <c r="G199" s="101">
        <v>0</v>
      </c>
      <c r="H199" s="92">
        <v>0</v>
      </c>
      <c r="I199" s="127">
        <v>0</v>
      </c>
      <c r="J199" s="124">
        <v>0</v>
      </c>
      <c r="K199" s="127">
        <v>0</v>
      </c>
      <c r="L199" s="124">
        <v>0</v>
      </c>
      <c r="M199" s="128">
        <v>0</v>
      </c>
      <c r="N199" s="124">
        <v>0</v>
      </c>
      <c r="O199" s="127">
        <v>0</v>
      </c>
      <c r="P199" s="124">
        <v>0</v>
      </c>
      <c r="Q199" s="128">
        <v>0</v>
      </c>
      <c r="R199" s="124">
        <v>0</v>
      </c>
      <c r="S199" s="128">
        <v>0</v>
      </c>
      <c r="T199" s="124">
        <v>0</v>
      </c>
      <c r="U199" s="127">
        <v>0</v>
      </c>
      <c r="V199" s="124">
        <v>0</v>
      </c>
      <c r="W199" s="128">
        <v>0</v>
      </c>
    </row>
    <row r="200" spans="3:23" x14ac:dyDescent="0.25">
      <c r="C200">
        <f t="shared" si="5"/>
        <v>269</v>
      </c>
      <c r="D200" s="166">
        <v>0</v>
      </c>
      <c r="E200" s="101">
        <v>0</v>
      </c>
      <c r="F200" s="98">
        <v>0</v>
      </c>
      <c r="G200" s="101">
        <v>0</v>
      </c>
      <c r="H200" s="92">
        <v>0</v>
      </c>
      <c r="I200" s="127">
        <v>0</v>
      </c>
      <c r="J200" s="124">
        <v>0</v>
      </c>
      <c r="K200" s="127">
        <v>0</v>
      </c>
      <c r="L200" s="124">
        <v>0</v>
      </c>
      <c r="M200" s="128">
        <v>0</v>
      </c>
      <c r="N200" s="124">
        <v>0</v>
      </c>
      <c r="O200" s="127">
        <v>0</v>
      </c>
      <c r="P200" s="124">
        <v>0</v>
      </c>
      <c r="Q200" s="128">
        <v>0</v>
      </c>
      <c r="R200" s="124">
        <v>0</v>
      </c>
      <c r="S200" s="128">
        <v>0</v>
      </c>
      <c r="T200" s="124">
        <v>0</v>
      </c>
      <c r="U200" s="127">
        <v>0</v>
      </c>
      <c r="V200" s="124">
        <v>0</v>
      </c>
      <c r="W200" s="128">
        <v>0</v>
      </c>
    </row>
    <row r="201" spans="3:23" x14ac:dyDescent="0.25">
      <c r="C201">
        <f t="shared" si="5"/>
        <v>270</v>
      </c>
      <c r="D201" s="166">
        <v>0</v>
      </c>
      <c r="E201" s="101">
        <v>0</v>
      </c>
      <c r="F201" s="98">
        <v>0</v>
      </c>
      <c r="G201" s="101">
        <v>0</v>
      </c>
      <c r="H201" s="92">
        <v>0</v>
      </c>
      <c r="I201" s="127">
        <v>0</v>
      </c>
      <c r="J201" s="124">
        <v>0</v>
      </c>
      <c r="K201" s="127">
        <v>0</v>
      </c>
      <c r="L201" s="124">
        <v>0</v>
      </c>
      <c r="M201" s="128">
        <v>0</v>
      </c>
      <c r="N201" s="124">
        <v>0</v>
      </c>
      <c r="O201" s="127">
        <v>0</v>
      </c>
      <c r="P201" s="124">
        <v>0</v>
      </c>
      <c r="Q201" s="128">
        <v>0</v>
      </c>
      <c r="R201" s="124">
        <v>0</v>
      </c>
      <c r="S201" s="128">
        <v>0</v>
      </c>
      <c r="T201" s="124">
        <v>0</v>
      </c>
      <c r="U201" s="127">
        <v>0</v>
      </c>
      <c r="V201" s="124">
        <v>0</v>
      </c>
      <c r="W201" s="128">
        <v>0</v>
      </c>
    </row>
    <row r="202" spans="3:23" x14ac:dyDescent="0.25">
      <c r="C202">
        <f t="shared" si="5"/>
        <v>271</v>
      </c>
      <c r="D202" s="166">
        <v>0</v>
      </c>
      <c r="E202" s="101">
        <v>0</v>
      </c>
      <c r="F202" s="98">
        <v>0</v>
      </c>
      <c r="G202" s="101">
        <v>0</v>
      </c>
      <c r="H202" s="92">
        <v>0</v>
      </c>
      <c r="I202" s="127">
        <v>0</v>
      </c>
      <c r="J202" s="124">
        <v>0</v>
      </c>
      <c r="K202" s="127">
        <v>0</v>
      </c>
      <c r="L202" s="124">
        <v>0</v>
      </c>
      <c r="M202" s="128">
        <v>0</v>
      </c>
      <c r="N202" s="124">
        <v>0</v>
      </c>
      <c r="O202" s="127">
        <v>0</v>
      </c>
      <c r="P202" s="124">
        <v>0</v>
      </c>
      <c r="Q202" s="128">
        <v>0</v>
      </c>
      <c r="R202" s="124">
        <v>0</v>
      </c>
      <c r="S202" s="128">
        <v>0</v>
      </c>
      <c r="T202" s="124">
        <v>0</v>
      </c>
      <c r="U202" s="127">
        <v>0</v>
      </c>
      <c r="V202" s="124">
        <v>0</v>
      </c>
      <c r="W202" s="128">
        <v>0</v>
      </c>
    </row>
    <row r="203" spans="3:23" x14ac:dyDescent="0.25">
      <c r="C203">
        <f t="shared" si="5"/>
        <v>272</v>
      </c>
      <c r="D203" s="166">
        <v>0</v>
      </c>
      <c r="E203" s="101">
        <v>0</v>
      </c>
      <c r="F203" s="98">
        <v>0</v>
      </c>
      <c r="G203" s="101">
        <v>0</v>
      </c>
      <c r="H203" s="92">
        <v>0</v>
      </c>
      <c r="I203" s="127">
        <v>0</v>
      </c>
      <c r="J203" s="124">
        <v>0</v>
      </c>
      <c r="K203" s="127">
        <v>0</v>
      </c>
      <c r="L203" s="124">
        <v>0</v>
      </c>
      <c r="M203" s="128">
        <v>0</v>
      </c>
      <c r="N203" s="124">
        <v>0</v>
      </c>
      <c r="O203" s="127">
        <v>0</v>
      </c>
      <c r="P203" s="124">
        <v>0</v>
      </c>
      <c r="Q203" s="128">
        <v>0</v>
      </c>
      <c r="R203" s="124">
        <v>0</v>
      </c>
      <c r="S203" s="128">
        <v>0</v>
      </c>
      <c r="T203" s="124">
        <v>0</v>
      </c>
      <c r="U203" s="127">
        <v>0</v>
      </c>
      <c r="V203" s="124">
        <v>0</v>
      </c>
      <c r="W203" s="128">
        <v>0</v>
      </c>
    </row>
    <row r="204" spans="3:23" x14ac:dyDescent="0.25">
      <c r="C204">
        <f t="shared" si="5"/>
        <v>273</v>
      </c>
      <c r="D204" s="166">
        <v>0</v>
      </c>
      <c r="E204" s="101">
        <v>0</v>
      </c>
      <c r="F204" s="98">
        <v>0</v>
      </c>
      <c r="G204" s="101">
        <v>0</v>
      </c>
      <c r="H204" s="92">
        <v>0</v>
      </c>
      <c r="I204" s="127">
        <v>0</v>
      </c>
      <c r="J204" s="124">
        <v>0</v>
      </c>
      <c r="K204" s="127">
        <v>0</v>
      </c>
      <c r="L204" s="124">
        <v>0</v>
      </c>
      <c r="M204" s="128">
        <v>0</v>
      </c>
      <c r="N204" s="124">
        <v>0</v>
      </c>
      <c r="O204" s="127">
        <v>0</v>
      </c>
      <c r="P204" s="124">
        <v>0</v>
      </c>
      <c r="Q204" s="128">
        <v>0</v>
      </c>
      <c r="R204" s="124">
        <v>0</v>
      </c>
      <c r="S204" s="128">
        <v>0</v>
      </c>
      <c r="T204" s="124">
        <v>0</v>
      </c>
      <c r="U204" s="127">
        <v>0</v>
      </c>
      <c r="V204" s="124">
        <v>0</v>
      </c>
      <c r="W204" s="128">
        <v>0</v>
      </c>
    </row>
    <row r="205" spans="3:23" x14ac:dyDescent="0.25">
      <c r="C205">
        <f t="shared" si="5"/>
        <v>274</v>
      </c>
      <c r="D205" s="166">
        <v>0</v>
      </c>
      <c r="E205" s="101">
        <v>0</v>
      </c>
      <c r="F205" s="98">
        <v>0</v>
      </c>
      <c r="G205" s="101">
        <v>0</v>
      </c>
      <c r="H205" s="92">
        <v>0</v>
      </c>
      <c r="I205" s="127">
        <v>0</v>
      </c>
      <c r="J205" s="124">
        <v>0</v>
      </c>
      <c r="K205" s="127">
        <v>0</v>
      </c>
      <c r="L205" s="124">
        <v>0</v>
      </c>
      <c r="M205" s="128">
        <v>0</v>
      </c>
      <c r="N205" s="124">
        <v>0</v>
      </c>
      <c r="O205" s="127">
        <v>0</v>
      </c>
      <c r="P205" s="124">
        <v>0</v>
      </c>
      <c r="Q205" s="128">
        <v>0</v>
      </c>
      <c r="R205" s="124">
        <v>0</v>
      </c>
      <c r="S205" s="128">
        <v>0</v>
      </c>
      <c r="T205" s="124">
        <v>0</v>
      </c>
      <c r="U205" s="127">
        <v>0</v>
      </c>
      <c r="V205" s="124">
        <v>0</v>
      </c>
      <c r="W205" s="128">
        <v>0</v>
      </c>
    </row>
    <row r="206" spans="3:23" x14ac:dyDescent="0.25">
      <c r="C206">
        <f t="shared" si="5"/>
        <v>275</v>
      </c>
      <c r="D206" s="166">
        <v>0</v>
      </c>
      <c r="E206" s="101">
        <v>0</v>
      </c>
      <c r="F206" s="98">
        <v>0</v>
      </c>
      <c r="G206" s="101">
        <v>0</v>
      </c>
      <c r="H206" s="92">
        <v>0</v>
      </c>
      <c r="I206" s="127">
        <v>0</v>
      </c>
      <c r="J206" s="124">
        <v>0</v>
      </c>
      <c r="K206" s="127">
        <v>0</v>
      </c>
      <c r="L206" s="124">
        <v>0</v>
      </c>
      <c r="M206" s="128">
        <v>0</v>
      </c>
      <c r="N206" s="124">
        <v>0</v>
      </c>
      <c r="O206" s="127">
        <v>0</v>
      </c>
      <c r="P206" s="124">
        <v>0</v>
      </c>
      <c r="Q206" s="128">
        <v>0</v>
      </c>
      <c r="R206" s="124">
        <v>0</v>
      </c>
      <c r="S206" s="128">
        <v>0</v>
      </c>
      <c r="T206" s="124">
        <v>0</v>
      </c>
      <c r="U206" s="127">
        <v>0</v>
      </c>
      <c r="V206" s="124">
        <v>0</v>
      </c>
      <c r="W206" s="128">
        <v>0</v>
      </c>
    </row>
    <row r="207" spans="3:23" x14ac:dyDescent="0.25">
      <c r="C207">
        <f t="shared" si="5"/>
        <v>276</v>
      </c>
      <c r="D207" s="166">
        <v>0</v>
      </c>
      <c r="E207" s="101">
        <v>0</v>
      </c>
      <c r="F207" s="98">
        <v>0</v>
      </c>
      <c r="G207" s="101">
        <v>0</v>
      </c>
      <c r="H207" s="92">
        <v>0</v>
      </c>
      <c r="I207" s="127">
        <v>0</v>
      </c>
      <c r="J207" s="124">
        <v>0</v>
      </c>
      <c r="K207" s="127">
        <v>0</v>
      </c>
      <c r="L207" s="124">
        <v>0</v>
      </c>
      <c r="M207" s="128">
        <v>0</v>
      </c>
      <c r="N207" s="124">
        <v>0</v>
      </c>
      <c r="O207" s="127">
        <v>0</v>
      </c>
      <c r="P207" s="124">
        <v>0</v>
      </c>
      <c r="Q207" s="128">
        <v>0</v>
      </c>
      <c r="R207" s="124">
        <v>0</v>
      </c>
      <c r="S207" s="128">
        <v>0</v>
      </c>
      <c r="T207" s="124">
        <v>0</v>
      </c>
      <c r="U207" s="127">
        <v>0</v>
      </c>
      <c r="V207" s="124">
        <v>0</v>
      </c>
      <c r="W207" s="128">
        <v>0</v>
      </c>
    </row>
    <row r="208" spans="3:23" x14ac:dyDescent="0.25">
      <c r="C208">
        <f t="shared" si="5"/>
        <v>277</v>
      </c>
      <c r="D208" s="166">
        <v>0</v>
      </c>
      <c r="E208" s="101">
        <v>0</v>
      </c>
      <c r="F208" s="98">
        <v>0</v>
      </c>
      <c r="G208" s="101">
        <v>0</v>
      </c>
      <c r="H208" s="92">
        <v>0</v>
      </c>
      <c r="I208" s="127">
        <v>0</v>
      </c>
      <c r="J208" s="124">
        <v>0</v>
      </c>
      <c r="K208" s="127">
        <v>0</v>
      </c>
      <c r="L208" s="124">
        <v>0</v>
      </c>
      <c r="M208" s="128">
        <v>0</v>
      </c>
      <c r="N208" s="124">
        <v>0</v>
      </c>
      <c r="O208" s="127">
        <v>0</v>
      </c>
      <c r="P208" s="124">
        <v>0</v>
      </c>
      <c r="Q208" s="128">
        <v>0</v>
      </c>
      <c r="R208" s="124">
        <v>0</v>
      </c>
      <c r="S208" s="128">
        <v>0</v>
      </c>
      <c r="T208" s="124">
        <v>0</v>
      </c>
      <c r="U208" s="127">
        <v>0</v>
      </c>
      <c r="V208" s="124">
        <v>0</v>
      </c>
      <c r="W208" s="128">
        <v>0</v>
      </c>
    </row>
    <row r="209" spans="3:23" x14ac:dyDescent="0.25">
      <c r="C209">
        <f t="shared" si="5"/>
        <v>278</v>
      </c>
      <c r="D209" s="166">
        <v>0</v>
      </c>
      <c r="E209" s="101">
        <v>0</v>
      </c>
      <c r="F209" s="98">
        <v>0</v>
      </c>
      <c r="G209" s="101">
        <v>0</v>
      </c>
      <c r="H209" s="92">
        <v>0</v>
      </c>
      <c r="I209" s="127">
        <v>0</v>
      </c>
      <c r="J209" s="124">
        <v>0</v>
      </c>
      <c r="K209" s="127">
        <v>0</v>
      </c>
      <c r="L209" s="124">
        <v>0</v>
      </c>
      <c r="M209" s="128">
        <v>0</v>
      </c>
      <c r="N209" s="124">
        <v>0</v>
      </c>
      <c r="O209" s="127">
        <v>0</v>
      </c>
      <c r="P209" s="124">
        <v>0</v>
      </c>
      <c r="Q209" s="128">
        <v>0</v>
      </c>
      <c r="R209" s="124">
        <v>0</v>
      </c>
      <c r="S209" s="128">
        <v>0</v>
      </c>
      <c r="T209" s="124">
        <v>0</v>
      </c>
      <c r="U209" s="127">
        <v>0</v>
      </c>
      <c r="V209" s="124">
        <v>0</v>
      </c>
      <c r="W209" s="128">
        <v>0</v>
      </c>
    </row>
    <row r="210" spans="3:23" x14ac:dyDescent="0.25">
      <c r="C210">
        <f t="shared" si="5"/>
        <v>279</v>
      </c>
      <c r="D210" s="166">
        <v>0</v>
      </c>
      <c r="E210" s="101">
        <v>0</v>
      </c>
      <c r="F210" s="98">
        <v>0</v>
      </c>
      <c r="G210" s="101">
        <v>0</v>
      </c>
      <c r="H210" s="92">
        <v>0</v>
      </c>
      <c r="I210" s="127">
        <v>0</v>
      </c>
      <c r="J210" s="124">
        <v>0</v>
      </c>
      <c r="K210" s="127">
        <v>0</v>
      </c>
      <c r="L210" s="124">
        <v>0</v>
      </c>
      <c r="M210" s="128">
        <v>0</v>
      </c>
      <c r="N210" s="124">
        <v>0</v>
      </c>
      <c r="O210" s="127">
        <v>0</v>
      </c>
      <c r="P210" s="124">
        <v>0</v>
      </c>
      <c r="Q210" s="128">
        <v>0</v>
      </c>
      <c r="R210" s="124">
        <v>0</v>
      </c>
      <c r="S210" s="128">
        <v>0</v>
      </c>
      <c r="T210" s="124">
        <v>0</v>
      </c>
      <c r="U210" s="127">
        <v>0</v>
      </c>
      <c r="V210" s="124">
        <v>0</v>
      </c>
      <c r="W210" s="128">
        <v>0</v>
      </c>
    </row>
    <row r="211" spans="3:23" x14ac:dyDescent="0.25">
      <c r="C211">
        <f t="shared" si="5"/>
        <v>280</v>
      </c>
      <c r="D211" s="166">
        <v>0</v>
      </c>
      <c r="E211" s="101">
        <v>0</v>
      </c>
      <c r="F211" s="98">
        <v>0</v>
      </c>
      <c r="G211" s="101">
        <v>0</v>
      </c>
      <c r="H211" s="92">
        <v>0</v>
      </c>
      <c r="I211" s="127">
        <v>0</v>
      </c>
      <c r="J211" s="124">
        <v>0</v>
      </c>
      <c r="K211" s="127">
        <v>0</v>
      </c>
      <c r="L211" s="124">
        <v>0</v>
      </c>
      <c r="M211" s="128">
        <v>0</v>
      </c>
      <c r="N211" s="124">
        <v>0</v>
      </c>
      <c r="O211" s="127">
        <v>0</v>
      </c>
      <c r="P211" s="124">
        <v>0</v>
      </c>
      <c r="Q211" s="128">
        <v>0</v>
      </c>
      <c r="R211" s="124">
        <v>0</v>
      </c>
      <c r="S211" s="128">
        <v>0</v>
      </c>
      <c r="T211" s="124">
        <v>0</v>
      </c>
      <c r="U211" s="127">
        <v>0</v>
      </c>
      <c r="V211" s="124">
        <v>0</v>
      </c>
      <c r="W211" s="128">
        <v>0</v>
      </c>
    </row>
    <row r="212" spans="3:23" x14ac:dyDescent="0.25">
      <c r="C212">
        <f t="shared" si="5"/>
        <v>281</v>
      </c>
      <c r="D212" s="166">
        <v>0</v>
      </c>
      <c r="E212" s="101">
        <v>0</v>
      </c>
      <c r="F212" s="98">
        <v>0</v>
      </c>
      <c r="G212" s="101">
        <v>0</v>
      </c>
      <c r="H212" s="92">
        <v>0</v>
      </c>
      <c r="I212" s="127">
        <v>0</v>
      </c>
      <c r="J212" s="124">
        <v>0</v>
      </c>
      <c r="K212" s="127">
        <v>0</v>
      </c>
      <c r="L212" s="124">
        <v>0</v>
      </c>
      <c r="M212" s="128">
        <v>0</v>
      </c>
      <c r="N212" s="124">
        <v>0</v>
      </c>
      <c r="O212" s="127">
        <v>0</v>
      </c>
      <c r="P212" s="124">
        <v>0</v>
      </c>
      <c r="Q212" s="128">
        <v>0</v>
      </c>
      <c r="R212" s="124">
        <v>0</v>
      </c>
      <c r="S212" s="128">
        <v>0</v>
      </c>
      <c r="T212" s="124">
        <v>0</v>
      </c>
      <c r="U212" s="127">
        <v>0</v>
      </c>
      <c r="V212" s="124">
        <v>0</v>
      </c>
      <c r="W212" s="128">
        <v>0</v>
      </c>
    </row>
    <row r="213" spans="3:23" x14ac:dyDescent="0.25">
      <c r="C213">
        <f t="shared" si="5"/>
        <v>282</v>
      </c>
      <c r="D213" s="166">
        <v>0</v>
      </c>
      <c r="E213" s="101">
        <v>0</v>
      </c>
      <c r="F213" s="98">
        <v>0</v>
      </c>
      <c r="G213" s="101">
        <v>0</v>
      </c>
      <c r="H213" s="92">
        <v>0</v>
      </c>
      <c r="I213" s="127">
        <v>0</v>
      </c>
      <c r="J213" s="124">
        <v>0</v>
      </c>
      <c r="K213" s="127">
        <v>0</v>
      </c>
      <c r="L213" s="124">
        <v>0</v>
      </c>
      <c r="M213" s="128">
        <v>0</v>
      </c>
      <c r="N213" s="124">
        <v>0</v>
      </c>
      <c r="O213" s="127">
        <v>0</v>
      </c>
      <c r="P213" s="124">
        <v>0</v>
      </c>
      <c r="Q213" s="128">
        <v>0</v>
      </c>
      <c r="R213" s="124">
        <v>0</v>
      </c>
      <c r="S213" s="128">
        <v>0</v>
      </c>
      <c r="T213" s="124">
        <v>0</v>
      </c>
      <c r="U213" s="127">
        <v>0</v>
      </c>
      <c r="V213" s="124">
        <v>0</v>
      </c>
      <c r="W213" s="128">
        <v>0</v>
      </c>
    </row>
    <row r="214" spans="3:23" x14ac:dyDescent="0.25">
      <c r="C214">
        <f t="shared" si="5"/>
        <v>283</v>
      </c>
      <c r="D214" s="166">
        <v>0</v>
      </c>
      <c r="E214" s="101">
        <v>0</v>
      </c>
      <c r="F214" s="98">
        <v>0</v>
      </c>
      <c r="G214" s="101">
        <v>0</v>
      </c>
      <c r="H214" s="92">
        <v>0</v>
      </c>
      <c r="I214" s="127">
        <v>0</v>
      </c>
      <c r="J214" s="124">
        <v>0</v>
      </c>
      <c r="K214" s="127">
        <v>0</v>
      </c>
      <c r="L214" s="124">
        <v>0</v>
      </c>
      <c r="M214" s="128">
        <v>0</v>
      </c>
      <c r="N214" s="124">
        <v>0</v>
      </c>
      <c r="O214" s="127">
        <v>0</v>
      </c>
      <c r="P214" s="124">
        <v>0</v>
      </c>
      <c r="Q214" s="128">
        <v>0</v>
      </c>
      <c r="R214" s="124">
        <v>0</v>
      </c>
      <c r="S214" s="128">
        <v>0</v>
      </c>
      <c r="T214" s="124">
        <v>0</v>
      </c>
      <c r="U214" s="127">
        <v>0</v>
      </c>
      <c r="V214" s="124">
        <v>0</v>
      </c>
      <c r="W214" s="128">
        <v>0</v>
      </c>
    </row>
    <row r="215" spans="3:23" x14ac:dyDescent="0.25">
      <c r="C215">
        <f t="shared" si="5"/>
        <v>284</v>
      </c>
      <c r="D215" s="166">
        <v>0</v>
      </c>
      <c r="E215" s="101">
        <v>0</v>
      </c>
      <c r="F215" s="98">
        <v>0</v>
      </c>
      <c r="G215" s="101">
        <v>0</v>
      </c>
      <c r="H215" s="92">
        <v>0</v>
      </c>
      <c r="I215" s="127">
        <v>0</v>
      </c>
      <c r="J215" s="124">
        <v>0</v>
      </c>
      <c r="K215" s="127">
        <v>0</v>
      </c>
      <c r="L215" s="124">
        <v>0</v>
      </c>
      <c r="M215" s="128">
        <v>0</v>
      </c>
      <c r="N215" s="124">
        <v>0</v>
      </c>
      <c r="O215" s="127">
        <v>0</v>
      </c>
      <c r="P215" s="124">
        <v>0</v>
      </c>
      <c r="Q215" s="128">
        <v>0</v>
      </c>
      <c r="R215" s="124">
        <v>0</v>
      </c>
      <c r="S215" s="128">
        <v>0</v>
      </c>
      <c r="T215" s="124">
        <v>0</v>
      </c>
      <c r="U215" s="127">
        <v>0</v>
      </c>
      <c r="V215" s="124">
        <v>0</v>
      </c>
      <c r="W215" s="128">
        <v>0</v>
      </c>
    </row>
    <row r="216" spans="3:23" x14ac:dyDescent="0.25">
      <c r="C216">
        <f t="shared" si="5"/>
        <v>285</v>
      </c>
      <c r="D216" s="166">
        <v>0</v>
      </c>
      <c r="E216" s="101">
        <v>0</v>
      </c>
      <c r="F216" s="98">
        <v>0</v>
      </c>
      <c r="G216" s="101">
        <v>0</v>
      </c>
      <c r="H216" s="92">
        <v>0</v>
      </c>
      <c r="I216" s="127">
        <v>0</v>
      </c>
      <c r="J216" s="124">
        <v>0</v>
      </c>
      <c r="K216" s="127">
        <v>0</v>
      </c>
      <c r="L216" s="124">
        <v>0</v>
      </c>
      <c r="M216" s="128">
        <v>0</v>
      </c>
      <c r="N216" s="124">
        <v>0</v>
      </c>
      <c r="O216" s="127">
        <v>0</v>
      </c>
      <c r="P216" s="124">
        <v>0</v>
      </c>
      <c r="Q216" s="128">
        <v>0</v>
      </c>
      <c r="R216" s="124">
        <v>0</v>
      </c>
      <c r="S216" s="128">
        <v>0</v>
      </c>
      <c r="T216" s="124">
        <v>0</v>
      </c>
      <c r="U216" s="127">
        <v>0</v>
      </c>
      <c r="V216" s="124">
        <v>0</v>
      </c>
      <c r="W216" s="128">
        <v>0</v>
      </c>
    </row>
    <row r="217" spans="3:23" x14ac:dyDescent="0.25">
      <c r="C217">
        <f t="shared" si="5"/>
        <v>286</v>
      </c>
      <c r="D217" s="166">
        <v>0</v>
      </c>
      <c r="E217" s="101">
        <v>0</v>
      </c>
      <c r="F217" s="98">
        <v>0</v>
      </c>
      <c r="G217" s="101">
        <v>0</v>
      </c>
      <c r="H217" s="92">
        <v>0</v>
      </c>
      <c r="I217" s="127">
        <v>0</v>
      </c>
      <c r="J217" s="124">
        <v>0</v>
      </c>
      <c r="K217" s="127">
        <v>0</v>
      </c>
      <c r="L217" s="124">
        <v>0</v>
      </c>
      <c r="M217" s="128">
        <v>0</v>
      </c>
      <c r="N217" s="124">
        <v>0</v>
      </c>
      <c r="O217" s="127">
        <v>0</v>
      </c>
      <c r="P217" s="124">
        <v>0</v>
      </c>
      <c r="Q217" s="128">
        <v>0</v>
      </c>
      <c r="R217" s="124">
        <v>0</v>
      </c>
      <c r="S217" s="128">
        <v>0</v>
      </c>
      <c r="T217" s="124">
        <v>0</v>
      </c>
      <c r="U217" s="127">
        <v>0</v>
      </c>
      <c r="V217" s="124">
        <v>0</v>
      </c>
      <c r="W217" s="128">
        <v>0</v>
      </c>
    </row>
    <row r="218" spans="3:23" x14ac:dyDescent="0.25">
      <c r="C218">
        <f t="shared" si="5"/>
        <v>287</v>
      </c>
      <c r="D218" s="166">
        <v>0</v>
      </c>
      <c r="E218" s="101">
        <v>0</v>
      </c>
      <c r="F218" s="98">
        <v>0</v>
      </c>
      <c r="G218" s="101">
        <v>0</v>
      </c>
      <c r="H218" s="92">
        <v>0</v>
      </c>
      <c r="I218" s="127">
        <v>0</v>
      </c>
      <c r="J218" s="124">
        <v>0</v>
      </c>
      <c r="K218" s="127">
        <v>0</v>
      </c>
      <c r="L218" s="124">
        <v>0</v>
      </c>
      <c r="M218" s="128">
        <v>0</v>
      </c>
      <c r="N218" s="124">
        <v>0</v>
      </c>
      <c r="O218" s="127">
        <v>0</v>
      </c>
      <c r="P218" s="124">
        <v>0</v>
      </c>
      <c r="Q218" s="128">
        <v>0</v>
      </c>
      <c r="R218" s="124">
        <v>0</v>
      </c>
      <c r="S218" s="128">
        <v>0</v>
      </c>
      <c r="T218" s="124">
        <v>0</v>
      </c>
      <c r="U218" s="127">
        <v>0</v>
      </c>
      <c r="V218" s="124">
        <v>0</v>
      </c>
      <c r="W218" s="128">
        <v>0</v>
      </c>
    </row>
    <row r="219" spans="3:23" x14ac:dyDescent="0.25">
      <c r="C219">
        <f t="shared" si="5"/>
        <v>288</v>
      </c>
      <c r="D219" s="166">
        <v>0</v>
      </c>
      <c r="E219" s="101">
        <v>0</v>
      </c>
      <c r="F219" s="98">
        <v>0</v>
      </c>
      <c r="G219" s="101">
        <v>0</v>
      </c>
      <c r="H219" s="92">
        <v>0</v>
      </c>
      <c r="I219" s="127">
        <v>0</v>
      </c>
      <c r="J219" s="124">
        <v>0</v>
      </c>
      <c r="K219" s="127">
        <v>0</v>
      </c>
      <c r="L219" s="124">
        <v>0</v>
      </c>
      <c r="M219" s="128">
        <v>0</v>
      </c>
      <c r="N219" s="124">
        <v>0</v>
      </c>
      <c r="O219" s="127">
        <v>0</v>
      </c>
      <c r="P219" s="124">
        <v>0</v>
      </c>
      <c r="Q219" s="128">
        <v>0</v>
      </c>
      <c r="R219" s="124">
        <v>0</v>
      </c>
      <c r="S219" s="128">
        <v>0</v>
      </c>
      <c r="T219" s="124">
        <v>0</v>
      </c>
      <c r="U219" s="127">
        <v>0</v>
      </c>
      <c r="V219" s="124">
        <v>0</v>
      </c>
      <c r="W219" s="128">
        <v>0</v>
      </c>
    </row>
    <row r="220" spans="3:23" x14ac:dyDescent="0.25">
      <c r="C220">
        <f t="shared" si="5"/>
        <v>289</v>
      </c>
      <c r="D220" s="166">
        <v>0</v>
      </c>
      <c r="E220" s="101">
        <v>0</v>
      </c>
      <c r="F220" s="98">
        <v>0</v>
      </c>
      <c r="G220" s="101">
        <v>0</v>
      </c>
      <c r="H220" s="92">
        <v>0</v>
      </c>
      <c r="I220" s="127">
        <v>0</v>
      </c>
      <c r="J220" s="124">
        <v>0</v>
      </c>
      <c r="K220" s="127">
        <v>0</v>
      </c>
      <c r="L220" s="124">
        <v>0</v>
      </c>
      <c r="M220" s="128">
        <v>0</v>
      </c>
      <c r="N220" s="124">
        <v>0</v>
      </c>
      <c r="O220" s="127">
        <v>0</v>
      </c>
      <c r="P220" s="124">
        <v>0</v>
      </c>
      <c r="Q220" s="128">
        <v>0</v>
      </c>
      <c r="R220" s="124">
        <v>0</v>
      </c>
      <c r="S220" s="128">
        <v>0</v>
      </c>
      <c r="T220" s="124">
        <v>0</v>
      </c>
      <c r="U220" s="127">
        <v>0</v>
      </c>
      <c r="V220" s="124">
        <v>0</v>
      </c>
      <c r="W220" s="128">
        <v>0</v>
      </c>
    </row>
    <row r="221" spans="3:23" x14ac:dyDescent="0.25">
      <c r="C221">
        <f t="shared" si="5"/>
        <v>290</v>
      </c>
      <c r="D221" s="166">
        <v>0</v>
      </c>
      <c r="E221" s="101">
        <v>0</v>
      </c>
      <c r="F221" s="98">
        <v>0</v>
      </c>
      <c r="G221" s="101">
        <v>0</v>
      </c>
      <c r="H221" s="92">
        <v>0</v>
      </c>
      <c r="I221" s="127">
        <v>0</v>
      </c>
      <c r="J221" s="124">
        <v>0</v>
      </c>
      <c r="K221" s="127">
        <v>0</v>
      </c>
      <c r="L221" s="124">
        <v>0</v>
      </c>
      <c r="M221" s="128">
        <v>0</v>
      </c>
      <c r="N221" s="124">
        <v>0</v>
      </c>
      <c r="O221" s="127">
        <v>0</v>
      </c>
      <c r="P221" s="124">
        <v>0</v>
      </c>
      <c r="Q221" s="128">
        <v>0</v>
      </c>
      <c r="R221" s="124">
        <v>0</v>
      </c>
      <c r="S221" s="128">
        <v>0</v>
      </c>
      <c r="T221" s="124">
        <v>0</v>
      </c>
      <c r="U221" s="127">
        <v>0</v>
      </c>
      <c r="V221" s="124">
        <v>0</v>
      </c>
      <c r="W221" s="128">
        <v>0</v>
      </c>
    </row>
    <row r="222" spans="3:23" x14ac:dyDescent="0.25">
      <c r="C222">
        <f t="shared" si="5"/>
        <v>291</v>
      </c>
      <c r="D222" s="166">
        <v>0</v>
      </c>
      <c r="E222" s="101">
        <v>0</v>
      </c>
      <c r="F222" s="98">
        <v>0</v>
      </c>
      <c r="G222" s="101">
        <v>0</v>
      </c>
      <c r="H222" s="92">
        <v>0</v>
      </c>
      <c r="I222" s="127">
        <v>0</v>
      </c>
      <c r="J222" s="124">
        <v>0</v>
      </c>
      <c r="K222" s="127">
        <v>0</v>
      </c>
      <c r="L222" s="124">
        <v>0</v>
      </c>
      <c r="M222" s="128">
        <v>0</v>
      </c>
      <c r="N222" s="124">
        <v>0</v>
      </c>
      <c r="O222" s="127">
        <v>0</v>
      </c>
      <c r="P222" s="124">
        <v>0</v>
      </c>
      <c r="Q222" s="128">
        <v>0</v>
      </c>
      <c r="R222" s="124">
        <v>0</v>
      </c>
      <c r="S222" s="128">
        <v>0</v>
      </c>
      <c r="T222" s="124">
        <v>0</v>
      </c>
      <c r="U222" s="127">
        <v>0</v>
      </c>
      <c r="V222" s="124">
        <v>0</v>
      </c>
      <c r="W222" s="128">
        <v>0</v>
      </c>
    </row>
    <row r="223" spans="3:23" x14ac:dyDescent="0.25">
      <c r="C223">
        <f t="shared" si="5"/>
        <v>292</v>
      </c>
      <c r="D223" s="166">
        <v>0</v>
      </c>
      <c r="E223" s="101">
        <v>0</v>
      </c>
      <c r="F223" s="98">
        <v>0</v>
      </c>
      <c r="G223" s="101">
        <v>0</v>
      </c>
      <c r="H223" s="92">
        <v>0</v>
      </c>
      <c r="I223" s="127">
        <v>0</v>
      </c>
      <c r="J223" s="124">
        <v>0</v>
      </c>
      <c r="K223" s="127">
        <v>0</v>
      </c>
      <c r="L223" s="124">
        <v>0</v>
      </c>
      <c r="M223" s="128">
        <v>0</v>
      </c>
      <c r="N223" s="124">
        <v>0</v>
      </c>
      <c r="O223" s="127">
        <v>0</v>
      </c>
      <c r="P223" s="124">
        <v>0</v>
      </c>
      <c r="Q223" s="128">
        <v>0</v>
      </c>
      <c r="R223" s="124">
        <v>0</v>
      </c>
      <c r="S223" s="128">
        <v>0</v>
      </c>
      <c r="T223" s="124">
        <v>0</v>
      </c>
      <c r="U223" s="127">
        <v>0</v>
      </c>
      <c r="V223" s="124">
        <v>0</v>
      </c>
      <c r="W223" s="128">
        <v>0</v>
      </c>
    </row>
    <row r="224" spans="3:23" x14ac:dyDescent="0.25">
      <c r="C224">
        <f t="shared" si="5"/>
        <v>293</v>
      </c>
      <c r="D224" s="166">
        <v>0</v>
      </c>
      <c r="E224" s="101">
        <v>0</v>
      </c>
      <c r="F224" s="98">
        <v>0</v>
      </c>
      <c r="G224" s="101">
        <v>0</v>
      </c>
      <c r="H224" s="92">
        <v>0</v>
      </c>
      <c r="I224" s="127">
        <v>0</v>
      </c>
      <c r="J224" s="124">
        <v>0</v>
      </c>
      <c r="K224" s="127">
        <v>0</v>
      </c>
      <c r="L224" s="124">
        <v>0</v>
      </c>
      <c r="M224" s="128">
        <v>0</v>
      </c>
      <c r="N224" s="124">
        <v>0</v>
      </c>
      <c r="O224" s="127">
        <v>0</v>
      </c>
      <c r="P224" s="124">
        <v>0</v>
      </c>
      <c r="Q224" s="128">
        <v>0</v>
      </c>
      <c r="R224" s="124">
        <v>0</v>
      </c>
      <c r="S224" s="128">
        <v>0</v>
      </c>
      <c r="T224" s="124">
        <v>0</v>
      </c>
      <c r="U224" s="127">
        <v>0</v>
      </c>
      <c r="V224" s="124">
        <v>0</v>
      </c>
      <c r="W224" s="128">
        <v>0</v>
      </c>
    </row>
    <row r="225" spans="3:23" x14ac:dyDescent="0.25">
      <c r="C225">
        <f t="shared" ref="C225:C288" si="6">C224+1</f>
        <v>294</v>
      </c>
      <c r="D225" s="166">
        <v>0</v>
      </c>
      <c r="E225" s="101">
        <v>0</v>
      </c>
      <c r="F225" s="98">
        <v>0</v>
      </c>
      <c r="G225" s="101">
        <v>0</v>
      </c>
      <c r="H225" s="92">
        <v>0</v>
      </c>
      <c r="I225" s="127">
        <v>0</v>
      </c>
      <c r="J225" s="124">
        <v>0</v>
      </c>
      <c r="K225" s="127">
        <v>0</v>
      </c>
      <c r="L225" s="124">
        <v>0</v>
      </c>
      <c r="M225" s="128">
        <v>0</v>
      </c>
      <c r="N225" s="124">
        <v>0</v>
      </c>
      <c r="O225" s="127">
        <v>0</v>
      </c>
      <c r="P225" s="124">
        <v>0</v>
      </c>
      <c r="Q225" s="128">
        <v>0</v>
      </c>
      <c r="R225" s="124">
        <v>0</v>
      </c>
      <c r="S225" s="128">
        <v>0</v>
      </c>
      <c r="T225" s="124">
        <v>0</v>
      </c>
      <c r="U225" s="127">
        <v>0</v>
      </c>
      <c r="V225" s="124">
        <v>0</v>
      </c>
      <c r="W225" s="128">
        <v>0</v>
      </c>
    </row>
    <row r="226" spans="3:23" x14ac:dyDescent="0.25">
      <c r="C226">
        <f t="shared" si="6"/>
        <v>295</v>
      </c>
      <c r="D226" s="166">
        <v>0</v>
      </c>
      <c r="E226" s="101">
        <v>0</v>
      </c>
      <c r="F226" s="98">
        <v>0</v>
      </c>
      <c r="G226" s="101">
        <v>0</v>
      </c>
      <c r="H226" s="92">
        <v>0</v>
      </c>
      <c r="I226" s="127">
        <v>0</v>
      </c>
      <c r="J226" s="124">
        <v>0</v>
      </c>
      <c r="K226" s="127">
        <v>0</v>
      </c>
      <c r="L226" s="124">
        <v>0</v>
      </c>
      <c r="M226" s="128">
        <v>0</v>
      </c>
      <c r="N226" s="124">
        <v>0</v>
      </c>
      <c r="O226" s="127">
        <v>0</v>
      </c>
      <c r="P226" s="124">
        <v>0</v>
      </c>
      <c r="Q226" s="128">
        <v>0</v>
      </c>
      <c r="R226" s="124">
        <v>0</v>
      </c>
      <c r="S226" s="128">
        <v>0</v>
      </c>
      <c r="T226" s="124">
        <v>0</v>
      </c>
      <c r="U226" s="127">
        <v>0</v>
      </c>
      <c r="V226" s="124">
        <v>0</v>
      </c>
      <c r="W226" s="128">
        <v>0</v>
      </c>
    </row>
    <row r="227" spans="3:23" x14ac:dyDescent="0.25">
      <c r="C227">
        <f t="shared" si="6"/>
        <v>296</v>
      </c>
      <c r="D227" s="166">
        <v>0</v>
      </c>
      <c r="E227" s="101">
        <v>0</v>
      </c>
      <c r="F227" s="98">
        <v>0</v>
      </c>
      <c r="G227" s="101">
        <v>0</v>
      </c>
      <c r="H227" s="92">
        <v>0</v>
      </c>
      <c r="I227" s="127">
        <v>0</v>
      </c>
      <c r="J227" s="124">
        <v>0</v>
      </c>
      <c r="K227" s="127">
        <v>0</v>
      </c>
      <c r="L227" s="124">
        <v>0</v>
      </c>
      <c r="M227" s="128">
        <v>0</v>
      </c>
      <c r="N227" s="124">
        <v>0</v>
      </c>
      <c r="O227" s="127">
        <v>0</v>
      </c>
      <c r="P227" s="124">
        <v>0</v>
      </c>
      <c r="Q227" s="128">
        <v>0</v>
      </c>
      <c r="R227" s="124">
        <v>0</v>
      </c>
      <c r="S227" s="128">
        <v>0</v>
      </c>
      <c r="T227" s="124">
        <v>0</v>
      </c>
      <c r="U227" s="127">
        <v>0</v>
      </c>
      <c r="V227" s="124">
        <v>0</v>
      </c>
      <c r="W227" s="128">
        <v>0</v>
      </c>
    </row>
    <row r="228" spans="3:23" x14ac:dyDescent="0.25">
      <c r="C228">
        <f t="shared" si="6"/>
        <v>297</v>
      </c>
      <c r="D228" s="166">
        <v>0</v>
      </c>
      <c r="E228" s="101">
        <v>0</v>
      </c>
      <c r="F228" s="98">
        <v>0</v>
      </c>
      <c r="G228" s="101">
        <v>0</v>
      </c>
      <c r="H228" s="92">
        <v>0</v>
      </c>
      <c r="I228" s="127">
        <v>0</v>
      </c>
      <c r="J228" s="124">
        <v>0</v>
      </c>
      <c r="K228" s="127">
        <v>0</v>
      </c>
      <c r="L228" s="124">
        <v>0</v>
      </c>
      <c r="M228" s="128">
        <v>0</v>
      </c>
      <c r="N228" s="124">
        <v>0</v>
      </c>
      <c r="O228" s="127">
        <v>0</v>
      </c>
      <c r="P228" s="124">
        <v>0</v>
      </c>
      <c r="Q228" s="128">
        <v>0</v>
      </c>
      <c r="R228" s="124">
        <v>0</v>
      </c>
      <c r="S228" s="128">
        <v>0</v>
      </c>
      <c r="T228" s="124">
        <v>0</v>
      </c>
      <c r="U228" s="127">
        <v>0</v>
      </c>
      <c r="V228" s="124">
        <v>0</v>
      </c>
      <c r="W228" s="128">
        <v>0</v>
      </c>
    </row>
    <row r="229" spans="3:23" x14ac:dyDescent="0.25">
      <c r="C229">
        <f t="shared" si="6"/>
        <v>298</v>
      </c>
      <c r="D229" s="166">
        <v>0</v>
      </c>
      <c r="E229" s="101">
        <v>0</v>
      </c>
      <c r="F229" s="98">
        <v>0</v>
      </c>
      <c r="G229" s="101">
        <v>0</v>
      </c>
      <c r="H229" s="92">
        <v>0</v>
      </c>
      <c r="I229" s="127">
        <v>0</v>
      </c>
      <c r="J229" s="124">
        <v>0</v>
      </c>
      <c r="K229" s="127">
        <v>0</v>
      </c>
      <c r="L229" s="124">
        <v>0</v>
      </c>
      <c r="M229" s="128">
        <v>0</v>
      </c>
      <c r="N229" s="124">
        <v>0</v>
      </c>
      <c r="O229" s="127">
        <v>0</v>
      </c>
      <c r="P229" s="124">
        <v>0</v>
      </c>
      <c r="Q229" s="128">
        <v>0</v>
      </c>
      <c r="R229" s="124">
        <v>0</v>
      </c>
      <c r="S229" s="128">
        <v>0</v>
      </c>
      <c r="T229" s="124">
        <v>0</v>
      </c>
      <c r="U229" s="127">
        <v>0</v>
      </c>
      <c r="V229" s="124">
        <v>0</v>
      </c>
      <c r="W229" s="128">
        <v>0</v>
      </c>
    </row>
    <row r="230" spans="3:23" x14ac:dyDescent="0.25">
      <c r="C230">
        <f t="shared" si="6"/>
        <v>299</v>
      </c>
      <c r="D230" s="166">
        <v>0</v>
      </c>
      <c r="E230" s="101">
        <v>0</v>
      </c>
      <c r="F230" s="98">
        <v>0</v>
      </c>
      <c r="G230" s="101">
        <v>0</v>
      </c>
      <c r="H230" s="92">
        <v>0</v>
      </c>
      <c r="I230" s="127">
        <v>0</v>
      </c>
      <c r="J230" s="124">
        <v>0</v>
      </c>
      <c r="K230" s="127">
        <v>0</v>
      </c>
      <c r="L230" s="124">
        <v>0</v>
      </c>
      <c r="M230" s="128">
        <v>0</v>
      </c>
      <c r="N230" s="124">
        <v>0</v>
      </c>
      <c r="O230" s="127">
        <v>0</v>
      </c>
      <c r="P230" s="124">
        <v>0</v>
      </c>
      <c r="Q230" s="128">
        <v>0</v>
      </c>
      <c r="R230" s="124">
        <v>0</v>
      </c>
      <c r="S230" s="128">
        <v>0</v>
      </c>
      <c r="T230" s="124">
        <v>0</v>
      </c>
      <c r="U230" s="127">
        <v>0</v>
      </c>
      <c r="V230" s="124">
        <v>0</v>
      </c>
      <c r="W230" s="128">
        <v>0</v>
      </c>
    </row>
    <row r="231" spans="3:23" x14ac:dyDescent="0.25">
      <c r="C231">
        <f t="shared" si="6"/>
        <v>300</v>
      </c>
      <c r="D231" s="166">
        <v>0</v>
      </c>
      <c r="E231" s="101">
        <v>0</v>
      </c>
      <c r="F231" s="98">
        <v>0</v>
      </c>
      <c r="G231" s="101">
        <v>0</v>
      </c>
      <c r="H231" s="92">
        <v>0</v>
      </c>
      <c r="I231" s="127">
        <v>0</v>
      </c>
      <c r="J231" s="124">
        <v>0</v>
      </c>
      <c r="K231" s="127">
        <v>0</v>
      </c>
      <c r="L231" s="124">
        <v>0</v>
      </c>
      <c r="M231" s="128">
        <v>0</v>
      </c>
      <c r="N231" s="124">
        <v>0</v>
      </c>
      <c r="O231" s="127">
        <v>0</v>
      </c>
      <c r="P231" s="124">
        <v>0</v>
      </c>
      <c r="Q231" s="128">
        <v>0</v>
      </c>
      <c r="R231" s="124">
        <v>0</v>
      </c>
      <c r="S231" s="128">
        <v>0</v>
      </c>
      <c r="T231" s="124">
        <v>0</v>
      </c>
      <c r="U231" s="127">
        <v>0</v>
      </c>
      <c r="V231" s="124">
        <v>0</v>
      </c>
      <c r="W231" s="128">
        <v>0</v>
      </c>
    </row>
    <row r="232" spans="3:23" x14ac:dyDescent="0.25">
      <c r="C232">
        <f t="shared" si="6"/>
        <v>301</v>
      </c>
      <c r="D232" s="166">
        <v>0</v>
      </c>
      <c r="E232" s="101">
        <v>0</v>
      </c>
      <c r="F232" s="98">
        <v>0</v>
      </c>
      <c r="G232" s="101">
        <v>0</v>
      </c>
      <c r="H232" s="92">
        <v>0</v>
      </c>
      <c r="I232" s="127">
        <v>0</v>
      </c>
      <c r="J232" s="124">
        <v>0</v>
      </c>
      <c r="K232" s="127">
        <v>0</v>
      </c>
      <c r="L232" s="124">
        <v>0</v>
      </c>
      <c r="M232" s="128">
        <v>0</v>
      </c>
      <c r="N232" s="124">
        <v>0</v>
      </c>
      <c r="O232" s="127">
        <v>0</v>
      </c>
      <c r="P232" s="124">
        <v>0</v>
      </c>
      <c r="Q232" s="128">
        <v>0</v>
      </c>
      <c r="R232" s="124">
        <v>0</v>
      </c>
      <c r="S232" s="128">
        <v>0</v>
      </c>
      <c r="T232" s="124">
        <v>0</v>
      </c>
      <c r="U232" s="127">
        <v>0</v>
      </c>
      <c r="V232" s="124">
        <v>0</v>
      </c>
      <c r="W232" s="128">
        <v>0</v>
      </c>
    </row>
    <row r="233" spans="3:23" x14ac:dyDescent="0.25">
      <c r="C233">
        <f t="shared" si="6"/>
        <v>302</v>
      </c>
      <c r="D233" s="166">
        <v>0</v>
      </c>
      <c r="E233" s="101">
        <v>0</v>
      </c>
      <c r="F233" s="98">
        <v>0</v>
      </c>
      <c r="G233" s="101">
        <v>0</v>
      </c>
      <c r="H233" s="92">
        <v>0</v>
      </c>
      <c r="I233" s="127">
        <v>0</v>
      </c>
      <c r="J233" s="124">
        <v>0</v>
      </c>
      <c r="K233" s="127">
        <v>0</v>
      </c>
      <c r="L233" s="124">
        <v>0</v>
      </c>
      <c r="M233" s="128">
        <v>0</v>
      </c>
      <c r="N233" s="124">
        <v>0</v>
      </c>
      <c r="O233" s="127">
        <v>0</v>
      </c>
      <c r="P233" s="124">
        <v>0</v>
      </c>
      <c r="Q233" s="128">
        <v>0</v>
      </c>
      <c r="R233" s="124">
        <v>0</v>
      </c>
      <c r="S233" s="128">
        <v>0</v>
      </c>
      <c r="T233" s="124">
        <v>0</v>
      </c>
      <c r="U233" s="127">
        <v>0</v>
      </c>
      <c r="V233" s="124">
        <v>0</v>
      </c>
      <c r="W233" s="128">
        <v>0</v>
      </c>
    </row>
    <row r="234" spans="3:23" x14ac:dyDescent="0.25">
      <c r="C234">
        <f t="shared" si="6"/>
        <v>303</v>
      </c>
      <c r="D234" s="166">
        <v>0</v>
      </c>
      <c r="E234" s="101">
        <v>0</v>
      </c>
      <c r="F234" s="98">
        <v>0</v>
      </c>
      <c r="G234" s="101">
        <v>0</v>
      </c>
      <c r="H234" s="92">
        <v>0</v>
      </c>
      <c r="I234" s="127">
        <v>0</v>
      </c>
      <c r="J234" s="124">
        <v>0</v>
      </c>
      <c r="K234" s="127">
        <v>0</v>
      </c>
      <c r="L234" s="124">
        <v>0</v>
      </c>
      <c r="M234" s="128">
        <v>0</v>
      </c>
      <c r="N234" s="124">
        <v>0</v>
      </c>
      <c r="O234" s="127">
        <v>0</v>
      </c>
      <c r="P234" s="124">
        <v>0</v>
      </c>
      <c r="Q234" s="128">
        <v>0</v>
      </c>
      <c r="R234" s="124">
        <v>0</v>
      </c>
      <c r="S234" s="128">
        <v>0</v>
      </c>
      <c r="T234" s="124">
        <v>0</v>
      </c>
      <c r="U234" s="127">
        <v>0</v>
      </c>
      <c r="V234" s="124">
        <v>0</v>
      </c>
      <c r="W234" s="128">
        <v>0</v>
      </c>
    </row>
    <row r="235" spans="3:23" x14ac:dyDescent="0.25">
      <c r="C235">
        <f t="shared" si="6"/>
        <v>304</v>
      </c>
      <c r="D235" s="166">
        <v>0</v>
      </c>
      <c r="E235" s="101">
        <v>0</v>
      </c>
      <c r="F235" s="98">
        <v>0</v>
      </c>
      <c r="G235" s="101">
        <v>0</v>
      </c>
      <c r="H235" s="92">
        <v>0</v>
      </c>
      <c r="I235" s="127">
        <v>0</v>
      </c>
      <c r="J235" s="124">
        <v>0</v>
      </c>
      <c r="K235" s="127">
        <v>0</v>
      </c>
      <c r="L235" s="124">
        <v>0</v>
      </c>
      <c r="M235" s="128">
        <v>0</v>
      </c>
      <c r="N235" s="124">
        <v>0</v>
      </c>
      <c r="O235" s="127">
        <v>0</v>
      </c>
      <c r="P235" s="124">
        <v>0</v>
      </c>
      <c r="Q235" s="128">
        <v>0</v>
      </c>
      <c r="R235" s="124">
        <v>0</v>
      </c>
      <c r="S235" s="128">
        <v>0</v>
      </c>
      <c r="T235" s="124">
        <v>0</v>
      </c>
      <c r="U235" s="127">
        <v>0</v>
      </c>
      <c r="V235" s="124">
        <v>0</v>
      </c>
      <c r="W235" s="128">
        <v>0</v>
      </c>
    </row>
    <row r="236" spans="3:23" x14ac:dyDescent="0.25">
      <c r="C236">
        <f t="shared" si="6"/>
        <v>305</v>
      </c>
      <c r="D236" s="166">
        <v>0</v>
      </c>
      <c r="E236" s="101">
        <v>0</v>
      </c>
      <c r="F236" s="98">
        <v>0</v>
      </c>
      <c r="G236" s="101">
        <v>0</v>
      </c>
      <c r="H236" s="92">
        <v>0</v>
      </c>
      <c r="I236" s="127">
        <v>0</v>
      </c>
      <c r="J236" s="124">
        <v>0</v>
      </c>
      <c r="K236" s="127">
        <v>0</v>
      </c>
      <c r="L236" s="124">
        <v>0</v>
      </c>
      <c r="M236" s="128">
        <v>0</v>
      </c>
      <c r="N236" s="124">
        <v>0</v>
      </c>
      <c r="O236" s="127">
        <v>0</v>
      </c>
      <c r="P236" s="124">
        <v>0</v>
      </c>
      <c r="Q236" s="128">
        <v>0</v>
      </c>
      <c r="R236" s="124">
        <v>0</v>
      </c>
      <c r="S236" s="128">
        <v>0</v>
      </c>
      <c r="T236" s="124">
        <v>0</v>
      </c>
      <c r="U236" s="127">
        <v>0</v>
      </c>
      <c r="V236" s="124">
        <v>0</v>
      </c>
      <c r="W236" s="128">
        <v>0</v>
      </c>
    </row>
    <row r="237" spans="3:23" x14ac:dyDescent="0.25">
      <c r="C237">
        <f t="shared" si="6"/>
        <v>306</v>
      </c>
      <c r="D237" s="166">
        <v>0</v>
      </c>
      <c r="E237" s="101">
        <v>0</v>
      </c>
      <c r="F237" s="98">
        <v>0</v>
      </c>
      <c r="G237" s="101">
        <v>0</v>
      </c>
      <c r="H237" s="92">
        <v>0</v>
      </c>
      <c r="I237" s="127">
        <v>0</v>
      </c>
      <c r="J237" s="124">
        <v>0</v>
      </c>
      <c r="K237" s="127">
        <v>0</v>
      </c>
      <c r="L237" s="124">
        <v>0</v>
      </c>
      <c r="M237" s="128">
        <v>0</v>
      </c>
      <c r="N237" s="124">
        <v>0</v>
      </c>
      <c r="O237" s="127">
        <v>0</v>
      </c>
      <c r="P237" s="124">
        <v>0</v>
      </c>
      <c r="Q237" s="128">
        <v>0</v>
      </c>
      <c r="R237" s="124">
        <v>0</v>
      </c>
      <c r="S237" s="128">
        <v>0</v>
      </c>
      <c r="T237" s="124">
        <v>0</v>
      </c>
      <c r="U237" s="127">
        <v>0</v>
      </c>
      <c r="V237" s="124">
        <v>0</v>
      </c>
      <c r="W237" s="128">
        <v>0</v>
      </c>
    </row>
    <row r="238" spans="3:23" x14ac:dyDescent="0.25">
      <c r="C238">
        <f t="shared" si="6"/>
        <v>307</v>
      </c>
      <c r="D238" s="166">
        <v>0</v>
      </c>
      <c r="E238" s="101">
        <v>0</v>
      </c>
      <c r="F238" s="98">
        <v>0</v>
      </c>
      <c r="G238" s="101">
        <v>0</v>
      </c>
      <c r="H238" s="92">
        <v>0</v>
      </c>
      <c r="I238" s="127">
        <v>0</v>
      </c>
      <c r="J238" s="124">
        <v>0</v>
      </c>
      <c r="K238" s="127">
        <v>0</v>
      </c>
      <c r="L238" s="124">
        <v>0</v>
      </c>
      <c r="M238" s="128">
        <v>0</v>
      </c>
      <c r="N238" s="124">
        <v>0</v>
      </c>
      <c r="O238" s="127">
        <v>0</v>
      </c>
      <c r="P238" s="124">
        <v>0</v>
      </c>
      <c r="Q238" s="128">
        <v>0</v>
      </c>
      <c r="R238" s="124">
        <v>0</v>
      </c>
      <c r="S238" s="128">
        <v>0</v>
      </c>
      <c r="T238" s="124">
        <v>0</v>
      </c>
      <c r="U238" s="127">
        <v>0</v>
      </c>
      <c r="V238" s="124">
        <v>0</v>
      </c>
      <c r="W238" s="128">
        <v>0</v>
      </c>
    </row>
    <row r="239" spans="3:23" x14ac:dyDescent="0.25">
      <c r="C239">
        <f t="shared" si="6"/>
        <v>308</v>
      </c>
      <c r="D239" s="166">
        <v>0</v>
      </c>
      <c r="E239" s="101">
        <v>0</v>
      </c>
      <c r="F239" s="98">
        <v>0</v>
      </c>
      <c r="G239" s="101">
        <v>0</v>
      </c>
      <c r="H239" s="92">
        <v>0</v>
      </c>
      <c r="I239" s="127">
        <v>0</v>
      </c>
      <c r="J239" s="124">
        <v>0</v>
      </c>
      <c r="K239" s="127">
        <v>0</v>
      </c>
      <c r="L239" s="124">
        <v>0</v>
      </c>
      <c r="M239" s="128">
        <v>0</v>
      </c>
      <c r="N239" s="124">
        <v>0</v>
      </c>
      <c r="O239" s="127">
        <v>0</v>
      </c>
      <c r="P239" s="124">
        <v>0</v>
      </c>
      <c r="Q239" s="128">
        <v>0</v>
      </c>
      <c r="R239" s="124">
        <v>0</v>
      </c>
      <c r="S239" s="128">
        <v>0</v>
      </c>
      <c r="T239" s="124">
        <v>0</v>
      </c>
      <c r="U239" s="127">
        <v>0</v>
      </c>
      <c r="V239" s="124">
        <v>0</v>
      </c>
      <c r="W239" s="128">
        <v>0</v>
      </c>
    </row>
    <row r="240" spans="3:23" x14ac:dyDescent="0.25">
      <c r="C240">
        <f t="shared" si="6"/>
        <v>309</v>
      </c>
      <c r="D240" s="166">
        <v>0</v>
      </c>
      <c r="E240" s="101">
        <v>0</v>
      </c>
      <c r="F240" s="98">
        <v>0</v>
      </c>
      <c r="G240" s="101">
        <v>0</v>
      </c>
      <c r="H240" s="92">
        <v>0</v>
      </c>
      <c r="I240" s="127">
        <v>0</v>
      </c>
      <c r="J240" s="124">
        <v>0</v>
      </c>
      <c r="K240" s="127">
        <v>0</v>
      </c>
      <c r="L240" s="124">
        <v>0</v>
      </c>
      <c r="M240" s="128">
        <v>0</v>
      </c>
      <c r="N240" s="124">
        <v>0</v>
      </c>
      <c r="O240" s="127">
        <v>0</v>
      </c>
      <c r="P240" s="124">
        <v>0</v>
      </c>
      <c r="Q240" s="128">
        <v>0</v>
      </c>
      <c r="R240" s="124">
        <v>0</v>
      </c>
      <c r="S240" s="128">
        <v>0</v>
      </c>
      <c r="T240" s="124">
        <v>0</v>
      </c>
      <c r="U240" s="127">
        <v>0</v>
      </c>
      <c r="V240" s="124">
        <v>0</v>
      </c>
      <c r="W240" s="128">
        <v>0</v>
      </c>
    </row>
    <row r="241" spans="3:23" x14ac:dyDescent="0.25">
      <c r="C241">
        <f t="shared" si="6"/>
        <v>310</v>
      </c>
      <c r="D241" s="166">
        <v>0</v>
      </c>
      <c r="E241" s="101">
        <v>0</v>
      </c>
      <c r="F241" s="98">
        <v>0</v>
      </c>
      <c r="G241" s="101">
        <v>0</v>
      </c>
      <c r="H241" s="92">
        <v>0</v>
      </c>
      <c r="I241" s="127">
        <v>0</v>
      </c>
      <c r="J241" s="124">
        <v>0</v>
      </c>
      <c r="K241" s="127">
        <v>0</v>
      </c>
      <c r="L241" s="124">
        <v>0</v>
      </c>
      <c r="M241" s="128">
        <v>0</v>
      </c>
      <c r="N241" s="124">
        <v>0</v>
      </c>
      <c r="O241" s="127">
        <v>0</v>
      </c>
      <c r="P241" s="124">
        <v>0</v>
      </c>
      <c r="Q241" s="128">
        <v>0</v>
      </c>
      <c r="R241" s="124">
        <v>0</v>
      </c>
      <c r="S241" s="128">
        <v>0</v>
      </c>
      <c r="T241" s="124">
        <v>0</v>
      </c>
      <c r="U241" s="127">
        <v>0</v>
      </c>
      <c r="V241" s="124">
        <v>0</v>
      </c>
      <c r="W241" s="128">
        <v>0</v>
      </c>
    </row>
    <row r="242" spans="3:23" x14ac:dyDescent="0.25">
      <c r="C242">
        <f t="shared" si="6"/>
        <v>311</v>
      </c>
      <c r="D242" s="166">
        <v>0</v>
      </c>
      <c r="E242" s="101">
        <v>0</v>
      </c>
      <c r="F242" s="98">
        <v>0</v>
      </c>
      <c r="G242" s="101">
        <v>0</v>
      </c>
      <c r="H242" s="92">
        <v>0</v>
      </c>
      <c r="I242" s="127">
        <v>0</v>
      </c>
      <c r="J242" s="124">
        <v>0</v>
      </c>
      <c r="K242" s="127">
        <v>0</v>
      </c>
      <c r="L242" s="124">
        <v>0</v>
      </c>
      <c r="M242" s="128">
        <v>0</v>
      </c>
      <c r="N242" s="124">
        <v>0</v>
      </c>
      <c r="O242" s="127">
        <v>0</v>
      </c>
      <c r="P242" s="124">
        <v>0</v>
      </c>
      <c r="Q242" s="128">
        <v>0</v>
      </c>
      <c r="R242" s="124">
        <v>0</v>
      </c>
      <c r="S242" s="128">
        <v>0</v>
      </c>
      <c r="T242" s="124">
        <v>0</v>
      </c>
      <c r="U242" s="127">
        <v>0</v>
      </c>
      <c r="V242" s="124">
        <v>0</v>
      </c>
      <c r="W242" s="128">
        <v>0</v>
      </c>
    </row>
    <row r="243" spans="3:23" x14ac:dyDescent="0.25">
      <c r="C243">
        <f t="shared" si="6"/>
        <v>312</v>
      </c>
      <c r="D243" s="166">
        <v>0</v>
      </c>
      <c r="E243" s="101">
        <v>0</v>
      </c>
      <c r="F243" s="98">
        <v>0</v>
      </c>
      <c r="G243" s="101">
        <v>0</v>
      </c>
      <c r="H243" s="92">
        <v>0</v>
      </c>
      <c r="I243" s="127">
        <v>0</v>
      </c>
      <c r="J243" s="124">
        <v>0</v>
      </c>
      <c r="K243" s="127">
        <v>0</v>
      </c>
      <c r="L243" s="124">
        <v>0</v>
      </c>
      <c r="M243" s="128">
        <v>0</v>
      </c>
      <c r="N243" s="124">
        <v>0</v>
      </c>
      <c r="O243" s="127">
        <v>0</v>
      </c>
      <c r="P243" s="124">
        <v>0</v>
      </c>
      <c r="Q243" s="128">
        <v>0</v>
      </c>
      <c r="R243" s="124">
        <v>0</v>
      </c>
      <c r="S243" s="128">
        <v>0</v>
      </c>
      <c r="T243" s="124">
        <v>0</v>
      </c>
      <c r="U243" s="127">
        <v>0</v>
      </c>
      <c r="V243" s="124">
        <v>0</v>
      </c>
      <c r="W243" s="128">
        <v>0</v>
      </c>
    </row>
    <row r="244" spans="3:23" x14ac:dyDescent="0.25">
      <c r="C244">
        <f t="shared" si="6"/>
        <v>313</v>
      </c>
      <c r="D244" s="166">
        <v>0</v>
      </c>
      <c r="E244" s="101">
        <v>0</v>
      </c>
      <c r="F244" s="98">
        <v>0</v>
      </c>
      <c r="G244" s="101">
        <v>0</v>
      </c>
      <c r="H244" s="92">
        <v>0</v>
      </c>
      <c r="I244" s="127">
        <v>0</v>
      </c>
      <c r="J244" s="124">
        <v>0</v>
      </c>
      <c r="K244" s="127">
        <v>0</v>
      </c>
      <c r="L244" s="124">
        <v>0</v>
      </c>
      <c r="M244" s="128">
        <v>0</v>
      </c>
      <c r="N244" s="124">
        <v>0</v>
      </c>
      <c r="O244" s="127">
        <v>0</v>
      </c>
      <c r="P244" s="124">
        <v>0</v>
      </c>
      <c r="Q244" s="128">
        <v>0</v>
      </c>
      <c r="R244" s="124">
        <v>0</v>
      </c>
      <c r="S244" s="128">
        <v>0</v>
      </c>
      <c r="T244" s="124">
        <v>0</v>
      </c>
      <c r="U244" s="127">
        <v>0</v>
      </c>
      <c r="V244" s="124">
        <v>0</v>
      </c>
      <c r="W244" s="128">
        <v>0</v>
      </c>
    </row>
    <row r="245" spans="3:23" x14ac:dyDescent="0.25">
      <c r="C245">
        <f t="shared" si="6"/>
        <v>314</v>
      </c>
      <c r="D245" s="166">
        <v>0</v>
      </c>
      <c r="E245" s="101">
        <v>0</v>
      </c>
      <c r="F245" s="98">
        <v>0</v>
      </c>
      <c r="G245" s="101">
        <v>0</v>
      </c>
      <c r="H245" s="92">
        <v>0</v>
      </c>
      <c r="I245" s="127">
        <v>0</v>
      </c>
      <c r="J245" s="124">
        <v>0</v>
      </c>
      <c r="K245" s="127">
        <v>0</v>
      </c>
      <c r="L245" s="124">
        <v>0</v>
      </c>
      <c r="M245" s="128">
        <v>0</v>
      </c>
      <c r="N245" s="124">
        <v>0</v>
      </c>
      <c r="O245" s="127">
        <v>0</v>
      </c>
      <c r="P245" s="124">
        <v>0</v>
      </c>
      <c r="Q245" s="128">
        <v>0</v>
      </c>
      <c r="R245" s="124">
        <v>0</v>
      </c>
      <c r="S245" s="128">
        <v>0</v>
      </c>
      <c r="T245" s="124">
        <v>0</v>
      </c>
      <c r="U245" s="127">
        <v>0</v>
      </c>
      <c r="V245" s="124">
        <v>0</v>
      </c>
      <c r="W245" s="128">
        <v>0</v>
      </c>
    </row>
    <row r="246" spans="3:23" x14ac:dyDescent="0.25">
      <c r="C246">
        <f t="shared" si="6"/>
        <v>315</v>
      </c>
      <c r="D246" s="166">
        <v>0</v>
      </c>
      <c r="E246" s="101">
        <v>0</v>
      </c>
      <c r="F246" s="98">
        <v>0</v>
      </c>
      <c r="G246" s="101">
        <v>0</v>
      </c>
      <c r="H246" s="92">
        <v>0</v>
      </c>
      <c r="I246" s="127">
        <v>0</v>
      </c>
      <c r="J246" s="124">
        <v>0</v>
      </c>
      <c r="K246" s="127">
        <v>0</v>
      </c>
      <c r="L246" s="124">
        <v>0</v>
      </c>
      <c r="M246" s="128">
        <v>0</v>
      </c>
      <c r="N246" s="124">
        <v>0</v>
      </c>
      <c r="O246" s="127">
        <v>0</v>
      </c>
      <c r="P246" s="124">
        <v>0</v>
      </c>
      <c r="Q246" s="128">
        <v>0</v>
      </c>
      <c r="R246" s="124">
        <v>0</v>
      </c>
      <c r="S246" s="128">
        <v>0</v>
      </c>
      <c r="T246" s="124">
        <v>0</v>
      </c>
      <c r="U246" s="127">
        <v>0</v>
      </c>
      <c r="V246" s="124">
        <v>0</v>
      </c>
      <c r="W246" s="128">
        <v>0</v>
      </c>
    </row>
    <row r="247" spans="3:23" x14ac:dyDescent="0.25">
      <c r="C247">
        <f t="shared" si="6"/>
        <v>316</v>
      </c>
      <c r="D247" s="166">
        <v>0</v>
      </c>
      <c r="E247" s="101">
        <v>0</v>
      </c>
      <c r="F247" s="98">
        <v>0</v>
      </c>
      <c r="G247" s="101">
        <v>0</v>
      </c>
      <c r="H247" s="92">
        <v>0</v>
      </c>
      <c r="I247" s="127">
        <v>0</v>
      </c>
      <c r="J247" s="124">
        <v>0</v>
      </c>
      <c r="K247" s="127">
        <v>0</v>
      </c>
      <c r="L247" s="124">
        <v>0</v>
      </c>
      <c r="M247" s="128">
        <v>0</v>
      </c>
      <c r="N247" s="124">
        <v>0</v>
      </c>
      <c r="O247" s="127">
        <v>0</v>
      </c>
      <c r="P247" s="124">
        <v>0</v>
      </c>
      <c r="Q247" s="128">
        <v>0</v>
      </c>
      <c r="R247" s="124">
        <v>0</v>
      </c>
      <c r="S247" s="128">
        <v>0</v>
      </c>
      <c r="T247" s="124">
        <v>0</v>
      </c>
      <c r="U247" s="127">
        <v>0</v>
      </c>
      <c r="V247" s="124">
        <v>0</v>
      </c>
      <c r="W247" s="128">
        <v>0</v>
      </c>
    </row>
    <row r="248" spans="3:23" x14ac:dyDescent="0.25">
      <c r="C248">
        <f t="shared" si="6"/>
        <v>317</v>
      </c>
      <c r="D248" s="166">
        <v>0</v>
      </c>
      <c r="E248" s="101">
        <v>0</v>
      </c>
      <c r="F248" s="98">
        <v>0</v>
      </c>
      <c r="G248" s="101">
        <v>0</v>
      </c>
      <c r="H248" s="92">
        <v>0</v>
      </c>
      <c r="I248" s="127">
        <v>0</v>
      </c>
      <c r="J248" s="124">
        <v>0</v>
      </c>
      <c r="K248" s="127">
        <v>0</v>
      </c>
      <c r="L248" s="124">
        <v>0</v>
      </c>
      <c r="M248" s="128">
        <v>0</v>
      </c>
      <c r="N248" s="124">
        <v>0</v>
      </c>
      <c r="O248" s="127">
        <v>0</v>
      </c>
      <c r="P248" s="124">
        <v>0</v>
      </c>
      <c r="Q248" s="128">
        <v>0</v>
      </c>
      <c r="R248" s="124">
        <v>0</v>
      </c>
      <c r="S248" s="128">
        <v>0</v>
      </c>
      <c r="T248" s="124">
        <v>0</v>
      </c>
      <c r="U248" s="127">
        <v>0</v>
      </c>
      <c r="V248" s="124">
        <v>0</v>
      </c>
      <c r="W248" s="128">
        <v>0</v>
      </c>
    </row>
    <row r="249" spans="3:23" x14ac:dyDescent="0.25">
      <c r="C249">
        <f t="shared" si="6"/>
        <v>318</v>
      </c>
      <c r="D249" s="166">
        <v>0</v>
      </c>
      <c r="E249" s="101">
        <v>0</v>
      </c>
      <c r="F249" s="98">
        <v>0</v>
      </c>
      <c r="G249" s="101">
        <v>0</v>
      </c>
      <c r="H249" s="92">
        <v>0</v>
      </c>
      <c r="I249" s="127">
        <v>0</v>
      </c>
      <c r="J249" s="124">
        <v>0</v>
      </c>
      <c r="K249" s="127">
        <v>0</v>
      </c>
      <c r="L249" s="124">
        <v>0</v>
      </c>
      <c r="M249" s="128">
        <v>0</v>
      </c>
      <c r="N249" s="124">
        <v>0</v>
      </c>
      <c r="O249" s="127">
        <v>0</v>
      </c>
      <c r="P249" s="124">
        <v>0</v>
      </c>
      <c r="Q249" s="128">
        <v>0</v>
      </c>
      <c r="R249" s="124">
        <v>0</v>
      </c>
      <c r="S249" s="128">
        <v>0</v>
      </c>
      <c r="T249" s="124">
        <v>0</v>
      </c>
      <c r="U249" s="127">
        <v>0</v>
      </c>
      <c r="V249" s="124">
        <v>0</v>
      </c>
      <c r="W249" s="128">
        <v>0</v>
      </c>
    </row>
    <row r="250" spans="3:23" x14ac:dyDescent="0.25">
      <c r="C250">
        <f t="shared" si="6"/>
        <v>319</v>
      </c>
      <c r="D250" s="166">
        <v>0</v>
      </c>
      <c r="E250" s="101">
        <v>0</v>
      </c>
      <c r="F250" s="98">
        <v>0</v>
      </c>
      <c r="G250" s="101">
        <v>0</v>
      </c>
      <c r="H250" s="92">
        <v>0</v>
      </c>
      <c r="I250" s="127">
        <v>0</v>
      </c>
      <c r="J250" s="124">
        <v>0</v>
      </c>
      <c r="K250" s="127">
        <v>0</v>
      </c>
      <c r="L250" s="124">
        <v>0</v>
      </c>
      <c r="M250" s="128">
        <v>0</v>
      </c>
      <c r="N250" s="124">
        <v>0</v>
      </c>
      <c r="O250" s="127">
        <v>0</v>
      </c>
      <c r="P250" s="124">
        <v>0</v>
      </c>
      <c r="Q250" s="128">
        <v>0</v>
      </c>
      <c r="R250" s="124">
        <v>0</v>
      </c>
      <c r="S250" s="128">
        <v>0</v>
      </c>
      <c r="T250" s="124">
        <v>0</v>
      </c>
      <c r="U250" s="127">
        <v>0</v>
      </c>
      <c r="V250" s="124">
        <v>0</v>
      </c>
      <c r="W250" s="128">
        <v>0</v>
      </c>
    </row>
    <row r="251" spans="3:23" x14ac:dyDescent="0.25">
      <c r="C251">
        <f t="shared" si="6"/>
        <v>320</v>
      </c>
      <c r="D251" s="166">
        <v>0</v>
      </c>
      <c r="E251" s="101">
        <v>0</v>
      </c>
      <c r="F251" s="98">
        <v>0</v>
      </c>
      <c r="G251" s="101">
        <v>0</v>
      </c>
      <c r="H251" s="92">
        <v>0</v>
      </c>
      <c r="I251" s="127">
        <v>0</v>
      </c>
      <c r="J251" s="124">
        <v>0</v>
      </c>
      <c r="K251" s="127">
        <v>0</v>
      </c>
      <c r="L251" s="124">
        <v>0</v>
      </c>
      <c r="M251" s="128">
        <v>0</v>
      </c>
      <c r="N251" s="124">
        <v>0</v>
      </c>
      <c r="O251" s="127">
        <v>0</v>
      </c>
      <c r="P251" s="124">
        <v>0</v>
      </c>
      <c r="Q251" s="128">
        <v>0</v>
      </c>
      <c r="R251" s="124">
        <v>0</v>
      </c>
      <c r="S251" s="128">
        <v>0</v>
      </c>
      <c r="T251" s="124">
        <v>0</v>
      </c>
      <c r="U251" s="127">
        <v>0</v>
      </c>
      <c r="V251" s="124">
        <v>0</v>
      </c>
      <c r="W251" s="128">
        <v>0</v>
      </c>
    </row>
    <row r="252" spans="3:23" x14ac:dyDescent="0.25">
      <c r="C252">
        <f t="shared" si="6"/>
        <v>321</v>
      </c>
      <c r="D252" s="166">
        <v>0</v>
      </c>
      <c r="E252" s="101">
        <v>0</v>
      </c>
      <c r="F252" s="98">
        <v>0</v>
      </c>
      <c r="G252" s="101">
        <v>0</v>
      </c>
      <c r="H252" s="92">
        <v>0</v>
      </c>
      <c r="I252" s="127">
        <v>0</v>
      </c>
      <c r="J252" s="124">
        <v>0</v>
      </c>
      <c r="K252" s="127">
        <v>0</v>
      </c>
      <c r="L252" s="124">
        <v>0</v>
      </c>
      <c r="M252" s="128">
        <v>0</v>
      </c>
      <c r="N252" s="124">
        <v>0</v>
      </c>
      <c r="O252" s="127">
        <v>0</v>
      </c>
      <c r="P252" s="124">
        <v>0</v>
      </c>
      <c r="Q252" s="128">
        <v>0</v>
      </c>
      <c r="R252" s="124">
        <v>0</v>
      </c>
      <c r="S252" s="128">
        <v>0</v>
      </c>
      <c r="T252" s="124">
        <v>0</v>
      </c>
      <c r="U252" s="127">
        <v>0</v>
      </c>
      <c r="V252" s="124">
        <v>0</v>
      </c>
      <c r="W252" s="128">
        <v>0</v>
      </c>
    </row>
    <row r="253" spans="3:23" x14ac:dyDescent="0.25">
      <c r="C253">
        <f t="shared" si="6"/>
        <v>322</v>
      </c>
      <c r="D253" s="166">
        <v>0</v>
      </c>
      <c r="E253" s="101">
        <v>0</v>
      </c>
      <c r="F253" s="98">
        <v>0</v>
      </c>
      <c r="G253" s="101">
        <v>0</v>
      </c>
      <c r="H253" s="92">
        <v>0</v>
      </c>
      <c r="I253" s="127">
        <v>0</v>
      </c>
      <c r="J253" s="124">
        <v>0</v>
      </c>
      <c r="K253" s="127">
        <v>0</v>
      </c>
      <c r="L253" s="124">
        <v>0</v>
      </c>
      <c r="M253" s="128">
        <v>0</v>
      </c>
      <c r="N253" s="124">
        <v>0</v>
      </c>
      <c r="O253" s="127">
        <v>0</v>
      </c>
      <c r="P253" s="124">
        <v>0</v>
      </c>
      <c r="Q253" s="128">
        <v>0</v>
      </c>
      <c r="R253" s="124">
        <v>0</v>
      </c>
      <c r="S253" s="128">
        <v>0</v>
      </c>
      <c r="T253" s="124">
        <v>0</v>
      </c>
      <c r="U253" s="127">
        <v>0</v>
      </c>
      <c r="V253" s="124">
        <v>0</v>
      </c>
      <c r="W253" s="128">
        <v>0</v>
      </c>
    </row>
    <row r="254" spans="3:23" x14ac:dyDescent="0.25">
      <c r="C254">
        <f t="shared" si="6"/>
        <v>323</v>
      </c>
      <c r="D254" s="166">
        <v>0</v>
      </c>
      <c r="E254" s="101">
        <v>0</v>
      </c>
      <c r="F254" s="98">
        <v>0</v>
      </c>
      <c r="G254" s="101">
        <v>0</v>
      </c>
      <c r="H254" s="92">
        <v>0</v>
      </c>
      <c r="I254" s="127">
        <v>0</v>
      </c>
      <c r="J254" s="124">
        <v>0</v>
      </c>
      <c r="K254" s="127">
        <v>0</v>
      </c>
      <c r="L254" s="124">
        <v>0</v>
      </c>
      <c r="M254" s="128">
        <v>0</v>
      </c>
      <c r="N254" s="124">
        <v>0</v>
      </c>
      <c r="O254" s="127">
        <v>0</v>
      </c>
      <c r="P254" s="124">
        <v>0</v>
      </c>
      <c r="Q254" s="128">
        <v>0</v>
      </c>
      <c r="R254" s="124">
        <v>0</v>
      </c>
      <c r="S254" s="128">
        <v>0</v>
      </c>
      <c r="T254" s="124">
        <v>0</v>
      </c>
      <c r="U254" s="127">
        <v>0</v>
      </c>
      <c r="V254" s="124">
        <v>0</v>
      </c>
      <c r="W254" s="128">
        <v>0</v>
      </c>
    </row>
    <row r="255" spans="3:23" x14ac:dyDescent="0.25">
      <c r="C255">
        <f t="shared" si="6"/>
        <v>324</v>
      </c>
      <c r="D255" s="166">
        <v>0</v>
      </c>
      <c r="E255" s="101">
        <v>0</v>
      </c>
      <c r="F255" s="98">
        <v>0</v>
      </c>
      <c r="G255" s="101">
        <v>0</v>
      </c>
      <c r="H255" s="92">
        <v>0</v>
      </c>
      <c r="I255" s="127">
        <v>0</v>
      </c>
      <c r="J255" s="124">
        <v>0</v>
      </c>
      <c r="K255" s="127">
        <v>0</v>
      </c>
      <c r="L255" s="124">
        <v>0</v>
      </c>
      <c r="M255" s="128">
        <v>0</v>
      </c>
      <c r="N255" s="124">
        <v>0</v>
      </c>
      <c r="O255" s="127">
        <v>0</v>
      </c>
      <c r="P255" s="124">
        <v>0</v>
      </c>
      <c r="Q255" s="128">
        <v>0</v>
      </c>
      <c r="R255" s="124">
        <v>0</v>
      </c>
      <c r="S255" s="128">
        <v>0</v>
      </c>
      <c r="T255" s="124">
        <v>0</v>
      </c>
      <c r="U255" s="127">
        <v>0</v>
      </c>
      <c r="V255" s="124">
        <v>0</v>
      </c>
      <c r="W255" s="128">
        <v>0</v>
      </c>
    </row>
    <row r="256" spans="3:23" x14ac:dyDescent="0.25">
      <c r="C256">
        <f t="shared" si="6"/>
        <v>325</v>
      </c>
      <c r="D256" s="166">
        <v>0</v>
      </c>
      <c r="E256" s="101">
        <v>0</v>
      </c>
      <c r="F256" s="98">
        <v>0</v>
      </c>
      <c r="G256" s="101">
        <v>0</v>
      </c>
      <c r="H256" s="92">
        <v>0</v>
      </c>
      <c r="I256" s="127">
        <v>0</v>
      </c>
      <c r="J256" s="124">
        <v>0</v>
      </c>
      <c r="K256" s="127">
        <v>0</v>
      </c>
      <c r="L256" s="124">
        <v>0</v>
      </c>
      <c r="M256" s="128">
        <v>0</v>
      </c>
      <c r="N256" s="124">
        <v>0</v>
      </c>
      <c r="O256" s="127">
        <v>0</v>
      </c>
      <c r="P256" s="124">
        <v>0</v>
      </c>
      <c r="Q256" s="128">
        <v>0</v>
      </c>
      <c r="R256" s="124">
        <v>0</v>
      </c>
      <c r="S256" s="128">
        <v>0</v>
      </c>
      <c r="T256" s="124">
        <v>0</v>
      </c>
      <c r="U256" s="127">
        <v>0</v>
      </c>
      <c r="V256" s="124">
        <v>0</v>
      </c>
      <c r="W256" s="128">
        <v>0</v>
      </c>
    </row>
    <row r="257" spans="3:23" x14ac:dyDescent="0.25">
      <c r="C257">
        <f t="shared" si="6"/>
        <v>326</v>
      </c>
      <c r="D257" s="166">
        <v>0</v>
      </c>
      <c r="E257" s="101">
        <v>0</v>
      </c>
      <c r="F257" s="98">
        <v>0</v>
      </c>
      <c r="G257" s="101">
        <v>0</v>
      </c>
      <c r="H257" s="92">
        <v>0</v>
      </c>
      <c r="I257" s="127">
        <v>0</v>
      </c>
      <c r="J257" s="124">
        <v>0</v>
      </c>
      <c r="K257" s="127">
        <v>0</v>
      </c>
      <c r="L257" s="124">
        <v>0</v>
      </c>
      <c r="M257" s="128">
        <v>0</v>
      </c>
      <c r="N257" s="124">
        <v>0</v>
      </c>
      <c r="O257" s="127">
        <v>0</v>
      </c>
      <c r="P257" s="124">
        <v>0</v>
      </c>
      <c r="Q257" s="128">
        <v>0</v>
      </c>
      <c r="R257" s="124">
        <v>0</v>
      </c>
      <c r="S257" s="128">
        <v>0</v>
      </c>
      <c r="T257" s="124">
        <v>0</v>
      </c>
      <c r="U257" s="127">
        <v>0</v>
      </c>
      <c r="V257" s="124">
        <v>0</v>
      </c>
      <c r="W257" s="128">
        <v>0</v>
      </c>
    </row>
    <row r="258" spans="3:23" x14ac:dyDescent="0.25">
      <c r="C258">
        <f t="shared" si="6"/>
        <v>327</v>
      </c>
      <c r="D258" s="166">
        <v>0</v>
      </c>
      <c r="E258" s="101">
        <v>0</v>
      </c>
      <c r="F258" s="98">
        <v>0</v>
      </c>
      <c r="G258" s="101">
        <v>0</v>
      </c>
      <c r="H258" s="92">
        <v>0</v>
      </c>
      <c r="I258" s="127">
        <v>0</v>
      </c>
      <c r="J258" s="124">
        <v>0</v>
      </c>
      <c r="K258" s="127">
        <v>0</v>
      </c>
      <c r="L258" s="124">
        <v>0</v>
      </c>
      <c r="M258" s="128">
        <v>0</v>
      </c>
      <c r="N258" s="124">
        <v>0</v>
      </c>
      <c r="O258" s="127">
        <v>0</v>
      </c>
      <c r="P258" s="124">
        <v>0</v>
      </c>
      <c r="Q258" s="128">
        <v>0</v>
      </c>
      <c r="R258" s="124">
        <v>0</v>
      </c>
      <c r="S258" s="128">
        <v>0</v>
      </c>
      <c r="T258" s="124">
        <v>0</v>
      </c>
      <c r="U258" s="127">
        <v>0</v>
      </c>
      <c r="V258" s="124">
        <v>0</v>
      </c>
      <c r="W258" s="128">
        <v>0</v>
      </c>
    </row>
    <row r="259" spans="3:23" x14ac:dyDescent="0.25">
      <c r="C259">
        <f t="shared" si="6"/>
        <v>328</v>
      </c>
      <c r="D259" s="166">
        <v>0</v>
      </c>
      <c r="E259" s="101">
        <v>0</v>
      </c>
      <c r="F259" s="98">
        <v>0</v>
      </c>
      <c r="G259" s="101">
        <v>0</v>
      </c>
      <c r="H259" s="92">
        <v>0</v>
      </c>
      <c r="I259" s="127">
        <v>0</v>
      </c>
      <c r="J259" s="124">
        <v>0</v>
      </c>
      <c r="K259" s="127">
        <v>0</v>
      </c>
      <c r="L259" s="124">
        <v>0</v>
      </c>
      <c r="M259" s="128">
        <v>0</v>
      </c>
      <c r="N259" s="124">
        <v>0</v>
      </c>
      <c r="O259" s="127">
        <v>0</v>
      </c>
      <c r="P259" s="124">
        <v>0</v>
      </c>
      <c r="Q259" s="128">
        <v>0</v>
      </c>
      <c r="R259" s="124">
        <v>0</v>
      </c>
      <c r="S259" s="128">
        <v>0</v>
      </c>
      <c r="T259" s="124">
        <v>0</v>
      </c>
      <c r="U259" s="127">
        <v>0</v>
      </c>
      <c r="V259" s="124">
        <v>0</v>
      </c>
      <c r="W259" s="128">
        <v>0</v>
      </c>
    </row>
    <row r="260" spans="3:23" x14ac:dyDescent="0.25">
      <c r="C260">
        <f t="shared" si="6"/>
        <v>329</v>
      </c>
      <c r="D260" s="166">
        <v>0</v>
      </c>
      <c r="E260" s="101">
        <v>0</v>
      </c>
      <c r="F260" s="98">
        <v>0</v>
      </c>
      <c r="G260" s="101">
        <v>0</v>
      </c>
      <c r="H260" s="92">
        <v>0</v>
      </c>
      <c r="I260" s="127">
        <v>0</v>
      </c>
      <c r="J260" s="124">
        <v>0</v>
      </c>
      <c r="K260" s="127">
        <v>0</v>
      </c>
      <c r="L260" s="124">
        <v>0</v>
      </c>
      <c r="M260" s="128">
        <v>0</v>
      </c>
      <c r="N260" s="124">
        <v>0</v>
      </c>
      <c r="O260" s="127">
        <v>0</v>
      </c>
      <c r="P260" s="124">
        <v>0</v>
      </c>
      <c r="Q260" s="128">
        <v>0</v>
      </c>
      <c r="R260" s="124">
        <v>0</v>
      </c>
      <c r="S260" s="128">
        <v>0</v>
      </c>
      <c r="T260" s="124">
        <v>0</v>
      </c>
      <c r="U260" s="127">
        <v>0</v>
      </c>
      <c r="V260" s="124">
        <v>0</v>
      </c>
      <c r="W260" s="128">
        <v>0</v>
      </c>
    </row>
    <row r="261" spans="3:23" x14ac:dyDescent="0.25">
      <c r="C261">
        <f t="shared" si="6"/>
        <v>330</v>
      </c>
      <c r="D261" s="166">
        <v>0</v>
      </c>
      <c r="E261" s="101">
        <v>0</v>
      </c>
      <c r="F261" s="98">
        <v>0</v>
      </c>
      <c r="G261" s="101">
        <v>0</v>
      </c>
      <c r="H261" s="92">
        <v>0</v>
      </c>
      <c r="I261" s="127">
        <v>0</v>
      </c>
      <c r="J261" s="124">
        <v>0</v>
      </c>
      <c r="K261" s="127">
        <v>0</v>
      </c>
      <c r="L261" s="124">
        <v>0</v>
      </c>
      <c r="M261" s="128">
        <v>0</v>
      </c>
      <c r="N261" s="124">
        <v>0</v>
      </c>
      <c r="O261" s="127">
        <v>0</v>
      </c>
      <c r="P261" s="124">
        <v>0</v>
      </c>
      <c r="Q261" s="128">
        <v>0</v>
      </c>
      <c r="R261" s="124">
        <v>0</v>
      </c>
      <c r="S261" s="128">
        <v>0</v>
      </c>
      <c r="T261" s="124">
        <v>0</v>
      </c>
      <c r="U261" s="127">
        <v>0</v>
      </c>
      <c r="V261" s="124">
        <v>0</v>
      </c>
      <c r="W261" s="128">
        <v>0</v>
      </c>
    </row>
    <row r="262" spans="3:23" x14ac:dyDescent="0.25">
      <c r="C262">
        <f t="shared" si="6"/>
        <v>331</v>
      </c>
      <c r="D262" s="166">
        <v>0</v>
      </c>
      <c r="E262" s="101">
        <v>0</v>
      </c>
      <c r="F262" s="98">
        <v>0</v>
      </c>
      <c r="G262" s="101">
        <v>0</v>
      </c>
      <c r="H262" s="92">
        <v>0</v>
      </c>
      <c r="I262" s="127">
        <v>0</v>
      </c>
      <c r="J262" s="124">
        <v>0</v>
      </c>
      <c r="K262" s="127">
        <v>0</v>
      </c>
      <c r="L262" s="124">
        <v>0</v>
      </c>
      <c r="M262" s="128">
        <v>0</v>
      </c>
      <c r="N262" s="124">
        <v>0</v>
      </c>
      <c r="O262" s="127">
        <v>0</v>
      </c>
      <c r="P262" s="124">
        <v>0</v>
      </c>
      <c r="Q262" s="128">
        <v>0</v>
      </c>
      <c r="R262" s="124">
        <v>0</v>
      </c>
      <c r="S262" s="128">
        <v>0</v>
      </c>
      <c r="T262" s="124">
        <v>0</v>
      </c>
      <c r="U262" s="127">
        <v>0</v>
      </c>
      <c r="V262" s="124">
        <v>0</v>
      </c>
      <c r="W262" s="128">
        <v>0</v>
      </c>
    </row>
    <row r="263" spans="3:23" x14ac:dyDescent="0.25">
      <c r="C263">
        <f t="shared" si="6"/>
        <v>332</v>
      </c>
      <c r="D263" s="166">
        <v>0</v>
      </c>
      <c r="E263" s="101">
        <v>0</v>
      </c>
      <c r="F263" s="98">
        <v>0</v>
      </c>
      <c r="G263" s="101">
        <v>0</v>
      </c>
      <c r="H263" s="92">
        <v>0</v>
      </c>
      <c r="I263" s="127">
        <v>0</v>
      </c>
      <c r="J263" s="124">
        <v>0</v>
      </c>
      <c r="K263" s="127">
        <v>0</v>
      </c>
      <c r="L263" s="124">
        <v>0</v>
      </c>
      <c r="M263" s="128">
        <v>0</v>
      </c>
      <c r="N263" s="124">
        <v>0</v>
      </c>
      <c r="O263" s="127">
        <v>0</v>
      </c>
      <c r="P263" s="124">
        <v>0</v>
      </c>
      <c r="Q263" s="128">
        <v>0</v>
      </c>
      <c r="R263" s="124">
        <v>0</v>
      </c>
      <c r="S263" s="128">
        <v>0</v>
      </c>
      <c r="T263" s="124">
        <v>0</v>
      </c>
      <c r="U263" s="127">
        <v>0</v>
      </c>
      <c r="V263" s="124">
        <v>0</v>
      </c>
      <c r="W263" s="128">
        <v>0</v>
      </c>
    </row>
    <row r="264" spans="3:23" x14ac:dyDescent="0.25">
      <c r="C264">
        <f t="shared" si="6"/>
        <v>333</v>
      </c>
      <c r="D264" s="166">
        <v>0</v>
      </c>
      <c r="E264" s="101">
        <v>0</v>
      </c>
      <c r="F264" s="98">
        <v>0</v>
      </c>
      <c r="G264" s="101">
        <v>0</v>
      </c>
      <c r="H264" s="92">
        <v>0</v>
      </c>
      <c r="I264" s="127">
        <v>0</v>
      </c>
      <c r="J264" s="124">
        <v>0</v>
      </c>
      <c r="K264" s="127">
        <v>0</v>
      </c>
      <c r="L264" s="124">
        <v>0</v>
      </c>
      <c r="M264" s="128">
        <v>0</v>
      </c>
      <c r="N264" s="124">
        <v>0</v>
      </c>
      <c r="O264" s="127">
        <v>0</v>
      </c>
      <c r="P264" s="124">
        <v>0</v>
      </c>
      <c r="Q264" s="128">
        <v>0</v>
      </c>
      <c r="R264" s="124">
        <v>0</v>
      </c>
      <c r="S264" s="128">
        <v>0</v>
      </c>
      <c r="T264" s="124">
        <v>0</v>
      </c>
      <c r="U264" s="127">
        <v>0</v>
      </c>
      <c r="V264" s="124">
        <v>0</v>
      </c>
      <c r="W264" s="128">
        <v>0</v>
      </c>
    </row>
    <row r="265" spans="3:23" x14ac:dyDescent="0.25">
      <c r="C265">
        <f t="shared" si="6"/>
        <v>334</v>
      </c>
      <c r="D265" s="166">
        <v>0</v>
      </c>
      <c r="E265" s="101">
        <v>0</v>
      </c>
      <c r="F265" s="98">
        <v>0</v>
      </c>
      <c r="G265" s="101">
        <v>0</v>
      </c>
      <c r="H265" s="92">
        <v>0</v>
      </c>
      <c r="I265" s="127">
        <v>0</v>
      </c>
      <c r="J265" s="124">
        <v>0</v>
      </c>
      <c r="K265" s="127">
        <v>0</v>
      </c>
      <c r="L265" s="124">
        <v>0</v>
      </c>
      <c r="M265" s="128">
        <v>0</v>
      </c>
      <c r="N265" s="124">
        <v>0</v>
      </c>
      <c r="O265" s="127">
        <v>0</v>
      </c>
      <c r="P265" s="124">
        <v>0</v>
      </c>
      <c r="Q265" s="128">
        <v>0</v>
      </c>
      <c r="R265" s="124">
        <v>0</v>
      </c>
      <c r="S265" s="128">
        <v>0</v>
      </c>
      <c r="T265" s="124">
        <v>0</v>
      </c>
      <c r="U265" s="127">
        <v>0</v>
      </c>
      <c r="V265" s="124">
        <v>0</v>
      </c>
      <c r="W265" s="128">
        <v>0</v>
      </c>
    </row>
    <row r="266" spans="3:23" x14ac:dyDescent="0.25">
      <c r="C266">
        <f t="shared" si="6"/>
        <v>335</v>
      </c>
      <c r="D266" s="166">
        <v>0</v>
      </c>
      <c r="E266" s="101">
        <v>0</v>
      </c>
      <c r="F266" s="98">
        <v>0</v>
      </c>
      <c r="G266" s="101">
        <v>0</v>
      </c>
      <c r="H266" s="92">
        <v>0</v>
      </c>
      <c r="I266" s="127">
        <v>0</v>
      </c>
      <c r="J266" s="124">
        <v>0</v>
      </c>
      <c r="K266" s="127">
        <v>0</v>
      </c>
      <c r="L266" s="124">
        <v>0</v>
      </c>
      <c r="M266" s="128">
        <v>0</v>
      </c>
      <c r="N266" s="124">
        <v>0</v>
      </c>
      <c r="O266" s="127">
        <v>0</v>
      </c>
      <c r="P266" s="124">
        <v>0</v>
      </c>
      <c r="Q266" s="128">
        <v>0</v>
      </c>
      <c r="R266" s="124">
        <v>0</v>
      </c>
      <c r="S266" s="128">
        <v>0</v>
      </c>
      <c r="T266" s="124">
        <v>0</v>
      </c>
      <c r="U266" s="127">
        <v>0</v>
      </c>
      <c r="V266" s="124">
        <v>0</v>
      </c>
      <c r="W266" s="128">
        <v>0</v>
      </c>
    </row>
    <row r="267" spans="3:23" x14ac:dyDescent="0.25">
      <c r="C267">
        <f t="shared" si="6"/>
        <v>336</v>
      </c>
      <c r="D267" s="166">
        <v>0</v>
      </c>
      <c r="E267" s="101">
        <v>0</v>
      </c>
      <c r="F267" s="98">
        <v>0</v>
      </c>
      <c r="G267" s="101">
        <v>0</v>
      </c>
      <c r="H267" s="92">
        <v>0</v>
      </c>
      <c r="I267" s="127">
        <v>0</v>
      </c>
      <c r="J267" s="124">
        <v>0</v>
      </c>
      <c r="K267" s="127">
        <v>0</v>
      </c>
      <c r="L267" s="124">
        <v>0</v>
      </c>
      <c r="M267" s="128">
        <v>0</v>
      </c>
      <c r="N267" s="124">
        <v>0</v>
      </c>
      <c r="O267" s="127">
        <v>0</v>
      </c>
      <c r="P267" s="124">
        <v>0</v>
      </c>
      <c r="Q267" s="128">
        <v>0</v>
      </c>
      <c r="R267" s="124">
        <v>0</v>
      </c>
      <c r="S267" s="128">
        <v>0</v>
      </c>
      <c r="T267" s="124">
        <v>0</v>
      </c>
      <c r="U267" s="127">
        <v>0</v>
      </c>
      <c r="V267" s="124">
        <v>0</v>
      </c>
      <c r="W267" s="128">
        <v>0</v>
      </c>
    </row>
    <row r="268" spans="3:23" x14ac:dyDescent="0.25">
      <c r="C268">
        <f t="shared" si="6"/>
        <v>337</v>
      </c>
      <c r="D268" s="166">
        <v>0</v>
      </c>
      <c r="E268" s="101">
        <v>0</v>
      </c>
      <c r="F268" s="98">
        <v>0</v>
      </c>
      <c r="G268" s="101">
        <v>0</v>
      </c>
      <c r="H268" s="92">
        <v>0</v>
      </c>
      <c r="I268" s="127">
        <v>0</v>
      </c>
      <c r="J268" s="124">
        <v>0</v>
      </c>
      <c r="K268" s="127">
        <v>0</v>
      </c>
      <c r="L268" s="124">
        <v>0</v>
      </c>
      <c r="M268" s="128">
        <v>0</v>
      </c>
      <c r="N268" s="124">
        <v>0</v>
      </c>
      <c r="O268" s="127">
        <v>0</v>
      </c>
      <c r="P268" s="124">
        <v>0</v>
      </c>
      <c r="Q268" s="128">
        <v>0</v>
      </c>
      <c r="R268" s="124">
        <v>0</v>
      </c>
      <c r="S268" s="128">
        <v>0</v>
      </c>
      <c r="T268" s="124">
        <v>0</v>
      </c>
      <c r="U268" s="127">
        <v>0</v>
      </c>
      <c r="V268" s="124">
        <v>0</v>
      </c>
      <c r="W268" s="128">
        <v>0</v>
      </c>
    </row>
    <row r="269" spans="3:23" x14ac:dyDescent="0.25">
      <c r="C269">
        <f t="shared" si="6"/>
        <v>338</v>
      </c>
      <c r="D269" s="166">
        <v>0</v>
      </c>
      <c r="E269" s="101">
        <v>0</v>
      </c>
      <c r="F269" s="98">
        <v>0</v>
      </c>
      <c r="G269" s="101">
        <v>0</v>
      </c>
      <c r="H269" s="92">
        <v>0</v>
      </c>
      <c r="I269" s="127">
        <v>0</v>
      </c>
      <c r="J269" s="124">
        <v>0</v>
      </c>
      <c r="K269" s="127">
        <v>0</v>
      </c>
      <c r="L269" s="124">
        <v>0</v>
      </c>
      <c r="M269" s="128">
        <v>0</v>
      </c>
      <c r="N269" s="124">
        <v>0</v>
      </c>
      <c r="O269" s="127">
        <v>0</v>
      </c>
      <c r="P269" s="124">
        <v>0</v>
      </c>
      <c r="Q269" s="128">
        <v>0</v>
      </c>
      <c r="R269" s="124">
        <v>0</v>
      </c>
      <c r="S269" s="128">
        <v>0</v>
      </c>
      <c r="T269" s="124">
        <v>0</v>
      </c>
      <c r="U269" s="127">
        <v>0</v>
      </c>
      <c r="V269" s="124">
        <v>0</v>
      </c>
      <c r="W269" s="128">
        <v>0</v>
      </c>
    </row>
    <row r="270" spans="3:23" x14ac:dyDescent="0.25">
      <c r="C270">
        <f t="shared" si="6"/>
        <v>339</v>
      </c>
      <c r="D270" s="166">
        <v>0</v>
      </c>
      <c r="E270" s="101">
        <v>0</v>
      </c>
      <c r="F270" s="98">
        <v>0</v>
      </c>
      <c r="G270" s="101">
        <v>0</v>
      </c>
      <c r="H270" s="92">
        <v>0</v>
      </c>
      <c r="I270" s="127">
        <v>0</v>
      </c>
      <c r="J270" s="124">
        <v>0</v>
      </c>
      <c r="K270" s="127">
        <v>0</v>
      </c>
      <c r="L270" s="124">
        <v>0</v>
      </c>
      <c r="M270" s="128">
        <v>0</v>
      </c>
      <c r="N270" s="124">
        <v>0</v>
      </c>
      <c r="O270" s="127">
        <v>0</v>
      </c>
      <c r="P270" s="124">
        <v>0</v>
      </c>
      <c r="Q270" s="128">
        <v>0</v>
      </c>
      <c r="R270" s="124">
        <v>0</v>
      </c>
      <c r="S270" s="128">
        <v>0</v>
      </c>
      <c r="T270" s="124">
        <v>0</v>
      </c>
      <c r="U270" s="127">
        <v>0</v>
      </c>
      <c r="V270" s="124">
        <v>0</v>
      </c>
      <c r="W270" s="128">
        <v>0</v>
      </c>
    </row>
    <row r="271" spans="3:23" x14ac:dyDescent="0.25">
      <c r="C271">
        <f t="shared" si="6"/>
        <v>340</v>
      </c>
      <c r="D271" s="166">
        <v>0</v>
      </c>
      <c r="E271" s="101">
        <v>0</v>
      </c>
      <c r="F271" s="98">
        <v>0</v>
      </c>
      <c r="G271" s="101">
        <v>0</v>
      </c>
      <c r="H271" s="92">
        <v>0</v>
      </c>
      <c r="I271" s="127">
        <v>0</v>
      </c>
      <c r="J271" s="124">
        <v>0</v>
      </c>
      <c r="K271" s="127">
        <v>0</v>
      </c>
      <c r="L271" s="124">
        <v>0</v>
      </c>
      <c r="M271" s="128">
        <v>0</v>
      </c>
      <c r="N271" s="124">
        <v>0</v>
      </c>
      <c r="O271" s="127">
        <v>0</v>
      </c>
      <c r="P271" s="124">
        <v>0</v>
      </c>
      <c r="Q271" s="128">
        <v>0</v>
      </c>
      <c r="R271" s="124">
        <v>0</v>
      </c>
      <c r="S271" s="128">
        <v>0</v>
      </c>
      <c r="T271" s="124">
        <v>0</v>
      </c>
      <c r="U271" s="127">
        <v>0</v>
      </c>
      <c r="V271" s="124">
        <v>0</v>
      </c>
      <c r="W271" s="128">
        <v>0</v>
      </c>
    </row>
    <row r="272" spans="3:23" x14ac:dyDescent="0.25">
      <c r="C272">
        <f t="shared" si="6"/>
        <v>341</v>
      </c>
      <c r="D272" s="166">
        <v>0</v>
      </c>
      <c r="E272" s="101">
        <v>0</v>
      </c>
      <c r="F272" s="98">
        <v>0</v>
      </c>
      <c r="G272" s="101">
        <v>0</v>
      </c>
      <c r="H272" s="92">
        <v>0</v>
      </c>
      <c r="I272" s="127">
        <v>0</v>
      </c>
      <c r="J272" s="124">
        <v>0</v>
      </c>
      <c r="K272" s="127">
        <v>0</v>
      </c>
      <c r="L272" s="124">
        <v>0</v>
      </c>
      <c r="M272" s="128">
        <v>0</v>
      </c>
      <c r="N272" s="124">
        <v>0</v>
      </c>
      <c r="O272" s="127">
        <v>0</v>
      </c>
      <c r="P272" s="124">
        <v>0</v>
      </c>
      <c r="Q272" s="128">
        <v>0</v>
      </c>
      <c r="R272" s="124">
        <v>0</v>
      </c>
      <c r="S272" s="128">
        <v>0</v>
      </c>
      <c r="T272" s="124">
        <v>0</v>
      </c>
      <c r="U272" s="127">
        <v>0</v>
      </c>
      <c r="V272" s="124">
        <v>0</v>
      </c>
      <c r="W272" s="128">
        <v>0</v>
      </c>
    </row>
    <row r="273" spans="3:23" x14ac:dyDescent="0.25">
      <c r="C273">
        <f t="shared" si="6"/>
        <v>342</v>
      </c>
      <c r="D273" s="166">
        <v>0</v>
      </c>
      <c r="E273" s="101">
        <v>0</v>
      </c>
      <c r="F273" s="98">
        <v>0</v>
      </c>
      <c r="G273" s="101">
        <v>0</v>
      </c>
      <c r="H273" s="92">
        <v>0</v>
      </c>
      <c r="I273" s="127">
        <v>0</v>
      </c>
      <c r="J273" s="124">
        <v>0</v>
      </c>
      <c r="K273" s="127">
        <v>0</v>
      </c>
      <c r="L273" s="124">
        <v>0</v>
      </c>
      <c r="M273" s="128">
        <v>0</v>
      </c>
      <c r="N273" s="124">
        <v>0</v>
      </c>
      <c r="O273" s="127">
        <v>0</v>
      </c>
      <c r="P273" s="124">
        <v>0</v>
      </c>
      <c r="Q273" s="128">
        <v>0</v>
      </c>
      <c r="R273" s="124">
        <v>0</v>
      </c>
      <c r="S273" s="128">
        <v>0</v>
      </c>
      <c r="T273" s="124">
        <v>0</v>
      </c>
      <c r="U273" s="127">
        <v>0</v>
      </c>
      <c r="V273" s="124">
        <v>0</v>
      </c>
      <c r="W273" s="128">
        <v>0</v>
      </c>
    </row>
    <row r="274" spans="3:23" x14ac:dyDescent="0.25">
      <c r="C274">
        <f t="shared" si="6"/>
        <v>343</v>
      </c>
      <c r="D274" s="166">
        <v>0</v>
      </c>
      <c r="E274" s="101">
        <v>0</v>
      </c>
      <c r="F274" s="98">
        <v>0</v>
      </c>
      <c r="G274" s="101">
        <v>0</v>
      </c>
      <c r="H274" s="92">
        <v>0</v>
      </c>
      <c r="I274" s="127">
        <v>0</v>
      </c>
      <c r="J274" s="124">
        <v>0</v>
      </c>
      <c r="K274" s="127">
        <v>0</v>
      </c>
      <c r="L274" s="124">
        <v>0</v>
      </c>
      <c r="M274" s="128">
        <v>0</v>
      </c>
      <c r="N274" s="124">
        <v>0</v>
      </c>
      <c r="O274" s="127">
        <v>0</v>
      </c>
      <c r="P274" s="124">
        <v>0</v>
      </c>
      <c r="Q274" s="128">
        <v>0</v>
      </c>
      <c r="R274" s="124">
        <v>0</v>
      </c>
      <c r="S274" s="128">
        <v>0</v>
      </c>
      <c r="T274" s="124">
        <v>0</v>
      </c>
      <c r="U274" s="127">
        <v>0</v>
      </c>
      <c r="V274" s="124">
        <v>0</v>
      </c>
      <c r="W274" s="128">
        <v>0</v>
      </c>
    </row>
    <row r="275" spans="3:23" x14ac:dyDescent="0.25">
      <c r="C275">
        <f t="shared" si="6"/>
        <v>344</v>
      </c>
      <c r="D275" s="166">
        <v>0</v>
      </c>
      <c r="E275" s="101">
        <v>0</v>
      </c>
      <c r="F275" s="98">
        <v>0</v>
      </c>
      <c r="G275" s="101">
        <v>0</v>
      </c>
      <c r="H275" s="92">
        <v>0</v>
      </c>
      <c r="I275" s="127">
        <v>0</v>
      </c>
      <c r="J275" s="124">
        <v>0</v>
      </c>
      <c r="K275" s="127">
        <v>0</v>
      </c>
      <c r="L275" s="124">
        <v>0</v>
      </c>
      <c r="M275" s="128">
        <v>0</v>
      </c>
      <c r="N275" s="124">
        <v>0</v>
      </c>
      <c r="O275" s="127">
        <v>0</v>
      </c>
      <c r="P275" s="124">
        <v>0</v>
      </c>
      <c r="Q275" s="128">
        <v>0</v>
      </c>
      <c r="R275" s="124">
        <v>0</v>
      </c>
      <c r="S275" s="128">
        <v>0</v>
      </c>
      <c r="T275" s="124">
        <v>0</v>
      </c>
      <c r="U275" s="127">
        <v>0</v>
      </c>
      <c r="V275" s="124">
        <v>0</v>
      </c>
      <c r="W275" s="128">
        <v>0</v>
      </c>
    </row>
    <row r="276" spans="3:23" x14ac:dyDescent="0.25">
      <c r="C276">
        <f t="shared" si="6"/>
        <v>345</v>
      </c>
      <c r="D276" s="166">
        <v>0</v>
      </c>
      <c r="E276" s="101">
        <v>0</v>
      </c>
      <c r="F276" s="98">
        <v>0</v>
      </c>
      <c r="G276" s="101">
        <v>0</v>
      </c>
      <c r="H276" s="92">
        <v>0</v>
      </c>
      <c r="I276" s="127">
        <v>0</v>
      </c>
      <c r="J276" s="124">
        <v>0</v>
      </c>
      <c r="K276" s="127">
        <v>0</v>
      </c>
      <c r="L276" s="124">
        <v>0</v>
      </c>
      <c r="M276" s="128">
        <v>0</v>
      </c>
      <c r="N276" s="124">
        <v>0</v>
      </c>
      <c r="O276" s="127">
        <v>0</v>
      </c>
      <c r="P276" s="124">
        <v>0</v>
      </c>
      <c r="Q276" s="128">
        <v>0</v>
      </c>
      <c r="R276" s="124">
        <v>0</v>
      </c>
      <c r="S276" s="128">
        <v>0</v>
      </c>
      <c r="T276" s="124">
        <v>0</v>
      </c>
      <c r="U276" s="127">
        <v>0</v>
      </c>
      <c r="V276" s="124">
        <v>0</v>
      </c>
      <c r="W276" s="128">
        <v>0</v>
      </c>
    </row>
    <row r="277" spans="3:23" x14ac:dyDescent="0.25">
      <c r="C277">
        <f t="shared" si="6"/>
        <v>346</v>
      </c>
      <c r="D277" s="166">
        <v>0</v>
      </c>
      <c r="E277" s="101">
        <v>0</v>
      </c>
      <c r="F277" s="98">
        <v>0</v>
      </c>
      <c r="G277" s="101">
        <v>0</v>
      </c>
      <c r="H277" s="92">
        <v>0</v>
      </c>
      <c r="I277" s="127">
        <v>0</v>
      </c>
      <c r="J277" s="124">
        <v>0</v>
      </c>
      <c r="K277" s="127">
        <v>0</v>
      </c>
      <c r="L277" s="124">
        <v>0</v>
      </c>
      <c r="M277" s="128">
        <v>0</v>
      </c>
      <c r="N277" s="124">
        <v>0</v>
      </c>
      <c r="O277" s="127">
        <v>0</v>
      </c>
      <c r="P277" s="124">
        <v>0</v>
      </c>
      <c r="Q277" s="128">
        <v>0</v>
      </c>
      <c r="R277" s="124">
        <v>0</v>
      </c>
      <c r="S277" s="128">
        <v>0</v>
      </c>
      <c r="T277" s="124">
        <v>0</v>
      </c>
      <c r="U277" s="127">
        <v>0</v>
      </c>
      <c r="V277" s="124">
        <v>0</v>
      </c>
      <c r="W277" s="128">
        <v>0</v>
      </c>
    </row>
    <row r="278" spans="3:23" x14ac:dyDescent="0.25">
      <c r="C278">
        <f t="shared" si="6"/>
        <v>347</v>
      </c>
      <c r="D278" s="166">
        <v>0</v>
      </c>
      <c r="E278" s="101">
        <v>0</v>
      </c>
      <c r="F278" s="98">
        <v>0</v>
      </c>
      <c r="G278" s="101">
        <v>0</v>
      </c>
      <c r="H278" s="92">
        <v>0</v>
      </c>
      <c r="I278" s="127">
        <v>0</v>
      </c>
      <c r="J278" s="124">
        <v>0</v>
      </c>
      <c r="K278" s="127">
        <v>0</v>
      </c>
      <c r="L278" s="124">
        <v>0</v>
      </c>
      <c r="M278" s="128">
        <v>0</v>
      </c>
      <c r="N278" s="124">
        <v>0</v>
      </c>
      <c r="O278" s="127">
        <v>0</v>
      </c>
      <c r="P278" s="124">
        <v>0</v>
      </c>
      <c r="Q278" s="128">
        <v>0</v>
      </c>
      <c r="R278" s="124">
        <v>0</v>
      </c>
      <c r="S278" s="128">
        <v>0</v>
      </c>
      <c r="T278" s="124">
        <v>0</v>
      </c>
      <c r="U278" s="127">
        <v>0</v>
      </c>
      <c r="V278" s="124">
        <v>0</v>
      </c>
      <c r="W278" s="128">
        <v>0</v>
      </c>
    </row>
    <row r="279" spans="3:23" x14ac:dyDescent="0.25">
      <c r="C279">
        <f t="shared" si="6"/>
        <v>348</v>
      </c>
      <c r="D279" s="166">
        <v>0</v>
      </c>
      <c r="E279" s="101">
        <v>0</v>
      </c>
      <c r="F279" s="98">
        <v>0</v>
      </c>
      <c r="G279" s="101">
        <v>0</v>
      </c>
      <c r="H279" s="92">
        <v>0</v>
      </c>
      <c r="I279" s="127">
        <v>0</v>
      </c>
      <c r="J279" s="124">
        <v>0</v>
      </c>
      <c r="K279" s="127">
        <v>0</v>
      </c>
      <c r="L279" s="124">
        <v>0</v>
      </c>
      <c r="M279" s="128">
        <v>0</v>
      </c>
      <c r="N279" s="124">
        <v>0</v>
      </c>
      <c r="O279" s="127">
        <v>0</v>
      </c>
      <c r="P279" s="124">
        <v>0</v>
      </c>
      <c r="Q279" s="128">
        <v>0</v>
      </c>
      <c r="R279" s="124">
        <v>0</v>
      </c>
      <c r="S279" s="128">
        <v>0</v>
      </c>
      <c r="T279" s="124">
        <v>0</v>
      </c>
      <c r="U279" s="127">
        <v>0</v>
      </c>
      <c r="V279" s="124">
        <v>0</v>
      </c>
      <c r="W279" s="128">
        <v>0</v>
      </c>
    </row>
    <row r="280" spans="3:23" x14ac:dyDescent="0.25">
      <c r="C280">
        <f t="shared" si="6"/>
        <v>349</v>
      </c>
      <c r="D280" s="166">
        <v>0</v>
      </c>
      <c r="E280" s="101">
        <v>0</v>
      </c>
      <c r="F280" s="98">
        <v>0</v>
      </c>
      <c r="G280" s="101">
        <v>0</v>
      </c>
      <c r="H280" s="92">
        <v>0</v>
      </c>
      <c r="I280" s="127">
        <v>0</v>
      </c>
      <c r="J280" s="124">
        <v>0</v>
      </c>
      <c r="K280" s="127">
        <v>0</v>
      </c>
      <c r="L280" s="124">
        <v>0</v>
      </c>
      <c r="M280" s="128">
        <v>0</v>
      </c>
      <c r="N280" s="124">
        <v>0</v>
      </c>
      <c r="O280" s="127">
        <v>0</v>
      </c>
      <c r="P280" s="124">
        <v>0</v>
      </c>
      <c r="Q280" s="128">
        <v>0</v>
      </c>
      <c r="R280" s="124">
        <v>0</v>
      </c>
      <c r="S280" s="128">
        <v>0</v>
      </c>
      <c r="T280" s="124">
        <v>0</v>
      </c>
      <c r="U280" s="127">
        <v>0</v>
      </c>
      <c r="V280" s="124">
        <v>0</v>
      </c>
      <c r="W280" s="128">
        <v>0</v>
      </c>
    </row>
    <row r="281" spans="3:23" x14ac:dyDescent="0.25">
      <c r="C281">
        <f t="shared" si="6"/>
        <v>350</v>
      </c>
      <c r="D281" s="166">
        <v>0</v>
      </c>
      <c r="E281" s="101">
        <v>0</v>
      </c>
      <c r="F281" s="98">
        <v>0</v>
      </c>
      <c r="G281" s="101">
        <v>0</v>
      </c>
      <c r="H281" s="92">
        <v>0</v>
      </c>
      <c r="I281" s="127">
        <v>0</v>
      </c>
      <c r="J281" s="124">
        <v>0</v>
      </c>
      <c r="K281" s="127">
        <v>0</v>
      </c>
      <c r="L281" s="124">
        <v>0</v>
      </c>
      <c r="M281" s="128">
        <v>0</v>
      </c>
      <c r="N281" s="124">
        <v>0</v>
      </c>
      <c r="O281" s="127">
        <v>0</v>
      </c>
      <c r="P281" s="124">
        <v>0</v>
      </c>
      <c r="Q281" s="128">
        <v>0</v>
      </c>
      <c r="R281" s="124">
        <v>0</v>
      </c>
      <c r="S281" s="128">
        <v>0</v>
      </c>
      <c r="T281" s="124">
        <v>0</v>
      </c>
      <c r="U281" s="127">
        <v>0</v>
      </c>
      <c r="V281" s="124">
        <v>0</v>
      </c>
      <c r="W281" s="128">
        <v>0</v>
      </c>
    </row>
    <row r="282" spans="3:23" x14ac:dyDescent="0.25">
      <c r="C282">
        <f t="shared" si="6"/>
        <v>351</v>
      </c>
      <c r="D282" s="166">
        <v>0</v>
      </c>
      <c r="E282" s="101">
        <v>0</v>
      </c>
      <c r="F282" s="98">
        <v>0</v>
      </c>
      <c r="G282" s="101">
        <v>0</v>
      </c>
      <c r="H282" s="92">
        <v>0</v>
      </c>
      <c r="I282" s="127">
        <v>0</v>
      </c>
      <c r="J282" s="124">
        <v>0</v>
      </c>
      <c r="K282" s="127">
        <v>0</v>
      </c>
      <c r="L282" s="124">
        <v>0</v>
      </c>
      <c r="M282" s="128">
        <v>0</v>
      </c>
      <c r="N282" s="124">
        <v>0</v>
      </c>
      <c r="O282" s="127">
        <v>0</v>
      </c>
      <c r="P282" s="124">
        <v>0</v>
      </c>
      <c r="Q282" s="128">
        <v>0</v>
      </c>
      <c r="R282" s="124">
        <v>0</v>
      </c>
      <c r="S282" s="128">
        <v>0</v>
      </c>
      <c r="T282" s="124">
        <v>0</v>
      </c>
      <c r="U282" s="127">
        <v>0</v>
      </c>
      <c r="V282" s="124">
        <v>0</v>
      </c>
      <c r="W282" s="128">
        <v>0</v>
      </c>
    </row>
    <row r="283" spans="3:23" x14ac:dyDescent="0.25">
      <c r="C283">
        <f t="shared" si="6"/>
        <v>352</v>
      </c>
      <c r="D283" s="166">
        <v>0</v>
      </c>
      <c r="E283" s="101">
        <v>0</v>
      </c>
      <c r="F283" s="98">
        <v>0</v>
      </c>
      <c r="G283" s="101">
        <v>0</v>
      </c>
      <c r="H283" s="92">
        <v>0</v>
      </c>
      <c r="I283" s="127">
        <v>0</v>
      </c>
      <c r="J283" s="124">
        <v>0</v>
      </c>
      <c r="K283" s="127">
        <v>0</v>
      </c>
      <c r="L283" s="124">
        <v>0</v>
      </c>
      <c r="M283" s="128">
        <v>0</v>
      </c>
      <c r="N283" s="124">
        <v>0</v>
      </c>
      <c r="O283" s="127">
        <v>0</v>
      </c>
      <c r="P283" s="124">
        <v>0</v>
      </c>
      <c r="Q283" s="128">
        <v>0</v>
      </c>
      <c r="R283" s="124">
        <v>0</v>
      </c>
      <c r="S283" s="128">
        <v>0</v>
      </c>
      <c r="T283" s="124">
        <v>0</v>
      </c>
      <c r="U283" s="127">
        <v>0</v>
      </c>
      <c r="V283" s="124">
        <v>0</v>
      </c>
      <c r="W283" s="128">
        <v>0</v>
      </c>
    </row>
    <row r="284" spans="3:23" x14ac:dyDescent="0.25">
      <c r="C284">
        <f t="shared" si="6"/>
        <v>353</v>
      </c>
      <c r="D284" s="166">
        <v>0</v>
      </c>
      <c r="E284" s="101">
        <v>0</v>
      </c>
      <c r="F284" s="98">
        <v>0</v>
      </c>
      <c r="G284" s="101">
        <v>0</v>
      </c>
      <c r="H284" s="92">
        <v>0</v>
      </c>
      <c r="I284" s="127">
        <v>0</v>
      </c>
      <c r="J284" s="124">
        <v>0</v>
      </c>
      <c r="K284" s="127">
        <v>0</v>
      </c>
      <c r="L284" s="124">
        <v>0</v>
      </c>
      <c r="M284" s="128">
        <v>0</v>
      </c>
      <c r="N284" s="124">
        <v>0</v>
      </c>
      <c r="O284" s="127">
        <v>0</v>
      </c>
      <c r="P284" s="124">
        <v>0</v>
      </c>
      <c r="Q284" s="128">
        <v>0</v>
      </c>
      <c r="R284" s="124">
        <v>0</v>
      </c>
      <c r="S284" s="128">
        <v>0</v>
      </c>
      <c r="T284" s="124">
        <v>0</v>
      </c>
      <c r="U284" s="127">
        <v>0</v>
      </c>
      <c r="V284" s="124">
        <v>0</v>
      </c>
      <c r="W284" s="128">
        <v>0</v>
      </c>
    </row>
    <row r="285" spans="3:23" x14ac:dyDescent="0.25">
      <c r="C285">
        <f t="shared" si="6"/>
        <v>354</v>
      </c>
      <c r="D285" s="166">
        <v>0</v>
      </c>
      <c r="E285" s="101">
        <v>0</v>
      </c>
      <c r="F285" s="98">
        <v>0</v>
      </c>
      <c r="G285" s="101">
        <v>0</v>
      </c>
      <c r="H285" s="92">
        <v>0</v>
      </c>
      <c r="I285" s="127">
        <v>0</v>
      </c>
      <c r="J285" s="124">
        <v>0</v>
      </c>
      <c r="K285" s="127">
        <v>0</v>
      </c>
      <c r="L285" s="124">
        <v>0</v>
      </c>
      <c r="M285" s="128">
        <v>0</v>
      </c>
      <c r="N285" s="124">
        <v>0</v>
      </c>
      <c r="O285" s="127">
        <v>0</v>
      </c>
      <c r="P285" s="124">
        <v>0</v>
      </c>
      <c r="Q285" s="128">
        <v>0</v>
      </c>
      <c r="R285" s="124">
        <v>0</v>
      </c>
      <c r="S285" s="128">
        <v>0</v>
      </c>
      <c r="T285" s="124">
        <v>0</v>
      </c>
      <c r="U285" s="127">
        <v>0</v>
      </c>
      <c r="V285" s="124">
        <v>0</v>
      </c>
      <c r="W285" s="128">
        <v>0</v>
      </c>
    </row>
    <row r="286" spans="3:23" x14ac:dyDescent="0.25">
      <c r="C286">
        <f t="shared" si="6"/>
        <v>355</v>
      </c>
      <c r="D286" s="166">
        <v>0</v>
      </c>
      <c r="E286" s="101">
        <v>0</v>
      </c>
      <c r="F286" s="98">
        <v>0</v>
      </c>
      <c r="G286" s="101">
        <v>0</v>
      </c>
      <c r="H286" s="92">
        <v>0</v>
      </c>
      <c r="I286" s="127">
        <v>0</v>
      </c>
      <c r="J286" s="124">
        <v>0</v>
      </c>
      <c r="K286" s="127">
        <v>0</v>
      </c>
      <c r="L286" s="124">
        <v>0</v>
      </c>
      <c r="M286" s="128">
        <v>0</v>
      </c>
      <c r="N286" s="124">
        <v>0</v>
      </c>
      <c r="O286" s="127">
        <v>0</v>
      </c>
      <c r="P286" s="124">
        <v>0</v>
      </c>
      <c r="Q286" s="128">
        <v>0</v>
      </c>
      <c r="R286" s="124">
        <v>0</v>
      </c>
      <c r="S286" s="128">
        <v>0</v>
      </c>
      <c r="T286" s="124">
        <v>0</v>
      </c>
      <c r="U286" s="127">
        <v>0</v>
      </c>
      <c r="V286" s="124">
        <v>0</v>
      </c>
      <c r="W286" s="128">
        <v>0</v>
      </c>
    </row>
    <row r="287" spans="3:23" x14ac:dyDescent="0.25">
      <c r="C287">
        <f t="shared" si="6"/>
        <v>356</v>
      </c>
      <c r="D287" s="166">
        <v>0</v>
      </c>
      <c r="E287" s="101">
        <v>0</v>
      </c>
      <c r="F287" s="98">
        <v>0</v>
      </c>
      <c r="G287" s="101">
        <v>0</v>
      </c>
      <c r="H287" s="92">
        <v>0</v>
      </c>
      <c r="I287" s="127">
        <v>0</v>
      </c>
      <c r="J287" s="124">
        <v>0</v>
      </c>
      <c r="K287" s="127">
        <v>0</v>
      </c>
      <c r="L287" s="124">
        <v>0</v>
      </c>
      <c r="M287" s="128">
        <v>0</v>
      </c>
      <c r="N287" s="124">
        <v>0</v>
      </c>
      <c r="O287" s="127">
        <v>0</v>
      </c>
      <c r="P287" s="124">
        <v>0</v>
      </c>
      <c r="Q287" s="128">
        <v>0</v>
      </c>
      <c r="R287" s="124">
        <v>0</v>
      </c>
      <c r="S287" s="128">
        <v>0</v>
      </c>
      <c r="T287" s="124">
        <v>0</v>
      </c>
      <c r="U287" s="127">
        <v>0</v>
      </c>
      <c r="V287" s="124">
        <v>0</v>
      </c>
      <c r="W287" s="128">
        <v>0</v>
      </c>
    </row>
    <row r="288" spans="3:23" x14ac:dyDescent="0.25">
      <c r="C288">
        <f t="shared" si="6"/>
        <v>357</v>
      </c>
      <c r="D288" s="166">
        <v>0</v>
      </c>
      <c r="E288" s="101">
        <v>0</v>
      </c>
      <c r="F288" s="98">
        <v>0</v>
      </c>
      <c r="G288" s="101">
        <v>0</v>
      </c>
      <c r="H288" s="92">
        <v>0</v>
      </c>
      <c r="I288" s="127">
        <v>0</v>
      </c>
      <c r="J288" s="124">
        <v>0</v>
      </c>
      <c r="K288" s="127">
        <v>0</v>
      </c>
      <c r="L288" s="124">
        <v>0</v>
      </c>
      <c r="M288" s="128">
        <v>0</v>
      </c>
      <c r="N288" s="124">
        <v>0</v>
      </c>
      <c r="O288" s="127">
        <v>0</v>
      </c>
      <c r="P288" s="124">
        <v>0</v>
      </c>
      <c r="Q288" s="128">
        <v>0</v>
      </c>
      <c r="R288" s="124">
        <v>0</v>
      </c>
      <c r="S288" s="128">
        <v>0</v>
      </c>
      <c r="T288" s="124">
        <v>0</v>
      </c>
      <c r="U288" s="127">
        <v>0</v>
      </c>
      <c r="V288" s="124">
        <v>0</v>
      </c>
      <c r="W288" s="128">
        <v>0</v>
      </c>
    </row>
    <row r="289" spans="3:23" x14ac:dyDescent="0.25">
      <c r="C289">
        <f t="shared" ref="C289:C352" si="7">C288+1</f>
        <v>358</v>
      </c>
      <c r="D289" s="166">
        <v>0</v>
      </c>
      <c r="E289" s="101">
        <v>0</v>
      </c>
      <c r="F289" s="98">
        <v>0</v>
      </c>
      <c r="G289" s="101">
        <v>0</v>
      </c>
      <c r="H289" s="92">
        <v>0</v>
      </c>
      <c r="I289" s="127">
        <v>0</v>
      </c>
      <c r="J289" s="124">
        <v>0</v>
      </c>
      <c r="K289" s="127">
        <v>0</v>
      </c>
      <c r="L289" s="124">
        <v>0</v>
      </c>
      <c r="M289" s="128">
        <v>0</v>
      </c>
      <c r="N289" s="124">
        <v>0</v>
      </c>
      <c r="O289" s="127">
        <v>0</v>
      </c>
      <c r="P289" s="124">
        <v>0</v>
      </c>
      <c r="Q289" s="128">
        <v>0</v>
      </c>
      <c r="R289" s="124">
        <v>0</v>
      </c>
      <c r="S289" s="128">
        <v>0</v>
      </c>
      <c r="T289" s="124">
        <v>0</v>
      </c>
      <c r="U289" s="127">
        <v>0</v>
      </c>
      <c r="V289" s="124">
        <v>0</v>
      </c>
      <c r="W289" s="128">
        <v>0</v>
      </c>
    </row>
    <row r="290" spans="3:23" x14ac:dyDescent="0.25">
      <c r="C290">
        <f t="shared" si="7"/>
        <v>359</v>
      </c>
      <c r="D290" s="166">
        <v>0</v>
      </c>
      <c r="E290" s="101">
        <v>0</v>
      </c>
      <c r="F290" s="98">
        <v>0</v>
      </c>
      <c r="G290" s="101">
        <v>0</v>
      </c>
      <c r="H290" s="92">
        <v>0</v>
      </c>
      <c r="I290" s="127">
        <v>0</v>
      </c>
      <c r="J290" s="124">
        <v>0</v>
      </c>
      <c r="K290" s="127">
        <v>0</v>
      </c>
      <c r="L290" s="124">
        <v>0</v>
      </c>
      <c r="M290" s="128">
        <v>0</v>
      </c>
      <c r="N290" s="124">
        <v>0</v>
      </c>
      <c r="O290" s="127">
        <v>0</v>
      </c>
      <c r="P290" s="124">
        <v>0</v>
      </c>
      <c r="Q290" s="128">
        <v>0</v>
      </c>
      <c r="R290" s="124">
        <v>0</v>
      </c>
      <c r="S290" s="128">
        <v>0</v>
      </c>
      <c r="T290" s="124">
        <v>0</v>
      </c>
      <c r="U290" s="127">
        <v>0</v>
      </c>
      <c r="V290" s="124">
        <v>0</v>
      </c>
      <c r="W290" s="128">
        <v>0</v>
      </c>
    </row>
    <row r="291" spans="3:23" x14ac:dyDescent="0.25">
      <c r="C291">
        <f t="shared" si="7"/>
        <v>360</v>
      </c>
      <c r="D291" s="166">
        <v>0</v>
      </c>
      <c r="E291" s="101">
        <v>0</v>
      </c>
      <c r="F291" s="98">
        <v>0</v>
      </c>
      <c r="G291" s="101">
        <v>0</v>
      </c>
      <c r="H291" s="92">
        <v>0</v>
      </c>
      <c r="I291" s="127">
        <v>0</v>
      </c>
      <c r="J291" s="124">
        <v>0</v>
      </c>
      <c r="K291" s="127">
        <v>0</v>
      </c>
      <c r="L291" s="124">
        <v>0</v>
      </c>
      <c r="M291" s="128">
        <v>0</v>
      </c>
      <c r="N291" s="124">
        <v>0</v>
      </c>
      <c r="O291" s="127">
        <v>0</v>
      </c>
      <c r="P291" s="124">
        <v>0</v>
      </c>
      <c r="Q291" s="128">
        <v>0</v>
      </c>
      <c r="R291" s="124">
        <v>0</v>
      </c>
      <c r="S291" s="128">
        <v>0</v>
      </c>
      <c r="T291" s="124">
        <v>0</v>
      </c>
      <c r="U291" s="127">
        <v>0</v>
      </c>
      <c r="V291" s="124">
        <v>0</v>
      </c>
      <c r="W291" s="128">
        <v>0</v>
      </c>
    </row>
    <row r="292" spans="3:23" x14ac:dyDescent="0.25">
      <c r="C292">
        <f t="shared" si="7"/>
        <v>361</v>
      </c>
      <c r="D292" s="166">
        <v>0</v>
      </c>
      <c r="E292" s="101">
        <v>0</v>
      </c>
      <c r="F292" s="98">
        <v>0</v>
      </c>
      <c r="G292" s="101">
        <v>0</v>
      </c>
      <c r="H292" s="92">
        <v>0</v>
      </c>
      <c r="I292" s="127">
        <v>0</v>
      </c>
      <c r="J292" s="124">
        <v>0</v>
      </c>
      <c r="K292" s="127">
        <v>0</v>
      </c>
      <c r="L292" s="124">
        <v>0</v>
      </c>
      <c r="M292" s="128">
        <v>0</v>
      </c>
      <c r="N292" s="124">
        <v>0</v>
      </c>
      <c r="O292" s="127">
        <v>0</v>
      </c>
      <c r="P292" s="124">
        <v>0</v>
      </c>
      <c r="Q292" s="128">
        <v>0</v>
      </c>
      <c r="R292" s="124">
        <v>0</v>
      </c>
      <c r="S292" s="128">
        <v>0</v>
      </c>
      <c r="T292" s="124">
        <v>0</v>
      </c>
      <c r="U292" s="127">
        <v>0</v>
      </c>
      <c r="V292" s="124">
        <v>0</v>
      </c>
      <c r="W292" s="128">
        <v>0</v>
      </c>
    </row>
    <row r="293" spans="3:23" x14ac:dyDescent="0.25">
      <c r="C293">
        <f t="shared" si="7"/>
        <v>362</v>
      </c>
      <c r="D293" s="166">
        <v>0</v>
      </c>
      <c r="E293" s="101">
        <v>0</v>
      </c>
      <c r="F293" s="98">
        <v>0</v>
      </c>
      <c r="G293" s="101">
        <v>0</v>
      </c>
      <c r="H293" s="92">
        <v>0</v>
      </c>
      <c r="I293" s="127">
        <v>0</v>
      </c>
      <c r="J293" s="124">
        <v>0</v>
      </c>
      <c r="K293" s="127">
        <v>0</v>
      </c>
      <c r="L293" s="124">
        <v>0</v>
      </c>
      <c r="M293" s="128">
        <v>0</v>
      </c>
      <c r="N293" s="124">
        <v>0</v>
      </c>
      <c r="O293" s="127">
        <v>0</v>
      </c>
      <c r="P293" s="124">
        <v>0</v>
      </c>
      <c r="Q293" s="128">
        <v>0</v>
      </c>
      <c r="R293" s="124">
        <v>0</v>
      </c>
      <c r="S293" s="128">
        <v>0</v>
      </c>
      <c r="T293" s="124">
        <v>0</v>
      </c>
      <c r="U293" s="127">
        <v>0</v>
      </c>
      <c r="V293" s="124">
        <v>0</v>
      </c>
      <c r="W293" s="128">
        <v>0</v>
      </c>
    </row>
    <row r="294" spans="3:23" x14ac:dyDescent="0.25">
      <c r="C294">
        <f t="shared" si="7"/>
        <v>363</v>
      </c>
      <c r="D294" s="166">
        <v>0</v>
      </c>
      <c r="E294" s="101">
        <v>0</v>
      </c>
      <c r="F294" s="98">
        <v>0</v>
      </c>
      <c r="G294" s="101">
        <v>0</v>
      </c>
      <c r="H294" s="92">
        <v>0</v>
      </c>
      <c r="I294" s="127">
        <v>0</v>
      </c>
      <c r="J294" s="124">
        <v>0</v>
      </c>
      <c r="K294" s="127">
        <v>0</v>
      </c>
      <c r="L294" s="124">
        <v>0</v>
      </c>
      <c r="M294" s="128">
        <v>0</v>
      </c>
      <c r="N294" s="124">
        <v>0</v>
      </c>
      <c r="O294" s="127">
        <v>0</v>
      </c>
      <c r="P294" s="124">
        <v>0</v>
      </c>
      <c r="Q294" s="128">
        <v>0</v>
      </c>
      <c r="R294" s="124">
        <v>0</v>
      </c>
      <c r="S294" s="128">
        <v>0</v>
      </c>
      <c r="T294" s="124">
        <v>0</v>
      </c>
      <c r="U294" s="127">
        <v>0</v>
      </c>
      <c r="V294" s="124">
        <v>0</v>
      </c>
      <c r="W294" s="128">
        <v>0</v>
      </c>
    </row>
    <row r="295" spans="3:23" x14ac:dyDescent="0.25">
      <c r="C295">
        <f t="shared" si="7"/>
        <v>364</v>
      </c>
      <c r="D295" s="166">
        <v>0</v>
      </c>
      <c r="E295" s="101">
        <v>0</v>
      </c>
      <c r="F295" s="98">
        <v>0</v>
      </c>
      <c r="G295" s="101">
        <v>0</v>
      </c>
      <c r="H295" s="92">
        <v>0</v>
      </c>
      <c r="I295" s="127">
        <v>0</v>
      </c>
      <c r="J295" s="124">
        <v>0</v>
      </c>
      <c r="K295" s="127">
        <v>0</v>
      </c>
      <c r="L295" s="124">
        <v>0</v>
      </c>
      <c r="M295" s="128">
        <v>0</v>
      </c>
      <c r="N295" s="124">
        <v>0</v>
      </c>
      <c r="O295" s="127">
        <v>0</v>
      </c>
      <c r="P295" s="124">
        <v>0</v>
      </c>
      <c r="Q295" s="128">
        <v>0</v>
      </c>
      <c r="R295" s="124">
        <v>0</v>
      </c>
      <c r="S295" s="128">
        <v>0</v>
      </c>
      <c r="T295" s="124">
        <v>0</v>
      </c>
      <c r="U295" s="127">
        <v>0</v>
      </c>
      <c r="V295" s="124">
        <v>0</v>
      </c>
      <c r="W295" s="128">
        <v>0</v>
      </c>
    </row>
    <row r="296" spans="3:23" x14ac:dyDescent="0.25">
      <c r="C296">
        <f t="shared" si="7"/>
        <v>365</v>
      </c>
      <c r="D296" s="166">
        <v>0</v>
      </c>
      <c r="E296" s="101">
        <v>0</v>
      </c>
      <c r="F296" s="98">
        <v>0</v>
      </c>
      <c r="G296" s="101">
        <v>0</v>
      </c>
      <c r="H296" s="92">
        <v>0</v>
      </c>
      <c r="I296" s="127">
        <v>0</v>
      </c>
      <c r="J296" s="124">
        <v>0</v>
      </c>
      <c r="K296" s="127">
        <v>0</v>
      </c>
      <c r="L296" s="124">
        <v>0</v>
      </c>
      <c r="M296" s="128">
        <v>0</v>
      </c>
      <c r="N296" s="124">
        <v>0</v>
      </c>
      <c r="O296" s="127">
        <v>0</v>
      </c>
      <c r="P296" s="124">
        <v>0</v>
      </c>
      <c r="Q296" s="128">
        <v>0</v>
      </c>
      <c r="R296" s="124">
        <v>0</v>
      </c>
      <c r="S296" s="128">
        <v>0</v>
      </c>
      <c r="T296" s="124">
        <v>0</v>
      </c>
      <c r="U296" s="127">
        <v>0</v>
      </c>
      <c r="V296" s="124">
        <v>0</v>
      </c>
      <c r="W296" s="128">
        <v>0</v>
      </c>
    </row>
    <row r="297" spans="3:23" x14ac:dyDescent="0.25">
      <c r="C297">
        <f t="shared" si="7"/>
        <v>366</v>
      </c>
      <c r="D297" s="166">
        <v>0</v>
      </c>
      <c r="E297" s="101">
        <v>0</v>
      </c>
      <c r="F297" s="98">
        <v>0</v>
      </c>
      <c r="G297" s="101">
        <v>0</v>
      </c>
      <c r="H297" s="92">
        <v>0</v>
      </c>
      <c r="I297" s="127">
        <v>0</v>
      </c>
      <c r="J297" s="124">
        <v>0</v>
      </c>
      <c r="K297" s="127">
        <v>0</v>
      </c>
      <c r="L297" s="124">
        <v>0</v>
      </c>
      <c r="M297" s="128">
        <v>0</v>
      </c>
      <c r="N297" s="124">
        <v>0</v>
      </c>
      <c r="O297" s="127">
        <v>0</v>
      </c>
      <c r="P297" s="124">
        <v>0</v>
      </c>
      <c r="Q297" s="128">
        <v>0</v>
      </c>
      <c r="R297" s="124">
        <v>0</v>
      </c>
      <c r="S297" s="128">
        <v>0</v>
      </c>
      <c r="T297" s="124">
        <v>0</v>
      </c>
      <c r="U297" s="127">
        <v>0</v>
      </c>
      <c r="V297" s="124">
        <v>0</v>
      </c>
      <c r="W297" s="128">
        <v>0</v>
      </c>
    </row>
    <row r="298" spans="3:23" x14ac:dyDescent="0.25">
      <c r="C298">
        <f t="shared" si="7"/>
        <v>367</v>
      </c>
      <c r="D298" s="166">
        <v>0</v>
      </c>
      <c r="E298" s="101">
        <v>0</v>
      </c>
      <c r="F298" s="98">
        <v>0</v>
      </c>
      <c r="G298" s="101">
        <v>0</v>
      </c>
      <c r="H298" s="92">
        <v>0</v>
      </c>
      <c r="I298" s="127">
        <v>0</v>
      </c>
      <c r="J298" s="124">
        <v>0</v>
      </c>
      <c r="K298" s="127">
        <v>0</v>
      </c>
      <c r="L298" s="124">
        <v>0</v>
      </c>
      <c r="M298" s="128">
        <v>0</v>
      </c>
      <c r="N298" s="124">
        <v>0</v>
      </c>
      <c r="O298" s="127">
        <v>0</v>
      </c>
      <c r="P298" s="124">
        <v>0</v>
      </c>
      <c r="Q298" s="128">
        <v>0</v>
      </c>
      <c r="R298" s="124">
        <v>0</v>
      </c>
      <c r="S298" s="128">
        <v>0</v>
      </c>
      <c r="T298" s="124">
        <v>0</v>
      </c>
      <c r="U298" s="127">
        <v>0</v>
      </c>
      <c r="V298" s="124">
        <v>0</v>
      </c>
      <c r="W298" s="128">
        <v>0</v>
      </c>
    </row>
    <row r="299" spans="3:23" x14ac:dyDescent="0.25">
      <c r="C299">
        <f t="shared" si="7"/>
        <v>368</v>
      </c>
      <c r="D299" s="166">
        <v>0</v>
      </c>
      <c r="E299" s="101">
        <v>0</v>
      </c>
      <c r="F299" s="98">
        <v>0</v>
      </c>
      <c r="G299" s="101">
        <v>0</v>
      </c>
      <c r="H299" s="92">
        <v>0</v>
      </c>
      <c r="I299" s="127">
        <v>0</v>
      </c>
      <c r="J299" s="124">
        <v>0</v>
      </c>
      <c r="K299" s="127">
        <v>0</v>
      </c>
      <c r="L299" s="124">
        <v>0</v>
      </c>
      <c r="M299" s="128">
        <v>0</v>
      </c>
      <c r="N299" s="124">
        <v>0</v>
      </c>
      <c r="O299" s="127">
        <v>0</v>
      </c>
      <c r="P299" s="124">
        <v>0</v>
      </c>
      <c r="Q299" s="128">
        <v>0</v>
      </c>
      <c r="R299" s="124">
        <v>0</v>
      </c>
      <c r="S299" s="128">
        <v>0</v>
      </c>
      <c r="T299" s="124">
        <v>0</v>
      </c>
      <c r="U299" s="127">
        <v>0</v>
      </c>
      <c r="V299" s="124">
        <v>0</v>
      </c>
      <c r="W299" s="128">
        <v>0</v>
      </c>
    </row>
    <row r="300" spans="3:23" x14ac:dyDescent="0.25">
      <c r="C300">
        <f t="shared" si="7"/>
        <v>369</v>
      </c>
      <c r="D300" s="166">
        <v>0</v>
      </c>
      <c r="E300" s="101">
        <v>0</v>
      </c>
      <c r="F300" s="98">
        <v>0</v>
      </c>
      <c r="G300" s="101">
        <v>0</v>
      </c>
      <c r="H300" s="92">
        <v>0</v>
      </c>
      <c r="I300" s="127">
        <v>0</v>
      </c>
      <c r="J300" s="124">
        <v>0</v>
      </c>
      <c r="K300" s="127">
        <v>0</v>
      </c>
      <c r="L300" s="124">
        <v>0</v>
      </c>
      <c r="M300" s="128">
        <v>0</v>
      </c>
      <c r="N300" s="124">
        <v>0</v>
      </c>
      <c r="O300" s="127">
        <v>0</v>
      </c>
      <c r="P300" s="124">
        <v>0</v>
      </c>
      <c r="Q300" s="128">
        <v>0</v>
      </c>
      <c r="R300" s="124">
        <v>0</v>
      </c>
      <c r="S300" s="128">
        <v>0</v>
      </c>
      <c r="T300" s="124">
        <v>0</v>
      </c>
      <c r="U300" s="127">
        <v>0</v>
      </c>
      <c r="V300" s="124">
        <v>0</v>
      </c>
      <c r="W300" s="128">
        <v>0</v>
      </c>
    </row>
    <row r="301" spans="3:23" x14ac:dyDescent="0.25">
      <c r="C301">
        <f t="shared" si="7"/>
        <v>370</v>
      </c>
      <c r="D301" s="166">
        <v>0</v>
      </c>
      <c r="E301" s="101">
        <v>0</v>
      </c>
      <c r="F301" s="98">
        <v>0</v>
      </c>
      <c r="G301" s="101">
        <v>0</v>
      </c>
      <c r="H301" s="92">
        <v>0</v>
      </c>
      <c r="I301" s="127">
        <v>0</v>
      </c>
      <c r="J301" s="124">
        <v>0</v>
      </c>
      <c r="K301" s="127">
        <v>0</v>
      </c>
      <c r="L301" s="124">
        <v>0</v>
      </c>
      <c r="M301" s="128">
        <v>0</v>
      </c>
      <c r="N301" s="124">
        <v>0</v>
      </c>
      <c r="O301" s="127">
        <v>0</v>
      </c>
      <c r="P301" s="124">
        <v>0</v>
      </c>
      <c r="Q301" s="128">
        <v>0</v>
      </c>
      <c r="R301" s="124">
        <v>0</v>
      </c>
      <c r="S301" s="128">
        <v>0</v>
      </c>
      <c r="T301" s="124">
        <v>0</v>
      </c>
      <c r="U301" s="127">
        <v>0</v>
      </c>
      <c r="V301" s="124">
        <v>0</v>
      </c>
      <c r="W301" s="128">
        <v>0</v>
      </c>
    </row>
    <row r="302" spans="3:23" x14ac:dyDescent="0.25">
      <c r="C302">
        <f t="shared" si="7"/>
        <v>371</v>
      </c>
      <c r="D302" s="166">
        <v>0</v>
      </c>
      <c r="E302" s="101">
        <v>0</v>
      </c>
      <c r="F302" s="98">
        <v>0</v>
      </c>
      <c r="G302" s="101">
        <v>0</v>
      </c>
      <c r="H302" s="92">
        <v>0</v>
      </c>
      <c r="I302" s="127">
        <v>0</v>
      </c>
      <c r="J302" s="124">
        <v>0</v>
      </c>
      <c r="K302" s="127">
        <v>0</v>
      </c>
      <c r="L302" s="124">
        <v>0</v>
      </c>
      <c r="M302" s="128">
        <v>0</v>
      </c>
      <c r="N302" s="124">
        <v>0</v>
      </c>
      <c r="O302" s="127">
        <v>0</v>
      </c>
      <c r="P302" s="124">
        <v>0</v>
      </c>
      <c r="Q302" s="128">
        <v>0</v>
      </c>
      <c r="R302" s="124">
        <v>0</v>
      </c>
      <c r="S302" s="128">
        <v>0</v>
      </c>
      <c r="T302" s="124">
        <v>0</v>
      </c>
      <c r="U302" s="127">
        <v>0</v>
      </c>
      <c r="V302" s="124">
        <v>0</v>
      </c>
      <c r="W302" s="128">
        <v>0</v>
      </c>
    </row>
    <row r="303" spans="3:23" x14ac:dyDescent="0.25">
      <c r="C303">
        <f t="shared" si="7"/>
        <v>372</v>
      </c>
      <c r="D303" s="166">
        <v>0</v>
      </c>
      <c r="E303" s="101">
        <v>0</v>
      </c>
      <c r="F303" s="98">
        <v>0</v>
      </c>
      <c r="G303" s="101">
        <v>0</v>
      </c>
      <c r="H303" s="92">
        <v>0</v>
      </c>
      <c r="I303" s="127">
        <v>0</v>
      </c>
      <c r="J303" s="124">
        <v>0</v>
      </c>
      <c r="K303" s="127">
        <v>0</v>
      </c>
      <c r="L303" s="124">
        <v>0</v>
      </c>
      <c r="M303" s="128">
        <v>0</v>
      </c>
      <c r="N303" s="124">
        <v>0</v>
      </c>
      <c r="O303" s="127">
        <v>0</v>
      </c>
      <c r="P303" s="124">
        <v>0</v>
      </c>
      <c r="Q303" s="128">
        <v>0</v>
      </c>
      <c r="R303" s="124">
        <v>0</v>
      </c>
      <c r="S303" s="128">
        <v>0</v>
      </c>
      <c r="T303" s="124">
        <v>0</v>
      </c>
      <c r="U303" s="127">
        <v>0</v>
      </c>
      <c r="V303" s="124">
        <v>0</v>
      </c>
      <c r="W303" s="128">
        <v>0</v>
      </c>
    </row>
    <row r="304" spans="3:23" x14ac:dyDescent="0.25">
      <c r="C304">
        <f t="shared" si="7"/>
        <v>373</v>
      </c>
      <c r="D304" s="166">
        <v>0</v>
      </c>
      <c r="E304" s="101">
        <v>0</v>
      </c>
      <c r="F304" s="98">
        <v>0</v>
      </c>
      <c r="G304" s="101">
        <v>0</v>
      </c>
      <c r="H304" s="92">
        <v>0</v>
      </c>
      <c r="I304" s="127">
        <v>0</v>
      </c>
      <c r="J304" s="124">
        <v>0</v>
      </c>
      <c r="K304" s="127">
        <v>0</v>
      </c>
      <c r="L304" s="124">
        <v>0</v>
      </c>
      <c r="M304" s="128">
        <v>0</v>
      </c>
      <c r="N304" s="124">
        <v>0</v>
      </c>
      <c r="O304" s="127">
        <v>0</v>
      </c>
      <c r="P304" s="124">
        <v>0</v>
      </c>
      <c r="Q304" s="128">
        <v>0</v>
      </c>
      <c r="R304" s="124">
        <v>0</v>
      </c>
      <c r="S304" s="128">
        <v>0</v>
      </c>
      <c r="T304" s="124">
        <v>0</v>
      </c>
      <c r="U304" s="127">
        <v>0</v>
      </c>
      <c r="V304" s="124">
        <v>0</v>
      </c>
      <c r="W304" s="128">
        <v>0</v>
      </c>
    </row>
    <row r="305" spans="3:23" x14ac:dyDescent="0.25">
      <c r="C305">
        <f t="shared" si="7"/>
        <v>374</v>
      </c>
      <c r="D305" s="166">
        <v>0</v>
      </c>
      <c r="E305" s="101">
        <v>0</v>
      </c>
      <c r="F305" s="98">
        <v>0</v>
      </c>
      <c r="G305" s="101">
        <v>0</v>
      </c>
      <c r="H305" s="92">
        <v>0</v>
      </c>
      <c r="I305" s="127">
        <v>0</v>
      </c>
      <c r="J305" s="124">
        <v>0</v>
      </c>
      <c r="K305" s="127">
        <v>0</v>
      </c>
      <c r="L305" s="124">
        <v>0</v>
      </c>
      <c r="M305" s="128">
        <v>0</v>
      </c>
      <c r="N305" s="124">
        <v>0</v>
      </c>
      <c r="O305" s="127">
        <v>0</v>
      </c>
      <c r="P305" s="124">
        <v>0</v>
      </c>
      <c r="Q305" s="128">
        <v>0</v>
      </c>
      <c r="R305" s="124">
        <v>0</v>
      </c>
      <c r="S305" s="128">
        <v>0</v>
      </c>
      <c r="T305" s="124">
        <v>0</v>
      </c>
      <c r="U305" s="127">
        <v>0</v>
      </c>
      <c r="V305" s="124">
        <v>0</v>
      </c>
      <c r="W305" s="128">
        <v>0</v>
      </c>
    </row>
    <row r="306" spans="3:23" x14ac:dyDescent="0.25">
      <c r="C306">
        <f t="shared" si="7"/>
        <v>375</v>
      </c>
      <c r="D306" s="166">
        <v>0</v>
      </c>
      <c r="E306" s="101">
        <v>0</v>
      </c>
      <c r="F306" s="98">
        <v>0</v>
      </c>
      <c r="G306" s="101">
        <v>0</v>
      </c>
      <c r="H306" s="92">
        <v>0</v>
      </c>
      <c r="I306" s="127">
        <v>0</v>
      </c>
      <c r="J306" s="124">
        <v>0</v>
      </c>
      <c r="K306" s="127">
        <v>0</v>
      </c>
      <c r="L306" s="124">
        <v>0</v>
      </c>
      <c r="M306" s="128">
        <v>0</v>
      </c>
      <c r="N306" s="124">
        <v>0</v>
      </c>
      <c r="O306" s="127">
        <v>0</v>
      </c>
      <c r="P306" s="124">
        <v>0</v>
      </c>
      <c r="Q306" s="128">
        <v>0</v>
      </c>
      <c r="R306" s="124">
        <v>0</v>
      </c>
      <c r="S306" s="128">
        <v>0</v>
      </c>
      <c r="T306" s="124">
        <v>0</v>
      </c>
      <c r="U306" s="127">
        <v>0</v>
      </c>
      <c r="V306" s="124">
        <v>0</v>
      </c>
      <c r="W306" s="128">
        <v>0</v>
      </c>
    </row>
    <row r="307" spans="3:23" x14ac:dyDescent="0.25">
      <c r="C307">
        <f t="shared" si="7"/>
        <v>376</v>
      </c>
      <c r="D307" s="166">
        <v>0</v>
      </c>
      <c r="E307" s="101">
        <v>0</v>
      </c>
      <c r="F307" s="98">
        <v>0</v>
      </c>
      <c r="G307" s="101">
        <v>0</v>
      </c>
      <c r="H307" s="92">
        <v>0</v>
      </c>
      <c r="I307" s="127">
        <v>0</v>
      </c>
      <c r="J307" s="124">
        <v>0</v>
      </c>
      <c r="K307" s="127">
        <v>0</v>
      </c>
      <c r="L307" s="124">
        <v>0</v>
      </c>
      <c r="M307" s="128">
        <v>0</v>
      </c>
      <c r="N307" s="124">
        <v>0</v>
      </c>
      <c r="O307" s="127">
        <v>0</v>
      </c>
      <c r="P307" s="124">
        <v>0</v>
      </c>
      <c r="Q307" s="128">
        <v>0</v>
      </c>
      <c r="R307" s="124">
        <v>0</v>
      </c>
      <c r="S307" s="128">
        <v>0</v>
      </c>
      <c r="T307" s="124">
        <v>0</v>
      </c>
      <c r="U307" s="127">
        <v>0</v>
      </c>
      <c r="V307" s="124">
        <v>0</v>
      </c>
      <c r="W307" s="128">
        <v>0</v>
      </c>
    </row>
    <row r="308" spans="3:23" x14ac:dyDescent="0.25">
      <c r="C308">
        <f t="shared" si="7"/>
        <v>377</v>
      </c>
      <c r="D308" s="166">
        <v>0</v>
      </c>
      <c r="E308" s="101">
        <v>0</v>
      </c>
      <c r="F308" s="98">
        <v>0</v>
      </c>
      <c r="G308" s="101">
        <v>0</v>
      </c>
      <c r="H308" s="92">
        <v>0</v>
      </c>
      <c r="I308" s="127">
        <v>0</v>
      </c>
      <c r="J308" s="124">
        <v>0</v>
      </c>
      <c r="K308" s="127">
        <v>0</v>
      </c>
      <c r="L308" s="124">
        <v>0</v>
      </c>
      <c r="M308" s="128">
        <v>0</v>
      </c>
      <c r="N308" s="124">
        <v>0</v>
      </c>
      <c r="O308" s="127">
        <v>0</v>
      </c>
      <c r="P308" s="124">
        <v>0</v>
      </c>
      <c r="Q308" s="128">
        <v>0</v>
      </c>
      <c r="R308" s="124">
        <v>0</v>
      </c>
      <c r="S308" s="128">
        <v>0</v>
      </c>
      <c r="T308" s="124">
        <v>0</v>
      </c>
      <c r="U308" s="127">
        <v>0</v>
      </c>
      <c r="V308" s="124">
        <v>0</v>
      </c>
      <c r="W308" s="128">
        <v>0</v>
      </c>
    </row>
    <row r="309" spans="3:23" x14ac:dyDescent="0.25">
      <c r="C309">
        <f t="shared" si="7"/>
        <v>378</v>
      </c>
      <c r="D309" s="166">
        <v>0</v>
      </c>
      <c r="E309" s="101">
        <v>0</v>
      </c>
      <c r="F309" s="98">
        <v>0</v>
      </c>
      <c r="G309" s="101">
        <v>0</v>
      </c>
      <c r="H309" s="92">
        <v>0</v>
      </c>
      <c r="I309" s="127">
        <v>0</v>
      </c>
      <c r="J309" s="124">
        <v>0</v>
      </c>
      <c r="K309" s="127">
        <v>0</v>
      </c>
      <c r="L309" s="124">
        <v>0</v>
      </c>
      <c r="M309" s="128">
        <v>0</v>
      </c>
      <c r="N309" s="124">
        <v>0</v>
      </c>
      <c r="O309" s="127">
        <v>0</v>
      </c>
      <c r="P309" s="124">
        <v>0</v>
      </c>
      <c r="Q309" s="128">
        <v>0</v>
      </c>
      <c r="R309" s="124">
        <v>0</v>
      </c>
      <c r="S309" s="128">
        <v>0</v>
      </c>
      <c r="T309" s="124">
        <v>0</v>
      </c>
      <c r="U309" s="127">
        <v>0</v>
      </c>
      <c r="V309" s="124">
        <v>0</v>
      </c>
      <c r="W309" s="128">
        <v>0</v>
      </c>
    </row>
    <row r="310" spans="3:23" x14ac:dyDescent="0.25">
      <c r="C310">
        <f t="shared" si="7"/>
        <v>379</v>
      </c>
      <c r="D310" s="166">
        <v>0</v>
      </c>
      <c r="E310" s="101">
        <v>0</v>
      </c>
      <c r="F310" s="98">
        <v>0</v>
      </c>
      <c r="G310" s="101">
        <v>0</v>
      </c>
      <c r="H310" s="92">
        <v>0</v>
      </c>
      <c r="I310" s="127">
        <v>0</v>
      </c>
      <c r="J310" s="124">
        <v>0</v>
      </c>
      <c r="K310" s="127">
        <v>0</v>
      </c>
      <c r="L310" s="124">
        <v>0</v>
      </c>
      <c r="M310" s="128">
        <v>0</v>
      </c>
      <c r="N310" s="124">
        <v>0</v>
      </c>
      <c r="O310" s="127">
        <v>0</v>
      </c>
      <c r="P310" s="124">
        <v>0</v>
      </c>
      <c r="Q310" s="128">
        <v>0</v>
      </c>
      <c r="R310" s="124">
        <v>0</v>
      </c>
      <c r="S310" s="128">
        <v>0</v>
      </c>
      <c r="T310" s="124">
        <v>0</v>
      </c>
      <c r="U310" s="127">
        <v>0</v>
      </c>
      <c r="V310" s="124">
        <v>0</v>
      </c>
      <c r="W310" s="128">
        <v>0</v>
      </c>
    </row>
    <row r="311" spans="3:23" x14ac:dyDescent="0.25">
      <c r="C311">
        <f t="shared" si="7"/>
        <v>380</v>
      </c>
      <c r="D311" s="166">
        <v>0</v>
      </c>
      <c r="E311" s="101">
        <v>0</v>
      </c>
      <c r="F311" s="98">
        <v>0</v>
      </c>
      <c r="G311" s="101">
        <v>0</v>
      </c>
      <c r="H311" s="92">
        <v>0</v>
      </c>
      <c r="I311" s="127">
        <v>0</v>
      </c>
      <c r="J311" s="124">
        <v>0</v>
      </c>
      <c r="K311" s="127">
        <v>0</v>
      </c>
      <c r="L311" s="124">
        <v>0</v>
      </c>
      <c r="M311" s="128">
        <v>0</v>
      </c>
      <c r="N311" s="124">
        <v>0</v>
      </c>
      <c r="O311" s="127">
        <v>0</v>
      </c>
      <c r="P311" s="124">
        <v>0</v>
      </c>
      <c r="Q311" s="128">
        <v>0</v>
      </c>
      <c r="R311" s="124">
        <v>0</v>
      </c>
      <c r="S311" s="128">
        <v>0</v>
      </c>
      <c r="T311" s="124">
        <v>0</v>
      </c>
      <c r="U311" s="127">
        <v>0</v>
      </c>
      <c r="V311" s="124">
        <v>0</v>
      </c>
      <c r="W311" s="128">
        <v>0</v>
      </c>
    </row>
    <row r="312" spans="3:23" x14ac:dyDescent="0.25">
      <c r="C312">
        <f t="shared" si="7"/>
        <v>381</v>
      </c>
      <c r="D312" s="166">
        <v>0</v>
      </c>
      <c r="E312" s="101">
        <v>0</v>
      </c>
      <c r="F312" s="98">
        <v>0</v>
      </c>
      <c r="G312" s="101">
        <v>0</v>
      </c>
      <c r="H312" s="92">
        <v>0</v>
      </c>
      <c r="I312" s="127">
        <v>0</v>
      </c>
      <c r="J312" s="124">
        <v>0</v>
      </c>
      <c r="K312" s="127">
        <v>0</v>
      </c>
      <c r="L312" s="124">
        <v>0</v>
      </c>
      <c r="M312" s="128">
        <v>0</v>
      </c>
      <c r="N312" s="124">
        <v>0</v>
      </c>
      <c r="O312" s="127">
        <v>0</v>
      </c>
      <c r="P312" s="124">
        <v>0</v>
      </c>
      <c r="Q312" s="128">
        <v>0</v>
      </c>
      <c r="R312" s="124">
        <v>0</v>
      </c>
      <c r="S312" s="128">
        <v>0</v>
      </c>
      <c r="T312" s="124">
        <v>0</v>
      </c>
      <c r="U312" s="127">
        <v>0</v>
      </c>
      <c r="V312" s="124">
        <v>0</v>
      </c>
      <c r="W312" s="128">
        <v>0</v>
      </c>
    </row>
    <row r="313" spans="3:23" x14ac:dyDescent="0.25">
      <c r="C313">
        <f t="shared" si="7"/>
        <v>382</v>
      </c>
      <c r="D313" s="166">
        <v>0</v>
      </c>
      <c r="E313" s="101">
        <v>0</v>
      </c>
      <c r="F313" s="98">
        <v>0</v>
      </c>
      <c r="G313" s="101">
        <v>0</v>
      </c>
      <c r="H313" s="92">
        <v>0</v>
      </c>
      <c r="I313" s="127">
        <v>0</v>
      </c>
      <c r="J313" s="124">
        <v>0</v>
      </c>
      <c r="K313" s="127">
        <v>0</v>
      </c>
      <c r="L313" s="124">
        <v>0</v>
      </c>
      <c r="M313" s="128">
        <v>0</v>
      </c>
      <c r="N313" s="124">
        <v>0</v>
      </c>
      <c r="O313" s="127">
        <v>0</v>
      </c>
      <c r="P313" s="124">
        <v>0</v>
      </c>
      <c r="Q313" s="128">
        <v>0</v>
      </c>
      <c r="R313" s="124">
        <v>0</v>
      </c>
      <c r="S313" s="128">
        <v>0</v>
      </c>
      <c r="T313" s="124">
        <v>0</v>
      </c>
      <c r="U313" s="127">
        <v>0</v>
      </c>
      <c r="V313" s="124">
        <v>0</v>
      </c>
      <c r="W313" s="128">
        <v>0</v>
      </c>
    </row>
    <row r="314" spans="3:23" x14ac:dyDescent="0.25">
      <c r="C314">
        <f t="shared" si="7"/>
        <v>383</v>
      </c>
      <c r="D314" s="166">
        <v>0</v>
      </c>
      <c r="E314" s="101">
        <v>0</v>
      </c>
      <c r="F314" s="98">
        <v>0</v>
      </c>
      <c r="G314" s="101">
        <v>0</v>
      </c>
      <c r="H314" s="92">
        <v>0</v>
      </c>
      <c r="I314" s="127">
        <v>0</v>
      </c>
      <c r="J314" s="124">
        <v>0</v>
      </c>
      <c r="K314" s="127">
        <v>0</v>
      </c>
      <c r="L314" s="124">
        <v>0</v>
      </c>
      <c r="M314" s="128">
        <v>0</v>
      </c>
      <c r="N314" s="124">
        <v>0</v>
      </c>
      <c r="O314" s="127">
        <v>0</v>
      </c>
      <c r="P314" s="124">
        <v>0</v>
      </c>
      <c r="Q314" s="128">
        <v>0</v>
      </c>
      <c r="R314" s="124">
        <v>0</v>
      </c>
      <c r="S314" s="128">
        <v>0</v>
      </c>
      <c r="T314" s="124">
        <v>0</v>
      </c>
      <c r="U314" s="127">
        <v>0</v>
      </c>
      <c r="V314" s="124">
        <v>0</v>
      </c>
      <c r="W314" s="128">
        <v>0</v>
      </c>
    </row>
    <row r="315" spans="3:23" x14ac:dyDescent="0.25">
      <c r="C315">
        <f t="shared" si="7"/>
        <v>384</v>
      </c>
      <c r="D315" s="166">
        <v>0</v>
      </c>
      <c r="E315" s="101">
        <v>0</v>
      </c>
      <c r="F315" s="98">
        <v>0</v>
      </c>
      <c r="G315" s="101">
        <v>0</v>
      </c>
      <c r="H315" s="92">
        <v>0</v>
      </c>
      <c r="I315" s="127">
        <v>0</v>
      </c>
      <c r="J315" s="124">
        <v>0</v>
      </c>
      <c r="K315" s="127">
        <v>0</v>
      </c>
      <c r="L315" s="124">
        <v>0</v>
      </c>
      <c r="M315" s="128">
        <v>0</v>
      </c>
      <c r="N315" s="124">
        <v>0</v>
      </c>
      <c r="O315" s="127">
        <v>0</v>
      </c>
      <c r="P315" s="124">
        <v>0</v>
      </c>
      <c r="Q315" s="128">
        <v>0</v>
      </c>
      <c r="R315" s="124">
        <v>0</v>
      </c>
      <c r="S315" s="128">
        <v>0</v>
      </c>
      <c r="T315" s="124">
        <v>0</v>
      </c>
      <c r="U315" s="127">
        <v>0</v>
      </c>
      <c r="V315" s="124">
        <v>0</v>
      </c>
      <c r="W315" s="128">
        <v>0</v>
      </c>
    </row>
    <row r="316" spans="3:23" x14ac:dyDescent="0.25">
      <c r="C316">
        <f t="shared" si="7"/>
        <v>385</v>
      </c>
      <c r="D316" s="166">
        <v>0</v>
      </c>
      <c r="E316" s="101">
        <v>0</v>
      </c>
      <c r="F316" s="98">
        <v>0</v>
      </c>
      <c r="G316" s="101">
        <v>0</v>
      </c>
      <c r="H316" s="92">
        <v>0</v>
      </c>
      <c r="I316" s="127">
        <v>0</v>
      </c>
      <c r="J316" s="124">
        <v>0</v>
      </c>
      <c r="K316" s="127">
        <v>0</v>
      </c>
      <c r="L316" s="124">
        <v>0</v>
      </c>
      <c r="M316" s="128">
        <v>0</v>
      </c>
      <c r="N316" s="124">
        <v>0</v>
      </c>
      <c r="O316" s="127">
        <v>0</v>
      </c>
      <c r="P316" s="124">
        <v>0</v>
      </c>
      <c r="Q316" s="128">
        <v>0</v>
      </c>
      <c r="R316" s="124">
        <v>0</v>
      </c>
      <c r="S316" s="128">
        <v>0</v>
      </c>
      <c r="T316" s="124">
        <v>0</v>
      </c>
      <c r="U316" s="127">
        <v>0</v>
      </c>
      <c r="V316" s="124">
        <v>0</v>
      </c>
      <c r="W316" s="128">
        <v>0</v>
      </c>
    </row>
    <row r="317" spans="3:23" x14ac:dyDescent="0.25">
      <c r="C317">
        <f t="shared" si="7"/>
        <v>386</v>
      </c>
      <c r="D317" s="166">
        <v>0</v>
      </c>
      <c r="E317" s="101">
        <v>0</v>
      </c>
      <c r="F317" s="98">
        <v>0</v>
      </c>
      <c r="G317" s="101">
        <v>0</v>
      </c>
      <c r="H317" s="92">
        <v>0</v>
      </c>
      <c r="I317" s="127">
        <v>0</v>
      </c>
      <c r="J317" s="124">
        <v>0</v>
      </c>
      <c r="K317" s="127">
        <v>0</v>
      </c>
      <c r="L317" s="124">
        <v>0</v>
      </c>
      <c r="M317" s="128">
        <v>0</v>
      </c>
      <c r="N317" s="124">
        <v>0</v>
      </c>
      <c r="O317" s="127">
        <v>0</v>
      </c>
      <c r="P317" s="124">
        <v>0</v>
      </c>
      <c r="Q317" s="128">
        <v>0</v>
      </c>
      <c r="R317" s="124">
        <v>0</v>
      </c>
      <c r="S317" s="128">
        <v>0</v>
      </c>
      <c r="T317" s="124">
        <v>0</v>
      </c>
      <c r="U317" s="127">
        <v>0</v>
      </c>
      <c r="V317" s="124">
        <v>0</v>
      </c>
      <c r="W317" s="128">
        <v>0</v>
      </c>
    </row>
    <row r="318" spans="3:23" x14ac:dyDescent="0.25">
      <c r="C318">
        <f t="shared" si="7"/>
        <v>387</v>
      </c>
      <c r="D318" s="166">
        <v>0</v>
      </c>
      <c r="E318" s="101">
        <v>0</v>
      </c>
      <c r="F318" s="98">
        <v>0</v>
      </c>
      <c r="G318" s="101">
        <v>0</v>
      </c>
      <c r="H318" s="92">
        <v>0</v>
      </c>
      <c r="I318" s="127">
        <v>0</v>
      </c>
      <c r="J318" s="124">
        <v>0</v>
      </c>
      <c r="K318" s="127">
        <v>0</v>
      </c>
      <c r="L318" s="124">
        <v>0</v>
      </c>
      <c r="M318" s="128">
        <v>0</v>
      </c>
      <c r="N318" s="124">
        <v>0</v>
      </c>
      <c r="O318" s="127">
        <v>0</v>
      </c>
      <c r="P318" s="124">
        <v>0</v>
      </c>
      <c r="Q318" s="128">
        <v>0</v>
      </c>
      <c r="R318" s="124">
        <v>0</v>
      </c>
      <c r="S318" s="128">
        <v>0</v>
      </c>
      <c r="T318" s="124">
        <v>0</v>
      </c>
      <c r="U318" s="127">
        <v>0</v>
      </c>
      <c r="V318" s="124">
        <v>0</v>
      </c>
      <c r="W318" s="128">
        <v>0</v>
      </c>
    </row>
    <row r="319" spans="3:23" x14ac:dyDescent="0.25">
      <c r="C319">
        <f t="shared" si="7"/>
        <v>388</v>
      </c>
      <c r="D319" s="166">
        <v>0</v>
      </c>
      <c r="E319" s="101">
        <v>0</v>
      </c>
      <c r="F319" s="98">
        <v>0</v>
      </c>
      <c r="G319" s="101">
        <v>0</v>
      </c>
      <c r="H319" s="92">
        <v>0</v>
      </c>
      <c r="I319" s="127">
        <v>0</v>
      </c>
      <c r="J319" s="124">
        <v>0</v>
      </c>
      <c r="K319" s="127">
        <v>0</v>
      </c>
      <c r="L319" s="124">
        <v>0</v>
      </c>
      <c r="M319" s="128">
        <v>0</v>
      </c>
      <c r="N319" s="124">
        <v>0</v>
      </c>
      <c r="O319" s="127">
        <v>0</v>
      </c>
      <c r="P319" s="124">
        <v>0</v>
      </c>
      <c r="Q319" s="128">
        <v>0</v>
      </c>
      <c r="R319" s="124">
        <v>0</v>
      </c>
      <c r="S319" s="128">
        <v>0</v>
      </c>
      <c r="T319" s="124">
        <v>0</v>
      </c>
      <c r="U319" s="127">
        <v>0</v>
      </c>
      <c r="V319" s="124">
        <v>0</v>
      </c>
      <c r="W319" s="128">
        <v>0</v>
      </c>
    </row>
    <row r="320" spans="3:23" x14ac:dyDescent="0.25">
      <c r="C320">
        <f t="shared" si="7"/>
        <v>389</v>
      </c>
      <c r="D320" s="166">
        <v>0</v>
      </c>
      <c r="E320" s="101">
        <v>0</v>
      </c>
      <c r="F320" s="98">
        <v>0</v>
      </c>
      <c r="G320" s="101">
        <v>0</v>
      </c>
      <c r="H320" s="92">
        <v>0</v>
      </c>
      <c r="I320" s="127">
        <v>0</v>
      </c>
      <c r="J320" s="124">
        <v>0</v>
      </c>
      <c r="K320" s="127">
        <v>0</v>
      </c>
      <c r="L320" s="124">
        <v>0</v>
      </c>
      <c r="M320" s="128">
        <v>0</v>
      </c>
      <c r="N320" s="124">
        <v>0</v>
      </c>
      <c r="O320" s="127">
        <v>0</v>
      </c>
      <c r="P320" s="124">
        <v>0</v>
      </c>
      <c r="Q320" s="128">
        <v>0</v>
      </c>
      <c r="R320" s="124">
        <v>0</v>
      </c>
      <c r="S320" s="128">
        <v>0</v>
      </c>
      <c r="T320" s="124">
        <v>0</v>
      </c>
      <c r="U320" s="127">
        <v>0</v>
      </c>
      <c r="V320" s="124">
        <v>0</v>
      </c>
      <c r="W320" s="128">
        <v>0</v>
      </c>
    </row>
    <row r="321" spans="3:23" x14ac:dyDescent="0.25">
      <c r="C321">
        <f t="shared" si="7"/>
        <v>390</v>
      </c>
      <c r="D321" s="166">
        <v>0</v>
      </c>
      <c r="E321" s="101">
        <v>0</v>
      </c>
      <c r="F321" s="98">
        <v>0</v>
      </c>
      <c r="G321" s="101">
        <v>0</v>
      </c>
      <c r="H321" s="92">
        <v>0</v>
      </c>
      <c r="I321" s="127">
        <v>0</v>
      </c>
      <c r="J321" s="124">
        <v>0</v>
      </c>
      <c r="K321" s="127">
        <v>0</v>
      </c>
      <c r="L321" s="124">
        <v>0</v>
      </c>
      <c r="M321" s="128">
        <v>0</v>
      </c>
      <c r="N321" s="124">
        <v>0</v>
      </c>
      <c r="O321" s="127">
        <v>0</v>
      </c>
      <c r="P321" s="124">
        <v>0</v>
      </c>
      <c r="Q321" s="128">
        <v>0</v>
      </c>
      <c r="R321" s="124">
        <v>0</v>
      </c>
      <c r="S321" s="128">
        <v>0</v>
      </c>
      <c r="T321" s="124">
        <v>0</v>
      </c>
      <c r="U321" s="127">
        <v>0</v>
      </c>
      <c r="V321" s="124">
        <v>0</v>
      </c>
      <c r="W321" s="128">
        <v>0</v>
      </c>
    </row>
    <row r="322" spans="3:23" x14ac:dyDescent="0.25">
      <c r="C322">
        <f t="shared" si="7"/>
        <v>391</v>
      </c>
      <c r="D322" s="166">
        <v>0</v>
      </c>
      <c r="E322" s="101">
        <v>0</v>
      </c>
      <c r="F322" s="98">
        <v>0</v>
      </c>
      <c r="G322" s="101">
        <v>0</v>
      </c>
      <c r="H322" s="92">
        <v>0</v>
      </c>
      <c r="I322" s="127">
        <v>0</v>
      </c>
      <c r="J322" s="124">
        <v>0</v>
      </c>
      <c r="K322" s="127">
        <v>0</v>
      </c>
      <c r="L322" s="124">
        <v>0</v>
      </c>
      <c r="M322" s="128">
        <v>0</v>
      </c>
      <c r="N322" s="124">
        <v>0</v>
      </c>
      <c r="O322" s="127">
        <v>0</v>
      </c>
      <c r="P322" s="124">
        <v>0</v>
      </c>
      <c r="Q322" s="128">
        <v>0</v>
      </c>
      <c r="R322" s="124">
        <v>0</v>
      </c>
      <c r="S322" s="128">
        <v>0</v>
      </c>
      <c r="T322" s="124">
        <v>0</v>
      </c>
      <c r="U322" s="127">
        <v>0</v>
      </c>
      <c r="V322" s="124">
        <v>0</v>
      </c>
      <c r="W322" s="128">
        <v>0</v>
      </c>
    </row>
    <row r="323" spans="3:23" x14ac:dyDescent="0.25">
      <c r="C323">
        <f t="shared" si="7"/>
        <v>392</v>
      </c>
      <c r="D323" s="166">
        <v>0</v>
      </c>
      <c r="E323" s="101">
        <v>0</v>
      </c>
      <c r="F323" s="98">
        <v>0</v>
      </c>
      <c r="G323" s="101">
        <v>0</v>
      </c>
      <c r="H323" s="92">
        <v>0</v>
      </c>
      <c r="I323" s="127">
        <v>0</v>
      </c>
      <c r="J323" s="124">
        <v>0</v>
      </c>
      <c r="K323" s="127">
        <v>0</v>
      </c>
      <c r="L323" s="124">
        <v>0</v>
      </c>
      <c r="M323" s="128">
        <v>0</v>
      </c>
      <c r="N323" s="124">
        <v>0</v>
      </c>
      <c r="O323" s="127">
        <v>0</v>
      </c>
      <c r="P323" s="124">
        <v>0</v>
      </c>
      <c r="Q323" s="128">
        <v>0</v>
      </c>
      <c r="R323" s="124">
        <v>0</v>
      </c>
      <c r="S323" s="128">
        <v>0</v>
      </c>
      <c r="T323" s="124">
        <v>0</v>
      </c>
      <c r="U323" s="127">
        <v>0</v>
      </c>
      <c r="V323" s="124">
        <v>0</v>
      </c>
      <c r="W323" s="128">
        <v>0</v>
      </c>
    </row>
    <row r="324" spans="3:23" x14ac:dyDescent="0.25">
      <c r="C324">
        <f t="shared" si="7"/>
        <v>393</v>
      </c>
      <c r="D324" s="166">
        <v>0</v>
      </c>
      <c r="E324" s="101">
        <v>0</v>
      </c>
      <c r="F324" s="98">
        <v>0</v>
      </c>
      <c r="G324" s="101">
        <v>0</v>
      </c>
      <c r="H324" s="92">
        <v>0</v>
      </c>
      <c r="I324" s="127">
        <v>0</v>
      </c>
      <c r="J324" s="124">
        <v>0</v>
      </c>
      <c r="K324" s="127">
        <v>0</v>
      </c>
      <c r="L324" s="124">
        <v>0</v>
      </c>
      <c r="M324" s="128">
        <v>0</v>
      </c>
      <c r="N324" s="124">
        <v>0</v>
      </c>
      <c r="O324" s="127">
        <v>0</v>
      </c>
      <c r="P324" s="124">
        <v>0</v>
      </c>
      <c r="Q324" s="128">
        <v>0</v>
      </c>
      <c r="R324" s="124">
        <v>0</v>
      </c>
      <c r="S324" s="128">
        <v>0</v>
      </c>
      <c r="T324" s="124">
        <v>0</v>
      </c>
      <c r="U324" s="127">
        <v>0</v>
      </c>
      <c r="V324" s="124">
        <v>0</v>
      </c>
      <c r="W324" s="128">
        <v>0</v>
      </c>
    </row>
    <row r="325" spans="3:23" x14ac:dyDescent="0.25">
      <c r="C325">
        <f t="shared" si="7"/>
        <v>394</v>
      </c>
      <c r="D325" s="166">
        <v>0</v>
      </c>
      <c r="E325" s="101">
        <v>0</v>
      </c>
      <c r="F325" s="98">
        <v>0</v>
      </c>
      <c r="G325" s="101">
        <v>0</v>
      </c>
      <c r="H325" s="92">
        <v>0</v>
      </c>
      <c r="I325" s="127">
        <v>0</v>
      </c>
      <c r="J325" s="124">
        <v>0</v>
      </c>
      <c r="K325" s="127">
        <v>0</v>
      </c>
      <c r="L325" s="124">
        <v>0</v>
      </c>
      <c r="M325" s="128">
        <v>0</v>
      </c>
      <c r="N325" s="124">
        <v>0</v>
      </c>
      <c r="O325" s="127">
        <v>0</v>
      </c>
      <c r="P325" s="124">
        <v>0</v>
      </c>
      <c r="Q325" s="128">
        <v>0</v>
      </c>
      <c r="R325" s="124">
        <v>0</v>
      </c>
      <c r="S325" s="128">
        <v>0</v>
      </c>
      <c r="T325" s="124">
        <v>0</v>
      </c>
      <c r="U325" s="127">
        <v>0</v>
      </c>
      <c r="V325" s="124">
        <v>0</v>
      </c>
      <c r="W325" s="128">
        <v>0</v>
      </c>
    </row>
    <row r="326" spans="3:23" x14ac:dyDescent="0.25">
      <c r="C326">
        <f t="shared" si="7"/>
        <v>395</v>
      </c>
      <c r="D326" s="166">
        <v>0</v>
      </c>
      <c r="E326" s="101">
        <v>0</v>
      </c>
      <c r="F326" s="98">
        <v>0</v>
      </c>
      <c r="G326" s="101">
        <v>0</v>
      </c>
      <c r="H326" s="92">
        <v>0</v>
      </c>
      <c r="I326" s="127">
        <v>0</v>
      </c>
      <c r="J326" s="124">
        <v>0</v>
      </c>
      <c r="K326" s="127">
        <v>0</v>
      </c>
      <c r="L326" s="124">
        <v>0</v>
      </c>
      <c r="M326" s="128">
        <v>0</v>
      </c>
      <c r="N326" s="124">
        <v>0</v>
      </c>
      <c r="O326" s="127">
        <v>0</v>
      </c>
      <c r="P326" s="124">
        <v>0</v>
      </c>
      <c r="Q326" s="128">
        <v>0</v>
      </c>
      <c r="R326" s="124">
        <v>0</v>
      </c>
      <c r="S326" s="128">
        <v>0</v>
      </c>
      <c r="T326" s="124">
        <v>0</v>
      </c>
      <c r="U326" s="127">
        <v>0</v>
      </c>
      <c r="V326" s="124">
        <v>0</v>
      </c>
      <c r="W326" s="128">
        <v>0</v>
      </c>
    </row>
    <row r="327" spans="3:23" x14ac:dyDescent="0.25">
      <c r="C327">
        <f t="shared" si="7"/>
        <v>396</v>
      </c>
      <c r="D327" s="166">
        <v>0</v>
      </c>
      <c r="E327" s="101">
        <v>0</v>
      </c>
      <c r="F327" s="98">
        <v>0</v>
      </c>
      <c r="G327" s="101">
        <v>0</v>
      </c>
      <c r="H327" s="92">
        <v>0</v>
      </c>
      <c r="I327" s="127">
        <v>0</v>
      </c>
      <c r="J327" s="124">
        <v>0</v>
      </c>
      <c r="K327" s="127">
        <v>0</v>
      </c>
      <c r="L327" s="124">
        <v>0</v>
      </c>
      <c r="M327" s="128">
        <v>0</v>
      </c>
      <c r="N327" s="124">
        <v>0</v>
      </c>
      <c r="O327" s="127">
        <v>0</v>
      </c>
      <c r="P327" s="124">
        <v>0</v>
      </c>
      <c r="Q327" s="128">
        <v>0</v>
      </c>
      <c r="R327" s="124">
        <v>0</v>
      </c>
      <c r="S327" s="128">
        <v>0</v>
      </c>
      <c r="T327" s="124">
        <v>0</v>
      </c>
      <c r="U327" s="127">
        <v>0</v>
      </c>
      <c r="V327" s="124">
        <v>0</v>
      </c>
      <c r="W327" s="128">
        <v>0</v>
      </c>
    </row>
    <row r="328" spans="3:23" x14ac:dyDescent="0.25">
      <c r="C328">
        <f t="shared" si="7"/>
        <v>397</v>
      </c>
      <c r="D328" s="166">
        <v>0</v>
      </c>
      <c r="E328" s="101">
        <v>0</v>
      </c>
      <c r="F328" s="98">
        <v>0</v>
      </c>
      <c r="G328" s="101">
        <v>0</v>
      </c>
      <c r="H328" s="92">
        <v>0</v>
      </c>
      <c r="I328" s="127">
        <v>0</v>
      </c>
      <c r="J328" s="124">
        <v>0</v>
      </c>
      <c r="K328" s="127">
        <v>0</v>
      </c>
      <c r="L328" s="124">
        <v>0</v>
      </c>
      <c r="M328" s="128">
        <v>0</v>
      </c>
      <c r="N328" s="124">
        <v>0</v>
      </c>
      <c r="O328" s="127">
        <v>0</v>
      </c>
      <c r="P328" s="124">
        <v>0</v>
      </c>
      <c r="Q328" s="128">
        <v>0</v>
      </c>
      <c r="R328" s="124">
        <v>0</v>
      </c>
      <c r="S328" s="128">
        <v>0</v>
      </c>
      <c r="T328" s="124">
        <v>0</v>
      </c>
      <c r="U328" s="127">
        <v>0</v>
      </c>
      <c r="V328" s="124">
        <v>0</v>
      </c>
      <c r="W328" s="128">
        <v>0</v>
      </c>
    </row>
    <row r="329" spans="3:23" x14ac:dyDescent="0.25">
      <c r="C329">
        <f t="shared" si="7"/>
        <v>398</v>
      </c>
      <c r="D329" s="166">
        <v>0</v>
      </c>
      <c r="E329" s="101">
        <v>0</v>
      </c>
      <c r="F329" s="98">
        <v>0</v>
      </c>
      <c r="G329" s="101">
        <v>0</v>
      </c>
      <c r="H329" s="92">
        <v>0</v>
      </c>
      <c r="I329" s="127">
        <v>0</v>
      </c>
      <c r="J329" s="124">
        <v>0</v>
      </c>
      <c r="K329" s="127">
        <v>0</v>
      </c>
      <c r="L329" s="124">
        <v>0</v>
      </c>
      <c r="M329" s="128">
        <v>0</v>
      </c>
      <c r="N329" s="124">
        <v>0</v>
      </c>
      <c r="O329" s="127">
        <v>0</v>
      </c>
      <c r="P329" s="124">
        <v>0</v>
      </c>
      <c r="Q329" s="128">
        <v>0</v>
      </c>
      <c r="R329" s="124">
        <v>0</v>
      </c>
      <c r="S329" s="128">
        <v>0</v>
      </c>
      <c r="T329" s="124">
        <v>0</v>
      </c>
      <c r="U329" s="127">
        <v>0</v>
      </c>
      <c r="V329" s="124">
        <v>0</v>
      </c>
      <c r="W329" s="128">
        <v>0</v>
      </c>
    </row>
    <row r="330" spans="3:23" x14ac:dyDescent="0.25">
      <c r="C330">
        <f t="shared" si="7"/>
        <v>399</v>
      </c>
      <c r="D330" s="166">
        <v>0</v>
      </c>
      <c r="E330" s="101">
        <v>0</v>
      </c>
      <c r="F330" s="98">
        <v>0</v>
      </c>
      <c r="G330" s="101">
        <v>0</v>
      </c>
      <c r="H330" s="92">
        <v>0</v>
      </c>
      <c r="I330" s="127">
        <v>0</v>
      </c>
      <c r="J330" s="124">
        <v>0</v>
      </c>
      <c r="K330" s="127">
        <v>0</v>
      </c>
      <c r="L330" s="124">
        <v>0</v>
      </c>
      <c r="M330" s="128">
        <v>0</v>
      </c>
      <c r="N330" s="124">
        <v>0</v>
      </c>
      <c r="O330" s="127">
        <v>0</v>
      </c>
      <c r="P330" s="124">
        <v>0</v>
      </c>
      <c r="Q330" s="128">
        <v>0</v>
      </c>
      <c r="R330" s="124">
        <v>0</v>
      </c>
      <c r="S330" s="128">
        <v>0</v>
      </c>
      <c r="T330" s="124">
        <v>0</v>
      </c>
      <c r="U330" s="127">
        <v>0</v>
      </c>
      <c r="V330" s="124">
        <v>0</v>
      </c>
      <c r="W330" s="128">
        <v>0</v>
      </c>
    </row>
    <row r="331" spans="3:23" x14ac:dyDescent="0.25">
      <c r="C331">
        <f t="shared" si="7"/>
        <v>400</v>
      </c>
      <c r="D331" s="166">
        <v>0</v>
      </c>
      <c r="E331" s="101">
        <v>0</v>
      </c>
      <c r="F331" s="98">
        <v>0</v>
      </c>
      <c r="G331" s="101">
        <v>0</v>
      </c>
      <c r="H331" s="92">
        <v>0</v>
      </c>
      <c r="I331" s="127">
        <v>0</v>
      </c>
      <c r="J331" s="124">
        <v>0</v>
      </c>
      <c r="K331" s="127">
        <v>0</v>
      </c>
      <c r="L331" s="124">
        <v>0</v>
      </c>
      <c r="M331" s="128">
        <v>0</v>
      </c>
      <c r="N331" s="124">
        <v>0</v>
      </c>
      <c r="O331" s="127">
        <v>0</v>
      </c>
      <c r="P331" s="124">
        <v>0</v>
      </c>
      <c r="Q331" s="128">
        <v>0</v>
      </c>
      <c r="R331" s="124">
        <v>0</v>
      </c>
      <c r="S331" s="128">
        <v>0</v>
      </c>
      <c r="T331" s="124">
        <v>0</v>
      </c>
      <c r="U331" s="127">
        <v>0</v>
      </c>
      <c r="V331" s="124">
        <v>0</v>
      </c>
      <c r="W331" s="128">
        <v>0</v>
      </c>
    </row>
    <row r="332" spans="3:23" x14ac:dyDescent="0.25">
      <c r="C332">
        <f t="shared" si="7"/>
        <v>401</v>
      </c>
      <c r="D332" s="166">
        <v>0</v>
      </c>
      <c r="E332" s="101">
        <v>0</v>
      </c>
      <c r="F332" s="98">
        <v>0</v>
      </c>
      <c r="G332" s="101">
        <v>0</v>
      </c>
      <c r="H332" s="92">
        <v>0</v>
      </c>
      <c r="I332" s="127">
        <v>0</v>
      </c>
      <c r="J332" s="124">
        <v>0</v>
      </c>
      <c r="K332" s="127">
        <v>0</v>
      </c>
      <c r="L332" s="124">
        <v>0</v>
      </c>
      <c r="M332" s="128">
        <v>0</v>
      </c>
      <c r="N332" s="124">
        <v>0</v>
      </c>
      <c r="O332" s="127">
        <v>0</v>
      </c>
      <c r="P332" s="124">
        <v>0</v>
      </c>
      <c r="Q332" s="128">
        <v>0</v>
      </c>
      <c r="R332" s="124">
        <v>0</v>
      </c>
      <c r="S332" s="128">
        <v>0</v>
      </c>
      <c r="T332" s="124">
        <v>0</v>
      </c>
      <c r="U332" s="127">
        <v>0</v>
      </c>
      <c r="V332" s="124">
        <v>0</v>
      </c>
      <c r="W332" s="128">
        <v>0</v>
      </c>
    </row>
    <row r="333" spans="3:23" x14ac:dyDescent="0.25">
      <c r="C333">
        <f t="shared" si="7"/>
        <v>402</v>
      </c>
      <c r="D333" s="166">
        <v>0</v>
      </c>
      <c r="E333" s="101">
        <v>0</v>
      </c>
      <c r="F333" s="98">
        <v>0</v>
      </c>
      <c r="G333" s="101">
        <v>0</v>
      </c>
      <c r="H333" s="92">
        <v>0</v>
      </c>
      <c r="I333" s="127">
        <v>0</v>
      </c>
      <c r="J333" s="124">
        <v>0</v>
      </c>
      <c r="K333" s="127">
        <v>0</v>
      </c>
      <c r="L333" s="124">
        <v>0</v>
      </c>
      <c r="M333" s="128">
        <v>0</v>
      </c>
      <c r="N333" s="124">
        <v>0</v>
      </c>
      <c r="O333" s="127">
        <v>0</v>
      </c>
      <c r="P333" s="124">
        <v>0</v>
      </c>
      <c r="Q333" s="128">
        <v>0</v>
      </c>
      <c r="R333" s="124">
        <v>0</v>
      </c>
      <c r="S333" s="128">
        <v>0</v>
      </c>
      <c r="T333" s="124">
        <v>0</v>
      </c>
      <c r="U333" s="127">
        <v>0</v>
      </c>
      <c r="V333" s="124">
        <v>0</v>
      </c>
      <c r="W333" s="128">
        <v>0</v>
      </c>
    </row>
    <row r="334" spans="3:23" x14ac:dyDescent="0.25">
      <c r="C334">
        <f t="shared" si="7"/>
        <v>403</v>
      </c>
      <c r="D334" s="166">
        <v>0</v>
      </c>
      <c r="E334" s="101">
        <v>0</v>
      </c>
      <c r="F334" s="98">
        <v>0</v>
      </c>
      <c r="G334" s="101">
        <v>0</v>
      </c>
      <c r="H334" s="92">
        <v>0</v>
      </c>
      <c r="I334" s="127">
        <v>0</v>
      </c>
      <c r="J334" s="124">
        <v>0</v>
      </c>
      <c r="K334" s="127">
        <v>0</v>
      </c>
      <c r="L334" s="124">
        <v>0</v>
      </c>
      <c r="M334" s="128">
        <v>0</v>
      </c>
      <c r="N334" s="124">
        <v>0</v>
      </c>
      <c r="O334" s="127">
        <v>0</v>
      </c>
      <c r="P334" s="124">
        <v>0</v>
      </c>
      <c r="Q334" s="128">
        <v>0</v>
      </c>
      <c r="R334" s="124">
        <v>0</v>
      </c>
      <c r="S334" s="128">
        <v>0</v>
      </c>
      <c r="T334" s="124">
        <v>0</v>
      </c>
      <c r="U334" s="127">
        <v>0</v>
      </c>
      <c r="V334" s="124">
        <v>0</v>
      </c>
      <c r="W334" s="128">
        <v>0</v>
      </c>
    </row>
    <row r="335" spans="3:23" x14ac:dyDescent="0.25">
      <c r="C335">
        <f t="shared" si="7"/>
        <v>404</v>
      </c>
      <c r="D335" s="166">
        <v>0</v>
      </c>
      <c r="E335" s="101">
        <v>0</v>
      </c>
      <c r="F335" s="98">
        <v>0</v>
      </c>
      <c r="G335" s="101">
        <v>0</v>
      </c>
      <c r="H335" s="92">
        <v>0</v>
      </c>
      <c r="I335" s="127">
        <v>0</v>
      </c>
      <c r="J335" s="124">
        <v>0</v>
      </c>
      <c r="K335" s="127">
        <v>0</v>
      </c>
      <c r="L335" s="124">
        <v>0</v>
      </c>
      <c r="M335" s="128">
        <v>0</v>
      </c>
      <c r="N335" s="124">
        <v>0</v>
      </c>
      <c r="O335" s="127">
        <v>0</v>
      </c>
      <c r="P335" s="124">
        <v>0</v>
      </c>
      <c r="Q335" s="128">
        <v>0</v>
      </c>
      <c r="R335" s="124">
        <v>0</v>
      </c>
      <c r="S335" s="128">
        <v>0</v>
      </c>
      <c r="T335" s="124">
        <v>0</v>
      </c>
      <c r="U335" s="127">
        <v>0</v>
      </c>
      <c r="V335" s="124">
        <v>0</v>
      </c>
      <c r="W335" s="128">
        <v>0</v>
      </c>
    </row>
    <row r="336" spans="3:23" x14ac:dyDescent="0.25">
      <c r="C336">
        <f t="shared" si="7"/>
        <v>405</v>
      </c>
      <c r="D336" s="166">
        <v>0</v>
      </c>
      <c r="E336" s="101">
        <v>0</v>
      </c>
      <c r="F336" s="98">
        <v>0</v>
      </c>
      <c r="G336" s="101">
        <v>0</v>
      </c>
      <c r="H336" s="92">
        <v>0</v>
      </c>
      <c r="I336" s="127">
        <v>0</v>
      </c>
      <c r="J336" s="124">
        <v>0</v>
      </c>
      <c r="K336" s="127">
        <v>0</v>
      </c>
      <c r="L336" s="124">
        <v>0</v>
      </c>
      <c r="M336" s="128">
        <v>0</v>
      </c>
      <c r="N336" s="124">
        <v>0</v>
      </c>
      <c r="O336" s="127">
        <v>0</v>
      </c>
      <c r="P336" s="124">
        <v>0</v>
      </c>
      <c r="Q336" s="128">
        <v>0</v>
      </c>
      <c r="R336" s="124">
        <v>0</v>
      </c>
      <c r="S336" s="128">
        <v>0</v>
      </c>
      <c r="T336" s="124">
        <v>0</v>
      </c>
      <c r="U336" s="127">
        <v>0</v>
      </c>
      <c r="V336" s="124">
        <v>0</v>
      </c>
      <c r="W336" s="128">
        <v>0</v>
      </c>
    </row>
    <row r="337" spans="3:23" x14ac:dyDescent="0.25">
      <c r="C337">
        <f t="shared" si="7"/>
        <v>406</v>
      </c>
      <c r="D337" s="166">
        <v>0</v>
      </c>
      <c r="E337" s="101">
        <v>0</v>
      </c>
      <c r="F337" s="98">
        <v>0</v>
      </c>
      <c r="G337" s="101">
        <v>0</v>
      </c>
      <c r="H337" s="92">
        <v>0</v>
      </c>
      <c r="I337" s="127">
        <v>0</v>
      </c>
      <c r="J337" s="124">
        <v>0</v>
      </c>
      <c r="K337" s="127">
        <v>0</v>
      </c>
      <c r="L337" s="124">
        <v>0</v>
      </c>
      <c r="M337" s="128">
        <v>0</v>
      </c>
      <c r="N337" s="124">
        <v>0</v>
      </c>
      <c r="O337" s="127">
        <v>0</v>
      </c>
      <c r="P337" s="124">
        <v>0</v>
      </c>
      <c r="Q337" s="128">
        <v>0</v>
      </c>
      <c r="R337" s="124">
        <v>0</v>
      </c>
      <c r="S337" s="128">
        <v>0</v>
      </c>
      <c r="T337" s="124">
        <v>0</v>
      </c>
      <c r="U337" s="127">
        <v>0</v>
      </c>
      <c r="V337" s="124">
        <v>0</v>
      </c>
      <c r="W337" s="128">
        <v>0</v>
      </c>
    </row>
    <row r="338" spans="3:23" x14ac:dyDescent="0.25">
      <c r="C338">
        <f t="shared" si="7"/>
        <v>407</v>
      </c>
      <c r="D338" s="166">
        <v>0</v>
      </c>
      <c r="E338" s="101">
        <v>0</v>
      </c>
      <c r="F338" s="98">
        <v>0</v>
      </c>
      <c r="G338" s="101">
        <v>0</v>
      </c>
      <c r="H338" s="92">
        <v>0</v>
      </c>
      <c r="I338" s="127">
        <v>0</v>
      </c>
      <c r="J338" s="124">
        <v>0</v>
      </c>
      <c r="K338" s="127">
        <v>0</v>
      </c>
      <c r="L338" s="124">
        <v>0</v>
      </c>
      <c r="M338" s="128">
        <v>0</v>
      </c>
      <c r="N338" s="124">
        <v>0</v>
      </c>
      <c r="O338" s="127">
        <v>0</v>
      </c>
      <c r="P338" s="124">
        <v>0</v>
      </c>
      <c r="Q338" s="128">
        <v>0</v>
      </c>
      <c r="R338" s="124">
        <v>0</v>
      </c>
      <c r="S338" s="128">
        <v>0</v>
      </c>
      <c r="T338" s="124">
        <v>0</v>
      </c>
      <c r="U338" s="127">
        <v>0</v>
      </c>
      <c r="V338" s="124">
        <v>0</v>
      </c>
      <c r="W338" s="128">
        <v>0</v>
      </c>
    </row>
    <row r="339" spans="3:23" x14ac:dyDescent="0.25">
      <c r="C339">
        <f t="shared" si="7"/>
        <v>408</v>
      </c>
      <c r="D339" s="166">
        <v>0</v>
      </c>
      <c r="E339" s="101">
        <v>0</v>
      </c>
      <c r="F339" s="98">
        <v>0</v>
      </c>
      <c r="G339" s="101">
        <v>0</v>
      </c>
      <c r="H339" s="92">
        <v>0</v>
      </c>
      <c r="I339" s="127">
        <v>0</v>
      </c>
      <c r="J339" s="124">
        <v>0</v>
      </c>
      <c r="K339" s="127">
        <v>0</v>
      </c>
      <c r="L339" s="124">
        <v>0</v>
      </c>
      <c r="M339" s="128">
        <v>0</v>
      </c>
      <c r="N339" s="124">
        <v>0</v>
      </c>
      <c r="O339" s="127">
        <v>0</v>
      </c>
      <c r="P339" s="124">
        <v>0</v>
      </c>
      <c r="Q339" s="128">
        <v>0</v>
      </c>
      <c r="R339" s="124">
        <v>0</v>
      </c>
      <c r="S339" s="128">
        <v>0</v>
      </c>
      <c r="T339" s="124">
        <v>0</v>
      </c>
      <c r="U339" s="127">
        <v>0</v>
      </c>
      <c r="V339" s="124">
        <v>0</v>
      </c>
      <c r="W339" s="128">
        <v>0</v>
      </c>
    </row>
    <row r="340" spans="3:23" x14ac:dyDescent="0.25">
      <c r="C340">
        <f t="shared" si="7"/>
        <v>409</v>
      </c>
      <c r="D340" s="166">
        <v>0</v>
      </c>
      <c r="E340" s="101">
        <v>0</v>
      </c>
      <c r="F340" s="98">
        <v>0</v>
      </c>
      <c r="G340" s="101">
        <v>0</v>
      </c>
      <c r="H340" s="92">
        <v>0</v>
      </c>
      <c r="I340" s="127">
        <v>0</v>
      </c>
      <c r="J340" s="124">
        <v>0</v>
      </c>
      <c r="K340" s="127">
        <v>0</v>
      </c>
      <c r="L340" s="124">
        <v>0</v>
      </c>
      <c r="M340" s="128">
        <v>0</v>
      </c>
      <c r="N340" s="124">
        <v>0</v>
      </c>
      <c r="O340" s="127">
        <v>0</v>
      </c>
      <c r="P340" s="124">
        <v>0</v>
      </c>
      <c r="Q340" s="128">
        <v>0</v>
      </c>
      <c r="R340" s="124">
        <v>0</v>
      </c>
      <c r="S340" s="128">
        <v>0</v>
      </c>
      <c r="T340" s="124">
        <v>0</v>
      </c>
      <c r="U340" s="127">
        <v>0</v>
      </c>
      <c r="V340" s="124">
        <v>0</v>
      </c>
      <c r="W340" s="128">
        <v>0</v>
      </c>
    </row>
    <row r="341" spans="3:23" x14ac:dyDescent="0.25">
      <c r="C341">
        <f t="shared" si="7"/>
        <v>410</v>
      </c>
      <c r="D341" s="166">
        <v>0</v>
      </c>
      <c r="E341" s="101">
        <v>0</v>
      </c>
      <c r="F341" s="98">
        <v>0</v>
      </c>
      <c r="G341" s="101">
        <v>0</v>
      </c>
      <c r="H341" s="92">
        <v>0</v>
      </c>
      <c r="I341" s="127">
        <v>0</v>
      </c>
      <c r="J341" s="124">
        <v>0</v>
      </c>
      <c r="K341" s="127">
        <v>0</v>
      </c>
      <c r="L341" s="124">
        <v>0</v>
      </c>
      <c r="M341" s="128">
        <v>0</v>
      </c>
      <c r="N341" s="124">
        <v>0</v>
      </c>
      <c r="O341" s="127">
        <v>0</v>
      </c>
      <c r="P341" s="124">
        <v>0</v>
      </c>
      <c r="Q341" s="128">
        <v>0</v>
      </c>
      <c r="R341" s="124">
        <v>0</v>
      </c>
      <c r="S341" s="128">
        <v>0</v>
      </c>
      <c r="T341" s="124">
        <v>0</v>
      </c>
      <c r="U341" s="127">
        <v>0</v>
      </c>
      <c r="V341" s="124">
        <v>0</v>
      </c>
      <c r="W341" s="128">
        <v>0</v>
      </c>
    </row>
    <row r="342" spans="3:23" x14ac:dyDescent="0.25">
      <c r="C342">
        <f t="shared" si="7"/>
        <v>411</v>
      </c>
      <c r="D342" s="166">
        <v>0</v>
      </c>
      <c r="E342" s="101">
        <v>0</v>
      </c>
      <c r="F342" s="98">
        <v>0</v>
      </c>
      <c r="G342" s="101">
        <v>0</v>
      </c>
      <c r="H342" s="92">
        <v>0</v>
      </c>
      <c r="I342" s="127">
        <v>0</v>
      </c>
      <c r="J342" s="124">
        <v>0</v>
      </c>
      <c r="K342" s="127">
        <v>0</v>
      </c>
      <c r="L342" s="124">
        <v>0</v>
      </c>
      <c r="M342" s="128">
        <v>0</v>
      </c>
      <c r="N342" s="124">
        <v>0</v>
      </c>
      <c r="O342" s="127">
        <v>0</v>
      </c>
      <c r="P342" s="124">
        <v>0</v>
      </c>
      <c r="Q342" s="128">
        <v>0</v>
      </c>
      <c r="R342" s="124">
        <v>0</v>
      </c>
      <c r="S342" s="128">
        <v>0</v>
      </c>
      <c r="T342" s="124">
        <v>0</v>
      </c>
      <c r="U342" s="127">
        <v>0</v>
      </c>
      <c r="V342" s="124">
        <v>0</v>
      </c>
      <c r="W342" s="128">
        <v>0</v>
      </c>
    </row>
    <row r="343" spans="3:23" x14ac:dyDescent="0.25">
      <c r="C343">
        <f t="shared" si="7"/>
        <v>412</v>
      </c>
      <c r="D343" s="166">
        <v>0</v>
      </c>
      <c r="E343" s="101">
        <v>0</v>
      </c>
      <c r="F343" s="98">
        <v>0</v>
      </c>
      <c r="G343" s="101">
        <v>0</v>
      </c>
      <c r="H343" s="92">
        <v>0</v>
      </c>
      <c r="I343" s="127">
        <v>0</v>
      </c>
      <c r="J343" s="124">
        <v>0</v>
      </c>
      <c r="K343" s="127">
        <v>0</v>
      </c>
      <c r="L343" s="124">
        <v>0</v>
      </c>
      <c r="M343" s="128">
        <v>0</v>
      </c>
      <c r="N343" s="124">
        <v>0</v>
      </c>
      <c r="O343" s="127">
        <v>0</v>
      </c>
      <c r="P343" s="124">
        <v>0</v>
      </c>
      <c r="Q343" s="128">
        <v>0</v>
      </c>
      <c r="R343" s="124">
        <v>0</v>
      </c>
      <c r="S343" s="128">
        <v>0</v>
      </c>
      <c r="T343" s="124">
        <v>0</v>
      </c>
      <c r="U343" s="127">
        <v>0</v>
      </c>
      <c r="V343" s="124">
        <v>0</v>
      </c>
      <c r="W343" s="128">
        <v>0</v>
      </c>
    </row>
    <row r="344" spans="3:23" x14ac:dyDescent="0.25">
      <c r="C344">
        <f t="shared" si="7"/>
        <v>413</v>
      </c>
      <c r="D344" s="166">
        <v>0</v>
      </c>
      <c r="E344" s="101">
        <v>0</v>
      </c>
      <c r="F344" s="98">
        <v>0</v>
      </c>
      <c r="G344" s="101">
        <v>0</v>
      </c>
      <c r="H344" s="92">
        <v>0</v>
      </c>
      <c r="I344" s="127">
        <v>0</v>
      </c>
      <c r="J344" s="124">
        <v>0</v>
      </c>
      <c r="K344" s="127">
        <v>0</v>
      </c>
      <c r="L344" s="124">
        <v>0</v>
      </c>
      <c r="M344" s="128">
        <v>0</v>
      </c>
      <c r="N344" s="124">
        <v>0</v>
      </c>
      <c r="O344" s="127">
        <v>0</v>
      </c>
      <c r="P344" s="124">
        <v>0</v>
      </c>
      <c r="Q344" s="128">
        <v>0</v>
      </c>
      <c r="R344" s="124">
        <v>0</v>
      </c>
      <c r="S344" s="128">
        <v>0</v>
      </c>
      <c r="T344" s="124">
        <v>0</v>
      </c>
      <c r="U344" s="127">
        <v>0</v>
      </c>
      <c r="V344" s="124">
        <v>0</v>
      </c>
      <c r="W344" s="128">
        <v>0</v>
      </c>
    </row>
    <row r="345" spans="3:23" x14ac:dyDescent="0.25">
      <c r="C345">
        <f t="shared" si="7"/>
        <v>414</v>
      </c>
      <c r="D345" s="166">
        <v>0</v>
      </c>
      <c r="E345" s="101">
        <v>0</v>
      </c>
      <c r="F345" s="98">
        <v>0</v>
      </c>
      <c r="G345" s="101">
        <v>0</v>
      </c>
      <c r="H345" s="92">
        <v>0</v>
      </c>
      <c r="I345" s="127">
        <v>0</v>
      </c>
      <c r="J345" s="124">
        <v>0</v>
      </c>
      <c r="K345" s="127">
        <v>0</v>
      </c>
      <c r="L345" s="124">
        <v>0</v>
      </c>
      <c r="M345" s="128">
        <v>0</v>
      </c>
      <c r="N345" s="124">
        <v>0</v>
      </c>
      <c r="O345" s="127">
        <v>0</v>
      </c>
      <c r="P345" s="124">
        <v>0</v>
      </c>
      <c r="Q345" s="128">
        <v>0</v>
      </c>
      <c r="R345" s="124">
        <v>0</v>
      </c>
      <c r="S345" s="128">
        <v>0</v>
      </c>
      <c r="T345" s="124">
        <v>0</v>
      </c>
      <c r="U345" s="127">
        <v>0</v>
      </c>
      <c r="V345" s="124">
        <v>0</v>
      </c>
      <c r="W345" s="128">
        <v>0</v>
      </c>
    </row>
    <row r="346" spans="3:23" x14ac:dyDescent="0.25">
      <c r="C346">
        <f t="shared" si="7"/>
        <v>415</v>
      </c>
      <c r="D346" s="166">
        <v>0</v>
      </c>
      <c r="E346" s="101">
        <v>0</v>
      </c>
      <c r="F346" s="98">
        <v>0</v>
      </c>
      <c r="G346" s="101">
        <v>0</v>
      </c>
      <c r="H346" s="92">
        <v>0</v>
      </c>
      <c r="I346" s="127">
        <v>0</v>
      </c>
      <c r="J346" s="124">
        <v>0</v>
      </c>
      <c r="K346" s="127">
        <v>0</v>
      </c>
      <c r="L346" s="124">
        <v>0</v>
      </c>
      <c r="M346" s="128">
        <v>0</v>
      </c>
      <c r="N346" s="124">
        <v>0</v>
      </c>
      <c r="O346" s="127">
        <v>0</v>
      </c>
      <c r="P346" s="124">
        <v>0</v>
      </c>
      <c r="Q346" s="128">
        <v>0</v>
      </c>
      <c r="R346" s="124">
        <v>0</v>
      </c>
      <c r="S346" s="128">
        <v>0</v>
      </c>
      <c r="T346" s="124">
        <v>0</v>
      </c>
      <c r="U346" s="127">
        <v>0</v>
      </c>
      <c r="V346" s="124">
        <v>0</v>
      </c>
      <c r="W346" s="128">
        <v>0</v>
      </c>
    </row>
    <row r="347" spans="3:23" x14ac:dyDescent="0.25">
      <c r="C347">
        <f t="shared" si="7"/>
        <v>416</v>
      </c>
      <c r="D347" s="166">
        <v>0</v>
      </c>
      <c r="E347" s="101">
        <v>0</v>
      </c>
      <c r="F347" s="98">
        <v>0</v>
      </c>
      <c r="G347" s="101">
        <v>0</v>
      </c>
      <c r="H347" s="92">
        <v>0</v>
      </c>
      <c r="I347" s="127">
        <v>0</v>
      </c>
      <c r="J347" s="124">
        <v>0</v>
      </c>
      <c r="K347" s="127">
        <v>0</v>
      </c>
      <c r="L347" s="124">
        <v>0</v>
      </c>
      <c r="M347" s="128">
        <v>0</v>
      </c>
      <c r="N347" s="124">
        <v>0</v>
      </c>
      <c r="O347" s="127">
        <v>0</v>
      </c>
      <c r="P347" s="124">
        <v>0</v>
      </c>
      <c r="Q347" s="128">
        <v>0</v>
      </c>
      <c r="R347" s="124">
        <v>0</v>
      </c>
      <c r="S347" s="128">
        <v>0</v>
      </c>
      <c r="T347" s="124">
        <v>0</v>
      </c>
      <c r="U347" s="127">
        <v>0</v>
      </c>
      <c r="V347" s="124">
        <v>0</v>
      </c>
      <c r="W347" s="128">
        <v>0</v>
      </c>
    </row>
    <row r="348" spans="3:23" x14ac:dyDescent="0.25">
      <c r="C348">
        <f t="shared" si="7"/>
        <v>417</v>
      </c>
      <c r="D348" s="166">
        <v>0</v>
      </c>
      <c r="E348" s="101">
        <v>0</v>
      </c>
      <c r="F348" s="98">
        <v>0</v>
      </c>
      <c r="G348" s="101">
        <v>0</v>
      </c>
      <c r="H348" s="92">
        <v>0</v>
      </c>
      <c r="I348" s="127">
        <v>0</v>
      </c>
      <c r="J348" s="124">
        <v>0</v>
      </c>
      <c r="K348" s="127">
        <v>0</v>
      </c>
      <c r="L348" s="124">
        <v>0</v>
      </c>
      <c r="M348" s="128">
        <v>0</v>
      </c>
      <c r="N348" s="124">
        <v>0</v>
      </c>
      <c r="O348" s="127">
        <v>0</v>
      </c>
      <c r="P348" s="124">
        <v>0</v>
      </c>
      <c r="Q348" s="128">
        <v>0</v>
      </c>
      <c r="R348" s="124">
        <v>0</v>
      </c>
      <c r="S348" s="128">
        <v>0</v>
      </c>
      <c r="T348" s="124">
        <v>0</v>
      </c>
      <c r="U348" s="127">
        <v>0</v>
      </c>
      <c r="V348" s="124">
        <v>0</v>
      </c>
      <c r="W348" s="128">
        <v>0</v>
      </c>
    </row>
    <row r="349" spans="3:23" x14ac:dyDescent="0.25">
      <c r="C349">
        <f t="shared" si="7"/>
        <v>418</v>
      </c>
      <c r="D349" s="166">
        <v>0</v>
      </c>
      <c r="E349" s="101">
        <v>0</v>
      </c>
      <c r="F349" s="98">
        <v>0</v>
      </c>
      <c r="G349" s="101">
        <v>0</v>
      </c>
      <c r="H349" s="92">
        <v>0</v>
      </c>
      <c r="I349" s="127">
        <v>0</v>
      </c>
      <c r="J349" s="124">
        <v>0</v>
      </c>
      <c r="K349" s="127">
        <v>0</v>
      </c>
      <c r="L349" s="124">
        <v>0</v>
      </c>
      <c r="M349" s="128">
        <v>0</v>
      </c>
      <c r="N349" s="124">
        <v>0</v>
      </c>
      <c r="O349" s="127">
        <v>0</v>
      </c>
      <c r="P349" s="124">
        <v>0</v>
      </c>
      <c r="Q349" s="128">
        <v>0</v>
      </c>
      <c r="R349" s="124">
        <v>0</v>
      </c>
      <c r="S349" s="128">
        <v>0</v>
      </c>
      <c r="T349" s="124">
        <v>0</v>
      </c>
      <c r="U349" s="127">
        <v>0</v>
      </c>
      <c r="V349" s="124">
        <v>0</v>
      </c>
      <c r="W349" s="128">
        <v>0</v>
      </c>
    </row>
    <row r="350" spans="3:23" x14ac:dyDescent="0.25">
      <c r="C350">
        <f t="shared" si="7"/>
        <v>419</v>
      </c>
      <c r="D350" s="166">
        <v>0</v>
      </c>
      <c r="E350" s="101">
        <v>0</v>
      </c>
      <c r="F350" s="98">
        <v>0</v>
      </c>
      <c r="G350" s="101">
        <v>0</v>
      </c>
      <c r="H350" s="92">
        <v>0</v>
      </c>
      <c r="I350" s="127">
        <v>0</v>
      </c>
      <c r="J350" s="124">
        <v>0</v>
      </c>
      <c r="K350" s="127">
        <v>0</v>
      </c>
      <c r="L350" s="124">
        <v>0</v>
      </c>
      <c r="M350" s="128">
        <v>0</v>
      </c>
      <c r="N350" s="124">
        <v>0</v>
      </c>
      <c r="O350" s="127">
        <v>0</v>
      </c>
      <c r="P350" s="124">
        <v>0</v>
      </c>
      <c r="Q350" s="128">
        <v>0</v>
      </c>
      <c r="R350" s="124">
        <v>0</v>
      </c>
      <c r="S350" s="128">
        <v>0</v>
      </c>
      <c r="T350" s="124">
        <v>0</v>
      </c>
      <c r="U350" s="127">
        <v>0</v>
      </c>
      <c r="V350" s="124">
        <v>0</v>
      </c>
      <c r="W350" s="128">
        <v>0</v>
      </c>
    </row>
    <row r="351" spans="3:23" x14ac:dyDescent="0.25">
      <c r="C351">
        <f t="shared" si="7"/>
        <v>420</v>
      </c>
      <c r="D351" s="166">
        <v>0</v>
      </c>
      <c r="E351" s="101">
        <v>0</v>
      </c>
      <c r="F351" s="98">
        <v>0</v>
      </c>
      <c r="G351" s="101">
        <v>0</v>
      </c>
      <c r="H351" s="92">
        <v>0</v>
      </c>
      <c r="I351" s="127">
        <v>0</v>
      </c>
      <c r="J351" s="124">
        <v>0</v>
      </c>
      <c r="K351" s="127">
        <v>0</v>
      </c>
      <c r="L351" s="124">
        <v>0</v>
      </c>
      <c r="M351" s="128">
        <v>0</v>
      </c>
      <c r="N351" s="124">
        <v>0</v>
      </c>
      <c r="O351" s="127">
        <v>0</v>
      </c>
      <c r="P351" s="124">
        <v>0</v>
      </c>
      <c r="Q351" s="128">
        <v>0</v>
      </c>
      <c r="R351" s="124">
        <v>0</v>
      </c>
      <c r="S351" s="128">
        <v>0</v>
      </c>
      <c r="T351" s="124">
        <v>0</v>
      </c>
      <c r="U351" s="127">
        <v>0</v>
      </c>
      <c r="V351" s="124">
        <v>0</v>
      </c>
      <c r="W351" s="128">
        <v>0</v>
      </c>
    </row>
    <row r="352" spans="3:23" x14ac:dyDescent="0.25">
      <c r="C352">
        <f t="shared" si="7"/>
        <v>421</v>
      </c>
      <c r="D352" s="166">
        <v>0</v>
      </c>
      <c r="E352" s="101">
        <v>0</v>
      </c>
      <c r="F352" s="98">
        <v>0</v>
      </c>
      <c r="G352" s="101">
        <v>0</v>
      </c>
      <c r="H352" s="92">
        <v>0</v>
      </c>
      <c r="I352" s="127">
        <v>0</v>
      </c>
      <c r="J352" s="124">
        <v>0</v>
      </c>
      <c r="K352" s="127">
        <v>0</v>
      </c>
      <c r="L352" s="124">
        <v>0</v>
      </c>
      <c r="M352" s="128">
        <v>0</v>
      </c>
      <c r="N352" s="124">
        <v>0</v>
      </c>
      <c r="O352" s="127">
        <v>0</v>
      </c>
      <c r="P352" s="124">
        <v>0</v>
      </c>
      <c r="Q352" s="128">
        <v>0</v>
      </c>
      <c r="R352" s="124">
        <v>0</v>
      </c>
      <c r="S352" s="128">
        <v>0</v>
      </c>
      <c r="T352" s="124">
        <v>0</v>
      </c>
      <c r="U352" s="127">
        <v>0</v>
      </c>
      <c r="V352" s="124">
        <v>0</v>
      </c>
      <c r="W352" s="128">
        <v>0</v>
      </c>
    </row>
    <row r="353" spans="3:23" x14ac:dyDescent="0.25">
      <c r="C353">
        <f t="shared" ref="C353:C416" si="8">C352+1</f>
        <v>422</v>
      </c>
      <c r="D353" s="166">
        <v>0</v>
      </c>
      <c r="E353" s="101">
        <v>0</v>
      </c>
      <c r="F353" s="98">
        <v>0</v>
      </c>
      <c r="G353" s="101">
        <v>0</v>
      </c>
      <c r="H353" s="92">
        <v>0</v>
      </c>
      <c r="I353" s="127">
        <v>0</v>
      </c>
      <c r="J353" s="124">
        <v>0</v>
      </c>
      <c r="K353" s="127">
        <v>0</v>
      </c>
      <c r="L353" s="124">
        <v>0</v>
      </c>
      <c r="M353" s="128">
        <v>0</v>
      </c>
      <c r="N353" s="124">
        <v>0</v>
      </c>
      <c r="O353" s="127">
        <v>0</v>
      </c>
      <c r="P353" s="124">
        <v>0</v>
      </c>
      <c r="Q353" s="128">
        <v>0</v>
      </c>
      <c r="R353" s="124">
        <v>0</v>
      </c>
      <c r="S353" s="128">
        <v>0</v>
      </c>
      <c r="T353" s="124">
        <v>0</v>
      </c>
      <c r="U353" s="127">
        <v>0</v>
      </c>
      <c r="V353" s="124">
        <v>0</v>
      </c>
      <c r="W353" s="128">
        <v>0</v>
      </c>
    </row>
    <row r="354" spans="3:23" x14ac:dyDescent="0.25">
      <c r="C354">
        <f t="shared" si="8"/>
        <v>423</v>
      </c>
      <c r="D354" s="166">
        <v>0</v>
      </c>
      <c r="E354" s="101">
        <v>0</v>
      </c>
      <c r="F354" s="98">
        <v>0</v>
      </c>
      <c r="G354" s="101">
        <v>0</v>
      </c>
      <c r="H354" s="92">
        <v>0</v>
      </c>
      <c r="I354" s="127">
        <v>0</v>
      </c>
      <c r="J354" s="124">
        <v>0</v>
      </c>
      <c r="K354" s="127">
        <v>0</v>
      </c>
      <c r="L354" s="124">
        <v>0</v>
      </c>
      <c r="M354" s="128">
        <v>0</v>
      </c>
      <c r="N354" s="124">
        <v>0</v>
      </c>
      <c r="O354" s="127">
        <v>0</v>
      </c>
      <c r="P354" s="124">
        <v>0</v>
      </c>
      <c r="Q354" s="128">
        <v>0</v>
      </c>
      <c r="R354" s="124">
        <v>0</v>
      </c>
      <c r="S354" s="128">
        <v>0</v>
      </c>
      <c r="T354" s="124">
        <v>0</v>
      </c>
      <c r="U354" s="127">
        <v>0</v>
      </c>
      <c r="V354" s="124">
        <v>0</v>
      </c>
      <c r="W354" s="128">
        <v>0</v>
      </c>
    </row>
    <row r="355" spans="3:23" x14ac:dyDescent="0.25">
      <c r="C355">
        <f t="shared" si="8"/>
        <v>424</v>
      </c>
      <c r="D355" s="166">
        <v>0</v>
      </c>
      <c r="E355" s="101">
        <v>0</v>
      </c>
      <c r="F355" s="98">
        <v>0</v>
      </c>
      <c r="G355" s="101">
        <v>0</v>
      </c>
      <c r="H355" s="92">
        <v>0</v>
      </c>
      <c r="I355" s="127">
        <v>0</v>
      </c>
      <c r="J355" s="124">
        <v>0</v>
      </c>
      <c r="K355" s="127">
        <v>0</v>
      </c>
      <c r="L355" s="124">
        <v>0</v>
      </c>
      <c r="M355" s="128">
        <v>0</v>
      </c>
      <c r="N355" s="124">
        <v>0</v>
      </c>
      <c r="O355" s="127">
        <v>0</v>
      </c>
      <c r="P355" s="124">
        <v>0</v>
      </c>
      <c r="Q355" s="128">
        <v>0</v>
      </c>
      <c r="R355" s="124">
        <v>0</v>
      </c>
      <c r="S355" s="128">
        <v>0</v>
      </c>
      <c r="T355" s="124">
        <v>0</v>
      </c>
      <c r="U355" s="127">
        <v>0</v>
      </c>
      <c r="V355" s="124">
        <v>0</v>
      </c>
      <c r="W355" s="128">
        <v>0</v>
      </c>
    </row>
    <row r="356" spans="3:23" x14ac:dyDescent="0.25">
      <c r="C356">
        <f t="shared" si="8"/>
        <v>425</v>
      </c>
      <c r="D356" s="166">
        <v>0</v>
      </c>
      <c r="E356" s="101">
        <v>0</v>
      </c>
      <c r="F356" s="98">
        <v>0</v>
      </c>
      <c r="G356" s="101">
        <v>0</v>
      </c>
      <c r="H356" s="92">
        <v>0</v>
      </c>
      <c r="I356" s="127">
        <v>0</v>
      </c>
      <c r="J356" s="124">
        <v>0</v>
      </c>
      <c r="K356" s="127">
        <v>0</v>
      </c>
      <c r="L356" s="124">
        <v>0</v>
      </c>
      <c r="M356" s="128">
        <v>0</v>
      </c>
      <c r="N356" s="124">
        <v>0</v>
      </c>
      <c r="O356" s="127">
        <v>0</v>
      </c>
      <c r="P356" s="124">
        <v>0</v>
      </c>
      <c r="Q356" s="128">
        <v>0</v>
      </c>
      <c r="R356" s="124">
        <v>0</v>
      </c>
      <c r="S356" s="128">
        <v>0</v>
      </c>
      <c r="T356" s="124">
        <v>0</v>
      </c>
      <c r="U356" s="127">
        <v>0</v>
      </c>
      <c r="V356" s="124">
        <v>0</v>
      </c>
      <c r="W356" s="128">
        <v>0</v>
      </c>
    </row>
    <row r="357" spans="3:23" x14ac:dyDescent="0.25">
      <c r="C357">
        <f t="shared" si="8"/>
        <v>426</v>
      </c>
      <c r="D357" s="166">
        <v>0</v>
      </c>
      <c r="E357" s="101">
        <v>0</v>
      </c>
      <c r="F357" s="98">
        <v>0</v>
      </c>
      <c r="G357" s="101">
        <v>0</v>
      </c>
      <c r="H357" s="92">
        <v>0</v>
      </c>
      <c r="I357" s="127">
        <v>0</v>
      </c>
      <c r="J357" s="124">
        <v>0</v>
      </c>
      <c r="K357" s="127">
        <v>0</v>
      </c>
      <c r="L357" s="124">
        <v>0</v>
      </c>
      <c r="M357" s="128">
        <v>0</v>
      </c>
      <c r="N357" s="124">
        <v>0</v>
      </c>
      <c r="O357" s="127">
        <v>0</v>
      </c>
      <c r="P357" s="124">
        <v>0</v>
      </c>
      <c r="Q357" s="128">
        <v>0</v>
      </c>
      <c r="R357" s="124">
        <v>0</v>
      </c>
      <c r="S357" s="128">
        <v>0</v>
      </c>
      <c r="T357" s="124">
        <v>0</v>
      </c>
      <c r="U357" s="127">
        <v>0</v>
      </c>
      <c r="V357" s="124">
        <v>0</v>
      </c>
      <c r="W357" s="128">
        <v>0</v>
      </c>
    </row>
    <row r="358" spans="3:23" x14ac:dyDescent="0.25">
      <c r="C358">
        <f t="shared" si="8"/>
        <v>427</v>
      </c>
      <c r="D358" s="166">
        <v>0</v>
      </c>
      <c r="E358" s="101">
        <v>0</v>
      </c>
      <c r="F358" s="98">
        <v>0</v>
      </c>
      <c r="G358" s="101">
        <v>0</v>
      </c>
      <c r="H358" s="92">
        <v>0</v>
      </c>
      <c r="I358" s="127">
        <v>0</v>
      </c>
      <c r="J358" s="124">
        <v>0</v>
      </c>
      <c r="K358" s="127">
        <v>0</v>
      </c>
      <c r="L358" s="124">
        <v>0</v>
      </c>
      <c r="M358" s="128">
        <v>0</v>
      </c>
      <c r="N358" s="124">
        <v>0</v>
      </c>
      <c r="O358" s="127">
        <v>0</v>
      </c>
      <c r="P358" s="124">
        <v>0</v>
      </c>
      <c r="Q358" s="128">
        <v>0</v>
      </c>
      <c r="R358" s="124">
        <v>0</v>
      </c>
      <c r="S358" s="128">
        <v>0</v>
      </c>
      <c r="T358" s="124">
        <v>0</v>
      </c>
      <c r="U358" s="127">
        <v>0</v>
      </c>
      <c r="V358" s="124">
        <v>0</v>
      </c>
      <c r="W358" s="128">
        <v>0</v>
      </c>
    </row>
    <row r="359" spans="3:23" x14ac:dyDescent="0.25">
      <c r="C359">
        <f t="shared" si="8"/>
        <v>428</v>
      </c>
      <c r="D359" s="166">
        <v>0</v>
      </c>
      <c r="E359" s="101">
        <v>0</v>
      </c>
      <c r="F359" s="98">
        <v>0</v>
      </c>
      <c r="G359" s="101">
        <v>0</v>
      </c>
      <c r="H359" s="92">
        <v>0</v>
      </c>
      <c r="I359" s="127">
        <v>0</v>
      </c>
      <c r="J359" s="124">
        <v>0</v>
      </c>
      <c r="K359" s="127">
        <v>0</v>
      </c>
      <c r="L359" s="124">
        <v>0</v>
      </c>
      <c r="M359" s="128">
        <v>0</v>
      </c>
      <c r="N359" s="124">
        <v>0</v>
      </c>
      <c r="O359" s="127">
        <v>0</v>
      </c>
      <c r="P359" s="124">
        <v>0</v>
      </c>
      <c r="Q359" s="128">
        <v>0</v>
      </c>
      <c r="R359" s="124">
        <v>0</v>
      </c>
      <c r="S359" s="128">
        <v>0</v>
      </c>
      <c r="T359" s="124">
        <v>0</v>
      </c>
      <c r="U359" s="127">
        <v>0</v>
      </c>
      <c r="V359" s="124">
        <v>0</v>
      </c>
      <c r="W359" s="128">
        <v>0</v>
      </c>
    </row>
    <row r="360" spans="3:23" x14ac:dyDescent="0.25">
      <c r="C360">
        <f t="shared" si="8"/>
        <v>429</v>
      </c>
      <c r="D360" s="166">
        <v>0</v>
      </c>
      <c r="E360" s="101">
        <v>0</v>
      </c>
      <c r="F360" s="98">
        <v>0</v>
      </c>
      <c r="G360" s="101">
        <v>0</v>
      </c>
      <c r="H360" s="92">
        <v>0</v>
      </c>
      <c r="I360" s="127">
        <v>0</v>
      </c>
      <c r="J360" s="124">
        <v>0</v>
      </c>
      <c r="K360" s="127">
        <v>0</v>
      </c>
      <c r="L360" s="124">
        <v>0</v>
      </c>
      <c r="M360" s="128">
        <v>0</v>
      </c>
      <c r="N360" s="124">
        <v>0</v>
      </c>
      <c r="O360" s="127">
        <v>0</v>
      </c>
      <c r="P360" s="124">
        <v>0</v>
      </c>
      <c r="Q360" s="128">
        <v>0</v>
      </c>
      <c r="R360" s="124">
        <v>0</v>
      </c>
      <c r="S360" s="128">
        <v>0</v>
      </c>
      <c r="T360" s="124">
        <v>0</v>
      </c>
      <c r="U360" s="127">
        <v>0</v>
      </c>
      <c r="V360" s="124">
        <v>0</v>
      </c>
      <c r="W360" s="128">
        <v>0</v>
      </c>
    </row>
    <row r="361" spans="3:23" x14ac:dyDescent="0.25">
      <c r="C361">
        <f t="shared" si="8"/>
        <v>430</v>
      </c>
      <c r="D361" s="166">
        <v>0</v>
      </c>
      <c r="E361" s="101">
        <v>0</v>
      </c>
      <c r="F361" s="98">
        <v>0</v>
      </c>
      <c r="G361" s="101">
        <v>0</v>
      </c>
      <c r="H361" s="92">
        <v>0</v>
      </c>
      <c r="I361" s="127">
        <v>0</v>
      </c>
      <c r="J361" s="124">
        <v>0</v>
      </c>
      <c r="K361" s="127">
        <v>0</v>
      </c>
      <c r="L361" s="124">
        <v>0</v>
      </c>
      <c r="M361" s="128">
        <v>0</v>
      </c>
      <c r="N361" s="124">
        <v>0</v>
      </c>
      <c r="O361" s="127">
        <v>0</v>
      </c>
      <c r="P361" s="124">
        <v>0</v>
      </c>
      <c r="Q361" s="128">
        <v>0</v>
      </c>
      <c r="R361" s="124">
        <v>0</v>
      </c>
      <c r="S361" s="128">
        <v>0</v>
      </c>
      <c r="T361" s="124">
        <v>0</v>
      </c>
      <c r="U361" s="127">
        <v>0</v>
      </c>
      <c r="V361" s="124">
        <v>0</v>
      </c>
      <c r="W361" s="128">
        <v>0</v>
      </c>
    </row>
    <row r="362" spans="3:23" x14ac:dyDescent="0.25">
      <c r="C362">
        <f t="shared" si="8"/>
        <v>431</v>
      </c>
      <c r="D362" s="166">
        <v>0</v>
      </c>
      <c r="E362" s="101">
        <v>0</v>
      </c>
      <c r="F362" s="98">
        <v>0</v>
      </c>
      <c r="G362" s="101">
        <v>0</v>
      </c>
      <c r="H362" s="92">
        <v>0</v>
      </c>
      <c r="I362" s="127">
        <v>0</v>
      </c>
      <c r="J362" s="124">
        <v>0</v>
      </c>
      <c r="K362" s="127">
        <v>0</v>
      </c>
      <c r="L362" s="124">
        <v>0</v>
      </c>
      <c r="M362" s="128">
        <v>0</v>
      </c>
      <c r="N362" s="124">
        <v>0</v>
      </c>
      <c r="O362" s="127">
        <v>0</v>
      </c>
      <c r="P362" s="124">
        <v>0</v>
      </c>
      <c r="Q362" s="128">
        <v>0</v>
      </c>
      <c r="R362" s="124">
        <v>0</v>
      </c>
      <c r="S362" s="128">
        <v>0</v>
      </c>
      <c r="T362" s="124">
        <v>0</v>
      </c>
      <c r="U362" s="127">
        <v>0</v>
      </c>
      <c r="V362" s="124">
        <v>0</v>
      </c>
      <c r="W362" s="128">
        <v>0</v>
      </c>
    </row>
    <row r="363" spans="3:23" x14ac:dyDescent="0.25">
      <c r="C363">
        <f t="shared" si="8"/>
        <v>432</v>
      </c>
      <c r="D363" s="166">
        <v>0</v>
      </c>
      <c r="E363" s="101">
        <v>0</v>
      </c>
      <c r="F363" s="98">
        <v>0</v>
      </c>
      <c r="G363" s="101">
        <v>0</v>
      </c>
      <c r="H363" s="92">
        <v>0</v>
      </c>
      <c r="I363" s="127">
        <v>0</v>
      </c>
      <c r="J363" s="124">
        <v>0</v>
      </c>
      <c r="K363" s="127">
        <v>0</v>
      </c>
      <c r="L363" s="124">
        <v>0</v>
      </c>
      <c r="M363" s="128">
        <v>0</v>
      </c>
      <c r="N363" s="124">
        <v>0</v>
      </c>
      <c r="O363" s="127">
        <v>0</v>
      </c>
      <c r="P363" s="124">
        <v>0</v>
      </c>
      <c r="Q363" s="128">
        <v>0</v>
      </c>
      <c r="R363" s="124">
        <v>0</v>
      </c>
      <c r="S363" s="128">
        <v>0</v>
      </c>
      <c r="T363" s="124">
        <v>0</v>
      </c>
      <c r="U363" s="127">
        <v>0</v>
      </c>
      <c r="V363" s="124">
        <v>0</v>
      </c>
      <c r="W363" s="128">
        <v>0</v>
      </c>
    </row>
    <row r="364" spans="3:23" x14ac:dyDescent="0.25">
      <c r="C364">
        <f t="shared" si="8"/>
        <v>433</v>
      </c>
      <c r="D364" s="166">
        <v>0</v>
      </c>
      <c r="E364" s="101">
        <v>0</v>
      </c>
      <c r="F364" s="98">
        <v>0</v>
      </c>
      <c r="G364" s="101">
        <v>0</v>
      </c>
      <c r="H364" s="92">
        <v>0</v>
      </c>
      <c r="I364" s="127">
        <v>0</v>
      </c>
      <c r="J364" s="124">
        <v>0</v>
      </c>
      <c r="K364" s="127">
        <v>0</v>
      </c>
      <c r="L364" s="124">
        <v>0</v>
      </c>
      <c r="M364" s="128">
        <v>0</v>
      </c>
      <c r="N364" s="124">
        <v>0</v>
      </c>
      <c r="O364" s="127">
        <v>0</v>
      </c>
      <c r="P364" s="124">
        <v>0</v>
      </c>
      <c r="Q364" s="128">
        <v>0</v>
      </c>
      <c r="R364" s="124">
        <v>0</v>
      </c>
      <c r="S364" s="128">
        <v>0</v>
      </c>
      <c r="T364" s="124">
        <v>0</v>
      </c>
      <c r="U364" s="127">
        <v>0</v>
      </c>
      <c r="V364" s="124">
        <v>0</v>
      </c>
      <c r="W364" s="128">
        <v>0</v>
      </c>
    </row>
    <row r="365" spans="3:23" x14ac:dyDescent="0.25">
      <c r="C365">
        <f t="shared" si="8"/>
        <v>434</v>
      </c>
      <c r="D365" s="166">
        <v>0</v>
      </c>
      <c r="E365" s="101">
        <v>0</v>
      </c>
      <c r="F365" s="98">
        <v>0</v>
      </c>
      <c r="G365" s="101">
        <v>0</v>
      </c>
      <c r="H365" s="92">
        <v>0</v>
      </c>
      <c r="I365" s="127">
        <v>0</v>
      </c>
      <c r="J365" s="124">
        <v>0</v>
      </c>
      <c r="K365" s="127">
        <v>0</v>
      </c>
      <c r="L365" s="124">
        <v>0</v>
      </c>
      <c r="M365" s="128">
        <v>0</v>
      </c>
      <c r="N365" s="124">
        <v>0</v>
      </c>
      <c r="O365" s="127">
        <v>0</v>
      </c>
      <c r="P365" s="124">
        <v>0</v>
      </c>
      <c r="Q365" s="128">
        <v>0</v>
      </c>
      <c r="R365" s="124">
        <v>0</v>
      </c>
      <c r="S365" s="128">
        <v>0</v>
      </c>
      <c r="T365" s="124">
        <v>0</v>
      </c>
      <c r="U365" s="127">
        <v>0</v>
      </c>
      <c r="V365" s="124">
        <v>0</v>
      </c>
      <c r="W365" s="128">
        <v>0</v>
      </c>
    </row>
    <row r="366" spans="3:23" x14ac:dyDescent="0.25">
      <c r="C366">
        <f t="shared" si="8"/>
        <v>435</v>
      </c>
      <c r="D366" s="166">
        <v>0</v>
      </c>
      <c r="E366" s="101">
        <v>0</v>
      </c>
      <c r="F366" s="98">
        <v>0</v>
      </c>
      <c r="G366" s="101">
        <v>0</v>
      </c>
      <c r="H366" s="92">
        <v>0</v>
      </c>
      <c r="I366" s="127">
        <v>0</v>
      </c>
      <c r="J366" s="124">
        <v>0</v>
      </c>
      <c r="K366" s="127">
        <v>0</v>
      </c>
      <c r="L366" s="124">
        <v>0</v>
      </c>
      <c r="M366" s="128">
        <v>0</v>
      </c>
      <c r="N366" s="124">
        <v>0</v>
      </c>
      <c r="O366" s="127">
        <v>0</v>
      </c>
      <c r="P366" s="124">
        <v>0</v>
      </c>
      <c r="Q366" s="128">
        <v>0</v>
      </c>
      <c r="R366" s="124">
        <v>0</v>
      </c>
      <c r="S366" s="128">
        <v>0</v>
      </c>
      <c r="T366" s="124">
        <v>0</v>
      </c>
      <c r="U366" s="127">
        <v>0</v>
      </c>
      <c r="V366" s="124">
        <v>0</v>
      </c>
      <c r="W366" s="128">
        <v>0</v>
      </c>
    </row>
    <row r="367" spans="3:23" x14ac:dyDescent="0.25">
      <c r="C367">
        <f t="shared" si="8"/>
        <v>436</v>
      </c>
      <c r="D367" s="166">
        <v>0</v>
      </c>
      <c r="E367" s="101">
        <v>0</v>
      </c>
      <c r="F367" s="98">
        <v>0</v>
      </c>
      <c r="G367" s="101">
        <v>0</v>
      </c>
      <c r="H367" s="92">
        <v>0</v>
      </c>
      <c r="I367" s="127">
        <v>0</v>
      </c>
      <c r="J367" s="124">
        <v>0</v>
      </c>
      <c r="K367" s="127">
        <v>0</v>
      </c>
      <c r="L367" s="124">
        <v>0</v>
      </c>
      <c r="M367" s="128">
        <v>0</v>
      </c>
      <c r="N367" s="124">
        <v>0</v>
      </c>
      <c r="O367" s="127">
        <v>0</v>
      </c>
      <c r="P367" s="124">
        <v>0</v>
      </c>
      <c r="Q367" s="128">
        <v>0</v>
      </c>
      <c r="R367" s="124">
        <v>0</v>
      </c>
      <c r="S367" s="128">
        <v>0</v>
      </c>
      <c r="T367" s="124">
        <v>0</v>
      </c>
      <c r="U367" s="127">
        <v>0</v>
      </c>
      <c r="V367" s="124">
        <v>0</v>
      </c>
      <c r="W367" s="128">
        <v>0</v>
      </c>
    </row>
    <row r="368" spans="3:23" x14ac:dyDescent="0.25">
      <c r="C368">
        <f t="shared" si="8"/>
        <v>437</v>
      </c>
      <c r="D368" s="166">
        <v>0</v>
      </c>
      <c r="E368" s="101">
        <v>0</v>
      </c>
      <c r="F368" s="98">
        <v>0</v>
      </c>
      <c r="G368" s="101">
        <v>0</v>
      </c>
      <c r="H368" s="92">
        <v>0</v>
      </c>
      <c r="I368" s="127">
        <v>0</v>
      </c>
      <c r="J368" s="124">
        <v>0</v>
      </c>
      <c r="K368" s="127">
        <v>0</v>
      </c>
      <c r="L368" s="124">
        <v>0</v>
      </c>
      <c r="M368" s="128">
        <v>0</v>
      </c>
      <c r="N368" s="124">
        <v>0</v>
      </c>
      <c r="O368" s="127">
        <v>0</v>
      </c>
      <c r="P368" s="124">
        <v>0</v>
      </c>
      <c r="Q368" s="128">
        <v>0</v>
      </c>
      <c r="R368" s="124">
        <v>0</v>
      </c>
      <c r="S368" s="128">
        <v>0</v>
      </c>
      <c r="T368" s="124">
        <v>0</v>
      </c>
      <c r="U368" s="127">
        <v>0</v>
      </c>
      <c r="V368" s="124">
        <v>0</v>
      </c>
      <c r="W368" s="128">
        <v>0</v>
      </c>
    </row>
    <row r="369" spans="3:23" x14ac:dyDescent="0.25">
      <c r="C369">
        <f t="shared" si="8"/>
        <v>438</v>
      </c>
      <c r="D369" s="166">
        <v>0</v>
      </c>
      <c r="E369" s="101">
        <v>0</v>
      </c>
      <c r="F369" s="98">
        <v>0</v>
      </c>
      <c r="G369" s="101">
        <v>0</v>
      </c>
      <c r="H369" s="92">
        <v>0</v>
      </c>
      <c r="I369" s="127">
        <v>0</v>
      </c>
      <c r="J369" s="124">
        <v>0</v>
      </c>
      <c r="K369" s="127">
        <v>0</v>
      </c>
      <c r="L369" s="124">
        <v>0</v>
      </c>
      <c r="M369" s="128">
        <v>0</v>
      </c>
      <c r="N369" s="124">
        <v>0</v>
      </c>
      <c r="O369" s="127">
        <v>0</v>
      </c>
      <c r="P369" s="124">
        <v>0</v>
      </c>
      <c r="Q369" s="128">
        <v>0</v>
      </c>
      <c r="R369" s="124">
        <v>0</v>
      </c>
      <c r="S369" s="128">
        <v>0</v>
      </c>
      <c r="T369" s="124">
        <v>0</v>
      </c>
      <c r="U369" s="127">
        <v>0</v>
      </c>
      <c r="V369" s="124">
        <v>0</v>
      </c>
      <c r="W369" s="128">
        <v>0</v>
      </c>
    </row>
    <row r="370" spans="3:23" x14ac:dyDescent="0.25">
      <c r="C370">
        <f t="shared" si="8"/>
        <v>439</v>
      </c>
      <c r="D370" s="166">
        <v>0</v>
      </c>
      <c r="E370" s="101">
        <v>0</v>
      </c>
      <c r="F370" s="98">
        <v>0</v>
      </c>
      <c r="G370" s="101">
        <v>0</v>
      </c>
      <c r="H370" s="92">
        <v>0</v>
      </c>
      <c r="I370" s="127">
        <v>0</v>
      </c>
      <c r="J370" s="124">
        <v>0</v>
      </c>
      <c r="K370" s="127">
        <v>0</v>
      </c>
      <c r="L370" s="124">
        <v>0</v>
      </c>
      <c r="M370" s="128">
        <v>0</v>
      </c>
      <c r="N370" s="124">
        <v>0</v>
      </c>
      <c r="O370" s="127">
        <v>0</v>
      </c>
      <c r="P370" s="124">
        <v>0</v>
      </c>
      <c r="Q370" s="128">
        <v>0</v>
      </c>
      <c r="R370" s="124">
        <v>0</v>
      </c>
      <c r="S370" s="128">
        <v>0</v>
      </c>
      <c r="T370" s="124">
        <v>0</v>
      </c>
      <c r="U370" s="127">
        <v>0</v>
      </c>
      <c r="V370" s="124">
        <v>0</v>
      </c>
      <c r="W370" s="128">
        <v>0</v>
      </c>
    </row>
    <row r="371" spans="3:23" x14ac:dyDescent="0.25">
      <c r="C371">
        <f t="shared" si="8"/>
        <v>440</v>
      </c>
      <c r="D371" s="166">
        <v>0</v>
      </c>
      <c r="E371" s="101">
        <v>0</v>
      </c>
      <c r="F371" s="98">
        <v>0</v>
      </c>
      <c r="G371" s="101">
        <v>0</v>
      </c>
      <c r="H371" s="92">
        <v>0</v>
      </c>
      <c r="I371" s="127">
        <v>0</v>
      </c>
      <c r="J371" s="124">
        <v>0</v>
      </c>
      <c r="K371" s="127">
        <v>0</v>
      </c>
      <c r="L371" s="124">
        <v>0</v>
      </c>
      <c r="M371" s="128">
        <v>0</v>
      </c>
      <c r="N371" s="124">
        <v>0</v>
      </c>
      <c r="O371" s="127">
        <v>0</v>
      </c>
      <c r="P371" s="124">
        <v>0</v>
      </c>
      <c r="Q371" s="128">
        <v>0</v>
      </c>
      <c r="R371" s="124">
        <v>0</v>
      </c>
      <c r="S371" s="128">
        <v>0</v>
      </c>
      <c r="T371" s="124">
        <v>0</v>
      </c>
      <c r="U371" s="127">
        <v>0</v>
      </c>
      <c r="V371" s="124">
        <v>0</v>
      </c>
      <c r="W371" s="128">
        <v>0</v>
      </c>
    </row>
    <row r="372" spans="3:23" x14ac:dyDescent="0.25">
      <c r="C372">
        <f t="shared" si="8"/>
        <v>441</v>
      </c>
      <c r="D372" s="166">
        <v>0</v>
      </c>
      <c r="E372" s="101">
        <v>0</v>
      </c>
      <c r="F372" s="98">
        <v>0</v>
      </c>
      <c r="G372" s="101">
        <v>0</v>
      </c>
      <c r="H372" s="92">
        <v>0</v>
      </c>
      <c r="I372" s="127">
        <v>0</v>
      </c>
      <c r="J372" s="124">
        <v>0</v>
      </c>
      <c r="K372" s="127">
        <v>0</v>
      </c>
      <c r="L372" s="124">
        <v>0</v>
      </c>
      <c r="M372" s="128">
        <v>0</v>
      </c>
      <c r="N372" s="124">
        <v>0</v>
      </c>
      <c r="O372" s="127">
        <v>0</v>
      </c>
      <c r="P372" s="124">
        <v>0</v>
      </c>
      <c r="Q372" s="128">
        <v>0</v>
      </c>
      <c r="R372" s="124">
        <v>0</v>
      </c>
      <c r="S372" s="128">
        <v>0</v>
      </c>
      <c r="T372" s="124">
        <v>0</v>
      </c>
      <c r="U372" s="127">
        <v>0</v>
      </c>
      <c r="V372" s="124">
        <v>0</v>
      </c>
      <c r="W372" s="128">
        <v>0</v>
      </c>
    </row>
    <row r="373" spans="3:23" x14ac:dyDescent="0.25">
      <c r="C373">
        <f t="shared" si="8"/>
        <v>442</v>
      </c>
      <c r="D373" s="166">
        <v>0</v>
      </c>
      <c r="E373" s="101">
        <v>0</v>
      </c>
      <c r="F373" s="98">
        <v>0</v>
      </c>
      <c r="G373" s="101">
        <v>0</v>
      </c>
      <c r="H373" s="92">
        <v>0</v>
      </c>
      <c r="I373" s="127">
        <v>0</v>
      </c>
      <c r="J373" s="124">
        <v>0</v>
      </c>
      <c r="K373" s="127">
        <v>0</v>
      </c>
      <c r="L373" s="124">
        <v>0</v>
      </c>
      <c r="M373" s="128">
        <v>0</v>
      </c>
      <c r="N373" s="124">
        <v>0</v>
      </c>
      <c r="O373" s="127">
        <v>0</v>
      </c>
      <c r="P373" s="124">
        <v>0</v>
      </c>
      <c r="Q373" s="128">
        <v>0</v>
      </c>
      <c r="R373" s="124">
        <v>0</v>
      </c>
      <c r="S373" s="128">
        <v>0</v>
      </c>
      <c r="T373" s="124">
        <v>0</v>
      </c>
      <c r="U373" s="127">
        <v>0</v>
      </c>
      <c r="V373" s="124">
        <v>0</v>
      </c>
      <c r="W373" s="128">
        <v>0</v>
      </c>
    </row>
    <row r="374" spans="3:23" x14ac:dyDescent="0.25">
      <c r="C374">
        <f t="shared" si="8"/>
        <v>443</v>
      </c>
      <c r="D374" s="166">
        <v>0</v>
      </c>
      <c r="E374" s="101">
        <v>0</v>
      </c>
      <c r="F374" s="98">
        <v>0</v>
      </c>
      <c r="G374" s="101">
        <v>0</v>
      </c>
      <c r="H374" s="92">
        <v>0</v>
      </c>
      <c r="I374" s="127">
        <v>0</v>
      </c>
      <c r="J374" s="124">
        <v>0</v>
      </c>
      <c r="K374" s="127">
        <v>0</v>
      </c>
      <c r="L374" s="124">
        <v>0</v>
      </c>
      <c r="M374" s="128">
        <v>0</v>
      </c>
      <c r="N374" s="124">
        <v>0</v>
      </c>
      <c r="O374" s="127">
        <v>0</v>
      </c>
      <c r="P374" s="124">
        <v>0</v>
      </c>
      <c r="Q374" s="128">
        <v>0</v>
      </c>
      <c r="R374" s="124">
        <v>0</v>
      </c>
      <c r="S374" s="128">
        <v>0</v>
      </c>
      <c r="T374" s="124">
        <v>0</v>
      </c>
      <c r="U374" s="127">
        <v>0</v>
      </c>
      <c r="V374" s="124">
        <v>0</v>
      </c>
      <c r="W374" s="128">
        <v>0</v>
      </c>
    </row>
    <row r="375" spans="3:23" x14ac:dyDescent="0.25">
      <c r="C375">
        <f t="shared" si="8"/>
        <v>444</v>
      </c>
      <c r="D375" s="166">
        <v>0</v>
      </c>
      <c r="E375" s="101">
        <v>0</v>
      </c>
      <c r="F375" s="98">
        <v>0</v>
      </c>
      <c r="G375" s="101">
        <v>0</v>
      </c>
      <c r="H375" s="92">
        <v>0</v>
      </c>
      <c r="I375" s="127">
        <v>0</v>
      </c>
      <c r="J375" s="124">
        <v>0</v>
      </c>
      <c r="K375" s="127">
        <v>0</v>
      </c>
      <c r="L375" s="124">
        <v>0</v>
      </c>
      <c r="M375" s="128">
        <v>0</v>
      </c>
      <c r="N375" s="124">
        <v>0</v>
      </c>
      <c r="O375" s="127">
        <v>0</v>
      </c>
      <c r="P375" s="124">
        <v>0</v>
      </c>
      <c r="Q375" s="128">
        <v>0</v>
      </c>
      <c r="R375" s="124">
        <v>0</v>
      </c>
      <c r="S375" s="128">
        <v>0</v>
      </c>
      <c r="T375" s="124">
        <v>0</v>
      </c>
      <c r="U375" s="127">
        <v>0</v>
      </c>
      <c r="V375" s="124">
        <v>0</v>
      </c>
      <c r="W375" s="128">
        <v>0</v>
      </c>
    </row>
    <row r="376" spans="3:23" x14ac:dyDescent="0.25">
      <c r="C376">
        <f t="shared" si="8"/>
        <v>445</v>
      </c>
      <c r="D376" s="166">
        <v>0</v>
      </c>
      <c r="E376" s="101">
        <v>0</v>
      </c>
      <c r="F376" s="98">
        <v>0</v>
      </c>
      <c r="G376" s="101">
        <v>0</v>
      </c>
      <c r="H376" s="92">
        <v>0</v>
      </c>
      <c r="I376" s="127">
        <v>0</v>
      </c>
      <c r="J376" s="124">
        <v>0</v>
      </c>
      <c r="K376" s="127">
        <v>0</v>
      </c>
      <c r="L376" s="124">
        <v>0</v>
      </c>
      <c r="M376" s="128">
        <v>0</v>
      </c>
      <c r="N376" s="124">
        <v>0</v>
      </c>
      <c r="O376" s="127">
        <v>0</v>
      </c>
      <c r="P376" s="124">
        <v>0</v>
      </c>
      <c r="Q376" s="128">
        <v>0</v>
      </c>
      <c r="R376" s="124">
        <v>0</v>
      </c>
      <c r="S376" s="128">
        <v>0</v>
      </c>
      <c r="T376" s="124">
        <v>0</v>
      </c>
      <c r="U376" s="127">
        <v>0</v>
      </c>
      <c r="V376" s="124">
        <v>0</v>
      </c>
      <c r="W376" s="128">
        <v>0</v>
      </c>
    </row>
    <row r="377" spans="3:23" x14ac:dyDescent="0.25">
      <c r="C377">
        <f t="shared" si="8"/>
        <v>446</v>
      </c>
      <c r="D377" s="166">
        <v>0</v>
      </c>
      <c r="E377" s="101">
        <v>0</v>
      </c>
      <c r="F377" s="98">
        <v>0</v>
      </c>
      <c r="G377" s="101">
        <v>0</v>
      </c>
      <c r="H377" s="92">
        <v>0</v>
      </c>
      <c r="I377" s="127">
        <v>0</v>
      </c>
      <c r="J377" s="124">
        <v>0</v>
      </c>
      <c r="K377" s="127">
        <v>0</v>
      </c>
      <c r="L377" s="124">
        <v>0</v>
      </c>
      <c r="M377" s="128">
        <v>0</v>
      </c>
      <c r="N377" s="124">
        <v>0</v>
      </c>
      <c r="O377" s="127">
        <v>0</v>
      </c>
      <c r="P377" s="124">
        <v>0</v>
      </c>
      <c r="Q377" s="128">
        <v>0</v>
      </c>
      <c r="R377" s="124">
        <v>0</v>
      </c>
      <c r="S377" s="128">
        <v>0</v>
      </c>
      <c r="T377" s="124">
        <v>0</v>
      </c>
      <c r="U377" s="127">
        <v>0</v>
      </c>
      <c r="V377" s="124">
        <v>0</v>
      </c>
      <c r="W377" s="128">
        <v>0</v>
      </c>
    </row>
    <row r="378" spans="3:23" x14ac:dyDescent="0.25">
      <c r="C378">
        <f t="shared" si="8"/>
        <v>447</v>
      </c>
      <c r="D378" s="166">
        <v>0</v>
      </c>
      <c r="E378" s="101">
        <v>0</v>
      </c>
      <c r="F378" s="98">
        <v>0</v>
      </c>
      <c r="G378" s="101">
        <v>0</v>
      </c>
      <c r="H378" s="92">
        <v>0</v>
      </c>
      <c r="I378" s="127">
        <v>0</v>
      </c>
      <c r="J378" s="124">
        <v>0</v>
      </c>
      <c r="K378" s="127">
        <v>0</v>
      </c>
      <c r="L378" s="124">
        <v>0</v>
      </c>
      <c r="M378" s="128">
        <v>0</v>
      </c>
      <c r="N378" s="124">
        <v>0</v>
      </c>
      <c r="O378" s="127">
        <v>0</v>
      </c>
      <c r="P378" s="124">
        <v>0</v>
      </c>
      <c r="Q378" s="128">
        <v>0</v>
      </c>
      <c r="R378" s="124">
        <v>0</v>
      </c>
      <c r="S378" s="128">
        <v>0</v>
      </c>
      <c r="T378" s="124">
        <v>0</v>
      </c>
      <c r="U378" s="127">
        <v>0</v>
      </c>
      <c r="V378" s="124">
        <v>0</v>
      </c>
      <c r="W378" s="128">
        <v>0</v>
      </c>
    </row>
    <row r="379" spans="3:23" x14ac:dyDescent="0.25">
      <c r="C379">
        <f t="shared" si="8"/>
        <v>448</v>
      </c>
      <c r="D379" s="166">
        <v>0</v>
      </c>
      <c r="E379" s="101">
        <v>0</v>
      </c>
      <c r="F379" s="98">
        <v>0</v>
      </c>
      <c r="G379" s="101">
        <v>0</v>
      </c>
      <c r="H379" s="92">
        <v>0</v>
      </c>
      <c r="I379" s="127">
        <v>0</v>
      </c>
      <c r="J379" s="124">
        <v>0</v>
      </c>
      <c r="K379" s="127">
        <v>0</v>
      </c>
      <c r="L379" s="124">
        <v>0</v>
      </c>
      <c r="M379" s="128">
        <v>0</v>
      </c>
      <c r="N379" s="124">
        <v>0</v>
      </c>
      <c r="O379" s="127">
        <v>0</v>
      </c>
      <c r="P379" s="124">
        <v>0</v>
      </c>
      <c r="Q379" s="128">
        <v>0</v>
      </c>
      <c r="R379" s="124">
        <v>0</v>
      </c>
      <c r="S379" s="128">
        <v>0</v>
      </c>
      <c r="T379" s="124">
        <v>0</v>
      </c>
      <c r="U379" s="127">
        <v>0</v>
      </c>
      <c r="V379" s="124">
        <v>0</v>
      </c>
      <c r="W379" s="128">
        <v>0</v>
      </c>
    </row>
    <row r="380" spans="3:23" x14ac:dyDescent="0.25">
      <c r="C380">
        <f t="shared" si="8"/>
        <v>449</v>
      </c>
      <c r="D380" s="166">
        <v>0</v>
      </c>
      <c r="E380" s="101">
        <v>0</v>
      </c>
      <c r="F380" s="98">
        <v>0</v>
      </c>
      <c r="G380" s="101">
        <v>0</v>
      </c>
      <c r="H380" s="92">
        <v>0</v>
      </c>
      <c r="I380" s="127">
        <v>0</v>
      </c>
      <c r="J380" s="124">
        <v>0</v>
      </c>
      <c r="K380" s="127">
        <v>0</v>
      </c>
      <c r="L380" s="124">
        <v>0</v>
      </c>
      <c r="M380" s="128">
        <v>0</v>
      </c>
      <c r="N380" s="124">
        <v>0</v>
      </c>
      <c r="O380" s="127">
        <v>0</v>
      </c>
      <c r="P380" s="124">
        <v>0</v>
      </c>
      <c r="Q380" s="128">
        <v>0</v>
      </c>
      <c r="R380" s="124">
        <v>0</v>
      </c>
      <c r="S380" s="128">
        <v>0</v>
      </c>
      <c r="T380" s="124">
        <v>0</v>
      </c>
      <c r="U380" s="127">
        <v>0</v>
      </c>
      <c r="V380" s="124">
        <v>0</v>
      </c>
      <c r="W380" s="128">
        <v>0</v>
      </c>
    </row>
    <row r="381" spans="3:23" x14ac:dyDescent="0.25">
      <c r="C381">
        <f t="shared" si="8"/>
        <v>450</v>
      </c>
      <c r="D381" s="166">
        <v>0</v>
      </c>
      <c r="E381" s="101">
        <v>0</v>
      </c>
      <c r="F381" s="98">
        <v>0</v>
      </c>
      <c r="G381" s="101">
        <v>0</v>
      </c>
      <c r="H381" s="92">
        <v>0</v>
      </c>
      <c r="I381" s="127">
        <v>0</v>
      </c>
      <c r="J381" s="124">
        <v>0</v>
      </c>
      <c r="K381" s="127">
        <v>0</v>
      </c>
      <c r="L381" s="124">
        <v>0</v>
      </c>
      <c r="M381" s="128">
        <v>0</v>
      </c>
      <c r="N381" s="124">
        <v>0</v>
      </c>
      <c r="O381" s="127">
        <v>0</v>
      </c>
      <c r="P381" s="124">
        <v>0</v>
      </c>
      <c r="Q381" s="128">
        <v>0</v>
      </c>
      <c r="R381" s="124">
        <v>0</v>
      </c>
      <c r="S381" s="128">
        <v>0</v>
      </c>
      <c r="T381" s="124">
        <v>0</v>
      </c>
      <c r="U381" s="127">
        <v>0</v>
      </c>
      <c r="V381" s="124">
        <v>0</v>
      </c>
      <c r="W381" s="128">
        <v>0</v>
      </c>
    </row>
    <row r="382" spans="3:23" x14ac:dyDescent="0.25">
      <c r="C382">
        <f t="shared" si="8"/>
        <v>451</v>
      </c>
      <c r="D382" s="166">
        <v>0</v>
      </c>
      <c r="E382" s="101">
        <v>0</v>
      </c>
      <c r="F382" s="98">
        <v>0</v>
      </c>
      <c r="G382" s="101">
        <v>0</v>
      </c>
      <c r="H382" s="92">
        <v>0</v>
      </c>
      <c r="I382" s="127">
        <v>0</v>
      </c>
      <c r="J382" s="124">
        <v>0</v>
      </c>
      <c r="K382" s="127">
        <v>0</v>
      </c>
      <c r="L382" s="124">
        <v>0</v>
      </c>
      <c r="M382" s="128">
        <v>0</v>
      </c>
      <c r="N382" s="124">
        <v>0</v>
      </c>
      <c r="O382" s="127">
        <v>0</v>
      </c>
      <c r="P382" s="124">
        <v>0</v>
      </c>
      <c r="Q382" s="128">
        <v>0</v>
      </c>
      <c r="R382" s="124">
        <v>0</v>
      </c>
      <c r="S382" s="128">
        <v>0</v>
      </c>
      <c r="T382" s="124">
        <v>0</v>
      </c>
      <c r="U382" s="127">
        <v>0</v>
      </c>
      <c r="V382" s="124">
        <v>0</v>
      </c>
      <c r="W382" s="128">
        <v>0</v>
      </c>
    </row>
    <row r="383" spans="3:23" x14ac:dyDescent="0.25">
      <c r="C383">
        <f t="shared" si="8"/>
        <v>452</v>
      </c>
      <c r="D383" s="166">
        <v>0</v>
      </c>
      <c r="E383" s="101">
        <v>0</v>
      </c>
      <c r="F383" s="98">
        <v>0</v>
      </c>
      <c r="G383" s="101">
        <v>0</v>
      </c>
      <c r="H383" s="92">
        <v>0</v>
      </c>
      <c r="I383" s="127">
        <v>0</v>
      </c>
      <c r="J383" s="124">
        <v>0</v>
      </c>
      <c r="K383" s="127">
        <v>0</v>
      </c>
      <c r="L383" s="124">
        <v>0</v>
      </c>
      <c r="M383" s="128">
        <v>0</v>
      </c>
      <c r="N383" s="124">
        <v>0</v>
      </c>
      <c r="O383" s="127">
        <v>0</v>
      </c>
      <c r="P383" s="124">
        <v>0</v>
      </c>
      <c r="Q383" s="128">
        <v>0</v>
      </c>
      <c r="R383" s="124">
        <v>0</v>
      </c>
      <c r="S383" s="128">
        <v>0</v>
      </c>
      <c r="T383" s="124">
        <v>0</v>
      </c>
      <c r="U383" s="127">
        <v>0</v>
      </c>
      <c r="V383" s="124">
        <v>0</v>
      </c>
      <c r="W383" s="128">
        <v>0</v>
      </c>
    </row>
    <row r="384" spans="3:23" x14ac:dyDescent="0.25">
      <c r="C384">
        <f t="shared" si="8"/>
        <v>453</v>
      </c>
      <c r="D384" s="166">
        <v>0</v>
      </c>
      <c r="E384" s="101">
        <v>0</v>
      </c>
      <c r="F384" s="98">
        <v>0</v>
      </c>
      <c r="G384" s="101">
        <v>0</v>
      </c>
      <c r="H384" s="92">
        <v>0</v>
      </c>
      <c r="I384" s="127">
        <v>0</v>
      </c>
      <c r="J384" s="124">
        <v>0</v>
      </c>
      <c r="K384" s="127">
        <v>0</v>
      </c>
      <c r="L384" s="124">
        <v>0</v>
      </c>
      <c r="M384" s="128">
        <v>0</v>
      </c>
      <c r="N384" s="124">
        <v>0</v>
      </c>
      <c r="O384" s="127">
        <v>0</v>
      </c>
      <c r="P384" s="124">
        <v>0</v>
      </c>
      <c r="Q384" s="128">
        <v>0</v>
      </c>
      <c r="R384" s="124">
        <v>0</v>
      </c>
      <c r="S384" s="128">
        <v>0</v>
      </c>
      <c r="T384" s="124">
        <v>0</v>
      </c>
      <c r="U384" s="127">
        <v>0</v>
      </c>
      <c r="V384" s="124">
        <v>0</v>
      </c>
      <c r="W384" s="128">
        <v>0</v>
      </c>
    </row>
    <row r="385" spans="3:23" x14ac:dyDescent="0.25">
      <c r="C385">
        <f t="shared" si="8"/>
        <v>454</v>
      </c>
      <c r="D385" s="166">
        <v>0</v>
      </c>
      <c r="E385" s="101">
        <v>0</v>
      </c>
      <c r="F385" s="98">
        <v>0</v>
      </c>
      <c r="G385" s="101">
        <v>0</v>
      </c>
      <c r="H385" s="92">
        <v>0</v>
      </c>
      <c r="I385" s="127">
        <v>0</v>
      </c>
      <c r="J385" s="124">
        <v>0</v>
      </c>
      <c r="K385" s="127">
        <v>0</v>
      </c>
      <c r="L385" s="124">
        <v>0</v>
      </c>
      <c r="M385" s="128">
        <v>0</v>
      </c>
      <c r="N385" s="124">
        <v>0</v>
      </c>
      <c r="O385" s="127">
        <v>0</v>
      </c>
      <c r="P385" s="124">
        <v>0</v>
      </c>
      <c r="Q385" s="128">
        <v>0</v>
      </c>
      <c r="R385" s="124">
        <v>0</v>
      </c>
      <c r="S385" s="128">
        <v>0</v>
      </c>
      <c r="T385" s="124">
        <v>0</v>
      </c>
      <c r="U385" s="127">
        <v>0</v>
      </c>
      <c r="V385" s="124">
        <v>0</v>
      </c>
      <c r="W385" s="128">
        <v>0</v>
      </c>
    </row>
    <row r="386" spans="3:23" x14ac:dyDescent="0.25">
      <c r="C386">
        <f t="shared" si="8"/>
        <v>455</v>
      </c>
      <c r="D386" s="166">
        <v>0</v>
      </c>
      <c r="E386" s="101">
        <v>0</v>
      </c>
      <c r="F386" s="98">
        <v>0</v>
      </c>
      <c r="G386" s="101">
        <v>0</v>
      </c>
      <c r="H386" s="92">
        <v>0</v>
      </c>
      <c r="I386" s="127">
        <v>0</v>
      </c>
      <c r="J386" s="124">
        <v>0</v>
      </c>
      <c r="K386" s="127">
        <v>0</v>
      </c>
      <c r="L386" s="124">
        <v>0</v>
      </c>
      <c r="M386" s="128">
        <v>0</v>
      </c>
      <c r="N386" s="124">
        <v>0</v>
      </c>
      <c r="O386" s="127">
        <v>0</v>
      </c>
      <c r="P386" s="124">
        <v>0</v>
      </c>
      <c r="Q386" s="128">
        <v>0</v>
      </c>
      <c r="R386" s="124">
        <v>0</v>
      </c>
      <c r="S386" s="128">
        <v>0</v>
      </c>
      <c r="T386" s="124">
        <v>0</v>
      </c>
      <c r="U386" s="127">
        <v>0</v>
      </c>
      <c r="V386" s="124">
        <v>0</v>
      </c>
      <c r="W386" s="128">
        <v>0</v>
      </c>
    </row>
    <row r="387" spans="3:23" x14ac:dyDescent="0.25">
      <c r="C387">
        <f t="shared" si="8"/>
        <v>456</v>
      </c>
      <c r="D387" s="166">
        <v>0</v>
      </c>
      <c r="E387" s="101">
        <v>0</v>
      </c>
      <c r="F387" s="98">
        <v>0</v>
      </c>
      <c r="G387" s="101">
        <v>0</v>
      </c>
      <c r="H387" s="92">
        <v>0</v>
      </c>
      <c r="I387" s="127">
        <v>0</v>
      </c>
      <c r="J387" s="124">
        <v>0</v>
      </c>
      <c r="K387" s="127">
        <v>0</v>
      </c>
      <c r="L387" s="124">
        <v>0</v>
      </c>
      <c r="M387" s="128">
        <v>0</v>
      </c>
      <c r="N387" s="124">
        <v>0</v>
      </c>
      <c r="O387" s="127">
        <v>0</v>
      </c>
      <c r="P387" s="124">
        <v>0</v>
      </c>
      <c r="Q387" s="128">
        <v>0</v>
      </c>
      <c r="R387" s="124">
        <v>0</v>
      </c>
      <c r="S387" s="128">
        <v>0</v>
      </c>
      <c r="T387" s="124">
        <v>0</v>
      </c>
      <c r="U387" s="127">
        <v>0</v>
      </c>
      <c r="V387" s="124">
        <v>0</v>
      </c>
      <c r="W387" s="128">
        <v>0</v>
      </c>
    </row>
    <row r="388" spans="3:23" x14ac:dyDescent="0.25">
      <c r="C388">
        <f t="shared" si="8"/>
        <v>457</v>
      </c>
      <c r="D388" s="166">
        <v>0</v>
      </c>
      <c r="E388" s="101">
        <v>0</v>
      </c>
      <c r="F388" s="98">
        <v>0</v>
      </c>
      <c r="G388" s="101">
        <v>0</v>
      </c>
      <c r="H388" s="92">
        <v>0</v>
      </c>
      <c r="I388" s="127">
        <v>0</v>
      </c>
      <c r="J388" s="124">
        <v>0</v>
      </c>
      <c r="K388" s="127">
        <v>0</v>
      </c>
      <c r="L388" s="124">
        <v>0</v>
      </c>
      <c r="M388" s="128">
        <v>0</v>
      </c>
      <c r="N388" s="124">
        <v>0</v>
      </c>
      <c r="O388" s="127">
        <v>0</v>
      </c>
      <c r="P388" s="124">
        <v>0</v>
      </c>
      <c r="Q388" s="128">
        <v>0</v>
      </c>
      <c r="R388" s="124">
        <v>0</v>
      </c>
      <c r="S388" s="128">
        <v>0</v>
      </c>
      <c r="T388" s="124">
        <v>0</v>
      </c>
      <c r="U388" s="127">
        <v>0</v>
      </c>
      <c r="V388" s="124">
        <v>0</v>
      </c>
      <c r="W388" s="128">
        <v>0</v>
      </c>
    </row>
    <row r="389" spans="3:23" x14ac:dyDescent="0.25">
      <c r="C389">
        <f t="shared" si="8"/>
        <v>458</v>
      </c>
      <c r="D389" s="166">
        <v>0</v>
      </c>
      <c r="E389" s="101">
        <v>0</v>
      </c>
      <c r="F389" s="98">
        <v>0</v>
      </c>
      <c r="G389" s="101">
        <v>0</v>
      </c>
      <c r="H389" s="92">
        <v>0</v>
      </c>
      <c r="I389" s="127">
        <v>0</v>
      </c>
      <c r="J389" s="124">
        <v>0</v>
      </c>
      <c r="K389" s="127">
        <v>0</v>
      </c>
      <c r="L389" s="124">
        <v>0</v>
      </c>
      <c r="M389" s="128">
        <v>0</v>
      </c>
      <c r="N389" s="124">
        <v>0</v>
      </c>
      <c r="O389" s="127">
        <v>0</v>
      </c>
      <c r="P389" s="124">
        <v>0</v>
      </c>
      <c r="Q389" s="128">
        <v>0</v>
      </c>
      <c r="R389" s="124">
        <v>0</v>
      </c>
      <c r="S389" s="128">
        <v>0</v>
      </c>
      <c r="T389" s="124">
        <v>0</v>
      </c>
      <c r="U389" s="127">
        <v>0</v>
      </c>
      <c r="V389" s="124">
        <v>0</v>
      </c>
      <c r="W389" s="128">
        <v>0</v>
      </c>
    </row>
    <row r="390" spans="3:23" x14ac:dyDescent="0.25">
      <c r="C390">
        <f t="shared" si="8"/>
        <v>459</v>
      </c>
      <c r="D390" s="166">
        <v>0</v>
      </c>
      <c r="E390" s="101">
        <v>0</v>
      </c>
      <c r="F390" s="98">
        <v>0</v>
      </c>
      <c r="G390" s="101">
        <v>0</v>
      </c>
      <c r="H390" s="92">
        <v>0</v>
      </c>
      <c r="I390" s="127">
        <v>0</v>
      </c>
      <c r="J390" s="124">
        <v>0</v>
      </c>
      <c r="K390" s="127">
        <v>0</v>
      </c>
      <c r="L390" s="124">
        <v>0</v>
      </c>
      <c r="M390" s="128">
        <v>0</v>
      </c>
      <c r="N390" s="124">
        <v>0</v>
      </c>
      <c r="O390" s="127">
        <v>0</v>
      </c>
      <c r="P390" s="124">
        <v>0</v>
      </c>
      <c r="Q390" s="128">
        <v>0</v>
      </c>
      <c r="R390" s="124">
        <v>0</v>
      </c>
      <c r="S390" s="128">
        <v>0</v>
      </c>
      <c r="T390" s="124">
        <v>0</v>
      </c>
      <c r="U390" s="127">
        <v>0</v>
      </c>
      <c r="V390" s="124">
        <v>0</v>
      </c>
      <c r="W390" s="128">
        <v>0</v>
      </c>
    </row>
    <row r="391" spans="3:23" x14ac:dyDescent="0.25">
      <c r="C391">
        <f t="shared" si="8"/>
        <v>460</v>
      </c>
      <c r="D391" s="166">
        <v>0</v>
      </c>
      <c r="E391" s="101">
        <v>0</v>
      </c>
      <c r="F391" s="98">
        <v>0</v>
      </c>
      <c r="G391" s="101">
        <v>0</v>
      </c>
      <c r="H391" s="92">
        <v>0</v>
      </c>
      <c r="I391" s="127">
        <v>0</v>
      </c>
      <c r="J391" s="124">
        <v>0</v>
      </c>
      <c r="K391" s="127">
        <v>0</v>
      </c>
      <c r="L391" s="124">
        <v>0</v>
      </c>
      <c r="M391" s="128">
        <v>0</v>
      </c>
      <c r="N391" s="124">
        <v>0</v>
      </c>
      <c r="O391" s="127">
        <v>0</v>
      </c>
      <c r="P391" s="124">
        <v>0</v>
      </c>
      <c r="Q391" s="128">
        <v>0</v>
      </c>
      <c r="R391" s="124">
        <v>0</v>
      </c>
      <c r="S391" s="128">
        <v>0</v>
      </c>
      <c r="T391" s="124">
        <v>0</v>
      </c>
      <c r="U391" s="127">
        <v>0</v>
      </c>
      <c r="V391" s="124">
        <v>0</v>
      </c>
      <c r="W391" s="128">
        <v>0</v>
      </c>
    </row>
    <row r="392" spans="3:23" x14ac:dyDescent="0.25">
      <c r="C392">
        <f t="shared" si="8"/>
        <v>461</v>
      </c>
      <c r="D392" s="166">
        <v>0</v>
      </c>
      <c r="E392" s="101">
        <v>0</v>
      </c>
      <c r="F392" s="98">
        <v>0</v>
      </c>
      <c r="G392" s="101">
        <v>0</v>
      </c>
      <c r="H392" s="92">
        <v>0</v>
      </c>
      <c r="I392" s="127">
        <v>0</v>
      </c>
      <c r="J392" s="124">
        <v>0</v>
      </c>
      <c r="K392" s="127">
        <v>0</v>
      </c>
      <c r="L392" s="124">
        <v>0</v>
      </c>
      <c r="M392" s="128">
        <v>0</v>
      </c>
      <c r="N392" s="124">
        <v>0</v>
      </c>
      <c r="O392" s="127">
        <v>0</v>
      </c>
      <c r="P392" s="124">
        <v>0</v>
      </c>
      <c r="Q392" s="128">
        <v>0</v>
      </c>
      <c r="R392" s="124">
        <v>0</v>
      </c>
      <c r="S392" s="128">
        <v>0</v>
      </c>
      <c r="T392" s="124">
        <v>0</v>
      </c>
      <c r="U392" s="127">
        <v>0</v>
      </c>
      <c r="V392" s="124">
        <v>0</v>
      </c>
      <c r="W392" s="128">
        <v>0</v>
      </c>
    </row>
    <row r="393" spans="3:23" x14ac:dyDescent="0.25">
      <c r="C393">
        <f t="shared" si="8"/>
        <v>462</v>
      </c>
      <c r="D393" s="166">
        <v>0</v>
      </c>
      <c r="E393" s="101">
        <v>0</v>
      </c>
      <c r="F393" s="98">
        <v>0</v>
      </c>
      <c r="G393" s="101">
        <v>0</v>
      </c>
      <c r="H393" s="92">
        <v>0</v>
      </c>
      <c r="I393" s="127">
        <v>0</v>
      </c>
      <c r="J393" s="124">
        <v>0</v>
      </c>
      <c r="K393" s="127">
        <v>0</v>
      </c>
      <c r="L393" s="124">
        <v>0</v>
      </c>
      <c r="M393" s="128">
        <v>0</v>
      </c>
      <c r="N393" s="124">
        <v>0</v>
      </c>
      <c r="O393" s="127">
        <v>0</v>
      </c>
      <c r="P393" s="124">
        <v>0</v>
      </c>
      <c r="Q393" s="128">
        <v>0</v>
      </c>
      <c r="R393" s="124">
        <v>0</v>
      </c>
      <c r="S393" s="128">
        <v>0</v>
      </c>
      <c r="T393" s="124">
        <v>0</v>
      </c>
      <c r="U393" s="127">
        <v>0</v>
      </c>
      <c r="V393" s="124">
        <v>0</v>
      </c>
      <c r="W393" s="128">
        <v>0</v>
      </c>
    </row>
    <row r="394" spans="3:23" x14ac:dyDescent="0.25">
      <c r="C394">
        <f t="shared" si="8"/>
        <v>463</v>
      </c>
      <c r="D394" s="166">
        <v>0</v>
      </c>
      <c r="E394" s="101">
        <v>0</v>
      </c>
      <c r="F394" s="98">
        <v>0</v>
      </c>
      <c r="G394" s="101">
        <v>0</v>
      </c>
      <c r="H394" s="92">
        <v>0</v>
      </c>
      <c r="I394" s="127">
        <v>0</v>
      </c>
      <c r="J394" s="124">
        <v>0</v>
      </c>
      <c r="K394" s="127">
        <v>0</v>
      </c>
      <c r="L394" s="124">
        <v>0</v>
      </c>
      <c r="M394" s="128">
        <v>0</v>
      </c>
      <c r="N394" s="124">
        <v>0</v>
      </c>
      <c r="O394" s="127">
        <v>0</v>
      </c>
      <c r="P394" s="124">
        <v>0</v>
      </c>
      <c r="Q394" s="128">
        <v>0</v>
      </c>
      <c r="R394" s="124">
        <v>0</v>
      </c>
      <c r="S394" s="128">
        <v>0</v>
      </c>
      <c r="T394" s="124">
        <v>0</v>
      </c>
      <c r="U394" s="127">
        <v>0</v>
      </c>
      <c r="V394" s="124">
        <v>0</v>
      </c>
      <c r="W394" s="128">
        <v>0</v>
      </c>
    </row>
    <row r="395" spans="3:23" x14ac:dyDescent="0.25">
      <c r="C395">
        <f t="shared" si="8"/>
        <v>464</v>
      </c>
      <c r="D395" s="166">
        <v>0</v>
      </c>
      <c r="E395" s="101">
        <v>0</v>
      </c>
      <c r="F395" s="98">
        <v>0</v>
      </c>
      <c r="G395" s="101">
        <v>0</v>
      </c>
      <c r="H395" s="92">
        <v>0</v>
      </c>
      <c r="I395" s="127">
        <v>0</v>
      </c>
      <c r="J395" s="124">
        <v>0</v>
      </c>
      <c r="K395" s="127">
        <v>0</v>
      </c>
      <c r="L395" s="124">
        <v>0</v>
      </c>
      <c r="M395" s="128">
        <v>0</v>
      </c>
      <c r="N395" s="124">
        <v>0</v>
      </c>
      <c r="O395" s="127">
        <v>0</v>
      </c>
      <c r="P395" s="124">
        <v>0</v>
      </c>
      <c r="Q395" s="128">
        <v>0</v>
      </c>
      <c r="R395" s="124">
        <v>0</v>
      </c>
      <c r="S395" s="128">
        <v>0</v>
      </c>
      <c r="T395" s="124">
        <v>0</v>
      </c>
      <c r="U395" s="127">
        <v>0</v>
      </c>
      <c r="V395" s="124">
        <v>0</v>
      </c>
      <c r="W395" s="128">
        <v>0</v>
      </c>
    </row>
    <row r="396" spans="3:23" x14ac:dyDescent="0.25">
      <c r="C396">
        <f t="shared" si="8"/>
        <v>465</v>
      </c>
      <c r="D396" s="166">
        <v>0</v>
      </c>
      <c r="E396" s="101">
        <v>0</v>
      </c>
      <c r="F396" s="98">
        <v>0</v>
      </c>
      <c r="G396" s="101">
        <v>0</v>
      </c>
      <c r="H396" s="92">
        <v>0</v>
      </c>
      <c r="I396" s="127">
        <v>0</v>
      </c>
      <c r="J396" s="124">
        <v>0</v>
      </c>
      <c r="K396" s="127">
        <v>0</v>
      </c>
      <c r="L396" s="124">
        <v>0</v>
      </c>
      <c r="M396" s="128">
        <v>0</v>
      </c>
      <c r="N396" s="124">
        <v>0</v>
      </c>
      <c r="O396" s="127">
        <v>0</v>
      </c>
      <c r="P396" s="124">
        <v>0</v>
      </c>
      <c r="Q396" s="128">
        <v>0</v>
      </c>
      <c r="R396" s="124">
        <v>0</v>
      </c>
      <c r="S396" s="128">
        <v>0</v>
      </c>
      <c r="T396" s="124">
        <v>0</v>
      </c>
      <c r="U396" s="127">
        <v>0</v>
      </c>
      <c r="V396" s="124">
        <v>0</v>
      </c>
      <c r="W396" s="128">
        <v>0</v>
      </c>
    </row>
    <row r="397" spans="3:23" x14ac:dyDescent="0.25">
      <c r="C397">
        <f t="shared" si="8"/>
        <v>466</v>
      </c>
      <c r="D397" s="166">
        <v>0</v>
      </c>
      <c r="E397" s="101">
        <v>0</v>
      </c>
      <c r="F397" s="98">
        <v>0</v>
      </c>
      <c r="G397" s="101">
        <v>0</v>
      </c>
      <c r="H397" s="92">
        <v>0</v>
      </c>
      <c r="I397" s="127">
        <v>0</v>
      </c>
      <c r="J397" s="124">
        <v>0</v>
      </c>
      <c r="K397" s="127">
        <v>0</v>
      </c>
      <c r="L397" s="124">
        <v>0</v>
      </c>
      <c r="M397" s="128">
        <v>0</v>
      </c>
      <c r="N397" s="124">
        <v>0</v>
      </c>
      <c r="O397" s="127">
        <v>0</v>
      </c>
      <c r="P397" s="124">
        <v>0</v>
      </c>
      <c r="Q397" s="128">
        <v>0</v>
      </c>
      <c r="R397" s="124">
        <v>0</v>
      </c>
      <c r="S397" s="128">
        <v>0</v>
      </c>
      <c r="T397" s="124">
        <v>0</v>
      </c>
      <c r="U397" s="127">
        <v>0</v>
      </c>
      <c r="V397" s="124">
        <v>0</v>
      </c>
      <c r="W397" s="128">
        <v>0</v>
      </c>
    </row>
    <row r="398" spans="3:23" x14ac:dyDescent="0.25">
      <c r="C398">
        <f t="shared" si="8"/>
        <v>467</v>
      </c>
      <c r="D398" s="166">
        <v>0</v>
      </c>
      <c r="E398" s="101">
        <v>0</v>
      </c>
      <c r="F398" s="98">
        <v>0</v>
      </c>
      <c r="G398" s="101">
        <v>0</v>
      </c>
      <c r="H398" s="92">
        <v>0</v>
      </c>
      <c r="I398" s="127">
        <v>0</v>
      </c>
      <c r="J398" s="124">
        <v>0</v>
      </c>
      <c r="K398" s="127">
        <v>0</v>
      </c>
      <c r="L398" s="124">
        <v>0</v>
      </c>
      <c r="M398" s="128">
        <v>0</v>
      </c>
      <c r="N398" s="124">
        <v>0</v>
      </c>
      <c r="O398" s="127">
        <v>0</v>
      </c>
      <c r="P398" s="124">
        <v>0</v>
      </c>
      <c r="Q398" s="128">
        <v>0</v>
      </c>
      <c r="R398" s="124">
        <v>0</v>
      </c>
      <c r="S398" s="128">
        <v>0</v>
      </c>
      <c r="T398" s="124">
        <v>0</v>
      </c>
      <c r="U398" s="127">
        <v>0</v>
      </c>
      <c r="V398" s="124">
        <v>0</v>
      </c>
      <c r="W398" s="128">
        <v>0</v>
      </c>
    </row>
    <row r="399" spans="3:23" x14ac:dyDescent="0.25">
      <c r="C399">
        <f t="shared" si="8"/>
        <v>468</v>
      </c>
      <c r="D399" s="166">
        <v>0</v>
      </c>
      <c r="E399" s="101">
        <v>0</v>
      </c>
      <c r="F399" s="98">
        <v>0</v>
      </c>
      <c r="G399" s="101">
        <v>0</v>
      </c>
      <c r="H399" s="92">
        <v>0</v>
      </c>
      <c r="I399" s="127">
        <v>0</v>
      </c>
      <c r="J399" s="124">
        <v>0</v>
      </c>
      <c r="K399" s="127">
        <v>0</v>
      </c>
      <c r="L399" s="124">
        <v>0</v>
      </c>
      <c r="M399" s="128">
        <v>0</v>
      </c>
      <c r="N399" s="124">
        <v>0</v>
      </c>
      <c r="O399" s="127">
        <v>0</v>
      </c>
      <c r="P399" s="124">
        <v>0</v>
      </c>
      <c r="Q399" s="128">
        <v>0</v>
      </c>
      <c r="R399" s="124">
        <v>0</v>
      </c>
      <c r="S399" s="128">
        <v>0</v>
      </c>
      <c r="T399" s="124">
        <v>0</v>
      </c>
      <c r="U399" s="127">
        <v>0</v>
      </c>
      <c r="V399" s="124">
        <v>0</v>
      </c>
      <c r="W399" s="128">
        <v>0</v>
      </c>
    </row>
    <row r="400" spans="3:23" x14ac:dyDescent="0.25">
      <c r="C400">
        <f t="shared" si="8"/>
        <v>469</v>
      </c>
      <c r="D400" s="166">
        <v>0</v>
      </c>
      <c r="E400" s="101">
        <v>0</v>
      </c>
      <c r="F400" s="98">
        <v>0</v>
      </c>
      <c r="G400" s="101">
        <v>0</v>
      </c>
      <c r="H400" s="92">
        <v>0</v>
      </c>
      <c r="I400" s="127">
        <v>0</v>
      </c>
      <c r="J400" s="124">
        <v>0</v>
      </c>
      <c r="K400" s="127">
        <v>0</v>
      </c>
      <c r="L400" s="124">
        <v>0</v>
      </c>
      <c r="M400" s="128">
        <v>0</v>
      </c>
      <c r="N400" s="124">
        <v>0</v>
      </c>
      <c r="O400" s="127">
        <v>0</v>
      </c>
      <c r="P400" s="124">
        <v>0</v>
      </c>
      <c r="Q400" s="128">
        <v>0</v>
      </c>
      <c r="R400" s="124">
        <v>0</v>
      </c>
      <c r="S400" s="128">
        <v>0</v>
      </c>
      <c r="T400" s="124">
        <v>0</v>
      </c>
      <c r="U400" s="127">
        <v>0</v>
      </c>
      <c r="V400" s="124">
        <v>0</v>
      </c>
      <c r="W400" s="128">
        <v>0</v>
      </c>
    </row>
    <row r="401" spans="3:23" x14ac:dyDescent="0.25">
      <c r="C401">
        <f t="shared" si="8"/>
        <v>470</v>
      </c>
      <c r="D401" s="166">
        <v>0</v>
      </c>
      <c r="E401" s="101">
        <v>0</v>
      </c>
      <c r="F401" s="98">
        <v>0</v>
      </c>
      <c r="G401" s="101">
        <v>0</v>
      </c>
      <c r="H401" s="92">
        <v>0</v>
      </c>
      <c r="I401" s="127">
        <v>0</v>
      </c>
      <c r="J401" s="124">
        <v>0</v>
      </c>
      <c r="K401" s="127">
        <v>0</v>
      </c>
      <c r="L401" s="124">
        <v>0</v>
      </c>
      <c r="M401" s="128">
        <v>0</v>
      </c>
      <c r="N401" s="124">
        <v>0</v>
      </c>
      <c r="O401" s="127">
        <v>0</v>
      </c>
      <c r="P401" s="124">
        <v>0</v>
      </c>
      <c r="Q401" s="128">
        <v>0</v>
      </c>
      <c r="R401" s="124">
        <v>0</v>
      </c>
      <c r="S401" s="128">
        <v>0</v>
      </c>
      <c r="T401" s="124">
        <v>0</v>
      </c>
      <c r="U401" s="127">
        <v>0</v>
      </c>
      <c r="V401" s="124">
        <v>0</v>
      </c>
      <c r="W401" s="128">
        <v>0</v>
      </c>
    </row>
    <row r="402" spans="3:23" x14ac:dyDescent="0.25">
      <c r="C402">
        <f t="shared" si="8"/>
        <v>471</v>
      </c>
      <c r="D402" s="166">
        <v>0</v>
      </c>
      <c r="E402" s="101">
        <v>0</v>
      </c>
      <c r="F402" s="98">
        <v>0</v>
      </c>
      <c r="G402" s="101">
        <v>0</v>
      </c>
      <c r="H402" s="92">
        <v>0</v>
      </c>
      <c r="I402" s="127">
        <v>0</v>
      </c>
      <c r="J402" s="124">
        <v>0</v>
      </c>
      <c r="K402" s="127">
        <v>0</v>
      </c>
      <c r="L402" s="124">
        <v>0</v>
      </c>
      <c r="M402" s="128">
        <v>0</v>
      </c>
      <c r="N402" s="124">
        <v>0</v>
      </c>
      <c r="O402" s="127">
        <v>0</v>
      </c>
      <c r="P402" s="124">
        <v>0</v>
      </c>
      <c r="Q402" s="128">
        <v>0</v>
      </c>
      <c r="R402" s="124">
        <v>0</v>
      </c>
      <c r="S402" s="128">
        <v>0</v>
      </c>
      <c r="T402" s="124">
        <v>0</v>
      </c>
      <c r="U402" s="127">
        <v>0</v>
      </c>
      <c r="V402" s="124">
        <v>0</v>
      </c>
      <c r="W402" s="128">
        <v>0</v>
      </c>
    </row>
    <row r="403" spans="3:23" x14ac:dyDescent="0.25">
      <c r="C403">
        <f t="shared" si="8"/>
        <v>472</v>
      </c>
      <c r="D403" s="166">
        <v>0</v>
      </c>
      <c r="E403" s="101">
        <v>0</v>
      </c>
      <c r="F403" s="98">
        <v>0</v>
      </c>
      <c r="G403" s="101">
        <v>0</v>
      </c>
      <c r="H403" s="92">
        <v>0</v>
      </c>
      <c r="I403" s="127">
        <v>0</v>
      </c>
      <c r="J403" s="124">
        <v>0</v>
      </c>
      <c r="K403" s="127">
        <v>0</v>
      </c>
      <c r="L403" s="124">
        <v>0</v>
      </c>
      <c r="M403" s="128">
        <v>0</v>
      </c>
      <c r="N403" s="124">
        <v>0</v>
      </c>
      <c r="O403" s="127">
        <v>0</v>
      </c>
      <c r="P403" s="124">
        <v>0</v>
      </c>
      <c r="Q403" s="128">
        <v>0</v>
      </c>
      <c r="R403" s="124">
        <v>0</v>
      </c>
      <c r="S403" s="128">
        <v>0</v>
      </c>
      <c r="T403" s="124">
        <v>0</v>
      </c>
      <c r="U403" s="127">
        <v>0</v>
      </c>
      <c r="V403" s="124">
        <v>0</v>
      </c>
      <c r="W403" s="128">
        <v>0</v>
      </c>
    </row>
    <row r="404" spans="3:23" x14ac:dyDescent="0.25">
      <c r="C404">
        <f t="shared" si="8"/>
        <v>473</v>
      </c>
      <c r="D404" s="166">
        <v>0</v>
      </c>
      <c r="E404" s="101">
        <v>0</v>
      </c>
      <c r="F404" s="98">
        <v>0</v>
      </c>
      <c r="G404" s="101">
        <v>0</v>
      </c>
      <c r="H404" s="92">
        <v>0</v>
      </c>
      <c r="I404" s="127">
        <v>0</v>
      </c>
      <c r="J404" s="124">
        <v>0</v>
      </c>
      <c r="K404" s="127">
        <v>0</v>
      </c>
      <c r="L404" s="124">
        <v>0</v>
      </c>
      <c r="M404" s="128">
        <v>0</v>
      </c>
      <c r="N404" s="124">
        <v>0</v>
      </c>
      <c r="O404" s="127">
        <v>0</v>
      </c>
      <c r="P404" s="124">
        <v>0</v>
      </c>
      <c r="Q404" s="128">
        <v>0</v>
      </c>
      <c r="R404" s="124">
        <v>0</v>
      </c>
      <c r="S404" s="128">
        <v>0</v>
      </c>
      <c r="T404" s="124">
        <v>0</v>
      </c>
      <c r="U404" s="127">
        <v>0</v>
      </c>
      <c r="V404" s="124">
        <v>0</v>
      </c>
      <c r="W404" s="128">
        <v>0</v>
      </c>
    </row>
    <row r="405" spans="3:23" x14ac:dyDescent="0.25">
      <c r="C405">
        <f t="shared" si="8"/>
        <v>474</v>
      </c>
      <c r="D405" s="166">
        <v>0</v>
      </c>
      <c r="E405" s="101">
        <v>0</v>
      </c>
      <c r="F405" s="98">
        <v>0</v>
      </c>
      <c r="G405" s="101">
        <v>0</v>
      </c>
      <c r="H405" s="92">
        <v>0</v>
      </c>
      <c r="I405" s="127">
        <v>0</v>
      </c>
      <c r="J405" s="124">
        <v>0</v>
      </c>
      <c r="K405" s="127">
        <v>0</v>
      </c>
      <c r="L405" s="124">
        <v>0</v>
      </c>
      <c r="M405" s="128">
        <v>0</v>
      </c>
      <c r="N405" s="124">
        <v>0</v>
      </c>
      <c r="O405" s="127">
        <v>0</v>
      </c>
      <c r="P405" s="124">
        <v>0</v>
      </c>
      <c r="Q405" s="128">
        <v>0</v>
      </c>
      <c r="R405" s="124">
        <v>0</v>
      </c>
      <c r="S405" s="128">
        <v>0</v>
      </c>
      <c r="T405" s="124">
        <v>0</v>
      </c>
      <c r="U405" s="127">
        <v>0</v>
      </c>
      <c r="V405" s="124">
        <v>0</v>
      </c>
      <c r="W405" s="128">
        <v>0</v>
      </c>
    </row>
    <row r="406" spans="3:23" x14ac:dyDescent="0.25">
      <c r="C406">
        <f t="shared" si="8"/>
        <v>475</v>
      </c>
      <c r="D406" s="166">
        <v>0</v>
      </c>
      <c r="E406" s="101">
        <v>0</v>
      </c>
      <c r="F406" s="98">
        <v>0</v>
      </c>
      <c r="G406" s="101">
        <v>0</v>
      </c>
      <c r="H406" s="92">
        <v>0</v>
      </c>
      <c r="I406" s="127">
        <v>0</v>
      </c>
      <c r="J406" s="124">
        <v>0</v>
      </c>
      <c r="K406" s="127">
        <v>0</v>
      </c>
      <c r="L406" s="124">
        <v>0</v>
      </c>
      <c r="M406" s="128">
        <v>0</v>
      </c>
      <c r="N406" s="124">
        <v>0</v>
      </c>
      <c r="O406" s="127">
        <v>0</v>
      </c>
      <c r="P406" s="124">
        <v>0</v>
      </c>
      <c r="Q406" s="128">
        <v>0</v>
      </c>
      <c r="R406" s="124">
        <v>0</v>
      </c>
      <c r="S406" s="128">
        <v>0</v>
      </c>
      <c r="T406" s="124">
        <v>0</v>
      </c>
      <c r="U406" s="127">
        <v>0</v>
      </c>
      <c r="V406" s="124">
        <v>0</v>
      </c>
      <c r="W406" s="128">
        <v>0</v>
      </c>
    </row>
    <row r="407" spans="3:23" x14ac:dyDescent="0.25">
      <c r="C407">
        <f t="shared" si="8"/>
        <v>476</v>
      </c>
      <c r="D407" s="166">
        <v>0</v>
      </c>
      <c r="E407" s="101">
        <v>0</v>
      </c>
      <c r="F407" s="98">
        <v>0</v>
      </c>
      <c r="G407" s="101">
        <v>0</v>
      </c>
      <c r="H407" s="92">
        <v>0</v>
      </c>
      <c r="I407" s="127">
        <v>0</v>
      </c>
      <c r="J407" s="124">
        <v>0</v>
      </c>
      <c r="K407" s="127">
        <v>0</v>
      </c>
      <c r="L407" s="124">
        <v>0</v>
      </c>
      <c r="M407" s="128">
        <v>0</v>
      </c>
      <c r="N407" s="124">
        <v>0</v>
      </c>
      <c r="O407" s="127">
        <v>0</v>
      </c>
      <c r="P407" s="124">
        <v>0</v>
      </c>
      <c r="Q407" s="128">
        <v>0</v>
      </c>
      <c r="R407" s="124">
        <v>0</v>
      </c>
      <c r="S407" s="128">
        <v>0</v>
      </c>
      <c r="T407" s="124">
        <v>0</v>
      </c>
      <c r="U407" s="127">
        <v>0</v>
      </c>
      <c r="V407" s="124">
        <v>0</v>
      </c>
      <c r="W407" s="128">
        <v>0</v>
      </c>
    </row>
    <row r="408" spans="3:23" x14ac:dyDescent="0.25">
      <c r="C408">
        <f t="shared" si="8"/>
        <v>477</v>
      </c>
      <c r="D408" s="166">
        <v>0</v>
      </c>
      <c r="E408" s="101">
        <v>0</v>
      </c>
      <c r="F408" s="98">
        <v>0</v>
      </c>
      <c r="G408" s="101">
        <v>0</v>
      </c>
      <c r="H408" s="92">
        <v>0</v>
      </c>
      <c r="I408" s="127">
        <v>0</v>
      </c>
      <c r="J408" s="124">
        <v>0</v>
      </c>
      <c r="K408" s="127">
        <v>0</v>
      </c>
      <c r="L408" s="124">
        <v>0</v>
      </c>
      <c r="M408" s="128">
        <v>0</v>
      </c>
      <c r="N408" s="124">
        <v>0</v>
      </c>
      <c r="O408" s="127">
        <v>0</v>
      </c>
      <c r="P408" s="124">
        <v>0</v>
      </c>
      <c r="Q408" s="128">
        <v>0</v>
      </c>
      <c r="R408" s="124">
        <v>0</v>
      </c>
      <c r="S408" s="128">
        <v>0</v>
      </c>
      <c r="T408" s="124">
        <v>0</v>
      </c>
      <c r="U408" s="127">
        <v>0</v>
      </c>
      <c r="V408" s="124">
        <v>0</v>
      </c>
      <c r="W408" s="128">
        <v>0</v>
      </c>
    </row>
    <row r="409" spans="3:23" x14ac:dyDescent="0.25">
      <c r="C409">
        <f t="shared" si="8"/>
        <v>478</v>
      </c>
      <c r="D409" s="166">
        <v>0</v>
      </c>
      <c r="E409" s="101">
        <v>0</v>
      </c>
      <c r="F409" s="98">
        <v>0</v>
      </c>
      <c r="G409" s="101">
        <v>0</v>
      </c>
      <c r="H409" s="92">
        <v>0</v>
      </c>
      <c r="I409" s="127">
        <v>0</v>
      </c>
      <c r="J409" s="124">
        <v>0</v>
      </c>
      <c r="K409" s="127">
        <v>0</v>
      </c>
      <c r="L409" s="124">
        <v>0</v>
      </c>
      <c r="M409" s="128">
        <v>0</v>
      </c>
      <c r="N409" s="124">
        <v>0</v>
      </c>
      <c r="O409" s="127">
        <v>0</v>
      </c>
      <c r="P409" s="124">
        <v>0</v>
      </c>
      <c r="Q409" s="128">
        <v>0</v>
      </c>
      <c r="R409" s="124">
        <v>0</v>
      </c>
      <c r="S409" s="128">
        <v>0</v>
      </c>
      <c r="T409" s="124">
        <v>0</v>
      </c>
      <c r="U409" s="127">
        <v>0</v>
      </c>
      <c r="V409" s="124">
        <v>0</v>
      </c>
      <c r="W409" s="128">
        <v>0</v>
      </c>
    </row>
    <row r="410" spans="3:23" x14ac:dyDescent="0.25">
      <c r="C410">
        <f t="shared" si="8"/>
        <v>479</v>
      </c>
      <c r="D410" s="166">
        <v>0</v>
      </c>
      <c r="E410" s="101">
        <v>0</v>
      </c>
      <c r="F410" s="98">
        <v>0</v>
      </c>
      <c r="G410" s="101">
        <v>0</v>
      </c>
      <c r="H410" s="92">
        <v>0</v>
      </c>
      <c r="I410" s="127">
        <v>0</v>
      </c>
      <c r="J410" s="124">
        <v>0</v>
      </c>
      <c r="K410" s="127">
        <v>0</v>
      </c>
      <c r="L410" s="124">
        <v>0</v>
      </c>
      <c r="M410" s="128">
        <v>0</v>
      </c>
      <c r="N410" s="124">
        <v>0</v>
      </c>
      <c r="O410" s="127">
        <v>0</v>
      </c>
      <c r="P410" s="124">
        <v>0</v>
      </c>
      <c r="Q410" s="128">
        <v>0</v>
      </c>
      <c r="R410" s="124">
        <v>0</v>
      </c>
      <c r="S410" s="128">
        <v>0</v>
      </c>
      <c r="T410" s="124">
        <v>0</v>
      </c>
      <c r="U410" s="127">
        <v>0</v>
      </c>
      <c r="V410" s="124">
        <v>0</v>
      </c>
      <c r="W410" s="128">
        <v>0</v>
      </c>
    </row>
    <row r="411" spans="3:23" x14ac:dyDescent="0.25">
      <c r="C411">
        <f t="shared" si="8"/>
        <v>480</v>
      </c>
      <c r="D411" s="166">
        <v>0</v>
      </c>
      <c r="E411" s="101">
        <v>0</v>
      </c>
      <c r="F411" s="98">
        <v>0</v>
      </c>
      <c r="G411" s="101">
        <v>0</v>
      </c>
      <c r="H411" s="92">
        <v>0</v>
      </c>
      <c r="I411" s="127">
        <v>0</v>
      </c>
      <c r="J411" s="124">
        <v>0</v>
      </c>
      <c r="K411" s="127">
        <v>0</v>
      </c>
      <c r="L411" s="124">
        <v>0</v>
      </c>
      <c r="M411" s="128">
        <v>0</v>
      </c>
      <c r="N411" s="124">
        <v>0</v>
      </c>
      <c r="O411" s="127">
        <v>0</v>
      </c>
      <c r="P411" s="124">
        <v>0</v>
      </c>
      <c r="Q411" s="128">
        <v>0</v>
      </c>
      <c r="R411" s="124">
        <v>0</v>
      </c>
      <c r="S411" s="128">
        <v>0</v>
      </c>
      <c r="T411" s="124">
        <v>0</v>
      </c>
      <c r="U411" s="127">
        <v>0</v>
      </c>
      <c r="V411" s="124">
        <v>0</v>
      </c>
      <c r="W411" s="128">
        <v>0</v>
      </c>
    </row>
    <row r="412" spans="3:23" x14ac:dyDescent="0.25">
      <c r="C412">
        <f t="shared" si="8"/>
        <v>481</v>
      </c>
      <c r="D412" s="166">
        <v>0</v>
      </c>
      <c r="E412" s="101">
        <v>0</v>
      </c>
      <c r="F412" s="98">
        <v>0</v>
      </c>
      <c r="G412" s="101">
        <v>0</v>
      </c>
      <c r="H412" s="92">
        <v>0</v>
      </c>
      <c r="I412" s="127">
        <v>0</v>
      </c>
      <c r="J412" s="124">
        <v>0</v>
      </c>
      <c r="K412" s="127">
        <v>0</v>
      </c>
      <c r="L412" s="124">
        <v>0</v>
      </c>
      <c r="M412" s="128">
        <v>0</v>
      </c>
      <c r="N412" s="124">
        <v>0</v>
      </c>
      <c r="O412" s="127">
        <v>0</v>
      </c>
      <c r="P412" s="124">
        <v>0</v>
      </c>
      <c r="Q412" s="128">
        <v>0</v>
      </c>
      <c r="R412" s="124">
        <v>0</v>
      </c>
      <c r="S412" s="128">
        <v>0</v>
      </c>
      <c r="T412" s="124">
        <v>0</v>
      </c>
      <c r="U412" s="127">
        <v>0</v>
      </c>
      <c r="V412" s="124">
        <v>0</v>
      </c>
      <c r="W412" s="128">
        <v>0</v>
      </c>
    </row>
    <row r="413" spans="3:23" x14ac:dyDescent="0.25">
      <c r="C413">
        <f t="shared" si="8"/>
        <v>482</v>
      </c>
      <c r="D413" s="166">
        <v>0</v>
      </c>
      <c r="E413" s="101">
        <v>0</v>
      </c>
      <c r="F413" s="98">
        <v>0</v>
      </c>
      <c r="G413" s="101">
        <v>0</v>
      </c>
      <c r="H413" s="92">
        <v>0</v>
      </c>
      <c r="I413" s="127">
        <v>0</v>
      </c>
      <c r="J413" s="124">
        <v>0</v>
      </c>
      <c r="K413" s="127">
        <v>0</v>
      </c>
      <c r="L413" s="124">
        <v>0</v>
      </c>
      <c r="M413" s="128">
        <v>0</v>
      </c>
      <c r="N413" s="124">
        <v>0</v>
      </c>
      <c r="O413" s="127">
        <v>0</v>
      </c>
      <c r="P413" s="124">
        <v>0</v>
      </c>
      <c r="Q413" s="128">
        <v>0</v>
      </c>
      <c r="R413" s="124">
        <v>0</v>
      </c>
      <c r="S413" s="128">
        <v>0</v>
      </c>
      <c r="T413" s="124">
        <v>0</v>
      </c>
      <c r="U413" s="127">
        <v>0</v>
      </c>
      <c r="V413" s="124">
        <v>0</v>
      </c>
      <c r="W413" s="128">
        <v>0</v>
      </c>
    </row>
    <row r="414" spans="3:23" x14ac:dyDescent="0.25">
      <c r="C414">
        <f t="shared" si="8"/>
        <v>483</v>
      </c>
      <c r="D414" s="166">
        <v>0</v>
      </c>
      <c r="E414" s="101">
        <v>0</v>
      </c>
      <c r="F414" s="98">
        <v>0</v>
      </c>
      <c r="G414" s="101">
        <v>0</v>
      </c>
      <c r="H414" s="92">
        <v>0</v>
      </c>
      <c r="I414" s="127">
        <v>0</v>
      </c>
      <c r="J414" s="124">
        <v>0</v>
      </c>
      <c r="K414" s="127">
        <v>0</v>
      </c>
      <c r="L414" s="124">
        <v>0</v>
      </c>
      <c r="M414" s="128">
        <v>0</v>
      </c>
      <c r="N414" s="124">
        <v>0</v>
      </c>
      <c r="O414" s="127">
        <v>0</v>
      </c>
      <c r="P414" s="124">
        <v>0</v>
      </c>
      <c r="Q414" s="128">
        <v>0</v>
      </c>
      <c r="R414" s="124">
        <v>0</v>
      </c>
      <c r="S414" s="128">
        <v>0</v>
      </c>
      <c r="T414" s="124">
        <v>0</v>
      </c>
      <c r="U414" s="127">
        <v>0</v>
      </c>
      <c r="V414" s="124">
        <v>0</v>
      </c>
      <c r="W414" s="128">
        <v>0</v>
      </c>
    </row>
    <row r="415" spans="3:23" x14ac:dyDescent="0.25">
      <c r="C415">
        <f t="shared" si="8"/>
        <v>484</v>
      </c>
      <c r="D415" s="166">
        <v>0</v>
      </c>
      <c r="E415" s="101">
        <v>0</v>
      </c>
      <c r="F415" s="98">
        <v>0</v>
      </c>
      <c r="G415" s="101">
        <v>0</v>
      </c>
      <c r="H415" s="92">
        <v>0</v>
      </c>
      <c r="I415" s="127">
        <v>0</v>
      </c>
      <c r="J415" s="124">
        <v>0</v>
      </c>
      <c r="K415" s="127">
        <v>0</v>
      </c>
      <c r="L415" s="124">
        <v>0</v>
      </c>
      <c r="M415" s="128">
        <v>0</v>
      </c>
      <c r="N415" s="124">
        <v>0</v>
      </c>
      <c r="O415" s="127">
        <v>0</v>
      </c>
      <c r="P415" s="124">
        <v>0</v>
      </c>
      <c r="Q415" s="128">
        <v>0</v>
      </c>
      <c r="R415" s="124">
        <v>0</v>
      </c>
      <c r="S415" s="128">
        <v>0</v>
      </c>
      <c r="T415" s="124">
        <v>0</v>
      </c>
      <c r="U415" s="127">
        <v>0</v>
      </c>
      <c r="V415" s="124">
        <v>0</v>
      </c>
      <c r="W415" s="128">
        <v>0</v>
      </c>
    </row>
    <row r="416" spans="3:23" x14ac:dyDescent="0.25">
      <c r="C416">
        <f t="shared" si="8"/>
        <v>485</v>
      </c>
      <c r="D416" s="166">
        <v>0</v>
      </c>
      <c r="E416" s="101">
        <v>0</v>
      </c>
      <c r="F416" s="98">
        <v>0</v>
      </c>
      <c r="G416" s="101">
        <v>0</v>
      </c>
      <c r="H416" s="92">
        <v>0</v>
      </c>
      <c r="I416" s="127">
        <v>0</v>
      </c>
      <c r="J416" s="124">
        <v>0</v>
      </c>
      <c r="K416" s="127">
        <v>0</v>
      </c>
      <c r="L416" s="124">
        <v>0</v>
      </c>
      <c r="M416" s="128">
        <v>0</v>
      </c>
      <c r="N416" s="124">
        <v>0</v>
      </c>
      <c r="O416" s="127">
        <v>0</v>
      </c>
      <c r="P416" s="124">
        <v>0</v>
      </c>
      <c r="Q416" s="128">
        <v>0</v>
      </c>
      <c r="R416" s="124">
        <v>0</v>
      </c>
      <c r="S416" s="128">
        <v>0</v>
      </c>
      <c r="T416" s="124">
        <v>0</v>
      </c>
      <c r="U416" s="127">
        <v>0</v>
      </c>
      <c r="V416" s="124">
        <v>0</v>
      </c>
      <c r="W416" s="128">
        <v>0</v>
      </c>
    </row>
    <row r="417" spans="3:23" x14ac:dyDescent="0.25">
      <c r="C417">
        <f t="shared" ref="C417:C480" si="9">C416+1</f>
        <v>486</v>
      </c>
      <c r="D417" s="166">
        <v>0</v>
      </c>
      <c r="E417" s="101">
        <v>0</v>
      </c>
      <c r="F417" s="98">
        <v>0</v>
      </c>
      <c r="G417" s="101">
        <v>0</v>
      </c>
      <c r="H417" s="92">
        <v>0</v>
      </c>
      <c r="I417" s="127">
        <v>0</v>
      </c>
      <c r="J417" s="124">
        <v>0</v>
      </c>
      <c r="K417" s="127">
        <v>0</v>
      </c>
      <c r="L417" s="124">
        <v>0</v>
      </c>
      <c r="M417" s="128">
        <v>0</v>
      </c>
      <c r="N417" s="124">
        <v>0</v>
      </c>
      <c r="O417" s="127">
        <v>0</v>
      </c>
      <c r="P417" s="124">
        <v>0</v>
      </c>
      <c r="Q417" s="128">
        <v>0</v>
      </c>
      <c r="R417" s="124">
        <v>0</v>
      </c>
      <c r="S417" s="128">
        <v>0</v>
      </c>
      <c r="T417" s="124">
        <v>0</v>
      </c>
      <c r="U417" s="127">
        <v>0</v>
      </c>
      <c r="V417" s="124">
        <v>0</v>
      </c>
      <c r="W417" s="128">
        <v>0</v>
      </c>
    </row>
    <row r="418" spans="3:23" x14ac:dyDescent="0.25">
      <c r="C418">
        <f t="shared" si="9"/>
        <v>487</v>
      </c>
      <c r="D418" s="166">
        <v>0</v>
      </c>
      <c r="E418" s="101">
        <v>0</v>
      </c>
      <c r="F418" s="98">
        <v>0</v>
      </c>
      <c r="G418" s="101">
        <v>0</v>
      </c>
      <c r="H418" s="92">
        <v>0</v>
      </c>
      <c r="I418" s="127">
        <v>0</v>
      </c>
      <c r="J418" s="124">
        <v>0</v>
      </c>
      <c r="K418" s="127">
        <v>0</v>
      </c>
      <c r="L418" s="124">
        <v>0</v>
      </c>
      <c r="M418" s="128">
        <v>0</v>
      </c>
      <c r="N418" s="124">
        <v>0</v>
      </c>
      <c r="O418" s="127">
        <v>0</v>
      </c>
      <c r="P418" s="124">
        <v>0</v>
      </c>
      <c r="Q418" s="128">
        <v>0</v>
      </c>
      <c r="R418" s="124">
        <v>0</v>
      </c>
      <c r="S418" s="128">
        <v>0</v>
      </c>
      <c r="T418" s="124">
        <v>0</v>
      </c>
      <c r="U418" s="127">
        <v>0</v>
      </c>
      <c r="V418" s="124">
        <v>0</v>
      </c>
      <c r="W418" s="128">
        <v>0</v>
      </c>
    </row>
    <row r="419" spans="3:23" x14ac:dyDescent="0.25">
      <c r="C419">
        <f t="shared" si="9"/>
        <v>488</v>
      </c>
      <c r="D419" s="166">
        <v>0</v>
      </c>
      <c r="E419" s="101">
        <v>0</v>
      </c>
      <c r="F419" s="98">
        <v>0</v>
      </c>
      <c r="G419" s="101">
        <v>0</v>
      </c>
      <c r="H419" s="92">
        <v>0</v>
      </c>
      <c r="I419" s="127">
        <v>0</v>
      </c>
      <c r="J419" s="124">
        <v>0</v>
      </c>
      <c r="K419" s="127">
        <v>0</v>
      </c>
      <c r="L419" s="124">
        <v>0</v>
      </c>
      <c r="M419" s="128">
        <v>0</v>
      </c>
      <c r="N419" s="124">
        <v>0</v>
      </c>
      <c r="O419" s="127">
        <v>0</v>
      </c>
      <c r="P419" s="124">
        <v>0</v>
      </c>
      <c r="Q419" s="128">
        <v>0</v>
      </c>
      <c r="R419" s="124">
        <v>0</v>
      </c>
      <c r="S419" s="128">
        <v>0</v>
      </c>
      <c r="T419" s="124">
        <v>0</v>
      </c>
      <c r="U419" s="127">
        <v>0</v>
      </c>
      <c r="V419" s="124">
        <v>0</v>
      </c>
      <c r="W419" s="128">
        <v>0</v>
      </c>
    </row>
    <row r="420" spans="3:23" x14ac:dyDescent="0.25">
      <c r="C420">
        <f t="shared" si="9"/>
        <v>489</v>
      </c>
      <c r="D420" s="166">
        <v>0</v>
      </c>
      <c r="E420" s="101">
        <v>0</v>
      </c>
      <c r="F420" s="98">
        <v>0</v>
      </c>
      <c r="G420" s="101">
        <v>0</v>
      </c>
      <c r="H420" s="92">
        <v>0</v>
      </c>
      <c r="I420" s="127">
        <v>0</v>
      </c>
      <c r="J420" s="124">
        <v>0</v>
      </c>
      <c r="K420" s="127">
        <v>0</v>
      </c>
      <c r="L420" s="124">
        <v>0</v>
      </c>
      <c r="M420" s="128">
        <v>0</v>
      </c>
      <c r="N420" s="124">
        <v>0</v>
      </c>
      <c r="O420" s="127">
        <v>0</v>
      </c>
      <c r="P420" s="124">
        <v>0</v>
      </c>
      <c r="Q420" s="128">
        <v>0</v>
      </c>
      <c r="R420" s="124">
        <v>0</v>
      </c>
      <c r="S420" s="128">
        <v>0</v>
      </c>
      <c r="T420" s="124">
        <v>0</v>
      </c>
      <c r="U420" s="127">
        <v>0</v>
      </c>
      <c r="V420" s="124">
        <v>0</v>
      </c>
      <c r="W420" s="128">
        <v>0</v>
      </c>
    </row>
    <row r="421" spans="3:23" x14ac:dyDescent="0.25">
      <c r="C421">
        <f t="shared" si="9"/>
        <v>490</v>
      </c>
      <c r="D421" s="166">
        <v>0</v>
      </c>
      <c r="E421" s="101">
        <v>0</v>
      </c>
      <c r="F421" s="98">
        <v>0</v>
      </c>
      <c r="G421" s="101">
        <v>0</v>
      </c>
      <c r="H421" s="92">
        <v>0</v>
      </c>
      <c r="I421" s="127">
        <v>0</v>
      </c>
      <c r="J421" s="124">
        <v>0</v>
      </c>
      <c r="K421" s="127">
        <v>0</v>
      </c>
      <c r="L421" s="124">
        <v>0</v>
      </c>
      <c r="M421" s="128">
        <v>0</v>
      </c>
      <c r="N421" s="124">
        <v>0</v>
      </c>
      <c r="O421" s="127">
        <v>0</v>
      </c>
      <c r="P421" s="124">
        <v>0</v>
      </c>
      <c r="Q421" s="128">
        <v>0</v>
      </c>
      <c r="R421" s="124">
        <v>0</v>
      </c>
      <c r="S421" s="128">
        <v>0</v>
      </c>
      <c r="T421" s="124">
        <v>0</v>
      </c>
      <c r="U421" s="127">
        <v>0</v>
      </c>
      <c r="V421" s="124">
        <v>0</v>
      </c>
      <c r="W421" s="128">
        <v>0</v>
      </c>
    </row>
    <row r="422" spans="3:23" x14ac:dyDescent="0.25">
      <c r="C422">
        <f t="shared" si="9"/>
        <v>491</v>
      </c>
      <c r="D422" s="166">
        <v>0</v>
      </c>
      <c r="E422" s="101">
        <v>0</v>
      </c>
      <c r="F422" s="98">
        <v>0</v>
      </c>
      <c r="G422" s="101">
        <v>0</v>
      </c>
      <c r="H422" s="92">
        <v>0</v>
      </c>
      <c r="I422" s="127">
        <v>0</v>
      </c>
      <c r="J422" s="124">
        <v>0</v>
      </c>
      <c r="K422" s="127">
        <v>0</v>
      </c>
      <c r="L422" s="124">
        <v>0</v>
      </c>
      <c r="M422" s="128">
        <v>0</v>
      </c>
      <c r="N422" s="124">
        <v>0</v>
      </c>
      <c r="O422" s="127">
        <v>0</v>
      </c>
      <c r="P422" s="124">
        <v>0</v>
      </c>
      <c r="Q422" s="128">
        <v>0</v>
      </c>
      <c r="R422" s="124">
        <v>0</v>
      </c>
      <c r="S422" s="128">
        <v>0</v>
      </c>
      <c r="T422" s="124">
        <v>0</v>
      </c>
      <c r="U422" s="127">
        <v>0</v>
      </c>
      <c r="V422" s="124">
        <v>0</v>
      </c>
      <c r="W422" s="128">
        <v>0</v>
      </c>
    </row>
    <row r="423" spans="3:23" x14ac:dyDescent="0.25">
      <c r="C423">
        <f t="shared" si="9"/>
        <v>492</v>
      </c>
      <c r="D423" s="166">
        <v>0</v>
      </c>
      <c r="E423" s="101">
        <v>0</v>
      </c>
      <c r="F423" s="98">
        <v>0</v>
      </c>
      <c r="G423" s="101">
        <v>0</v>
      </c>
      <c r="H423" s="92">
        <v>0</v>
      </c>
      <c r="I423" s="127">
        <v>0</v>
      </c>
      <c r="J423" s="124">
        <v>0</v>
      </c>
      <c r="K423" s="127">
        <v>0</v>
      </c>
      <c r="L423" s="124">
        <v>0</v>
      </c>
      <c r="M423" s="128">
        <v>0</v>
      </c>
      <c r="N423" s="124">
        <v>0</v>
      </c>
      <c r="O423" s="127">
        <v>0</v>
      </c>
      <c r="P423" s="124">
        <v>0</v>
      </c>
      <c r="Q423" s="128">
        <v>0</v>
      </c>
      <c r="R423" s="124">
        <v>0</v>
      </c>
      <c r="S423" s="128">
        <v>0</v>
      </c>
      <c r="T423" s="124">
        <v>0</v>
      </c>
      <c r="U423" s="127">
        <v>0</v>
      </c>
      <c r="V423" s="124">
        <v>0</v>
      </c>
      <c r="W423" s="128">
        <v>0</v>
      </c>
    </row>
    <row r="424" spans="3:23" x14ac:dyDescent="0.25">
      <c r="C424">
        <f t="shared" si="9"/>
        <v>493</v>
      </c>
      <c r="D424" s="166">
        <v>0</v>
      </c>
      <c r="E424" s="101">
        <v>0</v>
      </c>
      <c r="F424" s="98">
        <v>0</v>
      </c>
      <c r="G424" s="101">
        <v>0</v>
      </c>
      <c r="H424" s="92">
        <v>0</v>
      </c>
      <c r="I424" s="127">
        <v>0</v>
      </c>
      <c r="J424" s="124">
        <v>0</v>
      </c>
      <c r="K424" s="127">
        <v>0</v>
      </c>
      <c r="L424" s="124">
        <v>0</v>
      </c>
      <c r="M424" s="128">
        <v>0</v>
      </c>
      <c r="N424" s="124">
        <v>0</v>
      </c>
      <c r="O424" s="127">
        <v>0</v>
      </c>
      <c r="P424" s="124">
        <v>0</v>
      </c>
      <c r="Q424" s="128">
        <v>0</v>
      </c>
      <c r="R424" s="124">
        <v>0</v>
      </c>
      <c r="S424" s="128">
        <v>0</v>
      </c>
      <c r="T424" s="124">
        <v>0</v>
      </c>
      <c r="U424" s="127">
        <v>0</v>
      </c>
      <c r="V424" s="124">
        <v>0</v>
      </c>
      <c r="W424" s="128">
        <v>0</v>
      </c>
    </row>
    <row r="425" spans="3:23" x14ac:dyDescent="0.25">
      <c r="C425">
        <f t="shared" si="9"/>
        <v>494</v>
      </c>
      <c r="D425" s="166">
        <v>0</v>
      </c>
      <c r="E425" s="101">
        <v>0</v>
      </c>
      <c r="F425" s="98">
        <v>0</v>
      </c>
      <c r="G425" s="101">
        <v>0</v>
      </c>
      <c r="H425" s="92">
        <v>0</v>
      </c>
      <c r="I425" s="127">
        <v>0</v>
      </c>
      <c r="J425" s="124">
        <v>0</v>
      </c>
      <c r="K425" s="127">
        <v>0</v>
      </c>
      <c r="L425" s="124">
        <v>0</v>
      </c>
      <c r="M425" s="128">
        <v>0</v>
      </c>
      <c r="N425" s="124">
        <v>0</v>
      </c>
      <c r="O425" s="127">
        <v>0</v>
      </c>
      <c r="P425" s="124">
        <v>0</v>
      </c>
      <c r="Q425" s="128">
        <v>0</v>
      </c>
      <c r="R425" s="124">
        <v>0</v>
      </c>
      <c r="S425" s="128">
        <v>0</v>
      </c>
      <c r="T425" s="124">
        <v>0</v>
      </c>
      <c r="U425" s="127">
        <v>0</v>
      </c>
      <c r="V425" s="124">
        <v>0</v>
      </c>
      <c r="W425" s="128">
        <v>0</v>
      </c>
    </row>
    <row r="426" spans="3:23" x14ac:dyDescent="0.25">
      <c r="C426">
        <f t="shared" si="9"/>
        <v>495</v>
      </c>
      <c r="D426" s="166">
        <v>0</v>
      </c>
      <c r="E426" s="101">
        <v>0</v>
      </c>
      <c r="F426" s="98">
        <v>0</v>
      </c>
      <c r="G426" s="101">
        <v>0</v>
      </c>
      <c r="H426" s="92">
        <v>0</v>
      </c>
      <c r="I426" s="127">
        <v>0</v>
      </c>
      <c r="J426" s="124">
        <v>0</v>
      </c>
      <c r="K426" s="127">
        <v>0</v>
      </c>
      <c r="L426" s="124">
        <v>0</v>
      </c>
      <c r="M426" s="128">
        <v>0</v>
      </c>
      <c r="N426" s="124">
        <v>0</v>
      </c>
      <c r="O426" s="127">
        <v>0</v>
      </c>
      <c r="P426" s="124">
        <v>0</v>
      </c>
      <c r="Q426" s="128">
        <v>0</v>
      </c>
      <c r="R426" s="124">
        <v>0</v>
      </c>
      <c r="S426" s="128">
        <v>0</v>
      </c>
      <c r="T426" s="124">
        <v>0</v>
      </c>
      <c r="U426" s="127">
        <v>0</v>
      </c>
      <c r="V426" s="124">
        <v>0</v>
      </c>
      <c r="W426" s="128">
        <v>0</v>
      </c>
    </row>
    <row r="427" spans="3:23" x14ac:dyDescent="0.25">
      <c r="C427">
        <f t="shared" si="9"/>
        <v>496</v>
      </c>
      <c r="D427" s="166">
        <v>0</v>
      </c>
      <c r="E427" s="101">
        <v>0</v>
      </c>
      <c r="F427" s="98">
        <v>0</v>
      </c>
      <c r="G427" s="101">
        <v>0</v>
      </c>
      <c r="H427" s="92">
        <v>0</v>
      </c>
      <c r="I427" s="127">
        <v>0</v>
      </c>
      <c r="J427" s="124">
        <v>0</v>
      </c>
      <c r="K427" s="127">
        <v>0</v>
      </c>
      <c r="L427" s="124">
        <v>0</v>
      </c>
      <c r="M427" s="128">
        <v>0</v>
      </c>
      <c r="N427" s="124">
        <v>0</v>
      </c>
      <c r="O427" s="127">
        <v>0</v>
      </c>
      <c r="P427" s="124">
        <v>0</v>
      </c>
      <c r="Q427" s="128">
        <v>0</v>
      </c>
      <c r="R427" s="124">
        <v>0</v>
      </c>
      <c r="S427" s="128">
        <v>0</v>
      </c>
      <c r="T427" s="124">
        <v>0</v>
      </c>
      <c r="U427" s="127">
        <v>0</v>
      </c>
      <c r="V427" s="124">
        <v>0</v>
      </c>
      <c r="W427" s="128">
        <v>0</v>
      </c>
    </row>
    <row r="428" spans="3:23" x14ac:dyDescent="0.25">
      <c r="C428">
        <f t="shared" si="9"/>
        <v>497</v>
      </c>
      <c r="D428" s="166">
        <v>0</v>
      </c>
      <c r="E428" s="101">
        <v>0</v>
      </c>
      <c r="F428" s="98">
        <v>0</v>
      </c>
      <c r="G428" s="101">
        <v>0</v>
      </c>
      <c r="H428" s="92">
        <v>0</v>
      </c>
      <c r="I428" s="127">
        <v>0</v>
      </c>
      <c r="J428" s="124">
        <v>0</v>
      </c>
      <c r="K428" s="127">
        <v>0</v>
      </c>
      <c r="L428" s="124">
        <v>0</v>
      </c>
      <c r="M428" s="128">
        <v>0</v>
      </c>
      <c r="N428" s="124">
        <v>0</v>
      </c>
      <c r="O428" s="127">
        <v>0</v>
      </c>
      <c r="P428" s="124">
        <v>0</v>
      </c>
      <c r="Q428" s="128">
        <v>0</v>
      </c>
      <c r="R428" s="124">
        <v>0</v>
      </c>
      <c r="S428" s="128">
        <v>0</v>
      </c>
      <c r="T428" s="124">
        <v>0</v>
      </c>
      <c r="U428" s="127">
        <v>0</v>
      </c>
      <c r="V428" s="124">
        <v>0</v>
      </c>
      <c r="W428" s="128">
        <v>0</v>
      </c>
    </row>
    <row r="429" spans="3:23" x14ac:dyDescent="0.25">
      <c r="C429">
        <f t="shared" si="9"/>
        <v>498</v>
      </c>
      <c r="D429" s="166">
        <v>0</v>
      </c>
      <c r="E429" s="101">
        <v>0</v>
      </c>
      <c r="F429" s="98">
        <v>0</v>
      </c>
      <c r="G429" s="101">
        <v>0</v>
      </c>
      <c r="H429" s="92">
        <v>0</v>
      </c>
      <c r="I429" s="127">
        <v>0</v>
      </c>
      <c r="J429" s="124">
        <v>0</v>
      </c>
      <c r="K429" s="127">
        <v>0</v>
      </c>
      <c r="L429" s="124">
        <v>0</v>
      </c>
      <c r="M429" s="128">
        <v>0</v>
      </c>
      <c r="N429" s="124">
        <v>0</v>
      </c>
      <c r="O429" s="127">
        <v>0</v>
      </c>
      <c r="P429" s="124">
        <v>0</v>
      </c>
      <c r="Q429" s="128">
        <v>0</v>
      </c>
      <c r="R429" s="124">
        <v>0</v>
      </c>
      <c r="S429" s="128">
        <v>0</v>
      </c>
      <c r="T429" s="124">
        <v>0</v>
      </c>
      <c r="U429" s="127">
        <v>0</v>
      </c>
      <c r="V429" s="124">
        <v>0</v>
      </c>
      <c r="W429" s="128">
        <v>0</v>
      </c>
    </row>
    <row r="430" spans="3:23" x14ac:dyDescent="0.25">
      <c r="C430">
        <f t="shared" si="9"/>
        <v>499</v>
      </c>
      <c r="D430" s="166">
        <v>0</v>
      </c>
      <c r="E430" s="101">
        <v>0</v>
      </c>
      <c r="F430" s="98">
        <v>0</v>
      </c>
      <c r="G430" s="101">
        <v>0</v>
      </c>
      <c r="H430" s="92">
        <v>0</v>
      </c>
      <c r="I430" s="127">
        <v>0</v>
      </c>
      <c r="J430" s="124">
        <v>0</v>
      </c>
      <c r="K430" s="127">
        <v>0</v>
      </c>
      <c r="L430" s="124">
        <v>0</v>
      </c>
      <c r="M430" s="128">
        <v>0</v>
      </c>
      <c r="N430" s="124">
        <v>0</v>
      </c>
      <c r="O430" s="127">
        <v>0</v>
      </c>
      <c r="P430" s="124">
        <v>0</v>
      </c>
      <c r="Q430" s="128">
        <v>0</v>
      </c>
      <c r="R430" s="124">
        <v>0</v>
      </c>
      <c r="S430" s="128">
        <v>0</v>
      </c>
      <c r="T430" s="124">
        <v>0</v>
      </c>
      <c r="U430" s="127">
        <v>0</v>
      </c>
      <c r="V430" s="124">
        <v>0</v>
      </c>
      <c r="W430" s="128">
        <v>0</v>
      </c>
    </row>
    <row r="431" spans="3:23" x14ac:dyDescent="0.25">
      <c r="C431">
        <f t="shared" si="9"/>
        <v>500</v>
      </c>
      <c r="D431" s="166">
        <v>0</v>
      </c>
      <c r="E431" s="101">
        <v>0</v>
      </c>
      <c r="F431" s="98">
        <v>0</v>
      </c>
      <c r="G431" s="101">
        <v>0</v>
      </c>
      <c r="H431" s="92">
        <v>0</v>
      </c>
      <c r="I431" s="127">
        <v>0</v>
      </c>
      <c r="J431" s="124">
        <v>0</v>
      </c>
      <c r="K431" s="127">
        <v>0</v>
      </c>
      <c r="L431" s="124">
        <v>0</v>
      </c>
      <c r="M431" s="128">
        <v>0</v>
      </c>
      <c r="N431" s="124">
        <v>0</v>
      </c>
      <c r="O431" s="127">
        <v>0</v>
      </c>
      <c r="P431" s="124">
        <v>0</v>
      </c>
      <c r="Q431" s="128">
        <v>0</v>
      </c>
      <c r="R431" s="124">
        <v>0</v>
      </c>
      <c r="S431" s="128">
        <v>0</v>
      </c>
      <c r="T431" s="124">
        <v>0</v>
      </c>
      <c r="U431" s="127">
        <v>0</v>
      </c>
      <c r="V431" s="124">
        <v>0</v>
      </c>
      <c r="W431" s="128">
        <v>0</v>
      </c>
    </row>
    <row r="432" spans="3:23" x14ac:dyDescent="0.25">
      <c r="C432">
        <f t="shared" si="9"/>
        <v>501</v>
      </c>
      <c r="D432" s="166">
        <v>0</v>
      </c>
      <c r="E432" s="101">
        <v>0</v>
      </c>
      <c r="F432" s="98">
        <v>0</v>
      </c>
      <c r="G432" s="101">
        <v>0</v>
      </c>
      <c r="H432" s="92">
        <v>0</v>
      </c>
      <c r="I432" s="127">
        <v>0</v>
      </c>
      <c r="J432" s="124">
        <v>0</v>
      </c>
      <c r="K432" s="127">
        <v>0</v>
      </c>
      <c r="L432" s="124">
        <v>0</v>
      </c>
      <c r="M432" s="128">
        <v>0</v>
      </c>
      <c r="N432" s="124">
        <v>0</v>
      </c>
      <c r="O432" s="127">
        <v>0</v>
      </c>
      <c r="P432" s="124">
        <v>0</v>
      </c>
      <c r="Q432" s="128">
        <v>0</v>
      </c>
      <c r="R432" s="124">
        <v>0</v>
      </c>
      <c r="S432" s="128">
        <v>0</v>
      </c>
      <c r="T432" s="124">
        <v>0</v>
      </c>
      <c r="U432" s="127">
        <v>0</v>
      </c>
      <c r="V432" s="124">
        <v>0</v>
      </c>
      <c r="W432" s="128">
        <v>0</v>
      </c>
    </row>
    <row r="433" spans="3:23" x14ac:dyDescent="0.25">
      <c r="C433">
        <f t="shared" si="9"/>
        <v>502</v>
      </c>
      <c r="D433" s="166">
        <v>0</v>
      </c>
      <c r="E433" s="101">
        <v>0</v>
      </c>
      <c r="F433" s="98">
        <v>0</v>
      </c>
      <c r="G433" s="101">
        <v>0</v>
      </c>
      <c r="H433" s="92">
        <v>0</v>
      </c>
      <c r="I433" s="127">
        <v>0</v>
      </c>
      <c r="J433" s="124">
        <v>0</v>
      </c>
      <c r="K433" s="127">
        <v>0</v>
      </c>
      <c r="L433" s="124">
        <v>0</v>
      </c>
      <c r="M433" s="128">
        <v>0</v>
      </c>
      <c r="N433" s="124">
        <v>0</v>
      </c>
      <c r="O433" s="127">
        <v>0</v>
      </c>
      <c r="P433" s="124">
        <v>0</v>
      </c>
      <c r="Q433" s="128">
        <v>0</v>
      </c>
      <c r="R433" s="124">
        <v>0</v>
      </c>
      <c r="S433" s="128">
        <v>0</v>
      </c>
      <c r="T433" s="124">
        <v>0</v>
      </c>
      <c r="U433" s="127">
        <v>0</v>
      </c>
      <c r="V433" s="124">
        <v>0</v>
      </c>
      <c r="W433" s="128">
        <v>0</v>
      </c>
    </row>
    <row r="434" spans="3:23" x14ac:dyDescent="0.25">
      <c r="C434">
        <f t="shared" si="9"/>
        <v>503</v>
      </c>
      <c r="D434" s="166">
        <v>0</v>
      </c>
      <c r="E434" s="101">
        <v>0</v>
      </c>
      <c r="F434" s="98">
        <v>0</v>
      </c>
      <c r="G434" s="101">
        <v>0</v>
      </c>
      <c r="H434" s="92">
        <v>0</v>
      </c>
      <c r="I434" s="127">
        <v>0</v>
      </c>
      <c r="J434" s="124">
        <v>0</v>
      </c>
      <c r="K434" s="127">
        <v>0</v>
      </c>
      <c r="L434" s="124">
        <v>0</v>
      </c>
      <c r="M434" s="128">
        <v>0</v>
      </c>
      <c r="N434" s="124">
        <v>0</v>
      </c>
      <c r="O434" s="127">
        <v>0</v>
      </c>
      <c r="P434" s="124">
        <v>0</v>
      </c>
      <c r="Q434" s="128">
        <v>0</v>
      </c>
      <c r="R434" s="124">
        <v>0</v>
      </c>
      <c r="S434" s="128">
        <v>0</v>
      </c>
      <c r="T434" s="124">
        <v>0</v>
      </c>
      <c r="U434" s="127">
        <v>0</v>
      </c>
      <c r="V434" s="124">
        <v>0</v>
      </c>
      <c r="W434" s="128">
        <v>0</v>
      </c>
    </row>
    <row r="435" spans="3:23" x14ac:dyDescent="0.25">
      <c r="C435">
        <f t="shared" si="9"/>
        <v>504</v>
      </c>
      <c r="D435" s="166">
        <v>0</v>
      </c>
      <c r="E435" s="101">
        <v>0</v>
      </c>
      <c r="F435" s="98">
        <v>0</v>
      </c>
      <c r="G435" s="101">
        <v>0</v>
      </c>
      <c r="H435" s="92">
        <v>0</v>
      </c>
      <c r="I435" s="127">
        <v>0</v>
      </c>
      <c r="J435" s="124">
        <v>0</v>
      </c>
      <c r="K435" s="127">
        <v>0</v>
      </c>
      <c r="L435" s="124">
        <v>0</v>
      </c>
      <c r="M435" s="128">
        <v>0</v>
      </c>
      <c r="N435" s="124">
        <v>0</v>
      </c>
      <c r="O435" s="127">
        <v>0</v>
      </c>
      <c r="P435" s="124">
        <v>0</v>
      </c>
      <c r="Q435" s="128">
        <v>0</v>
      </c>
      <c r="R435" s="124">
        <v>0</v>
      </c>
      <c r="S435" s="128">
        <v>0</v>
      </c>
      <c r="T435" s="124">
        <v>0</v>
      </c>
      <c r="U435" s="127">
        <v>0</v>
      </c>
      <c r="V435" s="124">
        <v>0</v>
      </c>
      <c r="W435" s="128">
        <v>0</v>
      </c>
    </row>
    <row r="436" spans="3:23" x14ac:dyDescent="0.25">
      <c r="C436">
        <f t="shared" si="9"/>
        <v>505</v>
      </c>
      <c r="D436" s="166">
        <v>0</v>
      </c>
      <c r="E436" s="101">
        <v>0</v>
      </c>
      <c r="F436" s="98">
        <v>0</v>
      </c>
      <c r="G436" s="101">
        <v>0</v>
      </c>
      <c r="H436" s="92">
        <v>0</v>
      </c>
      <c r="I436" s="127">
        <v>0</v>
      </c>
      <c r="J436" s="124">
        <v>0</v>
      </c>
      <c r="K436" s="127">
        <v>0</v>
      </c>
      <c r="L436" s="124">
        <v>0</v>
      </c>
      <c r="M436" s="128">
        <v>0</v>
      </c>
      <c r="N436" s="124">
        <v>0</v>
      </c>
      <c r="O436" s="127">
        <v>0</v>
      </c>
      <c r="P436" s="124">
        <v>0</v>
      </c>
      <c r="Q436" s="128">
        <v>0</v>
      </c>
      <c r="R436" s="124">
        <v>0</v>
      </c>
      <c r="S436" s="128">
        <v>0</v>
      </c>
      <c r="T436" s="124">
        <v>0</v>
      </c>
      <c r="U436" s="127">
        <v>0</v>
      </c>
      <c r="V436" s="124">
        <v>0</v>
      </c>
      <c r="W436" s="128">
        <v>0</v>
      </c>
    </row>
    <row r="437" spans="3:23" x14ac:dyDescent="0.25">
      <c r="C437">
        <f t="shared" si="9"/>
        <v>506</v>
      </c>
      <c r="D437" s="166">
        <v>0</v>
      </c>
      <c r="E437" s="101">
        <v>0</v>
      </c>
      <c r="F437" s="98">
        <v>0</v>
      </c>
      <c r="G437" s="101">
        <v>0</v>
      </c>
      <c r="H437" s="92">
        <v>0</v>
      </c>
      <c r="I437" s="127">
        <v>0</v>
      </c>
      <c r="J437" s="124">
        <v>0</v>
      </c>
      <c r="K437" s="127">
        <v>0</v>
      </c>
      <c r="L437" s="124">
        <v>0</v>
      </c>
      <c r="M437" s="128">
        <v>0</v>
      </c>
      <c r="N437" s="124">
        <v>0</v>
      </c>
      <c r="O437" s="127">
        <v>0</v>
      </c>
      <c r="P437" s="124">
        <v>0</v>
      </c>
      <c r="Q437" s="128">
        <v>0</v>
      </c>
      <c r="R437" s="124">
        <v>0</v>
      </c>
      <c r="S437" s="128">
        <v>0</v>
      </c>
      <c r="T437" s="124">
        <v>0</v>
      </c>
      <c r="U437" s="127">
        <v>0</v>
      </c>
      <c r="V437" s="124">
        <v>0</v>
      </c>
      <c r="W437" s="128">
        <v>0</v>
      </c>
    </row>
    <row r="438" spans="3:23" x14ac:dyDescent="0.25">
      <c r="C438">
        <f t="shared" si="9"/>
        <v>507</v>
      </c>
      <c r="D438" s="166">
        <v>0</v>
      </c>
      <c r="E438" s="101">
        <v>0</v>
      </c>
      <c r="F438" s="98">
        <v>0</v>
      </c>
      <c r="G438" s="101">
        <v>0</v>
      </c>
      <c r="H438" s="92">
        <v>0</v>
      </c>
      <c r="I438" s="127">
        <v>0</v>
      </c>
      <c r="J438" s="124">
        <v>0</v>
      </c>
      <c r="K438" s="127">
        <v>0</v>
      </c>
      <c r="L438" s="124">
        <v>0</v>
      </c>
      <c r="M438" s="128">
        <v>0</v>
      </c>
      <c r="N438" s="124">
        <v>0</v>
      </c>
      <c r="O438" s="127">
        <v>0</v>
      </c>
      <c r="P438" s="124">
        <v>0</v>
      </c>
      <c r="Q438" s="128">
        <v>0</v>
      </c>
      <c r="R438" s="124">
        <v>0</v>
      </c>
      <c r="S438" s="128">
        <v>0</v>
      </c>
      <c r="T438" s="124">
        <v>0</v>
      </c>
      <c r="U438" s="127">
        <v>0</v>
      </c>
      <c r="V438" s="124">
        <v>0</v>
      </c>
      <c r="W438" s="128">
        <v>0</v>
      </c>
    </row>
    <row r="439" spans="3:23" x14ac:dyDescent="0.25">
      <c r="C439">
        <f t="shared" si="9"/>
        <v>508</v>
      </c>
      <c r="D439" s="166">
        <v>0</v>
      </c>
      <c r="E439" s="101">
        <v>0</v>
      </c>
      <c r="F439" s="98">
        <v>0</v>
      </c>
      <c r="G439" s="101">
        <v>0</v>
      </c>
      <c r="H439" s="92">
        <v>0</v>
      </c>
      <c r="I439" s="127">
        <v>0</v>
      </c>
      <c r="J439" s="124">
        <v>0</v>
      </c>
      <c r="K439" s="127">
        <v>0</v>
      </c>
      <c r="L439" s="124">
        <v>0</v>
      </c>
      <c r="M439" s="128">
        <v>0</v>
      </c>
      <c r="N439" s="124">
        <v>0</v>
      </c>
      <c r="O439" s="127">
        <v>0</v>
      </c>
      <c r="P439" s="124">
        <v>0</v>
      </c>
      <c r="Q439" s="128">
        <v>0</v>
      </c>
      <c r="R439" s="124">
        <v>0</v>
      </c>
      <c r="S439" s="128">
        <v>0</v>
      </c>
      <c r="T439" s="124">
        <v>0</v>
      </c>
      <c r="U439" s="127">
        <v>0</v>
      </c>
      <c r="V439" s="124">
        <v>0</v>
      </c>
      <c r="W439" s="128">
        <v>0</v>
      </c>
    </row>
    <row r="440" spans="3:23" x14ac:dyDescent="0.25">
      <c r="C440">
        <f t="shared" si="9"/>
        <v>509</v>
      </c>
      <c r="D440" s="166">
        <v>0</v>
      </c>
      <c r="E440" s="101">
        <v>0</v>
      </c>
      <c r="F440" s="98">
        <v>0</v>
      </c>
      <c r="G440" s="101">
        <v>0</v>
      </c>
      <c r="H440" s="92">
        <v>0</v>
      </c>
      <c r="I440" s="127">
        <v>0</v>
      </c>
      <c r="J440" s="124">
        <v>0</v>
      </c>
      <c r="K440" s="127">
        <v>0</v>
      </c>
      <c r="L440" s="124">
        <v>0</v>
      </c>
      <c r="M440" s="128">
        <v>0</v>
      </c>
      <c r="N440" s="124">
        <v>0</v>
      </c>
      <c r="O440" s="127">
        <v>0</v>
      </c>
      <c r="P440" s="124">
        <v>0</v>
      </c>
      <c r="Q440" s="128">
        <v>0</v>
      </c>
      <c r="R440" s="124">
        <v>0</v>
      </c>
      <c r="S440" s="128">
        <v>0</v>
      </c>
      <c r="T440" s="124">
        <v>0</v>
      </c>
      <c r="U440" s="127">
        <v>0</v>
      </c>
      <c r="V440" s="124">
        <v>0</v>
      </c>
      <c r="W440" s="128">
        <v>0</v>
      </c>
    </row>
    <row r="441" spans="3:23" x14ac:dyDescent="0.25">
      <c r="C441">
        <f t="shared" si="9"/>
        <v>510</v>
      </c>
      <c r="D441" s="166">
        <v>0</v>
      </c>
      <c r="E441" s="101">
        <v>0</v>
      </c>
      <c r="F441" s="98">
        <v>0</v>
      </c>
      <c r="G441" s="101">
        <v>0</v>
      </c>
      <c r="H441" s="92">
        <v>0</v>
      </c>
      <c r="I441" s="127">
        <v>0</v>
      </c>
      <c r="J441" s="124">
        <v>0</v>
      </c>
      <c r="K441" s="127">
        <v>0</v>
      </c>
      <c r="L441" s="124">
        <v>0</v>
      </c>
      <c r="M441" s="128">
        <v>0</v>
      </c>
      <c r="N441" s="124">
        <v>0</v>
      </c>
      <c r="O441" s="127">
        <v>0</v>
      </c>
      <c r="P441" s="124">
        <v>0</v>
      </c>
      <c r="Q441" s="128">
        <v>0</v>
      </c>
      <c r="R441" s="124">
        <v>0</v>
      </c>
      <c r="S441" s="128">
        <v>0</v>
      </c>
      <c r="T441" s="124">
        <v>0</v>
      </c>
      <c r="U441" s="127">
        <v>0</v>
      </c>
      <c r="V441" s="124">
        <v>0</v>
      </c>
      <c r="W441" s="128">
        <v>0</v>
      </c>
    </row>
    <row r="442" spans="3:23" x14ac:dyDescent="0.25">
      <c r="C442">
        <f t="shared" si="9"/>
        <v>511</v>
      </c>
      <c r="D442" s="166">
        <v>0</v>
      </c>
      <c r="E442" s="101">
        <v>0</v>
      </c>
      <c r="F442" s="98">
        <v>0</v>
      </c>
      <c r="G442" s="101">
        <v>0</v>
      </c>
      <c r="H442" s="92">
        <v>0</v>
      </c>
      <c r="I442" s="127">
        <v>0</v>
      </c>
      <c r="J442" s="124">
        <v>0</v>
      </c>
      <c r="K442" s="127">
        <v>0</v>
      </c>
      <c r="L442" s="124">
        <v>0</v>
      </c>
      <c r="M442" s="128">
        <v>0</v>
      </c>
      <c r="N442" s="124">
        <v>0</v>
      </c>
      <c r="O442" s="127">
        <v>0</v>
      </c>
      <c r="P442" s="124">
        <v>0</v>
      </c>
      <c r="Q442" s="128">
        <v>0</v>
      </c>
      <c r="R442" s="124">
        <v>0</v>
      </c>
      <c r="S442" s="128">
        <v>0</v>
      </c>
      <c r="T442" s="124">
        <v>0</v>
      </c>
      <c r="U442" s="127">
        <v>0</v>
      </c>
      <c r="V442" s="124">
        <v>0</v>
      </c>
      <c r="W442" s="128">
        <v>0</v>
      </c>
    </row>
    <row r="443" spans="3:23" x14ac:dyDescent="0.25">
      <c r="C443">
        <f t="shared" si="9"/>
        <v>512</v>
      </c>
      <c r="D443" s="166">
        <v>0</v>
      </c>
      <c r="E443" s="101">
        <v>0</v>
      </c>
      <c r="F443" s="98">
        <v>0</v>
      </c>
      <c r="G443" s="101">
        <v>0</v>
      </c>
      <c r="H443" s="92">
        <v>0</v>
      </c>
      <c r="I443" s="127">
        <v>0</v>
      </c>
      <c r="J443" s="124">
        <v>0</v>
      </c>
      <c r="K443" s="127">
        <v>0</v>
      </c>
      <c r="L443" s="124">
        <v>0</v>
      </c>
      <c r="M443" s="128">
        <v>0</v>
      </c>
      <c r="N443" s="124">
        <v>0</v>
      </c>
      <c r="O443" s="127">
        <v>0</v>
      </c>
      <c r="P443" s="124">
        <v>0</v>
      </c>
      <c r="Q443" s="128">
        <v>0</v>
      </c>
      <c r="R443" s="124">
        <v>0</v>
      </c>
      <c r="S443" s="128">
        <v>0</v>
      </c>
      <c r="T443" s="124">
        <v>0</v>
      </c>
      <c r="U443" s="127">
        <v>0</v>
      </c>
      <c r="V443" s="124">
        <v>0</v>
      </c>
      <c r="W443" s="128">
        <v>0</v>
      </c>
    </row>
    <row r="444" spans="3:23" x14ac:dyDescent="0.25">
      <c r="C444">
        <f t="shared" si="9"/>
        <v>513</v>
      </c>
      <c r="D444" s="166">
        <v>0</v>
      </c>
      <c r="E444" s="101">
        <v>0</v>
      </c>
      <c r="F444" s="98">
        <v>0</v>
      </c>
      <c r="G444" s="101">
        <v>0</v>
      </c>
      <c r="H444" s="92">
        <v>0</v>
      </c>
      <c r="I444" s="127">
        <v>0</v>
      </c>
      <c r="J444" s="124">
        <v>0</v>
      </c>
      <c r="K444" s="127">
        <v>0</v>
      </c>
      <c r="L444" s="124">
        <v>0</v>
      </c>
      <c r="M444" s="128">
        <v>0</v>
      </c>
      <c r="N444" s="124">
        <v>0</v>
      </c>
      <c r="O444" s="127">
        <v>0</v>
      </c>
      <c r="P444" s="124">
        <v>0</v>
      </c>
      <c r="Q444" s="128">
        <v>0</v>
      </c>
      <c r="R444" s="124">
        <v>0</v>
      </c>
      <c r="S444" s="128">
        <v>0</v>
      </c>
      <c r="T444" s="124">
        <v>0</v>
      </c>
      <c r="U444" s="127">
        <v>0</v>
      </c>
      <c r="V444" s="124">
        <v>0</v>
      </c>
      <c r="W444" s="128">
        <v>0</v>
      </c>
    </row>
    <row r="445" spans="3:23" x14ac:dyDescent="0.25">
      <c r="C445">
        <f t="shared" si="9"/>
        <v>514</v>
      </c>
      <c r="D445" s="166">
        <v>0</v>
      </c>
      <c r="E445" s="101">
        <v>0</v>
      </c>
      <c r="F445" s="98">
        <v>0</v>
      </c>
      <c r="G445" s="101">
        <v>0</v>
      </c>
      <c r="H445" s="92">
        <v>0</v>
      </c>
      <c r="I445" s="127">
        <v>0</v>
      </c>
      <c r="J445" s="124">
        <v>0</v>
      </c>
      <c r="K445" s="127">
        <v>0</v>
      </c>
      <c r="L445" s="124">
        <v>0</v>
      </c>
      <c r="M445" s="128">
        <v>0</v>
      </c>
      <c r="N445" s="124">
        <v>0</v>
      </c>
      <c r="O445" s="127">
        <v>0</v>
      </c>
      <c r="P445" s="124">
        <v>0</v>
      </c>
      <c r="Q445" s="128">
        <v>0</v>
      </c>
      <c r="R445" s="124">
        <v>0</v>
      </c>
      <c r="S445" s="128">
        <v>0</v>
      </c>
      <c r="T445" s="124">
        <v>0</v>
      </c>
      <c r="U445" s="127">
        <v>0</v>
      </c>
      <c r="V445" s="124">
        <v>0</v>
      </c>
      <c r="W445" s="128">
        <v>0</v>
      </c>
    </row>
    <row r="446" spans="3:23" x14ac:dyDescent="0.25">
      <c r="C446">
        <f t="shared" si="9"/>
        <v>515</v>
      </c>
      <c r="D446" s="166">
        <v>0</v>
      </c>
      <c r="E446" s="101">
        <v>0</v>
      </c>
      <c r="F446" s="98">
        <v>0</v>
      </c>
      <c r="G446" s="101">
        <v>0</v>
      </c>
      <c r="H446" s="92">
        <v>0</v>
      </c>
      <c r="I446" s="127">
        <v>0</v>
      </c>
      <c r="J446" s="124">
        <v>0</v>
      </c>
      <c r="K446" s="127">
        <v>0</v>
      </c>
      <c r="L446" s="124">
        <v>0</v>
      </c>
      <c r="M446" s="128">
        <v>0</v>
      </c>
      <c r="N446" s="124">
        <v>0</v>
      </c>
      <c r="O446" s="127">
        <v>0</v>
      </c>
      <c r="P446" s="124">
        <v>0</v>
      </c>
      <c r="Q446" s="128">
        <v>0</v>
      </c>
      <c r="R446" s="124">
        <v>0</v>
      </c>
      <c r="S446" s="128">
        <v>0</v>
      </c>
      <c r="T446" s="124">
        <v>0</v>
      </c>
      <c r="U446" s="127">
        <v>0</v>
      </c>
      <c r="V446" s="124">
        <v>0</v>
      </c>
      <c r="W446" s="128">
        <v>0</v>
      </c>
    </row>
    <row r="447" spans="3:23" x14ac:dyDescent="0.25">
      <c r="C447">
        <f t="shared" si="9"/>
        <v>516</v>
      </c>
      <c r="D447" s="166">
        <v>0</v>
      </c>
      <c r="E447" s="101">
        <v>0</v>
      </c>
      <c r="F447" s="98">
        <v>0</v>
      </c>
      <c r="G447" s="101">
        <v>0</v>
      </c>
      <c r="H447" s="92">
        <v>0</v>
      </c>
      <c r="I447" s="127">
        <v>0</v>
      </c>
      <c r="J447" s="124">
        <v>0</v>
      </c>
      <c r="K447" s="127">
        <v>0</v>
      </c>
      <c r="L447" s="124">
        <v>0</v>
      </c>
      <c r="M447" s="128">
        <v>0</v>
      </c>
      <c r="N447" s="124">
        <v>0</v>
      </c>
      <c r="O447" s="127">
        <v>0</v>
      </c>
      <c r="P447" s="124">
        <v>0</v>
      </c>
      <c r="Q447" s="128">
        <v>0</v>
      </c>
      <c r="R447" s="124">
        <v>0</v>
      </c>
      <c r="S447" s="128">
        <v>0</v>
      </c>
      <c r="T447" s="124">
        <v>0</v>
      </c>
      <c r="U447" s="127">
        <v>0</v>
      </c>
      <c r="V447" s="124">
        <v>0</v>
      </c>
      <c r="W447" s="128">
        <v>0</v>
      </c>
    </row>
    <row r="448" spans="3:23" x14ac:dyDescent="0.25">
      <c r="C448">
        <f t="shared" si="9"/>
        <v>517</v>
      </c>
      <c r="D448" s="166">
        <v>0</v>
      </c>
      <c r="E448" s="101">
        <v>0</v>
      </c>
      <c r="F448" s="98">
        <v>0</v>
      </c>
      <c r="G448" s="101">
        <v>0</v>
      </c>
      <c r="H448" s="92">
        <v>0</v>
      </c>
      <c r="I448" s="127">
        <v>0</v>
      </c>
      <c r="J448" s="124">
        <v>0</v>
      </c>
      <c r="K448" s="127">
        <v>0</v>
      </c>
      <c r="L448" s="124">
        <v>0</v>
      </c>
      <c r="M448" s="128">
        <v>0</v>
      </c>
      <c r="N448" s="124">
        <v>0</v>
      </c>
      <c r="O448" s="127">
        <v>0</v>
      </c>
      <c r="P448" s="124">
        <v>0</v>
      </c>
      <c r="Q448" s="128">
        <v>0</v>
      </c>
      <c r="R448" s="124">
        <v>0</v>
      </c>
      <c r="S448" s="128">
        <v>0</v>
      </c>
      <c r="T448" s="124">
        <v>0</v>
      </c>
      <c r="U448" s="127">
        <v>0</v>
      </c>
      <c r="V448" s="124">
        <v>0</v>
      </c>
      <c r="W448" s="128">
        <v>0</v>
      </c>
    </row>
    <row r="449" spans="3:23" x14ac:dyDescent="0.25">
      <c r="C449">
        <f t="shared" si="9"/>
        <v>518</v>
      </c>
      <c r="D449" s="166">
        <v>0</v>
      </c>
      <c r="E449" s="101">
        <v>0</v>
      </c>
      <c r="F449" s="98">
        <v>0</v>
      </c>
      <c r="G449" s="101">
        <v>0</v>
      </c>
      <c r="H449" s="92">
        <v>0</v>
      </c>
      <c r="I449" s="127">
        <v>0</v>
      </c>
      <c r="J449" s="124">
        <v>0</v>
      </c>
      <c r="K449" s="127">
        <v>0</v>
      </c>
      <c r="L449" s="124">
        <v>0</v>
      </c>
      <c r="M449" s="128">
        <v>0</v>
      </c>
      <c r="N449" s="124">
        <v>0</v>
      </c>
      <c r="O449" s="127">
        <v>0</v>
      </c>
      <c r="P449" s="124">
        <v>0</v>
      </c>
      <c r="Q449" s="128">
        <v>0</v>
      </c>
      <c r="R449" s="124">
        <v>0</v>
      </c>
      <c r="S449" s="128">
        <v>0</v>
      </c>
      <c r="T449" s="124">
        <v>0</v>
      </c>
      <c r="U449" s="127">
        <v>0</v>
      </c>
      <c r="V449" s="124">
        <v>0</v>
      </c>
      <c r="W449" s="128">
        <v>0</v>
      </c>
    </row>
    <row r="450" spans="3:23" x14ac:dyDescent="0.25">
      <c r="C450">
        <f t="shared" si="9"/>
        <v>519</v>
      </c>
      <c r="D450" s="166">
        <v>0</v>
      </c>
      <c r="E450" s="101">
        <v>0</v>
      </c>
      <c r="F450" s="98">
        <v>0</v>
      </c>
      <c r="G450" s="101">
        <v>0</v>
      </c>
      <c r="H450" s="92">
        <v>0</v>
      </c>
      <c r="I450" s="127">
        <v>0</v>
      </c>
      <c r="J450" s="124">
        <v>0</v>
      </c>
      <c r="K450" s="127">
        <v>0</v>
      </c>
      <c r="L450" s="124">
        <v>0</v>
      </c>
      <c r="M450" s="128">
        <v>0</v>
      </c>
      <c r="N450" s="124">
        <v>0</v>
      </c>
      <c r="O450" s="127">
        <v>0</v>
      </c>
      <c r="P450" s="124">
        <v>0</v>
      </c>
      <c r="Q450" s="128">
        <v>0</v>
      </c>
      <c r="R450" s="124">
        <v>0</v>
      </c>
      <c r="S450" s="128">
        <v>0</v>
      </c>
      <c r="T450" s="124">
        <v>0</v>
      </c>
      <c r="U450" s="127">
        <v>0</v>
      </c>
      <c r="V450" s="124">
        <v>0</v>
      </c>
      <c r="W450" s="128">
        <v>0</v>
      </c>
    </row>
    <row r="451" spans="3:23" x14ac:dyDescent="0.25">
      <c r="C451">
        <f t="shared" si="9"/>
        <v>520</v>
      </c>
      <c r="D451" s="166">
        <v>0</v>
      </c>
      <c r="E451" s="101">
        <v>0</v>
      </c>
      <c r="F451" s="98">
        <v>0</v>
      </c>
      <c r="G451" s="101">
        <v>0</v>
      </c>
      <c r="H451" s="92">
        <v>0</v>
      </c>
      <c r="I451" s="127">
        <v>0</v>
      </c>
      <c r="J451" s="124">
        <v>0</v>
      </c>
      <c r="K451" s="127">
        <v>0</v>
      </c>
      <c r="L451" s="124">
        <v>0</v>
      </c>
      <c r="M451" s="128">
        <v>0</v>
      </c>
      <c r="N451" s="124">
        <v>0</v>
      </c>
      <c r="O451" s="127">
        <v>0</v>
      </c>
      <c r="P451" s="124">
        <v>0</v>
      </c>
      <c r="Q451" s="128">
        <v>0</v>
      </c>
      <c r="R451" s="124">
        <v>0</v>
      </c>
      <c r="S451" s="128">
        <v>0</v>
      </c>
      <c r="T451" s="124">
        <v>0</v>
      </c>
      <c r="U451" s="127">
        <v>0</v>
      </c>
      <c r="V451" s="124">
        <v>0</v>
      </c>
      <c r="W451" s="128">
        <v>0</v>
      </c>
    </row>
    <row r="452" spans="3:23" x14ac:dyDescent="0.25">
      <c r="C452">
        <f t="shared" si="9"/>
        <v>521</v>
      </c>
      <c r="D452" s="166">
        <v>0</v>
      </c>
      <c r="E452" s="101">
        <v>0</v>
      </c>
      <c r="F452" s="98">
        <v>0</v>
      </c>
      <c r="G452" s="101">
        <v>0</v>
      </c>
      <c r="H452" s="92">
        <v>0</v>
      </c>
      <c r="I452" s="127">
        <v>0</v>
      </c>
      <c r="J452" s="124">
        <v>0</v>
      </c>
      <c r="K452" s="127">
        <v>0</v>
      </c>
      <c r="L452" s="124">
        <v>0</v>
      </c>
      <c r="M452" s="128">
        <v>0</v>
      </c>
      <c r="N452" s="124">
        <v>0</v>
      </c>
      <c r="O452" s="127">
        <v>0</v>
      </c>
      <c r="P452" s="124">
        <v>0</v>
      </c>
      <c r="Q452" s="128">
        <v>0</v>
      </c>
      <c r="R452" s="124">
        <v>0</v>
      </c>
      <c r="S452" s="128">
        <v>0</v>
      </c>
      <c r="T452" s="124">
        <v>0</v>
      </c>
      <c r="U452" s="127">
        <v>0</v>
      </c>
      <c r="V452" s="124">
        <v>0</v>
      </c>
      <c r="W452" s="128">
        <v>0</v>
      </c>
    </row>
    <row r="453" spans="3:23" x14ac:dyDescent="0.25">
      <c r="C453">
        <f t="shared" si="9"/>
        <v>522</v>
      </c>
      <c r="D453" s="166">
        <v>0</v>
      </c>
      <c r="E453" s="101">
        <v>0</v>
      </c>
      <c r="F453" s="98">
        <v>0</v>
      </c>
      <c r="G453" s="101">
        <v>0</v>
      </c>
      <c r="H453" s="92">
        <v>0</v>
      </c>
      <c r="I453" s="127">
        <v>0</v>
      </c>
      <c r="J453" s="124">
        <v>0</v>
      </c>
      <c r="K453" s="127">
        <v>0</v>
      </c>
      <c r="L453" s="124">
        <v>0</v>
      </c>
      <c r="M453" s="128">
        <v>0</v>
      </c>
      <c r="N453" s="124">
        <v>0</v>
      </c>
      <c r="O453" s="127">
        <v>0</v>
      </c>
      <c r="P453" s="124">
        <v>0</v>
      </c>
      <c r="Q453" s="128">
        <v>0</v>
      </c>
      <c r="R453" s="124">
        <v>0</v>
      </c>
      <c r="S453" s="128">
        <v>0</v>
      </c>
      <c r="T453" s="124">
        <v>0</v>
      </c>
      <c r="U453" s="127">
        <v>0</v>
      </c>
      <c r="V453" s="124">
        <v>0</v>
      </c>
      <c r="W453" s="128">
        <v>0</v>
      </c>
    </row>
    <row r="454" spans="3:23" x14ac:dyDescent="0.25">
      <c r="C454">
        <f t="shared" si="9"/>
        <v>523</v>
      </c>
      <c r="D454" s="166">
        <v>0</v>
      </c>
      <c r="E454" s="101">
        <v>0</v>
      </c>
      <c r="F454" s="98">
        <v>0</v>
      </c>
      <c r="G454" s="101">
        <v>0</v>
      </c>
      <c r="H454" s="92">
        <v>0</v>
      </c>
      <c r="I454" s="127">
        <v>0</v>
      </c>
      <c r="J454" s="124">
        <v>0</v>
      </c>
      <c r="K454" s="127">
        <v>0</v>
      </c>
      <c r="L454" s="124">
        <v>0</v>
      </c>
      <c r="M454" s="128">
        <v>0</v>
      </c>
      <c r="N454" s="124">
        <v>0</v>
      </c>
      <c r="O454" s="127">
        <v>0</v>
      </c>
      <c r="P454" s="124">
        <v>0</v>
      </c>
      <c r="Q454" s="128">
        <v>0</v>
      </c>
      <c r="R454" s="124">
        <v>0</v>
      </c>
      <c r="S454" s="128">
        <v>0</v>
      </c>
      <c r="T454" s="124">
        <v>0</v>
      </c>
      <c r="U454" s="127">
        <v>0</v>
      </c>
      <c r="V454" s="124">
        <v>0</v>
      </c>
      <c r="W454" s="128">
        <v>0</v>
      </c>
    </row>
    <row r="455" spans="3:23" x14ac:dyDescent="0.25">
      <c r="C455">
        <f t="shared" si="9"/>
        <v>524</v>
      </c>
      <c r="D455" s="166">
        <v>0</v>
      </c>
      <c r="E455" s="101">
        <v>0</v>
      </c>
      <c r="F455" s="98">
        <v>0</v>
      </c>
      <c r="G455" s="101">
        <v>0</v>
      </c>
      <c r="H455" s="92">
        <v>0</v>
      </c>
      <c r="I455" s="127">
        <v>0</v>
      </c>
      <c r="J455" s="124">
        <v>0</v>
      </c>
      <c r="K455" s="127">
        <v>0</v>
      </c>
      <c r="L455" s="124">
        <v>0</v>
      </c>
      <c r="M455" s="128">
        <v>0</v>
      </c>
      <c r="N455" s="124">
        <v>0</v>
      </c>
      <c r="O455" s="127">
        <v>0</v>
      </c>
      <c r="P455" s="124">
        <v>0</v>
      </c>
      <c r="Q455" s="128">
        <v>0</v>
      </c>
      <c r="R455" s="124">
        <v>0</v>
      </c>
      <c r="S455" s="128">
        <v>0</v>
      </c>
      <c r="T455" s="124">
        <v>0</v>
      </c>
      <c r="U455" s="127">
        <v>0</v>
      </c>
      <c r="V455" s="124">
        <v>0</v>
      </c>
      <c r="W455" s="128">
        <v>0</v>
      </c>
    </row>
    <row r="456" spans="3:23" x14ac:dyDescent="0.25">
      <c r="C456">
        <f t="shared" si="9"/>
        <v>525</v>
      </c>
      <c r="D456" s="166">
        <v>0</v>
      </c>
      <c r="E456" s="101">
        <v>0</v>
      </c>
      <c r="F456" s="98">
        <v>0</v>
      </c>
      <c r="G456" s="101">
        <v>0</v>
      </c>
      <c r="H456" s="92">
        <v>0</v>
      </c>
      <c r="I456" s="127">
        <v>0</v>
      </c>
      <c r="J456" s="124">
        <v>0</v>
      </c>
      <c r="K456" s="127">
        <v>0</v>
      </c>
      <c r="L456" s="124">
        <v>0</v>
      </c>
      <c r="M456" s="128">
        <v>0</v>
      </c>
      <c r="N456" s="124">
        <v>0</v>
      </c>
      <c r="O456" s="127">
        <v>0</v>
      </c>
      <c r="P456" s="124">
        <v>0</v>
      </c>
      <c r="Q456" s="128">
        <v>0</v>
      </c>
      <c r="R456" s="124">
        <v>0</v>
      </c>
      <c r="S456" s="128">
        <v>0</v>
      </c>
      <c r="T456" s="124">
        <v>0</v>
      </c>
      <c r="U456" s="127">
        <v>0</v>
      </c>
      <c r="V456" s="124">
        <v>0</v>
      </c>
      <c r="W456" s="128">
        <v>0</v>
      </c>
    </row>
    <row r="457" spans="3:23" x14ac:dyDescent="0.25">
      <c r="C457">
        <f t="shared" si="9"/>
        <v>526</v>
      </c>
      <c r="D457" s="166">
        <v>0</v>
      </c>
      <c r="E457" s="101">
        <v>0</v>
      </c>
      <c r="F457" s="98">
        <v>0</v>
      </c>
      <c r="G457" s="101">
        <v>0</v>
      </c>
      <c r="H457" s="92">
        <v>0</v>
      </c>
      <c r="I457" s="127">
        <v>0</v>
      </c>
      <c r="J457" s="124">
        <v>0</v>
      </c>
      <c r="K457" s="127">
        <v>0</v>
      </c>
      <c r="L457" s="124">
        <v>0</v>
      </c>
      <c r="M457" s="128">
        <v>0</v>
      </c>
      <c r="N457" s="124">
        <v>0</v>
      </c>
      <c r="O457" s="127">
        <v>0</v>
      </c>
      <c r="P457" s="124">
        <v>0</v>
      </c>
      <c r="Q457" s="128">
        <v>0</v>
      </c>
      <c r="R457" s="124">
        <v>0</v>
      </c>
      <c r="S457" s="128">
        <v>0</v>
      </c>
      <c r="T457" s="124">
        <v>0</v>
      </c>
      <c r="U457" s="127">
        <v>0</v>
      </c>
      <c r="V457" s="124">
        <v>0</v>
      </c>
      <c r="W457" s="128">
        <v>0</v>
      </c>
    </row>
    <row r="458" spans="3:23" x14ac:dyDescent="0.25">
      <c r="C458">
        <f t="shared" si="9"/>
        <v>527</v>
      </c>
      <c r="D458" s="166">
        <v>0</v>
      </c>
      <c r="E458" s="101">
        <v>0</v>
      </c>
      <c r="F458" s="98">
        <v>0</v>
      </c>
      <c r="G458" s="101">
        <v>0</v>
      </c>
      <c r="H458" s="92">
        <v>0</v>
      </c>
      <c r="I458" s="127">
        <v>0</v>
      </c>
      <c r="J458" s="124">
        <v>0</v>
      </c>
      <c r="K458" s="127">
        <v>0</v>
      </c>
      <c r="L458" s="124">
        <v>0</v>
      </c>
      <c r="M458" s="128">
        <v>0</v>
      </c>
      <c r="N458" s="124">
        <v>0</v>
      </c>
      <c r="O458" s="127">
        <v>0</v>
      </c>
      <c r="P458" s="124">
        <v>0</v>
      </c>
      <c r="Q458" s="128">
        <v>0</v>
      </c>
      <c r="R458" s="124">
        <v>0</v>
      </c>
      <c r="S458" s="128">
        <v>0</v>
      </c>
      <c r="T458" s="124">
        <v>0</v>
      </c>
      <c r="U458" s="127">
        <v>0</v>
      </c>
      <c r="V458" s="124">
        <v>0</v>
      </c>
      <c r="W458" s="128">
        <v>0</v>
      </c>
    </row>
    <row r="459" spans="3:23" x14ac:dyDescent="0.25">
      <c r="C459">
        <f t="shared" si="9"/>
        <v>528</v>
      </c>
      <c r="D459" s="166">
        <v>0</v>
      </c>
      <c r="E459" s="101">
        <v>0</v>
      </c>
      <c r="F459" s="98">
        <v>0</v>
      </c>
      <c r="G459" s="101">
        <v>0</v>
      </c>
      <c r="H459" s="92">
        <v>0</v>
      </c>
      <c r="I459" s="127">
        <v>0</v>
      </c>
      <c r="J459" s="124">
        <v>0</v>
      </c>
      <c r="K459" s="127">
        <v>0</v>
      </c>
      <c r="L459" s="124">
        <v>0</v>
      </c>
      <c r="M459" s="128">
        <v>0</v>
      </c>
      <c r="N459" s="124">
        <v>0</v>
      </c>
      <c r="O459" s="127">
        <v>0</v>
      </c>
      <c r="P459" s="124">
        <v>0</v>
      </c>
      <c r="Q459" s="128">
        <v>0</v>
      </c>
      <c r="R459" s="124">
        <v>0</v>
      </c>
      <c r="S459" s="128">
        <v>0</v>
      </c>
      <c r="T459" s="124">
        <v>0</v>
      </c>
      <c r="U459" s="127">
        <v>0</v>
      </c>
      <c r="V459" s="124">
        <v>0</v>
      </c>
      <c r="W459" s="128">
        <v>0</v>
      </c>
    </row>
    <row r="460" spans="3:23" x14ac:dyDescent="0.25">
      <c r="C460">
        <f t="shared" si="9"/>
        <v>529</v>
      </c>
      <c r="D460" s="166">
        <v>0</v>
      </c>
      <c r="E460" s="101">
        <v>0</v>
      </c>
      <c r="F460" s="98">
        <v>0</v>
      </c>
      <c r="G460" s="101">
        <v>0</v>
      </c>
      <c r="H460" s="92">
        <v>0</v>
      </c>
      <c r="I460" s="127">
        <v>0</v>
      </c>
      <c r="J460" s="124">
        <v>0</v>
      </c>
      <c r="K460" s="127">
        <v>0</v>
      </c>
      <c r="L460" s="124">
        <v>0</v>
      </c>
      <c r="M460" s="128">
        <v>0</v>
      </c>
      <c r="N460" s="124">
        <v>0</v>
      </c>
      <c r="O460" s="127">
        <v>0</v>
      </c>
      <c r="P460" s="124">
        <v>0</v>
      </c>
      <c r="Q460" s="128">
        <v>0</v>
      </c>
      <c r="R460" s="124">
        <v>0</v>
      </c>
      <c r="S460" s="128">
        <v>0</v>
      </c>
      <c r="T460" s="124">
        <v>0</v>
      </c>
      <c r="U460" s="127">
        <v>0</v>
      </c>
      <c r="V460" s="124">
        <v>0</v>
      </c>
      <c r="W460" s="128">
        <v>0</v>
      </c>
    </row>
    <row r="461" spans="3:23" x14ac:dyDescent="0.25">
      <c r="C461">
        <f t="shared" si="9"/>
        <v>530</v>
      </c>
      <c r="D461" s="166">
        <v>0</v>
      </c>
      <c r="E461" s="101">
        <v>0</v>
      </c>
      <c r="F461" s="98">
        <v>0</v>
      </c>
      <c r="G461" s="101">
        <v>0</v>
      </c>
      <c r="H461" s="92">
        <v>0</v>
      </c>
      <c r="I461" s="127">
        <v>0</v>
      </c>
      <c r="J461" s="124">
        <v>0</v>
      </c>
      <c r="K461" s="127">
        <v>0</v>
      </c>
      <c r="L461" s="124">
        <v>0</v>
      </c>
      <c r="M461" s="128">
        <v>0</v>
      </c>
      <c r="N461" s="124">
        <v>0</v>
      </c>
      <c r="O461" s="127">
        <v>0</v>
      </c>
      <c r="P461" s="124">
        <v>0</v>
      </c>
      <c r="Q461" s="128">
        <v>0</v>
      </c>
      <c r="R461" s="124">
        <v>0</v>
      </c>
      <c r="S461" s="128">
        <v>0</v>
      </c>
      <c r="T461" s="124">
        <v>0</v>
      </c>
      <c r="U461" s="127">
        <v>0</v>
      </c>
      <c r="V461" s="124">
        <v>0</v>
      </c>
      <c r="W461" s="128">
        <v>0</v>
      </c>
    </row>
    <row r="462" spans="3:23" x14ac:dyDescent="0.25">
      <c r="C462">
        <f t="shared" si="9"/>
        <v>531</v>
      </c>
      <c r="D462" s="166">
        <v>0</v>
      </c>
      <c r="E462" s="101">
        <v>0</v>
      </c>
      <c r="F462" s="98">
        <v>0</v>
      </c>
      <c r="G462" s="101">
        <v>0</v>
      </c>
      <c r="H462" s="92">
        <v>0</v>
      </c>
      <c r="I462" s="127">
        <v>0</v>
      </c>
      <c r="J462" s="124">
        <v>0</v>
      </c>
      <c r="K462" s="127">
        <v>0</v>
      </c>
      <c r="L462" s="124">
        <v>0</v>
      </c>
      <c r="M462" s="128">
        <v>0</v>
      </c>
      <c r="N462" s="124">
        <v>0</v>
      </c>
      <c r="O462" s="127">
        <v>0</v>
      </c>
      <c r="P462" s="124">
        <v>0</v>
      </c>
      <c r="Q462" s="128">
        <v>0</v>
      </c>
      <c r="R462" s="124">
        <v>0</v>
      </c>
      <c r="S462" s="128">
        <v>0</v>
      </c>
      <c r="T462" s="124">
        <v>0</v>
      </c>
      <c r="U462" s="127">
        <v>0</v>
      </c>
      <c r="V462" s="124">
        <v>0</v>
      </c>
      <c r="W462" s="128">
        <v>0</v>
      </c>
    </row>
    <row r="463" spans="3:23" x14ac:dyDescent="0.25">
      <c r="C463">
        <f t="shared" si="9"/>
        <v>532</v>
      </c>
      <c r="D463" s="166">
        <v>0</v>
      </c>
      <c r="E463" s="101">
        <v>0</v>
      </c>
      <c r="F463" s="98">
        <v>0</v>
      </c>
      <c r="G463" s="101">
        <v>0</v>
      </c>
      <c r="H463" s="92">
        <v>0</v>
      </c>
      <c r="I463" s="127">
        <v>0</v>
      </c>
      <c r="J463" s="124">
        <v>0</v>
      </c>
      <c r="K463" s="127">
        <v>0</v>
      </c>
      <c r="L463" s="124">
        <v>0</v>
      </c>
      <c r="M463" s="128">
        <v>0</v>
      </c>
      <c r="N463" s="124">
        <v>0</v>
      </c>
      <c r="O463" s="127">
        <v>0</v>
      </c>
      <c r="P463" s="124">
        <v>0</v>
      </c>
      <c r="Q463" s="128">
        <v>0</v>
      </c>
      <c r="R463" s="124">
        <v>0</v>
      </c>
      <c r="S463" s="128">
        <v>0</v>
      </c>
      <c r="T463" s="124">
        <v>0</v>
      </c>
      <c r="U463" s="127">
        <v>0</v>
      </c>
      <c r="V463" s="124">
        <v>0</v>
      </c>
      <c r="W463" s="128">
        <v>0</v>
      </c>
    </row>
    <row r="464" spans="3:23" x14ac:dyDescent="0.25">
      <c r="C464">
        <f t="shared" si="9"/>
        <v>533</v>
      </c>
      <c r="D464" s="166">
        <v>0</v>
      </c>
      <c r="E464" s="101">
        <v>0</v>
      </c>
      <c r="F464" s="98">
        <v>0</v>
      </c>
      <c r="G464" s="101">
        <v>0</v>
      </c>
      <c r="H464" s="92">
        <v>0</v>
      </c>
      <c r="I464" s="127">
        <v>0</v>
      </c>
      <c r="J464" s="124">
        <v>0</v>
      </c>
      <c r="K464" s="127">
        <v>0</v>
      </c>
      <c r="L464" s="124">
        <v>0</v>
      </c>
      <c r="M464" s="128">
        <v>0</v>
      </c>
      <c r="N464" s="124">
        <v>0</v>
      </c>
      <c r="O464" s="127">
        <v>0</v>
      </c>
      <c r="P464" s="124">
        <v>0</v>
      </c>
      <c r="Q464" s="128">
        <v>0</v>
      </c>
      <c r="R464" s="124">
        <v>0</v>
      </c>
      <c r="S464" s="128">
        <v>0</v>
      </c>
      <c r="T464" s="124">
        <v>0</v>
      </c>
      <c r="U464" s="127">
        <v>0</v>
      </c>
      <c r="V464" s="124">
        <v>0</v>
      </c>
      <c r="W464" s="128">
        <v>0</v>
      </c>
    </row>
    <row r="465" spans="3:23" x14ac:dyDescent="0.25">
      <c r="C465">
        <f t="shared" si="9"/>
        <v>534</v>
      </c>
      <c r="D465" s="166">
        <v>0</v>
      </c>
      <c r="E465" s="101">
        <v>0</v>
      </c>
      <c r="F465" s="98">
        <v>0</v>
      </c>
      <c r="G465" s="101">
        <v>0</v>
      </c>
      <c r="H465" s="92">
        <v>0</v>
      </c>
      <c r="I465" s="127">
        <v>0</v>
      </c>
      <c r="J465" s="124">
        <v>0</v>
      </c>
      <c r="K465" s="127">
        <v>0</v>
      </c>
      <c r="L465" s="124">
        <v>0</v>
      </c>
      <c r="M465" s="128">
        <v>0</v>
      </c>
      <c r="N465" s="124">
        <v>0</v>
      </c>
      <c r="O465" s="127">
        <v>0</v>
      </c>
      <c r="P465" s="124">
        <v>0</v>
      </c>
      <c r="Q465" s="128">
        <v>0</v>
      </c>
      <c r="R465" s="124">
        <v>0</v>
      </c>
      <c r="S465" s="128">
        <v>0</v>
      </c>
      <c r="T465" s="124">
        <v>0</v>
      </c>
      <c r="U465" s="127">
        <v>0</v>
      </c>
      <c r="V465" s="124">
        <v>0</v>
      </c>
      <c r="W465" s="128">
        <v>0</v>
      </c>
    </row>
    <row r="466" spans="3:23" x14ac:dyDescent="0.25">
      <c r="C466">
        <f t="shared" si="9"/>
        <v>535</v>
      </c>
      <c r="D466" s="166">
        <v>0</v>
      </c>
      <c r="E466" s="101">
        <v>0</v>
      </c>
      <c r="F466" s="98">
        <v>0</v>
      </c>
      <c r="G466" s="101">
        <v>0</v>
      </c>
      <c r="H466" s="92">
        <v>0</v>
      </c>
      <c r="I466" s="127">
        <v>0</v>
      </c>
      <c r="J466" s="124">
        <v>0</v>
      </c>
      <c r="K466" s="127">
        <v>0</v>
      </c>
      <c r="L466" s="124">
        <v>0</v>
      </c>
      <c r="M466" s="128">
        <v>0</v>
      </c>
      <c r="N466" s="124">
        <v>0</v>
      </c>
      <c r="O466" s="127">
        <v>0</v>
      </c>
      <c r="P466" s="124">
        <v>0</v>
      </c>
      <c r="Q466" s="128">
        <v>0</v>
      </c>
      <c r="R466" s="124">
        <v>0</v>
      </c>
      <c r="S466" s="128">
        <v>0</v>
      </c>
      <c r="T466" s="124">
        <v>0</v>
      </c>
      <c r="U466" s="127">
        <v>0</v>
      </c>
      <c r="V466" s="124">
        <v>0</v>
      </c>
      <c r="W466" s="128">
        <v>0</v>
      </c>
    </row>
    <row r="467" spans="3:23" x14ac:dyDescent="0.25">
      <c r="C467">
        <f t="shared" si="9"/>
        <v>536</v>
      </c>
      <c r="D467" s="166">
        <v>0</v>
      </c>
      <c r="E467" s="101">
        <v>0</v>
      </c>
      <c r="F467" s="98">
        <v>0</v>
      </c>
      <c r="G467" s="101">
        <v>0</v>
      </c>
      <c r="H467" s="92">
        <v>0</v>
      </c>
      <c r="I467" s="127">
        <v>0</v>
      </c>
      <c r="J467" s="124">
        <v>0</v>
      </c>
      <c r="K467" s="127">
        <v>0</v>
      </c>
      <c r="L467" s="124">
        <v>0</v>
      </c>
      <c r="M467" s="128">
        <v>0</v>
      </c>
      <c r="N467" s="124">
        <v>0</v>
      </c>
      <c r="O467" s="127">
        <v>0</v>
      </c>
      <c r="P467" s="124">
        <v>0</v>
      </c>
      <c r="Q467" s="128">
        <v>0</v>
      </c>
      <c r="R467" s="124">
        <v>0</v>
      </c>
      <c r="S467" s="128">
        <v>0</v>
      </c>
      <c r="T467" s="124">
        <v>0</v>
      </c>
      <c r="U467" s="127">
        <v>0</v>
      </c>
      <c r="V467" s="124">
        <v>0</v>
      </c>
      <c r="W467" s="128">
        <v>0</v>
      </c>
    </row>
    <row r="468" spans="3:23" x14ac:dyDescent="0.25">
      <c r="C468">
        <f t="shared" si="9"/>
        <v>537</v>
      </c>
      <c r="D468" s="166">
        <v>0</v>
      </c>
      <c r="E468" s="101">
        <v>0</v>
      </c>
      <c r="F468" s="98">
        <v>0</v>
      </c>
      <c r="G468" s="101">
        <v>0</v>
      </c>
      <c r="H468" s="92">
        <v>0</v>
      </c>
      <c r="I468" s="127">
        <v>0</v>
      </c>
      <c r="J468" s="124">
        <v>0</v>
      </c>
      <c r="K468" s="127">
        <v>0</v>
      </c>
      <c r="L468" s="124">
        <v>0</v>
      </c>
      <c r="M468" s="128">
        <v>0</v>
      </c>
      <c r="N468" s="124">
        <v>0</v>
      </c>
      <c r="O468" s="127">
        <v>0</v>
      </c>
      <c r="P468" s="124">
        <v>0</v>
      </c>
      <c r="Q468" s="128">
        <v>0</v>
      </c>
      <c r="R468" s="124">
        <v>0</v>
      </c>
      <c r="S468" s="128">
        <v>0</v>
      </c>
      <c r="T468" s="124">
        <v>0</v>
      </c>
      <c r="U468" s="127">
        <v>0</v>
      </c>
      <c r="V468" s="124">
        <v>0</v>
      </c>
      <c r="W468" s="128">
        <v>0</v>
      </c>
    </row>
    <row r="469" spans="3:23" x14ac:dyDescent="0.25">
      <c r="C469">
        <f t="shared" si="9"/>
        <v>538</v>
      </c>
      <c r="D469" s="166">
        <v>0</v>
      </c>
      <c r="E469" s="101">
        <v>0</v>
      </c>
      <c r="F469" s="98">
        <v>0</v>
      </c>
      <c r="G469" s="101">
        <v>0</v>
      </c>
      <c r="H469" s="92">
        <v>0</v>
      </c>
      <c r="I469" s="127">
        <v>0</v>
      </c>
      <c r="J469" s="124">
        <v>0</v>
      </c>
      <c r="K469" s="127">
        <v>0</v>
      </c>
      <c r="L469" s="124">
        <v>0</v>
      </c>
      <c r="M469" s="128">
        <v>0</v>
      </c>
      <c r="N469" s="124">
        <v>0</v>
      </c>
      <c r="O469" s="127">
        <v>0</v>
      </c>
      <c r="P469" s="124">
        <v>0</v>
      </c>
      <c r="Q469" s="128">
        <v>0</v>
      </c>
      <c r="R469" s="124">
        <v>0</v>
      </c>
      <c r="S469" s="128">
        <v>0</v>
      </c>
      <c r="T469" s="124">
        <v>0</v>
      </c>
      <c r="U469" s="127">
        <v>0</v>
      </c>
      <c r="V469" s="124">
        <v>0</v>
      </c>
      <c r="W469" s="128">
        <v>0</v>
      </c>
    </row>
    <row r="470" spans="3:23" x14ac:dyDescent="0.25">
      <c r="C470">
        <f t="shared" si="9"/>
        <v>539</v>
      </c>
      <c r="D470" s="166">
        <v>0</v>
      </c>
      <c r="E470" s="101">
        <v>0</v>
      </c>
      <c r="F470" s="98">
        <v>0</v>
      </c>
      <c r="G470" s="101">
        <v>0</v>
      </c>
      <c r="H470" s="92">
        <v>0</v>
      </c>
      <c r="I470" s="127">
        <v>0</v>
      </c>
      <c r="J470" s="124">
        <v>0</v>
      </c>
      <c r="K470" s="127">
        <v>0</v>
      </c>
      <c r="L470" s="124">
        <v>0</v>
      </c>
      <c r="M470" s="128">
        <v>0</v>
      </c>
      <c r="N470" s="124">
        <v>0</v>
      </c>
      <c r="O470" s="127">
        <v>0</v>
      </c>
      <c r="P470" s="124">
        <v>0</v>
      </c>
      <c r="Q470" s="128">
        <v>0</v>
      </c>
      <c r="R470" s="124">
        <v>0</v>
      </c>
      <c r="S470" s="128">
        <v>0</v>
      </c>
      <c r="T470" s="124">
        <v>0</v>
      </c>
      <c r="U470" s="127">
        <v>0</v>
      </c>
      <c r="V470" s="124">
        <v>0</v>
      </c>
      <c r="W470" s="128">
        <v>0</v>
      </c>
    </row>
    <row r="471" spans="3:23" x14ac:dyDescent="0.25">
      <c r="C471">
        <f t="shared" si="9"/>
        <v>540</v>
      </c>
      <c r="D471" s="166">
        <v>0</v>
      </c>
      <c r="E471" s="101">
        <v>0</v>
      </c>
      <c r="F471" s="98">
        <v>0</v>
      </c>
      <c r="G471" s="101">
        <v>0</v>
      </c>
      <c r="H471" s="92">
        <v>0</v>
      </c>
      <c r="I471" s="127">
        <v>0</v>
      </c>
      <c r="J471" s="124">
        <v>0</v>
      </c>
      <c r="K471" s="127">
        <v>0</v>
      </c>
      <c r="L471" s="124">
        <v>0</v>
      </c>
      <c r="M471" s="128">
        <v>0</v>
      </c>
      <c r="N471" s="124">
        <v>0</v>
      </c>
      <c r="O471" s="127">
        <v>0</v>
      </c>
      <c r="P471" s="124">
        <v>0</v>
      </c>
      <c r="Q471" s="128">
        <v>0</v>
      </c>
      <c r="R471" s="124">
        <v>0</v>
      </c>
      <c r="S471" s="128">
        <v>0</v>
      </c>
      <c r="T471" s="124">
        <v>0</v>
      </c>
      <c r="U471" s="127">
        <v>0</v>
      </c>
      <c r="V471" s="124">
        <v>0</v>
      </c>
      <c r="W471" s="128">
        <v>0</v>
      </c>
    </row>
    <row r="472" spans="3:23" x14ac:dyDescent="0.25">
      <c r="C472">
        <f t="shared" si="9"/>
        <v>541</v>
      </c>
      <c r="D472" s="166">
        <v>0</v>
      </c>
      <c r="E472" s="101">
        <v>0</v>
      </c>
      <c r="F472" s="98">
        <v>0</v>
      </c>
      <c r="G472" s="101">
        <v>0</v>
      </c>
      <c r="H472" s="92">
        <v>0</v>
      </c>
      <c r="I472" s="127">
        <v>0</v>
      </c>
      <c r="J472" s="124">
        <v>0</v>
      </c>
      <c r="K472" s="127">
        <v>0</v>
      </c>
      <c r="L472" s="124">
        <v>0</v>
      </c>
      <c r="M472" s="128">
        <v>0</v>
      </c>
      <c r="N472" s="124">
        <v>0</v>
      </c>
      <c r="O472" s="127">
        <v>0</v>
      </c>
      <c r="P472" s="124">
        <v>0</v>
      </c>
      <c r="Q472" s="128">
        <v>0</v>
      </c>
      <c r="R472" s="124">
        <v>0</v>
      </c>
      <c r="S472" s="128">
        <v>0</v>
      </c>
      <c r="T472" s="124">
        <v>0</v>
      </c>
      <c r="U472" s="127">
        <v>0</v>
      </c>
      <c r="V472" s="124">
        <v>0</v>
      </c>
      <c r="W472" s="128">
        <v>0</v>
      </c>
    </row>
    <row r="473" spans="3:23" x14ac:dyDescent="0.25">
      <c r="C473">
        <f t="shared" si="9"/>
        <v>542</v>
      </c>
      <c r="D473" s="166">
        <v>0</v>
      </c>
      <c r="E473" s="101">
        <v>0</v>
      </c>
      <c r="F473" s="98">
        <v>0</v>
      </c>
      <c r="G473" s="101">
        <v>0</v>
      </c>
      <c r="H473" s="92">
        <v>0</v>
      </c>
      <c r="I473" s="127">
        <v>0</v>
      </c>
      <c r="J473" s="124">
        <v>0</v>
      </c>
      <c r="K473" s="127">
        <v>0</v>
      </c>
      <c r="L473" s="124">
        <v>0</v>
      </c>
      <c r="M473" s="128">
        <v>0</v>
      </c>
      <c r="N473" s="124">
        <v>0</v>
      </c>
      <c r="O473" s="127">
        <v>0</v>
      </c>
      <c r="P473" s="124">
        <v>0</v>
      </c>
      <c r="Q473" s="128">
        <v>0</v>
      </c>
      <c r="R473" s="124">
        <v>0</v>
      </c>
      <c r="S473" s="128">
        <v>0</v>
      </c>
      <c r="T473" s="124">
        <v>0</v>
      </c>
      <c r="U473" s="127">
        <v>0</v>
      </c>
      <c r="V473" s="124">
        <v>0</v>
      </c>
      <c r="W473" s="128">
        <v>0</v>
      </c>
    </row>
    <row r="474" spans="3:23" x14ac:dyDescent="0.25">
      <c r="C474">
        <f t="shared" si="9"/>
        <v>543</v>
      </c>
      <c r="D474" s="166">
        <v>0</v>
      </c>
      <c r="E474" s="101">
        <v>0</v>
      </c>
      <c r="F474" s="98">
        <v>0</v>
      </c>
      <c r="G474" s="101">
        <v>0</v>
      </c>
      <c r="H474" s="92">
        <v>0</v>
      </c>
      <c r="I474" s="127">
        <v>0</v>
      </c>
      <c r="J474" s="124">
        <v>0</v>
      </c>
      <c r="K474" s="127">
        <v>0</v>
      </c>
      <c r="L474" s="124">
        <v>0</v>
      </c>
      <c r="M474" s="128">
        <v>0</v>
      </c>
      <c r="N474" s="124">
        <v>0</v>
      </c>
      <c r="O474" s="127">
        <v>0</v>
      </c>
      <c r="P474" s="124">
        <v>0</v>
      </c>
      <c r="Q474" s="128">
        <v>0</v>
      </c>
      <c r="R474" s="124">
        <v>0</v>
      </c>
      <c r="S474" s="128">
        <v>0</v>
      </c>
      <c r="T474" s="124">
        <v>0</v>
      </c>
      <c r="U474" s="127">
        <v>0</v>
      </c>
      <c r="V474" s="124">
        <v>0</v>
      </c>
      <c r="W474" s="128">
        <v>0</v>
      </c>
    </row>
    <row r="475" spans="3:23" x14ac:dyDescent="0.25">
      <c r="C475">
        <f t="shared" si="9"/>
        <v>544</v>
      </c>
      <c r="D475" s="166">
        <v>0</v>
      </c>
      <c r="E475" s="101">
        <v>0</v>
      </c>
      <c r="F475" s="98">
        <v>0</v>
      </c>
      <c r="G475" s="101">
        <v>0</v>
      </c>
      <c r="H475" s="92">
        <v>0</v>
      </c>
      <c r="I475" s="127">
        <v>0</v>
      </c>
      <c r="J475" s="124">
        <v>0</v>
      </c>
      <c r="K475" s="127">
        <v>0</v>
      </c>
      <c r="L475" s="124">
        <v>0</v>
      </c>
      <c r="M475" s="128">
        <v>0</v>
      </c>
      <c r="N475" s="124">
        <v>0</v>
      </c>
      <c r="O475" s="127">
        <v>0</v>
      </c>
      <c r="P475" s="124">
        <v>0</v>
      </c>
      <c r="Q475" s="128">
        <v>0</v>
      </c>
      <c r="R475" s="124">
        <v>0</v>
      </c>
      <c r="S475" s="128">
        <v>0</v>
      </c>
      <c r="T475" s="124">
        <v>0</v>
      </c>
      <c r="U475" s="127">
        <v>0</v>
      </c>
      <c r="V475" s="124">
        <v>0</v>
      </c>
      <c r="W475" s="128">
        <v>0</v>
      </c>
    </row>
    <row r="476" spans="3:23" x14ac:dyDescent="0.25">
      <c r="C476">
        <f t="shared" si="9"/>
        <v>545</v>
      </c>
      <c r="D476" s="166">
        <v>0</v>
      </c>
      <c r="E476" s="101">
        <v>0</v>
      </c>
      <c r="F476" s="98">
        <v>0</v>
      </c>
      <c r="G476" s="101">
        <v>0</v>
      </c>
      <c r="H476" s="92">
        <v>0</v>
      </c>
      <c r="I476" s="127">
        <v>0</v>
      </c>
      <c r="J476" s="124">
        <v>0</v>
      </c>
      <c r="K476" s="127">
        <v>0</v>
      </c>
      <c r="L476" s="124">
        <v>0</v>
      </c>
      <c r="M476" s="128">
        <v>0</v>
      </c>
      <c r="N476" s="124">
        <v>0</v>
      </c>
      <c r="O476" s="127">
        <v>0</v>
      </c>
      <c r="P476" s="124">
        <v>0</v>
      </c>
      <c r="Q476" s="128">
        <v>0</v>
      </c>
      <c r="R476" s="124">
        <v>0</v>
      </c>
      <c r="S476" s="128">
        <v>0</v>
      </c>
      <c r="T476" s="124">
        <v>0</v>
      </c>
      <c r="U476" s="127">
        <v>0</v>
      </c>
      <c r="V476" s="124">
        <v>0</v>
      </c>
      <c r="W476" s="128">
        <v>0</v>
      </c>
    </row>
    <row r="477" spans="3:23" x14ac:dyDescent="0.25">
      <c r="C477">
        <f t="shared" si="9"/>
        <v>546</v>
      </c>
      <c r="D477" s="166">
        <v>0</v>
      </c>
      <c r="E477" s="101">
        <v>0</v>
      </c>
      <c r="F477" s="98">
        <v>0</v>
      </c>
      <c r="G477" s="101">
        <v>0</v>
      </c>
      <c r="H477" s="92">
        <v>0</v>
      </c>
      <c r="I477" s="127">
        <v>0</v>
      </c>
      <c r="J477" s="124">
        <v>0</v>
      </c>
      <c r="K477" s="127">
        <v>0</v>
      </c>
      <c r="L477" s="124">
        <v>0</v>
      </c>
      <c r="M477" s="128">
        <v>0</v>
      </c>
      <c r="N477" s="124">
        <v>0</v>
      </c>
      <c r="O477" s="127">
        <v>0</v>
      </c>
      <c r="P477" s="124">
        <v>0</v>
      </c>
      <c r="Q477" s="128">
        <v>0</v>
      </c>
      <c r="R477" s="124">
        <v>0</v>
      </c>
      <c r="S477" s="128">
        <v>0</v>
      </c>
      <c r="T477" s="124">
        <v>0</v>
      </c>
      <c r="U477" s="127">
        <v>0</v>
      </c>
      <c r="V477" s="124">
        <v>0</v>
      </c>
      <c r="W477" s="128">
        <v>0</v>
      </c>
    </row>
    <row r="478" spans="3:23" x14ac:dyDescent="0.25">
      <c r="C478">
        <f t="shared" si="9"/>
        <v>547</v>
      </c>
      <c r="D478" s="166">
        <v>0</v>
      </c>
      <c r="E478" s="101">
        <v>0</v>
      </c>
      <c r="F478" s="98">
        <v>0</v>
      </c>
      <c r="G478" s="101">
        <v>0</v>
      </c>
      <c r="H478" s="92">
        <v>0</v>
      </c>
      <c r="I478" s="127">
        <v>0</v>
      </c>
      <c r="J478" s="124">
        <v>0</v>
      </c>
      <c r="K478" s="127">
        <v>0</v>
      </c>
      <c r="L478" s="124">
        <v>0</v>
      </c>
      <c r="M478" s="128">
        <v>0</v>
      </c>
      <c r="N478" s="124">
        <v>0</v>
      </c>
      <c r="O478" s="127">
        <v>0</v>
      </c>
      <c r="P478" s="124">
        <v>0</v>
      </c>
      <c r="Q478" s="128">
        <v>0</v>
      </c>
      <c r="R478" s="124">
        <v>0</v>
      </c>
      <c r="S478" s="128">
        <v>0</v>
      </c>
      <c r="T478" s="124">
        <v>0</v>
      </c>
      <c r="U478" s="127">
        <v>0</v>
      </c>
      <c r="V478" s="124">
        <v>0</v>
      </c>
      <c r="W478" s="128">
        <v>0</v>
      </c>
    </row>
    <row r="479" spans="3:23" x14ac:dyDescent="0.25">
      <c r="C479">
        <f t="shared" si="9"/>
        <v>548</v>
      </c>
      <c r="D479" s="166">
        <v>0</v>
      </c>
      <c r="E479" s="101">
        <v>0</v>
      </c>
      <c r="F479" s="98">
        <v>0</v>
      </c>
      <c r="G479" s="101">
        <v>0</v>
      </c>
      <c r="H479" s="92">
        <v>0</v>
      </c>
      <c r="I479" s="127">
        <v>0</v>
      </c>
      <c r="J479" s="124">
        <v>0</v>
      </c>
      <c r="K479" s="127">
        <v>0</v>
      </c>
      <c r="L479" s="124">
        <v>0</v>
      </c>
      <c r="M479" s="128">
        <v>0</v>
      </c>
      <c r="N479" s="124">
        <v>0</v>
      </c>
      <c r="O479" s="127">
        <v>0</v>
      </c>
      <c r="P479" s="124">
        <v>0</v>
      </c>
      <c r="Q479" s="128">
        <v>0</v>
      </c>
      <c r="R479" s="124">
        <v>0</v>
      </c>
      <c r="S479" s="128">
        <v>0</v>
      </c>
      <c r="T479" s="124">
        <v>0</v>
      </c>
      <c r="U479" s="127">
        <v>0</v>
      </c>
      <c r="V479" s="124">
        <v>0</v>
      </c>
      <c r="W479" s="128">
        <v>0</v>
      </c>
    </row>
    <row r="480" spans="3:23" x14ac:dyDescent="0.25">
      <c r="C480">
        <f t="shared" si="9"/>
        <v>549</v>
      </c>
      <c r="D480" s="166">
        <v>0</v>
      </c>
      <c r="E480" s="101">
        <v>0</v>
      </c>
      <c r="F480" s="98">
        <v>0</v>
      </c>
      <c r="G480" s="101">
        <v>0</v>
      </c>
      <c r="H480" s="92">
        <v>0</v>
      </c>
      <c r="I480" s="127">
        <v>0</v>
      </c>
      <c r="J480" s="124">
        <v>0</v>
      </c>
      <c r="K480" s="127">
        <v>0</v>
      </c>
      <c r="L480" s="124">
        <v>0</v>
      </c>
      <c r="M480" s="128">
        <v>0</v>
      </c>
      <c r="N480" s="124">
        <v>0</v>
      </c>
      <c r="O480" s="127">
        <v>0</v>
      </c>
      <c r="P480" s="124">
        <v>0</v>
      </c>
      <c r="Q480" s="128">
        <v>0</v>
      </c>
      <c r="R480" s="124">
        <v>0</v>
      </c>
      <c r="S480" s="128">
        <v>0</v>
      </c>
      <c r="T480" s="124">
        <v>0</v>
      </c>
      <c r="U480" s="127">
        <v>0</v>
      </c>
      <c r="V480" s="124">
        <v>0</v>
      </c>
      <c r="W480" s="128">
        <v>0</v>
      </c>
    </row>
    <row r="481" spans="3:23" x14ac:dyDescent="0.25">
      <c r="C481">
        <f t="shared" ref="C481:C526" si="10">C480+1</f>
        <v>550</v>
      </c>
      <c r="D481" s="166">
        <v>0</v>
      </c>
      <c r="E481" s="101">
        <v>0</v>
      </c>
      <c r="F481" s="98">
        <v>0</v>
      </c>
      <c r="G481" s="101">
        <v>0</v>
      </c>
      <c r="H481" s="92">
        <v>0</v>
      </c>
      <c r="I481" s="127">
        <v>0</v>
      </c>
      <c r="J481" s="124">
        <v>0</v>
      </c>
      <c r="K481" s="127">
        <v>0</v>
      </c>
      <c r="L481" s="124">
        <v>0</v>
      </c>
      <c r="M481" s="128">
        <v>0</v>
      </c>
      <c r="N481" s="124">
        <v>0</v>
      </c>
      <c r="O481" s="127">
        <v>0</v>
      </c>
      <c r="P481" s="124">
        <v>0</v>
      </c>
      <c r="Q481" s="128">
        <v>0</v>
      </c>
      <c r="R481" s="124">
        <v>0</v>
      </c>
      <c r="S481" s="128">
        <v>0</v>
      </c>
      <c r="T481" s="124">
        <v>0</v>
      </c>
      <c r="U481" s="127">
        <v>0</v>
      </c>
      <c r="V481" s="124">
        <v>0</v>
      </c>
      <c r="W481" s="128">
        <v>0</v>
      </c>
    </row>
    <row r="482" spans="3:23" x14ac:dyDescent="0.25">
      <c r="C482">
        <f t="shared" si="10"/>
        <v>551</v>
      </c>
      <c r="D482" s="166">
        <v>0</v>
      </c>
      <c r="E482" s="101">
        <v>0</v>
      </c>
      <c r="F482" s="98">
        <v>0</v>
      </c>
      <c r="G482" s="101">
        <v>0</v>
      </c>
      <c r="H482" s="92">
        <v>0</v>
      </c>
      <c r="I482" s="127">
        <v>0</v>
      </c>
      <c r="J482" s="124">
        <v>0</v>
      </c>
      <c r="K482" s="127">
        <v>0</v>
      </c>
      <c r="L482" s="124">
        <v>0</v>
      </c>
      <c r="M482" s="128">
        <v>0</v>
      </c>
      <c r="N482" s="124">
        <v>0</v>
      </c>
      <c r="O482" s="127">
        <v>0</v>
      </c>
      <c r="P482" s="124">
        <v>0</v>
      </c>
      <c r="Q482" s="128">
        <v>0</v>
      </c>
      <c r="R482" s="124">
        <v>0</v>
      </c>
      <c r="S482" s="128">
        <v>0</v>
      </c>
      <c r="T482" s="124">
        <v>0</v>
      </c>
      <c r="U482" s="127">
        <v>0</v>
      </c>
      <c r="V482" s="124">
        <v>0</v>
      </c>
      <c r="W482" s="128">
        <v>0</v>
      </c>
    </row>
    <row r="483" spans="3:23" x14ac:dyDescent="0.25">
      <c r="C483">
        <f t="shared" si="10"/>
        <v>552</v>
      </c>
      <c r="D483" s="166">
        <v>0</v>
      </c>
      <c r="E483" s="101">
        <v>0</v>
      </c>
      <c r="F483" s="98">
        <v>0</v>
      </c>
      <c r="G483" s="101">
        <v>0</v>
      </c>
      <c r="H483" s="92">
        <v>0</v>
      </c>
      <c r="I483" s="127">
        <v>0</v>
      </c>
      <c r="J483" s="124">
        <v>0</v>
      </c>
      <c r="K483" s="127">
        <v>0</v>
      </c>
      <c r="L483" s="124">
        <v>0</v>
      </c>
      <c r="M483" s="128">
        <v>0</v>
      </c>
      <c r="N483" s="124">
        <v>0</v>
      </c>
      <c r="O483" s="127">
        <v>0</v>
      </c>
      <c r="P483" s="124">
        <v>0</v>
      </c>
      <c r="Q483" s="128">
        <v>0</v>
      </c>
      <c r="R483" s="124">
        <v>0</v>
      </c>
      <c r="S483" s="128">
        <v>0</v>
      </c>
      <c r="T483" s="124">
        <v>0</v>
      </c>
      <c r="U483" s="127">
        <v>0</v>
      </c>
      <c r="V483" s="124">
        <v>0</v>
      </c>
      <c r="W483" s="128">
        <v>0</v>
      </c>
    </row>
    <row r="484" spans="3:23" x14ac:dyDescent="0.25">
      <c r="C484">
        <f t="shared" si="10"/>
        <v>553</v>
      </c>
      <c r="D484" s="166">
        <v>0</v>
      </c>
      <c r="E484" s="101">
        <v>0</v>
      </c>
      <c r="F484" s="98">
        <v>0</v>
      </c>
      <c r="G484" s="101">
        <v>0</v>
      </c>
      <c r="H484" s="92">
        <v>0</v>
      </c>
      <c r="I484" s="127">
        <v>0</v>
      </c>
      <c r="J484" s="124">
        <v>0</v>
      </c>
      <c r="K484" s="127">
        <v>0</v>
      </c>
      <c r="L484" s="124">
        <v>0</v>
      </c>
      <c r="M484" s="128">
        <v>0</v>
      </c>
      <c r="N484" s="124">
        <v>0</v>
      </c>
      <c r="O484" s="127">
        <v>0</v>
      </c>
      <c r="P484" s="124">
        <v>0</v>
      </c>
      <c r="Q484" s="128">
        <v>0</v>
      </c>
      <c r="R484" s="124">
        <v>0</v>
      </c>
      <c r="S484" s="128">
        <v>0</v>
      </c>
      <c r="T484" s="124">
        <v>0</v>
      </c>
      <c r="U484" s="127">
        <v>0</v>
      </c>
      <c r="V484" s="124">
        <v>0</v>
      </c>
      <c r="W484" s="128">
        <v>0</v>
      </c>
    </row>
    <row r="485" spans="3:23" x14ac:dyDescent="0.25">
      <c r="C485">
        <f t="shared" si="10"/>
        <v>554</v>
      </c>
      <c r="D485" s="166">
        <v>0</v>
      </c>
      <c r="E485" s="101">
        <v>0</v>
      </c>
      <c r="F485" s="98">
        <v>0</v>
      </c>
      <c r="G485" s="101">
        <v>0</v>
      </c>
      <c r="H485" s="92">
        <v>0</v>
      </c>
      <c r="I485" s="127">
        <v>0</v>
      </c>
      <c r="J485" s="124">
        <v>0</v>
      </c>
      <c r="K485" s="127">
        <v>0</v>
      </c>
      <c r="L485" s="124">
        <v>0</v>
      </c>
      <c r="M485" s="128">
        <v>0</v>
      </c>
      <c r="N485" s="124">
        <v>0</v>
      </c>
      <c r="O485" s="127">
        <v>0</v>
      </c>
      <c r="P485" s="124">
        <v>0</v>
      </c>
      <c r="Q485" s="128">
        <v>0</v>
      </c>
      <c r="R485" s="124">
        <v>0</v>
      </c>
      <c r="S485" s="128">
        <v>0</v>
      </c>
      <c r="T485" s="124">
        <v>0</v>
      </c>
      <c r="U485" s="127">
        <v>0</v>
      </c>
      <c r="V485" s="124">
        <v>0</v>
      </c>
      <c r="W485" s="128">
        <v>0</v>
      </c>
    </row>
    <row r="486" spans="3:23" x14ac:dyDescent="0.25">
      <c r="C486">
        <f t="shared" si="10"/>
        <v>555</v>
      </c>
      <c r="D486" s="166">
        <v>0</v>
      </c>
      <c r="E486" s="101">
        <v>0</v>
      </c>
      <c r="F486" s="98">
        <v>0</v>
      </c>
      <c r="G486" s="101">
        <v>0</v>
      </c>
      <c r="H486" s="92">
        <v>0</v>
      </c>
      <c r="I486" s="127">
        <v>0</v>
      </c>
      <c r="J486" s="124">
        <v>0</v>
      </c>
      <c r="K486" s="127">
        <v>0</v>
      </c>
      <c r="L486" s="124">
        <v>0</v>
      </c>
      <c r="M486" s="128">
        <v>0</v>
      </c>
      <c r="N486" s="124">
        <v>0</v>
      </c>
      <c r="O486" s="127">
        <v>0</v>
      </c>
      <c r="P486" s="124">
        <v>0</v>
      </c>
      <c r="Q486" s="128">
        <v>0</v>
      </c>
      <c r="R486" s="124">
        <v>0</v>
      </c>
      <c r="S486" s="128">
        <v>0</v>
      </c>
      <c r="T486" s="124">
        <v>0</v>
      </c>
      <c r="U486" s="127">
        <v>0</v>
      </c>
      <c r="V486" s="124">
        <v>0</v>
      </c>
      <c r="W486" s="128">
        <v>0</v>
      </c>
    </row>
    <row r="487" spans="3:23" x14ac:dyDescent="0.25">
      <c r="C487">
        <f t="shared" si="10"/>
        <v>556</v>
      </c>
      <c r="D487" s="166">
        <v>0</v>
      </c>
      <c r="E487" s="101">
        <v>0</v>
      </c>
      <c r="F487" s="98">
        <v>0</v>
      </c>
      <c r="G487" s="101">
        <v>0</v>
      </c>
      <c r="H487" s="92">
        <v>0</v>
      </c>
      <c r="I487" s="127">
        <v>0</v>
      </c>
      <c r="J487" s="124">
        <v>0</v>
      </c>
      <c r="K487" s="127">
        <v>0</v>
      </c>
      <c r="L487" s="124">
        <v>0</v>
      </c>
      <c r="M487" s="128">
        <v>0</v>
      </c>
      <c r="N487" s="124">
        <v>0</v>
      </c>
      <c r="O487" s="127">
        <v>0</v>
      </c>
      <c r="P487" s="124">
        <v>0</v>
      </c>
      <c r="Q487" s="128">
        <v>0</v>
      </c>
      <c r="R487" s="124">
        <v>0</v>
      </c>
      <c r="S487" s="128">
        <v>0</v>
      </c>
      <c r="T487" s="124">
        <v>0</v>
      </c>
      <c r="U487" s="127">
        <v>0</v>
      </c>
      <c r="V487" s="124">
        <v>0</v>
      </c>
      <c r="W487" s="128">
        <v>0</v>
      </c>
    </row>
    <row r="488" spans="3:23" x14ac:dyDescent="0.25">
      <c r="C488">
        <f t="shared" si="10"/>
        <v>557</v>
      </c>
      <c r="D488" s="166">
        <v>0</v>
      </c>
      <c r="E488" s="101">
        <v>0</v>
      </c>
      <c r="F488" s="98">
        <v>0</v>
      </c>
      <c r="G488" s="101">
        <v>0</v>
      </c>
      <c r="H488" s="92">
        <v>0</v>
      </c>
      <c r="I488" s="127">
        <v>0</v>
      </c>
      <c r="J488" s="124">
        <v>0</v>
      </c>
      <c r="K488" s="127">
        <v>0</v>
      </c>
      <c r="L488" s="124">
        <v>0</v>
      </c>
      <c r="M488" s="128">
        <v>0</v>
      </c>
      <c r="N488" s="124">
        <v>0</v>
      </c>
      <c r="O488" s="127">
        <v>0</v>
      </c>
      <c r="P488" s="124">
        <v>0</v>
      </c>
      <c r="Q488" s="128">
        <v>0</v>
      </c>
      <c r="R488" s="124">
        <v>0</v>
      </c>
      <c r="S488" s="128">
        <v>0</v>
      </c>
      <c r="T488" s="124">
        <v>0</v>
      </c>
      <c r="U488" s="127">
        <v>0</v>
      </c>
      <c r="V488" s="124">
        <v>0</v>
      </c>
      <c r="W488" s="128">
        <v>0</v>
      </c>
    </row>
    <row r="489" spans="3:23" x14ac:dyDescent="0.25">
      <c r="C489">
        <f t="shared" si="10"/>
        <v>558</v>
      </c>
      <c r="D489" s="166">
        <v>0</v>
      </c>
      <c r="E489" s="101">
        <v>0</v>
      </c>
      <c r="F489" s="98">
        <v>0</v>
      </c>
      <c r="G489" s="101">
        <v>0</v>
      </c>
      <c r="H489" s="92">
        <v>0</v>
      </c>
      <c r="I489" s="127">
        <v>0</v>
      </c>
      <c r="J489" s="124">
        <v>0</v>
      </c>
      <c r="K489" s="127">
        <v>0</v>
      </c>
      <c r="L489" s="124">
        <v>0</v>
      </c>
      <c r="M489" s="128">
        <v>0</v>
      </c>
      <c r="N489" s="124">
        <v>0</v>
      </c>
      <c r="O489" s="127">
        <v>0</v>
      </c>
      <c r="P489" s="124">
        <v>0</v>
      </c>
      <c r="Q489" s="128">
        <v>0</v>
      </c>
      <c r="R489" s="124">
        <v>0</v>
      </c>
      <c r="S489" s="128">
        <v>0</v>
      </c>
      <c r="T489" s="124">
        <v>0</v>
      </c>
      <c r="U489" s="127">
        <v>0</v>
      </c>
      <c r="V489" s="124">
        <v>0</v>
      </c>
      <c r="W489" s="128">
        <v>0</v>
      </c>
    </row>
    <row r="490" spans="3:23" x14ac:dyDescent="0.25">
      <c r="C490">
        <f t="shared" si="10"/>
        <v>559</v>
      </c>
      <c r="D490" s="166">
        <v>0</v>
      </c>
      <c r="E490" s="101">
        <v>0</v>
      </c>
      <c r="F490" s="98">
        <v>0</v>
      </c>
      <c r="G490" s="101">
        <v>0</v>
      </c>
      <c r="H490" s="92">
        <v>0</v>
      </c>
      <c r="I490" s="127">
        <v>0</v>
      </c>
      <c r="J490" s="124">
        <v>0</v>
      </c>
      <c r="K490" s="127">
        <v>0</v>
      </c>
      <c r="L490" s="124">
        <v>0</v>
      </c>
      <c r="M490" s="128">
        <v>0</v>
      </c>
      <c r="N490" s="124">
        <v>0</v>
      </c>
      <c r="O490" s="127">
        <v>0</v>
      </c>
      <c r="P490" s="124">
        <v>0</v>
      </c>
      <c r="Q490" s="128">
        <v>0</v>
      </c>
      <c r="R490" s="124">
        <v>0</v>
      </c>
      <c r="S490" s="128">
        <v>0</v>
      </c>
      <c r="T490" s="124">
        <v>0</v>
      </c>
      <c r="U490" s="127">
        <v>0</v>
      </c>
      <c r="V490" s="124">
        <v>0</v>
      </c>
      <c r="W490" s="128">
        <v>0</v>
      </c>
    </row>
    <row r="491" spans="3:23" x14ac:dyDescent="0.25">
      <c r="C491">
        <f t="shared" si="10"/>
        <v>560</v>
      </c>
      <c r="D491" s="166">
        <v>0</v>
      </c>
      <c r="E491" s="101">
        <v>0</v>
      </c>
      <c r="F491" s="98">
        <v>0</v>
      </c>
      <c r="G491" s="101">
        <v>0</v>
      </c>
      <c r="H491" s="92">
        <v>0</v>
      </c>
      <c r="I491" s="127">
        <v>0</v>
      </c>
      <c r="J491" s="124">
        <v>0</v>
      </c>
      <c r="K491" s="127">
        <v>0</v>
      </c>
      <c r="L491" s="124">
        <v>0</v>
      </c>
      <c r="M491" s="128">
        <v>0</v>
      </c>
      <c r="N491" s="124">
        <v>0</v>
      </c>
      <c r="O491" s="127">
        <v>0</v>
      </c>
      <c r="P491" s="124">
        <v>0</v>
      </c>
      <c r="Q491" s="128">
        <v>0</v>
      </c>
      <c r="R491" s="124">
        <v>0</v>
      </c>
      <c r="S491" s="128">
        <v>0</v>
      </c>
      <c r="T491" s="124">
        <v>0</v>
      </c>
      <c r="U491" s="127">
        <v>0</v>
      </c>
      <c r="V491" s="124">
        <v>0</v>
      </c>
      <c r="W491" s="128">
        <v>0</v>
      </c>
    </row>
    <row r="492" spans="3:23" x14ac:dyDescent="0.25">
      <c r="C492">
        <f t="shared" si="10"/>
        <v>561</v>
      </c>
      <c r="D492" s="166">
        <v>0</v>
      </c>
      <c r="E492" s="101">
        <v>0</v>
      </c>
      <c r="F492" s="98">
        <v>0</v>
      </c>
      <c r="G492" s="101">
        <v>0</v>
      </c>
      <c r="H492" s="92">
        <v>0</v>
      </c>
      <c r="I492" s="127">
        <v>0</v>
      </c>
      <c r="J492" s="124">
        <v>0</v>
      </c>
      <c r="K492" s="127">
        <v>0</v>
      </c>
      <c r="L492" s="124">
        <v>0</v>
      </c>
      <c r="M492" s="128">
        <v>0</v>
      </c>
      <c r="N492" s="124">
        <v>0</v>
      </c>
      <c r="O492" s="127">
        <v>0</v>
      </c>
      <c r="P492" s="124">
        <v>0</v>
      </c>
      <c r="Q492" s="128">
        <v>0</v>
      </c>
      <c r="R492" s="124">
        <v>0</v>
      </c>
      <c r="S492" s="128">
        <v>0</v>
      </c>
      <c r="T492" s="124">
        <v>0</v>
      </c>
      <c r="U492" s="127">
        <v>0</v>
      </c>
      <c r="V492" s="124">
        <v>0</v>
      </c>
      <c r="W492" s="128">
        <v>0</v>
      </c>
    </row>
    <row r="493" spans="3:23" x14ac:dyDescent="0.25">
      <c r="C493">
        <f t="shared" si="10"/>
        <v>562</v>
      </c>
      <c r="D493" s="166">
        <v>0</v>
      </c>
      <c r="E493" s="101">
        <v>0</v>
      </c>
      <c r="F493" s="98">
        <v>0</v>
      </c>
      <c r="G493" s="101">
        <v>0</v>
      </c>
      <c r="H493" s="92">
        <v>0</v>
      </c>
      <c r="I493" s="127">
        <v>0</v>
      </c>
      <c r="J493" s="124">
        <v>0</v>
      </c>
      <c r="K493" s="127">
        <v>0</v>
      </c>
      <c r="L493" s="124">
        <v>0</v>
      </c>
      <c r="M493" s="128">
        <v>0</v>
      </c>
      <c r="N493" s="124">
        <v>0</v>
      </c>
      <c r="O493" s="127">
        <v>0</v>
      </c>
      <c r="P493" s="124">
        <v>0</v>
      </c>
      <c r="Q493" s="128">
        <v>0</v>
      </c>
      <c r="R493" s="124">
        <v>0</v>
      </c>
      <c r="S493" s="128">
        <v>0</v>
      </c>
      <c r="T493" s="124">
        <v>0</v>
      </c>
      <c r="U493" s="127">
        <v>0</v>
      </c>
      <c r="V493" s="124">
        <v>0</v>
      </c>
      <c r="W493" s="128">
        <v>0</v>
      </c>
    </row>
    <row r="494" spans="3:23" x14ac:dyDescent="0.25">
      <c r="C494">
        <f t="shared" si="10"/>
        <v>563</v>
      </c>
      <c r="D494" s="166">
        <v>0</v>
      </c>
      <c r="E494" s="101">
        <v>0</v>
      </c>
      <c r="F494" s="98">
        <v>0</v>
      </c>
      <c r="G494" s="101">
        <v>0</v>
      </c>
      <c r="H494" s="92">
        <v>0</v>
      </c>
      <c r="I494" s="127">
        <v>0</v>
      </c>
      <c r="J494" s="124">
        <v>0</v>
      </c>
      <c r="K494" s="127">
        <v>0</v>
      </c>
      <c r="L494" s="124">
        <v>0</v>
      </c>
      <c r="M494" s="128">
        <v>0</v>
      </c>
      <c r="N494" s="124">
        <v>0</v>
      </c>
      <c r="O494" s="127">
        <v>0</v>
      </c>
      <c r="P494" s="124">
        <v>0</v>
      </c>
      <c r="Q494" s="128">
        <v>0</v>
      </c>
      <c r="R494" s="124">
        <v>0</v>
      </c>
      <c r="S494" s="128">
        <v>0</v>
      </c>
      <c r="T494" s="124">
        <v>0</v>
      </c>
      <c r="U494" s="127">
        <v>0</v>
      </c>
      <c r="V494" s="124">
        <v>0</v>
      </c>
      <c r="W494" s="128">
        <v>0</v>
      </c>
    </row>
    <row r="495" spans="3:23" x14ac:dyDescent="0.25">
      <c r="C495">
        <f t="shared" si="10"/>
        <v>564</v>
      </c>
      <c r="D495" s="166">
        <v>0</v>
      </c>
      <c r="E495" s="101">
        <v>0</v>
      </c>
      <c r="F495" s="98">
        <v>0</v>
      </c>
      <c r="G495" s="101">
        <v>0</v>
      </c>
      <c r="H495" s="92">
        <v>0</v>
      </c>
      <c r="I495" s="127">
        <v>0</v>
      </c>
      <c r="J495" s="124">
        <v>0</v>
      </c>
      <c r="K495" s="127">
        <v>0</v>
      </c>
      <c r="L495" s="124">
        <v>0</v>
      </c>
      <c r="M495" s="128">
        <v>0</v>
      </c>
      <c r="N495" s="124">
        <v>0</v>
      </c>
      <c r="O495" s="127">
        <v>0</v>
      </c>
      <c r="P495" s="124">
        <v>0</v>
      </c>
      <c r="Q495" s="128">
        <v>0</v>
      </c>
      <c r="R495" s="124">
        <v>0</v>
      </c>
      <c r="S495" s="128">
        <v>0</v>
      </c>
      <c r="T495" s="124">
        <v>0</v>
      </c>
      <c r="U495" s="127">
        <v>0</v>
      </c>
      <c r="V495" s="124">
        <v>0</v>
      </c>
      <c r="W495" s="128">
        <v>0</v>
      </c>
    </row>
    <row r="496" spans="3:23" x14ac:dyDescent="0.25">
      <c r="C496">
        <f t="shared" si="10"/>
        <v>565</v>
      </c>
      <c r="D496" s="166">
        <v>0</v>
      </c>
      <c r="E496" s="101">
        <v>0</v>
      </c>
      <c r="F496" s="98">
        <v>0</v>
      </c>
      <c r="G496" s="101">
        <v>0</v>
      </c>
      <c r="H496" s="92">
        <v>0</v>
      </c>
      <c r="I496" s="127">
        <v>0</v>
      </c>
      <c r="J496" s="124">
        <v>0</v>
      </c>
      <c r="K496" s="127">
        <v>0</v>
      </c>
      <c r="L496" s="124">
        <v>0</v>
      </c>
      <c r="M496" s="128">
        <v>0</v>
      </c>
      <c r="N496" s="124">
        <v>0</v>
      </c>
      <c r="O496" s="127">
        <v>0</v>
      </c>
      <c r="P496" s="124">
        <v>0</v>
      </c>
      <c r="Q496" s="128">
        <v>0</v>
      </c>
      <c r="R496" s="124">
        <v>0</v>
      </c>
      <c r="S496" s="128">
        <v>0</v>
      </c>
      <c r="T496" s="124">
        <v>0</v>
      </c>
      <c r="U496" s="127">
        <v>0</v>
      </c>
      <c r="V496" s="124">
        <v>0</v>
      </c>
      <c r="W496" s="128">
        <v>0</v>
      </c>
    </row>
    <row r="497" spans="3:23" x14ac:dyDescent="0.25">
      <c r="C497">
        <f t="shared" si="10"/>
        <v>566</v>
      </c>
      <c r="D497" s="166">
        <v>0</v>
      </c>
      <c r="E497" s="101">
        <v>0</v>
      </c>
      <c r="F497" s="98">
        <v>0</v>
      </c>
      <c r="G497" s="101">
        <v>0</v>
      </c>
      <c r="H497" s="92">
        <v>0</v>
      </c>
      <c r="I497" s="127">
        <v>0</v>
      </c>
      <c r="J497" s="124">
        <v>0</v>
      </c>
      <c r="K497" s="127">
        <v>0</v>
      </c>
      <c r="L497" s="124">
        <v>0</v>
      </c>
      <c r="M497" s="128">
        <v>0</v>
      </c>
      <c r="N497" s="124">
        <v>0</v>
      </c>
      <c r="O497" s="127">
        <v>0</v>
      </c>
      <c r="P497" s="124">
        <v>0</v>
      </c>
      <c r="Q497" s="128">
        <v>0</v>
      </c>
      <c r="R497" s="124">
        <v>0</v>
      </c>
      <c r="S497" s="128">
        <v>0</v>
      </c>
      <c r="T497" s="124">
        <v>0</v>
      </c>
      <c r="U497" s="127">
        <v>0</v>
      </c>
      <c r="V497" s="124">
        <v>0</v>
      </c>
      <c r="W497" s="128">
        <v>0</v>
      </c>
    </row>
    <row r="498" spans="3:23" x14ac:dyDescent="0.25">
      <c r="C498">
        <f t="shared" si="10"/>
        <v>567</v>
      </c>
      <c r="D498" s="166">
        <v>0</v>
      </c>
      <c r="E498" s="101">
        <v>0</v>
      </c>
      <c r="F498" s="98">
        <v>0</v>
      </c>
      <c r="G498" s="101">
        <v>0</v>
      </c>
      <c r="H498" s="92">
        <v>0</v>
      </c>
      <c r="I498" s="127">
        <v>0</v>
      </c>
      <c r="J498" s="124">
        <v>0</v>
      </c>
      <c r="K498" s="127">
        <v>0</v>
      </c>
      <c r="L498" s="124">
        <v>0</v>
      </c>
      <c r="M498" s="128">
        <v>0</v>
      </c>
      <c r="N498" s="124">
        <v>0</v>
      </c>
      <c r="O498" s="127">
        <v>0</v>
      </c>
      <c r="P498" s="124">
        <v>0</v>
      </c>
      <c r="Q498" s="128">
        <v>0</v>
      </c>
      <c r="R498" s="124">
        <v>0</v>
      </c>
      <c r="S498" s="128">
        <v>0</v>
      </c>
      <c r="T498" s="124">
        <v>0</v>
      </c>
      <c r="U498" s="127">
        <v>0</v>
      </c>
      <c r="V498" s="124">
        <v>0</v>
      </c>
      <c r="W498" s="128">
        <v>0</v>
      </c>
    </row>
    <row r="499" spans="3:23" x14ac:dyDescent="0.25">
      <c r="C499">
        <f t="shared" si="10"/>
        <v>568</v>
      </c>
      <c r="D499" s="166">
        <v>0</v>
      </c>
      <c r="E499" s="101">
        <v>0</v>
      </c>
      <c r="F499" s="98">
        <v>0</v>
      </c>
      <c r="G499" s="101">
        <v>0</v>
      </c>
      <c r="H499" s="92">
        <v>0</v>
      </c>
      <c r="I499" s="127">
        <v>0</v>
      </c>
      <c r="J499" s="124">
        <v>0</v>
      </c>
      <c r="K499" s="127">
        <v>0</v>
      </c>
      <c r="L499" s="124">
        <v>0</v>
      </c>
      <c r="M499" s="128">
        <v>0</v>
      </c>
      <c r="N499" s="124">
        <v>0</v>
      </c>
      <c r="O499" s="127">
        <v>0</v>
      </c>
      <c r="P499" s="124">
        <v>0</v>
      </c>
      <c r="Q499" s="128">
        <v>0</v>
      </c>
      <c r="R499" s="124">
        <v>0</v>
      </c>
      <c r="S499" s="128">
        <v>0</v>
      </c>
      <c r="T499" s="124">
        <v>0</v>
      </c>
      <c r="U499" s="127">
        <v>0</v>
      </c>
      <c r="V499" s="124">
        <v>0</v>
      </c>
      <c r="W499" s="128">
        <v>0</v>
      </c>
    </row>
    <row r="500" spans="3:23" x14ac:dyDescent="0.25">
      <c r="C500">
        <f t="shared" si="10"/>
        <v>569</v>
      </c>
      <c r="D500" s="166">
        <v>0</v>
      </c>
      <c r="E500" s="101">
        <v>0</v>
      </c>
      <c r="F500" s="98">
        <v>0</v>
      </c>
      <c r="G500" s="101">
        <v>0</v>
      </c>
      <c r="H500" s="92">
        <v>0</v>
      </c>
      <c r="I500" s="127">
        <v>0</v>
      </c>
      <c r="J500" s="124">
        <v>0</v>
      </c>
      <c r="K500" s="127">
        <v>0</v>
      </c>
      <c r="L500" s="124">
        <v>0</v>
      </c>
      <c r="M500" s="128">
        <v>0</v>
      </c>
      <c r="N500" s="124">
        <v>0</v>
      </c>
      <c r="O500" s="127">
        <v>0</v>
      </c>
      <c r="P500" s="124">
        <v>0</v>
      </c>
      <c r="Q500" s="128">
        <v>0</v>
      </c>
      <c r="R500" s="124">
        <v>0</v>
      </c>
      <c r="S500" s="128">
        <v>0</v>
      </c>
      <c r="T500" s="124">
        <v>0</v>
      </c>
      <c r="U500" s="127">
        <v>0</v>
      </c>
      <c r="V500" s="124">
        <v>0</v>
      </c>
      <c r="W500" s="128">
        <v>0</v>
      </c>
    </row>
    <row r="501" spans="3:23" x14ac:dyDescent="0.25">
      <c r="C501">
        <f t="shared" si="10"/>
        <v>570</v>
      </c>
      <c r="D501" s="166">
        <v>0</v>
      </c>
      <c r="E501" s="101">
        <v>0</v>
      </c>
      <c r="F501" s="98">
        <v>0</v>
      </c>
      <c r="G501" s="101">
        <v>0</v>
      </c>
      <c r="H501" s="92">
        <v>0</v>
      </c>
      <c r="I501" s="127">
        <v>0</v>
      </c>
      <c r="J501" s="124">
        <v>0</v>
      </c>
      <c r="K501" s="127">
        <v>0</v>
      </c>
      <c r="L501" s="124">
        <v>0</v>
      </c>
      <c r="M501" s="128">
        <v>0</v>
      </c>
      <c r="N501" s="124">
        <v>0</v>
      </c>
      <c r="O501" s="127">
        <v>0</v>
      </c>
      <c r="P501" s="124">
        <v>0</v>
      </c>
      <c r="Q501" s="128">
        <v>0</v>
      </c>
      <c r="R501" s="124">
        <v>0</v>
      </c>
      <c r="S501" s="128">
        <v>0</v>
      </c>
      <c r="T501" s="124">
        <v>0</v>
      </c>
      <c r="U501" s="127">
        <v>0</v>
      </c>
      <c r="V501" s="124">
        <v>0</v>
      </c>
      <c r="W501" s="128">
        <v>0</v>
      </c>
    </row>
    <row r="502" spans="3:23" x14ac:dyDescent="0.25">
      <c r="C502">
        <f t="shared" si="10"/>
        <v>571</v>
      </c>
      <c r="D502" s="166">
        <v>0</v>
      </c>
      <c r="E502" s="101">
        <v>0</v>
      </c>
      <c r="F502" s="98">
        <v>0</v>
      </c>
      <c r="G502" s="101">
        <v>0</v>
      </c>
      <c r="H502" s="92">
        <v>0</v>
      </c>
      <c r="I502" s="127">
        <v>0</v>
      </c>
      <c r="J502" s="124">
        <v>0</v>
      </c>
      <c r="K502" s="127">
        <v>0</v>
      </c>
      <c r="L502" s="124">
        <v>0</v>
      </c>
      <c r="M502" s="128">
        <v>0</v>
      </c>
      <c r="N502" s="124">
        <v>0</v>
      </c>
      <c r="O502" s="127">
        <v>0</v>
      </c>
      <c r="P502" s="124">
        <v>0</v>
      </c>
      <c r="Q502" s="128">
        <v>0</v>
      </c>
      <c r="R502" s="124">
        <v>0</v>
      </c>
      <c r="S502" s="128">
        <v>0</v>
      </c>
      <c r="T502" s="124">
        <v>0</v>
      </c>
      <c r="U502" s="127">
        <v>0</v>
      </c>
      <c r="V502" s="124">
        <v>0</v>
      </c>
      <c r="W502" s="128">
        <v>0</v>
      </c>
    </row>
    <row r="503" spans="3:23" x14ac:dyDescent="0.25">
      <c r="C503">
        <f t="shared" si="10"/>
        <v>572</v>
      </c>
      <c r="D503" s="166">
        <v>0</v>
      </c>
      <c r="E503" s="101">
        <v>0</v>
      </c>
      <c r="F503" s="98">
        <v>0</v>
      </c>
      <c r="G503" s="101">
        <v>0</v>
      </c>
      <c r="H503" s="92">
        <v>0</v>
      </c>
      <c r="I503" s="127">
        <v>0</v>
      </c>
      <c r="J503" s="124">
        <v>0</v>
      </c>
      <c r="K503" s="127">
        <v>0</v>
      </c>
      <c r="L503" s="124">
        <v>0</v>
      </c>
      <c r="M503" s="128">
        <v>0</v>
      </c>
      <c r="N503" s="124">
        <v>0</v>
      </c>
      <c r="O503" s="127">
        <v>0</v>
      </c>
      <c r="P503" s="124">
        <v>0</v>
      </c>
      <c r="Q503" s="128">
        <v>0</v>
      </c>
      <c r="R503" s="124">
        <v>0</v>
      </c>
      <c r="S503" s="128">
        <v>0</v>
      </c>
      <c r="T503" s="124">
        <v>0</v>
      </c>
      <c r="U503" s="127">
        <v>0</v>
      </c>
      <c r="V503" s="124">
        <v>0</v>
      </c>
      <c r="W503" s="128">
        <v>0</v>
      </c>
    </row>
    <row r="504" spans="3:23" x14ac:dyDescent="0.25">
      <c r="C504">
        <f t="shared" si="10"/>
        <v>573</v>
      </c>
      <c r="D504" s="166">
        <v>0</v>
      </c>
      <c r="E504" s="101">
        <v>0</v>
      </c>
      <c r="F504" s="98">
        <v>0</v>
      </c>
      <c r="G504" s="101">
        <v>0</v>
      </c>
      <c r="H504" s="92">
        <v>0</v>
      </c>
      <c r="I504" s="127">
        <v>0</v>
      </c>
      <c r="J504" s="124">
        <v>0</v>
      </c>
      <c r="K504" s="127">
        <v>0</v>
      </c>
      <c r="L504" s="124">
        <v>0</v>
      </c>
      <c r="M504" s="128">
        <v>0</v>
      </c>
      <c r="N504" s="124">
        <v>0</v>
      </c>
      <c r="O504" s="127">
        <v>0</v>
      </c>
      <c r="P504" s="124">
        <v>0</v>
      </c>
      <c r="Q504" s="128">
        <v>0</v>
      </c>
      <c r="R504" s="124">
        <v>0</v>
      </c>
      <c r="S504" s="128">
        <v>0</v>
      </c>
      <c r="T504" s="124">
        <v>0</v>
      </c>
      <c r="U504" s="127">
        <v>0</v>
      </c>
      <c r="V504" s="124">
        <v>0</v>
      </c>
      <c r="W504" s="128">
        <v>0</v>
      </c>
    </row>
    <row r="505" spans="3:23" x14ac:dyDescent="0.25">
      <c r="C505">
        <f t="shared" si="10"/>
        <v>574</v>
      </c>
      <c r="D505" s="166">
        <v>0</v>
      </c>
      <c r="E505" s="101">
        <v>0</v>
      </c>
      <c r="F505" s="98">
        <v>0</v>
      </c>
      <c r="G505" s="101">
        <v>0</v>
      </c>
      <c r="H505" s="92">
        <v>0</v>
      </c>
      <c r="I505" s="127">
        <v>0</v>
      </c>
      <c r="J505" s="124">
        <v>0</v>
      </c>
      <c r="K505" s="127">
        <v>0</v>
      </c>
      <c r="L505" s="124">
        <v>0</v>
      </c>
      <c r="M505" s="128">
        <v>0</v>
      </c>
      <c r="N505" s="124">
        <v>0</v>
      </c>
      <c r="O505" s="127">
        <v>0</v>
      </c>
      <c r="P505" s="124">
        <v>0</v>
      </c>
      <c r="Q505" s="128">
        <v>0</v>
      </c>
      <c r="R505" s="124">
        <v>0</v>
      </c>
      <c r="S505" s="128">
        <v>0</v>
      </c>
      <c r="T505" s="124">
        <v>0</v>
      </c>
      <c r="U505" s="127">
        <v>0</v>
      </c>
      <c r="V505" s="124">
        <v>0</v>
      </c>
      <c r="W505" s="128">
        <v>0</v>
      </c>
    </row>
    <row r="506" spans="3:23" x14ac:dyDescent="0.25">
      <c r="C506">
        <f t="shared" si="10"/>
        <v>575</v>
      </c>
      <c r="D506" s="166">
        <v>0</v>
      </c>
      <c r="E506" s="101">
        <v>0</v>
      </c>
      <c r="F506" s="98">
        <v>0</v>
      </c>
      <c r="G506" s="101">
        <v>0</v>
      </c>
      <c r="H506" s="92">
        <v>0</v>
      </c>
      <c r="I506" s="127">
        <v>0</v>
      </c>
      <c r="J506" s="124">
        <v>0</v>
      </c>
      <c r="K506" s="127">
        <v>0</v>
      </c>
      <c r="L506" s="124">
        <v>0</v>
      </c>
      <c r="M506" s="128">
        <v>0</v>
      </c>
      <c r="N506" s="124">
        <v>0</v>
      </c>
      <c r="O506" s="127">
        <v>0</v>
      </c>
      <c r="P506" s="124">
        <v>0</v>
      </c>
      <c r="Q506" s="128">
        <v>0</v>
      </c>
      <c r="R506" s="124">
        <v>0</v>
      </c>
      <c r="S506" s="128">
        <v>0</v>
      </c>
      <c r="T506" s="124">
        <v>0</v>
      </c>
      <c r="U506" s="127">
        <v>0</v>
      </c>
      <c r="V506" s="124">
        <v>0</v>
      </c>
      <c r="W506" s="128">
        <v>0</v>
      </c>
    </row>
    <row r="507" spans="3:23" x14ac:dyDescent="0.25">
      <c r="C507">
        <f t="shared" si="10"/>
        <v>576</v>
      </c>
      <c r="D507" s="166">
        <v>0</v>
      </c>
      <c r="E507" s="101">
        <v>0</v>
      </c>
      <c r="F507" s="98">
        <v>0</v>
      </c>
      <c r="G507" s="101">
        <v>0</v>
      </c>
      <c r="H507" s="92">
        <v>0</v>
      </c>
      <c r="I507" s="127">
        <v>0</v>
      </c>
      <c r="J507" s="124">
        <v>0</v>
      </c>
      <c r="K507" s="127">
        <v>0</v>
      </c>
      <c r="L507" s="124">
        <v>0</v>
      </c>
      <c r="M507" s="128">
        <v>0</v>
      </c>
      <c r="N507" s="124">
        <v>0</v>
      </c>
      <c r="O507" s="127">
        <v>0</v>
      </c>
      <c r="P507" s="124">
        <v>0</v>
      </c>
      <c r="Q507" s="128">
        <v>0</v>
      </c>
      <c r="R507" s="124">
        <v>0</v>
      </c>
      <c r="S507" s="128">
        <v>0</v>
      </c>
      <c r="T507" s="124">
        <v>0</v>
      </c>
      <c r="U507" s="127">
        <v>0</v>
      </c>
      <c r="V507" s="124">
        <v>0</v>
      </c>
      <c r="W507" s="128">
        <v>0</v>
      </c>
    </row>
    <row r="508" spans="3:23" x14ac:dyDescent="0.25">
      <c r="C508">
        <f t="shared" si="10"/>
        <v>577</v>
      </c>
      <c r="D508" s="166">
        <v>0</v>
      </c>
      <c r="E508" s="101">
        <v>0</v>
      </c>
      <c r="F508" s="98">
        <v>0</v>
      </c>
      <c r="G508" s="101">
        <v>0</v>
      </c>
      <c r="H508" s="92">
        <v>0</v>
      </c>
      <c r="I508" s="127">
        <v>0</v>
      </c>
      <c r="J508" s="124">
        <v>0</v>
      </c>
      <c r="K508" s="127">
        <v>0</v>
      </c>
      <c r="L508" s="124">
        <v>0</v>
      </c>
      <c r="M508" s="128">
        <v>0</v>
      </c>
      <c r="N508" s="124">
        <v>0</v>
      </c>
      <c r="O508" s="127">
        <v>0</v>
      </c>
      <c r="P508" s="124">
        <v>0</v>
      </c>
      <c r="Q508" s="128">
        <v>0</v>
      </c>
      <c r="R508" s="124">
        <v>0</v>
      </c>
      <c r="S508" s="128">
        <v>0</v>
      </c>
      <c r="T508" s="124">
        <v>0</v>
      </c>
      <c r="U508" s="127">
        <v>0</v>
      </c>
      <c r="V508" s="124">
        <v>0</v>
      </c>
      <c r="W508" s="128">
        <v>0</v>
      </c>
    </row>
    <row r="509" spans="3:23" x14ac:dyDescent="0.25">
      <c r="C509">
        <f t="shared" si="10"/>
        <v>578</v>
      </c>
      <c r="D509" s="166">
        <v>0</v>
      </c>
      <c r="E509" s="101">
        <v>0</v>
      </c>
      <c r="F509" s="98">
        <v>0</v>
      </c>
      <c r="G509" s="101">
        <v>0</v>
      </c>
      <c r="H509" s="92">
        <v>0</v>
      </c>
      <c r="I509" s="127">
        <v>0</v>
      </c>
      <c r="J509" s="124">
        <v>0</v>
      </c>
      <c r="K509" s="127">
        <v>0</v>
      </c>
      <c r="L509" s="124">
        <v>0</v>
      </c>
      <c r="M509" s="128">
        <v>0</v>
      </c>
      <c r="N509" s="124">
        <v>0</v>
      </c>
      <c r="O509" s="127">
        <v>0</v>
      </c>
      <c r="P509" s="124">
        <v>0</v>
      </c>
      <c r="Q509" s="128">
        <v>0</v>
      </c>
      <c r="R509" s="124">
        <v>0</v>
      </c>
      <c r="S509" s="128">
        <v>0</v>
      </c>
      <c r="T509" s="124">
        <v>0</v>
      </c>
      <c r="U509" s="127">
        <v>0</v>
      </c>
      <c r="V509" s="124">
        <v>0</v>
      </c>
      <c r="W509" s="128">
        <v>0</v>
      </c>
    </row>
    <row r="510" spans="3:23" x14ac:dyDescent="0.25">
      <c r="C510">
        <f t="shared" si="10"/>
        <v>579</v>
      </c>
      <c r="D510" s="166">
        <v>0</v>
      </c>
      <c r="E510" s="101">
        <v>0</v>
      </c>
      <c r="F510" s="98">
        <v>0</v>
      </c>
      <c r="G510" s="101">
        <v>0</v>
      </c>
      <c r="H510" s="92">
        <v>0</v>
      </c>
      <c r="I510" s="127">
        <v>0</v>
      </c>
      <c r="J510" s="124">
        <v>0</v>
      </c>
      <c r="K510" s="127">
        <v>0</v>
      </c>
      <c r="L510" s="124">
        <v>0</v>
      </c>
      <c r="M510" s="128">
        <v>0</v>
      </c>
      <c r="N510" s="124">
        <v>0</v>
      </c>
      <c r="O510" s="127">
        <v>0</v>
      </c>
      <c r="P510" s="124">
        <v>0</v>
      </c>
      <c r="Q510" s="128">
        <v>0</v>
      </c>
      <c r="R510" s="124">
        <v>0</v>
      </c>
      <c r="S510" s="128">
        <v>0</v>
      </c>
      <c r="T510" s="124">
        <v>0</v>
      </c>
      <c r="U510" s="127">
        <v>0</v>
      </c>
      <c r="V510" s="124">
        <v>0</v>
      </c>
      <c r="W510" s="128">
        <v>0</v>
      </c>
    </row>
    <row r="511" spans="3:23" x14ac:dyDescent="0.25">
      <c r="C511">
        <f t="shared" si="10"/>
        <v>580</v>
      </c>
      <c r="D511" s="166">
        <v>0</v>
      </c>
      <c r="E511" s="101">
        <v>0</v>
      </c>
      <c r="F511" s="98">
        <v>0</v>
      </c>
      <c r="G511" s="101">
        <v>0</v>
      </c>
      <c r="H511" s="92">
        <v>0</v>
      </c>
      <c r="I511" s="127">
        <v>0</v>
      </c>
      <c r="J511" s="124">
        <v>0</v>
      </c>
      <c r="K511" s="127">
        <v>0</v>
      </c>
      <c r="L511" s="124">
        <v>0</v>
      </c>
      <c r="M511" s="128">
        <v>0</v>
      </c>
      <c r="N511" s="124">
        <v>0</v>
      </c>
      <c r="O511" s="127">
        <v>0</v>
      </c>
      <c r="P511" s="124">
        <v>0</v>
      </c>
      <c r="Q511" s="128">
        <v>0</v>
      </c>
      <c r="R511" s="124">
        <v>0</v>
      </c>
      <c r="S511" s="128">
        <v>0</v>
      </c>
      <c r="T511" s="124">
        <v>0</v>
      </c>
      <c r="U511" s="127">
        <v>0</v>
      </c>
      <c r="V511" s="124">
        <v>0</v>
      </c>
      <c r="W511" s="128">
        <v>0</v>
      </c>
    </row>
    <row r="512" spans="3:23" x14ac:dyDescent="0.25">
      <c r="C512">
        <f t="shared" si="10"/>
        <v>581</v>
      </c>
      <c r="D512" s="166">
        <v>0</v>
      </c>
      <c r="E512" s="101">
        <v>0</v>
      </c>
      <c r="F512" s="98">
        <v>0</v>
      </c>
      <c r="G512" s="101">
        <v>0</v>
      </c>
      <c r="H512" s="92">
        <v>0</v>
      </c>
      <c r="I512" s="127">
        <v>0</v>
      </c>
      <c r="J512" s="124">
        <v>0</v>
      </c>
      <c r="K512" s="127">
        <v>0</v>
      </c>
      <c r="L512" s="124">
        <v>0</v>
      </c>
      <c r="M512" s="128">
        <v>0</v>
      </c>
      <c r="N512" s="124">
        <v>0</v>
      </c>
      <c r="O512" s="127">
        <v>0</v>
      </c>
      <c r="P512" s="124">
        <v>0</v>
      </c>
      <c r="Q512" s="128">
        <v>0</v>
      </c>
      <c r="R512" s="124">
        <v>0</v>
      </c>
      <c r="S512" s="128">
        <v>0</v>
      </c>
      <c r="T512" s="124">
        <v>0</v>
      </c>
      <c r="U512" s="127">
        <v>0</v>
      </c>
      <c r="V512" s="124">
        <v>0</v>
      </c>
      <c r="W512" s="128">
        <v>0</v>
      </c>
    </row>
    <row r="513" spans="3:23" x14ac:dyDescent="0.25">
      <c r="C513">
        <f t="shared" si="10"/>
        <v>582</v>
      </c>
      <c r="D513" s="166">
        <v>0</v>
      </c>
      <c r="E513" s="101">
        <v>0</v>
      </c>
      <c r="F513" s="98">
        <v>0</v>
      </c>
      <c r="G513" s="101">
        <v>0</v>
      </c>
      <c r="H513" s="92">
        <v>0</v>
      </c>
      <c r="I513" s="127">
        <v>0</v>
      </c>
      <c r="J513" s="124">
        <v>0</v>
      </c>
      <c r="K513" s="127">
        <v>0</v>
      </c>
      <c r="L513" s="124">
        <v>0</v>
      </c>
      <c r="M513" s="128">
        <v>0</v>
      </c>
      <c r="N513" s="124">
        <v>0</v>
      </c>
      <c r="O513" s="127">
        <v>0</v>
      </c>
      <c r="P513" s="124">
        <v>0</v>
      </c>
      <c r="Q513" s="128">
        <v>0</v>
      </c>
      <c r="R513" s="124">
        <v>0</v>
      </c>
      <c r="S513" s="128">
        <v>0</v>
      </c>
      <c r="T513" s="124">
        <v>0</v>
      </c>
      <c r="U513" s="127">
        <v>0</v>
      </c>
      <c r="V513" s="124">
        <v>0</v>
      </c>
      <c r="W513" s="128">
        <v>0</v>
      </c>
    </row>
    <row r="514" spans="3:23" x14ac:dyDescent="0.25">
      <c r="C514">
        <f t="shared" si="10"/>
        <v>583</v>
      </c>
      <c r="D514" s="166">
        <v>0</v>
      </c>
      <c r="E514" s="101">
        <v>0</v>
      </c>
      <c r="F514" s="98">
        <v>0</v>
      </c>
      <c r="G514" s="101">
        <v>0</v>
      </c>
      <c r="H514" s="92">
        <v>0</v>
      </c>
      <c r="I514" s="127">
        <v>0</v>
      </c>
      <c r="J514" s="124">
        <v>0</v>
      </c>
      <c r="K514" s="127">
        <v>0</v>
      </c>
      <c r="L514" s="124">
        <v>0</v>
      </c>
      <c r="M514" s="128">
        <v>0</v>
      </c>
      <c r="N514" s="124">
        <v>0</v>
      </c>
      <c r="O514" s="127">
        <v>0</v>
      </c>
      <c r="P514" s="124">
        <v>0</v>
      </c>
      <c r="Q514" s="128">
        <v>0</v>
      </c>
      <c r="R514" s="124">
        <v>0</v>
      </c>
      <c r="S514" s="128">
        <v>0</v>
      </c>
      <c r="T514" s="124">
        <v>0</v>
      </c>
      <c r="U514" s="127">
        <v>0</v>
      </c>
      <c r="V514" s="124">
        <v>0</v>
      </c>
      <c r="W514" s="128">
        <v>0</v>
      </c>
    </row>
    <row r="515" spans="3:23" x14ac:dyDescent="0.25">
      <c r="C515">
        <f t="shared" si="10"/>
        <v>584</v>
      </c>
      <c r="D515" s="166">
        <v>0</v>
      </c>
      <c r="E515" s="101">
        <v>0</v>
      </c>
      <c r="F515" s="98">
        <v>0</v>
      </c>
      <c r="G515" s="101">
        <v>0</v>
      </c>
      <c r="H515" s="92">
        <v>0</v>
      </c>
      <c r="I515" s="127">
        <v>0</v>
      </c>
      <c r="J515" s="124">
        <v>0</v>
      </c>
      <c r="K515" s="127">
        <v>0</v>
      </c>
      <c r="L515" s="124">
        <v>0</v>
      </c>
      <c r="M515" s="128">
        <v>0</v>
      </c>
      <c r="N515" s="124">
        <v>0</v>
      </c>
      <c r="O515" s="127">
        <v>0</v>
      </c>
      <c r="P515" s="124">
        <v>0</v>
      </c>
      <c r="Q515" s="128">
        <v>0</v>
      </c>
      <c r="R515" s="124">
        <v>0</v>
      </c>
      <c r="S515" s="128">
        <v>0</v>
      </c>
      <c r="T515" s="124">
        <v>0</v>
      </c>
      <c r="U515" s="127">
        <v>0</v>
      </c>
      <c r="V515" s="124">
        <v>0</v>
      </c>
      <c r="W515" s="128">
        <v>0</v>
      </c>
    </row>
    <row r="516" spans="3:23" x14ac:dyDescent="0.25">
      <c r="C516">
        <f t="shared" si="10"/>
        <v>585</v>
      </c>
      <c r="D516" s="166">
        <v>0</v>
      </c>
      <c r="E516" s="101">
        <v>0</v>
      </c>
      <c r="F516" s="98">
        <v>0</v>
      </c>
      <c r="G516" s="101">
        <v>0</v>
      </c>
      <c r="H516" s="92">
        <v>0</v>
      </c>
      <c r="I516" s="127">
        <v>0</v>
      </c>
      <c r="J516" s="124">
        <v>0</v>
      </c>
      <c r="K516" s="127">
        <v>0</v>
      </c>
      <c r="L516" s="124">
        <v>0</v>
      </c>
      <c r="M516" s="128">
        <v>0</v>
      </c>
      <c r="N516" s="124">
        <v>0</v>
      </c>
      <c r="O516" s="127">
        <v>0</v>
      </c>
      <c r="P516" s="124">
        <v>0</v>
      </c>
      <c r="Q516" s="128">
        <v>0</v>
      </c>
      <c r="R516" s="124">
        <v>0</v>
      </c>
      <c r="S516" s="128">
        <v>0</v>
      </c>
      <c r="T516" s="124">
        <v>0</v>
      </c>
      <c r="U516" s="127">
        <v>0</v>
      </c>
      <c r="V516" s="124">
        <v>0</v>
      </c>
      <c r="W516" s="128">
        <v>0</v>
      </c>
    </row>
    <row r="517" spans="3:23" x14ac:dyDescent="0.25">
      <c r="C517">
        <f t="shared" si="10"/>
        <v>586</v>
      </c>
      <c r="D517" s="166">
        <v>0</v>
      </c>
      <c r="E517" s="101">
        <v>0</v>
      </c>
      <c r="F517" s="98">
        <v>0</v>
      </c>
      <c r="G517" s="101">
        <v>0</v>
      </c>
      <c r="H517" s="92">
        <v>0</v>
      </c>
      <c r="I517" s="127">
        <v>0</v>
      </c>
      <c r="J517" s="124">
        <v>0</v>
      </c>
      <c r="K517" s="127">
        <v>0</v>
      </c>
      <c r="L517" s="124">
        <v>0</v>
      </c>
      <c r="M517" s="128">
        <v>0</v>
      </c>
      <c r="N517" s="124">
        <v>0</v>
      </c>
      <c r="O517" s="127">
        <v>0</v>
      </c>
      <c r="P517" s="124">
        <v>0</v>
      </c>
      <c r="Q517" s="128">
        <v>0</v>
      </c>
      <c r="R517" s="124">
        <v>0</v>
      </c>
      <c r="S517" s="128">
        <v>0</v>
      </c>
      <c r="T517" s="124">
        <v>0</v>
      </c>
      <c r="U517" s="127">
        <v>0</v>
      </c>
      <c r="V517" s="124">
        <v>0</v>
      </c>
      <c r="W517" s="128">
        <v>0</v>
      </c>
    </row>
    <row r="518" spans="3:23" x14ac:dyDescent="0.25">
      <c r="C518">
        <f t="shared" si="10"/>
        <v>587</v>
      </c>
      <c r="D518" s="166">
        <v>0</v>
      </c>
      <c r="E518" s="101">
        <v>0</v>
      </c>
      <c r="F518" s="98">
        <v>0</v>
      </c>
      <c r="G518" s="101">
        <v>0</v>
      </c>
      <c r="H518" s="92">
        <v>0</v>
      </c>
      <c r="I518" s="127">
        <v>0</v>
      </c>
      <c r="J518" s="124">
        <v>0</v>
      </c>
      <c r="K518" s="127">
        <v>0</v>
      </c>
      <c r="L518" s="124">
        <v>0</v>
      </c>
      <c r="M518" s="128">
        <v>0</v>
      </c>
      <c r="N518" s="124">
        <v>0</v>
      </c>
      <c r="O518" s="127">
        <v>0</v>
      </c>
      <c r="P518" s="124">
        <v>0</v>
      </c>
      <c r="Q518" s="128">
        <v>0</v>
      </c>
      <c r="R518" s="124">
        <v>0</v>
      </c>
      <c r="S518" s="128">
        <v>0</v>
      </c>
      <c r="T518" s="124">
        <v>0</v>
      </c>
      <c r="U518" s="127">
        <v>0</v>
      </c>
      <c r="V518" s="124">
        <v>0</v>
      </c>
      <c r="W518" s="128">
        <v>0</v>
      </c>
    </row>
    <row r="519" spans="3:23" x14ac:dyDescent="0.25">
      <c r="C519">
        <f t="shared" si="10"/>
        <v>588</v>
      </c>
      <c r="D519" s="166">
        <v>0</v>
      </c>
      <c r="E519" s="101">
        <v>0</v>
      </c>
      <c r="F519" s="98">
        <v>0</v>
      </c>
      <c r="G519" s="101">
        <v>0</v>
      </c>
      <c r="H519" s="92">
        <v>0</v>
      </c>
      <c r="I519" s="127">
        <v>0</v>
      </c>
      <c r="J519" s="124">
        <v>0</v>
      </c>
      <c r="K519" s="127">
        <v>0</v>
      </c>
      <c r="L519" s="124">
        <v>0</v>
      </c>
      <c r="M519" s="128">
        <v>0</v>
      </c>
      <c r="N519" s="124">
        <v>0</v>
      </c>
      <c r="O519" s="127">
        <v>0</v>
      </c>
      <c r="P519" s="124">
        <v>0</v>
      </c>
      <c r="Q519" s="128">
        <v>0</v>
      </c>
      <c r="R519" s="124">
        <v>0</v>
      </c>
      <c r="S519" s="128">
        <v>0</v>
      </c>
      <c r="T519" s="124">
        <v>0</v>
      </c>
      <c r="U519" s="127">
        <v>0</v>
      </c>
      <c r="V519" s="124">
        <v>0</v>
      </c>
      <c r="W519" s="128">
        <v>0</v>
      </c>
    </row>
    <row r="520" spans="3:23" x14ac:dyDescent="0.25">
      <c r="C520">
        <f t="shared" si="10"/>
        <v>589</v>
      </c>
      <c r="D520" s="166">
        <v>0</v>
      </c>
      <c r="E520" s="101">
        <v>0</v>
      </c>
      <c r="F520" s="98">
        <v>0</v>
      </c>
      <c r="G520" s="101">
        <v>0</v>
      </c>
      <c r="H520" s="92">
        <v>0</v>
      </c>
      <c r="I520" s="127">
        <v>0</v>
      </c>
      <c r="J520" s="124">
        <v>0</v>
      </c>
      <c r="K520" s="127">
        <v>0</v>
      </c>
      <c r="L520" s="124">
        <v>0</v>
      </c>
      <c r="M520" s="128">
        <v>0</v>
      </c>
      <c r="N520" s="124">
        <v>0</v>
      </c>
      <c r="O520" s="127">
        <v>0</v>
      </c>
      <c r="P520" s="124">
        <v>0</v>
      </c>
      <c r="Q520" s="128">
        <v>0</v>
      </c>
      <c r="R520" s="124">
        <v>0</v>
      </c>
      <c r="S520" s="128">
        <v>0</v>
      </c>
      <c r="T520" s="124">
        <v>0</v>
      </c>
      <c r="U520" s="127">
        <v>0</v>
      </c>
      <c r="V520" s="124">
        <v>0</v>
      </c>
      <c r="W520" s="128">
        <v>0</v>
      </c>
    </row>
    <row r="521" spans="3:23" x14ac:dyDescent="0.25">
      <c r="C521">
        <f t="shared" si="10"/>
        <v>590</v>
      </c>
      <c r="D521" s="166">
        <v>0</v>
      </c>
      <c r="E521" s="101">
        <v>0</v>
      </c>
      <c r="F521" s="98">
        <v>0</v>
      </c>
      <c r="G521" s="101">
        <v>0</v>
      </c>
      <c r="H521" s="92">
        <v>0</v>
      </c>
      <c r="I521" s="127">
        <v>0</v>
      </c>
      <c r="J521" s="124">
        <v>0</v>
      </c>
      <c r="K521" s="127">
        <v>0</v>
      </c>
      <c r="L521" s="124">
        <v>0</v>
      </c>
      <c r="M521" s="128">
        <v>0</v>
      </c>
      <c r="N521" s="124">
        <v>0</v>
      </c>
      <c r="O521" s="127">
        <v>0</v>
      </c>
      <c r="P521" s="124">
        <v>0</v>
      </c>
      <c r="Q521" s="128">
        <v>0</v>
      </c>
      <c r="R521" s="124">
        <v>0</v>
      </c>
      <c r="S521" s="128">
        <v>0</v>
      </c>
      <c r="T521" s="124">
        <v>0</v>
      </c>
      <c r="U521" s="127">
        <v>0</v>
      </c>
      <c r="V521" s="124">
        <v>0</v>
      </c>
      <c r="W521" s="128">
        <v>0</v>
      </c>
    </row>
    <row r="522" spans="3:23" x14ac:dyDescent="0.25">
      <c r="C522">
        <f t="shared" si="10"/>
        <v>591</v>
      </c>
      <c r="D522" s="166">
        <v>0</v>
      </c>
      <c r="E522" s="101">
        <v>0</v>
      </c>
      <c r="F522" s="98">
        <v>0</v>
      </c>
      <c r="G522" s="101">
        <v>0</v>
      </c>
      <c r="H522" s="92">
        <v>0</v>
      </c>
      <c r="I522" s="127">
        <v>0</v>
      </c>
      <c r="J522" s="124">
        <v>0</v>
      </c>
      <c r="K522" s="127">
        <v>0</v>
      </c>
      <c r="L522" s="124">
        <v>0</v>
      </c>
      <c r="M522" s="128">
        <v>0</v>
      </c>
      <c r="N522" s="124">
        <v>0</v>
      </c>
      <c r="O522" s="127">
        <v>0</v>
      </c>
      <c r="P522" s="124">
        <v>0</v>
      </c>
      <c r="Q522" s="128">
        <v>0</v>
      </c>
      <c r="R522" s="124">
        <v>0</v>
      </c>
      <c r="S522" s="128">
        <v>0</v>
      </c>
      <c r="T522" s="124">
        <v>0</v>
      </c>
      <c r="U522" s="127">
        <v>0</v>
      </c>
      <c r="V522" s="124">
        <v>0</v>
      </c>
      <c r="W522" s="128">
        <v>0</v>
      </c>
    </row>
    <row r="523" spans="3:23" x14ac:dyDescent="0.25">
      <c r="C523">
        <f t="shared" si="10"/>
        <v>592</v>
      </c>
      <c r="D523" s="166">
        <v>0</v>
      </c>
      <c r="E523" s="101">
        <v>0</v>
      </c>
      <c r="F523" s="98">
        <v>0</v>
      </c>
      <c r="G523" s="101">
        <v>0</v>
      </c>
      <c r="H523" s="92">
        <v>0</v>
      </c>
      <c r="I523" s="127">
        <v>0</v>
      </c>
      <c r="J523" s="124">
        <v>0</v>
      </c>
      <c r="K523" s="127">
        <v>0</v>
      </c>
      <c r="L523" s="124">
        <v>0</v>
      </c>
      <c r="M523" s="128">
        <v>0</v>
      </c>
      <c r="N523" s="124">
        <v>0</v>
      </c>
      <c r="O523" s="127">
        <v>0</v>
      </c>
      <c r="P523" s="124">
        <v>0</v>
      </c>
      <c r="Q523" s="128">
        <v>0</v>
      </c>
      <c r="R523" s="124">
        <v>0</v>
      </c>
      <c r="S523" s="128">
        <v>0</v>
      </c>
      <c r="T523" s="124">
        <v>0</v>
      </c>
      <c r="U523" s="127">
        <v>0</v>
      </c>
      <c r="V523" s="124">
        <v>0</v>
      </c>
      <c r="W523" s="128">
        <v>0</v>
      </c>
    </row>
    <row r="524" spans="3:23" x14ac:dyDescent="0.25">
      <c r="C524">
        <f t="shared" si="10"/>
        <v>593</v>
      </c>
      <c r="D524" s="166">
        <v>0</v>
      </c>
      <c r="E524" s="101">
        <v>0</v>
      </c>
      <c r="F524" s="98">
        <v>0</v>
      </c>
      <c r="G524" s="101">
        <v>0</v>
      </c>
      <c r="H524" s="92">
        <v>0</v>
      </c>
      <c r="I524" s="127">
        <v>0</v>
      </c>
      <c r="J524" s="124">
        <v>0</v>
      </c>
      <c r="K524" s="127">
        <v>0</v>
      </c>
      <c r="L524" s="124">
        <v>0</v>
      </c>
      <c r="M524" s="128">
        <v>0</v>
      </c>
      <c r="N524" s="124">
        <v>0</v>
      </c>
      <c r="O524" s="127">
        <v>0</v>
      </c>
      <c r="P524" s="124">
        <v>0</v>
      </c>
      <c r="Q524" s="128">
        <v>0</v>
      </c>
      <c r="R524" s="124">
        <v>0</v>
      </c>
      <c r="S524" s="128">
        <v>0</v>
      </c>
      <c r="T524" s="124">
        <v>0</v>
      </c>
      <c r="U524" s="127">
        <v>0</v>
      </c>
      <c r="V524" s="124">
        <v>0</v>
      </c>
      <c r="W524" s="128">
        <v>0</v>
      </c>
    </row>
    <row r="525" spans="3:23" x14ac:dyDescent="0.25">
      <c r="C525">
        <f t="shared" si="10"/>
        <v>594</v>
      </c>
      <c r="D525" s="166">
        <v>0</v>
      </c>
      <c r="E525" s="101">
        <v>0</v>
      </c>
      <c r="F525" s="98">
        <v>0</v>
      </c>
      <c r="G525" s="101">
        <v>0</v>
      </c>
      <c r="H525" s="92">
        <v>0</v>
      </c>
      <c r="I525" s="127">
        <v>0</v>
      </c>
      <c r="J525" s="124">
        <v>0</v>
      </c>
      <c r="K525" s="127">
        <v>0</v>
      </c>
      <c r="L525" s="124">
        <v>0</v>
      </c>
      <c r="M525" s="128">
        <v>0</v>
      </c>
      <c r="N525" s="124">
        <v>0</v>
      </c>
      <c r="O525" s="127">
        <v>0</v>
      </c>
      <c r="P525" s="124">
        <v>0</v>
      </c>
      <c r="Q525" s="128">
        <v>0</v>
      </c>
      <c r="R525" s="124">
        <v>0</v>
      </c>
      <c r="S525" s="128">
        <v>0</v>
      </c>
      <c r="T525" s="124">
        <v>0</v>
      </c>
      <c r="U525" s="127">
        <v>0</v>
      </c>
      <c r="V525" s="124">
        <v>0</v>
      </c>
      <c r="W525" s="128">
        <v>0</v>
      </c>
    </row>
    <row r="526" spans="3:23" ht="15.75" thickBot="1" x14ac:dyDescent="0.3">
      <c r="C526">
        <f t="shared" si="10"/>
        <v>595</v>
      </c>
      <c r="D526" s="167">
        <v>0</v>
      </c>
      <c r="E526" s="102">
        <v>0</v>
      </c>
      <c r="F526" s="99">
        <v>0</v>
      </c>
      <c r="G526" s="102">
        <v>0</v>
      </c>
      <c r="H526" s="100">
        <v>0</v>
      </c>
      <c r="I526" s="129">
        <v>0</v>
      </c>
      <c r="J526" s="130">
        <v>0</v>
      </c>
      <c r="K526" s="129">
        <v>0</v>
      </c>
      <c r="L526" s="130">
        <v>0</v>
      </c>
      <c r="M526" s="131">
        <v>0</v>
      </c>
      <c r="N526" s="130">
        <v>0</v>
      </c>
      <c r="O526" s="129">
        <v>0</v>
      </c>
      <c r="P526" s="130">
        <v>0</v>
      </c>
      <c r="Q526" s="131">
        <v>0</v>
      </c>
      <c r="R526" s="130">
        <v>0</v>
      </c>
      <c r="S526" s="131">
        <v>0</v>
      </c>
      <c r="T526" s="130">
        <v>0</v>
      </c>
      <c r="U526" s="129">
        <v>0</v>
      </c>
      <c r="V526" s="130">
        <v>0</v>
      </c>
      <c r="W526" s="131">
        <v>0</v>
      </c>
    </row>
    <row r="564" spans="10:10" x14ac:dyDescent="0.25">
      <c r="J564" s="88"/>
    </row>
    <row r="565" spans="10:10" x14ac:dyDescent="0.25">
      <c r="J565" s="88"/>
    </row>
    <row r="566" spans="10:10" x14ac:dyDescent="0.25">
      <c r="J566" s="88"/>
    </row>
    <row r="567" spans="10:10" x14ac:dyDescent="0.25">
      <c r="J567" s="88"/>
    </row>
    <row r="568" spans="10:10" x14ac:dyDescent="0.25">
      <c r="J568" s="88"/>
    </row>
  </sheetData>
  <sheetProtection formatCells="0" formatColumns="0" formatRows="0" insertColumns="0" insertRows="0" insertHyperlinks="0"/>
  <mergeCells count="61">
    <mergeCell ref="O2:R2"/>
    <mergeCell ref="O7:R7"/>
    <mergeCell ref="K27:M27"/>
    <mergeCell ref="J10:J11"/>
    <mergeCell ref="K26:M26"/>
    <mergeCell ref="K21:M21"/>
    <mergeCell ref="K23:M23"/>
    <mergeCell ref="K25:M25"/>
    <mergeCell ref="K20:M20"/>
    <mergeCell ref="K22:M22"/>
    <mergeCell ref="K24:M24"/>
    <mergeCell ref="K15:M15"/>
    <mergeCell ref="K11:M11"/>
    <mergeCell ref="K14:M14"/>
    <mergeCell ref="K16:M16"/>
    <mergeCell ref="K3:M3"/>
    <mergeCell ref="E28:G28"/>
    <mergeCell ref="K9:M9"/>
    <mergeCell ref="K5:M5"/>
    <mergeCell ref="K12:M12"/>
    <mergeCell ref="K13:M13"/>
    <mergeCell ref="K10:M10"/>
    <mergeCell ref="K6:M6"/>
    <mergeCell ref="I5:I6"/>
    <mergeCell ref="J5:J6"/>
    <mergeCell ref="K7:M7"/>
    <mergeCell ref="K8:M8"/>
    <mergeCell ref="E27:G27"/>
    <mergeCell ref="E17:G17"/>
    <mergeCell ref="I10:I11"/>
    <mergeCell ref="E26:G26"/>
    <mergeCell ref="E25:G25"/>
    <mergeCell ref="D15:D16"/>
    <mergeCell ref="D20:D21"/>
    <mergeCell ref="C15:C16"/>
    <mergeCell ref="C20:C21"/>
    <mergeCell ref="E24:G24"/>
    <mergeCell ref="E22:G22"/>
    <mergeCell ref="E15:G15"/>
    <mergeCell ref="E19:G19"/>
    <mergeCell ref="E23:G23"/>
    <mergeCell ref="E16:G16"/>
    <mergeCell ref="E18:G18"/>
    <mergeCell ref="E20:G20"/>
    <mergeCell ref="E21:G21"/>
    <mergeCell ref="J19:M19"/>
    <mergeCell ref="J2:M2"/>
    <mergeCell ref="K28:M28"/>
    <mergeCell ref="E2:G2"/>
    <mergeCell ref="G7:G8"/>
    <mergeCell ref="G11:G12"/>
    <mergeCell ref="G5:G6"/>
    <mergeCell ref="G9:G10"/>
    <mergeCell ref="F3:F4"/>
    <mergeCell ref="F5:F6"/>
    <mergeCell ref="F7:F8"/>
    <mergeCell ref="F11:F12"/>
    <mergeCell ref="F9:F10"/>
    <mergeCell ref="E14:G14"/>
    <mergeCell ref="E13:G13"/>
    <mergeCell ref="K4:M4"/>
  </mergeCells>
  <phoneticPr fontId="0" type="noConversion"/>
  <conditionalFormatting sqref="N27">
    <cfRule type="containsText" dxfId="18" priority="26" operator="containsText" text="!">
      <formula>NOT(ISERROR(SEARCH("!",N27)))</formula>
    </cfRule>
  </conditionalFormatting>
  <conditionalFormatting sqref="N20:N21">
    <cfRule type="containsText" dxfId="17" priority="25" operator="containsText" text="!">
      <formula>NOT(ISERROR(SEARCH("!",N20)))</formula>
    </cfRule>
  </conditionalFormatting>
  <conditionalFormatting sqref="N23">
    <cfRule type="containsText" dxfId="16" priority="24" operator="containsText" text="!">
      <formula>NOT(ISERROR(SEARCH("!",N23)))</formula>
    </cfRule>
  </conditionalFormatting>
  <conditionalFormatting sqref="O45">
    <cfRule type="containsText" dxfId="15" priority="18" operator="containsText" text="!">
      <formula>NOT(ISERROR(SEARCH("!",O45)))</formula>
    </cfRule>
  </conditionalFormatting>
  <conditionalFormatting sqref="D27">
    <cfRule type="expression" dxfId="14" priority="3">
      <formula>$J$27&lt;&gt;""</formula>
    </cfRule>
  </conditionalFormatting>
  <conditionalFormatting sqref="D25">
    <cfRule type="expression" dxfId="13" priority="2">
      <formula>$J$27&lt;&gt;""</formula>
    </cfRule>
  </conditionalFormatting>
  <conditionalFormatting sqref="D20:D21">
    <cfRule type="expression" dxfId="12" priority="1">
      <formula>$J$27&lt;&gt;""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Initialize_everything">
                <anchor moveWithCells="1" sizeWithCells="1">
                  <from>
                    <xdr:col>7</xdr:col>
                    <xdr:colOff>161925</xdr:colOff>
                    <xdr:row>15</xdr:row>
                    <xdr:rowOff>57150</xdr:rowOff>
                  </from>
                  <to>
                    <xdr:col>8</xdr:col>
                    <xdr:colOff>933450</xdr:colOff>
                    <xdr:row>19</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23" operator="containsText" id="{7A7D9A1D-C159-4396-8E26-CF3306EDD780}">
            <xm:f>NOT(ISERROR(SEARCH("Error",G3)))</xm:f>
            <xm:f>"Error"</xm:f>
            <x14:dxf>
              <font>
                <b/>
                <i val="0"/>
              </font>
              <fill>
                <patternFill>
                  <bgColor rgb="FFFFFF00"/>
                </patternFill>
              </fill>
            </x14:dxf>
          </x14:cfRule>
          <xm:sqref>G3:G4</xm:sqref>
        </x14:conditionalFormatting>
        <x14:conditionalFormatting xmlns:xm="http://schemas.microsoft.com/office/excel/2006/main">
          <x14:cfRule type="containsText" priority="20" operator="containsText" id="{79399DAD-7566-4391-803F-F6457A87D142}">
            <xm:f>NOT(ISERROR(SEARCH("Error",G5)))</xm:f>
            <xm:f>"Error"</xm:f>
            <x14:dxf>
              <font>
                <b/>
                <i val="0"/>
              </font>
              <fill>
                <patternFill>
                  <bgColor rgb="FFFFFF00"/>
                </patternFill>
              </fill>
            </x14:dxf>
          </x14:cfRule>
          <xm:sqref>G5:G6</xm:sqref>
        </x14:conditionalFormatting>
        <x14:conditionalFormatting xmlns:xm="http://schemas.microsoft.com/office/excel/2006/main">
          <x14:cfRule type="containsText" priority="14" operator="containsText" id="{FD1D37A3-FBA4-4229-AA74-CE2320EC8C01}">
            <xm:f>NOT(ISERROR(SEARCH("Error",G7)))</xm:f>
            <xm:f>"Error"</xm:f>
            <x14:dxf>
              <font>
                <b/>
                <i val="0"/>
              </font>
              <fill>
                <patternFill>
                  <bgColor rgb="FFFFFF00"/>
                </patternFill>
              </fill>
            </x14:dxf>
          </x14:cfRule>
          <xm:sqref>G7:G12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33F66-48B9-4100-B1DC-3CEDB177F6D0}">
  <sheetPr codeName="Sheet11"/>
  <dimension ref="D2:T201"/>
  <sheetViews>
    <sheetView topLeftCell="A171" workbookViewId="0">
      <selection activeCell="M100" sqref="M100"/>
    </sheetView>
  </sheetViews>
  <sheetFormatPr defaultRowHeight="15" x14ac:dyDescent="0.25"/>
  <sheetData>
    <row r="2" spans="4:15" x14ac:dyDescent="0.25">
      <c r="D2" s="216">
        <v>14.97</v>
      </c>
      <c r="E2" s="218">
        <v>104.8</v>
      </c>
      <c r="F2" t="s">
        <v>355</v>
      </c>
    </row>
    <row r="3" spans="4:15" x14ac:dyDescent="0.25">
      <c r="D3" s="94">
        <v>2315.8950617501655</v>
      </c>
      <c r="E3" s="224" t="s">
        <v>293</v>
      </c>
      <c r="F3" t="s">
        <v>356</v>
      </c>
    </row>
    <row r="4" spans="4:15" x14ac:dyDescent="0.25">
      <c r="E4" s="236" t="s">
        <v>303</v>
      </c>
      <c r="F4" t="s">
        <v>304</v>
      </c>
    </row>
    <row r="5" spans="4:15" x14ac:dyDescent="0.25">
      <c r="F5" t="s">
        <v>294</v>
      </c>
    </row>
    <row r="8" spans="4:15" ht="18.75" x14ac:dyDescent="0.25">
      <c r="F8" s="409" t="s">
        <v>295</v>
      </c>
      <c r="G8" s="410"/>
      <c r="H8" s="410"/>
      <c r="I8" s="410"/>
      <c r="J8" s="411"/>
      <c r="K8" s="411"/>
      <c r="L8" s="411"/>
      <c r="M8" s="411"/>
      <c r="N8" s="411"/>
      <c r="O8" s="411"/>
    </row>
    <row r="9" spans="4:15" x14ac:dyDescent="0.25">
      <c r="D9" t="s">
        <v>132</v>
      </c>
      <c r="E9">
        <v>1</v>
      </c>
      <c r="F9" t="s">
        <v>220</v>
      </c>
    </row>
    <row r="10" spans="4:15" x14ac:dyDescent="0.25">
      <c r="E10">
        <v>2</v>
      </c>
      <c r="F10" t="s">
        <v>221</v>
      </c>
    </row>
    <row r="11" spans="4:15" x14ac:dyDescent="0.25">
      <c r="E11">
        <v>3</v>
      </c>
      <c r="F11" t="s">
        <v>164</v>
      </c>
    </row>
    <row r="12" spans="4:15" x14ac:dyDescent="0.25">
      <c r="E12">
        <v>4</v>
      </c>
      <c r="F12" t="s">
        <v>165</v>
      </c>
    </row>
    <row r="13" spans="4:15" x14ac:dyDescent="0.25">
      <c r="E13">
        <f>E12+1</f>
        <v>5</v>
      </c>
      <c r="F13" t="s">
        <v>166</v>
      </c>
    </row>
    <row r="14" spans="4:15" x14ac:dyDescent="0.25">
      <c r="E14">
        <f t="shared" ref="E14:E84" si="0">E13+1</f>
        <v>6</v>
      </c>
      <c r="F14" t="s">
        <v>167</v>
      </c>
    </row>
    <row r="15" spans="4:15" x14ac:dyDescent="0.25">
      <c r="E15">
        <f t="shared" si="0"/>
        <v>7</v>
      </c>
      <c r="F15" t="s">
        <v>169</v>
      </c>
    </row>
    <row r="16" spans="4:15" x14ac:dyDescent="0.25">
      <c r="E16">
        <f t="shared" si="0"/>
        <v>8</v>
      </c>
      <c r="F16" t="s">
        <v>168</v>
      </c>
    </row>
    <row r="17" spans="5:6" x14ac:dyDescent="0.25">
      <c r="E17">
        <f t="shared" si="0"/>
        <v>9</v>
      </c>
      <c r="F17" t="s">
        <v>170</v>
      </c>
    </row>
    <row r="18" spans="5:6" x14ac:dyDescent="0.25">
      <c r="E18">
        <f t="shared" si="0"/>
        <v>10</v>
      </c>
      <c r="F18" t="s">
        <v>171</v>
      </c>
    </row>
    <row r="19" spans="5:6" x14ac:dyDescent="0.25">
      <c r="E19">
        <f t="shared" si="0"/>
        <v>11</v>
      </c>
      <c r="F19" t="s">
        <v>172</v>
      </c>
    </row>
    <row r="20" spans="5:6" x14ac:dyDescent="0.25">
      <c r="E20">
        <f t="shared" si="0"/>
        <v>12</v>
      </c>
      <c r="F20" t="s">
        <v>173</v>
      </c>
    </row>
    <row r="21" spans="5:6" x14ac:dyDescent="0.25">
      <c r="E21">
        <f t="shared" si="0"/>
        <v>13</v>
      </c>
      <c r="F21" t="s">
        <v>302</v>
      </c>
    </row>
    <row r="22" spans="5:6" x14ac:dyDescent="0.25">
      <c r="E22">
        <f t="shared" si="0"/>
        <v>14</v>
      </c>
      <c r="F22" t="s">
        <v>222</v>
      </c>
    </row>
    <row r="23" spans="5:6" x14ac:dyDescent="0.25">
      <c r="E23">
        <f t="shared" si="0"/>
        <v>15</v>
      </c>
      <c r="F23" t="s">
        <v>174</v>
      </c>
    </row>
    <row r="24" spans="5:6" x14ac:dyDescent="0.25">
      <c r="E24">
        <f t="shared" si="0"/>
        <v>16</v>
      </c>
      <c r="F24" t="s">
        <v>223</v>
      </c>
    </row>
    <row r="25" spans="5:6" x14ac:dyDescent="0.25">
      <c r="E25">
        <f t="shared" si="0"/>
        <v>17</v>
      </c>
      <c r="F25" t="s">
        <v>301</v>
      </c>
    </row>
    <row r="26" spans="5:6" x14ac:dyDescent="0.25">
      <c r="E26">
        <f t="shared" si="0"/>
        <v>18</v>
      </c>
      <c r="F26" t="s">
        <v>175</v>
      </c>
    </row>
    <row r="27" spans="5:6" x14ac:dyDescent="0.25">
      <c r="E27">
        <f t="shared" si="0"/>
        <v>19</v>
      </c>
      <c r="F27" t="s">
        <v>176</v>
      </c>
    </row>
    <row r="28" spans="5:6" x14ac:dyDescent="0.25">
      <c r="E28">
        <f t="shared" si="0"/>
        <v>20</v>
      </c>
      <c r="F28" t="s">
        <v>233</v>
      </c>
    </row>
    <row r="29" spans="5:6" x14ac:dyDescent="0.25">
      <c r="E29">
        <f t="shared" si="0"/>
        <v>21</v>
      </c>
      <c r="F29" t="s">
        <v>177</v>
      </c>
    </row>
    <row r="30" spans="5:6" x14ac:dyDescent="0.25">
      <c r="E30">
        <f t="shared" si="0"/>
        <v>22</v>
      </c>
      <c r="F30" t="s">
        <v>224</v>
      </c>
    </row>
    <row r="31" spans="5:6" x14ac:dyDescent="0.25">
      <c r="E31">
        <f t="shared" si="0"/>
        <v>23</v>
      </c>
      <c r="F31" t="s">
        <v>225</v>
      </c>
    </row>
    <row r="32" spans="5:6" x14ac:dyDescent="0.25">
      <c r="E32">
        <f t="shared" si="0"/>
        <v>24</v>
      </c>
      <c r="F32" t="s">
        <v>178</v>
      </c>
    </row>
    <row r="34" spans="5:9" ht="18.75" x14ac:dyDescent="0.25">
      <c r="F34" s="409" t="s">
        <v>219</v>
      </c>
      <c r="G34" s="410"/>
      <c r="H34" s="410"/>
      <c r="I34" s="410"/>
    </row>
    <row r="35" spans="5:9" x14ac:dyDescent="0.25">
      <c r="E35">
        <f>E32+1</f>
        <v>25</v>
      </c>
      <c r="F35" t="s">
        <v>182</v>
      </c>
    </row>
    <row r="36" spans="5:9" x14ac:dyDescent="0.25">
      <c r="E36">
        <f t="shared" si="0"/>
        <v>26</v>
      </c>
      <c r="F36" t="s">
        <v>183</v>
      </c>
    </row>
    <row r="37" spans="5:9" x14ac:dyDescent="0.25">
      <c r="E37">
        <f t="shared" si="0"/>
        <v>27</v>
      </c>
      <c r="F37" t="s">
        <v>299</v>
      </c>
    </row>
    <row r="38" spans="5:9" x14ac:dyDescent="0.25">
      <c r="E38">
        <f t="shared" si="0"/>
        <v>28</v>
      </c>
      <c r="F38" t="s">
        <v>226</v>
      </c>
    </row>
    <row r="39" spans="5:9" x14ac:dyDescent="0.25">
      <c r="E39">
        <f t="shared" si="0"/>
        <v>29</v>
      </c>
      <c r="F39" t="s">
        <v>184</v>
      </c>
    </row>
    <row r="40" spans="5:9" x14ac:dyDescent="0.25">
      <c r="E40">
        <f t="shared" si="0"/>
        <v>30</v>
      </c>
      <c r="F40" t="s">
        <v>185</v>
      </c>
    </row>
    <row r="41" spans="5:9" x14ac:dyDescent="0.25">
      <c r="E41">
        <f t="shared" si="0"/>
        <v>31</v>
      </c>
      <c r="F41" t="s">
        <v>300</v>
      </c>
    </row>
    <row r="42" spans="5:9" x14ac:dyDescent="0.25">
      <c r="E42">
        <f t="shared" si="0"/>
        <v>32</v>
      </c>
      <c r="F42" t="s">
        <v>179</v>
      </c>
    </row>
    <row r="43" spans="5:9" x14ac:dyDescent="0.25">
      <c r="E43">
        <f t="shared" si="0"/>
        <v>33</v>
      </c>
      <c r="F43" t="s">
        <v>180</v>
      </c>
    </row>
    <row r="44" spans="5:9" x14ac:dyDescent="0.25">
      <c r="E44">
        <f t="shared" si="0"/>
        <v>34</v>
      </c>
      <c r="F44" t="s">
        <v>181</v>
      </c>
    </row>
    <row r="45" spans="5:9" x14ac:dyDescent="0.25">
      <c r="E45">
        <f t="shared" si="0"/>
        <v>35</v>
      </c>
      <c r="F45" t="s">
        <v>227</v>
      </c>
    </row>
    <row r="46" spans="5:9" x14ac:dyDescent="0.25">
      <c r="F46" t="s">
        <v>228</v>
      </c>
    </row>
    <row r="47" spans="5:9" x14ac:dyDescent="0.25">
      <c r="E47">
        <v>36</v>
      </c>
      <c r="F47" t="s">
        <v>357</v>
      </c>
    </row>
    <row r="48" spans="5:9" x14ac:dyDescent="0.25">
      <c r="F48" t="s">
        <v>358</v>
      </c>
    </row>
    <row r="49" spans="5:20" x14ac:dyDescent="0.25">
      <c r="F49" t="s">
        <v>359</v>
      </c>
    </row>
    <row r="50" spans="5:20" x14ac:dyDescent="0.25">
      <c r="F50" t="s">
        <v>354</v>
      </c>
    </row>
    <row r="54" spans="5:20" ht="18.75" x14ac:dyDescent="0.25">
      <c r="F54" s="409" t="s">
        <v>234</v>
      </c>
      <c r="G54" s="410"/>
      <c r="H54" s="410"/>
      <c r="I54" s="410"/>
      <c r="J54" s="411"/>
      <c r="K54" s="411"/>
      <c r="L54" s="411"/>
      <c r="M54" s="411"/>
      <c r="N54" s="411"/>
      <c r="O54" s="411"/>
    </row>
    <row r="55" spans="5:20" x14ac:dyDescent="0.25">
      <c r="F55" t="s">
        <v>229</v>
      </c>
      <c r="G55" s="211"/>
      <c r="H55" s="211"/>
      <c r="I55" s="211"/>
      <c r="J55" s="212"/>
      <c r="K55" s="212"/>
      <c r="L55" s="212"/>
      <c r="M55" s="212"/>
      <c r="N55" s="212"/>
      <c r="O55" s="212"/>
    </row>
    <row r="56" spans="5:20" x14ac:dyDescent="0.25">
      <c r="E56">
        <v>37</v>
      </c>
      <c r="F56" t="s">
        <v>186</v>
      </c>
    </row>
    <row r="57" spans="5:20" x14ac:dyDescent="0.25">
      <c r="E57">
        <f t="shared" si="0"/>
        <v>38</v>
      </c>
      <c r="F57" t="s">
        <v>187</v>
      </c>
    </row>
    <row r="58" spans="5:20" x14ac:dyDescent="0.25">
      <c r="E58">
        <f t="shared" si="0"/>
        <v>39</v>
      </c>
      <c r="F58" t="s">
        <v>230</v>
      </c>
    </row>
    <row r="59" spans="5:20" x14ac:dyDescent="0.25">
      <c r="E59">
        <f t="shared" si="0"/>
        <v>40</v>
      </c>
      <c r="F59" t="s">
        <v>188</v>
      </c>
    </row>
    <row r="60" spans="5:20" x14ac:dyDescent="0.25">
      <c r="E60">
        <f t="shared" si="0"/>
        <v>41</v>
      </c>
      <c r="F60" t="s">
        <v>189</v>
      </c>
    </row>
    <row r="61" spans="5:20" x14ac:dyDescent="0.25">
      <c r="E61">
        <f t="shared" si="0"/>
        <v>42</v>
      </c>
      <c r="F61" t="s">
        <v>231</v>
      </c>
    </row>
    <row r="62" spans="5:20" x14ac:dyDescent="0.25">
      <c r="E62">
        <f t="shared" si="0"/>
        <v>43</v>
      </c>
      <c r="F62" t="s">
        <v>232</v>
      </c>
    </row>
    <row r="63" spans="5:20" x14ac:dyDescent="0.25">
      <c r="E63">
        <f t="shared" si="0"/>
        <v>44</v>
      </c>
      <c r="F63" s="415" t="s">
        <v>360</v>
      </c>
      <c r="G63" s="415"/>
      <c r="H63" s="415"/>
      <c r="I63" s="415"/>
      <c r="J63" s="415"/>
      <c r="K63" s="415"/>
      <c r="L63" s="415"/>
      <c r="M63" s="415"/>
      <c r="N63" s="415"/>
      <c r="O63" s="415"/>
      <c r="P63" s="415"/>
      <c r="Q63" s="415"/>
      <c r="R63" s="415"/>
      <c r="S63" s="415"/>
      <c r="T63" s="415"/>
    </row>
    <row r="64" spans="5:20" x14ac:dyDescent="0.25">
      <c r="F64" s="415"/>
      <c r="G64" s="415"/>
      <c r="H64" s="415"/>
      <c r="I64" s="415"/>
      <c r="J64" s="415"/>
      <c r="K64" s="415"/>
      <c r="L64" s="415"/>
      <c r="M64" s="415"/>
      <c r="N64" s="415"/>
      <c r="O64" s="415"/>
      <c r="P64" s="415"/>
      <c r="Q64" s="415"/>
      <c r="R64" s="415"/>
      <c r="S64" s="415"/>
      <c r="T64" s="415"/>
    </row>
    <row r="65" spans="5:15" x14ac:dyDescent="0.25">
      <c r="E65">
        <v>45</v>
      </c>
    </row>
    <row r="69" spans="5:15" ht="18.75" x14ac:dyDescent="0.25">
      <c r="F69" s="409" t="s">
        <v>254</v>
      </c>
      <c r="G69" s="410"/>
      <c r="H69" s="410"/>
      <c r="I69" s="410"/>
      <c r="J69" s="411"/>
      <c r="K69" s="411"/>
      <c r="L69" s="411"/>
      <c r="M69" s="411"/>
      <c r="N69" s="411"/>
      <c r="O69" s="411"/>
    </row>
    <row r="70" spans="5:15" x14ac:dyDescent="0.25">
      <c r="F70" s="412" t="s">
        <v>255</v>
      </c>
      <c r="G70" s="413"/>
      <c r="H70" s="413"/>
      <c r="I70" s="413"/>
      <c r="J70" s="414"/>
      <c r="K70" s="414"/>
      <c r="L70" s="414"/>
      <c r="M70" s="414"/>
      <c r="N70" s="414"/>
      <c r="O70" s="414"/>
    </row>
    <row r="71" spans="5:15" x14ac:dyDescent="0.25">
      <c r="E71">
        <v>101</v>
      </c>
      <c r="F71" t="s">
        <v>361</v>
      </c>
    </row>
    <row r="72" spans="5:15" x14ac:dyDescent="0.25">
      <c r="E72">
        <f t="shared" si="0"/>
        <v>102</v>
      </c>
      <c r="F72" t="s">
        <v>257</v>
      </c>
    </row>
    <row r="73" spans="5:15" x14ac:dyDescent="0.25">
      <c r="E73">
        <f t="shared" si="0"/>
        <v>103</v>
      </c>
      <c r="F73" t="s">
        <v>259</v>
      </c>
    </row>
    <row r="74" spans="5:15" x14ac:dyDescent="0.25">
      <c r="E74">
        <f t="shared" si="0"/>
        <v>104</v>
      </c>
      <c r="F74" t="s">
        <v>441</v>
      </c>
    </row>
    <row r="75" spans="5:15" x14ac:dyDescent="0.25">
      <c r="E75">
        <f t="shared" si="0"/>
        <v>105</v>
      </c>
      <c r="F75" t="s">
        <v>442</v>
      </c>
    </row>
    <row r="76" spans="5:15" x14ac:dyDescent="0.25">
      <c r="E76">
        <f t="shared" si="0"/>
        <v>106</v>
      </c>
      <c r="F76" t="s">
        <v>443</v>
      </c>
    </row>
    <row r="77" spans="5:15" x14ac:dyDescent="0.25">
      <c r="E77">
        <f t="shared" si="0"/>
        <v>107</v>
      </c>
      <c r="F77" t="s">
        <v>258</v>
      </c>
    </row>
    <row r="78" spans="5:15" x14ac:dyDescent="0.25">
      <c r="E78">
        <f t="shared" si="0"/>
        <v>108</v>
      </c>
      <c r="F78" t="s">
        <v>260</v>
      </c>
    </row>
    <row r="79" spans="5:15" x14ac:dyDescent="0.25">
      <c r="E79">
        <f t="shared" si="0"/>
        <v>109</v>
      </c>
      <c r="F79" t="s">
        <v>261</v>
      </c>
    </row>
    <row r="80" spans="5:15" x14ac:dyDescent="0.25">
      <c r="E80">
        <f t="shared" si="0"/>
        <v>110</v>
      </c>
      <c r="F80" t="s">
        <v>362</v>
      </c>
    </row>
    <row r="81" spans="5:15" x14ac:dyDescent="0.25">
      <c r="E81">
        <f t="shared" si="0"/>
        <v>111</v>
      </c>
      <c r="F81" t="s">
        <v>363</v>
      </c>
    </row>
    <row r="82" spans="5:15" x14ac:dyDescent="0.25">
      <c r="E82">
        <f t="shared" si="0"/>
        <v>112</v>
      </c>
      <c r="F82" t="s">
        <v>364</v>
      </c>
    </row>
    <row r="83" spans="5:15" x14ac:dyDescent="0.25">
      <c r="E83">
        <f t="shared" si="0"/>
        <v>113</v>
      </c>
      <c r="F83" t="s">
        <v>262</v>
      </c>
    </row>
    <row r="84" spans="5:15" x14ac:dyDescent="0.25">
      <c r="E84">
        <f t="shared" si="0"/>
        <v>114</v>
      </c>
      <c r="F84" t="s">
        <v>263</v>
      </c>
    </row>
    <row r="88" spans="5:15" x14ac:dyDescent="0.25">
      <c r="F88" s="412" t="s">
        <v>256</v>
      </c>
      <c r="G88" s="413"/>
      <c r="H88" s="413"/>
      <c r="I88" s="413"/>
      <c r="J88" s="414"/>
      <c r="K88" s="414"/>
      <c r="L88" s="414"/>
      <c r="M88" s="414"/>
      <c r="N88" s="414"/>
      <c r="O88" s="414"/>
    </row>
    <row r="89" spans="5:15" x14ac:dyDescent="0.25">
      <c r="E89">
        <v>101</v>
      </c>
      <c r="F89" t="s">
        <v>365</v>
      </c>
    </row>
    <row r="90" spans="5:15" x14ac:dyDescent="0.25">
      <c r="E90">
        <f t="shared" ref="E90:E102" si="1">E89+1</f>
        <v>102</v>
      </c>
      <c r="F90" t="s">
        <v>265</v>
      </c>
    </row>
    <row r="91" spans="5:15" x14ac:dyDescent="0.25">
      <c r="E91">
        <f t="shared" si="1"/>
        <v>103</v>
      </c>
      <c r="F91" t="s">
        <v>266</v>
      </c>
    </row>
    <row r="92" spans="5:15" x14ac:dyDescent="0.25">
      <c r="E92">
        <f t="shared" si="1"/>
        <v>104</v>
      </c>
      <c r="F92" t="s">
        <v>444</v>
      </c>
    </row>
    <row r="93" spans="5:15" x14ac:dyDescent="0.25">
      <c r="E93">
        <f t="shared" si="1"/>
        <v>105</v>
      </c>
      <c r="F93" t="s">
        <v>445</v>
      </c>
    </row>
    <row r="94" spans="5:15" x14ac:dyDescent="0.25">
      <c r="E94">
        <f t="shared" si="1"/>
        <v>106</v>
      </c>
      <c r="F94" t="s">
        <v>446</v>
      </c>
    </row>
    <row r="95" spans="5:15" x14ac:dyDescent="0.25">
      <c r="E95">
        <f t="shared" si="1"/>
        <v>107</v>
      </c>
    </row>
    <row r="96" spans="5:15" x14ac:dyDescent="0.25">
      <c r="E96">
        <f t="shared" si="1"/>
        <v>108</v>
      </c>
      <c r="F96" t="s">
        <v>366</v>
      </c>
    </row>
    <row r="97" spans="5:15" x14ac:dyDescent="0.25">
      <c r="E97">
        <f t="shared" si="1"/>
        <v>109</v>
      </c>
      <c r="F97" t="s">
        <v>267</v>
      </c>
    </row>
    <row r="98" spans="5:15" x14ac:dyDescent="0.25">
      <c r="E98">
        <f t="shared" si="1"/>
        <v>110</v>
      </c>
      <c r="F98" t="s">
        <v>367</v>
      </c>
    </row>
    <row r="99" spans="5:15" x14ac:dyDescent="0.25">
      <c r="E99">
        <f t="shared" si="1"/>
        <v>111</v>
      </c>
      <c r="F99" t="s">
        <v>368</v>
      </c>
    </row>
    <row r="100" spans="5:15" x14ac:dyDescent="0.25">
      <c r="E100">
        <f t="shared" si="1"/>
        <v>112</v>
      </c>
      <c r="F100" t="s">
        <v>369</v>
      </c>
    </row>
    <row r="101" spans="5:15" x14ac:dyDescent="0.25">
      <c r="E101">
        <f t="shared" si="1"/>
        <v>113</v>
      </c>
    </row>
    <row r="102" spans="5:15" x14ac:dyDescent="0.25">
      <c r="E102">
        <f t="shared" si="1"/>
        <v>114</v>
      </c>
    </row>
    <row r="105" spans="5:15" x14ac:dyDescent="0.25">
      <c r="F105" s="412" t="s">
        <v>268</v>
      </c>
      <c r="G105" s="413"/>
      <c r="H105" s="413"/>
      <c r="I105" s="413"/>
      <c r="J105" s="414"/>
      <c r="K105" s="414"/>
      <c r="L105" s="414"/>
      <c r="M105" s="414"/>
      <c r="N105" s="414"/>
      <c r="O105" s="414"/>
    </row>
    <row r="106" spans="5:15" x14ac:dyDescent="0.25">
      <c r="E106">
        <v>101</v>
      </c>
      <c r="F106" t="s">
        <v>269</v>
      </c>
    </row>
    <row r="107" spans="5:15" x14ac:dyDescent="0.25">
      <c r="E107">
        <f t="shared" ref="E107:E119" si="2">E106+1</f>
        <v>102</v>
      </c>
      <c r="F107" t="s">
        <v>270</v>
      </c>
    </row>
    <row r="108" spans="5:15" x14ac:dyDescent="0.25">
      <c r="E108">
        <f t="shared" si="2"/>
        <v>103</v>
      </c>
      <c r="F108" t="s">
        <v>264</v>
      </c>
    </row>
    <row r="109" spans="5:15" x14ac:dyDescent="0.25">
      <c r="E109">
        <f t="shared" si="2"/>
        <v>104</v>
      </c>
      <c r="F109" t="s">
        <v>271</v>
      </c>
    </row>
    <row r="110" spans="5:15" x14ac:dyDescent="0.25">
      <c r="E110">
        <f t="shared" si="2"/>
        <v>105</v>
      </c>
      <c r="F110" t="s">
        <v>272</v>
      </c>
    </row>
    <row r="111" spans="5:15" x14ac:dyDescent="0.25">
      <c r="E111">
        <f t="shared" si="2"/>
        <v>106</v>
      </c>
      <c r="F111" t="s">
        <v>264</v>
      </c>
    </row>
    <row r="112" spans="5:15" x14ac:dyDescent="0.25">
      <c r="E112">
        <f t="shared" si="2"/>
        <v>107</v>
      </c>
      <c r="F112" t="s">
        <v>273</v>
      </c>
    </row>
    <row r="113" spans="5:15" x14ac:dyDescent="0.25">
      <c r="E113">
        <f t="shared" si="2"/>
        <v>108</v>
      </c>
      <c r="F113" t="s">
        <v>274</v>
      </c>
    </row>
    <row r="114" spans="5:15" x14ac:dyDescent="0.25">
      <c r="E114">
        <f t="shared" si="2"/>
        <v>109</v>
      </c>
      <c r="F114" t="s">
        <v>264</v>
      </c>
    </row>
    <row r="115" spans="5:15" x14ac:dyDescent="0.25">
      <c r="E115">
        <f t="shared" si="2"/>
        <v>110</v>
      </c>
      <c r="F115" t="s">
        <v>275</v>
      </c>
    </row>
    <row r="116" spans="5:15" x14ac:dyDescent="0.25">
      <c r="E116">
        <f t="shared" si="2"/>
        <v>111</v>
      </c>
      <c r="F116" t="s">
        <v>276</v>
      </c>
    </row>
    <row r="117" spans="5:15" x14ac:dyDescent="0.25">
      <c r="E117">
        <f t="shared" si="2"/>
        <v>112</v>
      </c>
      <c r="F117" t="s">
        <v>264</v>
      </c>
    </row>
    <row r="118" spans="5:15" x14ac:dyDescent="0.25">
      <c r="E118">
        <f t="shared" si="2"/>
        <v>113</v>
      </c>
      <c r="F118" t="s">
        <v>278</v>
      </c>
    </row>
    <row r="119" spans="5:15" x14ac:dyDescent="0.25">
      <c r="E119">
        <f t="shared" si="2"/>
        <v>114</v>
      </c>
      <c r="F119" t="s">
        <v>277</v>
      </c>
    </row>
    <row r="122" spans="5:15" x14ac:dyDescent="0.25">
      <c r="F122" s="412" t="s">
        <v>279</v>
      </c>
      <c r="G122" s="413"/>
      <c r="H122" s="413"/>
      <c r="I122" s="413"/>
      <c r="J122" s="414"/>
      <c r="K122" s="414"/>
      <c r="L122" s="414"/>
      <c r="M122" s="414"/>
      <c r="N122" s="414"/>
      <c r="O122" s="414"/>
    </row>
    <row r="123" spans="5:15" x14ac:dyDescent="0.25">
      <c r="E123">
        <v>101</v>
      </c>
      <c r="F123" t="s">
        <v>280</v>
      </c>
    </row>
    <row r="124" spans="5:15" x14ac:dyDescent="0.25">
      <c r="E124">
        <f t="shared" ref="E124:E136" si="3">E123+1</f>
        <v>102</v>
      </c>
      <c r="F124" t="s">
        <v>281</v>
      </c>
    </row>
    <row r="125" spans="5:15" x14ac:dyDescent="0.25">
      <c r="E125">
        <f t="shared" si="3"/>
        <v>103</v>
      </c>
      <c r="F125" t="s">
        <v>264</v>
      </c>
    </row>
    <row r="126" spans="5:15" x14ac:dyDescent="0.25">
      <c r="E126">
        <f t="shared" si="3"/>
        <v>104</v>
      </c>
      <c r="F126" t="s">
        <v>282</v>
      </c>
    </row>
    <row r="127" spans="5:15" x14ac:dyDescent="0.25">
      <c r="E127">
        <f t="shared" si="3"/>
        <v>105</v>
      </c>
      <c r="F127" t="s">
        <v>283</v>
      </c>
    </row>
    <row r="128" spans="5:15" x14ac:dyDescent="0.25">
      <c r="E128">
        <f t="shared" si="3"/>
        <v>106</v>
      </c>
      <c r="F128" t="s">
        <v>264</v>
      </c>
    </row>
    <row r="129" spans="5:15" x14ac:dyDescent="0.25">
      <c r="E129">
        <f t="shared" si="3"/>
        <v>107</v>
      </c>
    </row>
    <row r="130" spans="5:15" x14ac:dyDescent="0.25">
      <c r="E130">
        <f t="shared" si="3"/>
        <v>108</v>
      </c>
      <c r="F130" t="s">
        <v>284</v>
      </c>
    </row>
    <row r="131" spans="5:15" x14ac:dyDescent="0.25">
      <c r="E131">
        <f t="shared" si="3"/>
        <v>109</v>
      </c>
      <c r="F131" t="s">
        <v>264</v>
      </c>
    </row>
    <row r="132" spans="5:15" x14ac:dyDescent="0.25">
      <c r="E132">
        <f t="shared" si="3"/>
        <v>110</v>
      </c>
    </row>
    <row r="133" spans="5:15" x14ac:dyDescent="0.25">
      <c r="E133">
        <f t="shared" si="3"/>
        <v>111</v>
      </c>
    </row>
    <row r="134" spans="5:15" x14ac:dyDescent="0.25">
      <c r="E134">
        <f t="shared" si="3"/>
        <v>112</v>
      </c>
      <c r="F134" t="s">
        <v>264</v>
      </c>
    </row>
    <row r="135" spans="5:15" x14ac:dyDescent="0.25">
      <c r="E135">
        <f t="shared" si="3"/>
        <v>113</v>
      </c>
      <c r="F135" t="s">
        <v>285</v>
      </c>
    </row>
    <row r="136" spans="5:15" x14ac:dyDescent="0.25">
      <c r="E136">
        <f t="shared" si="3"/>
        <v>114</v>
      </c>
      <c r="F136" t="s">
        <v>286</v>
      </c>
    </row>
    <row r="139" spans="5:15" x14ac:dyDescent="0.25">
      <c r="F139" s="412" t="s">
        <v>287</v>
      </c>
      <c r="G139" s="413"/>
      <c r="H139" s="413"/>
      <c r="I139" s="413"/>
      <c r="J139" s="414"/>
      <c r="K139" s="414"/>
      <c r="L139" s="414"/>
      <c r="M139" s="414"/>
      <c r="N139" s="414"/>
      <c r="O139" s="414"/>
    </row>
    <row r="140" spans="5:15" x14ac:dyDescent="0.25">
      <c r="E140">
        <v>101</v>
      </c>
      <c r="F140" t="s">
        <v>306</v>
      </c>
    </row>
    <row r="141" spans="5:15" x14ac:dyDescent="0.25">
      <c r="E141">
        <f t="shared" ref="E141:E153" si="4">E140+1</f>
        <v>102</v>
      </c>
      <c r="F141" t="s">
        <v>307</v>
      </c>
    </row>
    <row r="142" spans="5:15" x14ac:dyDescent="0.25">
      <c r="E142">
        <f t="shared" si="4"/>
        <v>103</v>
      </c>
      <c r="F142" t="s">
        <v>308</v>
      </c>
    </row>
    <row r="143" spans="5:15" x14ac:dyDescent="0.25">
      <c r="E143">
        <f t="shared" si="4"/>
        <v>104</v>
      </c>
      <c r="F143" t="s">
        <v>288</v>
      </c>
    </row>
    <row r="144" spans="5:15" x14ac:dyDescent="0.25">
      <c r="E144">
        <f t="shared" si="4"/>
        <v>105</v>
      </c>
      <c r="F144" t="s">
        <v>309</v>
      </c>
    </row>
    <row r="145" spans="5:15" x14ac:dyDescent="0.25">
      <c r="E145">
        <f t="shared" si="4"/>
        <v>106</v>
      </c>
      <c r="F145" t="s">
        <v>264</v>
      </c>
    </row>
    <row r="146" spans="5:15" x14ac:dyDescent="0.25">
      <c r="E146">
        <f t="shared" si="4"/>
        <v>107</v>
      </c>
      <c r="F146" t="s">
        <v>375</v>
      </c>
    </row>
    <row r="147" spans="5:15" x14ac:dyDescent="0.25">
      <c r="E147">
        <f t="shared" si="4"/>
        <v>108</v>
      </c>
      <c r="F147" t="s">
        <v>310</v>
      </c>
    </row>
    <row r="148" spans="5:15" x14ac:dyDescent="0.25">
      <c r="E148">
        <f t="shared" si="4"/>
        <v>109</v>
      </c>
      <c r="F148" t="s">
        <v>376</v>
      </c>
    </row>
    <row r="149" spans="5:15" x14ac:dyDescent="0.25">
      <c r="E149">
        <f t="shared" si="4"/>
        <v>110</v>
      </c>
      <c r="F149" t="s">
        <v>264</v>
      </c>
    </row>
    <row r="150" spans="5:15" x14ac:dyDescent="0.25">
      <c r="E150">
        <f t="shared" si="4"/>
        <v>111</v>
      </c>
      <c r="F150" t="s">
        <v>264</v>
      </c>
    </row>
    <row r="151" spans="5:15" x14ac:dyDescent="0.25">
      <c r="E151">
        <f t="shared" si="4"/>
        <v>112</v>
      </c>
      <c r="F151" t="s">
        <v>377</v>
      </c>
    </row>
    <row r="152" spans="5:15" x14ac:dyDescent="0.25">
      <c r="E152">
        <f t="shared" si="4"/>
        <v>113</v>
      </c>
      <c r="F152" t="s">
        <v>378</v>
      </c>
    </row>
    <row r="153" spans="5:15" x14ac:dyDescent="0.25">
      <c r="E153">
        <f t="shared" si="4"/>
        <v>114</v>
      </c>
      <c r="F153" t="s">
        <v>289</v>
      </c>
    </row>
    <row r="156" spans="5:15" x14ac:dyDescent="0.25">
      <c r="F156" s="412" t="s">
        <v>305</v>
      </c>
      <c r="G156" s="413"/>
      <c r="H156" s="413"/>
      <c r="I156" s="413"/>
      <c r="J156" s="414"/>
      <c r="K156" s="414"/>
      <c r="L156" s="414"/>
      <c r="M156" s="414"/>
      <c r="N156" s="414"/>
      <c r="O156" s="414"/>
    </row>
    <row r="157" spans="5:15" x14ac:dyDescent="0.25">
      <c r="E157">
        <v>101</v>
      </c>
      <c r="F157" t="s">
        <v>290</v>
      </c>
    </row>
    <row r="158" spans="5:15" x14ac:dyDescent="0.25">
      <c r="E158">
        <f t="shared" ref="E158:E170" si="5">E157+1</f>
        <v>102</v>
      </c>
    </row>
    <row r="159" spans="5:15" x14ac:dyDescent="0.25">
      <c r="E159">
        <f t="shared" si="5"/>
        <v>103</v>
      </c>
      <c r="F159" t="s">
        <v>291</v>
      </c>
    </row>
    <row r="160" spans="5:15" x14ac:dyDescent="0.25">
      <c r="E160">
        <f t="shared" si="5"/>
        <v>104</v>
      </c>
    </row>
    <row r="161" spans="5:15" x14ac:dyDescent="0.25">
      <c r="E161">
        <f t="shared" si="5"/>
        <v>105</v>
      </c>
      <c r="F161" t="s">
        <v>311</v>
      </c>
    </row>
    <row r="162" spans="5:15" x14ac:dyDescent="0.25">
      <c r="E162">
        <f t="shared" si="5"/>
        <v>106</v>
      </c>
    </row>
    <row r="163" spans="5:15" x14ac:dyDescent="0.25">
      <c r="E163">
        <f t="shared" si="5"/>
        <v>107</v>
      </c>
    </row>
    <row r="164" spans="5:15" x14ac:dyDescent="0.25">
      <c r="E164">
        <f t="shared" si="5"/>
        <v>108</v>
      </c>
      <c r="F164" t="s">
        <v>312</v>
      </c>
    </row>
    <row r="165" spans="5:15" x14ac:dyDescent="0.25">
      <c r="E165">
        <f t="shared" si="5"/>
        <v>109</v>
      </c>
    </row>
    <row r="166" spans="5:15" x14ac:dyDescent="0.25">
      <c r="E166">
        <f t="shared" si="5"/>
        <v>110</v>
      </c>
    </row>
    <row r="167" spans="5:15" x14ac:dyDescent="0.25">
      <c r="E167">
        <f t="shared" si="5"/>
        <v>111</v>
      </c>
    </row>
    <row r="168" spans="5:15" x14ac:dyDescent="0.25">
      <c r="E168">
        <f t="shared" si="5"/>
        <v>112</v>
      </c>
    </row>
    <row r="169" spans="5:15" x14ac:dyDescent="0.25">
      <c r="E169">
        <f t="shared" si="5"/>
        <v>113</v>
      </c>
    </row>
    <row r="170" spans="5:15" x14ac:dyDescent="0.25">
      <c r="E170">
        <f t="shared" si="5"/>
        <v>114</v>
      </c>
      <c r="F170" t="s">
        <v>292</v>
      </c>
    </row>
    <row r="173" spans="5:15" x14ac:dyDescent="0.25">
      <c r="F173" s="412" t="s">
        <v>313</v>
      </c>
      <c r="G173" s="413"/>
      <c r="H173" s="413"/>
      <c r="I173" s="413"/>
      <c r="J173" s="414"/>
      <c r="K173" s="414"/>
      <c r="L173" s="414"/>
      <c r="M173" s="414"/>
      <c r="N173" s="414"/>
      <c r="O173" s="414"/>
    </row>
    <row r="174" spans="5:15" x14ac:dyDescent="0.25">
      <c r="E174" s="213" t="s">
        <v>196</v>
      </c>
      <c r="F174" t="s">
        <v>314</v>
      </c>
    </row>
    <row r="175" spans="5:15" x14ac:dyDescent="0.25">
      <c r="E175" s="214" t="s">
        <v>197</v>
      </c>
      <c r="F175" t="s">
        <v>316</v>
      </c>
    </row>
    <row r="176" spans="5:15" x14ac:dyDescent="0.25">
      <c r="E176" s="214" t="s">
        <v>198</v>
      </c>
      <c r="F176" t="s">
        <v>317</v>
      </c>
    </row>
    <row r="177" spans="5:6" x14ac:dyDescent="0.25">
      <c r="E177" s="214" t="s">
        <v>199</v>
      </c>
      <c r="F177" t="s">
        <v>315</v>
      </c>
    </row>
    <row r="178" spans="5:6" x14ac:dyDescent="0.25">
      <c r="E178" s="213" t="s">
        <v>200</v>
      </c>
      <c r="F178" s="237" t="s">
        <v>370</v>
      </c>
    </row>
    <row r="179" spans="5:6" x14ac:dyDescent="0.25">
      <c r="E179" s="215" t="s">
        <v>201</v>
      </c>
      <c r="F179" s="238" t="s">
        <v>318</v>
      </c>
    </row>
    <row r="180" spans="5:6" x14ac:dyDescent="0.25">
      <c r="E180" s="215" t="s">
        <v>202</v>
      </c>
      <c r="F180" s="238" t="s">
        <v>371</v>
      </c>
    </row>
    <row r="181" spans="5:6" x14ac:dyDescent="0.25">
      <c r="E181" s="215" t="s">
        <v>203</v>
      </c>
      <c r="F181" s="237" t="s">
        <v>319</v>
      </c>
    </row>
    <row r="182" spans="5:6" x14ac:dyDescent="0.25">
      <c r="E182" s="215" t="s">
        <v>204</v>
      </c>
      <c r="F182" s="239" t="s">
        <v>372</v>
      </c>
    </row>
    <row r="183" spans="5:6" x14ac:dyDescent="0.25">
      <c r="E183" s="215" t="s">
        <v>205</v>
      </c>
      <c r="F183" s="239" t="s">
        <v>320</v>
      </c>
    </row>
    <row r="184" spans="5:6" x14ac:dyDescent="0.25">
      <c r="E184" s="215" t="s">
        <v>206</v>
      </c>
      <c r="F184" s="239" t="s">
        <v>321</v>
      </c>
    </row>
    <row r="185" spans="5:6" x14ac:dyDescent="0.25">
      <c r="E185" s="215" t="s">
        <v>207</v>
      </c>
      <c r="F185" s="239" t="s">
        <v>322</v>
      </c>
    </row>
    <row r="186" spans="5:6" x14ac:dyDescent="0.25">
      <c r="E186" s="215" t="s">
        <v>208</v>
      </c>
      <c r="F186" s="239" t="s">
        <v>323</v>
      </c>
    </row>
    <row r="187" spans="5:6" x14ac:dyDescent="0.25">
      <c r="E187" s="215" t="s">
        <v>209</v>
      </c>
      <c r="F187" s="239" t="s">
        <v>324</v>
      </c>
    </row>
    <row r="188" spans="5:6" x14ac:dyDescent="0.25">
      <c r="E188" s="215" t="s">
        <v>210</v>
      </c>
      <c r="F188" s="239" t="s">
        <v>326</v>
      </c>
    </row>
    <row r="189" spans="5:6" x14ac:dyDescent="0.25">
      <c r="E189" s="215" t="s">
        <v>211</v>
      </c>
      <c r="F189" s="239" t="s">
        <v>373</v>
      </c>
    </row>
    <row r="190" spans="5:6" x14ac:dyDescent="0.25">
      <c r="E190" s="215" t="s">
        <v>212</v>
      </c>
      <c r="F190" s="239" t="s">
        <v>325</v>
      </c>
    </row>
    <row r="191" spans="5:6" x14ac:dyDescent="0.25">
      <c r="E191" s="215" t="s">
        <v>213</v>
      </c>
    </row>
    <row r="192" spans="5:6" x14ac:dyDescent="0.25">
      <c r="E192" s="215" t="s">
        <v>214</v>
      </c>
    </row>
    <row r="193" spans="5:15" x14ac:dyDescent="0.25">
      <c r="E193" s="215" t="s">
        <v>215</v>
      </c>
    </row>
    <row r="196" spans="5:15" ht="18.75" x14ac:dyDescent="0.25">
      <c r="F196" s="409" t="s">
        <v>250</v>
      </c>
      <c r="G196" s="410"/>
      <c r="H196" s="410"/>
      <c r="I196" s="410"/>
      <c r="J196" s="411"/>
      <c r="K196" s="411"/>
      <c r="L196" s="411"/>
      <c r="M196" s="411"/>
      <c r="N196" s="411"/>
      <c r="O196" s="411"/>
    </row>
    <row r="197" spans="5:15" x14ac:dyDescent="0.25">
      <c r="E197">
        <v>0</v>
      </c>
      <c r="F197" t="s">
        <v>249</v>
      </c>
    </row>
    <row r="198" spans="5:15" x14ac:dyDescent="0.25">
      <c r="E198">
        <v>1</v>
      </c>
      <c r="F198" t="s">
        <v>252</v>
      </c>
    </row>
    <row r="199" spans="5:15" x14ac:dyDescent="0.25">
      <c r="E199">
        <v>2</v>
      </c>
      <c r="F199" t="s">
        <v>253</v>
      </c>
    </row>
    <row r="200" spans="5:15" x14ac:dyDescent="0.25">
      <c r="E200">
        <v>3</v>
      </c>
      <c r="F200" t="s">
        <v>374</v>
      </c>
    </row>
    <row r="201" spans="5:15" x14ac:dyDescent="0.25">
      <c r="E201">
        <v>4</v>
      </c>
      <c r="F201" t="s">
        <v>251</v>
      </c>
    </row>
  </sheetData>
  <mergeCells count="13">
    <mergeCell ref="F196:O196"/>
    <mergeCell ref="F69:O69"/>
    <mergeCell ref="F70:O70"/>
    <mergeCell ref="F88:O88"/>
    <mergeCell ref="F105:O105"/>
    <mergeCell ref="F122:O122"/>
    <mergeCell ref="F139:O139"/>
    <mergeCell ref="F156:O156"/>
    <mergeCell ref="F8:O8"/>
    <mergeCell ref="F173:O173"/>
    <mergeCell ref="F34:I34"/>
    <mergeCell ref="F54:O54"/>
    <mergeCell ref="F63:T64"/>
  </mergeCells>
  <conditionalFormatting sqref="E4">
    <cfRule type="containsText" dxfId="8" priority="1" operator="containsText" text="!">
      <formula>NOT(ISERROR(SEARCH("!",E4)))</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B1518-AAE2-4B37-A18A-43EEB5BDCB03}">
  <dimension ref="C2:F11"/>
  <sheetViews>
    <sheetView workbookViewId="0">
      <selection activeCell="O33" sqref="O33"/>
    </sheetView>
  </sheetViews>
  <sheetFormatPr defaultRowHeight="15" x14ac:dyDescent="0.25"/>
  <cols>
    <col min="5" max="5" width="12.85546875" customWidth="1"/>
    <col min="6" max="6" width="13" customWidth="1"/>
  </cols>
  <sheetData>
    <row r="2" spans="3:6" x14ac:dyDescent="0.25">
      <c r="C2" t="s">
        <v>482</v>
      </c>
    </row>
    <row r="5" spans="3:6" ht="15.75" x14ac:dyDescent="0.25">
      <c r="C5" s="307" t="s">
        <v>483</v>
      </c>
      <c r="D5" s="307"/>
      <c r="E5" s="307" t="s">
        <v>484</v>
      </c>
      <c r="F5" s="307" t="s">
        <v>485</v>
      </c>
    </row>
    <row r="6" spans="3:6" x14ac:dyDescent="0.25">
      <c r="C6" s="171">
        <v>1000</v>
      </c>
      <c r="E6" s="326">
        <f>C6*0.0648</f>
        <v>64.8</v>
      </c>
      <c r="F6" s="327">
        <f>E6/1000000</f>
        <v>6.4800000000000003E-5</v>
      </c>
    </row>
    <row r="10" spans="3:6" ht="15.75" x14ac:dyDescent="0.25">
      <c r="C10" s="307" t="s">
        <v>486</v>
      </c>
      <c r="D10" s="307"/>
      <c r="E10" s="307" t="s">
        <v>488</v>
      </c>
      <c r="F10" s="307" t="s">
        <v>487</v>
      </c>
    </row>
    <row r="11" spans="3:6" x14ac:dyDescent="0.25">
      <c r="C11" s="173">
        <v>1000</v>
      </c>
      <c r="D11" s="1"/>
      <c r="E11" s="327">
        <f>C11*1.3558</f>
        <v>1355.8</v>
      </c>
      <c r="F11" s="327">
        <f>E11/1000000</f>
        <v>1.3557999999999999E-3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44C79-A808-43CB-8EFB-A7E20F43C41D}">
  <sheetPr codeName="Sheet10"/>
  <dimension ref="E4:T79"/>
  <sheetViews>
    <sheetView workbookViewId="0">
      <selection activeCell="X33" sqref="X33"/>
    </sheetView>
  </sheetViews>
  <sheetFormatPr defaultRowHeight="15" x14ac:dyDescent="0.25"/>
  <cols>
    <col min="9" max="9" width="10.28515625" customWidth="1"/>
    <col min="12" max="12" width="10.7109375" customWidth="1"/>
    <col min="13" max="14" width="9.5703125" customWidth="1"/>
    <col min="15" max="15" width="11" customWidth="1"/>
    <col min="16" max="16" width="9.7109375" customWidth="1"/>
    <col min="17" max="17" width="4.7109375" customWidth="1"/>
    <col min="18" max="18" width="23.5703125" customWidth="1"/>
    <col min="19" max="19" width="17.85546875" customWidth="1"/>
    <col min="20" max="20" width="19.140625" customWidth="1"/>
    <col min="21" max="21" width="21.140625" customWidth="1"/>
  </cols>
  <sheetData>
    <row r="4" spans="9:20" x14ac:dyDescent="0.25">
      <c r="I4" s="424" t="s">
        <v>436</v>
      </c>
      <c r="J4" s="424" t="s">
        <v>437</v>
      </c>
      <c r="K4" s="424" t="s">
        <v>438</v>
      </c>
      <c r="L4" s="424" t="s">
        <v>148</v>
      </c>
      <c r="M4" s="424" t="s">
        <v>150</v>
      </c>
      <c r="N4" s="424" t="s">
        <v>345</v>
      </c>
      <c r="O4" s="424" t="s">
        <v>382</v>
      </c>
      <c r="P4" s="424" t="s">
        <v>149</v>
      </c>
    </row>
    <row r="5" spans="9:20" x14ac:dyDescent="0.25">
      <c r="I5" s="424"/>
      <c r="J5" s="424"/>
      <c r="K5" s="424"/>
      <c r="L5" s="424"/>
      <c r="M5" s="424"/>
      <c r="N5" s="424"/>
      <c r="O5" s="424"/>
      <c r="P5" s="424"/>
    </row>
    <row r="6" spans="9:20" x14ac:dyDescent="0.25">
      <c r="I6" s="424"/>
      <c r="J6" s="424"/>
      <c r="K6" s="424"/>
      <c r="L6" s="424"/>
      <c r="M6" s="424"/>
      <c r="N6" s="424"/>
      <c r="O6" s="424"/>
      <c r="P6" s="424"/>
    </row>
    <row r="7" spans="9:20" ht="15" customHeight="1" x14ac:dyDescent="0.25">
      <c r="I7" s="424"/>
      <c r="J7" s="424"/>
      <c r="K7" s="424"/>
      <c r="L7" s="424"/>
      <c r="M7" s="424"/>
      <c r="N7" s="424"/>
      <c r="O7" s="424"/>
      <c r="P7" s="424"/>
    </row>
    <row r="8" spans="9:20" x14ac:dyDescent="0.25">
      <c r="I8" s="425"/>
      <c r="J8" s="425"/>
      <c r="K8" s="425"/>
      <c r="L8" s="425"/>
      <c r="M8" s="425"/>
      <c r="N8" s="425"/>
      <c r="O8" s="425"/>
      <c r="P8" s="425"/>
    </row>
    <row r="9" spans="9:20" x14ac:dyDescent="0.25">
      <c r="I9" s="216">
        <v>2600</v>
      </c>
      <c r="J9" s="169">
        <v>2500</v>
      </c>
      <c r="K9" s="169">
        <v>2690</v>
      </c>
      <c r="L9" s="169"/>
      <c r="M9" s="169">
        <v>1925</v>
      </c>
      <c r="N9" s="169">
        <v>3000</v>
      </c>
      <c r="O9" s="169"/>
      <c r="P9" s="169">
        <v>2600</v>
      </c>
      <c r="R9" s="230" t="s">
        <v>240</v>
      </c>
      <c r="S9" s="392"/>
      <c r="T9" s="390" t="str">
        <f>IF(AND(Q9&lt;&gt;0,Q10&lt;&gt;0),"Error! Both metric and imperial units entered.","")</f>
        <v/>
      </c>
    </row>
    <row r="10" spans="9:20" x14ac:dyDescent="0.25">
      <c r="I10" s="216"/>
      <c r="J10" s="170"/>
      <c r="K10" s="170"/>
      <c r="L10" s="170">
        <v>205</v>
      </c>
      <c r="M10" s="170"/>
      <c r="N10" s="170"/>
      <c r="O10" s="170">
        <v>1640</v>
      </c>
      <c r="P10" s="170"/>
      <c r="R10" s="230" t="s">
        <v>243</v>
      </c>
      <c r="S10" s="393"/>
      <c r="T10" s="391"/>
    </row>
    <row r="11" spans="9:20" x14ac:dyDescent="0.25">
      <c r="I11" s="218">
        <v>16</v>
      </c>
      <c r="J11" s="171">
        <v>16</v>
      </c>
      <c r="K11" s="171">
        <v>16</v>
      </c>
      <c r="L11" s="171"/>
      <c r="M11" s="171">
        <v>4.9800000000000004</v>
      </c>
      <c r="N11" s="171"/>
      <c r="O11" s="171"/>
      <c r="P11" s="171">
        <v>0.30199999999999999</v>
      </c>
      <c r="R11" s="231" t="s">
        <v>241</v>
      </c>
      <c r="S11" s="392"/>
      <c r="T11" s="390" t="str">
        <f>IF(AND(Q11&lt;&gt;0,Q12&lt;&gt;0),"Error! Both metric and imperial units entered.","")</f>
        <v/>
      </c>
    </row>
    <row r="12" spans="9:20" x14ac:dyDescent="0.25">
      <c r="I12" s="218"/>
      <c r="J12" s="171"/>
      <c r="K12" s="171"/>
      <c r="L12" s="171">
        <v>104.8</v>
      </c>
      <c r="M12" s="171"/>
      <c r="N12" s="171">
        <v>174.65</v>
      </c>
      <c r="O12" s="171">
        <v>211</v>
      </c>
      <c r="P12" s="171"/>
      <c r="R12" s="231" t="s">
        <v>242</v>
      </c>
      <c r="S12" s="393"/>
      <c r="T12" s="391"/>
    </row>
    <row r="13" spans="9:20" x14ac:dyDescent="0.25">
      <c r="I13" s="216">
        <v>2100</v>
      </c>
      <c r="J13" s="169">
        <v>2700</v>
      </c>
      <c r="K13" s="169">
        <v>1900</v>
      </c>
      <c r="L13" s="169"/>
      <c r="M13" s="169">
        <v>46.08</v>
      </c>
      <c r="N13" s="169">
        <v>147.5</v>
      </c>
      <c r="O13" s="169"/>
      <c r="P13" s="169"/>
      <c r="R13" s="230" t="s">
        <v>439</v>
      </c>
      <c r="S13" s="392"/>
      <c r="T13" s="390" t="str">
        <f>IF(AND(Q13&lt;&gt;0,Q14&lt;&gt;0),"Error! Both metric and imperial units entered.","")</f>
        <v/>
      </c>
    </row>
    <row r="14" spans="9:20" x14ac:dyDescent="0.25">
      <c r="I14" s="216"/>
      <c r="J14" s="169"/>
      <c r="K14" s="169"/>
      <c r="L14" s="169">
        <v>14.97</v>
      </c>
      <c r="M14" s="169"/>
      <c r="N14" s="169"/>
      <c r="O14" s="169">
        <v>106</v>
      </c>
      <c r="P14" s="169">
        <v>1.0880000000000001E-2</v>
      </c>
      <c r="R14" s="230" t="s">
        <v>244</v>
      </c>
      <c r="S14" s="393"/>
      <c r="T14" s="391"/>
    </row>
    <row r="15" spans="9:20" x14ac:dyDescent="0.25">
      <c r="I15" s="219"/>
      <c r="J15" s="172"/>
      <c r="K15" s="172"/>
      <c r="L15" s="172"/>
      <c r="M15" s="172"/>
      <c r="N15" s="172"/>
      <c r="O15" s="172"/>
      <c r="P15" s="172"/>
      <c r="R15" s="231" t="s">
        <v>245</v>
      </c>
      <c r="S15" s="392"/>
      <c r="T15" s="390" t="str">
        <f>IF(AND(Q15&lt;&gt;0,Q16&lt;&gt;0),"Error! Both metric and imperial units entered.","")</f>
        <v/>
      </c>
    </row>
    <row r="16" spans="9:20" x14ac:dyDescent="0.25">
      <c r="I16" s="219">
        <v>0</v>
      </c>
      <c r="J16" s="172">
        <v>0</v>
      </c>
      <c r="K16" s="172">
        <v>0</v>
      </c>
      <c r="L16" s="172">
        <v>0</v>
      </c>
      <c r="M16" s="172">
        <v>0</v>
      </c>
      <c r="N16" s="172">
        <v>0</v>
      </c>
      <c r="O16" s="172">
        <v>0</v>
      </c>
      <c r="P16" s="172">
        <v>0</v>
      </c>
      <c r="R16" s="231" t="s">
        <v>246</v>
      </c>
      <c r="S16" s="393"/>
      <c r="T16" s="391"/>
    </row>
    <row r="17" spans="9:20" x14ac:dyDescent="0.25">
      <c r="I17" s="216"/>
      <c r="J17" s="169"/>
      <c r="K17" s="169"/>
      <c r="L17" s="169"/>
      <c r="M17" s="169"/>
      <c r="N17" s="169"/>
      <c r="O17" s="169"/>
      <c r="P17" s="169"/>
      <c r="R17" s="230" t="s">
        <v>247</v>
      </c>
      <c r="S17" s="392"/>
      <c r="T17" s="390" t="str">
        <f>IF(AND(Q17&lt;&gt;0,Q18&lt;&gt;0),"Error! Both metric and imperial units entered.","")</f>
        <v/>
      </c>
    </row>
    <row r="18" spans="9:20" x14ac:dyDescent="0.25">
      <c r="I18" s="216">
        <v>0</v>
      </c>
      <c r="J18" s="169">
        <v>0</v>
      </c>
      <c r="K18" s="169">
        <v>0</v>
      </c>
      <c r="L18" s="169">
        <v>0</v>
      </c>
      <c r="M18" s="169">
        <v>0</v>
      </c>
      <c r="N18" s="169">
        <v>0</v>
      </c>
      <c r="O18" s="169">
        <v>0</v>
      </c>
      <c r="P18" s="169">
        <v>0</v>
      </c>
      <c r="R18" s="230" t="s">
        <v>248</v>
      </c>
      <c r="S18" s="393"/>
      <c r="T18" s="391"/>
    </row>
    <row r="19" spans="9:20" x14ac:dyDescent="0.25">
      <c r="I19" s="220">
        <v>23.316666666666666</v>
      </c>
      <c r="J19" s="192">
        <v>45</v>
      </c>
      <c r="K19" s="192">
        <v>45</v>
      </c>
      <c r="L19" s="192">
        <v>70</v>
      </c>
      <c r="M19" s="173">
        <v>70</v>
      </c>
      <c r="N19" s="173">
        <v>45</v>
      </c>
      <c r="O19" s="272">
        <v>44.014000000000003</v>
      </c>
      <c r="P19" s="192">
        <v>9</v>
      </c>
      <c r="R19" s="394" t="s">
        <v>237</v>
      </c>
      <c r="S19" s="394"/>
      <c r="T19" s="394"/>
    </row>
    <row r="20" spans="9:20" x14ac:dyDescent="0.25">
      <c r="I20" s="221">
        <v>25</v>
      </c>
      <c r="J20" s="173">
        <v>25</v>
      </c>
      <c r="K20" s="173">
        <v>25</v>
      </c>
      <c r="L20" s="173">
        <v>18</v>
      </c>
      <c r="M20" s="173">
        <v>28</v>
      </c>
      <c r="N20" s="173">
        <v>40</v>
      </c>
      <c r="O20" s="173">
        <v>35</v>
      </c>
      <c r="P20" s="173">
        <v>39</v>
      </c>
      <c r="R20" s="394" t="s">
        <v>60</v>
      </c>
      <c r="S20" s="394"/>
      <c r="T20" s="394"/>
    </row>
    <row r="21" spans="9:20" x14ac:dyDescent="0.25">
      <c r="I21" s="428">
        <v>4</v>
      </c>
      <c r="J21" s="395">
        <v>14</v>
      </c>
      <c r="K21" s="395">
        <v>14</v>
      </c>
      <c r="L21" s="395">
        <v>41</v>
      </c>
      <c r="M21" s="395">
        <v>40</v>
      </c>
      <c r="N21" s="395">
        <v>44</v>
      </c>
      <c r="O21" s="395">
        <v>7</v>
      </c>
      <c r="P21" s="395">
        <v>42</v>
      </c>
      <c r="R21" s="416" t="s">
        <v>192</v>
      </c>
      <c r="S21" s="417"/>
      <c r="T21" s="418"/>
    </row>
    <row r="22" spans="9:20" x14ac:dyDescent="0.25">
      <c r="I22" s="429"/>
      <c r="J22" s="396"/>
      <c r="K22" s="396"/>
      <c r="L22" s="396"/>
      <c r="M22" s="396"/>
      <c r="N22" s="396"/>
      <c r="O22" s="396"/>
      <c r="P22" s="396"/>
      <c r="R22" s="419"/>
      <c r="S22" s="420"/>
      <c r="T22" s="421"/>
    </row>
    <row r="23" spans="9:20" x14ac:dyDescent="0.25">
      <c r="I23" s="303">
        <v>0.62601305597670187</v>
      </c>
      <c r="J23" s="181">
        <v>0.98706184695594901</v>
      </c>
      <c r="K23" s="181">
        <v>1</v>
      </c>
      <c r="L23" s="181">
        <v>1</v>
      </c>
      <c r="M23" s="181">
        <v>1.0483</v>
      </c>
      <c r="N23" s="181">
        <v>1</v>
      </c>
      <c r="O23" s="254">
        <v>0.99440550000000005</v>
      </c>
      <c r="P23" s="181">
        <v>1</v>
      </c>
      <c r="R23" s="394" t="s">
        <v>91</v>
      </c>
      <c r="S23" s="394"/>
      <c r="T23" s="394"/>
    </row>
    <row r="24" spans="9:20" x14ac:dyDescent="0.25">
      <c r="I24" s="223">
        <v>2.5000000000000001E-3</v>
      </c>
      <c r="J24" s="174">
        <v>5.0000000000000001E-3</v>
      </c>
      <c r="K24" s="174">
        <v>5.0000000000000001E-3</v>
      </c>
      <c r="L24" s="174">
        <v>5.0000000000000001E-3</v>
      </c>
      <c r="M24" s="174">
        <v>5.0000000000000001E-3</v>
      </c>
      <c r="N24" s="174">
        <v>5.0000000000000001E-3</v>
      </c>
      <c r="O24" s="174">
        <v>5.0000000000000001E-3</v>
      </c>
      <c r="P24" s="174">
        <v>5.0000000000000001E-3</v>
      </c>
      <c r="R24" s="387" t="s">
        <v>238</v>
      </c>
      <c r="S24" s="387"/>
      <c r="T24" s="387"/>
    </row>
    <row r="25" spans="9:20" x14ac:dyDescent="0.25">
      <c r="I25" s="221">
        <v>1</v>
      </c>
      <c r="J25" s="173">
        <v>1</v>
      </c>
      <c r="K25" s="173">
        <v>1</v>
      </c>
      <c r="L25" s="173">
        <v>1</v>
      </c>
      <c r="M25" s="173">
        <v>5</v>
      </c>
      <c r="N25" s="173">
        <v>5</v>
      </c>
      <c r="O25" s="173">
        <v>2</v>
      </c>
      <c r="P25" s="173">
        <v>1</v>
      </c>
      <c r="R25" s="394" t="s">
        <v>239</v>
      </c>
      <c r="S25" s="394"/>
      <c r="T25" s="394"/>
    </row>
    <row r="26" spans="9:20" x14ac:dyDescent="0.25">
      <c r="I26" s="426">
        <v>10</v>
      </c>
      <c r="J26" s="422">
        <v>10</v>
      </c>
      <c r="K26" s="422">
        <v>10</v>
      </c>
      <c r="L26" s="422">
        <v>5</v>
      </c>
      <c r="M26" s="395">
        <v>2</v>
      </c>
      <c r="N26" s="395">
        <v>14</v>
      </c>
      <c r="O26" s="395">
        <v>5</v>
      </c>
      <c r="P26" s="422">
        <v>6</v>
      </c>
      <c r="R26" s="416" t="s">
        <v>193</v>
      </c>
      <c r="S26" s="417"/>
      <c r="T26" s="418"/>
    </row>
    <row r="27" spans="9:20" x14ac:dyDescent="0.25">
      <c r="I27" s="427"/>
      <c r="J27" s="423"/>
      <c r="K27" s="423"/>
      <c r="L27" s="423"/>
      <c r="M27" s="396"/>
      <c r="N27" s="396"/>
      <c r="O27" s="396"/>
      <c r="P27" s="423"/>
      <c r="R27" s="419"/>
      <c r="S27" s="420"/>
      <c r="T27" s="421"/>
    </row>
    <row r="28" spans="9:20" x14ac:dyDescent="0.25">
      <c r="I28" s="222">
        <v>1</v>
      </c>
      <c r="J28" s="181">
        <v>1</v>
      </c>
      <c r="K28" s="181">
        <v>1</v>
      </c>
      <c r="L28" s="181">
        <v>1</v>
      </c>
      <c r="M28" s="181">
        <v>1.25</v>
      </c>
      <c r="N28" s="181">
        <v>1</v>
      </c>
      <c r="O28" s="181">
        <v>1</v>
      </c>
      <c r="P28" s="181">
        <v>1</v>
      </c>
      <c r="R28" s="394" t="s">
        <v>113</v>
      </c>
      <c r="S28" s="394"/>
      <c r="T28" s="394"/>
    </row>
    <row r="29" spans="9:20" x14ac:dyDescent="0.25">
      <c r="I29" s="223">
        <v>0.376</v>
      </c>
      <c r="J29" s="174">
        <v>0.376</v>
      </c>
      <c r="K29" s="174">
        <v>0.376</v>
      </c>
      <c r="L29" s="174">
        <v>0.376</v>
      </c>
      <c r="M29" s="174">
        <v>0.38100000000000001</v>
      </c>
      <c r="N29" s="174">
        <v>0.36899999999999999</v>
      </c>
      <c r="O29" s="174">
        <v>0.376</v>
      </c>
      <c r="P29" s="174">
        <v>0.376</v>
      </c>
      <c r="R29" s="387" t="s">
        <v>235</v>
      </c>
      <c r="S29" s="387"/>
      <c r="T29" s="387"/>
    </row>
    <row r="30" spans="9:20" x14ac:dyDescent="0.25">
      <c r="I30" s="219">
        <v>1.03</v>
      </c>
      <c r="J30" s="172">
        <v>1.03</v>
      </c>
      <c r="K30" s="172">
        <v>1.03</v>
      </c>
      <c r="L30" s="172">
        <v>1.03</v>
      </c>
      <c r="M30" s="172">
        <v>1.03</v>
      </c>
      <c r="N30" s="172">
        <v>1.2969999999999999</v>
      </c>
      <c r="O30" s="172">
        <v>1.03</v>
      </c>
      <c r="P30" s="172">
        <v>1.03</v>
      </c>
      <c r="R30" s="394" t="s">
        <v>236</v>
      </c>
      <c r="S30" s="394"/>
      <c r="T30" s="394"/>
    </row>
    <row r="31" spans="9:20" x14ac:dyDescent="0.25">
      <c r="I31" s="223">
        <v>0</v>
      </c>
      <c r="J31" s="174">
        <v>3.2</v>
      </c>
      <c r="K31" s="174">
        <v>3.2</v>
      </c>
      <c r="L31" s="174">
        <v>3.2</v>
      </c>
      <c r="M31" s="174">
        <v>6</v>
      </c>
      <c r="N31" s="174">
        <v>5.8</v>
      </c>
      <c r="O31" s="174">
        <v>3.2</v>
      </c>
      <c r="P31" s="174">
        <v>6</v>
      </c>
      <c r="R31" s="387" t="s">
        <v>140</v>
      </c>
      <c r="S31" s="387"/>
      <c r="T31" s="387"/>
    </row>
    <row r="32" spans="9:20" x14ac:dyDescent="0.25">
      <c r="I32" s="219">
        <v>-1.4E-2</v>
      </c>
      <c r="J32" s="172">
        <v>-1.4E-2</v>
      </c>
      <c r="K32" s="172">
        <v>-1.4E-2</v>
      </c>
      <c r="L32" s="172">
        <v>-1.4E-2</v>
      </c>
      <c r="M32" s="172">
        <v>-1.4E-2</v>
      </c>
      <c r="N32" s="172">
        <v>-1.4999999999999999E-2</v>
      </c>
      <c r="O32" s="172">
        <v>-1.4E-2</v>
      </c>
      <c r="P32" s="172">
        <v>-0.01</v>
      </c>
      <c r="R32" s="394" t="s">
        <v>111</v>
      </c>
      <c r="S32" s="394"/>
      <c r="T32" s="394"/>
    </row>
    <row r="33" spans="5:20" x14ac:dyDescent="0.25">
      <c r="I33" s="223">
        <v>1.97</v>
      </c>
      <c r="J33" s="174">
        <v>1.5249999999999999</v>
      </c>
      <c r="K33" s="174">
        <v>1.5249999999999999</v>
      </c>
      <c r="L33" s="174">
        <v>1.5249999999999999</v>
      </c>
      <c r="M33" s="174"/>
      <c r="N33" s="174"/>
      <c r="O33" s="174">
        <v>1.5249999999999999</v>
      </c>
      <c r="P33" s="174">
        <v>1.9</v>
      </c>
      <c r="R33" s="387" t="s">
        <v>115</v>
      </c>
      <c r="S33" s="387"/>
      <c r="T33" s="387"/>
    </row>
    <row r="34" spans="5:20" x14ac:dyDescent="0.25">
      <c r="I34" s="219">
        <v>-0.34</v>
      </c>
      <c r="J34" s="172">
        <v>-0.34</v>
      </c>
      <c r="K34" s="172">
        <v>-0.34</v>
      </c>
      <c r="L34" s="172">
        <v>-0.34</v>
      </c>
      <c r="M34" s="172"/>
      <c r="N34" s="172"/>
      <c r="O34" s="172">
        <v>-0.34</v>
      </c>
      <c r="P34" s="172">
        <v>0</v>
      </c>
      <c r="R34" s="394" t="s">
        <v>110</v>
      </c>
      <c r="S34" s="394"/>
      <c r="T34" s="394"/>
    </row>
    <row r="37" spans="5:20" ht="30" x14ac:dyDescent="0.25">
      <c r="I37" s="194" t="s">
        <v>327</v>
      </c>
      <c r="J37" s="194" t="s">
        <v>329</v>
      </c>
      <c r="K37" s="194" t="s">
        <v>329</v>
      </c>
      <c r="L37" s="194" t="s">
        <v>347</v>
      </c>
      <c r="M37" s="194" t="s">
        <v>346</v>
      </c>
      <c r="N37" s="194" t="s">
        <v>346</v>
      </c>
      <c r="O37" s="194" t="s">
        <v>328</v>
      </c>
      <c r="P37" s="194" t="s">
        <v>347</v>
      </c>
    </row>
    <row r="38" spans="5:20" x14ac:dyDescent="0.25">
      <c r="I38" s="168">
        <v>0.78</v>
      </c>
      <c r="J38" s="168">
        <v>0.78</v>
      </c>
      <c r="K38" s="168">
        <v>0.78</v>
      </c>
      <c r="L38" s="168">
        <v>0.78</v>
      </c>
      <c r="M38" s="168">
        <v>0.01</v>
      </c>
      <c r="N38" s="168">
        <v>0.01</v>
      </c>
      <c r="O38" s="168">
        <v>0.78</v>
      </c>
      <c r="P38" s="168">
        <v>0.78</v>
      </c>
      <c r="R38" s="387" t="s">
        <v>95</v>
      </c>
      <c r="S38" s="387"/>
      <c r="T38" s="387"/>
    </row>
    <row r="39" spans="5:20" x14ac:dyDescent="0.25">
      <c r="I39" s="184">
        <v>1.2034</v>
      </c>
      <c r="J39" s="184">
        <v>1.2034</v>
      </c>
      <c r="K39" s="184">
        <v>1.2034</v>
      </c>
      <c r="L39" s="184">
        <v>1.2250000000000001</v>
      </c>
      <c r="M39" s="184">
        <v>1.2256</v>
      </c>
      <c r="N39" s="184">
        <v>1.2256</v>
      </c>
      <c r="O39" s="184">
        <v>1.2250000000000001</v>
      </c>
      <c r="P39" s="184">
        <v>1.2250000000000001</v>
      </c>
      <c r="R39" s="394" t="s">
        <v>96</v>
      </c>
      <c r="S39" s="394"/>
      <c r="T39" s="394"/>
    </row>
    <row r="40" spans="5:20" x14ac:dyDescent="0.25">
      <c r="I40" s="401">
        <v>2</v>
      </c>
      <c r="J40" s="401">
        <v>2</v>
      </c>
      <c r="K40" s="401">
        <v>2</v>
      </c>
      <c r="L40" s="401">
        <v>2</v>
      </c>
      <c r="M40" s="401">
        <v>6</v>
      </c>
      <c r="N40" s="401">
        <v>6</v>
      </c>
      <c r="O40" s="401">
        <v>4</v>
      </c>
      <c r="P40" s="401">
        <v>2</v>
      </c>
      <c r="R40" s="387" t="s">
        <v>93</v>
      </c>
      <c r="S40" s="387"/>
      <c r="T40" s="387"/>
    </row>
    <row r="41" spans="5:20" x14ac:dyDescent="0.25">
      <c r="I41" s="402"/>
      <c r="J41" s="402"/>
      <c r="K41" s="402"/>
      <c r="L41" s="402"/>
      <c r="M41" s="402"/>
      <c r="N41" s="402"/>
      <c r="O41" s="402"/>
      <c r="P41" s="402"/>
      <c r="R41" s="432"/>
      <c r="S41" s="433"/>
      <c r="T41" s="433"/>
    </row>
    <row r="42" spans="5:20" x14ac:dyDescent="0.25">
      <c r="I42" s="185">
        <v>1</v>
      </c>
      <c r="J42" s="185">
        <v>1</v>
      </c>
      <c r="K42" s="185">
        <v>1</v>
      </c>
      <c r="L42" s="185">
        <v>1</v>
      </c>
      <c r="M42" s="185">
        <v>1</v>
      </c>
      <c r="N42" s="185">
        <v>1</v>
      </c>
      <c r="O42" s="185">
        <v>1</v>
      </c>
      <c r="P42" s="185">
        <v>1</v>
      </c>
      <c r="R42" s="394" t="s">
        <v>69</v>
      </c>
      <c r="S42" s="394"/>
      <c r="T42" s="394"/>
    </row>
    <row r="43" spans="5:20" x14ac:dyDescent="0.25">
      <c r="I43" s="183">
        <v>15</v>
      </c>
      <c r="J43" s="183">
        <v>15</v>
      </c>
      <c r="K43" s="183">
        <v>15</v>
      </c>
      <c r="L43" s="183">
        <v>15</v>
      </c>
      <c r="M43" s="183">
        <v>15</v>
      </c>
      <c r="N43" s="183">
        <v>15</v>
      </c>
      <c r="O43" s="183">
        <v>15</v>
      </c>
      <c r="P43" s="183">
        <v>15</v>
      </c>
      <c r="R43" s="387" t="s">
        <v>216</v>
      </c>
      <c r="S43" s="387"/>
      <c r="T43" s="387"/>
    </row>
    <row r="44" spans="5:20" x14ac:dyDescent="0.25">
      <c r="I44" s="185">
        <v>341.5</v>
      </c>
      <c r="J44" s="185">
        <v>341.5</v>
      </c>
      <c r="K44" s="185">
        <v>341.5</v>
      </c>
      <c r="L44" s="185">
        <v>340.3</v>
      </c>
      <c r="M44" s="185">
        <v>340.15679999999998</v>
      </c>
      <c r="N44" s="185">
        <v>340.15679999999998</v>
      </c>
      <c r="O44" s="185">
        <v>340.3</v>
      </c>
      <c r="P44" s="185">
        <v>340.3</v>
      </c>
      <c r="R44" s="394" t="s">
        <v>92</v>
      </c>
      <c r="S44" s="394"/>
      <c r="T44" s="394"/>
    </row>
    <row r="45" spans="5:20" x14ac:dyDescent="0.25">
      <c r="I45" s="407">
        <v>2</v>
      </c>
      <c r="J45" s="407">
        <v>2</v>
      </c>
      <c r="K45" s="407">
        <v>2</v>
      </c>
      <c r="L45" s="407">
        <v>2</v>
      </c>
      <c r="M45" s="407">
        <v>6</v>
      </c>
      <c r="N45" s="407">
        <v>6</v>
      </c>
      <c r="O45" s="407">
        <v>4</v>
      </c>
      <c r="P45" s="407">
        <v>2</v>
      </c>
      <c r="R45" s="387" t="s">
        <v>94</v>
      </c>
      <c r="S45" s="387"/>
      <c r="T45" s="387"/>
    </row>
    <row r="46" spans="5:20" x14ac:dyDescent="0.25">
      <c r="E46" s="270"/>
      <c r="I46" s="408"/>
      <c r="J46" s="408"/>
      <c r="K46" s="408"/>
      <c r="L46" s="408"/>
      <c r="M46" s="408"/>
      <c r="N46" s="408"/>
      <c r="O46" s="408"/>
      <c r="P46" s="408"/>
      <c r="R46" s="432"/>
      <c r="S46" s="433"/>
      <c r="T46" s="433"/>
    </row>
    <row r="47" spans="5:20" x14ac:dyDescent="0.25">
      <c r="I47" s="186">
        <v>45</v>
      </c>
      <c r="J47" s="186">
        <v>38</v>
      </c>
      <c r="K47" s="186">
        <v>38</v>
      </c>
      <c r="L47" s="186">
        <v>39.5</v>
      </c>
      <c r="M47" s="186">
        <v>39.5</v>
      </c>
      <c r="N47" s="186">
        <v>39.5</v>
      </c>
      <c r="O47" s="186">
        <v>49.5</v>
      </c>
      <c r="P47" s="186">
        <v>0</v>
      </c>
      <c r="R47" s="394" t="s">
        <v>97</v>
      </c>
      <c r="S47" s="394"/>
      <c r="T47" s="394"/>
    </row>
    <row r="48" spans="5:20" x14ac:dyDescent="0.25">
      <c r="I48" s="187">
        <v>240</v>
      </c>
      <c r="J48" s="187">
        <v>120</v>
      </c>
      <c r="K48" s="187">
        <v>120</v>
      </c>
      <c r="L48" s="187">
        <v>240</v>
      </c>
      <c r="M48" s="187">
        <v>240</v>
      </c>
      <c r="N48" s="187">
        <v>240</v>
      </c>
      <c r="O48" s="187">
        <v>232</v>
      </c>
      <c r="P48" s="187">
        <v>240</v>
      </c>
      <c r="R48" s="387" t="s">
        <v>98</v>
      </c>
      <c r="S48" s="387"/>
      <c r="T48" s="387"/>
    </row>
    <row r="49" spans="9:20" x14ac:dyDescent="0.25">
      <c r="I49" s="185" t="s">
        <v>112</v>
      </c>
      <c r="J49" s="185" t="s">
        <v>112</v>
      </c>
      <c r="K49" s="185" t="s">
        <v>112</v>
      </c>
      <c r="L49" s="185"/>
      <c r="M49" s="185"/>
      <c r="N49" s="185"/>
      <c r="O49" s="185" t="s">
        <v>112</v>
      </c>
      <c r="P49" s="185"/>
      <c r="R49" s="394" t="s">
        <v>116</v>
      </c>
      <c r="S49" s="394"/>
      <c r="T49" s="394"/>
    </row>
    <row r="50" spans="9:20" x14ac:dyDescent="0.25">
      <c r="I50" s="183" t="s">
        <v>112</v>
      </c>
      <c r="J50" s="183" t="s">
        <v>112</v>
      </c>
      <c r="K50" s="183" t="s">
        <v>112</v>
      </c>
      <c r="L50" s="183"/>
      <c r="M50" s="183"/>
      <c r="N50" s="183"/>
      <c r="O50" s="183" t="s">
        <v>112</v>
      </c>
      <c r="P50" s="183"/>
      <c r="R50" s="387" t="s">
        <v>217</v>
      </c>
      <c r="S50" s="387"/>
      <c r="T50" s="387"/>
    </row>
    <row r="51" spans="9:20" x14ac:dyDescent="0.25">
      <c r="I51" s="185" t="s">
        <v>112</v>
      </c>
      <c r="J51" s="185" t="s">
        <v>112</v>
      </c>
      <c r="K51" s="185" t="s">
        <v>112</v>
      </c>
      <c r="L51" s="185"/>
      <c r="M51" s="185"/>
      <c r="N51" s="185"/>
      <c r="O51" s="185" t="s">
        <v>112</v>
      </c>
      <c r="P51" s="185"/>
      <c r="R51" s="394" t="s">
        <v>330</v>
      </c>
      <c r="S51" s="394"/>
      <c r="T51" s="394"/>
    </row>
    <row r="55" spans="9:20" x14ac:dyDescent="0.25">
      <c r="I55" s="183"/>
      <c r="J55" s="183">
        <v>4.54</v>
      </c>
      <c r="K55" s="183">
        <v>4</v>
      </c>
      <c r="L55" s="183">
        <v>4.72</v>
      </c>
      <c r="M55" s="183"/>
      <c r="N55" s="183"/>
      <c r="O55" s="183">
        <v>5</v>
      </c>
      <c r="P55" s="183">
        <v>3.98</v>
      </c>
      <c r="R55" s="387" t="s">
        <v>133</v>
      </c>
      <c r="S55" s="387"/>
      <c r="T55" s="387"/>
    </row>
    <row r="56" spans="9:20" x14ac:dyDescent="0.25">
      <c r="I56" s="173"/>
      <c r="J56" s="173">
        <v>2.36</v>
      </c>
      <c r="K56" s="173">
        <v>2.1800000000000002</v>
      </c>
      <c r="L56" s="173">
        <v>2.31</v>
      </c>
      <c r="M56" s="173"/>
      <c r="N56" s="173"/>
      <c r="O56" s="173">
        <v>2.37</v>
      </c>
      <c r="P56" s="173">
        <v>2.2599999999999998</v>
      </c>
      <c r="R56" s="394" t="s">
        <v>136</v>
      </c>
      <c r="S56" s="394"/>
      <c r="T56" s="394"/>
    </row>
    <row r="57" spans="9:20" x14ac:dyDescent="0.25">
      <c r="I57" s="183"/>
      <c r="J57" s="183">
        <v>0.4</v>
      </c>
      <c r="K57" s="183">
        <v>0.3</v>
      </c>
      <c r="L57" s="183">
        <v>0.3</v>
      </c>
      <c r="M57" s="183"/>
      <c r="N57" s="183"/>
      <c r="O57" s="183">
        <v>1</v>
      </c>
      <c r="P57" s="183">
        <v>0.2</v>
      </c>
      <c r="R57" s="387" t="s">
        <v>440</v>
      </c>
      <c r="S57" s="387"/>
      <c r="T57" s="387"/>
    </row>
    <row r="58" spans="9:20" x14ac:dyDescent="0.25">
      <c r="I58" s="173"/>
      <c r="J58" s="173">
        <v>0</v>
      </c>
      <c r="K58" s="173">
        <v>0</v>
      </c>
      <c r="L58" s="173">
        <v>0.49</v>
      </c>
      <c r="M58" s="173"/>
      <c r="N58" s="173"/>
      <c r="O58" s="173">
        <v>0</v>
      </c>
      <c r="P58" s="173">
        <v>0.51</v>
      </c>
      <c r="R58" s="394" t="s">
        <v>137</v>
      </c>
      <c r="S58" s="394"/>
      <c r="T58" s="394"/>
    </row>
    <row r="59" spans="9:20" x14ac:dyDescent="0.25">
      <c r="I59" s="183"/>
      <c r="J59" s="183">
        <v>1</v>
      </c>
      <c r="K59" s="183">
        <v>1</v>
      </c>
      <c r="L59" s="183">
        <v>0.85</v>
      </c>
      <c r="M59" s="183"/>
      <c r="N59" s="183"/>
      <c r="O59" s="183">
        <v>1</v>
      </c>
      <c r="P59" s="183">
        <v>0.76449999999999996</v>
      </c>
      <c r="R59" s="387" t="s">
        <v>134</v>
      </c>
      <c r="S59" s="387"/>
      <c r="T59" s="387"/>
    </row>
    <row r="60" spans="9:20" x14ac:dyDescent="0.25">
      <c r="I60" s="173"/>
      <c r="J60" s="173">
        <v>0.09</v>
      </c>
      <c r="K60" s="173">
        <v>0.09</v>
      </c>
      <c r="L60" s="173">
        <v>0.13</v>
      </c>
      <c r="M60" s="173"/>
      <c r="N60" s="173"/>
      <c r="O60" s="173">
        <v>0.125</v>
      </c>
      <c r="P60" s="173">
        <v>0.25</v>
      </c>
      <c r="R60" s="394" t="s">
        <v>138</v>
      </c>
      <c r="S60" s="394"/>
      <c r="T60" s="394"/>
    </row>
    <row r="61" spans="9:20" x14ac:dyDescent="0.25">
      <c r="I61" s="183"/>
      <c r="J61" s="183">
        <v>3</v>
      </c>
      <c r="K61" s="183">
        <v>2.52</v>
      </c>
      <c r="L61" s="183">
        <v>3</v>
      </c>
      <c r="M61" s="183"/>
      <c r="N61" s="183"/>
      <c r="O61" s="183">
        <v>3.53</v>
      </c>
      <c r="P61" s="183">
        <v>2.4500000000000002</v>
      </c>
      <c r="R61" s="387" t="s">
        <v>135</v>
      </c>
      <c r="S61" s="387"/>
      <c r="T61" s="387"/>
    </row>
    <row r="62" spans="9:20" x14ac:dyDescent="0.25">
      <c r="J62" s="208" t="s">
        <v>112</v>
      </c>
      <c r="K62" s="208" t="s">
        <v>112</v>
      </c>
      <c r="L62" s="208" t="s">
        <v>112</v>
      </c>
      <c r="M62" s="85"/>
      <c r="N62" s="85"/>
      <c r="O62" s="208" t="s">
        <v>112</v>
      </c>
      <c r="P62" s="208" t="s">
        <v>112</v>
      </c>
      <c r="R62" s="394" t="s">
        <v>139</v>
      </c>
      <c r="S62" s="394"/>
      <c r="T62" s="394"/>
    </row>
    <row r="63" spans="9:20" x14ac:dyDescent="0.25">
      <c r="L63" s="85"/>
      <c r="M63" s="85"/>
      <c r="N63" s="85"/>
      <c r="O63" s="85"/>
    </row>
    <row r="64" spans="9:20" x14ac:dyDescent="0.25">
      <c r="J64" s="210">
        <v>38643.624342000949</v>
      </c>
      <c r="K64" s="210"/>
      <c r="L64" s="88">
        <v>2312.355161339749</v>
      </c>
      <c r="M64" s="88">
        <v>7770.4836011867328</v>
      </c>
      <c r="N64" s="88"/>
      <c r="O64" s="88">
        <v>129987.03842442392</v>
      </c>
      <c r="P64" s="210">
        <f t="array" ref="P64:P76" xml:space="preserve"> trajectory(  departure_velocity_mps, departure_angle, drag_functoin_index, projectile_mass_kg, projectile_diameter_mm, projectile_form_factor, 0, target_altitude_meters, time_step_max,  display_interval, shooter_altitude_meters,      Sea_level_air_pressure,Sea_level_air_temperature,Sea_level_air_humidity,cma_functoin_index,twist,Rga,Rgt,Cdd_2,FFM,CLP,sea_level_air_density,sea_level_speed_of_sound,air_density_function_index,speed_of_sound_function_index,CL_alpha,CNp_alpha,Initial_latitude,Initiial_azimuth,use_coriolis,use_MPMT,use_ArPars,ArPars)</f>
        <v>144.84962399574707</v>
      </c>
      <c r="R64" s="430" t="s">
        <v>151</v>
      </c>
      <c r="S64" s="431"/>
    </row>
    <row r="65" spans="9:19" x14ac:dyDescent="0.25">
      <c r="J65" s="210">
        <v>11208.477943593667</v>
      </c>
      <c r="K65" s="210"/>
      <c r="L65" s="88">
        <v>1747.5873731970617</v>
      </c>
      <c r="M65" s="88">
        <v>6873.3930889089397</v>
      </c>
      <c r="N65" s="88"/>
      <c r="O65" s="88">
        <v>42091.549078173208</v>
      </c>
      <c r="P65" s="210">
        <v>1.9730766981360368E-2</v>
      </c>
      <c r="R65" s="430" t="s">
        <v>152</v>
      </c>
      <c r="S65" s="431"/>
    </row>
    <row r="66" spans="9:19" x14ac:dyDescent="0.25">
      <c r="J66" s="27">
        <v>1816.0808921839835</v>
      </c>
      <c r="K66" s="27"/>
      <c r="L66" s="89">
        <v>258.3112922704164</v>
      </c>
      <c r="M66" s="89">
        <v>40.730559784471666</v>
      </c>
      <c r="N66" s="89"/>
      <c r="O66" s="89">
        <v>3665.9382083134155</v>
      </c>
      <c r="P66" s="27">
        <v>0</v>
      </c>
      <c r="R66" s="430" t="s">
        <v>153</v>
      </c>
      <c r="S66" s="431"/>
    </row>
    <row r="67" spans="9:19" x14ac:dyDescent="0.25">
      <c r="J67" s="27">
        <v>507.37777353269837</v>
      </c>
      <c r="K67" s="27"/>
      <c r="L67" s="89">
        <v>185.86962312420297</v>
      </c>
      <c r="M67" s="89">
        <v>297.89766475252122</v>
      </c>
      <c r="N67" s="89"/>
      <c r="O67" s="89">
        <v>756.03280430027519</v>
      </c>
      <c r="P67" s="27">
        <v>694.02184470668055</v>
      </c>
      <c r="R67" s="430" t="s">
        <v>154</v>
      </c>
      <c r="S67" s="431"/>
    </row>
    <row r="68" spans="9:19" x14ac:dyDescent="0.25">
      <c r="J68" s="193">
        <v>-53.954938371393133</v>
      </c>
      <c r="K68" s="193"/>
      <c r="L68" s="182">
        <v>-73.512850513388216</v>
      </c>
      <c r="M68" s="182">
        <v>-77.772392437190206</v>
      </c>
      <c r="N68" s="182"/>
      <c r="O68" s="182">
        <v>-61.946074398303971</v>
      </c>
      <c r="P68" s="193">
        <v>-5.0281240623948953E-2</v>
      </c>
      <c r="R68" s="430" t="s">
        <v>155</v>
      </c>
      <c r="S68" s="431"/>
    </row>
    <row r="69" spans="9:19" x14ac:dyDescent="0.25">
      <c r="J69" s="27">
        <v>95.743674714942557</v>
      </c>
      <c r="K69" s="27"/>
      <c r="L69" s="89">
        <v>37.977248832503889</v>
      </c>
      <c r="M69" s="89">
        <v>74.206171964779912</v>
      </c>
      <c r="N69" s="89"/>
      <c r="O69" s="89">
        <v>187.74878072783233</v>
      </c>
      <c r="P69" s="27">
        <v>0</v>
      </c>
      <c r="R69" s="430" t="s">
        <v>156</v>
      </c>
      <c r="S69" s="431"/>
    </row>
    <row r="70" spans="9:19" x14ac:dyDescent="0.25">
      <c r="J70" s="3">
        <v>0.32392324853058796</v>
      </c>
      <c r="K70" s="3"/>
      <c r="L70" s="209">
        <v>0.33501340135044766</v>
      </c>
      <c r="M70" s="209">
        <v>0.29497550464397404</v>
      </c>
      <c r="N70" s="209"/>
      <c r="O70" s="209">
        <v>0.15190070207913162</v>
      </c>
      <c r="P70" s="3">
        <v>0.18864923278579918</v>
      </c>
      <c r="R70" s="430" t="s">
        <v>157</v>
      </c>
      <c r="S70" s="431"/>
    </row>
    <row r="71" spans="9:19" x14ac:dyDescent="0.25">
      <c r="J71" s="27">
        <v>157.15320467771869</v>
      </c>
      <c r="K71" s="27"/>
      <c r="L71" s="89">
        <v>0.25753084600425613</v>
      </c>
      <c r="M71" s="89">
        <v>0.92743110194977207</v>
      </c>
      <c r="N71" s="89"/>
      <c r="O71" s="89">
        <v>30.273581839849939</v>
      </c>
      <c r="P71" s="27">
        <v>0.61432835144310494</v>
      </c>
      <c r="R71" s="430" t="s">
        <v>158</v>
      </c>
      <c r="S71" s="431"/>
    </row>
    <row r="72" spans="9:19" x14ac:dyDescent="0.25">
      <c r="J72" s="27">
        <v>54.412674459755891</v>
      </c>
      <c r="K72" s="27"/>
      <c r="L72" s="89">
        <v>2.074220508234385E-2</v>
      </c>
      <c r="M72" s="89">
        <v>4.1602177985201196E-2</v>
      </c>
      <c r="N72" s="89"/>
      <c r="O72" s="89">
        <v>6.6960414966553232</v>
      </c>
      <c r="P72" s="27">
        <v>8.5736605125551343E-4</v>
      </c>
      <c r="R72" s="430" t="s">
        <v>159</v>
      </c>
      <c r="S72" s="431"/>
    </row>
    <row r="73" spans="9:19" x14ac:dyDescent="0.25">
      <c r="J73" s="27">
        <v>102.74053021796279</v>
      </c>
      <c r="K73" s="27"/>
      <c r="L73" s="89">
        <v>0.23678864092191229</v>
      </c>
      <c r="M73" s="89">
        <v>0.88582892396457091</v>
      </c>
      <c r="N73" s="89"/>
      <c r="O73" s="89">
        <v>23.577540343194617</v>
      </c>
      <c r="P73" s="27">
        <v>8.5736539096831666E-4</v>
      </c>
      <c r="R73" s="430" t="s">
        <v>160</v>
      </c>
      <c r="S73" s="431"/>
    </row>
    <row r="74" spans="9:19" x14ac:dyDescent="0.25">
      <c r="J74" s="193">
        <v>3.5095131036288683</v>
      </c>
      <c r="K74" s="193"/>
      <c r="L74" s="182">
        <v>27.745238006470633</v>
      </c>
      <c r="M74" s="182">
        <v>10.783213957502531</v>
      </c>
      <c r="N74" s="182"/>
      <c r="O74" s="182">
        <v>0.21839445902168056</v>
      </c>
      <c r="P74" s="193">
        <v>6.6028719679964807E-10</v>
      </c>
      <c r="R74" s="430" t="s">
        <v>161</v>
      </c>
      <c r="S74" s="431"/>
    </row>
    <row r="75" spans="9:19" x14ac:dyDescent="0.25">
      <c r="J75" s="27">
        <v>36.312445638270702</v>
      </c>
      <c r="K75" s="27"/>
      <c r="L75" s="89">
        <v>64.436913166189697</v>
      </c>
      <c r="M75" s="89">
        <v>57.329530912270101</v>
      </c>
      <c r="N75" s="89"/>
      <c r="O75" s="89">
        <v>7.251981398804225</v>
      </c>
      <c r="P75" s="27">
        <v>9.5869304363940724E-3</v>
      </c>
      <c r="R75" s="430" t="s">
        <v>162</v>
      </c>
      <c r="S75" s="431"/>
    </row>
    <row r="76" spans="9:19" x14ac:dyDescent="0.25">
      <c r="J76" s="27">
        <v>3.8752861372217633</v>
      </c>
      <c r="K76" s="27"/>
      <c r="L76" s="89">
        <v>4.5601013654573066</v>
      </c>
      <c r="M76" s="89">
        <v>1.3578959987923678</v>
      </c>
      <c r="N76" s="89"/>
      <c r="O76" s="89">
        <v>0.46831687850347931</v>
      </c>
      <c r="P76" s="27">
        <v>30.267072534793368</v>
      </c>
      <c r="R76" s="430" t="s">
        <v>163</v>
      </c>
      <c r="S76" s="431"/>
    </row>
    <row r="79" spans="9:19" x14ac:dyDescent="0.25">
      <c r="I79" s="1" t="s">
        <v>353</v>
      </c>
      <c r="J79" s="1" t="s">
        <v>334</v>
      </c>
      <c r="K79" s="1" t="s">
        <v>335</v>
      </c>
      <c r="L79" s="1"/>
      <c r="M79" s="1" t="s">
        <v>352</v>
      </c>
      <c r="N79" s="1" t="s">
        <v>351</v>
      </c>
      <c r="O79" s="1" t="s">
        <v>379</v>
      </c>
      <c r="P79" s="1"/>
    </row>
  </sheetData>
  <mergeCells count="99">
    <mergeCell ref="N4:N8"/>
    <mergeCell ref="N21:N22"/>
    <mergeCell ref="N26:N27"/>
    <mergeCell ref="N40:N41"/>
    <mergeCell ref="N45:N46"/>
    <mergeCell ref="K4:K8"/>
    <mergeCell ref="K21:K22"/>
    <mergeCell ref="K26:K27"/>
    <mergeCell ref="K40:K41"/>
    <mergeCell ref="K45:K46"/>
    <mergeCell ref="R38:T38"/>
    <mergeCell ref="R50:T50"/>
    <mergeCell ref="I40:I41"/>
    <mergeCell ref="I45:I46"/>
    <mergeCell ref="O45:O46"/>
    <mergeCell ref="R45:T45"/>
    <mergeCell ref="R46:T46"/>
    <mergeCell ref="R47:T47"/>
    <mergeCell ref="R48:T48"/>
    <mergeCell ref="R49:T49"/>
    <mergeCell ref="O40:O41"/>
    <mergeCell ref="R40:T40"/>
    <mergeCell ref="R41:T41"/>
    <mergeCell ref="R42:T42"/>
    <mergeCell ref="R43:T43"/>
    <mergeCell ref="L40:L41"/>
    <mergeCell ref="R61:T61"/>
    <mergeCell ref="R62:T62"/>
    <mergeCell ref="R64:S64"/>
    <mergeCell ref="R65:S65"/>
    <mergeCell ref="J45:J46"/>
    <mergeCell ref="R51:T51"/>
    <mergeCell ref="R56:T56"/>
    <mergeCell ref="R57:T57"/>
    <mergeCell ref="R58:T58"/>
    <mergeCell ref="R59:T59"/>
    <mergeCell ref="R60:T60"/>
    <mergeCell ref="L45:L46"/>
    <mergeCell ref="S13:S14"/>
    <mergeCell ref="T13:T14"/>
    <mergeCell ref="T17:T18"/>
    <mergeCell ref="R76:S76"/>
    <mergeCell ref="R67:S67"/>
    <mergeCell ref="R68:S68"/>
    <mergeCell ref="R69:S69"/>
    <mergeCell ref="R70:S70"/>
    <mergeCell ref="R71:S71"/>
    <mergeCell ref="R44:T44"/>
    <mergeCell ref="R72:S72"/>
    <mergeCell ref="R73:S73"/>
    <mergeCell ref="R74:S74"/>
    <mergeCell ref="R75:S75"/>
    <mergeCell ref="R66:S66"/>
    <mergeCell ref="R55:T55"/>
    <mergeCell ref="O4:O8"/>
    <mergeCell ref="P4:P8"/>
    <mergeCell ref="S9:S10"/>
    <mergeCell ref="T9:T10"/>
    <mergeCell ref="S11:S12"/>
    <mergeCell ref="T11:T12"/>
    <mergeCell ref="L21:L22"/>
    <mergeCell ref="M21:M22"/>
    <mergeCell ref="S15:S16"/>
    <mergeCell ref="R19:T19"/>
    <mergeCell ref="R20:T20"/>
    <mergeCell ref="T15:T16"/>
    <mergeCell ref="S17:S18"/>
    <mergeCell ref="P40:P41"/>
    <mergeCell ref="P45:P46"/>
    <mergeCell ref="I4:I8"/>
    <mergeCell ref="J4:J8"/>
    <mergeCell ref="L4:L8"/>
    <mergeCell ref="M4:M8"/>
    <mergeCell ref="J40:J41"/>
    <mergeCell ref="M40:M41"/>
    <mergeCell ref="O21:O22"/>
    <mergeCell ref="P21:P22"/>
    <mergeCell ref="I26:I27"/>
    <mergeCell ref="J26:J27"/>
    <mergeCell ref="L26:L27"/>
    <mergeCell ref="M26:M27"/>
    <mergeCell ref="I21:I22"/>
    <mergeCell ref="J21:J22"/>
    <mergeCell ref="R33:T33"/>
    <mergeCell ref="R34:T34"/>
    <mergeCell ref="R21:T22"/>
    <mergeCell ref="R26:T27"/>
    <mergeCell ref="M45:M46"/>
    <mergeCell ref="O26:O27"/>
    <mergeCell ref="P26:P27"/>
    <mergeCell ref="R23:T23"/>
    <mergeCell ref="R24:T24"/>
    <mergeCell ref="R25:T25"/>
    <mergeCell ref="R28:T28"/>
    <mergeCell ref="R29:T29"/>
    <mergeCell ref="R30:T30"/>
    <mergeCell ref="R31:T31"/>
    <mergeCell ref="R32:T32"/>
    <mergeCell ref="R39:T39"/>
  </mergeCells>
  <conditionalFormatting sqref="O33">
    <cfRule type="expression" dxfId="7" priority="3">
      <formula>$J$27&lt;&gt;""</formula>
    </cfRule>
  </conditionalFormatting>
  <conditionalFormatting sqref="O31">
    <cfRule type="expression" dxfId="6" priority="2">
      <formula>$J$27&lt;&gt;""</formula>
    </cfRule>
  </conditionalFormatting>
  <conditionalFormatting sqref="O26:O27">
    <cfRule type="expression" dxfId="5" priority="1">
      <formula>$J$27&lt;&gt;""</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containsText" priority="8" operator="containsText" id="{A9710E85-E3D4-4A3F-B387-8BCB54781BEB}">
            <xm:f>NOT(ISERROR(SEARCH("Error",T9)))</xm:f>
            <xm:f>"Error"</xm:f>
            <x14:dxf>
              <font>
                <b/>
                <i val="0"/>
              </font>
              <fill>
                <patternFill>
                  <bgColor rgb="FFFFFF00"/>
                </patternFill>
              </fill>
            </x14:dxf>
          </x14:cfRule>
          <xm:sqref>T9:T10</xm:sqref>
        </x14:conditionalFormatting>
        <x14:conditionalFormatting xmlns:xm="http://schemas.microsoft.com/office/excel/2006/main">
          <x14:cfRule type="containsText" priority="7" operator="containsText" id="{76B2B7CE-A54B-4794-9A28-B96BA6F5A985}">
            <xm:f>NOT(ISERROR(SEARCH("Error",T13)))</xm:f>
            <xm:f>"Error"</xm:f>
            <x14:dxf>
              <font>
                <b/>
                <i val="0"/>
              </font>
              <fill>
                <patternFill>
                  <bgColor rgb="FFFFFF00"/>
                </patternFill>
              </fill>
            </x14:dxf>
          </x14:cfRule>
          <xm:sqref>T13:T14</xm:sqref>
        </x14:conditionalFormatting>
        <x14:conditionalFormatting xmlns:xm="http://schemas.microsoft.com/office/excel/2006/main">
          <x14:cfRule type="containsText" priority="6" operator="containsText" id="{346F389F-51DE-4018-A490-F15DABFB96E6}">
            <xm:f>NOT(ISERROR(SEARCH("Error",T17)))</xm:f>
            <xm:f>"Error"</xm:f>
            <x14:dxf>
              <font>
                <b/>
                <i val="0"/>
              </font>
              <fill>
                <patternFill>
                  <bgColor rgb="FFFFFF00"/>
                </patternFill>
              </fill>
            </x14:dxf>
          </x14:cfRule>
          <xm:sqref>T17:T18</xm:sqref>
        </x14:conditionalFormatting>
        <x14:conditionalFormatting xmlns:xm="http://schemas.microsoft.com/office/excel/2006/main">
          <x14:cfRule type="containsText" priority="5" operator="containsText" id="{CABD7135-76FB-42C8-8EF3-8C94C0204CFE}">
            <xm:f>NOT(ISERROR(SEARCH("Error",T11)))</xm:f>
            <xm:f>"Error"</xm:f>
            <x14:dxf>
              <font>
                <b/>
                <i val="0"/>
              </font>
              <fill>
                <patternFill>
                  <bgColor rgb="FFFFFF00"/>
                </patternFill>
              </fill>
            </x14:dxf>
          </x14:cfRule>
          <xm:sqref>T11:T12</xm:sqref>
        </x14:conditionalFormatting>
        <x14:conditionalFormatting xmlns:xm="http://schemas.microsoft.com/office/excel/2006/main">
          <x14:cfRule type="containsText" priority="4" operator="containsText" id="{2A1DB730-5ED2-4215-B674-379F9A8C3133}">
            <xm:f>NOT(ISERROR(SEARCH("Error",T15)))</xm:f>
            <xm:f>"Error"</xm:f>
            <x14:dxf>
              <font>
                <b/>
                <i val="0"/>
              </font>
              <fill>
                <patternFill>
                  <bgColor rgb="FFFFFF00"/>
                </patternFill>
              </fill>
            </x14:dxf>
          </x14:cfRule>
          <xm:sqref>T15:T16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D246B-9D80-4B1D-863B-CB5BB2771D26}">
  <sheetPr codeName="Sheet12"/>
  <dimension ref="A1"/>
  <sheetViews>
    <sheetView topLeftCell="A13" zoomScaleNormal="100" workbookViewId="0">
      <selection activeCell="U34" sqref="U34"/>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PA1283"/>
  <sheetViews>
    <sheetView zoomScaleNormal="100" workbookViewId="0">
      <selection activeCell="N7" sqref="N7"/>
    </sheetView>
  </sheetViews>
  <sheetFormatPr defaultRowHeight="15" x14ac:dyDescent="0.25"/>
  <cols>
    <col min="16" max="16" width="7.85546875" customWidth="1"/>
    <col min="17" max="17" width="7.28515625" customWidth="1"/>
    <col min="18" max="29" width="9.7109375" customWidth="1"/>
    <col min="30" max="31" width="10.7109375" customWidth="1"/>
    <col min="32" max="43" width="9.7109375" customWidth="1"/>
    <col min="44" max="44" width="9.7109375" style="36" customWidth="1"/>
    <col min="45" max="45" width="9.7109375" customWidth="1"/>
    <col min="46" max="46" width="13.140625" customWidth="1"/>
    <col min="47" max="47" width="10.42578125" customWidth="1"/>
    <col min="48" max="95" width="9.7109375" customWidth="1"/>
    <col min="96" max="97" width="9.7109375" style="132" customWidth="1"/>
    <col min="98" max="317" width="9.7109375" customWidth="1"/>
  </cols>
  <sheetData>
    <row r="1" spans="2:417" ht="35.1" customHeight="1" x14ac:dyDescent="0.3">
      <c r="J1" s="283" t="s">
        <v>426</v>
      </c>
      <c r="Q1" s="24"/>
      <c r="T1" s="24"/>
      <c r="V1" s="24"/>
      <c r="X1" s="24"/>
      <c r="Z1" s="24"/>
      <c r="AA1" s="291" t="s">
        <v>410</v>
      </c>
      <c r="AB1" s="24"/>
      <c r="AD1" s="24"/>
      <c r="AF1" s="24"/>
      <c r="AH1" s="24"/>
      <c r="AJ1" s="24"/>
      <c r="AL1" s="24"/>
      <c r="AN1" s="24"/>
      <c r="AP1" s="24"/>
      <c r="AR1" s="24"/>
      <c r="AS1" s="36"/>
      <c r="AT1" s="24"/>
      <c r="AV1" s="24"/>
      <c r="AX1" s="24"/>
      <c r="AZ1" s="24"/>
      <c r="BB1" s="24"/>
      <c r="BD1" s="24"/>
      <c r="BF1" s="24"/>
      <c r="BH1" s="24"/>
      <c r="BJ1" s="24"/>
      <c r="BL1" s="24"/>
      <c r="BN1" s="24"/>
      <c r="BP1" s="24"/>
      <c r="BR1" s="24"/>
      <c r="BT1" s="24"/>
      <c r="BV1" s="24"/>
      <c r="BX1" s="24"/>
      <c r="BZ1" s="24"/>
      <c r="CB1" s="24"/>
      <c r="CD1" s="24"/>
      <c r="CF1" s="24"/>
      <c r="CH1" s="24"/>
      <c r="CJ1" s="24"/>
      <c r="CL1" s="24"/>
      <c r="CN1" s="24"/>
      <c r="CR1"/>
      <c r="CS1"/>
    </row>
    <row r="2" spans="2:417" ht="35.1" customHeight="1" x14ac:dyDescent="0.25">
      <c r="B2" s="285">
        <v>4</v>
      </c>
      <c r="C2" s="436" t="s">
        <v>404</v>
      </c>
      <c r="D2" s="437"/>
      <c r="E2" s="437"/>
      <c r="F2" s="437"/>
      <c r="G2" s="437"/>
      <c r="H2" s="437"/>
      <c r="J2" s="284" t="s">
        <v>427</v>
      </c>
      <c r="Q2" s="24"/>
      <c r="T2" s="24"/>
      <c r="V2" s="24"/>
      <c r="X2" s="273"/>
      <c r="Z2" s="24"/>
      <c r="AB2" s="24"/>
      <c r="AD2" s="24"/>
      <c r="AF2" s="24"/>
      <c r="AH2" s="24"/>
      <c r="AJ2" s="24"/>
      <c r="AL2" s="24"/>
      <c r="AN2" s="24"/>
      <c r="AP2" s="24"/>
      <c r="AR2" s="24"/>
      <c r="AS2" s="36"/>
      <c r="AT2" s="24"/>
      <c r="AV2" s="24"/>
      <c r="AX2" s="24"/>
      <c r="AZ2" s="24"/>
      <c r="BB2" s="24"/>
      <c r="BD2" s="24"/>
      <c r="BF2" s="24"/>
      <c r="BH2" s="24"/>
      <c r="BJ2" s="24"/>
      <c r="BL2" s="24"/>
      <c r="BN2" s="24"/>
      <c r="BP2" s="24"/>
      <c r="BR2" s="24"/>
      <c r="BT2" s="24"/>
      <c r="BV2" s="24"/>
      <c r="BX2" s="24"/>
      <c r="BZ2" s="24"/>
      <c r="CB2" s="24"/>
      <c r="CD2" s="24"/>
      <c r="CF2" s="24"/>
      <c r="CH2" s="24"/>
      <c r="CJ2" s="24"/>
      <c r="CL2" s="24"/>
      <c r="CN2" s="24"/>
      <c r="CR2"/>
      <c r="CS2"/>
    </row>
    <row r="3" spans="2:417" ht="35.1" customHeight="1" x14ac:dyDescent="0.25">
      <c r="B3" s="286">
        <v>1</v>
      </c>
      <c r="C3" s="436" t="s">
        <v>403</v>
      </c>
      <c r="D3" s="437"/>
      <c r="E3" s="437"/>
      <c r="F3" s="437"/>
      <c r="G3" s="437"/>
      <c r="H3" s="437"/>
      <c r="J3" s="284" t="s">
        <v>428</v>
      </c>
      <c r="Q3" s="24"/>
      <c r="T3" s="24"/>
      <c r="V3" s="24"/>
      <c r="X3" s="24"/>
      <c r="Z3" s="24"/>
      <c r="AB3" s="24"/>
      <c r="AD3" s="24"/>
      <c r="AF3" s="24"/>
      <c r="AH3" s="24"/>
      <c r="AJ3" s="24"/>
      <c r="AL3" s="24"/>
      <c r="AN3" s="24"/>
      <c r="AP3" s="24"/>
      <c r="AR3" s="24"/>
      <c r="AS3" s="36"/>
      <c r="AT3" s="24"/>
      <c r="AV3" s="24"/>
      <c r="AX3" s="24"/>
      <c r="AZ3" s="24"/>
      <c r="BB3" s="24"/>
      <c r="BD3" s="24"/>
      <c r="BF3" s="24"/>
      <c r="BH3" s="24"/>
      <c r="BJ3" s="24"/>
      <c r="BL3" s="24"/>
      <c r="BN3" s="24"/>
      <c r="BP3" s="24"/>
      <c r="BR3" s="24"/>
      <c r="BT3" s="24"/>
      <c r="BV3" s="24"/>
      <c r="BX3" s="24"/>
      <c r="BZ3" s="24"/>
      <c r="CB3" s="24"/>
      <c r="CD3" s="24"/>
      <c r="CF3" s="24"/>
      <c r="CH3" s="24"/>
      <c r="CJ3" s="24"/>
      <c r="CL3" s="24"/>
      <c r="CN3" s="24"/>
      <c r="CR3"/>
      <c r="CS3"/>
    </row>
    <row r="4" spans="2:417" ht="35.1" customHeight="1" x14ac:dyDescent="0.25">
      <c r="B4" s="434" t="str">
        <f>_xlfn.SINGLE(INDEX(drag_function_name,2*_xlfn.SINGLE(chosen_drag_function)-1))</f>
        <v>Gâvre derived   EBTBONI, 1924</v>
      </c>
      <c r="C4" s="435"/>
      <c r="D4" s="435"/>
      <c r="E4" s="435"/>
      <c r="F4" s="435"/>
      <c r="G4" s="435"/>
      <c r="H4" s="435"/>
      <c r="J4" s="284" t="s">
        <v>490</v>
      </c>
      <c r="Q4" s="24"/>
      <c r="T4" s="24"/>
      <c r="V4" s="24"/>
      <c r="X4" s="24"/>
      <c r="Z4" s="24"/>
      <c r="AB4" s="24"/>
      <c r="AD4" s="24"/>
      <c r="AF4" s="24"/>
      <c r="AH4" s="24"/>
      <c r="AJ4" s="276"/>
      <c r="AL4" s="24"/>
      <c r="AN4" s="24"/>
      <c r="AP4" s="24"/>
      <c r="AR4" s="24"/>
      <c r="AS4" s="36"/>
      <c r="AT4" s="24"/>
      <c r="AV4" s="24"/>
      <c r="AX4" s="24"/>
      <c r="AZ4" s="24"/>
      <c r="BB4" s="24"/>
      <c r="BD4" s="24"/>
      <c r="BF4" s="24"/>
      <c r="BH4" s="24"/>
      <c r="BJ4" s="24"/>
      <c r="BL4" s="24"/>
      <c r="BN4" s="24"/>
      <c r="BP4" s="24"/>
      <c r="BR4" s="24"/>
      <c r="BT4" s="24"/>
      <c r="BV4" s="24"/>
      <c r="BX4" s="24"/>
      <c r="BZ4" s="24"/>
      <c r="CB4" s="24"/>
      <c r="CD4" s="24"/>
      <c r="CF4" s="24"/>
      <c r="CH4" s="24"/>
      <c r="CJ4" s="24"/>
      <c r="CL4" s="24"/>
      <c r="CN4" s="24"/>
      <c r="CR4"/>
      <c r="CS4"/>
    </row>
    <row r="5" spans="2:417" ht="35.1" customHeight="1" x14ac:dyDescent="0.25">
      <c r="B5" s="287"/>
      <c r="C5" s="287"/>
      <c r="D5" s="287"/>
      <c r="E5" s="287"/>
      <c r="F5" s="287"/>
      <c r="G5" s="287"/>
      <c r="H5" s="287"/>
      <c r="Q5" s="24"/>
      <c r="T5" s="24"/>
      <c r="V5" s="24"/>
      <c r="X5" s="24"/>
      <c r="Z5" s="24"/>
      <c r="AB5" s="24"/>
      <c r="AD5" s="24"/>
      <c r="AF5" s="24"/>
      <c r="AH5" s="24"/>
      <c r="AJ5" s="24"/>
      <c r="AL5" s="24"/>
      <c r="AN5" s="24"/>
      <c r="AP5" s="24"/>
      <c r="AR5" s="24"/>
      <c r="AS5" s="36"/>
      <c r="AT5" s="24"/>
      <c r="AV5" s="24"/>
      <c r="AX5" s="24"/>
      <c r="AZ5" s="24"/>
      <c r="BB5" s="24"/>
      <c r="BD5" s="24"/>
      <c r="BF5" s="24"/>
      <c r="BH5" s="24"/>
      <c r="BJ5" s="24"/>
      <c r="BL5" s="24"/>
      <c r="BN5" s="24"/>
      <c r="BP5" s="24"/>
      <c r="BR5" s="24"/>
      <c r="BT5" s="24"/>
      <c r="BV5" s="24"/>
      <c r="BX5" s="24"/>
      <c r="BZ5" s="24"/>
      <c r="CB5" s="24"/>
      <c r="CD5" s="24"/>
      <c r="CF5" s="24"/>
      <c r="CH5" s="24"/>
      <c r="CJ5" s="24"/>
      <c r="CL5" s="24"/>
      <c r="CN5" s="24"/>
      <c r="CR5"/>
      <c r="CS5"/>
    </row>
    <row r="6" spans="2:417" ht="35.1" customHeight="1" x14ac:dyDescent="0.25">
      <c r="B6" s="285">
        <v>7</v>
      </c>
      <c r="C6" s="436" t="s">
        <v>404</v>
      </c>
      <c r="D6" s="437"/>
      <c r="E6" s="437"/>
      <c r="F6" s="437"/>
      <c r="G6" s="437"/>
      <c r="H6" s="437"/>
      <c r="Q6" s="24"/>
      <c r="T6" s="24"/>
      <c r="V6" s="24"/>
      <c r="X6" s="24"/>
      <c r="Z6" s="24"/>
      <c r="AB6" s="24"/>
      <c r="AD6" s="24"/>
      <c r="AF6" s="24"/>
      <c r="AH6" s="24"/>
      <c r="AJ6" s="24"/>
      <c r="AL6" s="24"/>
      <c r="AN6" s="24"/>
      <c r="AP6" s="24"/>
      <c r="AR6" s="24"/>
      <c r="AS6" s="36"/>
      <c r="AT6" s="24"/>
      <c r="AV6" s="24"/>
      <c r="AX6" s="24"/>
      <c r="AZ6" s="24"/>
      <c r="BB6" s="24"/>
      <c r="BD6" s="24"/>
      <c r="BF6" s="24"/>
      <c r="BH6" s="24"/>
      <c r="BJ6" s="24"/>
      <c r="BL6" s="24"/>
      <c r="BN6" s="24"/>
      <c r="BP6" s="24"/>
      <c r="BR6" s="24"/>
      <c r="BT6" s="24"/>
      <c r="BV6" s="24"/>
      <c r="BX6" s="24"/>
      <c r="BZ6" s="24"/>
      <c r="CB6" s="24"/>
      <c r="CD6" s="24"/>
      <c r="CF6" s="24"/>
      <c r="CH6" s="24"/>
      <c r="CJ6" s="24"/>
      <c r="CL6" s="24"/>
      <c r="CN6" s="24"/>
      <c r="CR6"/>
      <c r="CS6"/>
    </row>
    <row r="7" spans="2:417" ht="35.1" customHeight="1" x14ac:dyDescent="0.25">
      <c r="B7" s="286">
        <v>1</v>
      </c>
      <c r="C7" s="436" t="s">
        <v>403</v>
      </c>
      <c r="D7" s="437"/>
      <c r="E7" s="437"/>
      <c r="F7" s="437"/>
      <c r="G7" s="437"/>
      <c r="H7" s="437"/>
      <c r="AR7"/>
      <c r="AS7" s="36"/>
      <c r="CR7"/>
      <c r="CS7"/>
    </row>
    <row r="8" spans="2:417" ht="36" customHeight="1" thickBot="1" x14ac:dyDescent="0.3">
      <c r="B8" s="434" t="str">
        <f>INDEX(drag_function_name,2*B6-1)</f>
        <v>Type 7/KD7</v>
      </c>
      <c r="C8" s="435"/>
      <c r="D8" s="435"/>
      <c r="E8" s="435"/>
      <c r="F8" s="435"/>
      <c r="G8" s="435"/>
      <c r="H8" s="435"/>
      <c r="R8" s="475">
        <v>1</v>
      </c>
      <c r="S8" s="475"/>
      <c r="T8" s="475">
        <f>1+R8</f>
        <v>2</v>
      </c>
      <c r="U8" s="475"/>
      <c r="V8" s="475">
        <f>1+T8</f>
        <v>3</v>
      </c>
      <c r="W8" s="475"/>
      <c r="X8" s="475">
        <f>1+V8</f>
        <v>4</v>
      </c>
      <c r="Y8" s="475"/>
      <c r="Z8" s="475">
        <f>1+X8</f>
        <v>5</v>
      </c>
      <c r="AA8" s="475"/>
      <c r="AB8" s="475">
        <f>1+Z8</f>
        <v>6</v>
      </c>
      <c r="AC8" s="475"/>
      <c r="AD8" s="475">
        <f>1+AB8</f>
        <v>7</v>
      </c>
      <c r="AE8" s="475"/>
      <c r="AF8" s="475">
        <f>1+AD8</f>
        <v>8</v>
      </c>
      <c r="AG8" s="475"/>
      <c r="AH8" s="475">
        <f>1+AF8</f>
        <v>9</v>
      </c>
      <c r="AI8" s="475"/>
      <c r="AJ8" s="475">
        <f>1+AH8</f>
        <v>10</v>
      </c>
      <c r="AK8" s="475"/>
      <c r="AL8" s="475">
        <f>1+AJ8</f>
        <v>11</v>
      </c>
      <c r="AM8" s="475"/>
      <c r="AN8" s="475">
        <f>1+AL8</f>
        <v>12</v>
      </c>
      <c r="AO8" s="475"/>
      <c r="AP8" s="475">
        <f>1+AN8</f>
        <v>13</v>
      </c>
      <c r="AQ8" s="475"/>
      <c r="AR8" s="475">
        <f>1+AP8</f>
        <v>14</v>
      </c>
      <c r="AS8" s="475"/>
      <c r="AT8" s="475">
        <f>1+AR8</f>
        <v>15</v>
      </c>
      <c r="AU8" s="475"/>
      <c r="AV8" s="475">
        <f>1+AT8</f>
        <v>16</v>
      </c>
      <c r="AW8" s="475"/>
      <c r="AX8" s="475">
        <f>1+AV8</f>
        <v>17</v>
      </c>
      <c r="AY8" s="475"/>
      <c r="AZ8" s="475">
        <f>1+AX8</f>
        <v>18</v>
      </c>
      <c r="BA8" s="475"/>
      <c r="BB8" s="475">
        <f>1+AZ8</f>
        <v>19</v>
      </c>
      <c r="BC8" s="475"/>
      <c r="BD8" s="475">
        <f>1+BB8</f>
        <v>20</v>
      </c>
      <c r="BE8" s="475"/>
      <c r="BF8" s="475">
        <f>1+BD8</f>
        <v>21</v>
      </c>
      <c r="BG8" s="475"/>
      <c r="BH8" s="475">
        <f>1+BF8</f>
        <v>22</v>
      </c>
      <c r="BI8" s="475"/>
      <c r="BJ8" s="475">
        <f>1+BH8</f>
        <v>23</v>
      </c>
      <c r="BK8" s="475"/>
      <c r="BL8" s="475">
        <f>1+BJ8</f>
        <v>24</v>
      </c>
      <c r="BM8" s="475"/>
      <c r="BN8" s="475">
        <f>1+BL8</f>
        <v>25</v>
      </c>
      <c r="BO8" s="475"/>
      <c r="BP8" s="475">
        <f>1+BN8</f>
        <v>26</v>
      </c>
      <c r="BQ8" s="475"/>
      <c r="BR8" s="475">
        <f>1+BP8</f>
        <v>27</v>
      </c>
      <c r="BS8" s="475"/>
      <c r="BT8" s="475">
        <f>1+BR8</f>
        <v>28</v>
      </c>
      <c r="BU8" s="475"/>
      <c r="BV8" s="475">
        <f>1+BT8</f>
        <v>29</v>
      </c>
      <c r="BW8" s="475"/>
      <c r="BX8" s="475">
        <f>1+BV8</f>
        <v>30</v>
      </c>
      <c r="BY8" s="475"/>
      <c r="BZ8" s="475">
        <f>1+BX8</f>
        <v>31</v>
      </c>
      <c r="CA8" s="475"/>
      <c r="CB8" s="475">
        <f>1+BZ8</f>
        <v>32</v>
      </c>
      <c r="CC8" s="475"/>
      <c r="CD8" s="475">
        <f>1+CB8</f>
        <v>33</v>
      </c>
      <c r="CE8" s="475"/>
      <c r="CF8" s="475">
        <f>1+CD8</f>
        <v>34</v>
      </c>
      <c r="CG8" s="475"/>
      <c r="CH8" s="475">
        <f>1+CF8</f>
        <v>35</v>
      </c>
      <c r="CI8" s="475"/>
      <c r="CJ8" s="475">
        <f>1+CH8</f>
        <v>36</v>
      </c>
      <c r="CK8" s="475"/>
      <c r="CL8" s="475">
        <f>1+CJ8</f>
        <v>37</v>
      </c>
      <c r="CM8" s="475"/>
      <c r="CN8" s="475">
        <f>1+CL8</f>
        <v>38</v>
      </c>
      <c r="CO8" s="475"/>
      <c r="CP8" s="475">
        <f>1+CN8</f>
        <v>39</v>
      </c>
      <c r="CQ8" s="475"/>
      <c r="CR8" s="475">
        <f>1+CP8</f>
        <v>40</v>
      </c>
      <c r="CS8" s="475"/>
      <c r="CT8" s="475">
        <f>1+CR8</f>
        <v>41</v>
      </c>
      <c r="CU8" s="475"/>
      <c r="CV8" s="475">
        <f>1+CT8</f>
        <v>42</v>
      </c>
      <c r="CW8" s="475"/>
      <c r="CX8" s="475">
        <f>1+CV8</f>
        <v>43</v>
      </c>
      <c r="CY8" s="475"/>
      <c r="CZ8" s="475">
        <f>1+CX8</f>
        <v>44</v>
      </c>
      <c r="DA8" s="475"/>
      <c r="DB8" s="475">
        <f>1+CZ8</f>
        <v>45</v>
      </c>
      <c r="DC8" s="475"/>
      <c r="DD8" s="475">
        <f>1+DB8</f>
        <v>46</v>
      </c>
      <c r="DE8" s="475"/>
      <c r="DF8" s="475">
        <f>1+DD8</f>
        <v>47</v>
      </c>
      <c r="DG8" s="475"/>
      <c r="DH8" s="475">
        <f>1+DF8</f>
        <v>48</v>
      </c>
      <c r="DI8" s="475"/>
      <c r="DJ8" s="475">
        <f>1+DH8</f>
        <v>49</v>
      </c>
      <c r="DK8" s="475"/>
      <c r="DL8" s="475">
        <f>1+DJ8</f>
        <v>50</v>
      </c>
      <c r="DM8" s="475"/>
      <c r="DN8" s="475">
        <f>1+DL8</f>
        <v>51</v>
      </c>
      <c r="DO8" s="475"/>
      <c r="DP8" s="475">
        <f>1+DN8</f>
        <v>52</v>
      </c>
      <c r="DQ8" s="475"/>
      <c r="DR8" s="475">
        <f>1+DP8</f>
        <v>53</v>
      </c>
      <c r="DS8" s="475"/>
      <c r="DT8" s="475">
        <f>1+DR8</f>
        <v>54</v>
      </c>
      <c r="DU8" s="475"/>
      <c r="DV8" s="475">
        <f>1+DT8</f>
        <v>55</v>
      </c>
      <c r="DW8" s="475"/>
      <c r="DX8" s="475">
        <f>1+DV8</f>
        <v>56</v>
      </c>
      <c r="DY8" s="475"/>
      <c r="DZ8" s="475">
        <f>1+DX8</f>
        <v>57</v>
      </c>
      <c r="EA8" s="475"/>
      <c r="EB8" s="475">
        <f>1+DZ8</f>
        <v>58</v>
      </c>
      <c r="EC8" s="475"/>
      <c r="ED8" s="475">
        <f>1+EB8</f>
        <v>59</v>
      </c>
      <c r="EE8" s="475"/>
      <c r="EF8" s="475">
        <f>1+ED8</f>
        <v>60</v>
      </c>
      <c r="EG8" s="475"/>
      <c r="EH8" s="475">
        <f>1+EF8</f>
        <v>61</v>
      </c>
      <c r="EI8" s="475"/>
      <c r="EJ8" s="475">
        <f>1+EH8</f>
        <v>62</v>
      </c>
      <c r="EK8" s="475"/>
      <c r="EL8" s="475">
        <f>1+EJ8</f>
        <v>63</v>
      </c>
      <c r="EM8" s="475"/>
      <c r="EN8" s="475">
        <f>1+EL8</f>
        <v>64</v>
      </c>
      <c r="EO8" s="475"/>
      <c r="EP8" s="475">
        <f>1+EN8</f>
        <v>65</v>
      </c>
      <c r="EQ8" s="475"/>
      <c r="ER8" s="475">
        <f>1+EP8</f>
        <v>66</v>
      </c>
      <c r="ES8" s="475"/>
      <c r="ET8" s="475">
        <f>1+ER8</f>
        <v>67</v>
      </c>
      <c r="EU8" s="475"/>
      <c r="EV8" s="475">
        <f>1+ET8</f>
        <v>68</v>
      </c>
      <c r="EW8" s="475"/>
      <c r="EX8" s="475">
        <f>1+EV8</f>
        <v>69</v>
      </c>
      <c r="EY8" s="475"/>
      <c r="EZ8" s="475">
        <f>1+EX8</f>
        <v>70</v>
      </c>
      <c r="FA8" s="475"/>
      <c r="FB8" s="475">
        <f>1+EZ8</f>
        <v>71</v>
      </c>
      <c r="FC8" s="475"/>
      <c r="FD8" s="475">
        <f>1+FB8</f>
        <v>72</v>
      </c>
      <c r="FE8" s="475"/>
      <c r="FF8" s="475">
        <f>1+FD8</f>
        <v>73</v>
      </c>
      <c r="FG8" s="475"/>
      <c r="FH8" s="475">
        <f>1+FF8</f>
        <v>74</v>
      </c>
      <c r="FI8" s="475"/>
      <c r="FJ8" s="475">
        <f>1+FH8</f>
        <v>75</v>
      </c>
      <c r="FK8" s="475"/>
      <c r="FL8" s="475">
        <f>1+FJ8</f>
        <v>76</v>
      </c>
      <c r="FM8" s="475"/>
      <c r="FN8" s="475">
        <f>1+FL8</f>
        <v>77</v>
      </c>
      <c r="FO8" s="475"/>
      <c r="FP8" s="475">
        <f>1+FN8</f>
        <v>78</v>
      </c>
      <c r="FQ8" s="475"/>
      <c r="FR8" s="475">
        <f>1+FP8</f>
        <v>79</v>
      </c>
      <c r="FS8" s="475"/>
      <c r="FT8" s="475">
        <f>1+FR8</f>
        <v>80</v>
      </c>
      <c r="FU8" s="475"/>
      <c r="FV8" s="475">
        <f>1+FT8</f>
        <v>81</v>
      </c>
      <c r="FW8" s="475"/>
      <c r="FX8" s="475">
        <f>1+FV8</f>
        <v>82</v>
      </c>
      <c r="FY8" s="475"/>
      <c r="FZ8" s="475">
        <f>1+FX8</f>
        <v>83</v>
      </c>
      <c r="GA8" s="475"/>
      <c r="GB8" s="475">
        <f>1+FZ8</f>
        <v>84</v>
      </c>
      <c r="GC8" s="475"/>
      <c r="GD8" s="475">
        <f>1+GB8</f>
        <v>85</v>
      </c>
      <c r="GE8" s="475"/>
      <c r="GF8" s="475">
        <f>1+GD8</f>
        <v>86</v>
      </c>
      <c r="GG8" s="475"/>
      <c r="GH8" s="475">
        <f>1+GF8</f>
        <v>87</v>
      </c>
      <c r="GI8" s="475"/>
      <c r="GJ8" s="475">
        <f>1+GH8</f>
        <v>88</v>
      </c>
      <c r="GK8" s="475"/>
      <c r="GL8" s="475">
        <f>1+GJ8</f>
        <v>89</v>
      </c>
      <c r="GM8" s="475"/>
      <c r="GN8" s="475">
        <f>1+GL8</f>
        <v>90</v>
      </c>
      <c r="GO8" s="475"/>
      <c r="GP8" s="475">
        <f>1+GN8</f>
        <v>91</v>
      </c>
      <c r="GQ8" s="475"/>
      <c r="GR8" s="475">
        <f>1+GP8</f>
        <v>92</v>
      </c>
      <c r="GS8" s="475"/>
      <c r="GT8" s="475">
        <f>1+GR8</f>
        <v>93</v>
      </c>
      <c r="GU8" s="475"/>
      <c r="GV8" s="475">
        <f>1+GT8</f>
        <v>94</v>
      </c>
      <c r="GW8" s="475"/>
      <c r="GX8" s="475">
        <f>1+GV8</f>
        <v>95</v>
      </c>
      <c r="GY8" s="475"/>
      <c r="GZ8" s="475">
        <f>1+GX8</f>
        <v>96</v>
      </c>
      <c r="HA8" s="475"/>
      <c r="HB8" s="475">
        <f>1+GZ8</f>
        <v>97</v>
      </c>
      <c r="HC8" s="475"/>
      <c r="HD8" s="475">
        <f>1+HB8</f>
        <v>98</v>
      </c>
      <c r="HE8" s="475"/>
      <c r="HF8" s="475">
        <f>1+HD8</f>
        <v>99</v>
      </c>
      <c r="HG8" s="475"/>
      <c r="HH8" s="475">
        <f>1+HF8</f>
        <v>100</v>
      </c>
      <c r="HI8" s="475"/>
      <c r="HJ8" s="475">
        <f>1+HH8</f>
        <v>101</v>
      </c>
      <c r="HK8" s="475"/>
      <c r="HL8" s="475">
        <f>1+HJ8</f>
        <v>102</v>
      </c>
      <c r="HM8" s="475"/>
      <c r="HN8" s="475">
        <f>1+HL8</f>
        <v>103</v>
      </c>
      <c r="HO8" s="475"/>
      <c r="HP8" s="475">
        <f>1+HN8</f>
        <v>104</v>
      </c>
      <c r="HQ8" s="475"/>
      <c r="HR8" s="475">
        <f>1+HP8</f>
        <v>105</v>
      </c>
      <c r="HS8" s="475"/>
      <c r="HT8" s="475">
        <f>1+HR8</f>
        <v>106</v>
      </c>
      <c r="HU8" s="475"/>
      <c r="HV8" s="475">
        <f>1+HT8</f>
        <v>107</v>
      </c>
      <c r="HW8" s="475"/>
      <c r="HX8" s="475">
        <f>1+HV8</f>
        <v>108</v>
      </c>
      <c r="HY8" s="475"/>
      <c r="HZ8" s="475">
        <f>1+HX8</f>
        <v>109</v>
      </c>
      <c r="IA8" s="475"/>
      <c r="IB8" s="475">
        <f>1+HZ8</f>
        <v>110</v>
      </c>
      <c r="IC8" s="475"/>
      <c r="ID8" s="475">
        <f>1+IB8</f>
        <v>111</v>
      </c>
      <c r="IE8" s="475"/>
      <c r="IF8" s="475">
        <f>1+ID8</f>
        <v>112</v>
      </c>
      <c r="IG8" s="475"/>
      <c r="IH8" s="475">
        <f>1+IF8</f>
        <v>113</v>
      </c>
      <c r="II8" s="475"/>
      <c r="IJ8" s="475">
        <f>1+IH8</f>
        <v>114</v>
      </c>
      <c r="IK8" s="475"/>
      <c r="IL8" s="475">
        <f>1+IJ8</f>
        <v>115</v>
      </c>
      <c r="IM8" s="475"/>
      <c r="IN8" s="475">
        <f>1+IL8</f>
        <v>116</v>
      </c>
      <c r="IO8" s="475"/>
      <c r="IP8" s="475">
        <f>1+IN8</f>
        <v>117</v>
      </c>
      <c r="IQ8" s="475"/>
      <c r="IR8" s="475">
        <f>1+IP8</f>
        <v>118</v>
      </c>
      <c r="IS8" s="475"/>
      <c r="IT8" s="475">
        <f>1+IR8</f>
        <v>119</v>
      </c>
      <c r="IU8" s="475"/>
      <c r="IV8" s="475">
        <f>1+IT8</f>
        <v>120</v>
      </c>
      <c r="IW8" s="475"/>
      <c r="IX8" s="475">
        <f>1+IV8</f>
        <v>121</v>
      </c>
      <c r="IY8" s="475"/>
      <c r="IZ8" s="475">
        <f>1+IX8</f>
        <v>122</v>
      </c>
      <c r="JA8" s="475"/>
      <c r="JB8" s="475">
        <f>1+IZ8</f>
        <v>123</v>
      </c>
      <c r="JC8" s="475"/>
      <c r="JD8" s="475">
        <f>1+JB8</f>
        <v>124</v>
      </c>
      <c r="JE8" s="475"/>
      <c r="JF8" s="475">
        <f>1+JD8</f>
        <v>125</v>
      </c>
      <c r="JG8" s="475"/>
      <c r="JH8" s="475">
        <f>1+JF8</f>
        <v>126</v>
      </c>
      <c r="JI8" s="475"/>
      <c r="JJ8" s="475">
        <f>1+JH8</f>
        <v>127</v>
      </c>
      <c r="JK8" s="475"/>
      <c r="JL8" s="475">
        <f>1+JJ8</f>
        <v>128</v>
      </c>
      <c r="JM8" s="475"/>
      <c r="JN8" s="475">
        <f>1+JL8</f>
        <v>129</v>
      </c>
      <c r="JO8" s="475"/>
      <c r="JP8" s="475">
        <f>1+JN8</f>
        <v>130</v>
      </c>
      <c r="JQ8" s="475"/>
      <c r="JR8" s="475">
        <f>1+JP8</f>
        <v>131</v>
      </c>
      <c r="JS8" s="475"/>
      <c r="JT8" s="475">
        <f>1+JR8</f>
        <v>132</v>
      </c>
      <c r="JU8" s="475"/>
      <c r="JV8" s="475">
        <f>1+JT8</f>
        <v>133</v>
      </c>
      <c r="JW8" s="475"/>
      <c r="JX8" s="475">
        <f>1+JV8</f>
        <v>134</v>
      </c>
      <c r="JY8" s="475"/>
      <c r="JZ8" s="475">
        <f>1+JX8</f>
        <v>135</v>
      </c>
      <c r="KA8" s="475"/>
      <c r="KB8" s="475">
        <f>1+JZ8</f>
        <v>136</v>
      </c>
      <c r="KC8" s="475"/>
      <c r="KD8" s="475">
        <f>1+KB8</f>
        <v>137</v>
      </c>
      <c r="KE8" s="475"/>
      <c r="KF8" s="475">
        <f>1+KD8</f>
        <v>138</v>
      </c>
      <c r="KG8" s="475"/>
      <c r="KH8" s="475">
        <f>1+KF8</f>
        <v>139</v>
      </c>
      <c r="KI8" s="475"/>
      <c r="KJ8" s="475">
        <f>1+KH8</f>
        <v>140</v>
      </c>
      <c r="KK8" s="475"/>
      <c r="KL8" s="475">
        <f>1+KJ8</f>
        <v>141</v>
      </c>
      <c r="KM8" s="475"/>
      <c r="KN8" s="475">
        <f>1+KL8</f>
        <v>142</v>
      </c>
      <c r="KO8" s="475"/>
      <c r="KP8" s="475">
        <f>1+KN8</f>
        <v>143</v>
      </c>
      <c r="KQ8" s="475"/>
      <c r="KR8" s="475">
        <f>1+KP8</f>
        <v>144</v>
      </c>
      <c r="KS8" s="475"/>
      <c r="KT8" s="475">
        <f>1+KR8</f>
        <v>145</v>
      </c>
      <c r="KU8" s="475"/>
      <c r="KV8" s="475">
        <f>1+KT8</f>
        <v>146</v>
      </c>
      <c r="KW8" s="475"/>
      <c r="KX8" s="475">
        <f>1+KV8</f>
        <v>147</v>
      </c>
      <c r="KY8" s="475"/>
      <c r="KZ8" s="475">
        <f>1+KX8</f>
        <v>148</v>
      </c>
      <c r="LA8" s="475"/>
      <c r="LB8" s="475">
        <f>1+KZ8</f>
        <v>149</v>
      </c>
      <c r="LC8" s="475"/>
      <c r="LD8" s="475">
        <f>1+LB8</f>
        <v>150</v>
      </c>
      <c r="LE8" s="475"/>
      <c r="MD8" s="476">
        <v>1</v>
      </c>
      <c r="ME8" s="476"/>
      <c r="MF8" s="476">
        <f>1+MD8</f>
        <v>2</v>
      </c>
      <c r="MG8" s="476"/>
      <c r="MH8" s="476">
        <f>1+MF8</f>
        <v>3</v>
      </c>
      <c r="MI8" s="476"/>
      <c r="MJ8" s="476">
        <f>1+MH8</f>
        <v>4</v>
      </c>
      <c r="MK8" s="476"/>
      <c r="ML8" s="476">
        <f>1+MJ8</f>
        <v>5</v>
      </c>
      <c r="MM8" s="476"/>
      <c r="MN8" s="476">
        <f>1+ML8</f>
        <v>6</v>
      </c>
      <c r="MO8" s="476"/>
      <c r="MP8" s="476">
        <f>1+MN8</f>
        <v>7</v>
      </c>
      <c r="MQ8" s="476"/>
      <c r="MR8" s="476">
        <f>1+MP8</f>
        <v>8</v>
      </c>
      <c r="MS8" s="476"/>
      <c r="MT8" s="476">
        <f>1+MR8</f>
        <v>9</v>
      </c>
      <c r="MU8" s="476"/>
      <c r="MV8" s="476">
        <f>1+MT8</f>
        <v>10</v>
      </c>
      <c r="MW8" s="476"/>
      <c r="MX8" s="476">
        <f>1+MV8</f>
        <v>11</v>
      </c>
      <c r="MY8" s="476"/>
      <c r="MZ8" s="476">
        <f>1+MX8</f>
        <v>12</v>
      </c>
      <c r="NA8" s="476"/>
      <c r="NB8" s="476">
        <f>1+MZ8</f>
        <v>13</v>
      </c>
      <c r="NC8" s="476"/>
      <c r="ND8" s="476">
        <f>1+NB8</f>
        <v>14</v>
      </c>
      <c r="NE8" s="476"/>
      <c r="NF8" s="476">
        <f>1+ND8</f>
        <v>15</v>
      </c>
      <c r="NG8" s="476"/>
      <c r="NH8" s="476">
        <f>1+NF8</f>
        <v>16</v>
      </c>
      <c r="NI8" s="476"/>
      <c r="NJ8" s="476">
        <f>1+NH8</f>
        <v>17</v>
      </c>
      <c r="NK8" s="476"/>
      <c r="NL8" s="476">
        <f>1+NJ8</f>
        <v>18</v>
      </c>
      <c r="NM8" s="476"/>
      <c r="NN8" s="476">
        <f>1+NL8</f>
        <v>19</v>
      </c>
      <c r="NO8" s="476"/>
      <c r="NP8" s="476">
        <f>1+NN8</f>
        <v>20</v>
      </c>
      <c r="NQ8" s="476"/>
      <c r="NR8" s="476">
        <f>1+NP8</f>
        <v>21</v>
      </c>
      <c r="NS8" s="476"/>
      <c r="NT8" s="476">
        <f>1+NR8</f>
        <v>22</v>
      </c>
      <c r="NU8" s="476"/>
      <c r="NV8" s="476">
        <f>1+NT8</f>
        <v>23</v>
      </c>
      <c r="NW8" s="476"/>
      <c r="NX8" s="476">
        <f>1+NV8</f>
        <v>24</v>
      </c>
      <c r="NY8" s="476"/>
      <c r="NZ8" s="476">
        <f>1+NX8</f>
        <v>25</v>
      </c>
      <c r="OA8" s="476"/>
      <c r="OB8" s="476">
        <f>1+NZ8</f>
        <v>26</v>
      </c>
      <c r="OC8" s="476"/>
      <c r="OD8" s="476">
        <f>1+OB8</f>
        <v>27</v>
      </c>
      <c r="OE8" s="476"/>
      <c r="OF8" s="476">
        <f>1+OD8</f>
        <v>28</v>
      </c>
      <c r="OG8" s="476"/>
      <c r="OH8" s="476">
        <f>1+OF8</f>
        <v>29</v>
      </c>
      <c r="OI8" s="476"/>
      <c r="OJ8" s="476">
        <f>1+OH8</f>
        <v>30</v>
      </c>
      <c r="OK8" s="476"/>
      <c r="OL8" s="476">
        <f>1+OJ8</f>
        <v>31</v>
      </c>
      <c r="OM8" s="476"/>
      <c r="ON8" s="476">
        <f>1+OL8</f>
        <v>32</v>
      </c>
      <c r="OO8" s="476"/>
      <c r="OP8" s="476">
        <f>1+ON8</f>
        <v>33</v>
      </c>
      <c r="OQ8" s="476"/>
      <c r="OR8" s="476">
        <f>1+OP8</f>
        <v>34</v>
      </c>
      <c r="OS8" s="476"/>
      <c r="OT8" s="476">
        <f>1+OR8</f>
        <v>35</v>
      </c>
      <c r="OU8" s="476"/>
      <c r="OV8" s="476">
        <f>1+OT8</f>
        <v>36</v>
      </c>
      <c r="OW8" s="476"/>
      <c r="OX8" s="476">
        <f>1+OV8</f>
        <v>37</v>
      </c>
      <c r="OY8" s="476"/>
      <c r="OZ8" s="476">
        <f>1+OX8</f>
        <v>38</v>
      </c>
      <c r="PA8" s="476"/>
    </row>
    <row r="9" spans="2:417" ht="16.5" hidden="1" customHeight="1" thickBot="1" x14ac:dyDescent="0.3">
      <c r="R9" t="s">
        <v>429</v>
      </c>
      <c r="CR9"/>
      <c r="CS9"/>
    </row>
    <row r="10" spans="2:417" ht="16.5" hidden="1" customHeight="1" thickBot="1" x14ac:dyDescent="0.3">
      <c r="Q10" s="37" t="s">
        <v>29</v>
      </c>
      <c r="R10" s="438">
        <v>1</v>
      </c>
      <c r="S10" s="439"/>
      <c r="T10" s="438">
        <v>2</v>
      </c>
      <c r="U10" s="439"/>
      <c r="V10" s="438">
        <v>3</v>
      </c>
      <c r="W10" s="447"/>
      <c r="X10" s="448">
        <f>2*V10-T10</f>
        <v>4</v>
      </c>
      <c r="Y10" s="449"/>
      <c r="Z10" s="447">
        <f>2*X10-V10</f>
        <v>5</v>
      </c>
      <c r="AA10" s="439"/>
      <c r="AB10" s="438">
        <f>2*Z10-X10</f>
        <v>6</v>
      </c>
      <c r="AC10" s="439"/>
      <c r="AD10" s="438">
        <f>2*AB10-Z10</f>
        <v>7</v>
      </c>
      <c r="AE10" s="439"/>
      <c r="AF10" s="438">
        <f>2*AD10-AB10</f>
        <v>8</v>
      </c>
      <c r="AG10" s="439"/>
      <c r="AH10" s="438">
        <f>2*AF10-AD10</f>
        <v>9</v>
      </c>
      <c r="AI10" s="439"/>
      <c r="AJ10" s="438">
        <f>2*AH10-AF10</f>
        <v>10</v>
      </c>
      <c r="AK10" s="439"/>
      <c r="AL10" s="438">
        <f>2*AJ10-AH10</f>
        <v>11</v>
      </c>
      <c r="AM10" s="439"/>
      <c r="AN10" s="438">
        <f>2*AL10-AJ10</f>
        <v>12</v>
      </c>
      <c r="AO10" s="439"/>
      <c r="AP10" s="438">
        <f>2*AN10-AL10</f>
        <v>13</v>
      </c>
      <c r="AQ10" s="439"/>
      <c r="AR10" s="438">
        <f>2*AP10-AN10</f>
        <v>14</v>
      </c>
      <c r="AS10" s="439"/>
      <c r="AT10" s="438">
        <f>2*AR10-AP10</f>
        <v>15</v>
      </c>
      <c r="AU10" s="439"/>
      <c r="AV10" s="438">
        <f>2*AT10-AR10</f>
        <v>16</v>
      </c>
      <c r="AW10" s="439"/>
      <c r="AX10" s="438">
        <f>2*AV10-AT10</f>
        <v>17</v>
      </c>
      <c r="AY10" s="439"/>
      <c r="AZ10" s="438">
        <f>2*AX10-AV10</f>
        <v>18</v>
      </c>
      <c r="BA10" s="439"/>
      <c r="BB10" s="438">
        <f>2*AZ10-AX10</f>
        <v>19</v>
      </c>
      <c r="BC10" s="439"/>
      <c r="BD10" s="438">
        <f>2*BB10-AZ10</f>
        <v>20</v>
      </c>
      <c r="BE10" s="439"/>
      <c r="BF10" s="438">
        <f>2*BD10-BB10</f>
        <v>21</v>
      </c>
      <c r="BG10" s="439"/>
      <c r="BH10" s="438">
        <f>2*BF10-BD10</f>
        <v>22</v>
      </c>
      <c r="BI10" s="439"/>
      <c r="BJ10" s="438">
        <f>2*BH10-BF10</f>
        <v>23</v>
      </c>
      <c r="BK10" s="439"/>
      <c r="BL10" s="438">
        <f>2*BJ10-BH10</f>
        <v>24</v>
      </c>
      <c r="BM10" s="439"/>
      <c r="BN10" s="438">
        <f>2*BL10-BJ10</f>
        <v>25</v>
      </c>
      <c r="BO10" s="439"/>
      <c r="BP10" s="438">
        <f>2*BN10-BL10</f>
        <v>26</v>
      </c>
      <c r="BQ10" s="439"/>
      <c r="BR10" s="438">
        <f>2*BP10-BN10</f>
        <v>27</v>
      </c>
      <c r="BS10" s="439"/>
      <c r="BT10" s="438">
        <f>2*BR10-BP10</f>
        <v>28</v>
      </c>
      <c r="BU10" s="439"/>
      <c r="BV10" s="438">
        <f>2*BT10-BR10</f>
        <v>29</v>
      </c>
      <c r="BW10" s="439"/>
      <c r="BX10" s="438">
        <f>2*BV10-BT10</f>
        <v>30</v>
      </c>
      <c r="BY10" s="439"/>
      <c r="BZ10" s="438">
        <f>2*BX10-BV10</f>
        <v>31</v>
      </c>
      <c r="CA10" s="439"/>
      <c r="CB10" s="438">
        <f>2*BZ10-BX10</f>
        <v>32</v>
      </c>
      <c r="CC10" s="439"/>
      <c r="CD10" s="438">
        <f>2*CB10-BZ10</f>
        <v>33</v>
      </c>
      <c r="CE10" s="439"/>
      <c r="CF10" s="438">
        <f>2*CD10-CB10</f>
        <v>34</v>
      </c>
      <c r="CG10" s="439"/>
      <c r="CH10" s="438">
        <f>2*CF10-CD10</f>
        <v>35</v>
      </c>
      <c r="CI10" s="439"/>
      <c r="CJ10" s="438">
        <f>2*CH10-CF10</f>
        <v>36</v>
      </c>
      <c r="CK10" s="439"/>
      <c r="CL10" s="438">
        <f>2*CJ10-CH10</f>
        <v>37</v>
      </c>
      <c r="CM10" s="439"/>
      <c r="CN10" s="438">
        <f>2*CL10-CJ10</f>
        <v>38</v>
      </c>
      <c r="CO10" s="439"/>
      <c r="CP10" s="438">
        <f>2*CN10-CL10</f>
        <v>39</v>
      </c>
      <c r="CQ10" s="439"/>
      <c r="CR10" s="452">
        <f>2*CP10-CN10</f>
        <v>40</v>
      </c>
      <c r="CS10" s="453"/>
      <c r="CT10" s="452">
        <f>2*CR10-CP10</f>
        <v>41</v>
      </c>
      <c r="CU10" s="453"/>
      <c r="CV10" s="452">
        <f>2*CT10-CR10</f>
        <v>42</v>
      </c>
      <c r="CW10" s="453"/>
      <c r="CX10" s="438">
        <f>2*CV10-CT10</f>
        <v>43</v>
      </c>
      <c r="CY10" s="439"/>
      <c r="CZ10" s="438">
        <f>2*CX10-CV10</f>
        <v>44</v>
      </c>
      <c r="DA10" s="439"/>
      <c r="DB10" s="438">
        <f>2*CZ10-CX10</f>
        <v>45</v>
      </c>
      <c r="DC10" s="439"/>
      <c r="DD10" s="438">
        <f>2*DB10-CZ10</f>
        <v>46</v>
      </c>
      <c r="DE10" s="439"/>
      <c r="DF10" s="438">
        <f>2*DD10-DB10</f>
        <v>47</v>
      </c>
      <c r="DG10" s="439"/>
      <c r="DH10" s="438">
        <f>2*DF10-DD10</f>
        <v>48</v>
      </c>
      <c r="DI10" s="439"/>
      <c r="DJ10" s="438">
        <f>2*DH10-DF10</f>
        <v>49</v>
      </c>
      <c r="DK10" s="439"/>
      <c r="DL10" s="438">
        <f>2*DJ10-DH10</f>
        <v>50</v>
      </c>
      <c r="DM10" s="439"/>
      <c r="DN10" s="438">
        <f>2*DL10-DJ10</f>
        <v>51</v>
      </c>
      <c r="DO10" s="439"/>
      <c r="DP10" s="438">
        <f>2*DN10-DL10</f>
        <v>52</v>
      </c>
      <c r="DQ10" s="439"/>
      <c r="DR10" s="438">
        <f>2*DP10-DN10</f>
        <v>53</v>
      </c>
      <c r="DS10" s="439"/>
      <c r="DT10" s="438">
        <f>2*DR10-DP10</f>
        <v>54</v>
      </c>
      <c r="DU10" s="439"/>
      <c r="DV10" s="438">
        <f>2*DT10-DR10</f>
        <v>55</v>
      </c>
      <c r="DW10" s="439"/>
      <c r="DX10" s="438">
        <f>2*DV10-DT10</f>
        <v>56</v>
      </c>
      <c r="DY10" s="439"/>
      <c r="DZ10" s="438">
        <f>2*DX10-DV10</f>
        <v>57</v>
      </c>
      <c r="EA10" s="439"/>
      <c r="EB10" s="438">
        <f>2*DZ10-DX10</f>
        <v>58</v>
      </c>
      <c r="EC10" s="439"/>
      <c r="ED10" s="438">
        <f>2*EB10-DZ10</f>
        <v>59</v>
      </c>
      <c r="EE10" s="439"/>
      <c r="EF10" s="438">
        <f>2*ED10-EB10</f>
        <v>60</v>
      </c>
      <c r="EG10" s="439"/>
      <c r="EH10" s="438">
        <f>2*EF10-ED10</f>
        <v>61</v>
      </c>
      <c r="EI10" s="439"/>
      <c r="EJ10" s="438">
        <f>2*EH10-EF10</f>
        <v>62</v>
      </c>
      <c r="EK10" s="439"/>
      <c r="EL10" s="438">
        <f>2*EJ10-EH10</f>
        <v>63</v>
      </c>
      <c r="EM10" s="439"/>
      <c r="EN10" s="438">
        <f>2*EL10-EJ10</f>
        <v>64</v>
      </c>
      <c r="EO10" s="439"/>
      <c r="EP10" s="438">
        <f>2*EN10-EL10</f>
        <v>65</v>
      </c>
      <c r="EQ10" s="439"/>
      <c r="ER10" s="438">
        <f>2*EP10-EN10</f>
        <v>66</v>
      </c>
      <c r="ES10" s="439"/>
      <c r="ET10" s="438">
        <f>2*ER10-EP10</f>
        <v>67</v>
      </c>
      <c r="EU10" s="439"/>
      <c r="EV10" s="438">
        <f>2*ET10-ER10</f>
        <v>68</v>
      </c>
      <c r="EW10" s="439"/>
      <c r="EX10" s="438">
        <f>2*EV10-ET10</f>
        <v>69</v>
      </c>
      <c r="EY10" s="439"/>
      <c r="EZ10" s="438">
        <f>2*EX10-EV10</f>
        <v>70</v>
      </c>
      <c r="FA10" s="439"/>
      <c r="FB10" s="438">
        <f>2*EZ10-EX10</f>
        <v>71</v>
      </c>
      <c r="FC10" s="439"/>
      <c r="FD10" s="438">
        <f>2*FB10-EZ10</f>
        <v>72</v>
      </c>
      <c r="FE10" s="439"/>
      <c r="FF10" s="438">
        <f>2*FD10-FB10</f>
        <v>73</v>
      </c>
      <c r="FG10" s="439"/>
      <c r="FH10" s="438">
        <f>2*FF10-FD10</f>
        <v>74</v>
      </c>
      <c r="FI10" s="439"/>
      <c r="FJ10" s="438">
        <f>2*FH10-FF10</f>
        <v>75</v>
      </c>
      <c r="FK10" s="439"/>
      <c r="FL10" s="438">
        <f>2*FJ10-FH10</f>
        <v>76</v>
      </c>
      <c r="FM10" s="439"/>
      <c r="FN10" s="438">
        <f>2*FL10-FJ10</f>
        <v>77</v>
      </c>
      <c r="FO10" s="439"/>
      <c r="FP10" s="438">
        <f>2*FN10-FL10</f>
        <v>78</v>
      </c>
      <c r="FQ10" s="439"/>
      <c r="FR10" s="438">
        <f>2*FP10-FN10</f>
        <v>79</v>
      </c>
      <c r="FS10" s="439"/>
      <c r="FT10" s="438">
        <f>2*FR10-FP10</f>
        <v>80</v>
      </c>
      <c r="FU10" s="439"/>
      <c r="FV10" s="438">
        <f>2*FT10-FR10</f>
        <v>81</v>
      </c>
      <c r="FW10" s="439"/>
      <c r="FX10" s="438">
        <f>2*FV10-FT10</f>
        <v>82</v>
      </c>
      <c r="FY10" s="439"/>
      <c r="FZ10" s="438">
        <f>2*FX10-FV10</f>
        <v>83</v>
      </c>
      <c r="GA10" s="439"/>
      <c r="GB10" s="438">
        <f>2*FZ10-FX10</f>
        <v>84</v>
      </c>
      <c r="GC10" s="439"/>
      <c r="GD10" s="438">
        <f>2*GB10-FZ10</f>
        <v>85</v>
      </c>
      <c r="GE10" s="439"/>
      <c r="GF10" s="438">
        <f>2*GD10-GB10</f>
        <v>86</v>
      </c>
      <c r="GG10" s="439"/>
      <c r="GH10" s="438">
        <f>2*GF10-GD10</f>
        <v>87</v>
      </c>
      <c r="GI10" s="439"/>
      <c r="GJ10" s="438">
        <f>2*GH10-GF10</f>
        <v>88</v>
      </c>
      <c r="GK10" s="439"/>
      <c r="GL10" s="438">
        <f>2*GJ10-GH10</f>
        <v>89</v>
      </c>
      <c r="GM10" s="439"/>
      <c r="GN10" s="438">
        <f>2*GL10-GJ10</f>
        <v>90</v>
      </c>
      <c r="GO10" s="439"/>
      <c r="GP10" s="438">
        <f>2*GN10-GL10</f>
        <v>91</v>
      </c>
      <c r="GQ10" s="439"/>
      <c r="GR10" s="438">
        <f>2*GP10-GN10</f>
        <v>92</v>
      </c>
      <c r="GS10" s="439"/>
      <c r="GT10" s="438">
        <f>2*GR10-GP10</f>
        <v>93</v>
      </c>
      <c r="GU10" s="439"/>
      <c r="GV10" s="438">
        <f>2*GT10-GR10</f>
        <v>94</v>
      </c>
      <c r="GW10" s="439"/>
      <c r="GX10" s="438">
        <f>2*GV10-GT10</f>
        <v>95</v>
      </c>
      <c r="GY10" s="439"/>
      <c r="GZ10" s="438">
        <f>2*GX10-GV10</f>
        <v>96</v>
      </c>
      <c r="HA10" s="439"/>
      <c r="HB10" s="438">
        <f>2*GZ10-GX10</f>
        <v>97</v>
      </c>
      <c r="HC10" s="439"/>
      <c r="HD10" s="438">
        <f>2*HB10-GZ10</f>
        <v>98</v>
      </c>
      <c r="HE10" s="439"/>
      <c r="HF10" s="438">
        <f>2*HD10-HB10</f>
        <v>99</v>
      </c>
      <c r="HG10" s="439"/>
      <c r="HH10" s="438">
        <f>2*HF10-HD10</f>
        <v>100</v>
      </c>
      <c r="HI10" s="439"/>
      <c r="HJ10" s="438">
        <f>2*HH10-HF10</f>
        <v>101</v>
      </c>
      <c r="HK10" s="439"/>
      <c r="HL10" s="438">
        <f>2*HJ10-HH10</f>
        <v>102</v>
      </c>
      <c r="HM10" s="439"/>
      <c r="HN10" s="438">
        <f>2*HL10-HJ10</f>
        <v>103</v>
      </c>
      <c r="HO10" s="439"/>
      <c r="HP10" s="438">
        <f>2*HN10-HL10</f>
        <v>104</v>
      </c>
      <c r="HQ10" s="439"/>
      <c r="HR10" s="438">
        <f>2*HP10-HN10</f>
        <v>105</v>
      </c>
      <c r="HS10" s="439"/>
      <c r="HT10" s="438">
        <f>2*HR10-HP10</f>
        <v>106</v>
      </c>
      <c r="HU10" s="439"/>
      <c r="HV10" s="438">
        <f>2*HT10-HR10</f>
        <v>107</v>
      </c>
      <c r="HW10" s="439"/>
      <c r="HX10" s="438">
        <f>2*HV10-HT10</f>
        <v>108</v>
      </c>
      <c r="HY10" s="439"/>
      <c r="HZ10" s="438">
        <f>2*HX10-HV10</f>
        <v>109</v>
      </c>
      <c r="IA10" s="439"/>
      <c r="IB10" s="438">
        <f>2*HZ10-HX10</f>
        <v>110</v>
      </c>
      <c r="IC10" s="439"/>
      <c r="ID10" s="438">
        <f>2*IB10-HZ10</f>
        <v>111</v>
      </c>
      <c r="IE10" s="439"/>
      <c r="IF10" s="438">
        <f>2*ID10-IB10</f>
        <v>112</v>
      </c>
      <c r="IG10" s="439"/>
      <c r="IH10" s="438">
        <f>2*IF10-ID10</f>
        <v>113</v>
      </c>
      <c r="II10" s="439"/>
      <c r="IJ10" s="438">
        <f>2*IH10-IF10</f>
        <v>114</v>
      </c>
      <c r="IK10" s="439"/>
      <c r="IL10" s="438">
        <f>2*IJ10-IH10</f>
        <v>115</v>
      </c>
      <c r="IM10" s="439"/>
      <c r="IN10" s="438">
        <f>2*IL10-IJ10</f>
        <v>116</v>
      </c>
      <c r="IO10" s="439"/>
      <c r="IP10" s="438">
        <f>2*IN10-IL10</f>
        <v>117</v>
      </c>
      <c r="IQ10" s="439"/>
      <c r="IR10" s="438">
        <f>2*IP10-IN10</f>
        <v>118</v>
      </c>
      <c r="IS10" s="439"/>
      <c r="IT10" s="438">
        <f>2*IR10-IP10</f>
        <v>119</v>
      </c>
      <c r="IU10" s="439"/>
      <c r="IV10" s="438">
        <f>2*IT10-IR10</f>
        <v>120</v>
      </c>
      <c r="IW10" s="439"/>
      <c r="IX10" s="438">
        <f>2*IV10-IT10</f>
        <v>121</v>
      </c>
      <c r="IY10" s="439"/>
      <c r="IZ10" s="438">
        <f>2*IX10-IV10</f>
        <v>122</v>
      </c>
      <c r="JA10" s="439"/>
      <c r="JB10" s="438">
        <f>2*IZ10-IX10</f>
        <v>123</v>
      </c>
      <c r="JC10" s="439"/>
      <c r="JD10" s="438">
        <f>2*JB10-IZ10</f>
        <v>124</v>
      </c>
      <c r="JE10" s="439"/>
      <c r="JF10" s="438">
        <f>2*JD10-JB10</f>
        <v>125</v>
      </c>
      <c r="JG10" s="439"/>
      <c r="JH10" s="438">
        <f>2*JF10-JD10</f>
        <v>126</v>
      </c>
      <c r="JI10" s="439"/>
      <c r="JJ10" s="438">
        <f>2*JH10-JF10</f>
        <v>127</v>
      </c>
      <c r="JK10" s="439"/>
      <c r="JL10" s="438">
        <f>2*JJ10-JH10</f>
        <v>128</v>
      </c>
      <c r="JM10" s="439"/>
      <c r="JN10" s="438">
        <f>2*JL10-JJ10</f>
        <v>129</v>
      </c>
      <c r="JO10" s="439"/>
      <c r="JP10" s="438">
        <f>2*JN10-JL10</f>
        <v>130</v>
      </c>
      <c r="JQ10" s="439"/>
      <c r="JR10" s="438">
        <f>2*JP10-JN10</f>
        <v>131</v>
      </c>
      <c r="JS10" s="439"/>
      <c r="JT10" s="438">
        <f>2*JR10-JP10</f>
        <v>132</v>
      </c>
      <c r="JU10" s="439"/>
      <c r="JV10" s="438">
        <f>2*JT10-JR10</f>
        <v>133</v>
      </c>
      <c r="JW10" s="439"/>
      <c r="JX10" s="438">
        <f>2*JV10-JT10</f>
        <v>134</v>
      </c>
      <c r="JY10" s="439"/>
      <c r="JZ10" s="438">
        <f>2*JX10-JV10</f>
        <v>135</v>
      </c>
      <c r="KA10" s="439"/>
      <c r="KB10" s="438">
        <f>2*JZ10-JX10</f>
        <v>136</v>
      </c>
      <c r="KC10" s="439"/>
      <c r="KD10" s="438">
        <f>2*KB10-JZ10</f>
        <v>137</v>
      </c>
      <c r="KE10" s="439"/>
      <c r="KF10" s="438">
        <f>2*KD10-KB10</f>
        <v>138</v>
      </c>
      <c r="KG10" s="439"/>
      <c r="KH10" s="438">
        <f>2*KF10-KD10</f>
        <v>139</v>
      </c>
      <c r="KI10" s="439"/>
      <c r="KJ10" s="438">
        <f>2*KH10-KF10</f>
        <v>140</v>
      </c>
      <c r="KK10" s="439"/>
      <c r="KL10" s="438">
        <f>2*KJ10-KH10</f>
        <v>141</v>
      </c>
      <c r="KM10" s="439"/>
      <c r="KN10" s="438">
        <f>2*KL10-KJ10</f>
        <v>142</v>
      </c>
      <c r="KO10" s="439"/>
      <c r="KP10" s="438">
        <f>2*KN10-KL10</f>
        <v>143</v>
      </c>
      <c r="KQ10" s="439"/>
      <c r="KR10" s="438">
        <f>2*KP10-KN10</f>
        <v>144</v>
      </c>
      <c r="KS10" s="439"/>
      <c r="KT10" s="438">
        <f>2*KR10-KP10</f>
        <v>145</v>
      </c>
      <c r="KU10" s="439"/>
      <c r="KV10" s="438">
        <f>2*KT10-KR10</f>
        <v>146</v>
      </c>
      <c r="KW10" s="439"/>
      <c r="KX10" s="438">
        <f>2*KV10-KT10</f>
        <v>147</v>
      </c>
      <c r="KY10" s="439"/>
      <c r="KZ10" s="438">
        <f>2*KX10-KV10</f>
        <v>148</v>
      </c>
      <c r="LA10" s="439"/>
      <c r="LB10" s="438">
        <f>2*KZ10-KX10</f>
        <v>149</v>
      </c>
      <c r="LC10" s="439"/>
      <c r="LD10" s="438">
        <f>2*LB10-KZ10</f>
        <v>150</v>
      </c>
      <c r="LE10" s="439"/>
    </row>
    <row r="11" spans="2:417" ht="55.5" customHeight="1" thickBot="1" x14ac:dyDescent="0.3">
      <c r="Q11" s="37" t="s">
        <v>45</v>
      </c>
      <c r="R11" s="450" t="s">
        <v>19</v>
      </c>
      <c r="S11" s="451"/>
      <c r="T11" s="450" t="s">
        <v>20</v>
      </c>
      <c r="U11" s="451"/>
      <c r="V11" s="450" t="s">
        <v>21</v>
      </c>
      <c r="W11" s="457"/>
      <c r="X11" s="458" t="s">
        <v>450</v>
      </c>
      <c r="Y11" s="459"/>
      <c r="Z11" s="460" t="s">
        <v>105</v>
      </c>
      <c r="AA11" s="461"/>
      <c r="AB11" s="450" t="s">
        <v>22</v>
      </c>
      <c r="AC11" s="451"/>
      <c r="AD11" s="450" t="s">
        <v>23</v>
      </c>
      <c r="AE11" s="451"/>
      <c r="AF11" s="450" t="s">
        <v>27</v>
      </c>
      <c r="AG11" s="451"/>
      <c r="AH11" s="450" t="s">
        <v>391</v>
      </c>
      <c r="AI11" s="451"/>
      <c r="AJ11" s="450" t="s">
        <v>3</v>
      </c>
      <c r="AK11" s="451"/>
      <c r="AL11" s="450" t="s">
        <v>4</v>
      </c>
      <c r="AM11" s="451"/>
      <c r="AN11" s="450" t="s">
        <v>5</v>
      </c>
      <c r="AO11" s="451"/>
      <c r="AP11" s="438" t="s">
        <v>24</v>
      </c>
      <c r="AQ11" s="439"/>
      <c r="AR11" s="438" t="s">
        <v>32</v>
      </c>
      <c r="AS11" s="439"/>
      <c r="AT11" s="438" t="s">
        <v>25</v>
      </c>
      <c r="AU11" s="439"/>
      <c r="AV11" s="438" t="s">
        <v>18</v>
      </c>
      <c r="AW11" s="439"/>
      <c r="AX11" s="438" t="s">
        <v>6</v>
      </c>
      <c r="AY11" s="439"/>
      <c r="AZ11" s="438" t="s">
        <v>430</v>
      </c>
      <c r="BA11" s="439"/>
      <c r="BB11" s="438" t="s">
        <v>7</v>
      </c>
      <c r="BC11" s="439"/>
      <c r="BD11" s="438" t="s">
        <v>26</v>
      </c>
      <c r="BE11" s="439"/>
      <c r="BF11" s="438" t="s">
        <v>380</v>
      </c>
      <c r="BG11" s="439"/>
      <c r="BH11" s="438" t="s">
        <v>381</v>
      </c>
      <c r="BI11" s="439"/>
      <c r="BJ11" s="470" t="s">
        <v>106</v>
      </c>
      <c r="BK11" s="471"/>
      <c r="BL11" s="470" t="s">
        <v>108</v>
      </c>
      <c r="BM11" s="471"/>
      <c r="BN11" s="470" t="s">
        <v>33</v>
      </c>
      <c r="BO11" s="471"/>
      <c r="BP11" s="438"/>
      <c r="BQ11" s="439"/>
      <c r="BR11" s="438" t="s">
        <v>8</v>
      </c>
      <c r="BS11" s="439"/>
      <c r="BT11" s="438" t="s">
        <v>9</v>
      </c>
      <c r="BU11" s="439"/>
      <c r="BV11" s="438" t="s">
        <v>10</v>
      </c>
      <c r="BW11" s="439"/>
      <c r="BX11" s="438" t="s">
        <v>11</v>
      </c>
      <c r="BY11" s="439"/>
      <c r="BZ11" s="438" t="s">
        <v>12</v>
      </c>
      <c r="CA11" s="439"/>
      <c r="CB11" s="438" t="s">
        <v>13</v>
      </c>
      <c r="CC11" s="439"/>
      <c r="CD11" s="438" t="s">
        <v>14</v>
      </c>
      <c r="CE11" s="439"/>
      <c r="CF11" s="438" t="s">
        <v>15</v>
      </c>
      <c r="CG11" s="439"/>
      <c r="CH11" s="438" t="s">
        <v>16</v>
      </c>
      <c r="CI11" s="439"/>
      <c r="CJ11" s="438" t="s">
        <v>17</v>
      </c>
      <c r="CK11" s="439"/>
      <c r="CL11" s="438" t="s">
        <v>2</v>
      </c>
      <c r="CM11" s="439"/>
      <c r="CN11" s="438"/>
      <c r="CO11" s="439"/>
      <c r="CP11" s="438" t="s">
        <v>412</v>
      </c>
      <c r="CQ11" s="439"/>
      <c r="CR11" s="468" t="s">
        <v>419</v>
      </c>
      <c r="CS11" s="469"/>
      <c r="CT11" s="468" t="s">
        <v>77</v>
      </c>
      <c r="CU11" s="469"/>
      <c r="CV11" s="468" t="s">
        <v>78</v>
      </c>
      <c r="CW11" s="469"/>
      <c r="CX11" s="472"/>
      <c r="CY11" s="473"/>
      <c r="CZ11" s="474" t="s">
        <v>420</v>
      </c>
      <c r="DA11" s="471"/>
      <c r="DB11" s="468" t="s">
        <v>383</v>
      </c>
      <c r="DC11" s="469"/>
      <c r="DD11" s="468" t="s">
        <v>400</v>
      </c>
      <c r="DE11" s="469"/>
      <c r="DF11" s="440" t="s">
        <v>480</v>
      </c>
      <c r="DG11" s="441"/>
      <c r="DH11" s="440" t="s">
        <v>46</v>
      </c>
      <c r="DI11" s="441"/>
      <c r="DJ11" s="440" t="s">
        <v>46</v>
      </c>
      <c r="DK11" s="441"/>
      <c r="DL11" s="440" t="s">
        <v>46</v>
      </c>
      <c r="DM11" s="441"/>
      <c r="DN11" s="440" t="s">
        <v>46</v>
      </c>
      <c r="DO11" s="441"/>
      <c r="DP11" s="440" t="s">
        <v>46</v>
      </c>
      <c r="DQ11" s="441"/>
      <c r="DR11" s="440" t="s">
        <v>46</v>
      </c>
      <c r="DS11" s="441"/>
      <c r="DT11" s="440" t="s">
        <v>46</v>
      </c>
      <c r="DU11" s="441"/>
      <c r="DV11" s="440" t="s">
        <v>46</v>
      </c>
      <c r="DW11" s="441"/>
      <c r="DX11" s="440" t="s">
        <v>46</v>
      </c>
      <c r="DY11" s="441"/>
      <c r="DZ11" s="440" t="s">
        <v>46</v>
      </c>
      <c r="EA11" s="441"/>
      <c r="EB11" s="440" t="s">
        <v>46</v>
      </c>
      <c r="EC11" s="441"/>
      <c r="ED11" s="440" t="s">
        <v>46</v>
      </c>
      <c r="EE11" s="441"/>
      <c r="EF11" s="440" t="s">
        <v>46</v>
      </c>
      <c r="EG11" s="441"/>
      <c r="EH11" s="440" t="s">
        <v>46</v>
      </c>
      <c r="EI11" s="441"/>
      <c r="EJ11" s="440" t="s">
        <v>46</v>
      </c>
      <c r="EK11" s="441"/>
      <c r="EL11" s="440" t="s">
        <v>46</v>
      </c>
      <c r="EM11" s="441"/>
      <c r="EN11" s="440" t="s">
        <v>46</v>
      </c>
      <c r="EO11" s="441"/>
      <c r="EP11" s="440" t="s">
        <v>46</v>
      </c>
      <c r="EQ11" s="441"/>
      <c r="ER11" s="440" t="s">
        <v>46</v>
      </c>
      <c r="ES11" s="441"/>
      <c r="ET11" s="440" t="s">
        <v>46</v>
      </c>
      <c r="EU11" s="441"/>
      <c r="EV11" s="440" t="s">
        <v>46</v>
      </c>
      <c r="EW11" s="441"/>
      <c r="EX11" s="440" t="s">
        <v>46</v>
      </c>
      <c r="EY11" s="441"/>
      <c r="EZ11" s="440" t="s">
        <v>46</v>
      </c>
      <c r="FA11" s="441"/>
      <c r="FB11" s="440" t="s">
        <v>46</v>
      </c>
      <c r="FC11" s="441"/>
      <c r="FD11" s="440" t="s">
        <v>46</v>
      </c>
      <c r="FE11" s="441"/>
      <c r="FF11" s="440" t="s">
        <v>46</v>
      </c>
      <c r="FG11" s="441"/>
      <c r="FH11" s="440" t="s">
        <v>46</v>
      </c>
      <c r="FI11" s="441"/>
      <c r="FJ11" s="440" t="s">
        <v>46</v>
      </c>
      <c r="FK11" s="441"/>
      <c r="FL11" s="440" t="s">
        <v>46</v>
      </c>
      <c r="FM11" s="441"/>
      <c r="FN11" s="440" t="s">
        <v>46</v>
      </c>
      <c r="FO11" s="441"/>
      <c r="FP11" s="440" t="s">
        <v>46</v>
      </c>
      <c r="FQ11" s="441"/>
      <c r="FR11" s="440" t="s">
        <v>46</v>
      </c>
      <c r="FS11" s="441"/>
      <c r="FT11" s="440" t="s">
        <v>46</v>
      </c>
      <c r="FU11" s="441"/>
      <c r="FV11" s="440" t="s">
        <v>46</v>
      </c>
      <c r="FW11" s="441"/>
      <c r="FX11" s="440" t="s">
        <v>46</v>
      </c>
      <c r="FY11" s="441"/>
      <c r="FZ11" s="440" t="s">
        <v>46</v>
      </c>
      <c r="GA11" s="441"/>
      <c r="GB11" s="440" t="s">
        <v>46</v>
      </c>
      <c r="GC11" s="441"/>
      <c r="GD11" s="440" t="s">
        <v>46</v>
      </c>
      <c r="GE11" s="441"/>
      <c r="GF11" s="440" t="s">
        <v>46</v>
      </c>
      <c r="GG11" s="441"/>
      <c r="GH11" s="440" t="s">
        <v>46</v>
      </c>
      <c r="GI11" s="441"/>
      <c r="GJ11" s="440" t="s">
        <v>46</v>
      </c>
      <c r="GK11" s="441"/>
      <c r="GL11" s="440" t="s">
        <v>46</v>
      </c>
      <c r="GM11" s="441"/>
      <c r="GN11" s="440" t="s">
        <v>46</v>
      </c>
      <c r="GO11" s="441"/>
      <c r="GP11" s="440" t="s">
        <v>46</v>
      </c>
      <c r="GQ11" s="441"/>
      <c r="GR11" s="440" t="s">
        <v>46</v>
      </c>
      <c r="GS11" s="441"/>
      <c r="GT11" s="440" t="s">
        <v>46</v>
      </c>
      <c r="GU11" s="441"/>
      <c r="GV11" s="440" t="s">
        <v>46</v>
      </c>
      <c r="GW11" s="441"/>
      <c r="GX11" s="440" t="s">
        <v>46</v>
      </c>
      <c r="GY11" s="441"/>
      <c r="GZ11" s="440" t="s">
        <v>46</v>
      </c>
      <c r="HA11" s="441"/>
      <c r="HB11" s="440" t="s">
        <v>46</v>
      </c>
      <c r="HC11" s="441"/>
      <c r="HD11" s="440" t="s">
        <v>46</v>
      </c>
      <c r="HE11" s="441"/>
      <c r="HF11" s="440" t="s">
        <v>46</v>
      </c>
      <c r="HG11" s="441"/>
      <c r="HH11" s="440" t="s">
        <v>46</v>
      </c>
      <c r="HI11" s="441"/>
      <c r="HJ11" s="440" t="s">
        <v>46</v>
      </c>
      <c r="HK11" s="441"/>
      <c r="HL11" s="440" t="s">
        <v>46</v>
      </c>
      <c r="HM11" s="441"/>
      <c r="HN11" s="440" t="s">
        <v>46</v>
      </c>
      <c r="HO11" s="441"/>
      <c r="HP11" s="440" t="s">
        <v>46</v>
      </c>
      <c r="HQ11" s="441"/>
      <c r="HR11" s="440" t="s">
        <v>46</v>
      </c>
      <c r="HS11" s="441"/>
      <c r="HT11" s="440" t="s">
        <v>46</v>
      </c>
      <c r="HU11" s="441"/>
      <c r="HV11" s="440" t="s">
        <v>46</v>
      </c>
      <c r="HW11" s="441"/>
      <c r="HX11" s="440" t="s">
        <v>46</v>
      </c>
      <c r="HY11" s="441"/>
      <c r="HZ11" s="440" t="s">
        <v>46</v>
      </c>
      <c r="IA11" s="441"/>
      <c r="IB11" s="440" t="s">
        <v>46</v>
      </c>
      <c r="IC11" s="441"/>
      <c r="ID11" s="440" t="s">
        <v>46</v>
      </c>
      <c r="IE11" s="441"/>
      <c r="IF11" s="440" t="s">
        <v>46</v>
      </c>
      <c r="IG11" s="441"/>
      <c r="IH11" s="440" t="s">
        <v>46</v>
      </c>
      <c r="II11" s="441"/>
      <c r="IJ11" s="440" t="s">
        <v>46</v>
      </c>
      <c r="IK11" s="441"/>
      <c r="IL11" s="440" t="s">
        <v>46</v>
      </c>
      <c r="IM11" s="441"/>
      <c r="IN11" s="440" t="s">
        <v>46</v>
      </c>
      <c r="IO11" s="441"/>
      <c r="IP11" s="440" t="s">
        <v>46</v>
      </c>
      <c r="IQ11" s="441"/>
      <c r="IR11" s="440" t="s">
        <v>46</v>
      </c>
      <c r="IS11" s="441"/>
      <c r="IT11" s="440" t="s">
        <v>46</v>
      </c>
      <c r="IU11" s="441"/>
      <c r="IV11" s="440" t="s">
        <v>46</v>
      </c>
      <c r="IW11" s="441"/>
      <c r="IX11" s="440" t="s">
        <v>46</v>
      </c>
      <c r="IY11" s="441"/>
      <c r="IZ11" s="440" t="s">
        <v>46</v>
      </c>
      <c r="JA11" s="441"/>
      <c r="JB11" s="440" t="s">
        <v>46</v>
      </c>
      <c r="JC11" s="441"/>
      <c r="JD11" s="440" t="s">
        <v>46</v>
      </c>
      <c r="JE11" s="441"/>
      <c r="JF11" s="440" t="s">
        <v>46</v>
      </c>
      <c r="JG11" s="441"/>
      <c r="JH11" s="440" t="s">
        <v>46</v>
      </c>
      <c r="JI11" s="441"/>
      <c r="JJ11" s="440" t="s">
        <v>46</v>
      </c>
      <c r="JK11" s="441"/>
      <c r="JL11" s="440" t="s">
        <v>46</v>
      </c>
      <c r="JM11" s="441"/>
      <c r="JN11" s="440" t="s">
        <v>46</v>
      </c>
      <c r="JO11" s="441"/>
      <c r="JP11" s="440" t="s">
        <v>46</v>
      </c>
      <c r="JQ11" s="441"/>
      <c r="JR11" s="440" t="s">
        <v>46</v>
      </c>
      <c r="JS11" s="441"/>
      <c r="JT11" s="440" t="s">
        <v>46</v>
      </c>
      <c r="JU11" s="441"/>
      <c r="JV11" s="440" t="s">
        <v>46</v>
      </c>
      <c r="JW11" s="441"/>
      <c r="JX11" s="440" t="s">
        <v>46</v>
      </c>
      <c r="JY11" s="441"/>
      <c r="JZ11" s="440" t="s">
        <v>46</v>
      </c>
      <c r="KA11" s="441"/>
      <c r="KB11" s="440" t="s">
        <v>46</v>
      </c>
      <c r="KC11" s="441"/>
      <c r="KD11" s="440" t="s">
        <v>46</v>
      </c>
      <c r="KE11" s="441"/>
      <c r="KF11" s="440" t="s">
        <v>46</v>
      </c>
      <c r="KG11" s="441"/>
      <c r="KH11" s="440" t="s">
        <v>46</v>
      </c>
      <c r="KI11" s="441"/>
      <c r="KJ11" s="440" t="s">
        <v>46</v>
      </c>
      <c r="KK11" s="441"/>
      <c r="KL11" s="440" t="s">
        <v>46</v>
      </c>
      <c r="KM11" s="441"/>
      <c r="KN11" s="440" t="s">
        <v>46</v>
      </c>
      <c r="KO11" s="441"/>
      <c r="KP11" s="440" t="s">
        <v>46</v>
      </c>
      <c r="KQ11" s="441"/>
      <c r="KR11" s="440" t="s">
        <v>46</v>
      </c>
      <c r="KS11" s="441"/>
      <c r="KT11" s="440" t="s">
        <v>46</v>
      </c>
      <c r="KU11" s="441"/>
      <c r="KV11" s="440" t="s">
        <v>46</v>
      </c>
      <c r="KW11" s="441"/>
      <c r="KX11" s="440" t="s">
        <v>46</v>
      </c>
      <c r="KY11" s="441"/>
      <c r="KZ11" s="440" t="s">
        <v>46</v>
      </c>
      <c r="LA11" s="441"/>
      <c r="LB11" s="440" t="s">
        <v>46</v>
      </c>
      <c r="LC11" s="441"/>
      <c r="LD11" s="134" t="s">
        <v>46</v>
      </c>
      <c r="LE11" s="177"/>
    </row>
    <row r="12" spans="2:417" ht="114.75" customHeight="1" thickBot="1" x14ac:dyDescent="0.3">
      <c r="Q12" s="43"/>
      <c r="R12" s="454" t="s">
        <v>44</v>
      </c>
      <c r="S12" s="455"/>
      <c r="T12" s="454" t="s">
        <v>41</v>
      </c>
      <c r="U12" s="455"/>
      <c r="V12" s="454"/>
      <c r="W12" s="456"/>
      <c r="X12" s="462" t="s">
        <v>491</v>
      </c>
      <c r="Y12" s="463"/>
      <c r="Z12" s="458" t="s">
        <v>394</v>
      </c>
      <c r="AA12" s="459"/>
      <c r="AB12" s="454"/>
      <c r="AC12" s="455"/>
      <c r="AD12" s="454"/>
      <c r="AE12" s="455"/>
      <c r="AF12" s="454" t="s">
        <v>431</v>
      </c>
      <c r="AG12" s="455"/>
      <c r="AH12" s="454" t="s">
        <v>52</v>
      </c>
      <c r="AI12" s="455"/>
      <c r="AJ12" s="454" t="s">
        <v>1</v>
      </c>
      <c r="AK12" s="455"/>
      <c r="AL12" s="454" t="s">
        <v>42</v>
      </c>
      <c r="AM12" s="455"/>
      <c r="AN12" s="454" t="s">
        <v>43</v>
      </c>
      <c r="AO12" s="455"/>
      <c r="AP12" s="454" t="s">
        <v>34</v>
      </c>
      <c r="AQ12" s="455"/>
      <c r="AR12" s="454" t="s">
        <v>432</v>
      </c>
      <c r="AS12" s="455"/>
      <c r="AT12" s="454" t="s">
        <v>435</v>
      </c>
      <c r="AU12" s="455"/>
      <c r="AV12" s="454" t="s">
        <v>36</v>
      </c>
      <c r="AW12" s="455"/>
      <c r="AX12" s="454" t="s">
        <v>0</v>
      </c>
      <c r="AY12" s="455"/>
      <c r="AZ12" s="454" t="s">
        <v>433</v>
      </c>
      <c r="BA12" s="455"/>
      <c r="BB12" s="454" t="s">
        <v>40</v>
      </c>
      <c r="BC12" s="455"/>
      <c r="BD12" s="454" t="s">
        <v>35</v>
      </c>
      <c r="BE12" s="455"/>
      <c r="BF12" s="454" t="s">
        <v>39</v>
      </c>
      <c r="BG12" s="455"/>
      <c r="BH12" s="454" t="s">
        <v>37</v>
      </c>
      <c r="BI12" s="455"/>
      <c r="BJ12" s="464" t="s">
        <v>395</v>
      </c>
      <c r="BK12" s="465"/>
      <c r="BL12" s="464" t="s">
        <v>396</v>
      </c>
      <c r="BM12" s="465"/>
      <c r="BN12" s="464" t="s">
        <v>397</v>
      </c>
      <c r="BO12" s="465"/>
      <c r="BP12" s="466"/>
      <c r="BQ12" s="467"/>
      <c r="BR12" s="454" t="s">
        <v>38</v>
      </c>
      <c r="BS12" s="455"/>
      <c r="BT12" s="454" t="s">
        <v>38</v>
      </c>
      <c r="BU12" s="455"/>
      <c r="BV12" s="454" t="s">
        <v>38</v>
      </c>
      <c r="BW12" s="455"/>
      <c r="BX12" s="454" t="s">
        <v>38</v>
      </c>
      <c r="BY12" s="455"/>
      <c r="BZ12" s="454" t="s">
        <v>38</v>
      </c>
      <c r="CA12" s="455"/>
      <c r="CB12" s="454" t="s">
        <v>38</v>
      </c>
      <c r="CC12" s="455"/>
      <c r="CD12" s="454" t="s">
        <v>38</v>
      </c>
      <c r="CE12" s="455"/>
      <c r="CF12" s="454" t="s">
        <v>38</v>
      </c>
      <c r="CG12" s="455"/>
      <c r="CH12" s="454" t="s">
        <v>38</v>
      </c>
      <c r="CI12" s="455"/>
      <c r="CJ12" s="454" t="s">
        <v>38</v>
      </c>
      <c r="CK12" s="455"/>
      <c r="CL12" s="454"/>
      <c r="CM12" s="455"/>
      <c r="CN12" s="454"/>
      <c r="CO12" s="455"/>
      <c r="CP12" s="454"/>
      <c r="CQ12" s="455"/>
      <c r="CR12" s="464" t="s">
        <v>337</v>
      </c>
      <c r="CS12" s="465"/>
      <c r="CT12" s="464" t="s">
        <v>398</v>
      </c>
      <c r="CU12" s="465"/>
      <c r="CV12" s="464" t="s">
        <v>399</v>
      </c>
      <c r="CW12" s="465"/>
      <c r="CX12" s="466"/>
      <c r="CY12" s="467"/>
      <c r="CZ12" s="464" t="s">
        <v>337</v>
      </c>
      <c r="DA12" s="465"/>
      <c r="DB12" s="464" t="s">
        <v>393</v>
      </c>
      <c r="DC12" s="465"/>
      <c r="DD12" s="464" t="s">
        <v>401</v>
      </c>
      <c r="DE12" s="465"/>
      <c r="DF12" s="442"/>
      <c r="DG12" s="443"/>
      <c r="DH12" s="442"/>
      <c r="DI12" s="443"/>
      <c r="DJ12" s="442"/>
      <c r="DK12" s="443"/>
      <c r="DL12" s="442"/>
      <c r="DM12" s="443"/>
      <c r="DN12" s="442"/>
      <c r="DO12" s="443"/>
      <c r="DP12" s="442"/>
      <c r="DQ12" s="443"/>
      <c r="DR12" s="442"/>
      <c r="DS12" s="443"/>
      <c r="DT12" s="442"/>
      <c r="DU12" s="443"/>
      <c r="DV12" s="442"/>
      <c r="DW12" s="443"/>
      <c r="DX12" s="442"/>
      <c r="DY12" s="443"/>
      <c r="DZ12" s="442"/>
      <c r="EA12" s="443"/>
      <c r="EB12" s="442"/>
      <c r="EC12" s="443"/>
      <c r="ED12" s="442"/>
      <c r="EE12" s="443"/>
      <c r="EF12" s="442"/>
      <c r="EG12" s="443"/>
      <c r="EH12" s="442"/>
      <c r="EI12" s="443"/>
      <c r="EJ12" s="442"/>
      <c r="EK12" s="443"/>
      <c r="EL12" s="442"/>
      <c r="EM12" s="443"/>
      <c r="EN12" s="442"/>
      <c r="EO12" s="443"/>
      <c r="EP12" s="442"/>
      <c r="EQ12" s="443"/>
      <c r="ER12" s="442"/>
      <c r="ES12" s="443"/>
      <c r="ET12" s="442"/>
      <c r="EU12" s="443"/>
      <c r="EV12" s="442"/>
      <c r="EW12" s="443"/>
      <c r="EX12" s="442"/>
      <c r="EY12" s="443"/>
      <c r="EZ12" s="442"/>
      <c r="FA12" s="443"/>
      <c r="FB12" s="442"/>
      <c r="FC12" s="443"/>
      <c r="FD12" s="442"/>
      <c r="FE12" s="443"/>
      <c r="FF12" s="442"/>
      <c r="FG12" s="443"/>
      <c r="FH12" s="442"/>
      <c r="FI12" s="443"/>
      <c r="FJ12" s="442"/>
      <c r="FK12" s="443"/>
      <c r="FL12" s="442"/>
      <c r="FM12" s="443"/>
      <c r="FN12" s="442"/>
      <c r="FO12" s="443"/>
      <c r="FP12" s="442"/>
      <c r="FQ12" s="443"/>
      <c r="FR12" s="442"/>
      <c r="FS12" s="443"/>
      <c r="FT12" s="442"/>
      <c r="FU12" s="443"/>
      <c r="FV12" s="442"/>
      <c r="FW12" s="443"/>
      <c r="FX12" s="442"/>
      <c r="FY12" s="443"/>
      <c r="FZ12" s="442"/>
      <c r="GA12" s="443"/>
      <c r="GB12" s="442"/>
      <c r="GC12" s="443"/>
      <c r="GD12" s="442"/>
      <c r="GE12" s="443"/>
      <c r="GF12" s="442"/>
      <c r="GG12" s="443"/>
      <c r="GH12" s="442"/>
      <c r="GI12" s="443"/>
      <c r="GJ12" s="442"/>
      <c r="GK12" s="443"/>
      <c r="GL12" s="442"/>
      <c r="GM12" s="443"/>
      <c r="GN12" s="442"/>
      <c r="GO12" s="443"/>
      <c r="GP12" s="442"/>
      <c r="GQ12" s="443"/>
      <c r="GR12" s="442"/>
      <c r="GS12" s="443"/>
      <c r="GT12" s="442"/>
      <c r="GU12" s="443"/>
      <c r="GV12" s="442"/>
      <c r="GW12" s="443"/>
      <c r="GX12" s="442"/>
      <c r="GY12" s="443"/>
      <c r="GZ12" s="442"/>
      <c r="HA12" s="443"/>
      <c r="HB12" s="442"/>
      <c r="HC12" s="443"/>
      <c r="HD12" s="442"/>
      <c r="HE12" s="443"/>
      <c r="HF12" s="442"/>
      <c r="HG12" s="443"/>
      <c r="HH12" s="442"/>
      <c r="HI12" s="443"/>
      <c r="HJ12" s="442"/>
      <c r="HK12" s="443"/>
      <c r="HL12" s="442"/>
      <c r="HM12" s="443"/>
      <c r="HN12" s="442"/>
      <c r="HO12" s="443"/>
      <c r="HP12" s="442"/>
      <c r="HQ12" s="443"/>
      <c r="HR12" s="442"/>
      <c r="HS12" s="443"/>
      <c r="HT12" s="442"/>
      <c r="HU12" s="443"/>
      <c r="HV12" s="442"/>
      <c r="HW12" s="443"/>
      <c r="HX12" s="442"/>
      <c r="HY12" s="443"/>
      <c r="HZ12" s="442"/>
      <c r="IA12" s="443"/>
      <c r="IB12" s="442"/>
      <c r="IC12" s="443"/>
      <c r="ID12" s="442"/>
      <c r="IE12" s="443"/>
      <c r="IF12" s="442"/>
      <c r="IG12" s="443"/>
      <c r="IH12" s="442"/>
      <c r="II12" s="443"/>
      <c r="IJ12" s="442"/>
      <c r="IK12" s="443"/>
      <c r="IL12" s="442"/>
      <c r="IM12" s="443"/>
      <c r="IN12" s="442"/>
      <c r="IO12" s="443"/>
      <c r="IP12" s="442"/>
      <c r="IQ12" s="443"/>
      <c r="IR12" s="442"/>
      <c r="IS12" s="443"/>
      <c r="IT12" s="442"/>
      <c r="IU12" s="443"/>
      <c r="IV12" s="442"/>
      <c r="IW12" s="443"/>
      <c r="IX12" s="442"/>
      <c r="IY12" s="443"/>
      <c r="IZ12" s="442"/>
      <c r="JA12" s="443"/>
      <c r="JB12" s="442"/>
      <c r="JC12" s="443"/>
      <c r="JD12" s="442"/>
      <c r="JE12" s="443"/>
      <c r="JF12" s="442"/>
      <c r="JG12" s="443"/>
      <c r="JH12" s="442"/>
      <c r="JI12" s="443"/>
      <c r="JJ12" s="442"/>
      <c r="JK12" s="443"/>
      <c r="JL12" s="442"/>
      <c r="JM12" s="443"/>
      <c r="JN12" s="442"/>
      <c r="JO12" s="443"/>
      <c r="JP12" s="442"/>
      <c r="JQ12" s="443"/>
      <c r="JR12" s="442"/>
      <c r="JS12" s="443"/>
      <c r="JT12" s="442"/>
      <c r="JU12" s="443"/>
      <c r="JV12" s="442"/>
      <c r="JW12" s="443"/>
      <c r="JX12" s="442"/>
      <c r="JY12" s="443"/>
      <c r="JZ12" s="442"/>
      <c r="KA12" s="443"/>
      <c r="KB12" s="442"/>
      <c r="KC12" s="443"/>
      <c r="KD12" s="442"/>
      <c r="KE12" s="443"/>
      <c r="KF12" s="442"/>
      <c r="KG12" s="443"/>
      <c r="KH12" s="442"/>
      <c r="KI12" s="443"/>
      <c r="KJ12" s="442"/>
      <c r="KK12" s="443"/>
      <c r="KL12" s="442"/>
      <c r="KM12" s="443"/>
      <c r="KN12" s="442"/>
      <c r="KO12" s="443"/>
      <c r="KP12" s="442"/>
      <c r="KQ12" s="443"/>
      <c r="KR12" s="442"/>
      <c r="KS12" s="443"/>
      <c r="KT12" s="442"/>
      <c r="KU12" s="443"/>
      <c r="KV12" s="442"/>
      <c r="KW12" s="443"/>
      <c r="KX12" s="442"/>
      <c r="KY12" s="443"/>
      <c r="KZ12" s="442"/>
      <c r="LA12" s="443"/>
      <c r="LB12" s="442"/>
      <c r="LC12" s="443"/>
      <c r="LD12" s="175"/>
      <c r="LE12" s="176"/>
      <c r="LH12" s="444" t="str">
        <f>"First displayed graph # " &amp; chosen_drag_function</f>
        <v>First displayed graph # 4</v>
      </c>
      <c r="LI12" s="444"/>
      <c r="LJ12" s="444"/>
      <c r="LK12" s="444"/>
      <c r="LL12" s="444"/>
      <c r="LO12" s="444" t="str">
        <f>"Second displayed graph # " &amp; $B$6</f>
        <v>Second displayed graph # 7</v>
      </c>
      <c r="LP12" s="444"/>
      <c r="LQ12" s="444"/>
      <c r="LR12" s="444"/>
      <c r="LS12" s="444"/>
    </row>
    <row r="13" spans="2:417" ht="16.5" customHeight="1" thickBot="1" x14ac:dyDescent="0.3">
      <c r="Q13" s="5"/>
      <c r="R13" s="41" t="s">
        <v>130</v>
      </c>
      <c r="S13" s="42" t="s">
        <v>343</v>
      </c>
      <c r="T13" s="41" t="s">
        <v>130</v>
      </c>
      <c r="U13" s="42" t="s">
        <v>343</v>
      </c>
      <c r="V13" s="41" t="s">
        <v>130</v>
      </c>
      <c r="W13" s="42" t="s">
        <v>343</v>
      </c>
      <c r="X13" s="41" t="s">
        <v>130</v>
      </c>
      <c r="Y13" s="42" t="s">
        <v>343</v>
      </c>
      <c r="Z13" s="41" t="s">
        <v>130</v>
      </c>
      <c r="AA13" s="42" t="s">
        <v>343</v>
      </c>
      <c r="AB13" s="41" t="s">
        <v>130</v>
      </c>
      <c r="AC13" s="42" t="s">
        <v>343</v>
      </c>
      <c r="AD13" s="41" t="s">
        <v>130</v>
      </c>
      <c r="AE13" s="42" t="s">
        <v>343</v>
      </c>
      <c r="AF13" s="41" t="s">
        <v>130</v>
      </c>
      <c r="AG13" s="42" t="s">
        <v>343</v>
      </c>
      <c r="AH13" s="41" t="s">
        <v>130</v>
      </c>
      <c r="AI13" s="42" t="s">
        <v>343</v>
      </c>
      <c r="AJ13" s="41" t="s">
        <v>130</v>
      </c>
      <c r="AK13" s="42" t="s">
        <v>343</v>
      </c>
      <c r="AL13" s="41" t="s">
        <v>130</v>
      </c>
      <c r="AM13" s="42" t="s">
        <v>343</v>
      </c>
      <c r="AN13" s="41" t="s">
        <v>130</v>
      </c>
      <c r="AO13" s="42" t="s">
        <v>343</v>
      </c>
      <c r="AP13" s="41" t="s">
        <v>130</v>
      </c>
      <c r="AQ13" s="42" t="s">
        <v>343</v>
      </c>
      <c r="AR13" s="41" t="s">
        <v>130</v>
      </c>
      <c r="AS13" s="42" t="s">
        <v>343</v>
      </c>
      <c r="AT13" s="41" t="s">
        <v>130</v>
      </c>
      <c r="AU13" s="42" t="s">
        <v>343</v>
      </c>
      <c r="AV13" s="41" t="s">
        <v>130</v>
      </c>
      <c r="AW13" s="42" t="s">
        <v>343</v>
      </c>
      <c r="AX13" s="41" t="s">
        <v>130</v>
      </c>
      <c r="AY13" s="42" t="s">
        <v>343</v>
      </c>
      <c r="AZ13" s="41" t="s">
        <v>130</v>
      </c>
      <c r="BA13" s="42" t="s">
        <v>343</v>
      </c>
      <c r="BB13" s="41" t="s">
        <v>130</v>
      </c>
      <c r="BC13" s="42" t="s">
        <v>343</v>
      </c>
      <c r="BD13" s="41" t="s">
        <v>130</v>
      </c>
      <c r="BE13" s="42" t="s">
        <v>343</v>
      </c>
      <c r="BF13" s="41" t="s">
        <v>130</v>
      </c>
      <c r="BG13" s="42" t="s">
        <v>343</v>
      </c>
      <c r="BH13" s="41" t="s">
        <v>130</v>
      </c>
      <c r="BI13" s="42" t="s">
        <v>343</v>
      </c>
      <c r="BJ13" s="41" t="s">
        <v>130</v>
      </c>
      <c r="BK13" s="42" t="s">
        <v>109</v>
      </c>
      <c r="BL13" s="41" t="s">
        <v>130</v>
      </c>
      <c r="BM13" s="42" t="s">
        <v>109</v>
      </c>
      <c r="BN13" s="41" t="s">
        <v>130</v>
      </c>
      <c r="BO13" s="42" t="s">
        <v>109</v>
      </c>
      <c r="BP13" s="41" t="s">
        <v>130</v>
      </c>
      <c r="BQ13" s="42" t="s">
        <v>109</v>
      </c>
      <c r="BR13" s="41" t="s">
        <v>130</v>
      </c>
      <c r="BS13" s="42" t="s">
        <v>343</v>
      </c>
      <c r="BT13" s="41" t="s">
        <v>130</v>
      </c>
      <c r="BU13" s="42" t="s">
        <v>343</v>
      </c>
      <c r="BV13" s="41" t="s">
        <v>130</v>
      </c>
      <c r="BW13" s="42" t="s">
        <v>343</v>
      </c>
      <c r="BX13" s="41" t="s">
        <v>130</v>
      </c>
      <c r="BY13" s="42" t="s">
        <v>343</v>
      </c>
      <c r="BZ13" s="41" t="s">
        <v>130</v>
      </c>
      <c r="CA13" s="42" t="s">
        <v>343</v>
      </c>
      <c r="CB13" s="41" t="s">
        <v>130</v>
      </c>
      <c r="CC13" s="42" t="s">
        <v>343</v>
      </c>
      <c r="CD13" s="41" t="s">
        <v>130</v>
      </c>
      <c r="CE13" s="42" t="s">
        <v>343</v>
      </c>
      <c r="CF13" s="41" t="s">
        <v>130</v>
      </c>
      <c r="CG13" s="42" t="s">
        <v>343</v>
      </c>
      <c r="CH13" s="41" t="s">
        <v>130</v>
      </c>
      <c r="CI13" s="42" t="s">
        <v>343</v>
      </c>
      <c r="CJ13" s="41" t="s">
        <v>130</v>
      </c>
      <c r="CK13" s="42" t="s">
        <v>343</v>
      </c>
      <c r="CL13" s="41" t="s">
        <v>130</v>
      </c>
      <c r="CM13" s="42" t="s">
        <v>343</v>
      </c>
      <c r="CN13" s="41" t="s">
        <v>130</v>
      </c>
      <c r="CO13" s="42" t="s">
        <v>343</v>
      </c>
      <c r="CP13" s="41" t="s">
        <v>130</v>
      </c>
      <c r="CQ13" s="42" t="s">
        <v>343</v>
      </c>
      <c r="CR13" s="41" t="s">
        <v>130</v>
      </c>
      <c r="CS13" s="42" t="s">
        <v>109</v>
      </c>
      <c r="CT13" s="41" t="s">
        <v>130</v>
      </c>
      <c r="CU13" s="42" t="s">
        <v>109</v>
      </c>
      <c r="CV13" s="41" t="s">
        <v>130</v>
      </c>
      <c r="CW13" s="42" t="s">
        <v>109</v>
      </c>
      <c r="CX13" s="41" t="s">
        <v>130</v>
      </c>
      <c r="CY13" s="42" t="s">
        <v>343</v>
      </c>
      <c r="CZ13" s="41" t="s">
        <v>130</v>
      </c>
      <c r="DA13" s="42" t="s">
        <v>109</v>
      </c>
      <c r="DB13" s="41" t="s">
        <v>130</v>
      </c>
      <c r="DC13" s="42" t="s">
        <v>343</v>
      </c>
      <c r="DD13" s="41" t="s">
        <v>130</v>
      </c>
      <c r="DE13" s="42" t="s">
        <v>343</v>
      </c>
      <c r="DF13" s="41" t="s">
        <v>130</v>
      </c>
      <c r="DG13" s="42" t="s">
        <v>343</v>
      </c>
      <c r="DH13" s="41" t="s">
        <v>130</v>
      </c>
      <c r="DI13" s="42" t="s">
        <v>343</v>
      </c>
      <c r="DJ13" s="41" t="s">
        <v>130</v>
      </c>
      <c r="DK13" s="42" t="s">
        <v>343</v>
      </c>
      <c r="DL13" s="41" t="s">
        <v>130</v>
      </c>
      <c r="DM13" s="42" t="s">
        <v>343</v>
      </c>
      <c r="DN13" s="41" t="s">
        <v>130</v>
      </c>
      <c r="DO13" s="42" t="s">
        <v>343</v>
      </c>
      <c r="DP13" s="41" t="s">
        <v>130</v>
      </c>
      <c r="DQ13" s="42" t="s">
        <v>343</v>
      </c>
      <c r="DR13" s="41" t="s">
        <v>130</v>
      </c>
      <c r="DS13" s="42" t="s">
        <v>343</v>
      </c>
      <c r="DT13" s="41" t="s">
        <v>130</v>
      </c>
      <c r="DU13" s="42" t="s">
        <v>343</v>
      </c>
      <c r="DV13" s="41" t="s">
        <v>130</v>
      </c>
      <c r="DW13" s="42" t="s">
        <v>343</v>
      </c>
      <c r="DX13" s="41" t="s">
        <v>130</v>
      </c>
      <c r="DY13" s="42" t="s">
        <v>343</v>
      </c>
      <c r="DZ13" s="41" t="s">
        <v>130</v>
      </c>
      <c r="EA13" s="42" t="s">
        <v>343</v>
      </c>
      <c r="EB13" s="41" t="s">
        <v>130</v>
      </c>
      <c r="EC13" s="42" t="s">
        <v>343</v>
      </c>
      <c r="ED13" s="41" t="s">
        <v>130</v>
      </c>
      <c r="EE13" s="42" t="s">
        <v>343</v>
      </c>
      <c r="EF13" s="41" t="s">
        <v>130</v>
      </c>
      <c r="EG13" s="42" t="s">
        <v>343</v>
      </c>
      <c r="EH13" s="41" t="s">
        <v>130</v>
      </c>
      <c r="EI13" s="42" t="s">
        <v>343</v>
      </c>
      <c r="EJ13" s="41" t="s">
        <v>130</v>
      </c>
      <c r="EK13" s="42" t="s">
        <v>343</v>
      </c>
      <c r="EL13" s="41" t="s">
        <v>130</v>
      </c>
      <c r="EM13" s="42" t="s">
        <v>343</v>
      </c>
      <c r="EN13" s="41" t="s">
        <v>130</v>
      </c>
      <c r="EO13" s="42" t="s">
        <v>343</v>
      </c>
      <c r="EP13" s="41" t="s">
        <v>130</v>
      </c>
      <c r="EQ13" s="42" t="s">
        <v>343</v>
      </c>
      <c r="ER13" s="41" t="s">
        <v>130</v>
      </c>
      <c r="ES13" s="42" t="s">
        <v>343</v>
      </c>
      <c r="ET13" s="41" t="s">
        <v>130</v>
      </c>
      <c r="EU13" s="42" t="s">
        <v>343</v>
      </c>
      <c r="EV13" s="41" t="s">
        <v>130</v>
      </c>
      <c r="EW13" s="42" t="s">
        <v>343</v>
      </c>
      <c r="EX13" s="41" t="s">
        <v>130</v>
      </c>
      <c r="EY13" s="42" t="s">
        <v>343</v>
      </c>
      <c r="EZ13" s="41" t="s">
        <v>130</v>
      </c>
      <c r="FA13" s="42" t="s">
        <v>343</v>
      </c>
      <c r="FB13" s="41" t="s">
        <v>130</v>
      </c>
      <c r="FC13" s="42" t="s">
        <v>343</v>
      </c>
      <c r="FD13" s="41" t="s">
        <v>130</v>
      </c>
      <c r="FE13" s="42" t="s">
        <v>343</v>
      </c>
      <c r="FF13" s="41" t="s">
        <v>130</v>
      </c>
      <c r="FG13" s="42" t="s">
        <v>343</v>
      </c>
      <c r="FH13" s="41" t="s">
        <v>130</v>
      </c>
      <c r="FI13" s="42" t="s">
        <v>343</v>
      </c>
      <c r="FJ13" s="41" t="s">
        <v>130</v>
      </c>
      <c r="FK13" s="42" t="s">
        <v>343</v>
      </c>
      <c r="FL13" s="41" t="s">
        <v>130</v>
      </c>
      <c r="FM13" s="42" t="s">
        <v>343</v>
      </c>
      <c r="FN13" s="41" t="s">
        <v>130</v>
      </c>
      <c r="FO13" s="42" t="s">
        <v>343</v>
      </c>
      <c r="FP13" s="41" t="s">
        <v>130</v>
      </c>
      <c r="FQ13" s="42" t="s">
        <v>343</v>
      </c>
      <c r="FR13" s="41" t="s">
        <v>130</v>
      </c>
      <c r="FS13" s="42" t="s">
        <v>343</v>
      </c>
      <c r="FT13" s="41" t="s">
        <v>130</v>
      </c>
      <c r="FU13" s="42" t="s">
        <v>343</v>
      </c>
      <c r="FV13" s="41" t="s">
        <v>130</v>
      </c>
      <c r="FW13" s="42" t="s">
        <v>343</v>
      </c>
      <c r="FX13" s="41" t="s">
        <v>130</v>
      </c>
      <c r="FY13" s="42" t="s">
        <v>343</v>
      </c>
      <c r="FZ13" s="41" t="s">
        <v>130</v>
      </c>
      <c r="GA13" s="42" t="s">
        <v>343</v>
      </c>
      <c r="GB13" s="41" t="s">
        <v>130</v>
      </c>
      <c r="GC13" s="42" t="s">
        <v>343</v>
      </c>
      <c r="GD13" s="41" t="s">
        <v>130</v>
      </c>
      <c r="GE13" s="42" t="s">
        <v>343</v>
      </c>
      <c r="GF13" s="41" t="s">
        <v>130</v>
      </c>
      <c r="GG13" s="42" t="s">
        <v>343</v>
      </c>
      <c r="GH13" s="41" t="s">
        <v>130</v>
      </c>
      <c r="GI13" s="42" t="s">
        <v>343</v>
      </c>
      <c r="GJ13" s="41" t="s">
        <v>130</v>
      </c>
      <c r="GK13" s="42" t="s">
        <v>343</v>
      </c>
      <c r="GL13" s="41" t="s">
        <v>130</v>
      </c>
      <c r="GM13" s="42" t="s">
        <v>343</v>
      </c>
      <c r="GN13" s="41" t="s">
        <v>130</v>
      </c>
      <c r="GO13" s="42" t="s">
        <v>343</v>
      </c>
      <c r="GP13" s="41" t="s">
        <v>130</v>
      </c>
      <c r="GQ13" s="42" t="s">
        <v>343</v>
      </c>
      <c r="GR13" s="41" t="s">
        <v>130</v>
      </c>
      <c r="GS13" s="42" t="s">
        <v>343</v>
      </c>
      <c r="GT13" s="41" t="s">
        <v>130</v>
      </c>
      <c r="GU13" s="42" t="s">
        <v>343</v>
      </c>
      <c r="GV13" s="41" t="s">
        <v>130</v>
      </c>
      <c r="GW13" s="42" t="s">
        <v>343</v>
      </c>
      <c r="GX13" s="41" t="s">
        <v>130</v>
      </c>
      <c r="GY13" s="42" t="s">
        <v>343</v>
      </c>
      <c r="GZ13" s="41" t="s">
        <v>130</v>
      </c>
      <c r="HA13" s="42" t="s">
        <v>343</v>
      </c>
      <c r="HB13" s="41" t="s">
        <v>130</v>
      </c>
      <c r="HC13" s="42" t="s">
        <v>343</v>
      </c>
      <c r="HD13" s="41" t="s">
        <v>130</v>
      </c>
      <c r="HE13" s="42" t="s">
        <v>343</v>
      </c>
      <c r="HF13" s="41" t="s">
        <v>130</v>
      </c>
      <c r="HG13" s="42" t="s">
        <v>343</v>
      </c>
      <c r="HH13" s="41" t="s">
        <v>130</v>
      </c>
      <c r="HI13" s="42" t="s">
        <v>343</v>
      </c>
      <c r="HJ13" s="41" t="s">
        <v>130</v>
      </c>
      <c r="HK13" s="42" t="s">
        <v>343</v>
      </c>
      <c r="HL13" s="41" t="s">
        <v>130</v>
      </c>
      <c r="HM13" s="42" t="s">
        <v>343</v>
      </c>
      <c r="HN13" s="41" t="s">
        <v>130</v>
      </c>
      <c r="HO13" s="42" t="s">
        <v>343</v>
      </c>
      <c r="HP13" s="41" t="s">
        <v>130</v>
      </c>
      <c r="HQ13" s="42" t="s">
        <v>343</v>
      </c>
      <c r="HR13" s="41" t="s">
        <v>130</v>
      </c>
      <c r="HS13" s="42" t="s">
        <v>343</v>
      </c>
      <c r="HT13" s="41" t="s">
        <v>130</v>
      </c>
      <c r="HU13" s="42" t="s">
        <v>343</v>
      </c>
      <c r="HV13" s="41" t="s">
        <v>130</v>
      </c>
      <c r="HW13" s="42" t="s">
        <v>343</v>
      </c>
      <c r="HX13" s="41" t="s">
        <v>130</v>
      </c>
      <c r="HY13" s="42" t="s">
        <v>343</v>
      </c>
      <c r="HZ13" s="41" t="s">
        <v>130</v>
      </c>
      <c r="IA13" s="42" t="s">
        <v>343</v>
      </c>
      <c r="IB13" s="41" t="s">
        <v>130</v>
      </c>
      <c r="IC13" s="42" t="s">
        <v>343</v>
      </c>
      <c r="ID13" s="41" t="s">
        <v>130</v>
      </c>
      <c r="IE13" s="42" t="s">
        <v>343</v>
      </c>
      <c r="IF13" s="41" t="s">
        <v>130</v>
      </c>
      <c r="IG13" s="42" t="s">
        <v>343</v>
      </c>
      <c r="IH13" s="41" t="s">
        <v>130</v>
      </c>
      <c r="II13" s="42" t="s">
        <v>343</v>
      </c>
      <c r="IJ13" s="41" t="s">
        <v>130</v>
      </c>
      <c r="IK13" s="42" t="s">
        <v>343</v>
      </c>
      <c r="IL13" s="41" t="s">
        <v>130</v>
      </c>
      <c r="IM13" s="42" t="s">
        <v>343</v>
      </c>
      <c r="IN13" s="41" t="s">
        <v>130</v>
      </c>
      <c r="IO13" s="42" t="s">
        <v>343</v>
      </c>
      <c r="IP13" s="41" t="s">
        <v>130</v>
      </c>
      <c r="IQ13" s="42" t="s">
        <v>343</v>
      </c>
      <c r="IR13" s="41" t="s">
        <v>130</v>
      </c>
      <c r="IS13" s="42" t="s">
        <v>343</v>
      </c>
      <c r="IT13" s="41" t="s">
        <v>130</v>
      </c>
      <c r="IU13" s="42" t="s">
        <v>343</v>
      </c>
      <c r="IV13" s="41" t="s">
        <v>130</v>
      </c>
      <c r="IW13" s="42" t="s">
        <v>343</v>
      </c>
      <c r="IX13" s="41" t="s">
        <v>130</v>
      </c>
      <c r="IY13" s="42" t="s">
        <v>343</v>
      </c>
      <c r="IZ13" s="41" t="s">
        <v>130</v>
      </c>
      <c r="JA13" s="42" t="s">
        <v>343</v>
      </c>
      <c r="JB13" s="41" t="s">
        <v>130</v>
      </c>
      <c r="JC13" s="42" t="s">
        <v>343</v>
      </c>
      <c r="JD13" s="41" t="s">
        <v>130</v>
      </c>
      <c r="JE13" s="42" t="s">
        <v>343</v>
      </c>
      <c r="JF13" s="41" t="s">
        <v>130</v>
      </c>
      <c r="JG13" s="42" t="s">
        <v>343</v>
      </c>
      <c r="JH13" s="41" t="s">
        <v>130</v>
      </c>
      <c r="JI13" s="42" t="s">
        <v>343</v>
      </c>
      <c r="JJ13" s="41" t="s">
        <v>130</v>
      </c>
      <c r="JK13" s="42" t="s">
        <v>343</v>
      </c>
      <c r="JL13" s="41" t="s">
        <v>130</v>
      </c>
      <c r="JM13" s="42" t="s">
        <v>343</v>
      </c>
      <c r="JN13" s="41" t="s">
        <v>130</v>
      </c>
      <c r="JO13" s="42" t="s">
        <v>343</v>
      </c>
      <c r="JP13" s="41" t="s">
        <v>130</v>
      </c>
      <c r="JQ13" s="42" t="s">
        <v>343</v>
      </c>
      <c r="JR13" s="41" t="s">
        <v>130</v>
      </c>
      <c r="JS13" s="42" t="s">
        <v>343</v>
      </c>
      <c r="JT13" s="41" t="s">
        <v>130</v>
      </c>
      <c r="JU13" s="42" t="s">
        <v>343</v>
      </c>
      <c r="JV13" s="41" t="s">
        <v>130</v>
      </c>
      <c r="JW13" s="42" t="s">
        <v>343</v>
      </c>
      <c r="JX13" s="41" t="s">
        <v>130</v>
      </c>
      <c r="JY13" s="42" t="s">
        <v>343</v>
      </c>
      <c r="JZ13" s="41" t="s">
        <v>130</v>
      </c>
      <c r="KA13" s="42" t="s">
        <v>343</v>
      </c>
      <c r="KB13" s="41" t="s">
        <v>130</v>
      </c>
      <c r="KC13" s="42" t="s">
        <v>343</v>
      </c>
      <c r="KD13" s="41" t="s">
        <v>130</v>
      </c>
      <c r="KE13" s="42" t="s">
        <v>343</v>
      </c>
      <c r="KF13" s="41" t="s">
        <v>130</v>
      </c>
      <c r="KG13" s="42" t="s">
        <v>343</v>
      </c>
      <c r="KH13" s="41" t="s">
        <v>130</v>
      </c>
      <c r="KI13" s="42" t="s">
        <v>343</v>
      </c>
      <c r="KJ13" s="41" t="s">
        <v>130</v>
      </c>
      <c r="KK13" s="42" t="s">
        <v>343</v>
      </c>
      <c r="KL13" s="41" t="s">
        <v>130</v>
      </c>
      <c r="KM13" s="42" t="s">
        <v>343</v>
      </c>
      <c r="KN13" s="41" t="s">
        <v>130</v>
      </c>
      <c r="KO13" s="42" t="s">
        <v>343</v>
      </c>
      <c r="KP13" s="41" t="s">
        <v>130</v>
      </c>
      <c r="KQ13" s="42" t="s">
        <v>343</v>
      </c>
      <c r="KR13" s="41" t="s">
        <v>130</v>
      </c>
      <c r="KS13" s="42" t="s">
        <v>343</v>
      </c>
      <c r="KT13" s="41" t="s">
        <v>130</v>
      </c>
      <c r="KU13" s="42" t="s">
        <v>343</v>
      </c>
      <c r="KV13" s="41" t="s">
        <v>130</v>
      </c>
      <c r="KW13" s="42" t="s">
        <v>343</v>
      </c>
      <c r="KX13" s="41" t="s">
        <v>130</v>
      </c>
      <c r="KY13" s="42" t="s">
        <v>343</v>
      </c>
      <c r="KZ13" s="41" t="s">
        <v>130</v>
      </c>
      <c r="LA13" s="42" t="s">
        <v>343</v>
      </c>
      <c r="LB13" s="41" t="s">
        <v>130</v>
      </c>
      <c r="LC13" s="42" t="s">
        <v>343</v>
      </c>
      <c r="LD13" s="41" t="s">
        <v>130</v>
      </c>
      <c r="LE13" s="42" t="s">
        <v>343</v>
      </c>
      <c r="LH13" s="6" t="s">
        <v>130</v>
      </c>
      <c r="LI13" s="8" t="s">
        <v>103</v>
      </c>
      <c r="LK13" s="445" t="s">
        <v>104</v>
      </c>
      <c r="LL13" s="446"/>
      <c r="LO13" s="6" t="s">
        <v>130</v>
      </c>
      <c r="LP13" s="8" t="s">
        <v>103</v>
      </c>
      <c r="LR13" s="445" t="s">
        <v>104</v>
      </c>
      <c r="LS13" s="446"/>
      <c r="MD13">
        <f>IF(S16 &gt; 0, R16, "")</f>
        <v>0.3</v>
      </c>
      <c r="ME13">
        <f>IF(S16 &gt; 0, S16*8/PI(), "")</f>
        <v>0.61603279654541376</v>
      </c>
      <c r="MF13">
        <f>IF(U16 &gt; 0, T16, "")</f>
        <v>0.25</v>
      </c>
      <c r="MG13">
        <f>IF(U16 &gt; 0, U16*8/PI(), "")</f>
        <v>0.55118723901431754</v>
      </c>
      <c r="MH13">
        <f>IF(W16 &gt; 0, V16, "")</f>
        <v>0</v>
      </c>
      <c r="MI13">
        <f>IF(W16 &gt; 0, W16*8/PI(), "")</f>
        <v>0.79111580187937336</v>
      </c>
      <c r="MN13">
        <f>IF(AC16 &gt; 0, AB16, "")</f>
        <v>0</v>
      </c>
      <c r="MO13">
        <f>IF(AC16 &gt; 0, AC16*8/PI(), "")</f>
        <v>0.67439379832340018</v>
      </c>
      <c r="MP13">
        <f>IF(AE16 &gt; 0, AD16, "")</f>
        <v>0</v>
      </c>
      <c r="MQ13">
        <f>IF(AE16 &gt; 0, AE16*8/PI(), "")</f>
        <v>0.2982895646430424</v>
      </c>
      <c r="MR13">
        <f>IF(AG16 &gt; 0, AF16, "")</f>
        <v>0</v>
      </c>
      <c r="MS13">
        <f>IF(AG16 &gt; 0, AG16*8/PI(), "")</f>
        <v>0.53497584963154354</v>
      </c>
      <c r="MT13">
        <f>IF(AI16 &gt; 0, AH16, "")</f>
        <v>0</v>
      </c>
      <c r="MU13">
        <f>IF(AI16 &gt; 0, AI16*8/PI(), "")</f>
        <v>0.18091910551175835</v>
      </c>
      <c r="MV13">
        <f>IF(AK16 &gt; 0, AJ16, "")</f>
        <v>0.3</v>
      </c>
      <c r="MW13">
        <f>IF(AK16 &gt; 0, AK16*8/PI(), "")</f>
        <v>0.55118723901431754</v>
      </c>
      <c r="MX13">
        <f>IF(AM16 &gt; 0, AL16, "")</f>
        <v>0</v>
      </c>
      <c r="MY13">
        <f>IF(AM16 &gt; 0, AM16*8/PI(), "")</f>
        <v>0.57064090627364628</v>
      </c>
      <c r="MZ13">
        <f>IF(AO16 &gt; 0, AN16, "")</f>
        <v>0</v>
      </c>
      <c r="NA13">
        <f>IF(AO16 &gt; 0, AO16*8/PI(), "")</f>
        <v>0.59657912928608481</v>
      </c>
      <c r="NB13">
        <f>IF(AQ16 &gt; 0, AP16, "")</f>
        <v>0</v>
      </c>
      <c r="NC13">
        <f>IF(AQ16 &gt; 0, AQ16*8/PI(), "")</f>
        <v>0.84299224790425031</v>
      </c>
      <c r="ND13">
        <f>IF(AS16 &gt; 0, AR16, "")</f>
        <v>0.3</v>
      </c>
      <c r="NE13">
        <f>IF(AS16 &gt; 0, AS16*8/PI(), "")</f>
        <v>0.58036773990331081</v>
      </c>
      <c r="NF13">
        <f>IF(AU16 &gt; 0, AT16, "")</f>
        <v>0</v>
      </c>
      <c r="NG13">
        <f>IF(AU16 &gt; 0, AU16*8/PI(), "")</f>
        <v>0.38907334518657705</v>
      </c>
      <c r="NH13">
        <f>IF(AW16 &gt; 0, AV16, "")</f>
        <v>0</v>
      </c>
      <c r="NI13">
        <f>IF(AW16 &gt; 0, AW16*8/PI(), "")</f>
        <v>0.48634168148322132</v>
      </c>
      <c r="NJ13">
        <f>IF(AY16 &gt; 0, AX16, "")</f>
        <v>0</v>
      </c>
      <c r="NK13">
        <f>IF(AY16 &gt; 0, AY16*8/PI(), "")</f>
        <v>0.22695945135883666</v>
      </c>
      <c r="NL13">
        <f>IF(BA16 &gt; 0, AZ16, "")</f>
        <v>0</v>
      </c>
      <c r="NM13">
        <f>IF(BA16 &gt; 0, BA16*8/PI(), "")</f>
        <v>1.2320655930908275</v>
      </c>
      <c r="NN13">
        <f>IF(BC16 &gt; 0, BB16, "")</f>
        <v>0</v>
      </c>
      <c r="NO13">
        <f>IF(BC16 &gt; 0, BC16*8/PI(), "")</f>
        <v>0.33265771013452339</v>
      </c>
      <c r="NP13">
        <f>IF(BE16 &gt; 0, BD16, "")</f>
        <v>0</v>
      </c>
      <c r="NQ13">
        <f>IF(BE16 &gt; 0, BE16*8/PI(), "")</f>
        <v>0.73275480010138683</v>
      </c>
      <c r="NR13">
        <f>IF(BG16 &gt; 0, BF16, "")</f>
        <v>0</v>
      </c>
      <c r="NS13">
        <f>IF(BG16 &gt; 0, BG16*8/PI(), "")</f>
        <v>1.3883433867407691</v>
      </c>
      <c r="NT13">
        <f>IF(BI16 &gt; 0, BH16, "")</f>
        <v>0</v>
      </c>
      <c r="NU13">
        <f>IF(BI16 &gt; 0, BI16*8/PI(), "")</f>
        <v>1.0102937863344785</v>
      </c>
      <c r="OB13" t="str">
        <f>IF(BQ16 &gt; 0, BP16, "")</f>
        <v/>
      </c>
      <c r="OC13" t="str">
        <f>IF(BQ16 &gt; 0, BQ16*8/PI(), "")</f>
        <v/>
      </c>
      <c r="OD13">
        <f>IF(BS16 &gt; 0, BR16, "")</f>
        <v>0</v>
      </c>
      <c r="OE13">
        <f>IF(BS16 &gt; 0, BS16*8/PI(), "")</f>
        <v>1.2320655930908275</v>
      </c>
      <c r="OF13">
        <f>IF(BU16 &gt; 0, BT16, "")</f>
        <v>0</v>
      </c>
      <c r="OG13">
        <f>IF(BU16 &gt; 0, BU16*8/PI(), "")</f>
        <v>1.2061273700783888</v>
      </c>
      <c r="OH13">
        <f>IF(BW16 &gt; 0, BV16, "")</f>
        <v>0</v>
      </c>
      <c r="OI13">
        <f>IF(BW16 &gt; 0, BW16*8/PI(), "")</f>
        <v>1.2320655930908275</v>
      </c>
      <c r="OJ13">
        <f>IF(BY16 &gt; 0, BX16, "")</f>
        <v>0</v>
      </c>
      <c r="OK13">
        <f>IF(BY16 &gt; 0, BY16*8/PI(), "")</f>
        <v>1.2320655930908275</v>
      </c>
      <c r="OL13">
        <f>IF(CA16 &gt; 0, BZ16, "")</f>
        <v>0</v>
      </c>
      <c r="OM13">
        <f>IF(CA16 &gt; 0, CA16*8/PI(), "")</f>
        <v>1.2190964815846081</v>
      </c>
      <c r="ON13">
        <f>IF(CC16 &gt; 0, CB16, "")</f>
        <v>0</v>
      </c>
      <c r="OO13">
        <f>IF(CC16 &gt; 0, CC16*8/PI(), "")</f>
        <v>1.2320655930908275</v>
      </c>
      <c r="OP13">
        <f>IF(CE16 &gt; 0, CD16, "")</f>
        <v>0</v>
      </c>
      <c r="OQ13">
        <f>IF(CE16 &gt; 0, CE16*8/PI(), "")</f>
        <v>1.2320655930908275</v>
      </c>
      <c r="OR13">
        <f>IF(CG16 &gt; 0, CF16, "")</f>
        <v>0</v>
      </c>
      <c r="OS13">
        <f>IF(CG16 &gt; 0, CG16*8/PI(), "")</f>
        <v>1.2255810373377178</v>
      </c>
      <c r="OT13">
        <f>IF(CI16 &gt; 0, CH16, "")</f>
        <v>0</v>
      </c>
      <c r="OU13">
        <f>IF(CI16 &gt; 0, CI16*8/PI(), "")</f>
        <v>1.2255810373377178</v>
      </c>
      <c r="OV13">
        <f>IF(CK16 &gt; 0, CJ16, "")</f>
        <v>0</v>
      </c>
      <c r="OW13">
        <f>IF(CK16 &gt; 0, CK16*8/PI(), "")</f>
        <v>1.2190964815846081</v>
      </c>
      <c r="OX13">
        <f>IF(CM16 &gt; 0, CL16, "")</f>
        <v>0</v>
      </c>
      <c r="OY13">
        <f>IF(CM16 &gt; 0, CM16*8/PI(), "")</f>
        <v>2.5464790894703255</v>
      </c>
      <c r="OZ13" t="str">
        <f>IF(CO16 &gt; 0, CN16, "")</f>
        <v/>
      </c>
      <c r="PA13" t="str">
        <f>IF(CO16 &gt; 0, CO16*8/PI(), "")</f>
        <v/>
      </c>
    </row>
    <row r="14" spans="2:417" ht="16.5" customHeight="1" x14ac:dyDescent="0.25">
      <c r="Q14" s="5" t="s">
        <v>402</v>
      </c>
      <c r="R14" s="279">
        <f>MIN(R16:R271)</f>
        <v>0.3</v>
      </c>
      <c r="S14" s="280">
        <f>MIN(S16:S271)</f>
        <v>0.20244508761289087</v>
      </c>
      <c r="T14" s="279">
        <f t="shared" ref="T14:CE14" si="0">MIN(T16:T271)</f>
        <v>0.25</v>
      </c>
      <c r="U14" s="280">
        <f t="shared" si="0"/>
        <v>0.15278874536821951</v>
      </c>
      <c r="V14" s="279">
        <f t="shared" si="0"/>
        <v>0</v>
      </c>
      <c r="W14" s="280">
        <f t="shared" si="0"/>
        <v>0.12477747538404595</v>
      </c>
      <c r="X14" s="279">
        <f t="shared" si="0"/>
        <v>0</v>
      </c>
      <c r="Y14" s="280">
        <f t="shared" si="0"/>
        <v>0.20212124689695793</v>
      </c>
      <c r="Z14" s="279">
        <f t="shared" si="0"/>
        <v>0.04</v>
      </c>
      <c r="AA14" s="280">
        <f t="shared" si="0"/>
        <v>0.22800000000000001</v>
      </c>
      <c r="AB14" s="279">
        <f t="shared" si="0"/>
        <v>0</v>
      </c>
      <c r="AC14" s="280">
        <f t="shared" si="0"/>
        <v>8.6580289041991068E-2</v>
      </c>
      <c r="AD14" s="279">
        <f t="shared" si="0"/>
        <v>0</v>
      </c>
      <c r="AE14" s="280">
        <f t="shared" si="0"/>
        <v>9.4219726310402041E-2</v>
      </c>
      <c r="AF14" s="279">
        <f t="shared" si="0"/>
        <v>0</v>
      </c>
      <c r="AG14" s="280">
        <f t="shared" si="0"/>
        <v>0.17443381762871732</v>
      </c>
      <c r="AH14" s="279">
        <f t="shared" si="0"/>
        <v>0</v>
      </c>
      <c r="AI14" s="280">
        <f t="shared" si="0"/>
        <v>5.3476060878876838E-2</v>
      </c>
      <c r="AJ14" s="279">
        <f t="shared" si="0"/>
        <v>0.3</v>
      </c>
      <c r="AK14" s="280">
        <f t="shared" si="0"/>
        <v>0.17188733853924698</v>
      </c>
      <c r="AL14" s="279">
        <f t="shared" si="0"/>
        <v>0</v>
      </c>
      <c r="AM14" s="280">
        <f t="shared" si="0"/>
        <v>0.22409015987338862</v>
      </c>
      <c r="AN14" s="279">
        <f t="shared" si="0"/>
        <v>0</v>
      </c>
      <c r="AO14" s="280">
        <f t="shared" si="0"/>
        <v>0.12095775674984047</v>
      </c>
      <c r="AP14" s="279">
        <f t="shared" si="0"/>
        <v>0</v>
      </c>
      <c r="AQ14" s="280">
        <f t="shared" si="0"/>
        <v>0.3310422816311423</v>
      </c>
      <c r="AR14" s="279">
        <f t="shared" si="0"/>
        <v>0.3</v>
      </c>
      <c r="AS14" s="280">
        <f t="shared" si="0"/>
        <v>6.8754935415698784E-2</v>
      </c>
      <c r="AT14" s="279">
        <f t="shared" si="0"/>
        <v>0</v>
      </c>
      <c r="AU14" s="280">
        <f t="shared" si="0"/>
        <v>0.15278874536821951</v>
      </c>
      <c r="AV14" s="279">
        <f t="shared" si="0"/>
        <v>0</v>
      </c>
      <c r="AW14" s="280">
        <f t="shared" si="0"/>
        <v>0.19098593171027439</v>
      </c>
      <c r="AX14" s="279">
        <f t="shared" si="0"/>
        <v>0</v>
      </c>
      <c r="AY14" s="280">
        <f t="shared" si="0"/>
        <v>7.6394372684109757E-2</v>
      </c>
      <c r="AZ14" s="279">
        <f t="shared" si="0"/>
        <v>0</v>
      </c>
      <c r="BA14" s="280">
        <f t="shared" si="0"/>
        <v>0.48383102699936187</v>
      </c>
      <c r="BB14" s="279">
        <f t="shared" si="0"/>
        <v>0</v>
      </c>
      <c r="BC14" s="280">
        <f t="shared" si="0"/>
        <v>0.12019381302299936</v>
      </c>
      <c r="BD14" s="279">
        <f t="shared" si="0"/>
        <v>0</v>
      </c>
      <c r="BE14" s="280">
        <f t="shared" si="0"/>
        <v>0.2877521371101468</v>
      </c>
      <c r="BF14" s="279">
        <f t="shared" si="0"/>
        <v>0</v>
      </c>
      <c r="BG14" s="280">
        <f t="shared" si="0"/>
        <v>0.20702874997393744</v>
      </c>
      <c r="BH14" s="279">
        <f t="shared" si="0"/>
        <v>0</v>
      </c>
      <c r="BI14" s="280">
        <f t="shared" si="0"/>
        <v>0.16730367617820036</v>
      </c>
      <c r="BJ14" s="279">
        <f t="shared" si="0"/>
        <v>1E-3</v>
      </c>
      <c r="BK14" s="280">
        <f t="shared" si="0"/>
        <v>0.12399999999999994</v>
      </c>
      <c r="BL14" s="279">
        <f t="shared" si="0"/>
        <v>0</v>
      </c>
      <c r="BM14" s="280">
        <f t="shared" si="0"/>
        <v>0.245</v>
      </c>
      <c r="BN14" s="279">
        <f t="shared" si="0"/>
        <v>0</v>
      </c>
      <c r="BO14" s="280">
        <f t="shared" si="0"/>
        <v>0.11899999999999999</v>
      </c>
      <c r="BP14" s="279">
        <f t="shared" si="0"/>
        <v>0</v>
      </c>
      <c r="BQ14" s="280">
        <f t="shared" si="0"/>
        <v>0</v>
      </c>
      <c r="BR14" s="279">
        <f t="shared" si="0"/>
        <v>0</v>
      </c>
      <c r="BS14" s="280">
        <f t="shared" si="0"/>
        <v>0.48383102699936187</v>
      </c>
      <c r="BT14" s="279">
        <f t="shared" si="0"/>
        <v>0</v>
      </c>
      <c r="BU14" s="280">
        <f t="shared" si="0"/>
        <v>0.11459155902616464</v>
      </c>
      <c r="BV14" s="279">
        <f t="shared" si="0"/>
        <v>0</v>
      </c>
      <c r="BW14" s="280">
        <f t="shared" si="0"/>
        <v>0.24955495076809189</v>
      </c>
      <c r="BX14" s="279">
        <f t="shared" si="0"/>
        <v>0</v>
      </c>
      <c r="BY14" s="280">
        <f t="shared" si="0"/>
        <v>0.12732395447351627</v>
      </c>
      <c r="BZ14" s="279">
        <f t="shared" si="0"/>
        <v>0</v>
      </c>
      <c r="CA14" s="280">
        <f t="shared" si="0"/>
        <v>0.12732395447351627</v>
      </c>
      <c r="CB14" s="279">
        <f t="shared" si="0"/>
        <v>0</v>
      </c>
      <c r="CC14" s="280">
        <f t="shared" si="0"/>
        <v>0.47873806882042119</v>
      </c>
      <c r="CD14" s="279">
        <f t="shared" si="0"/>
        <v>0</v>
      </c>
      <c r="CE14" s="280">
        <f t="shared" si="0"/>
        <v>0.47873806882042119</v>
      </c>
      <c r="CF14" s="279">
        <f t="shared" ref="CF14:EQ14" si="1">MIN(CF16:CF271)</f>
        <v>0</v>
      </c>
      <c r="CG14" s="280">
        <f t="shared" si="1"/>
        <v>0.30303101164696872</v>
      </c>
      <c r="CH14" s="279">
        <f t="shared" si="1"/>
        <v>0</v>
      </c>
      <c r="CI14" s="280">
        <f t="shared" si="1"/>
        <v>0.39979721704684112</v>
      </c>
      <c r="CJ14" s="279">
        <f t="shared" si="1"/>
        <v>0</v>
      </c>
      <c r="CK14" s="280">
        <f t="shared" si="1"/>
        <v>0.47619158973095088</v>
      </c>
      <c r="CL14" s="279">
        <f t="shared" si="1"/>
        <v>0</v>
      </c>
      <c r="CM14" s="280">
        <f t="shared" si="1"/>
        <v>1</v>
      </c>
      <c r="CN14" s="279">
        <f t="shared" si="1"/>
        <v>0</v>
      </c>
      <c r="CO14" s="280">
        <f t="shared" si="1"/>
        <v>0</v>
      </c>
      <c r="CP14" s="297">
        <f t="shared" si="1"/>
        <v>0</v>
      </c>
      <c r="CQ14" s="298">
        <f t="shared" si="1"/>
        <v>0.08</v>
      </c>
      <c r="CR14" s="279">
        <f t="shared" si="1"/>
        <v>0.32</v>
      </c>
      <c r="CS14" s="280">
        <f t="shared" si="1"/>
        <v>0.16800000000000001</v>
      </c>
      <c r="CT14" s="279">
        <f t="shared" si="1"/>
        <v>0</v>
      </c>
      <c r="CU14" s="280">
        <f t="shared" si="1"/>
        <v>0.12399999999999994</v>
      </c>
      <c r="CV14" s="279">
        <f t="shared" si="1"/>
        <v>0</v>
      </c>
      <c r="CW14" s="280">
        <f t="shared" si="1"/>
        <v>0.14000000000000001</v>
      </c>
      <c r="CX14" s="279">
        <f t="shared" si="1"/>
        <v>0</v>
      </c>
      <c r="CY14" s="280">
        <f t="shared" si="1"/>
        <v>0</v>
      </c>
      <c r="CZ14" s="279">
        <f t="shared" si="1"/>
        <v>1.1000000000000001</v>
      </c>
      <c r="DA14" s="280">
        <f t="shared" si="1"/>
        <v>0.20300000000000001</v>
      </c>
      <c r="DB14" s="279">
        <f t="shared" si="1"/>
        <v>0</v>
      </c>
      <c r="DC14" s="280">
        <f t="shared" si="1"/>
        <v>0.35164496338585688</v>
      </c>
      <c r="DD14" s="279">
        <f t="shared" si="1"/>
        <v>0</v>
      </c>
      <c r="DE14" s="280">
        <f t="shared" si="1"/>
        <v>0.14667719555349074</v>
      </c>
      <c r="DF14" s="279">
        <f t="shared" si="1"/>
        <v>0</v>
      </c>
      <c r="DG14" s="280">
        <f t="shared" si="1"/>
        <v>0</v>
      </c>
      <c r="DH14" s="279">
        <f t="shared" si="1"/>
        <v>0</v>
      </c>
      <c r="DI14" s="280">
        <f t="shared" si="1"/>
        <v>0</v>
      </c>
      <c r="DJ14" s="279">
        <f t="shared" si="1"/>
        <v>0</v>
      </c>
      <c r="DK14" s="280">
        <f t="shared" si="1"/>
        <v>0</v>
      </c>
      <c r="DL14" s="279">
        <f t="shared" si="1"/>
        <v>0</v>
      </c>
      <c r="DM14" s="280">
        <f t="shared" si="1"/>
        <v>0</v>
      </c>
      <c r="DN14" s="279">
        <f t="shared" si="1"/>
        <v>0</v>
      </c>
      <c r="DO14" s="280">
        <f t="shared" si="1"/>
        <v>0</v>
      </c>
      <c r="DP14" s="279">
        <f t="shared" si="1"/>
        <v>0</v>
      </c>
      <c r="DQ14" s="280">
        <f t="shared" si="1"/>
        <v>0</v>
      </c>
      <c r="DR14" s="279">
        <f t="shared" si="1"/>
        <v>0</v>
      </c>
      <c r="DS14" s="280">
        <f t="shared" si="1"/>
        <v>0</v>
      </c>
      <c r="DT14" s="279">
        <f t="shared" si="1"/>
        <v>0</v>
      </c>
      <c r="DU14" s="280">
        <f t="shared" si="1"/>
        <v>0</v>
      </c>
      <c r="DV14" s="279">
        <f t="shared" si="1"/>
        <v>0</v>
      </c>
      <c r="DW14" s="280">
        <f t="shared" si="1"/>
        <v>0</v>
      </c>
      <c r="DX14" s="279">
        <f t="shared" si="1"/>
        <v>0</v>
      </c>
      <c r="DY14" s="280">
        <f t="shared" si="1"/>
        <v>0</v>
      </c>
      <c r="DZ14" s="279">
        <f t="shared" si="1"/>
        <v>0</v>
      </c>
      <c r="EA14" s="280">
        <f t="shared" si="1"/>
        <v>0</v>
      </c>
      <c r="EB14" s="279">
        <f t="shared" si="1"/>
        <v>0</v>
      </c>
      <c r="EC14" s="280">
        <f t="shared" si="1"/>
        <v>0</v>
      </c>
      <c r="ED14" s="279">
        <f t="shared" si="1"/>
        <v>0</v>
      </c>
      <c r="EE14" s="280">
        <f t="shared" si="1"/>
        <v>0</v>
      </c>
      <c r="EF14" s="279">
        <f t="shared" si="1"/>
        <v>0</v>
      </c>
      <c r="EG14" s="280">
        <f t="shared" si="1"/>
        <v>0</v>
      </c>
      <c r="EH14" s="279">
        <f t="shared" si="1"/>
        <v>0</v>
      </c>
      <c r="EI14" s="280">
        <f t="shared" si="1"/>
        <v>0</v>
      </c>
      <c r="EJ14" s="279">
        <f t="shared" si="1"/>
        <v>0</v>
      </c>
      <c r="EK14" s="280">
        <f t="shared" si="1"/>
        <v>0</v>
      </c>
      <c r="EL14" s="279">
        <f t="shared" si="1"/>
        <v>0</v>
      </c>
      <c r="EM14" s="280">
        <f t="shared" si="1"/>
        <v>0</v>
      </c>
      <c r="EN14" s="279">
        <f t="shared" si="1"/>
        <v>0</v>
      </c>
      <c r="EO14" s="280">
        <f t="shared" si="1"/>
        <v>0</v>
      </c>
      <c r="EP14" s="279">
        <f t="shared" si="1"/>
        <v>0</v>
      </c>
      <c r="EQ14" s="280">
        <f t="shared" si="1"/>
        <v>0</v>
      </c>
      <c r="ER14" s="279">
        <f t="shared" ref="ER14:HC14" si="2">MIN(ER16:ER271)</f>
        <v>0</v>
      </c>
      <c r="ES14" s="280">
        <f t="shared" si="2"/>
        <v>0</v>
      </c>
      <c r="ET14" s="279">
        <f t="shared" si="2"/>
        <v>0</v>
      </c>
      <c r="EU14" s="280">
        <f t="shared" si="2"/>
        <v>0</v>
      </c>
      <c r="EV14" s="279">
        <f t="shared" si="2"/>
        <v>0</v>
      </c>
      <c r="EW14" s="280">
        <f t="shared" si="2"/>
        <v>0</v>
      </c>
      <c r="EX14" s="279">
        <f t="shared" si="2"/>
        <v>0</v>
      </c>
      <c r="EY14" s="280">
        <f t="shared" si="2"/>
        <v>0</v>
      </c>
      <c r="EZ14" s="279">
        <f t="shared" si="2"/>
        <v>0</v>
      </c>
      <c r="FA14" s="280">
        <f t="shared" si="2"/>
        <v>0</v>
      </c>
      <c r="FB14" s="279">
        <f t="shared" si="2"/>
        <v>0</v>
      </c>
      <c r="FC14" s="280">
        <f t="shared" si="2"/>
        <v>0</v>
      </c>
      <c r="FD14" s="279">
        <f t="shared" si="2"/>
        <v>0</v>
      </c>
      <c r="FE14" s="280">
        <f t="shared" si="2"/>
        <v>0</v>
      </c>
      <c r="FF14" s="279">
        <f t="shared" si="2"/>
        <v>0</v>
      </c>
      <c r="FG14" s="280">
        <f t="shared" si="2"/>
        <v>0</v>
      </c>
      <c r="FH14" s="279">
        <f t="shared" si="2"/>
        <v>0</v>
      </c>
      <c r="FI14" s="280">
        <f t="shared" si="2"/>
        <v>0</v>
      </c>
      <c r="FJ14" s="279">
        <f t="shared" si="2"/>
        <v>0</v>
      </c>
      <c r="FK14" s="280">
        <f t="shared" si="2"/>
        <v>0</v>
      </c>
      <c r="FL14" s="279">
        <f t="shared" si="2"/>
        <v>0</v>
      </c>
      <c r="FM14" s="280">
        <f t="shared" si="2"/>
        <v>0</v>
      </c>
      <c r="FN14" s="279">
        <f t="shared" si="2"/>
        <v>0</v>
      </c>
      <c r="FO14" s="280">
        <f t="shared" si="2"/>
        <v>0</v>
      </c>
      <c r="FP14" s="279">
        <f t="shared" si="2"/>
        <v>0</v>
      </c>
      <c r="FQ14" s="280">
        <f t="shared" si="2"/>
        <v>0</v>
      </c>
      <c r="FR14" s="279">
        <f t="shared" si="2"/>
        <v>0</v>
      </c>
      <c r="FS14" s="280">
        <f t="shared" si="2"/>
        <v>0</v>
      </c>
      <c r="FT14" s="279">
        <f t="shared" si="2"/>
        <v>0</v>
      </c>
      <c r="FU14" s="280">
        <f t="shared" si="2"/>
        <v>0</v>
      </c>
      <c r="FV14" s="279">
        <f t="shared" si="2"/>
        <v>0</v>
      </c>
      <c r="FW14" s="280">
        <f t="shared" si="2"/>
        <v>0</v>
      </c>
      <c r="FX14" s="279">
        <f t="shared" si="2"/>
        <v>0</v>
      </c>
      <c r="FY14" s="280">
        <f t="shared" si="2"/>
        <v>0</v>
      </c>
      <c r="FZ14" s="279">
        <f t="shared" si="2"/>
        <v>0</v>
      </c>
      <c r="GA14" s="280">
        <f t="shared" si="2"/>
        <v>0</v>
      </c>
      <c r="GB14" s="279">
        <f t="shared" si="2"/>
        <v>0</v>
      </c>
      <c r="GC14" s="280">
        <f t="shared" si="2"/>
        <v>0</v>
      </c>
      <c r="GD14" s="279">
        <f t="shared" si="2"/>
        <v>0</v>
      </c>
      <c r="GE14" s="280">
        <f t="shared" si="2"/>
        <v>0</v>
      </c>
      <c r="GF14" s="279">
        <f t="shared" si="2"/>
        <v>0</v>
      </c>
      <c r="GG14" s="280">
        <f t="shared" si="2"/>
        <v>0</v>
      </c>
      <c r="GH14" s="279">
        <f t="shared" si="2"/>
        <v>0</v>
      </c>
      <c r="GI14" s="280">
        <f t="shared" si="2"/>
        <v>0</v>
      </c>
      <c r="GJ14" s="279">
        <f t="shared" si="2"/>
        <v>0</v>
      </c>
      <c r="GK14" s="280">
        <f t="shared" si="2"/>
        <v>0</v>
      </c>
      <c r="GL14" s="279">
        <f t="shared" si="2"/>
        <v>0</v>
      </c>
      <c r="GM14" s="280">
        <f t="shared" si="2"/>
        <v>0</v>
      </c>
      <c r="GN14" s="279">
        <f t="shared" si="2"/>
        <v>0</v>
      </c>
      <c r="GO14" s="280">
        <f t="shared" si="2"/>
        <v>0</v>
      </c>
      <c r="GP14" s="279">
        <f t="shared" si="2"/>
        <v>0</v>
      </c>
      <c r="GQ14" s="280">
        <f t="shared" si="2"/>
        <v>0</v>
      </c>
      <c r="GR14" s="279">
        <f t="shared" si="2"/>
        <v>0</v>
      </c>
      <c r="GS14" s="280">
        <f t="shared" si="2"/>
        <v>0</v>
      </c>
      <c r="GT14" s="279">
        <f t="shared" si="2"/>
        <v>0</v>
      </c>
      <c r="GU14" s="280">
        <f t="shared" si="2"/>
        <v>0</v>
      </c>
      <c r="GV14" s="279">
        <f t="shared" si="2"/>
        <v>0</v>
      </c>
      <c r="GW14" s="280">
        <f t="shared" si="2"/>
        <v>0</v>
      </c>
      <c r="GX14" s="279">
        <f t="shared" si="2"/>
        <v>0</v>
      </c>
      <c r="GY14" s="280">
        <f t="shared" si="2"/>
        <v>0</v>
      </c>
      <c r="GZ14" s="279">
        <f t="shared" si="2"/>
        <v>0</v>
      </c>
      <c r="HA14" s="280">
        <f t="shared" si="2"/>
        <v>0</v>
      </c>
      <c r="HB14" s="279">
        <f t="shared" si="2"/>
        <v>0</v>
      </c>
      <c r="HC14" s="280">
        <f t="shared" si="2"/>
        <v>0</v>
      </c>
      <c r="HD14" s="279">
        <f t="shared" ref="HD14:JO14" si="3">MIN(HD16:HD271)</f>
        <v>0</v>
      </c>
      <c r="HE14" s="280">
        <f t="shared" si="3"/>
        <v>0</v>
      </c>
      <c r="HF14" s="279">
        <f t="shared" si="3"/>
        <v>0</v>
      </c>
      <c r="HG14" s="280">
        <f t="shared" si="3"/>
        <v>0</v>
      </c>
      <c r="HH14" s="279">
        <f t="shared" si="3"/>
        <v>0</v>
      </c>
      <c r="HI14" s="280">
        <f t="shared" si="3"/>
        <v>0</v>
      </c>
      <c r="HJ14" s="279">
        <f t="shared" si="3"/>
        <v>0</v>
      </c>
      <c r="HK14" s="280">
        <f t="shared" si="3"/>
        <v>0</v>
      </c>
      <c r="HL14" s="279">
        <f t="shared" si="3"/>
        <v>0</v>
      </c>
      <c r="HM14" s="280">
        <f t="shared" si="3"/>
        <v>0</v>
      </c>
      <c r="HN14" s="279">
        <f t="shared" si="3"/>
        <v>0</v>
      </c>
      <c r="HO14" s="280">
        <f t="shared" si="3"/>
        <v>0</v>
      </c>
      <c r="HP14" s="279">
        <f t="shared" si="3"/>
        <v>0</v>
      </c>
      <c r="HQ14" s="280">
        <f t="shared" si="3"/>
        <v>0</v>
      </c>
      <c r="HR14" s="279">
        <f t="shared" si="3"/>
        <v>0</v>
      </c>
      <c r="HS14" s="280">
        <f t="shared" si="3"/>
        <v>0</v>
      </c>
      <c r="HT14" s="279">
        <f t="shared" si="3"/>
        <v>0</v>
      </c>
      <c r="HU14" s="280">
        <f t="shared" si="3"/>
        <v>0</v>
      </c>
      <c r="HV14" s="279">
        <f t="shared" si="3"/>
        <v>0</v>
      </c>
      <c r="HW14" s="280">
        <f t="shared" si="3"/>
        <v>0</v>
      </c>
      <c r="HX14" s="279">
        <f t="shared" si="3"/>
        <v>0</v>
      </c>
      <c r="HY14" s="280">
        <f t="shared" si="3"/>
        <v>0</v>
      </c>
      <c r="HZ14" s="279">
        <f t="shared" si="3"/>
        <v>0</v>
      </c>
      <c r="IA14" s="280">
        <f t="shared" si="3"/>
        <v>0</v>
      </c>
      <c r="IB14" s="279">
        <f t="shared" si="3"/>
        <v>0</v>
      </c>
      <c r="IC14" s="280">
        <f t="shared" si="3"/>
        <v>0</v>
      </c>
      <c r="ID14" s="279">
        <f t="shared" si="3"/>
        <v>0</v>
      </c>
      <c r="IE14" s="280">
        <f t="shared" si="3"/>
        <v>0</v>
      </c>
      <c r="IF14" s="279">
        <f t="shared" si="3"/>
        <v>0</v>
      </c>
      <c r="IG14" s="280">
        <f t="shared" si="3"/>
        <v>0</v>
      </c>
      <c r="IH14" s="279">
        <f t="shared" si="3"/>
        <v>0</v>
      </c>
      <c r="II14" s="280">
        <f t="shared" si="3"/>
        <v>0</v>
      </c>
      <c r="IJ14" s="279">
        <f t="shared" si="3"/>
        <v>0</v>
      </c>
      <c r="IK14" s="280">
        <f t="shared" si="3"/>
        <v>0</v>
      </c>
      <c r="IL14" s="279">
        <f t="shared" si="3"/>
        <v>0</v>
      </c>
      <c r="IM14" s="280">
        <f t="shared" si="3"/>
        <v>0</v>
      </c>
      <c r="IN14" s="279">
        <f t="shared" si="3"/>
        <v>0</v>
      </c>
      <c r="IO14" s="280">
        <f t="shared" si="3"/>
        <v>0</v>
      </c>
      <c r="IP14" s="279">
        <f t="shared" si="3"/>
        <v>0</v>
      </c>
      <c r="IQ14" s="280">
        <f t="shared" si="3"/>
        <v>0</v>
      </c>
      <c r="IR14" s="279">
        <f t="shared" si="3"/>
        <v>0</v>
      </c>
      <c r="IS14" s="280">
        <f t="shared" si="3"/>
        <v>0</v>
      </c>
      <c r="IT14" s="279">
        <f t="shared" si="3"/>
        <v>0</v>
      </c>
      <c r="IU14" s="280">
        <f t="shared" si="3"/>
        <v>0</v>
      </c>
      <c r="IV14" s="279">
        <f t="shared" si="3"/>
        <v>0</v>
      </c>
      <c r="IW14" s="280">
        <f t="shared" si="3"/>
        <v>0</v>
      </c>
      <c r="IX14" s="279">
        <f t="shared" si="3"/>
        <v>0</v>
      </c>
      <c r="IY14" s="280">
        <f t="shared" si="3"/>
        <v>0</v>
      </c>
      <c r="IZ14" s="279">
        <f t="shared" si="3"/>
        <v>0</v>
      </c>
      <c r="JA14" s="280">
        <f t="shared" si="3"/>
        <v>0</v>
      </c>
      <c r="JB14" s="279">
        <f t="shared" si="3"/>
        <v>0</v>
      </c>
      <c r="JC14" s="280">
        <f t="shared" si="3"/>
        <v>0</v>
      </c>
      <c r="JD14" s="279">
        <f t="shared" si="3"/>
        <v>0</v>
      </c>
      <c r="JE14" s="280">
        <f t="shared" si="3"/>
        <v>0</v>
      </c>
      <c r="JF14" s="279">
        <f t="shared" si="3"/>
        <v>0</v>
      </c>
      <c r="JG14" s="280">
        <f t="shared" si="3"/>
        <v>0</v>
      </c>
      <c r="JH14" s="279">
        <f t="shared" si="3"/>
        <v>0</v>
      </c>
      <c r="JI14" s="280">
        <f t="shared" si="3"/>
        <v>0</v>
      </c>
      <c r="JJ14" s="279">
        <f t="shared" si="3"/>
        <v>0</v>
      </c>
      <c r="JK14" s="280">
        <f t="shared" si="3"/>
        <v>0</v>
      </c>
      <c r="JL14" s="279">
        <f t="shared" si="3"/>
        <v>0</v>
      </c>
      <c r="JM14" s="280">
        <f t="shared" si="3"/>
        <v>0</v>
      </c>
      <c r="JN14" s="279">
        <f t="shared" si="3"/>
        <v>0</v>
      </c>
      <c r="JO14" s="280">
        <f t="shared" si="3"/>
        <v>0</v>
      </c>
      <c r="JP14" s="279">
        <f t="shared" ref="JP14:LE14" si="4">MIN(JP16:JP271)</f>
        <v>0</v>
      </c>
      <c r="JQ14" s="280">
        <f t="shared" si="4"/>
        <v>0</v>
      </c>
      <c r="JR14" s="279">
        <f t="shared" si="4"/>
        <v>0</v>
      </c>
      <c r="JS14" s="280">
        <f t="shared" si="4"/>
        <v>0</v>
      </c>
      <c r="JT14" s="279">
        <f t="shared" si="4"/>
        <v>0</v>
      </c>
      <c r="JU14" s="280">
        <f t="shared" si="4"/>
        <v>0</v>
      </c>
      <c r="JV14" s="279">
        <f t="shared" si="4"/>
        <v>0</v>
      </c>
      <c r="JW14" s="280">
        <f t="shared" si="4"/>
        <v>0</v>
      </c>
      <c r="JX14" s="279">
        <f t="shared" si="4"/>
        <v>0</v>
      </c>
      <c r="JY14" s="280">
        <f t="shared" si="4"/>
        <v>0</v>
      </c>
      <c r="JZ14" s="279">
        <f t="shared" si="4"/>
        <v>0</v>
      </c>
      <c r="KA14" s="280">
        <f t="shared" si="4"/>
        <v>0</v>
      </c>
      <c r="KB14" s="279">
        <f t="shared" si="4"/>
        <v>0</v>
      </c>
      <c r="KC14" s="280">
        <f t="shared" si="4"/>
        <v>0</v>
      </c>
      <c r="KD14" s="279">
        <f t="shared" si="4"/>
        <v>0</v>
      </c>
      <c r="KE14" s="280">
        <f t="shared" si="4"/>
        <v>0</v>
      </c>
      <c r="KF14" s="279">
        <f t="shared" si="4"/>
        <v>0</v>
      </c>
      <c r="KG14" s="280">
        <f t="shared" si="4"/>
        <v>0</v>
      </c>
      <c r="KH14" s="279">
        <f t="shared" si="4"/>
        <v>0</v>
      </c>
      <c r="KI14" s="280">
        <f t="shared" si="4"/>
        <v>0</v>
      </c>
      <c r="KJ14" s="279">
        <f t="shared" si="4"/>
        <v>0</v>
      </c>
      <c r="KK14" s="280">
        <f t="shared" si="4"/>
        <v>0</v>
      </c>
      <c r="KL14" s="279">
        <f t="shared" si="4"/>
        <v>0</v>
      </c>
      <c r="KM14" s="280">
        <f t="shared" si="4"/>
        <v>0</v>
      </c>
      <c r="KN14" s="279">
        <f t="shared" si="4"/>
        <v>0</v>
      </c>
      <c r="KO14" s="280">
        <f t="shared" si="4"/>
        <v>0</v>
      </c>
      <c r="KP14" s="279">
        <f t="shared" si="4"/>
        <v>0</v>
      </c>
      <c r="KQ14" s="280">
        <f t="shared" si="4"/>
        <v>0</v>
      </c>
      <c r="KR14" s="279">
        <f t="shared" si="4"/>
        <v>0</v>
      </c>
      <c r="KS14" s="280">
        <f t="shared" si="4"/>
        <v>0</v>
      </c>
      <c r="KT14" s="279">
        <f t="shared" si="4"/>
        <v>0</v>
      </c>
      <c r="KU14" s="280">
        <f t="shared" si="4"/>
        <v>0</v>
      </c>
      <c r="KV14" s="279">
        <f t="shared" si="4"/>
        <v>0</v>
      </c>
      <c r="KW14" s="280">
        <f t="shared" si="4"/>
        <v>0</v>
      </c>
      <c r="KX14" s="279">
        <f t="shared" si="4"/>
        <v>0</v>
      </c>
      <c r="KY14" s="280">
        <f t="shared" si="4"/>
        <v>0</v>
      </c>
      <c r="KZ14" s="279">
        <f t="shared" si="4"/>
        <v>0</v>
      </c>
      <c r="LA14" s="280">
        <f t="shared" si="4"/>
        <v>0</v>
      </c>
      <c r="LB14" s="279">
        <f t="shared" si="4"/>
        <v>0</v>
      </c>
      <c r="LC14" s="280">
        <f t="shared" si="4"/>
        <v>0</v>
      </c>
      <c r="LD14" s="279">
        <f t="shared" si="4"/>
        <v>0</v>
      </c>
      <c r="LE14" s="280">
        <f t="shared" si="4"/>
        <v>0</v>
      </c>
      <c r="LH14" s="5"/>
      <c r="LI14" s="4"/>
      <c r="LK14" s="277"/>
      <c r="LL14" s="278"/>
      <c r="LO14" s="5"/>
      <c r="LP14" s="4"/>
      <c r="LR14" s="277"/>
      <c r="LS14" s="278"/>
    </row>
    <row r="15" spans="2:417" ht="16.5" customHeight="1" thickBot="1" x14ac:dyDescent="0.3">
      <c r="Q15" s="5" t="s">
        <v>434</v>
      </c>
      <c r="R15" s="281">
        <f>MAX(R16:R271)</f>
        <v>6</v>
      </c>
      <c r="S15" s="282">
        <f>MAX(S16:S271)</f>
        <v>0.66335780280701984</v>
      </c>
      <c r="T15" s="281">
        <f t="shared" ref="T15:CE15" si="5">MAX(T16:T271)</f>
        <v>6</v>
      </c>
      <c r="U15" s="282">
        <f t="shared" si="5"/>
        <v>0.40870989385998724</v>
      </c>
      <c r="V15" s="281">
        <f t="shared" si="5"/>
        <v>6</v>
      </c>
      <c r="W15" s="282">
        <f t="shared" si="5"/>
        <v>0.63661977236758138</v>
      </c>
      <c r="X15" s="281">
        <f t="shared" si="5"/>
        <v>5.3301078892791818</v>
      </c>
      <c r="Y15" s="282">
        <f t="shared" si="5"/>
        <v>0.66257475741400929</v>
      </c>
      <c r="Z15" s="281">
        <f t="shared" si="5"/>
        <v>4</v>
      </c>
      <c r="AA15" s="282">
        <f t="shared" si="5"/>
        <v>0.64200000000000002</v>
      </c>
      <c r="AB15" s="281">
        <f t="shared" si="5"/>
        <v>6</v>
      </c>
      <c r="AC15" s="282">
        <f t="shared" si="5"/>
        <v>0.45581975701518823</v>
      </c>
      <c r="AD15" s="281">
        <f t="shared" si="5"/>
        <v>6</v>
      </c>
      <c r="AE15" s="282">
        <f t="shared" si="5"/>
        <v>0.40616341477051693</v>
      </c>
      <c r="AF15" s="281">
        <f t="shared" si="5"/>
        <v>6</v>
      </c>
      <c r="AG15" s="282">
        <f t="shared" si="5"/>
        <v>0.44563384065730693</v>
      </c>
      <c r="AH15" s="281">
        <f t="shared" si="5"/>
        <v>6</v>
      </c>
      <c r="AI15" s="282">
        <f t="shared" si="5"/>
        <v>0.25719438803650291</v>
      </c>
      <c r="AJ15" s="281">
        <f t="shared" si="5"/>
        <v>6</v>
      </c>
      <c r="AK15" s="282">
        <f t="shared" si="5"/>
        <v>0.46345919428359922</v>
      </c>
      <c r="AL15" s="281">
        <f t="shared" si="5"/>
        <v>6</v>
      </c>
      <c r="AM15" s="282">
        <f t="shared" si="5"/>
        <v>0.6289803350991704</v>
      </c>
      <c r="AN15" s="281">
        <f t="shared" si="5"/>
        <v>6</v>
      </c>
      <c r="AO15" s="282">
        <f t="shared" si="5"/>
        <v>0.46600567337306953</v>
      </c>
      <c r="AP15" s="281">
        <f t="shared" si="5"/>
        <v>6</v>
      </c>
      <c r="AQ15" s="282">
        <f t="shared" si="5"/>
        <v>0.75885076866215695</v>
      </c>
      <c r="AR15" s="281">
        <f t="shared" si="5"/>
        <v>6</v>
      </c>
      <c r="AS15" s="282">
        <f t="shared" si="5"/>
        <v>0.44818031974677724</v>
      </c>
      <c r="AT15" s="281">
        <f t="shared" si="5"/>
        <v>6</v>
      </c>
      <c r="AU15" s="282">
        <f t="shared" si="5"/>
        <v>0.47975666045620935</v>
      </c>
      <c r="AV15" s="281">
        <f t="shared" si="5"/>
        <v>6</v>
      </c>
      <c r="AW15" s="282">
        <f t="shared" si="5"/>
        <v>0.84797753679361842</v>
      </c>
      <c r="AX15" s="281">
        <f t="shared" si="5"/>
        <v>6</v>
      </c>
      <c r="AY15" s="282">
        <f t="shared" si="5"/>
        <v>0.18334649444186343</v>
      </c>
      <c r="AZ15" s="281">
        <f t="shared" si="5"/>
        <v>6</v>
      </c>
      <c r="BA15" s="282">
        <f t="shared" si="5"/>
        <v>1.2706930656456925</v>
      </c>
      <c r="BB15" s="281">
        <f t="shared" si="5"/>
        <v>6</v>
      </c>
      <c r="BC15" s="282">
        <f t="shared" si="5"/>
        <v>0.37942538433107847</v>
      </c>
      <c r="BD15" s="281">
        <f t="shared" si="5"/>
        <v>6</v>
      </c>
      <c r="BE15" s="282">
        <f t="shared" si="5"/>
        <v>0.90170824558144236</v>
      </c>
      <c r="BF15" s="281">
        <f t="shared" si="5"/>
        <v>6</v>
      </c>
      <c r="BG15" s="282">
        <f t="shared" si="5"/>
        <v>0.77132851620056164</v>
      </c>
      <c r="BH15" s="281">
        <f t="shared" si="5"/>
        <v>6</v>
      </c>
      <c r="BI15" s="282">
        <f t="shared" si="5"/>
        <v>0.57983328867239314</v>
      </c>
      <c r="BJ15" s="281">
        <f t="shared" si="5"/>
        <v>3.3042851982517645</v>
      </c>
      <c r="BK15" s="282">
        <f t="shared" si="5"/>
        <v>0.41499999999999998</v>
      </c>
      <c r="BL15" s="281">
        <f t="shared" si="5"/>
        <v>3</v>
      </c>
      <c r="BM15" s="282">
        <f t="shared" si="5"/>
        <v>0.46</v>
      </c>
      <c r="BN15" s="281">
        <f t="shared" si="5"/>
        <v>0.95</v>
      </c>
      <c r="BO15" s="282">
        <f t="shared" si="5"/>
        <v>0.182</v>
      </c>
      <c r="BP15" s="281">
        <f t="shared" si="5"/>
        <v>0</v>
      </c>
      <c r="BQ15" s="282">
        <f t="shared" si="5"/>
        <v>0</v>
      </c>
      <c r="BR15" s="281">
        <f t="shared" si="5"/>
        <v>6</v>
      </c>
      <c r="BS15" s="282">
        <f t="shared" si="5"/>
        <v>1.0440564266828334</v>
      </c>
      <c r="BT15" s="281">
        <f t="shared" si="5"/>
        <v>6</v>
      </c>
      <c r="BU15" s="282">
        <f t="shared" si="5"/>
        <v>1.0185916357881302</v>
      </c>
      <c r="BV15" s="281">
        <f t="shared" si="5"/>
        <v>6</v>
      </c>
      <c r="BW15" s="282">
        <f t="shared" si="5"/>
        <v>1.0160451566986599</v>
      </c>
      <c r="BX15" s="281">
        <f t="shared" si="5"/>
        <v>6</v>
      </c>
      <c r="BY15" s="282">
        <f t="shared" si="5"/>
        <v>0.97784797035660498</v>
      </c>
      <c r="BZ15" s="281">
        <f t="shared" si="5"/>
        <v>6</v>
      </c>
      <c r="CA15" s="282">
        <f t="shared" si="5"/>
        <v>1.0185916357881302</v>
      </c>
      <c r="CB15" s="281">
        <f t="shared" si="5"/>
        <v>6</v>
      </c>
      <c r="CC15" s="282">
        <f t="shared" si="5"/>
        <v>1.0058592403407787</v>
      </c>
      <c r="CD15" s="281">
        <f t="shared" si="5"/>
        <v>6</v>
      </c>
      <c r="CE15" s="282">
        <f t="shared" si="5"/>
        <v>0.98548740762501597</v>
      </c>
      <c r="CF15" s="281">
        <f t="shared" ref="CF15:EQ15" si="6">MAX(CF16:CF271)</f>
        <v>6</v>
      </c>
      <c r="CG15" s="282">
        <f t="shared" si="6"/>
        <v>1.0058592403407787</v>
      </c>
      <c r="CH15" s="281">
        <f t="shared" si="6"/>
        <v>6</v>
      </c>
      <c r="CI15" s="282">
        <f t="shared" si="6"/>
        <v>1.0058592403407787</v>
      </c>
      <c r="CJ15" s="281">
        <f t="shared" si="6"/>
        <v>6</v>
      </c>
      <c r="CK15" s="282">
        <f t="shared" si="6"/>
        <v>1.0007662821618379</v>
      </c>
      <c r="CL15" s="281">
        <f t="shared" si="6"/>
        <v>6</v>
      </c>
      <c r="CM15" s="282">
        <f t="shared" si="6"/>
        <v>1</v>
      </c>
      <c r="CN15" s="292">
        <f t="shared" si="6"/>
        <v>0</v>
      </c>
      <c r="CO15" s="293">
        <f t="shared" si="6"/>
        <v>0</v>
      </c>
      <c r="CP15" s="299">
        <f t="shared" si="6"/>
        <v>25</v>
      </c>
      <c r="CQ15" s="299">
        <f t="shared" si="6"/>
        <v>0.4</v>
      </c>
      <c r="CR15" s="294">
        <f t="shared" si="6"/>
        <v>1.72</v>
      </c>
      <c r="CS15" s="282">
        <f t="shared" si="6"/>
        <v>0.39700000000000002</v>
      </c>
      <c r="CT15" s="281">
        <f t="shared" si="6"/>
        <v>2.5</v>
      </c>
      <c r="CU15" s="282">
        <f t="shared" si="6"/>
        <v>0.41499999999999998</v>
      </c>
      <c r="CV15" s="281">
        <f t="shared" si="6"/>
        <v>2.5</v>
      </c>
      <c r="CW15" s="282">
        <f t="shared" si="6"/>
        <v>0.44900000000000001</v>
      </c>
      <c r="CX15" s="281">
        <f t="shared" si="6"/>
        <v>0</v>
      </c>
      <c r="CY15" s="282">
        <f t="shared" si="6"/>
        <v>0</v>
      </c>
      <c r="CZ15" s="281">
        <f t="shared" si="6"/>
        <v>2.68</v>
      </c>
      <c r="DA15" s="282">
        <f t="shared" si="6"/>
        <v>0.33500000000000002</v>
      </c>
      <c r="DB15" s="281">
        <f t="shared" si="6"/>
        <v>4.9999999999999982</v>
      </c>
      <c r="DC15" s="282">
        <f t="shared" si="6"/>
        <v>1.0070022527789839</v>
      </c>
      <c r="DD15" s="281">
        <f t="shared" si="6"/>
        <v>2.6999999999999966</v>
      </c>
      <c r="DE15" s="282">
        <f t="shared" si="6"/>
        <v>0.44054088247836626</v>
      </c>
      <c r="DF15" s="281">
        <f t="shared" si="6"/>
        <v>0</v>
      </c>
      <c r="DG15" s="282">
        <f t="shared" si="6"/>
        <v>0</v>
      </c>
      <c r="DH15" s="281">
        <f t="shared" si="6"/>
        <v>0</v>
      </c>
      <c r="DI15" s="282">
        <f t="shared" si="6"/>
        <v>0</v>
      </c>
      <c r="DJ15" s="281">
        <f t="shared" si="6"/>
        <v>0</v>
      </c>
      <c r="DK15" s="282">
        <f t="shared" si="6"/>
        <v>0</v>
      </c>
      <c r="DL15" s="281">
        <f t="shared" si="6"/>
        <v>0</v>
      </c>
      <c r="DM15" s="282">
        <f t="shared" si="6"/>
        <v>0</v>
      </c>
      <c r="DN15" s="281">
        <f t="shared" si="6"/>
        <v>0</v>
      </c>
      <c r="DO15" s="282">
        <f t="shared" si="6"/>
        <v>0</v>
      </c>
      <c r="DP15" s="281">
        <f t="shared" si="6"/>
        <v>0</v>
      </c>
      <c r="DQ15" s="282">
        <f t="shared" si="6"/>
        <v>0</v>
      </c>
      <c r="DR15" s="281">
        <f t="shared" si="6"/>
        <v>0</v>
      </c>
      <c r="DS15" s="282">
        <f t="shared" si="6"/>
        <v>0</v>
      </c>
      <c r="DT15" s="281">
        <f t="shared" si="6"/>
        <v>0</v>
      </c>
      <c r="DU15" s="282">
        <f t="shared" si="6"/>
        <v>0</v>
      </c>
      <c r="DV15" s="281">
        <f t="shared" si="6"/>
        <v>0</v>
      </c>
      <c r="DW15" s="282">
        <f t="shared" si="6"/>
        <v>0</v>
      </c>
      <c r="DX15" s="281">
        <f t="shared" si="6"/>
        <v>0</v>
      </c>
      <c r="DY15" s="282">
        <f t="shared" si="6"/>
        <v>0</v>
      </c>
      <c r="DZ15" s="281">
        <f t="shared" si="6"/>
        <v>0</v>
      </c>
      <c r="EA15" s="282">
        <f t="shared" si="6"/>
        <v>0</v>
      </c>
      <c r="EB15" s="281">
        <f t="shared" si="6"/>
        <v>0</v>
      </c>
      <c r="EC15" s="282">
        <f t="shared" si="6"/>
        <v>0</v>
      </c>
      <c r="ED15" s="281">
        <f t="shared" si="6"/>
        <v>0</v>
      </c>
      <c r="EE15" s="282">
        <f t="shared" si="6"/>
        <v>0</v>
      </c>
      <c r="EF15" s="281">
        <f t="shared" si="6"/>
        <v>0</v>
      </c>
      <c r="EG15" s="282">
        <f t="shared" si="6"/>
        <v>0</v>
      </c>
      <c r="EH15" s="281">
        <f t="shared" si="6"/>
        <v>0</v>
      </c>
      <c r="EI15" s="282">
        <f t="shared" si="6"/>
        <v>0</v>
      </c>
      <c r="EJ15" s="281">
        <f t="shared" si="6"/>
        <v>0</v>
      </c>
      <c r="EK15" s="282">
        <f t="shared" si="6"/>
        <v>0</v>
      </c>
      <c r="EL15" s="281">
        <f t="shared" si="6"/>
        <v>0</v>
      </c>
      <c r="EM15" s="282">
        <f t="shared" si="6"/>
        <v>0</v>
      </c>
      <c r="EN15" s="281">
        <f t="shared" si="6"/>
        <v>0</v>
      </c>
      <c r="EO15" s="282">
        <f t="shared" si="6"/>
        <v>0</v>
      </c>
      <c r="EP15" s="281">
        <f t="shared" si="6"/>
        <v>0</v>
      </c>
      <c r="EQ15" s="282">
        <f t="shared" si="6"/>
        <v>0</v>
      </c>
      <c r="ER15" s="281">
        <f t="shared" ref="ER15:HC15" si="7">MAX(ER16:ER271)</f>
        <v>0</v>
      </c>
      <c r="ES15" s="282">
        <f t="shared" si="7"/>
        <v>0</v>
      </c>
      <c r="ET15" s="281">
        <f t="shared" si="7"/>
        <v>0</v>
      </c>
      <c r="EU15" s="282">
        <f t="shared" si="7"/>
        <v>0</v>
      </c>
      <c r="EV15" s="281">
        <f t="shared" si="7"/>
        <v>0</v>
      </c>
      <c r="EW15" s="282">
        <f t="shared" si="7"/>
        <v>0</v>
      </c>
      <c r="EX15" s="281">
        <f t="shared" si="7"/>
        <v>0</v>
      </c>
      <c r="EY15" s="282">
        <f t="shared" si="7"/>
        <v>0</v>
      </c>
      <c r="EZ15" s="281">
        <f t="shared" si="7"/>
        <v>0</v>
      </c>
      <c r="FA15" s="282">
        <f t="shared" si="7"/>
        <v>0</v>
      </c>
      <c r="FB15" s="281">
        <f t="shared" si="7"/>
        <v>0</v>
      </c>
      <c r="FC15" s="282">
        <f t="shared" si="7"/>
        <v>0</v>
      </c>
      <c r="FD15" s="281">
        <f t="shared" si="7"/>
        <v>0</v>
      </c>
      <c r="FE15" s="282">
        <f t="shared" si="7"/>
        <v>0</v>
      </c>
      <c r="FF15" s="281">
        <f t="shared" si="7"/>
        <v>0</v>
      </c>
      <c r="FG15" s="282">
        <f t="shared" si="7"/>
        <v>0</v>
      </c>
      <c r="FH15" s="281">
        <f t="shared" si="7"/>
        <v>0</v>
      </c>
      <c r="FI15" s="282">
        <f t="shared" si="7"/>
        <v>0</v>
      </c>
      <c r="FJ15" s="281">
        <f t="shared" si="7"/>
        <v>0</v>
      </c>
      <c r="FK15" s="282">
        <f t="shared" si="7"/>
        <v>0</v>
      </c>
      <c r="FL15" s="281">
        <f t="shared" si="7"/>
        <v>0</v>
      </c>
      <c r="FM15" s="282">
        <f t="shared" si="7"/>
        <v>0</v>
      </c>
      <c r="FN15" s="281">
        <f t="shared" si="7"/>
        <v>0</v>
      </c>
      <c r="FO15" s="282">
        <f t="shared" si="7"/>
        <v>0</v>
      </c>
      <c r="FP15" s="281">
        <f t="shared" si="7"/>
        <v>0</v>
      </c>
      <c r="FQ15" s="282">
        <f t="shared" si="7"/>
        <v>0</v>
      </c>
      <c r="FR15" s="281">
        <f t="shared" si="7"/>
        <v>0</v>
      </c>
      <c r="FS15" s="282">
        <f t="shared" si="7"/>
        <v>0</v>
      </c>
      <c r="FT15" s="281">
        <f t="shared" si="7"/>
        <v>0</v>
      </c>
      <c r="FU15" s="282">
        <f t="shared" si="7"/>
        <v>0</v>
      </c>
      <c r="FV15" s="281">
        <f t="shared" si="7"/>
        <v>0</v>
      </c>
      <c r="FW15" s="282">
        <f t="shared" si="7"/>
        <v>0</v>
      </c>
      <c r="FX15" s="281">
        <f t="shared" si="7"/>
        <v>0</v>
      </c>
      <c r="FY15" s="282">
        <f t="shared" si="7"/>
        <v>0</v>
      </c>
      <c r="FZ15" s="281">
        <f t="shared" si="7"/>
        <v>0</v>
      </c>
      <c r="GA15" s="282">
        <f t="shared" si="7"/>
        <v>0</v>
      </c>
      <c r="GB15" s="281">
        <f t="shared" si="7"/>
        <v>0</v>
      </c>
      <c r="GC15" s="282">
        <f t="shared" si="7"/>
        <v>0</v>
      </c>
      <c r="GD15" s="281">
        <f t="shared" si="7"/>
        <v>0</v>
      </c>
      <c r="GE15" s="282">
        <f t="shared" si="7"/>
        <v>0</v>
      </c>
      <c r="GF15" s="281">
        <f t="shared" si="7"/>
        <v>0</v>
      </c>
      <c r="GG15" s="282">
        <f t="shared" si="7"/>
        <v>0</v>
      </c>
      <c r="GH15" s="281">
        <f t="shared" si="7"/>
        <v>0</v>
      </c>
      <c r="GI15" s="282">
        <f t="shared" si="7"/>
        <v>0</v>
      </c>
      <c r="GJ15" s="281">
        <f t="shared" si="7"/>
        <v>0</v>
      </c>
      <c r="GK15" s="282">
        <f t="shared" si="7"/>
        <v>0</v>
      </c>
      <c r="GL15" s="281">
        <f t="shared" si="7"/>
        <v>0</v>
      </c>
      <c r="GM15" s="282">
        <f t="shared" si="7"/>
        <v>0</v>
      </c>
      <c r="GN15" s="281">
        <f t="shared" si="7"/>
        <v>0</v>
      </c>
      <c r="GO15" s="282">
        <f t="shared" si="7"/>
        <v>0</v>
      </c>
      <c r="GP15" s="281">
        <f t="shared" si="7"/>
        <v>0</v>
      </c>
      <c r="GQ15" s="282">
        <f t="shared" si="7"/>
        <v>0</v>
      </c>
      <c r="GR15" s="281">
        <f t="shared" si="7"/>
        <v>0</v>
      </c>
      <c r="GS15" s="282">
        <f t="shared" si="7"/>
        <v>0</v>
      </c>
      <c r="GT15" s="281">
        <f t="shared" si="7"/>
        <v>0</v>
      </c>
      <c r="GU15" s="282">
        <f t="shared" si="7"/>
        <v>0</v>
      </c>
      <c r="GV15" s="281">
        <f t="shared" si="7"/>
        <v>0</v>
      </c>
      <c r="GW15" s="282">
        <f t="shared" si="7"/>
        <v>0</v>
      </c>
      <c r="GX15" s="281">
        <f t="shared" si="7"/>
        <v>0</v>
      </c>
      <c r="GY15" s="282">
        <f t="shared" si="7"/>
        <v>0</v>
      </c>
      <c r="GZ15" s="281">
        <f t="shared" si="7"/>
        <v>0</v>
      </c>
      <c r="HA15" s="282">
        <f t="shared" si="7"/>
        <v>0</v>
      </c>
      <c r="HB15" s="281">
        <f t="shared" si="7"/>
        <v>0</v>
      </c>
      <c r="HC15" s="282">
        <f t="shared" si="7"/>
        <v>0</v>
      </c>
      <c r="HD15" s="281">
        <f t="shared" ref="HD15:JO15" si="8">MAX(HD16:HD271)</f>
        <v>0</v>
      </c>
      <c r="HE15" s="282">
        <f t="shared" si="8"/>
        <v>0</v>
      </c>
      <c r="HF15" s="281">
        <f t="shared" si="8"/>
        <v>0</v>
      </c>
      <c r="HG15" s="282">
        <f t="shared" si="8"/>
        <v>0</v>
      </c>
      <c r="HH15" s="281">
        <f t="shared" si="8"/>
        <v>0</v>
      </c>
      <c r="HI15" s="282">
        <f t="shared" si="8"/>
        <v>0</v>
      </c>
      <c r="HJ15" s="281">
        <f t="shared" si="8"/>
        <v>0</v>
      </c>
      <c r="HK15" s="282">
        <f t="shared" si="8"/>
        <v>0</v>
      </c>
      <c r="HL15" s="281">
        <f t="shared" si="8"/>
        <v>0</v>
      </c>
      <c r="HM15" s="282">
        <f t="shared" si="8"/>
        <v>0</v>
      </c>
      <c r="HN15" s="281">
        <f t="shared" si="8"/>
        <v>0</v>
      </c>
      <c r="HO15" s="282">
        <f t="shared" si="8"/>
        <v>0</v>
      </c>
      <c r="HP15" s="281">
        <f t="shared" si="8"/>
        <v>0</v>
      </c>
      <c r="HQ15" s="282">
        <f t="shared" si="8"/>
        <v>0</v>
      </c>
      <c r="HR15" s="281">
        <f t="shared" si="8"/>
        <v>0</v>
      </c>
      <c r="HS15" s="282">
        <f t="shared" si="8"/>
        <v>0</v>
      </c>
      <c r="HT15" s="281">
        <f t="shared" si="8"/>
        <v>0</v>
      </c>
      <c r="HU15" s="282">
        <f t="shared" si="8"/>
        <v>0</v>
      </c>
      <c r="HV15" s="281">
        <f t="shared" si="8"/>
        <v>0</v>
      </c>
      <c r="HW15" s="282">
        <f t="shared" si="8"/>
        <v>0</v>
      </c>
      <c r="HX15" s="281">
        <f t="shared" si="8"/>
        <v>0</v>
      </c>
      <c r="HY15" s="282">
        <f t="shared" si="8"/>
        <v>0</v>
      </c>
      <c r="HZ15" s="281">
        <f t="shared" si="8"/>
        <v>0</v>
      </c>
      <c r="IA15" s="282">
        <f t="shared" si="8"/>
        <v>0</v>
      </c>
      <c r="IB15" s="281">
        <f t="shared" si="8"/>
        <v>0</v>
      </c>
      <c r="IC15" s="282">
        <f t="shared" si="8"/>
        <v>0</v>
      </c>
      <c r="ID15" s="281">
        <f t="shared" si="8"/>
        <v>0</v>
      </c>
      <c r="IE15" s="282">
        <f t="shared" si="8"/>
        <v>0</v>
      </c>
      <c r="IF15" s="281">
        <f t="shared" si="8"/>
        <v>0</v>
      </c>
      <c r="IG15" s="282">
        <f t="shared" si="8"/>
        <v>0</v>
      </c>
      <c r="IH15" s="281">
        <f t="shared" si="8"/>
        <v>0</v>
      </c>
      <c r="II15" s="282">
        <f t="shared" si="8"/>
        <v>0</v>
      </c>
      <c r="IJ15" s="281">
        <f t="shared" si="8"/>
        <v>0</v>
      </c>
      <c r="IK15" s="282">
        <f t="shared" si="8"/>
        <v>0</v>
      </c>
      <c r="IL15" s="281">
        <f t="shared" si="8"/>
        <v>0</v>
      </c>
      <c r="IM15" s="282">
        <f t="shared" si="8"/>
        <v>0</v>
      </c>
      <c r="IN15" s="281">
        <f t="shared" si="8"/>
        <v>0</v>
      </c>
      <c r="IO15" s="282">
        <f t="shared" si="8"/>
        <v>0</v>
      </c>
      <c r="IP15" s="281">
        <f t="shared" si="8"/>
        <v>0</v>
      </c>
      <c r="IQ15" s="282">
        <f t="shared" si="8"/>
        <v>0</v>
      </c>
      <c r="IR15" s="281">
        <f t="shared" si="8"/>
        <v>0</v>
      </c>
      <c r="IS15" s="282">
        <f t="shared" si="8"/>
        <v>0</v>
      </c>
      <c r="IT15" s="281">
        <f t="shared" si="8"/>
        <v>0</v>
      </c>
      <c r="IU15" s="282">
        <f t="shared" si="8"/>
        <v>0</v>
      </c>
      <c r="IV15" s="281">
        <f t="shared" si="8"/>
        <v>0</v>
      </c>
      <c r="IW15" s="282">
        <f t="shared" si="8"/>
        <v>0</v>
      </c>
      <c r="IX15" s="281">
        <f t="shared" si="8"/>
        <v>0</v>
      </c>
      <c r="IY15" s="282">
        <f t="shared" si="8"/>
        <v>0</v>
      </c>
      <c r="IZ15" s="281">
        <f t="shared" si="8"/>
        <v>0</v>
      </c>
      <c r="JA15" s="282">
        <f t="shared" si="8"/>
        <v>0</v>
      </c>
      <c r="JB15" s="281">
        <f t="shared" si="8"/>
        <v>0</v>
      </c>
      <c r="JC15" s="282">
        <f t="shared" si="8"/>
        <v>0</v>
      </c>
      <c r="JD15" s="281">
        <f t="shared" si="8"/>
        <v>0</v>
      </c>
      <c r="JE15" s="282">
        <f t="shared" si="8"/>
        <v>0</v>
      </c>
      <c r="JF15" s="281">
        <f t="shared" si="8"/>
        <v>0</v>
      </c>
      <c r="JG15" s="282">
        <f t="shared" si="8"/>
        <v>0</v>
      </c>
      <c r="JH15" s="281">
        <f t="shared" si="8"/>
        <v>0</v>
      </c>
      <c r="JI15" s="282">
        <f t="shared" si="8"/>
        <v>0</v>
      </c>
      <c r="JJ15" s="281">
        <f t="shared" si="8"/>
        <v>0</v>
      </c>
      <c r="JK15" s="282">
        <f t="shared" si="8"/>
        <v>0</v>
      </c>
      <c r="JL15" s="281">
        <f t="shared" si="8"/>
        <v>0</v>
      </c>
      <c r="JM15" s="282">
        <f t="shared" si="8"/>
        <v>0</v>
      </c>
      <c r="JN15" s="281">
        <f t="shared" si="8"/>
        <v>0</v>
      </c>
      <c r="JO15" s="282">
        <f t="shared" si="8"/>
        <v>0</v>
      </c>
      <c r="JP15" s="281">
        <f t="shared" ref="JP15:LE15" si="9">MAX(JP16:JP271)</f>
        <v>0</v>
      </c>
      <c r="JQ15" s="282">
        <f t="shared" si="9"/>
        <v>0</v>
      </c>
      <c r="JR15" s="281">
        <f t="shared" si="9"/>
        <v>0</v>
      </c>
      <c r="JS15" s="282">
        <f t="shared" si="9"/>
        <v>0</v>
      </c>
      <c r="JT15" s="281">
        <f t="shared" si="9"/>
        <v>0</v>
      </c>
      <c r="JU15" s="282">
        <f t="shared" si="9"/>
        <v>0</v>
      </c>
      <c r="JV15" s="281">
        <f t="shared" si="9"/>
        <v>0</v>
      </c>
      <c r="JW15" s="282">
        <f t="shared" si="9"/>
        <v>0</v>
      </c>
      <c r="JX15" s="281">
        <f t="shared" si="9"/>
        <v>0</v>
      </c>
      <c r="JY15" s="282">
        <f t="shared" si="9"/>
        <v>0</v>
      </c>
      <c r="JZ15" s="281">
        <f t="shared" si="9"/>
        <v>0</v>
      </c>
      <c r="KA15" s="282">
        <f t="shared" si="9"/>
        <v>0</v>
      </c>
      <c r="KB15" s="281">
        <f t="shared" si="9"/>
        <v>0</v>
      </c>
      <c r="KC15" s="282">
        <f t="shared" si="9"/>
        <v>0</v>
      </c>
      <c r="KD15" s="281">
        <f t="shared" si="9"/>
        <v>0</v>
      </c>
      <c r="KE15" s="282">
        <f t="shared" si="9"/>
        <v>0</v>
      </c>
      <c r="KF15" s="281">
        <f t="shared" si="9"/>
        <v>0</v>
      </c>
      <c r="KG15" s="282">
        <f t="shared" si="9"/>
        <v>0</v>
      </c>
      <c r="KH15" s="281">
        <f t="shared" si="9"/>
        <v>0</v>
      </c>
      <c r="KI15" s="282">
        <f t="shared" si="9"/>
        <v>0</v>
      </c>
      <c r="KJ15" s="281">
        <f t="shared" si="9"/>
        <v>0</v>
      </c>
      <c r="KK15" s="282">
        <f t="shared" si="9"/>
        <v>0</v>
      </c>
      <c r="KL15" s="281">
        <f t="shared" si="9"/>
        <v>0</v>
      </c>
      <c r="KM15" s="282">
        <f t="shared" si="9"/>
        <v>0</v>
      </c>
      <c r="KN15" s="281">
        <f t="shared" si="9"/>
        <v>0</v>
      </c>
      <c r="KO15" s="282">
        <f t="shared" si="9"/>
        <v>0</v>
      </c>
      <c r="KP15" s="281">
        <f t="shared" si="9"/>
        <v>0</v>
      </c>
      <c r="KQ15" s="282">
        <f t="shared" si="9"/>
        <v>0</v>
      </c>
      <c r="KR15" s="281">
        <f t="shared" si="9"/>
        <v>0</v>
      </c>
      <c r="KS15" s="282">
        <f t="shared" si="9"/>
        <v>0</v>
      </c>
      <c r="KT15" s="281">
        <f t="shared" si="9"/>
        <v>0</v>
      </c>
      <c r="KU15" s="282">
        <f t="shared" si="9"/>
        <v>0</v>
      </c>
      <c r="KV15" s="281">
        <f t="shared" si="9"/>
        <v>0</v>
      </c>
      <c r="KW15" s="282">
        <f t="shared" si="9"/>
        <v>0</v>
      </c>
      <c r="KX15" s="281">
        <f t="shared" si="9"/>
        <v>0</v>
      </c>
      <c r="KY15" s="282">
        <f t="shared" si="9"/>
        <v>0</v>
      </c>
      <c r="KZ15" s="281">
        <f t="shared" si="9"/>
        <v>0</v>
      </c>
      <c r="LA15" s="282">
        <f t="shared" si="9"/>
        <v>0</v>
      </c>
      <c r="LB15" s="281">
        <f t="shared" si="9"/>
        <v>0</v>
      </c>
      <c r="LC15" s="282">
        <f t="shared" si="9"/>
        <v>0</v>
      </c>
      <c r="LD15" s="281">
        <f t="shared" si="9"/>
        <v>0</v>
      </c>
      <c r="LE15" s="282">
        <f t="shared" si="9"/>
        <v>0</v>
      </c>
      <c r="LH15" s="5"/>
      <c r="LI15" s="4"/>
      <c r="LK15" s="277"/>
      <c r="LL15" s="278"/>
      <c r="LO15" s="5"/>
      <c r="LP15" s="4"/>
      <c r="LR15" s="277"/>
      <c r="LS15" s="278"/>
    </row>
    <row r="16" spans="2:417" ht="16.5" customHeight="1" x14ac:dyDescent="0.25">
      <c r="Q16" s="39">
        <v>1</v>
      </c>
      <c r="R16" s="21">
        <v>0.3</v>
      </c>
      <c r="S16" s="86">
        <v>0.24191551349968093</v>
      </c>
      <c r="T16" s="178">
        <v>0.25</v>
      </c>
      <c r="U16" s="179">
        <v>0.21645072260497769</v>
      </c>
      <c r="V16" s="24">
        <v>0</v>
      </c>
      <c r="W16" s="24">
        <v>0.3106704489153797</v>
      </c>
      <c r="X16" s="178">
        <v>0</v>
      </c>
      <c r="Y16" s="179">
        <v>0.25824156518991215</v>
      </c>
      <c r="Z16" s="17">
        <v>0.04</v>
      </c>
      <c r="AA16" s="19">
        <v>0.22800000000000001</v>
      </c>
      <c r="AB16" s="17">
        <v>0</v>
      </c>
      <c r="AC16" s="17">
        <v>0.26483382530491384</v>
      </c>
      <c r="AD16" s="17">
        <v>0</v>
      </c>
      <c r="AE16" s="17">
        <v>0.11713803811563497</v>
      </c>
      <c r="AF16" s="17">
        <v>0</v>
      </c>
      <c r="AG16" s="17">
        <v>0.21008452488130186</v>
      </c>
      <c r="AH16" s="18">
        <v>0</v>
      </c>
      <c r="AI16" s="19">
        <v>7.1046766596222083E-2</v>
      </c>
      <c r="AJ16" s="18">
        <v>0.3</v>
      </c>
      <c r="AK16" s="19">
        <v>0.21645072260497769</v>
      </c>
      <c r="AL16" s="18">
        <v>0</v>
      </c>
      <c r="AM16" s="19">
        <v>0.22409015987338862</v>
      </c>
      <c r="AN16" s="18">
        <v>0</v>
      </c>
      <c r="AO16" s="19">
        <v>0.23427607623126995</v>
      </c>
      <c r="AP16" s="18">
        <v>0</v>
      </c>
      <c r="AQ16" s="19">
        <v>0.3310422816311423</v>
      </c>
      <c r="AR16" s="18">
        <v>0.3</v>
      </c>
      <c r="AS16" s="19">
        <v>0.22790987850759412</v>
      </c>
      <c r="AT16" s="18">
        <v>0</v>
      </c>
      <c r="AU16" s="19">
        <v>0.15278874536821951</v>
      </c>
      <c r="AV16" s="44">
        <v>0</v>
      </c>
      <c r="AW16" s="19">
        <v>0.19098593171027439</v>
      </c>
      <c r="AX16" s="18">
        <v>0</v>
      </c>
      <c r="AY16" s="19">
        <v>8.9126768131461406E-2</v>
      </c>
      <c r="AZ16" s="17">
        <v>0</v>
      </c>
      <c r="BA16" s="17">
        <v>0.48383102699936187</v>
      </c>
      <c r="BB16" s="18">
        <v>0</v>
      </c>
      <c r="BC16" s="19">
        <v>0.13063437728982769</v>
      </c>
      <c r="BD16" s="17">
        <v>0</v>
      </c>
      <c r="BE16" s="17">
        <v>0.2877521371101468</v>
      </c>
      <c r="BF16" s="18">
        <v>0</v>
      </c>
      <c r="BG16" s="19">
        <v>0.54520117305559668</v>
      </c>
      <c r="BH16" s="17">
        <v>0</v>
      </c>
      <c r="BI16" s="17">
        <v>0.39674144213947671</v>
      </c>
      <c r="BJ16" s="18">
        <v>1E-3</v>
      </c>
      <c r="BK16" s="19">
        <v>0.12399999999999994</v>
      </c>
      <c r="BL16" s="18">
        <v>0</v>
      </c>
      <c r="BM16" s="19">
        <v>0.245</v>
      </c>
      <c r="BN16" s="17">
        <v>0</v>
      </c>
      <c r="BO16" s="17">
        <v>0.11899999999999999</v>
      </c>
      <c r="BP16" s="18"/>
      <c r="BQ16" s="19"/>
      <c r="BR16" s="18">
        <v>0</v>
      </c>
      <c r="BS16" s="19">
        <v>0.48383102699936187</v>
      </c>
      <c r="BT16" s="18">
        <v>0</v>
      </c>
      <c r="BU16" s="19">
        <v>0.47364511064148052</v>
      </c>
      <c r="BV16" s="15">
        <v>0</v>
      </c>
      <c r="BW16" s="20">
        <v>0.48383102699936187</v>
      </c>
      <c r="BX16" s="15">
        <v>0</v>
      </c>
      <c r="BY16" s="20">
        <v>0.48383102699936187</v>
      </c>
      <c r="BZ16" s="15">
        <v>0</v>
      </c>
      <c r="CA16" s="16">
        <v>0.47873806882042119</v>
      </c>
      <c r="CB16" s="18">
        <v>0</v>
      </c>
      <c r="CC16" s="19">
        <v>0.48383102699936187</v>
      </c>
      <c r="CD16" s="18">
        <v>0</v>
      </c>
      <c r="CE16" s="19">
        <v>0.48383102699936187</v>
      </c>
      <c r="CF16" s="18">
        <v>0</v>
      </c>
      <c r="CG16" s="19">
        <v>0.4812845479098915</v>
      </c>
      <c r="CH16" s="17">
        <v>0</v>
      </c>
      <c r="CI16" s="17">
        <v>0.4812845479098915</v>
      </c>
      <c r="CJ16" s="18">
        <v>0</v>
      </c>
      <c r="CK16" s="19">
        <v>0.47873806882042119</v>
      </c>
      <c r="CL16" s="18">
        <v>0</v>
      </c>
      <c r="CM16" s="301">
        <v>1</v>
      </c>
      <c r="CN16" s="24"/>
      <c r="CO16" s="300"/>
      <c r="CP16" s="24">
        <v>0</v>
      </c>
      <c r="CQ16" s="300">
        <v>0.4</v>
      </c>
      <c r="CR16" s="295">
        <v>0.32</v>
      </c>
      <c r="CS16" s="241">
        <v>0.375</v>
      </c>
      <c r="CT16" s="240">
        <v>0</v>
      </c>
      <c r="CU16" s="241">
        <v>0.124</v>
      </c>
      <c r="CV16" s="240">
        <v>0</v>
      </c>
      <c r="CW16" s="241">
        <v>0.14000000000000001</v>
      </c>
      <c r="CX16" s="240"/>
      <c r="CY16" s="241"/>
      <c r="CZ16" s="262">
        <v>1.1000000000000001</v>
      </c>
      <c r="DA16" s="263">
        <v>0.33500000000000002</v>
      </c>
      <c r="DB16" s="262">
        <v>0</v>
      </c>
      <c r="DC16" s="263">
        <v>0.48128454790989145</v>
      </c>
      <c r="DD16" s="262">
        <v>0</v>
      </c>
      <c r="DE16" s="263">
        <v>0.17443381762871732</v>
      </c>
      <c r="DF16" s="62"/>
      <c r="DG16" s="63"/>
      <c r="DH16" s="62"/>
      <c r="DI16" s="63"/>
      <c r="DJ16" s="62"/>
      <c r="DK16" s="63"/>
      <c r="DL16" s="62"/>
      <c r="DM16" s="63"/>
      <c r="DN16" s="62"/>
      <c r="DO16" s="63"/>
      <c r="DP16" s="62"/>
      <c r="DQ16" s="63"/>
      <c r="DR16" s="62"/>
      <c r="DS16" s="63"/>
      <c r="DT16" s="62"/>
      <c r="DU16" s="63"/>
      <c r="DV16" s="62"/>
      <c r="DW16" s="63"/>
      <c r="DX16" s="62"/>
      <c r="DY16" s="63"/>
      <c r="DZ16" s="62"/>
      <c r="EA16" s="63"/>
      <c r="EB16" s="62"/>
      <c r="EC16" s="63"/>
      <c r="ED16" s="62"/>
      <c r="EE16" s="63"/>
      <c r="EF16" s="62"/>
      <c r="EG16" s="63"/>
      <c r="EH16" s="62"/>
      <c r="EI16" s="63"/>
      <c r="EJ16" s="62"/>
      <c r="EK16" s="63"/>
      <c r="EL16" s="62"/>
      <c r="EM16" s="63"/>
      <c r="EN16" s="62"/>
      <c r="EO16" s="63"/>
      <c r="EP16" s="62"/>
      <c r="EQ16" s="63"/>
      <c r="ER16" s="62"/>
      <c r="ES16" s="63"/>
      <c r="ET16" s="62"/>
      <c r="EU16" s="63"/>
      <c r="EV16" s="62"/>
      <c r="EW16" s="63"/>
      <c r="EX16" s="62"/>
      <c r="EY16" s="63"/>
      <c r="EZ16" s="62"/>
      <c r="FA16" s="63"/>
      <c r="FB16" s="62"/>
      <c r="FC16" s="63"/>
      <c r="FD16" s="62"/>
      <c r="FE16" s="63"/>
      <c r="FF16" s="62"/>
      <c r="FG16" s="63"/>
      <c r="FH16" s="62"/>
      <c r="FI16" s="63"/>
      <c r="FJ16" s="62"/>
      <c r="FK16" s="63"/>
      <c r="FL16" s="62"/>
      <c r="FM16" s="63"/>
      <c r="FN16" s="62"/>
      <c r="FO16" s="63"/>
      <c r="FP16" s="62"/>
      <c r="FQ16" s="63"/>
      <c r="FR16" s="62"/>
      <c r="FS16" s="63"/>
      <c r="FT16" s="62"/>
      <c r="FU16" s="63"/>
      <c r="FV16" s="62"/>
      <c r="FW16" s="63"/>
      <c r="FX16" s="62"/>
      <c r="FY16" s="63"/>
      <c r="FZ16" s="62"/>
      <c r="GA16" s="63"/>
      <c r="GB16" s="62"/>
      <c r="GC16" s="63"/>
      <c r="GD16" s="62"/>
      <c r="GE16" s="63"/>
      <c r="GF16" s="62"/>
      <c r="GG16" s="63"/>
      <c r="GH16" s="62"/>
      <c r="GI16" s="63"/>
      <c r="GJ16" s="62"/>
      <c r="GK16" s="63"/>
      <c r="GL16" s="62"/>
      <c r="GM16" s="63"/>
      <c r="GN16" s="62"/>
      <c r="GO16" s="63"/>
      <c r="GP16" s="62"/>
      <c r="GQ16" s="63"/>
      <c r="GR16" s="62"/>
      <c r="GS16" s="63"/>
      <c r="GT16" s="62"/>
      <c r="GU16" s="63"/>
      <c r="GV16" s="62"/>
      <c r="GW16" s="63"/>
      <c r="GX16" s="62"/>
      <c r="GY16" s="63"/>
      <c r="GZ16" s="62"/>
      <c r="HA16" s="63"/>
      <c r="HB16" s="62"/>
      <c r="HC16" s="63"/>
      <c r="HD16" s="62"/>
      <c r="HE16" s="63"/>
      <c r="HF16" s="62"/>
      <c r="HG16" s="63"/>
      <c r="HH16" s="62"/>
      <c r="HI16" s="63"/>
      <c r="HJ16" s="62"/>
      <c r="HK16" s="63"/>
      <c r="HL16" s="62"/>
      <c r="HM16" s="63"/>
      <c r="HN16" s="62"/>
      <c r="HO16" s="63"/>
      <c r="HP16" s="62"/>
      <c r="HQ16" s="63"/>
      <c r="HR16" s="62"/>
      <c r="HS16" s="63"/>
      <c r="HT16" s="62"/>
      <c r="HU16" s="63"/>
      <c r="HV16" s="62"/>
      <c r="HW16" s="63"/>
      <c r="HX16" s="62"/>
      <c r="HY16" s="63"/>
      <c r="HZ16" s="62"/>
      <c r="IA16" s="63"/>
      <c r="IB16" s="62"/>
      <c r="IC16" s="63"/>
      <c r="ID16" s="62"/>
      <c r="IE16" s="63"/>
      <c r="IF16" s="62"/>
      <c r="IG16" s="63"/>
      <c r="IH16" s="62"/>
      <c r="II16" s="63"/>
      <c r="IJ16" s="62"/>
      <c r="IK16" s="63"/>
      <c r="IL16" s="62"/>
      <c r="IM16" s="63"/>
      <c r="IN16" s="62"/>
      <c r="IO16" s="63"/>
      <c r="IP16" s="62"/>
      <c r="IQ16" s="63"/>
      <c r="IR16" s="62"/>
      <c r="IS16" s="63"/>
      <c r="IT16" s="62"/>
      <c r="IU16" s="63"/>
      <c r="IV16" s="62"/>
      <c r="IW16" s="63"/>
      <c r="IX16" s="62"/>
      <c r="IY16" s="63"/>
      <c r="IZ16" s="62"/>
      <c r="JA16" s="63"/>
      <c r="JB16" s="62"/>
      <c r="JC16" s="63"/>
      <c r="JD16" s="62"/>
      <c r="JE16" s="63"/>
      <c r="JF16" s="62"/>
      <c r="JG16" s="63"/>
      <c r="JH16" s="62"/>
      <c r="JI16" s="63"/>
      <c r="JJ16" s="62"/>
      <c r="JK16" s="63"/>
      <c r="JL16" s="62"/>
      <c r="JM16" s="63"/>
      <c r="JN16" s="62"/>
      <c r="JO16" s="63"/>
      <c r="JP16" s="62"/>
      <c r="JQ16" s="63"/>
      <c r="JR16" s="62"/>
      <c r="JS16" s="63"/>
      <c r="JT16" s="62"/>
      <c r="JU16" s="63"/>
      <c r="JV16" s="62"/>
      <c r="JW16" s="63"/>
      <c r="JX16" s="62"/>
      <c r="JY16" s="63"/>
      <c r="JZ16" s="62"/>
      <c r="KA16" s="63"/>
      <c r="KB16" s="62"/>
      <c r="KC16" s="63"/>
      <c r="KD16" s="62"/>
      <c r="KE16" s="63"/>
      <c r="KF16" s="62"/>
      <c r="KG16" s="63"/>
      <c r="KH16" s="62"/>
      <c r="KI16" s="63"/>
      <c r="KJ16" s="62"/>
      <c r="KK16" s="63"/>
      <c r="KL16" s="62"/>
      <c r="KM16" s="63"/>
      <c r="KN16" s="62"/>
      <c r="KO16" s="63"/>
      <c r="KP16" s="62"/>
      <c r="KQ16" s="63"/>
      <c r="KR16" s="62"/>
      <c r="KS16" s="63"/>
      <c r="KT16" s="62"/>
      <c r="KU16" s="63"/>
      <c r="KV16" s="62"/>
      <c r="KW16" s="63"/>
      <c r="KX16" s="62"/>
      <c r="KY16" s="63"/>
      <c r="KZ16" s="62"/>
      <c r="LA16" s="63"/>
      <c r="LB16" s="62"/>
      <c r="LC16" s="63"/>
      <c r="LD16" s="62"/>
      <c r="LE16" s="63"/>
      <c r="LH16" s="11">
        <f>LK16+0</f>
        <v>0</v>
      </c>
      <c r="LI16" s="9">
        <f>(LL16+0)</f>
        <v>0.25824156518991215</v>
      </c>
      <c r="LK16" s="12">
        <f t="shared" ref="LK16:LK79" si="10">_xlfn.SINGLE(INDEX(drag_functions_data,Q16,(2*_xlfn.SINGLE(chosen_drag_function)-1)))</f>
        <v>0</v>
      </c>
      <c r="LL16" s="10" cm="1">
        <f t="array" ref="LL16">INDEX(drag_functions_data,Q16,(2*chosen_drag_function))*$B$3</f>
        <v>0.25824156518991215</v>
      </c>
      <c r="LO16" s="11">
        <f>LR16+0</f>
        <v>0</v>
      </c>
      <c r="LP16" s="9">
        <f>LS16+0</f>
        <v>0.11713803811563497</v>
      </c>
      <c r="LR16" s="12">
        <f t="shared" ref="LR16:LR79" si="11">INDEX(drag_functions_data,Q16,(2*$B$6-1))</f>
        <v>0</v>
      </c>
      <c r="LS16" s="10" cm="1">
        <f t="array" ref="LS16">INDEX(drag_functions_data,Q16,(2*$B$6)) * $B$7</f>
        <v>0.11713803811563497</v>
      </c>
      <c r="MD16">
        <f t="shared" ref="MD16:MD74" si="12">IF(S17 &gt; 0, R17, "")</f>
        <v>0.5</v>
      </c>
      <c r="ME16">
        <f t="shared" ref="ME16:ME74" si="13">IF(S17 &gt; 0, S17*8/PI(), "")</f>
        <v>0.51552218237221459</v>
      </c>
      <c r="MF16">
        <f t="shared" ref="MF16:MF74" si="14">IF(U17 &gt; 0, T17, "")</f>
        <v>0.5</v>
      </c>
      <c r="MG16">
        <f t="shared" ref="MG16:MG74" si="15">IF(U17 &gt; 0, U17*8/PI(), "")</f>
        <v>0.50579534874255017</v>
      </c>
      <c r="MH16">
        <f t="shared" ref="MH16:MH74" si="16">IF(W17 &gt; 0, V17, "")</f>
        <v>0.1</v>
      </c>
      <c r="MI16">
        <f t="shared" ref="MI16:MI74" si="17">IF(W17 &gt; 0, W17*8/PI(), "")</f>
        <v>0.77166213462004452</v>
      </c>
      <c r="MN16">
        <f t="shared" ref="MN16:MN74" si="18">IF(AC17 &gt; 0, AB17, "")</f>
        <v>0.05</v>
      </c>
      <c r="MO16">
        <f t="shared" ref="MO16:MO74" si="19">IF(AC17 &gt; 0, AC17*8/PI(), "")</f>
        <v>0.65494013106407145</v>
      </c>
      <c r="MP16">
        <f t="shared" ref="MP16:MP74" si="20">IF(AE17 &gt; 0, AD17, "")</f>
        <v>0.5</v>
      </c>
      <c r="MQ16">
        <f t="shared" ref="MQ16:MQ74" si="21">IF(AE17 &gt; 0, AE17*8/PI(), "")</f>
        <v>0.2982895646430424</v>
      </c>
      <c r="MR16">
        <f t="shared" ref="MR16:MR74" si="22">IF(AG17 &gt; 0, AF17, "")</f>
        <v>0.1</v>
      </c>
      <c r="MS16">
        <f t="shared" ref="MS16:MS74" si="23">IF(AG17 &gt; 0, AG17*8/PI(), "")</f>
        <v>0.53497584963154354</v>
      </c>
      <c r="MT16">
        <f t="shared" ref="MT16:MT74" si="24">IF(AI17 &gt; 0, AH17, "")</f>
        <v>0.1</v>
      </c>
      <c r="MU16">
        <f t="shared" ref="MU16:MU74" si="25">IF(AI17 &gt; 0, AI17*8/PI(), "")</f>
        <v>0.17702837205989258</v>
      </c>
      <c r="MV16">
        <f t="shared" ref="MV16:MV74" si="26">IF(AK17 &gt; 0, AJ17, "")</f>
        <v>0.5</v>
      </c>
      <c r="MW16">
        <f t="shared" ref="MW16:MW74" si="27">IF(AK17 &gt; 0, AK17*8/PI(), "")</f>
        <v>0.55118723901431754</v>
      </c>
      <c r="MX16">
        <f t="shared" ref="MX16:MX74" si="28">IF(AM17 &gt; 0, AL17, "")</f>
        <v>0.1</v>
      </c>
      <c r="MY16">
        <f t="shared" ref="MY16:MY74" si="29">IF(AM17 &gt; 0, AM17*8/PI(), "")</f>
        <v>0.57064090627364628</v>
      </c>
      <c r="MZ16">
        <f t="shared" ref="MZ16:MZ74" si="30">IF(AO17 &gt; 0, AN17, "")</f>
        <v>0.1</v>
      </c>
      <c r="NA16">
        <f t="shared" ref="NA16:NA74" si="31">IF(AO17 &gt; 0, AO17*8/PI(), "")</f>
        <v>0.59657912928608481</v>
      </c>
      <c r="NB16">
        <f t="shared" ref="NB16:NB74" si="32">IF(AQ17 &gt; 0, AP17, "")</f>
        <v>0.2</v>
      </c>
      <c r="NC16">
        <f t="shared" ref="NC16:NC74" si="33">IF(AQ17 &gt; 0, AQ17*8/PI(), "")</f>
        <v>0.84299224790425031</v>
      </c>
      <c r="ND16">
        <f t="shared" ref="ND16:ND74" si="34">IF(AS17 &gt; 0, AR17, "")</f>
        <v>0.4</v>
      </c>
      <c r="NE16">
        <f t="shared" ref="NE16:NE74" si="35">IF(AS17 &gt; 0, AS17*8/PI(), "")</f>
        <v>0.56285943936991489</v>
      </c>
      <c r="NF16">
        <f t="shared" ref="NF16:NF74" si="36">IF(AU17 &gt; 0, AT17, "")</f>
        <v>0.2</v>
      </c>
      <c r="NG16">
        <f t="shared" ref="NG16:NG74" si="37">IF(AU17 &gt; 0, AU17*8/PI(), "")</f>
        <v>0.38907334518657705</v>
      </c>
      <c r="NH16">
        <f t="shared" ref="NH16:NH74" si="38">IF(AW17 &gt; 0, AV17, "")</f>
        <v>0.25</v>
      </c>
      <c r="NI16">
        <f t="shared" ref="NI16:NI74" si="39">IF(AW17 &gt; 0, AW17*8/PI(), "")</f>
        <v>0.48634168148322132</v>
      </c>
      <c r="NJ16">
        <f t="shared" ref="NJ16:NJ74" si="40">IF(AY17 &gt; 0, AX17, "")</f>
        <v>0.2</v>
      </c>
      <c r="NK16">
        <f t="shared" ref="NK16:NK74" si="41">IF(AY17 &gt; 0, AY17*8/PI(), "")</f>
        <v>0.22695945135883666</v>
      </c>
      <c r="NL16">
        <f t="shared" ref="NL16:NL74" si="42">IF(BA17 &gt; 0, AZ17, "")</f>
        <v>0.2</v>
      </c>
      <c r="NM16">
        <f t="shared" ref="NM16:NM74" si="43">IF(BA17 &gt; 0, BA17*8/PI(), "")</f>
        <v>1.2320655930908275</v>
      </c>
      <c r="NN16">
        <f t="shared" ref="NN16:NN74" si="44">IF(BC17 &gt; 0, BB17, "")</f>
        <v>0.1</v>
      </c>
      <c r="NO16">
        <f t="shared" ref="NO16:NO74" si="45">IF(BC17 &gt; 0, BC17*8/PI(), "")</f>
        <v>0.31904014305299322</v>
      </c>
      <c r="NP16">
        <f t="shared" ref="NP16:NP74" si="46">IF(BE17 &gt; 0, BD17, "")</f>
        <v>0.2</v>
      </c>
      <c r="NQ16">
        <f t="shared" ref="NQ16:NQ74" si="47">IF(BE17 &gt; 0, BE17*8/PI(), "")</f>
        <v>0.73275480010138683</v>
      </c>
      <c r="NR16">
        <f t="shared" ref="NR16:NR74" si="48">IF(BG17 &gt; 0, BF17, "")</f>
        <v>0.2</v>
      </c>
      <c r="NS16">
        <f t="shared" ref="NS16:NS74" si="49">IF(BG17 &gt; 0, BG17*8/PI(), "")</f>
        <v>1.3993671315210554</v>
      </c>
      <c r="NT16">
        <f t="shared" ref="NT16:NT74" si="50">IF(BI17 &gt; 0, BH17, "")</f>
        <v>0.2</v>
      </c>
      <c r="NU16">
        <f t="shared" ref="NU16:NU74" si="51">IF(BI17 &gt; 0, BI17*8/PI(), "")</f>
        <v>1.0083484196085457</v>
      </c>
      <c r="OB16" t="str">
        <f t="shared" ref="OB16:OB74" si="52">IF(BQ17 &gt; 0, BP17, "")</f>
        <v/>
      </c>
      <c r="OC16" t="str">
        <f t="shared" ref="OC16:OC74" si="53">IF(BQ17 &gt; 0, BQ17*8/PI(), "")</f>
        <v/>
      </c>
      <c r="OD16">
        <f t="shared" ref="OD16:OD74" si="54">IF(BS17 &gt; 0, BR17, "")</f>
        <v>0.1</v>
      </c>
      <c r="OE16">
        <f t="shared" ref="OE16:OE74" si="55">IF(BS17 &gt; 0, BS17*8/PI(), "")</f>
        <v>1.2320655930908275</v>
      </c>
      <c r="OF16">
        <f t="shared" ref="OF16:OF74" si="56">IF(BU17 &gt; 0, BT17, "")</f>
        <v>0.1</v>
      </c>
      <c r="OG16">
        <f t="shared" ref="OG16:OG74" si="57">IF(BU17 &gt; 0, BU17*8/PI(), "")</f>
        <v>1.2320655930908275</v>
      </c>
      <c r="OH16">
        <f t="shared" ref="OH16:OH74" si="58">IF(BW17 &gt; 0, BV17, "")</f>
        <v>0.1</v>
      </c>
      <c r="OI16">
        <f t="shared" ref="OI16:OI74" si="59">IF(BW17 &gt; 0, BW17*8/PI(), "")</f>
        <v>1.2255810373377178</v>
      </c>
      <c r="OJ16">
        <f t="shared" ref="OJ16:OJ74" si="60">IF(BY17 &gt; 0, BX17, "")</f>
        <v>0.1</v>
      </c>
      <c r="OK16">
        <f t="shared" ref="OK16:OK74" si="61">IF(BY17 &gt; 0, BY17*8/PI(), "")</f>
        <v>1.1542509240535119</v>
      </c>
      <c r="OL16">
        <f t="shared" ref="OL16:OL74" si="62">IF(CA17 &gt; 0, BZ17, "")</f>
        <v>0.1</v>
      </c>
      <c r="OM16">
        <f t="shared" ref="OM16:OM74" si="63">IF(CA17 &gt; 0, CA17*8/PI(), "")</f>
        <v>1.1088590337817448</v>
      </c>
      <c r="ON16">
        <f t="shared" ref="ON16:ON74" si="64">IF(CC17 &gt; 0, CB17, "")</f>
        <v>0.1</v>
      </c>
      <c r="OO16">
        <f t="shared" ref="OO16:OO74" si="65">IF(CC17 &gt; 0, CC17*8/PI(), "")</f>
        <v>1.2255810373377178</v>
      </c>
      <c r="OP16">
        <f t="shared" ref="OP16:OP74" si="66">IF(CE17 &gt; 0, CD17, "")</f>
        <v>0.1</v>
      </c>
      <c r="OQ16">
        <f t="shared" ref="OQ16:OQ74" si="67">IF(CE17 &gt; 0, CE17*8/PI(), "")</f>
        <v>1.2255810373377178</v>
      </c>
      <c r="OR16">
        <f t="shared" ref="OR16:OR74" si="68">IF(CG17 &gt; 0, CF17, "")</f>
        <v>0.1</v>
      </c>
      <c r="OS16">
        <f t="shared" ref="OS16:OS74" si="69">IF(CG17 &gt; 0, CG17*8/PI(), "")</f>
        <v>1.1801891470659505</v>
      </c>
      <c r="OT16">
        <f t="shared" ref="OT16:OT74" si="70">IF(CI17 &gt; 0, CH17, "")</f>
        <v>0.1</v>
      </c>
      <c r="OU16">
        <f t="shared" ref="OU16:OU74" si="71">IF(CI17 &gt; 0, CI17*8/PI(), "")</f>
        <v>1.2126119258314987</v>
      </c>
      <c r="OV16">
        <f t="shared" ref="OV16:OV74" si="72">IF(CK17 &gt; 0, CJ17, "")</f>
        <v>1.4999999999999999E-2</v>
      </c>
      <c r="OW16">
        <f t="shared" ref="OW16:OW74" si="73">IF(CK17 &gt; 0, CK17*8/PI(), "")</f>
        <v>1.2190964815846081</v>
      </c>
      <c r="OX16">
        <f t="shared" ref="OX16:OX74" si="74">IF(CM17 &gt; 0, CL17, "")</f>
        <v>1</v>
      </c>
      <c r="OY16">
        <f t="shared" ref="OY16:OY74" si="75">IF(CM17 &gt; 0, CM17*8/PI(), "")</f>
        <v>2.5464790894703255</v>
      </c>
      <c r="OZ16" t="str">
        <f t="shared" ref="OZ16:OZ74" si="76">IF(CO17 &gt; 0, CN17, "")</f>
        <v/>
      </c>
      <c r="PA16" t="str">
        <f t="shared" ref="PA16:PA74" si="77">IF(CO17 &gt; 0, CO17*8/PI(), "")</f>
        <v/>
      </c>
    </row>
    <row r="17" spans="17:417" ht="16.5" customHeight="1" x14ac:dyDescent="0.25">
      <c r="Q17" s="38">
        <v>2</v>
      </c>
      <c r="R17" s="21">
        <v>0.5</v>
      </c>
      <c r="S17" s="22">
        <v>0.20244508761289087</v>
      </c>
      <c r="T17" s="178">
        <v>0.5</v>
      </c>
      <c r="U17" s="179">
        <v>0.19862536897868538</v>
      </c>
      <c r="V17" s="24">
        <v>0.1</v>
      </c>
      <c r="W17" s="24">
        <v>0.30303101164696872</v>
      </c>
      <c r="X17" s="178">
        <v>5.8771672054069933E-2</v>
      </c>
      <c r="Y17" s="179">
        <v>0.25415353206129454</v>
      </c>
      <c r="Z17" s="24">
        <v>0.5</v>
      </c>
      <c r="AA17" s="26">
        <v>0.22800000000000001</v>
      </c>
      <c r="AB17" s="24">
        <v>0.05</v>
      </c>
      <c r="AC17" s="24">
        <v>0.25719438803650291</v>
      </c>
      <c r="AD17" s="24">
        <v>0.5</v>
      </c>
      <c r="AE17" s="24">
        <v>0.11713803811563497</v>
      </c>
      <c r="AF17" s="24">
        <v>0.1</v>
      </c>
      <c r="AG17" s="24">
        <v>0.21008452488130186</v>
      </c>
      <c r="AH17" s="25">
        <v>0.1</v>
      </c>
      <c r="AI17" s="26">
        <v>6.9518879142539888E-2</v>
      </c>
      <c r="AJ17" s="25">
        <v>0.5</v>
      </c>
      <c r="AK17" s="26">
        <v>0.21645072260497769</v>
      </c>
      <c r="AL17" s="25">
        <v>0.1</v>
      </c>
      <c r="AM17" s="26">
        <v>0.22409015987338862</v>
      </c>
      <c r="AN17" s="25">
        <v>0.1</v>
      </c>
      <c r="AO17" s="26">
        <v>0.23427607623126995</v>
      </c>
      <c r="AP17" s="25">
        <v>0.2</v>
      </c>
      <c r="AQ17" s="26">
        <v>0.3310422816311423</v>
      </c>
      <c r="AR17" s="25">
        <v>0.4</v>
      </c>
      <c r="AS17" s="26">
        <v>0.22103438496602426</v>
      </c>
      <c r="AT17" s="25">
        <v>0.2</v>
      </c>
      <c r="AU17" s="26">
        <v>0.15278874536821951</v>
      </c>
      <c r="AV17" s="45">
        <v>0.25</v>
      </c>
      <c r="AW17" s="26">
        <v>0.19098593171027439</v>
      </c>
      <c r="AX17" s="25">
        <v>0.2</v>
      </c>
      <c r="AY17" s="26">
        <v>8.9126768131461406E-2</v>
      </c>
      <c r="AZ17" s="24">
        <v>0.2</v>
      </c>
      <c r="BA17" s="24">
        <v>0.48383102699936187</v>
      </c>
      <c r="BB17" s="25">
        <v>0.1</v>
      </c>
      <c r="BC17" s="26">
        <v>0.12528677120194001</v>
      </c>
      <c r="BD17" s="24">
        <v>0.2</v>
      </c>
      <c r="BE17" s="24">
        <v>0.2877521371101468</v>
      </c>
      <c r="BF17" s="25">
        <v>0.2</v>
      </c>
      <c r="BG17" s="26">
        <v>0.54953018750769622</v>
      </c>
      <c r="BH17" s="24">
        <v>0.2</v>
      </c>
      <c r="BI17" s="24">
        <v>0.39597749841263563</v>
      </c>
      <c r="BJ17" s="25">
        <v>5.4387865296863817E-3</v>
      </c>
      <c r="BK17" s="26">
        <v>0.12399999999999994</v>
      </c>
      <c r="BL17" s="25">
        <v>0.7</v>
      </c>
      <c r="BM17" s="26">
        <v>0.25</v>
      </c>
      <c r="BN17" s="24">
        <v>0.7</v>
      </c>
      <c r="BO17" s="24">
        <v>0.11899999999999999</v>
      </c>
      <c r="BP17" s="25"/>
      <c r="BQ17" s="26"/>
      <c r="BR17" s="25">
        <v>0.1</v>
      </c>
      <c r="BS17" s="26">
        <v>0.48383102699936187</v>
      </c>
      <c r="BT17" s="25">
        <v>0.1</v>
      </c>
      <c r="BU17" s="26">
        <v>0.48383102699936187</v>
      </c>
      <c r="BV17" s="21">
        <v>0.1</v>
      </c>
      <c r="BW17" s="22">
        <v>0.4812845479098915</v>
      </c>
      <c r="BX17" s="21">
        <v>0.1</v>
      </c>
      <c r="BY17" s="22">
        <v>0.45327327792571792</v>
      </c>
      <c r="BZ17" s="21">
        <v>0.1</v>
      </c>
      <c r="CA17" s="23">
        <v>0.43544792429942569</v>
      </c>
      <c r="CB17" s="25">
        <v>0.1</v>
      </c>
      <c r="CC17" s="26">
        <v>0.4812845479098915</v>
      </c>
      <c r="CD17" s="25">
        <v>0.1</v>
      </c>
      <c r="CE17" s="26">
        <v>0.4812845479098915</v>
      </c>
      <c r="CF17" s="25">
        <v>0.1</v>
      </c>
      <c r="CG17" s="26">
        <v>0.46345919428359922</v>
      </c>
      <c r="CH17" s="24">
        <v>0.1</v>
      </c>
      <c r="CI17" s="24">
        <v>0.47619158973095088</v>
      </c>
      <c r="CJ17" s="25">
        <v>1.4999999999999999E-2</v>
      </c>
      <c r="CK17" s="26">
        <v>0.47873806882042119</v>
      </c>
      <c r="CL17" s="25">
        <v>1</v>
      </c>
      <c r="CM17" s="302">
        <v>1</v>
      </c>
      <c r="CN17" s="24"/>
      <c r="CO17" s="300"/>
      <c r="CP17" s="27">
        <v>0.2</v>
      </c>
      <c r="CQ17" s="300">
        <v>0.4</v>
      </c>
      <c r="CR17" s="296">
        <v>0.35</v>
      </c>
      <c r="CS17" s="243">
        <v>0.30399999999999999</v>
      </c>
      <c r="CT17" s="242">
        <v>0.875</v>
      </c>
      <c r="CU17" s="243">
        <v>0.12399999999999994</v>
      </c>
      <c r="CV17" s="242">
        <v>0.8</v>
      </c>
      <c r="CW17" s="243">
        <v>0.14000000000000001</v>
      </c>
      <c r="CX17" s="242"/>
      <c r="CY17" s="243"/>
      <c r="CZ17" s="264">
        <v>1.1399999999999999</v>
      </c>
      <c r="DA17" s="265">
        <v>0.33200000000000002</v>
      </c>
      <c r="DB17" s="264">
        <v>0.1</v>
      </c>
      <c r="DC17" s="265">
        <v>0.47186257527885134</v>
      </c>
      <c r="DD17" s="264">
        <v>0.1</v>
      </c>
      <c r="DE17" s="265">
        <v>0.17316057808398214</v>
      </c>
      <c r="DF17" s="64"/>
      <c r="DG17" s="65"/>
      <c r="DH17" s="64"/>
      <c r="DI17" s="65"/>
      <c r="DJ17" s="64"/>
      <c r="DK17" s="65"/>
      <c r="DL17" s="64"/>
      <c r="DM17" s="65"/>
      <c r="DN17" s="64"/>
      <c r="DO17" s="65"/>
      <c r="DP17" s="64"/>
      <c r="DQ17" s="65"/>
      <c r="DR17" s="64"/>
      <c r="DS17" s="65"/>
      <c r="DT17" s="64"/>
      <c r="DU17" s="65"/>
      <c r="DV17" s="64"/>
      <c r="DW17" s="65"/>
      <c r="DX17" s="64"/>
      <c r="DY17" s="65"/>
      <c r="DZ17" s="64"/>
      <c r="EA17" s="65"/>
      <c r="EB17" s="64"/>
      <c r="EC17" s="65"/>
      <c r="ED17" s="64"/>
      <c r="EE17" s="65"/>
      <c r="EF17" s="64"/>
      <c r="EG17" s="65"/>
      <c r="EH17" s="64"/>
      <c r="EI17" s="65"/>
      <c r="EJ17" s="64"/>
      <c r="EK17" s="65"/>
      <c r="EL17" s="64"/>
      <c r="EM17" s="65"/>
      <c r="EN17" s="64"/>
      <c r="EO17" s="65"/>
      <c r="EP17" s="64"/>
      <c r="EQ17" s="65"/>
      <c r="ER17" s="64"/>
      <c r="ES17" s="65"/>
      <c r="ET17" s="64"/>
      <c r="EU17" s="65"/>
      <c r="EV17" s="64"/>
      <c r="EW17" s="65"/>
      <c r="EX17" s="64"/>
      <c r="EY17" s="65"/>
      <c r="EZ17" s="64"/>
      <c r="FA17" s="65"/>
      <c r="FB17" s="64"/>
      <c r="FC17" s="65"/>
      <c r="FD17" s="64"/>
      <c r="FE17" s="65"/>
      <c r="FF17" s="64"/>
      <c r="FG17" s="65"/>
      <c r="FH17" s="64"/>
      <c r="FI17" s="65"/>
      <c r="FJ17" s="64"/>
      <c r="FK17" s="65"/>
      <c r="FL17" s="64"/>
      <c r="FM17" s="65"/>
      <c r="FN17" s="64"/>
      <c r="FO17" s="65"/>
      <c r="FP17" s="64"/>
      <c r="FQ17" s="65"/>
      <c r="FR17" s="64"/>
      <c r="FS17" s="65"/>
      <c r="FT17" s="64"/>
      <c r="FU17" s="65"/>
      <c r="FV17" s="64"/>
      <c r="FW17" s="65"/>
      <c r="FX17" s="64"/>
      <c r="FY17" s="65"/>
      <c r="FZ17" s="64"/>
      <c r="GA17" s="65"/>
      <c r="GB17" s="64"/>
      <c r="GC17" s="65"/>
      <c r="GD17" s="64"/>
      <c r="GE17" s="65"/>
      <c r="GF17" s="64"/>
      <c r="GG17" s="65"/>
      <c r="GH17" s="64"/>
      <c r="GI17" s="65"/>
      <c r="GJ17" s="64"/>
      <c r="GK17" s="65"/>
      <c r="GL17" s="64"/>
      <c r="GM17" s="65"/>
      <c r="GN17" s="64"/>
      <c r="GO17" s="65"/>
      <c r="GP17" s="64"/>
      <c r="GQ17" s="65"/>
      <c r="GR17" s="64"/>
      <c r="GS17" s="65"/>
      <c r="GT17" s="64"/>
      <c r="GU17" s="65"/>
      <c r="GV17" s="64"/>
      <c r="GW17" s="65"/>
      <c r="GX17" s="64"/>
      <c r="GY17" s="65"/>
      <c r="GZ17" s="64"/>
      <c r="HA17" s="65"/>
      <c r="HB17" s="64"/>
      <c r="HC17" s="65"/>
      <c r="HD17" s="64"/>
      <c r="HE17" s="65"/>
      <c r="HF17" s="64"/>
      <c r="HG17" s="65"/>
      <c r="HH17" s="64"/>
      <c r="HI17" s="65"/>
      <c r="HJ17" s="64"/>
      <c r="HK17" s="65"/>
      <c r="HL17" s="64"/>
      <c r="HM17" s="65"/>
      <c r="HN17" s="64"/>
      <c r="HO17" s="65"/>
      <c r="HP17" s="64"/>
      <c r="HQ17" s="65"/>
      <c r="HR17" s="64"/>
      <c r="HS17" s="65"/>
      <c r="HT17" s="64"/>
      <c r="HU17" s="65"/>
      <c r="HV17" s="64"/>
      <c r="HW17" s="65"/>
      <c r="HX17" s="64"/>
      <c r="HY17" s="65"/>
      <c r="HZ17" s="64"/>
      <c r="IA17" s="65"/>
      <c r="IB17" s="64"/>
      <c r="IC17" s="65"/>
      <c r="ID17" s="64"/>
      <c r="IE17" s="65"/>
      <c r="IF17" s="64"/>
      <c r="IG17" s="65"/>
      <c r="IH17" s="64"/>
      <c r="II17" s="65"/>
      <c r="IJ17" s="64"/>
      <c r="IK17" s="65"/>
      <c r="IL17" s="64"/>
      <c r="IM17" s="65"/>
      <c r="IN17" s="64"/>
      <c r="IO17" s="65"/>
      <c r="IP17" s="64"/>
      <c r="IQ17" s="65"/>
      <c r="IR17" s="64"/>
      <c r="IS17" s="65"/>
      <c r="IT17" s="64"/>
      <c r="IU17" s="65"/>
      <c r="IV17" s="64"/>
      <c r="IW17" s="65"/>
      <c r="IX17" s="64"/>
      <c r="IY17" s="65"/>
      <c r="IZ17" s="64"/>
      <c r="JA17" s="65"/>
      <c r="JB17" s="64"/>
      <c r="JC17" s="65"/>
      <c r="JD17" s="64"/>
      <c r="JE17" s="65"/>
      <c r="JF17" s="64"/>
      <c r="JG17" s="65"/>
      <c r="JH17" s="64"/>
      <c r="JI17" s="65"/>
      <c r="JJ17" s="64"/>
      <c r="JK17" s="65"/>
      <c r="JL17" s="64"/>
      <c r="JM17" s="65"/>
      <c r="JN17" s="64"/>
      <c r="JO17" s="65"/>
      <c r="JP17" s="64"/>
      <c r="JQ17" s="65"/>
      <c r="JR17" s="64"/>
      <c r="JS17" s="65"/>
      <c r="JT17" s="64"/>
      <c r="JU17" s="65"/>
      <c r="JV17" s="64"/>
      <c r="JW17" s="65"/>
      <c r="JX17" s="64"/>
      <c r="JY17" s="65"/>
      <c r="JZ17" s="64"/>
      <c r="KA17" s="65"/>
      <c r="KB17" s="64"/>
      <c r="KC17" s="65"/>
      <c r="KD17" s="64"/>
      <c r="KE17" s="65"/>
      <c r="KF17" s="64"/>
      <c r="KG17" s="65"/>
      <c r="KH17" s="64"/>
      <c r="KI17" s="65"/>
      <c r="KJ17" s="64"/>
      <c r="KK17" s="65"/>
      <c r="KL17" s="64"/>
      <c r="KM17" s="65"/>
      <c r="KN17" s="64"/>
      <c r="KO17" s="65"/>
      <c r="KP17" s="64"/>
      <c r="KQ17" s="65"/>
      <c r="KR17" s="64"/>
      <c r="KS17" s="65"/>
      <c r="KT17" s="64"/>
      <c r="KU17" s="65"/>
      <c r="KV17" s="64"/>
      <c r="KW17" s="65"/>
      <c r="KX17" s="64"/>
      <c r="KY17" s="65"/>
      <c r="KZ17" s="64"/>
      <c r="LA17" s="65"/>
      <c r="LB17" s="64"/>
      <c r="LC17" s="65"/>
      <c r="LD17" s="64"/>
      <c r="LE17" s="65"/>
      <c r="LH17" s="12">
        <f t="shared" ref="LH17:LH80" si="78">IF(LK17&gt;LK16,LK17+0,NA())</f>
        <v>5.8771672054069933E-2</v>
      </c>
      <c r="LI17" s="10">
        <f t="shared" ref="LI17:LI29" si="79">IF(LK17&gt;LK16,LL17+0,NA())</f>
        <v>0.25415353206129454</v>
      </c>
      <c r="LK17" s="12">
        <f t="shared" si="10"/>
        <v>5.8771672054069933E-2</v>
      </c>
      <c r="LL17" s="10" cm="1">
        <f t="array" ref="LL17">INDEX(drag_functions_data,Q17,(2*chosen_drag_function))*$B$3</f>
        <v>0.25415353206129454</v>
      </c>
      <c r="LO17" s="12">
        <f t="shared" ref="LO17:LO80" si="80">IF(LR17&gt;LR16,LR17+0,NA())</f>
        <v>0.5</v>
      </c>
      <c r="LP17" s="10">
        <f t="shared" ref="LP17:LP29" si="81">IF(LR17&gt;LR16,LS17+0,NA())</f>
        <v>0.11713803811563497</v>
      </c>
      <c r="LR17" s="12">
        <f t="shared" si="11"/>
        <v>0.5</v>
      </c>
      <c r="LS17" s="10" cm="1">
        <f t="array" ref="LS17">INDEX(drag_functions_data,Q17,(2*$B$6)) * $B$7</f>
        <v>0.11713803811563497</v>
      </c>
      <c r="LT17" s="24"/>
      <c r="MD17">
        <f t="shared" si="12"/>
        <v>0.7</v>
      </c>
      <c r="ME17">
        <f t="shared" si="13"/>
        <v>0.55118723901431754</v>
      </c>
      <c r="MF17">
        <f t="shared" si="14"/>
        <v>0.7</v>
      </c>
      <c r="MG17">
        <f t="shared" si="15"/>
        <v>0.43770751333489921</v>
      </c>
      <c r="MH17">
        <f t="shared" si="16"/>
        <v>0.2</v>
      </c>
      <c r="MI17">
        <f t="shared" si="17"/>
        <v>0.74896618948416094</v>
      </c>
      <c r="MN17">
        <f t="shared" si="18"/>
        <v>0.1</v>
      </c>
      <c r="MO17">
        <f t="shared" si="19"/>
        <v>0.62413849123680076</v>
      </c>
      <c r="MP17">
        <f t="shared" si="20"/>
        <v>0.75</v>
      </c>
      <c r="MQ17">
        <f t="shared" si="21"/>
        <v>0.2982895646430424</v>
      </c>
      <c r="MR17">
        <f t="shared" si="22"/>
        <v>0.2</v>
      </c>
      <c r="MS17">
        <f t="shared" si="23"/>
        <v>0.53497584963154354</v>
      </c>
      <c r="MT17">
        <f t="shared" si="24"/>
        <v>0.2</v>
      </c>
      <c r="MU17">
        <f t="shared" si="25"/>
        <v>0.17313763860802681</v>
      </c>
      <c r="MV17">
        <f t="shared" si="26"/>
        <v>0.7</v>
      </c>
      <c r="MW17">
        <f t="shared" si="27"/>
        <v>0.55118723901431754</v>
      </c>
      <c r="MX17">
        <f t="shared" si="28"/>
        <v>0.5</v>
      </c>
      <c r="MY17">
        <f t="shared" si="29"/>
        <v>0.57064090627364628</v>
      </c>
      <c r="MZ17">
        <f t="shared" si="30"/>
        <v>0.2</v>
      </c>
      <c r="NA17">
        <f t="shared" si="31"/>
        <v>0.59982140716263965</v>
      </c>
      <c r="NB17">
        <f t="shared" si="32"/>
        <v>0.5</v>
      </c>
      <c r="NC17">
        <f t="shared" si="33"/>
        <v>0.84299224790425031</v>
      </c>
      <c r="ND17">
        <f t="shared" si="34"/>
        <v>0.5</v>
      </c>
      <c r="NE17">
        <f t="shared" si="35"/>
        <v>0.54989032786369563</v>
      </c>
      <c r="NF17">
        <f t="shared" si="36"/>
        <v>0.5</v>
      </c>
      <c r="NG17">
        <f t="shared" si="37"/>
        <v>0.38907334518657705</v>
      </c>
      <c r="NH17">
        <f t="shared" si="38"/>
        <v>0.5</v>
      </c>
      <c r="NI17">
        <f t="shared" si="39"/>
        <v>0.48634168148322132</v>
      </c>
      <c r="NJ17">
        <f t="shared" si="40"/>
        <v>0.4</v>
      </c>
      <c r="NK17">
        <f t="shared" si="41"/>
        <v>0.22695945135883666</v>
      </c>
      <c r="NL17">
        <f t="shared" si="42"/>
        <v>0.4</v>
      </c>
      <c r="NM17">
        <f t="shared" si="43"/>
        <v>1.2320655930908275</v>
      </c>
      <c r="NN17">
        <f t="shared" si="44"/>
        <v>0.2</v>
      </c>
      <c r="NO17">
        <f t="shared" si="45"/>
        <v>0.30996176499863975</v>
      </c>
      <c r="NP17">
        <f t="shared" si="46"/>
        <v>0.5</v>
      </c>
      <c r="NQ17">
        <f t="shared" si="47"/>
        <v>0.73275480010138683</v>
      </c>
      <c r="NR17">
        <f t="shared" si="48"/>
        <v>0.4</v>
      </c>
      <c r="NS17">
        <f t="shared" si="49"/>
        <v>1.4207661655063173</v>
      </c>
      <c r="NT17">
        <f t="shared" si="50"/>
        <v>0.4</v>
      </c>
      <c r="NU17">
        <f t="shared" si="51"/>
        <v>1.0070515084579237</v>
      </c>
      <c r="OB17" t="str">
        <f t="shared" si="52"/>
        <v/>
      </c>
      <c r="OC17" t="str">
        <f t="shared" si="53"/>
        <v/>
      </c>
      <c r="OD17">
        <f t="shared" si="54"/>
        <v>0.2</v>
      </c>
      <c r="OE17">
        <f t="shared" si="55"/>
        <v>1.2320655930908275</v>
      </c>
      <c r="OF17">
        <f t="shared" si="56"/>
        <v>0.2</v>
      </c>
      <c r="OG17">
        <f t="shared" si="57"/>
        <v>1.1866737028190599</v>
      </c>
      <c r="OH17">
        <f t="shared" si="58"/>
        <v>0.2</v>
      </c>
      <c r="OI17">
        <f t="shared" si="59"/>
        <v>1.2126119258314987</v>
      </c>
      <c r="OJ17">
        <f t="shared" si="60"/>
        <v>0.2</v>
      </c>
      <c r="OK17">
        <f t="shared" si="61"/>
        <v>0.74572391160760598</v>
      </c>
      <c r="OL17">
        <f t="shared" si="62"/>
        <v>0.2</v>
      </c>
      <c r="OM17">
        <f t="shared" si="63"/>
        <v>0.32422778765548088</v>
      </c>
      <c r="ON17">
        <f t="shared" si="64"/>
        <v>0.2</v>
      </c>
      <c r="OO17">
        <f t="shared" si="65"/>
        <v>1.2190964815846081</v>
      </c>
      <c r="OP17">
        <f t="shared" si="66"/>
        <v>0.2</v>
      </c>
      <c r="OQ17">
        <f t="shared" si="67"/>
        <v>1.2190964815846081</v>
      </c>
      <c r="OR17">
        <f t="shared" si="68"/>
        <v>0.2</v>
      </c>
      <c r="OS17">
        <f t="shared" si="69"/>
        <v>0.90783780543534665</v>
      </c>
      <c r="OT17">
        <f t="shared" si="70"/>
        <v>0.2</v>
      </c>
      <c r="OU17">
        <f t="shared" si="71"/>
        <v>1.1023744780286351</v>
      </c>
      <c r="OV17">
        <f t="shared" si="72"/>
        <v>0.02</v>
      </c>
      <c r="OW17">
        <f t="shared" si="73"/>
        <v>1.2190964815846081</v>
      </c>
      <c r="OX17">
        <f t="shared" si="74"/>
        <v>2</v>
      </c>
      <c r="OY17">
        <f t="shared" si="75"/>
        <v>2.5464790894703255</v>
      </c>
      <c r="OZ17" t="str">
        <f t="shared" si="76"/>
        <v/>
      </c>
      <c r="PA17" t="str">
        <f t="shared" si="77"/>
        <v/>
      </c>
    </row>
    <row r="18" spans="17:417" ht="16.5" customHeight="1" x14ac:dyDescent="0.25">
      <c r="Q18" s="38">
        <f t="shared" ref="Q18:Q81" si="82">2*Q17-Q16</f>
        <v>3</v>
      </c>
      <c r="R18" s="21">
        <v>0.7</v>
      </c>
      <c r="S18" s="22">
        <v>0.21645072260497769</v>
      </c>
      <c r="T18" s="178">
        <v>0.7</v>
      </c>
      <c r="U18" s="179">
        <v>0.17188733853924698</v>
      </c>
      <c r="V18" s="24">
        <v>0.2</v>
      </c>
      <c r="W18" s="24">
        <v>0.2941183348338226</v>
      </c>
      <c r="X18" s="178">
        <v>7.1980303931330536E-2</v>
      </c>
      <c r="Y18" s="179">
        <v>0.25237743380510624</v>
      </c>
      <c r="Z18" s="24">
        <v>0.6</v>
      </c>
      <c r="AA18" s="26">
        <v>0.22800000000000001</v>
      </c>
      <c r="AB18" s="24">
        <v>0.1</v>
      </c>
      <c r="AC18" s="24">
        <v>0.24509861236151884</v>
      </c>
      <c r="AD18" s="24">
        <v>0.75</v>
      </c>
      <c r="AE18" s="24">
        <v>0.11713803811563497</v>
      </c>
      <c r="AF18" s="24">
        <v>0.2</v>
      </c>
      <c r="AG18" s="24">
        <v>0.21008452488130186</v>
      </c>
      <c r="AH18" s="25">
        <v>0.2</v>
      </c>
      <c r="AI18" s="26">
        <v>6.7990991688857694E-2</v>
      </c>
      <c r="AJ18" s="25">
        <v>0.7</v>
      </c>
      <c r="AK18" s="26">
        <v>0.21645072260497769</v>
      </c>
      <c r="AL18" s="25">
        <v>0.5</v>
      </c>
      <c r="AM18" s="26">
        <v>0.22409015987338862</v>
      </c>
      <c r="AN18" s="25">
        <v>0.2</v>
      </c>
      <c r="AO18" s="26">
        <v>0.2355493157760051</v>
      </c>
      <c r="AP18" s="25">
        <v>0.5</v>
      </c>
      <c r="AQ18" s="26">
        <v>0.3310422816311423</v>
      </c>
      <c r="AR18" s="25">
        <v>0.5</v>
      </c>
      <c r="AS18" s="26">
        <v>0.21594142678708361</v>
      </c>
      <c r="AT18" s="25">
        <v>0.5</v>
      </c>
      <c r="AU18" s="26">
        <v>0.15278874536821951</v>
      </c>
      <c r="AV18" s="45">
        <v>0.5</v>
      </c>
      <c r="AW18" s="26">
        <v>0.19098593171027439</v>
      </c>
      <c r="AX18" s="25">
        <v>0.4</v>
      </c>
      <c r="AY18" s="26">
        <v>8.9126768131461406E-2</v>
      </c>
      <c r="AZ18" s="24">
        <v>0.4</v>
      </c>
      <c r="BA18" s="24">
        <v>0.48383102699936187</v>
      </c>
      <c r="BB18" s="25">
        <v>0.2</v>
      </c>
      <c r="BC18" s="26">
        <v>0.12172170047668156</v>
      </c>
      <c r="BD18" s="24">
        <v>0.5</v>
      </c>
      <c r="BE18" s="24">
        <v>0.2877521371101468</v>
      </c>
      <c r="BF18" s="25">
        <v>0.4</v>
      </c>
      <c r="BG18" s="26">
        <v>0.55793356850294828</v>
      </c>
      <c r="BH18" s="24">
        <v>0.4</v>
      </c>
      <c r="BI18" s="24">
        <v>0.39546820259474152</v>
      </c>
      <c r="BJ18" s="25">
        <v>2.9580398915498071E-2</v>
      </c>
      <c r="BK18" s="26">
        <v>0.12399999999999994</v>
      </c>
      <c r="BL18" s="25">
        <v>1</v>
      </c>
      <c r="BM18" s="26">
        <v>0.4</v>
      </c>
      <c r="BN18" s="24">
        <v>0.85</v>
      </c>
      <c r="BO18" s="24">
        <v>0.12</v>
      </c>
      <c r="BP18" s="25"/>
      <c r="BQ18" s="26"/>
      <c r="BR18" s="25">
        <v>0.2</v>
      </c>
      <c r="BS18" s="26">
        <v>0.48383102699936187</v>
      </c>
      <c r="BT18" s="25">
        <v>0.2</v>
      </c>
      <c r="BU18" s="26">
        <v>0.46600567337306953</v>
      </c>
      <c r="BV18" s="21">
        <v>0.2</v>
      </c>
      <c r="BW18" s="22">
        <v>0.47619158973095088</v>
      </c>
      <c r="BX18" s="21">
        <v>0.2</v>
      </c>
      <c r="BY18" s="22">
        <v>0.29284509528908742</v>
      </c>
      <c r="BZ18" s="21">
        <v>0.2</v>
      </c>
      <c r="CA18" s="23">
        <v>0.12732395447351627</v>
      </c>
      <c r="CB18" s="25">
        <v>0.2</v>
      </c>
      <c r="CC18" s="26">
        <v>0.47873806882042119</v>
      </c>
      <c r="CD18" s="25">
        <v>0.2</v>
      </c>
      <c r="CE18" s="26">
        <v>0.47873806882042119</v>
      </c>
      <c r="CF18" s="25">
        <v>0.2</v>
      </c>
      <c r="CG18" s="26">
        <v>0.35650707252584563</v>
      </c>
      <c r="CH18" s="24">
        <v>0.2</v>
      </c>
      <c r="CI18" s="24">
        <v>0.43290144520995538</v>
      </c>
      <c r="CJ18" s="25">
        <v>0.02</v>
      </c>
      <c r="CK18" s="26">
        <v>0.47873806882042119</v>
      </c>
      <c r="CL18" s="25">
        <v>2</v>
      </c>
      <c r="CM18" s="302">
        <v>1</v>
      </c>
      <c r="CN18" s="24"/>
      <c r="CO18" s="300"/>
      <c r="CP18" s="27">
        <v>0.3</v>
      </c>
      <c r="CQ18" s="300">
        <v>0.4</v>
      </c>
      <c r="CR18" s="296">
        <v>0.43</v>
      </c>
      <c r="CS18" s="243">
        <v>0.19600000000000001</v>
      </c>
      <c r="CT18" s="242">
        <v>0.92500000000000004</v>
      </c>
      <c r="CU18" s="243">
        <v>0.15</v>
      </c>
      <c r="CV18" s="242">
        <v>0.85</v>
      </c>
      <c r="CW18" s="243">
        <v>0.14199999999999999</v>
      </c>
      <c r="CX18" s="242"/>
      <c r="CY18" s="243"/>
      <c r="CZ18" s="264">
        <v>1.1599999999999999</v>
      </c>
      <c r="DA18" s="265">
        <v>0.32600000000000001</v>
      </c>
      <c r="DB18" s="264">
        <v>0.2</v>
      </c>
      <c r="DC18" s="265">
        <v>0.4071468825567951</v>
      </c>
      <c r="DD18" s="264">
        <v>0.2</v>
      </c>
      <c r="DE18" s="265">
        <v>0.17061409899451183</v>
      </c>
      <c r="DF18" s="64"/>
      <c r="DG18" s="65"/>
      <c r="DH18" s="64"/>
      <c r="DI18" s="65"/>
      <c r="DJ18" s="64"/>
      <c r="DK18" s="65"/>
      <c r="DL18" s="64"/>
      <c r="DM18" s="65"/>
      <c r="DN18" s="64"/>
      <c r="DO18" s="65"/>
      <c r="DP18" s="64"/>
      <c r="DQ18" s="65"/>
      <c r="DR18" s="64"/>
      <c r="DS18" s="65"/>
      <c r="DT18" s="64"/>
      <c r="DU18" s="65"/>
      <c r="DV18" s="64"/>
      <c r="DW18" s="65"/>
      <c r="DX18" s="64"/>
      <c r="DY18" s="65"/>
      <c r="DZ18" s="64"/>
      <c r="EA18" s="65"/>
      <c r="EB18" s="64"/>
      <c r="EC18" s="65"/>
      <c r="ED18" s="64"/>
      <c r="EE18" s="65"/>
      <c r="EF18" s="64"/>
      <c r="EG18" s="65"/>
      <c r="EH18" s="64"/>
      <c r="EI18" s="65"/>
      <c r="EJ18" s="64"/>
      <c r="EK18" s="65"/>
      <c r="EL18" s="64"/>
      <c r="EM18" s="65"/>
      <c r="EN18" s="64"/>
      <c r="EO18" s="65"/>
      <c r="EP18" s="64"/>
      <c r="EQ18" s="65"/>
      <c r="ER18" s="64"/>
      <c r="ES18" s="65"/>
      <c r="ET18" s="64"/>
      <c r="EU18" s="65"/>
      <c r="EV18" s="64"/>
      <c r="EW18" s="65"/>
      <c r="EX18" s="64"/>
      <c r="EY18" s="65"/>
      <c r="EZ18" s="64"/>
      <c r="FA18" s="65"/>
      <c r="FB18" s="64"/>
      <c r="FC18" s="65"/>
      <c r="FD18" s="64"/>
      <c r="FE18" s="65"/>
      <c r="FF18" s="64"/>
      <c r="FG18" s="65"/>
      <c r="FH18" s="64"/>
      <c r="FI18" s="65"/>
      <c r="FJ18" s="64"/>
      <c r="FK18" s="65"/>
      <c r="FL18" s="64"/>
      <c r="FM18" s="65"/>
      <c r="FN18" s="64"/>
      <c r="FO18" s="65"/>
      <c r="FP18" s="64"/>
      <c r="FQ18" s="65"/>
      <c r="FR18" s="64"/>
      <c r="FS18" s="65"/>
      <c r="FT18" s="64"/>
      <c r="FU18" s="65"/>
      <c r="FV18" s="64"/>
      <c r="FW18" s="65"/>
      <c r="FX18" s="64"/>
      <c r="FY18" s="65"/>
      <c r="FZ18" s="64"/>
      <c r="GA18" s="65"/>
      <c r="GB18" s="64"/>
      <c r="GC18" s="65"/>
      <c r="GD18" s="64"/>
      <c r="GE18" s="65"/>
      <c r="GF18" s="64"/>
      <c r="GG18" s="65"/>
      <c r="GH18" s="64"/>
      <c r="GI18" s="65"/>
      <c r="GJ18" s="64"/>
      <c r="GK18" s="65"/>
      <c r="GL18" s="64"/>
      <c r="GM18" s="65"/>
      <c r="GN18" s="64"/>
      <c r="GO18" s="65"/>
      <c r="GP18" s="64"/>
      <c r="GQ18" s="65"/>
      <c r="GR18" s="64"/>
      <c r="GS18" s="65"/>
      <c r="GT18" s="64"/>
      <c r="GU18" s="65"/>
      <c r="GV18" s="64"/>
      <c r="GW18" s="65"/>
      <c r="GX18" s="64"/>
      <c r="GY18" s="65"/>
      <c r="GZ18" s="64"/>
      <c r="HA18" s="65"/>
      <c r="HB18" s="64"/>
      <c r="HC18" s="65"/>
      <c r="HD18" s="64"/>
      <c r="HE18" s="65"/>
      <c r="HF18" s="64"/>
      <c r="HG18" s="65"/>
      <c r="HH18" s="64"/>
      <c r="HI18" s="65"/>
      <c r="HJ18" s="64"/>
      <c r="HK18" s="65"/>
      <c r="HL18" s="64"/>
      <c r="HM18" s="65"/>
      <c r="HN18" s="64"/>
      <c r="HO18" s="65"/>
      <c r="HP18" s="64"/>
      <c r="HQ18" s="65"/>
      <c r="HR18" s="64"/>
      <c r="HS18" s="65"/>
      <c r="HT18" s="64"/>
      <c r="HU18" s="65"/>
      <c r="HV18" s="64"/>
      <c r="HW18" s="65"/>
      <c r="HX18" s="64"/>
      <c r="HY18" s="65"/>
      <c r="HZ18" s="64"/>
      <c r="IA18" s="65"/>
      <c r="IB18" s="64"/>
      <c r="IC18" s="65"/>
      <c r="ID18" s="64"/>
      <c r="IE18" s="65"/>
      <c r="IF18" s="64"/>
      <c r="IG18" s="65"/>
      <c r="IH18" s="64"/>
      <c r="II18" s="65"/>
      <c r="IJ18" s="64"/>
      <c r="IK18" s="65"/>
      <c r="IL18" s="64"/>
      <c r="IM18" s="65"/>
      <c r="IN18" s="64"/>
      <c r="IO18" s="65"/>
      <c r="IP18" s="64"/>
      <c r="IQ18" s="65"/>
      <c r="IR18" s="64"/>
      <c r="IS18" s="65"/>
      <c r="IT18" s="64"/>
      <c r="IU18" s="65"/>
      <c r="IV18" s="64"/>
      <c r="IW18" s="65"/>
      <c r="IX18" s="64"/>
      <c r="IY18" s="65"/>
      <c r="IZ18" s="64"/>
      <c r="JA18" s="65"/>
      <c r="JB18" s="64"/>
      <c r="JC18" s="65"/>
      <c r="JD18" s="64"/>
      <c r="JE18" s="65"/>
      <c r="JF18" s="64"/>
      <c r="JG18" s="65"/>
      <c r="JH18" s="64"/>
      <c r="JI18" s="65"/>
      <c r="JJ18" s="64"/>
      <c r="JK18" s="65"/>
      <c r="JL18" s="64"/>
      <c r="JM18" s="65"/>
      <c r="JN18" s="64"/>
      <c r="JO18" s="65"/>
      <c r="JP18" s="64"/>
      <c r="JQ18" s="65"/>
      <c r="JR18" s="64"/>
      <c r="JS18" s="65"/>
      <c r="JT18" s="64"/>
      <c r="JU18" s="65"/>
      <c r="JV18" s="64"/>
      <c r="JW18" s="65"/>
      <c r="JX18" s="64"/>
      <c r="JY18" s="65"/>
      <c r="JZ18" s="64"/>
      <c r="KA18" s="65"/>
      <c r="KB18" s="64"/>
      <c r="KC18" s="65"/>
      <c r="KD18" s="64"/>
      <c r="KE18" s="65"/>
      <c r="KF18" s="64"/>
      <c r="KG18" s="65"/>
      <c r="KH18" s="64"/>
      <c r="KI18" s="65"/>
      <c r="KJ18" s="64"/>
      <c r="KK18" s="65"/>
      <c r="KL18" s="64"/>
      <c r="KM18" s="65"/>
      <c r="KN18" s="64"/>
      <c r="KO18" s="65"/>
      <c r="KP18" s="64"/>
      <c r="KQ18" s="65"/>
      <c r="KR18" s="64"/>
      <c r="KS18" s="65"/>
      <c r="KT18" s="64"/>
      <c r="KU18" s="65"/>
      <c r="KV18" s="64"/>
      <c r="KW18" s="65"/>
      <c r="KX18" s="64"/>
      <c r="KY18" s="65"/>
      <c r="KZ18" s="64"/>
      <c r="LA18" s="65"/>
      <c r="LB18" s="64"/>
      <c r="LC18" s="65"/>
      <c r="LD18" s="64"/>
      <c r="LE18" s="65"/>
      <c r="LH18" s="12">
        <f t="shared" si="78"/>
        <v>7.1980303931330536E-2</v>
      </c>
      <c r="LI18" s="10">
        <f t="shared" si="79"/>
        <v>0.25237743380510624</v>
      </c>
      <c r="LK18" s="12">
        <f t="shared" si="10"/>
        <v>7.1980303931330536E-2</v>
      </c>
      <c r="LL18" s="10" cm="1">
        <f t="array" ref="LL18">INDEX(drag_functions_data,Q18,(2*chosen_drag_function))*$B$3</f>
        <v>0.25237743380510624</v>
      </c>
      <c r="LO18" s="12">
        <f t="shared" si="80"/>
        <v>0.75</v>
      </c>
      <c r="LP18" s="10">
        <f t="shared" si="81"/>
        <v>0.11713803811563497</v>
      </c>
      <c r="LR18" s="12">
        <f t="shared" si="11"/>
        <v>0.75</v>
      </c>
      <c r="LS18" s="10" cm="1">
        <f t="array" ref="LS18">INDEX(drag_functions_data,Q18,(2*$B$6)) * $B$7</f>
        <v>0.11713803811563497</v>
      </c>
      <c r="LT18" s="24"/>
      <c r="MD18">
        <f t="shared" si="12"/>
        <v>0.8</v>
      </c>
      <c r="ME18">
        <f t="shared" si="13"/>
        <v>0.64197101955785218</v>
      </c>
      <c r="MF18">
        <f t="shared" si="14"/>
        <v>0.8</v>
      </c>
      <c r="MG18">
        <f t="shared" si="15"/>
        <v>0.43446523545834442</v>
      </c>
      <c r="MH18">
        <f t="shared" si="16"/>
        <v>0.3</v>
      </c>
      <c r="MI18">
        <f t="shared" si="17"/>
        <v>0.71978568859516756</v>
      </c>
      <c r="MN18">
        <f t="shared" si="18"/>
        <v>0.15</v>
      </c>
      <c r="MO18">
        <f t="shared" si="19"/>
        <v>0.60630596291574934</v>
      </c>
      <c r="MP18">
        <f t="shared" si="20"/>
        <v>0.80900000000000005</v>
      </c>
      <c r="MQ18">
        <f t="shared" si="21"/>
        <v>0.31255558729988359</v>
      </c>
      <c r="MR18">
        <f t="shared" si="22"/>
        <v>0.3</v>
      </c>
      <c r="MS18">
        <f t="shared" si="23"/>
        <v>0.53497584963154354</v>
      </c>
      <c r="MT18">
        <f t="shared" si="24"/>
        <v>0.3</v>
      </c>
      <c r="MU18">
        <f t="shared" si="25"/>
        <v>0.16600462727960622</v>
      </c>
      <c r="MV18">
        <f t="shared" si="26"/>
        <v>0.8</v>
      </c>
      <c r="MW18">
        <f t="shared" si="27"/>
        <v>0.55118723901431754</v>
      </c>
      <c r="MX18">
        <f t="shared" si="28"/>
        <v>0.7</v>
      </c>
      <c r="MY18">
        <f t="shared" si="29"/>
        <v>0.57064090627364628</v>
      </c>
      <c r="MZ18">
        <f t="shared" si="30"/>
        <v>0.3</v>
      </c>
      <c r="NA18">
        <f t="shared" si="31"/>
        <v>0.59657912928608481</v>
      </c>
      <c r="NB18">
        <f t="shared" si="32"/>
        <v>0.6</v>
      </c>
      <c r="NC18">
        <f t="shared" si="33"/>
        <v>0.84299224790425031</v>
      </c>
      <c r="ND18">
        <f t="shared" si="34"/>
        <v>0.6</v>
      </c>
      <c r="NE18">
        <f t="shared" si="35"/>
        <v>0.54210886095996402</v>
      </c>
      <c r="NF18">
        <f t="shared" si="36"/>
        <v>0.6</v>
      </c>
      <c r="NG18">
        <f t="shared" si="37"/>
        <v>0.38907334518657705</v>
      </c>
      <c r="NH18">
        <f t="shared" si="38"/>
        <v>0.6</v>
      </c>
      <c r="NI18">
        <f t="shared" si="39"/>
        <v>0.50255307086599543</v>
      </c>
      <c r="NJ18">
        <f t="shared" si="40"/>
        <v>0.6</v>
      </c>
      <c r="NK18">
        <f t="shared" si="41"/>
        <v>0.22695945135883666</v>
      </c>
      <c r="NL18">
        <f t="shared" si="42"/>
        <v>0.5</v>
      </c>
      <c r="NM18">
        <f t="shared" si="43"/>
        <v>1.238550148843937</v>
      </c>
      <c r="NN18">
        <f t="shared" si="44"/>
        <v>0.3</v>
      </c>
      <c r="NO18">
        <f t="shared" si="45"/>
        <v>0.30607103154677395</v>
      </c>
      <c r="NP18">
        <f t="shared" si="46"/>
        <v>0.6</v>
      </c>
      <c r="NQ18">
        <f t="shared" si="47"/>
        <v>0.7470208227582279</v>
      </c>
      <c r="NR18">
        <f t="shared" si="48"/>
        <v>0.6</v>
      </c>
      <c r="NS18">
        <f t="shared" si="49"/>
        <v>1.459025044449664</v>
      </c>
      <c r="NT18">
        <f t="shared" si="50"/>
        <v>0.6</v>
      </c>
      <c r="NU18">
        <f t="shared" si="51"/>
        <v>1.0102937863344785</v>
      </c>
      <c r="OB18" t="str">
        <f t="shared" si="52"/>
        <v/>
      </c>
      <c r="OC18" t="str">
        <f t="shared" si="53"/>
        <v/>
      </c>
      <c r="OD18">
        <f t="shared" si="54"/>
        <v>0.3</v>
      </c>
      <c r="OE18">
        <f t="shared" si="55"/>
        <v>1.2515192603501564</v>
      </c>
      <c r="OF18">
        <f t="shared" si="56"/>
        <v>0.3</v>
      </c>
      <c r="OG18">
        <f t="shared" si="57"/>
        <v>0.61603279654541376</v>
      </c>
      <c r="OH18">
        <f t="shared" si="58"/>
        <v>0.3</v>
      </c>
      <c r="OI18">
        <f t="shared" si="59"/>
        <v>1.1023744780286351</v>
      </c>
      <c r="OJ18">
        <f t="shared" si="60"/>
        <v>0.3</v>
      </c>
      <c r="OK18">
        <f t="shared" si="61"/>
        <v>0.440949791211454</v>
      </c>
      <c r="OL18">
        <f t="shared" si="62"/>
        <v>0.3</v>
      </c>
      <c r="OM18">
        <f t="shared" si="63"/>
        <v>0.41501156819901558</v>
      </c>
      <c r="ON18">
        <f t="shared" si="64"/>
        <v>0.3</v>
      </c>
      <c r="OO18">
        <f t="shared" si="65"/>
        <v>1.2190964815846081</v>
      </c>
      <c r="OP18">
        <f t="shared" si="66"/>
        <v>0.3</v>
      </c>
      <c r="OQ18">
        <f t="shared" si="67"/>
        <v>1.2190964815846081</v>
      </c>
      <c r="OR18">
        <f t="shared" si="68"/>
        <v>0.3</v>
      </c>
      <c r="OS18">
        <f t="shared" si="69"/>
        <v>0.77166213462004452</v>
      </c>
      <c r="OT18">
        <f t="shared" si="70"/>
        <v>0.3</v>
      </c>
      <c r="OU18">
        <f t="shared" si="71"/>
        <v>1.01807525323821</v>
      </c>
      <c r="OV18">
        <f t="shared" si="72"/>
        <v>0.1</v>
      </c>
      <c r="OW18">
        <f t="shared" si="73"/>
        <v>1.2190964815846081</v>
      </c>
      <c r="OX18">
        <f t="shared" si="74"/>
        <v>3</v>
      </c>
      <c r="OY18">
        <f t="shared" si="75"/>
        <v>2.5464790894703255</v>
      </c>
      <c r="OZ18" t="str">
        <f t="shared" si="76"/>
        <v/>
      </c>
      <c r="PA18" t="str">
        <f t="shared" si="77"/>
        <v/>
      </c>
    </row>
    <row r="19" spans="17:417" ht="16.5" customHeight="1" x14ac:dyDescent="0.25">
      <c r="Q19" s="38">
        <f t="shared" si="82"/>
        <v>4</v>
      </c>
      <c r="R19" s="21">
        <v>0.8</v>
      </c>
      <c r="S19" s="22">
        <v>0.25210142985756223</v>
      </c>
      <c r="T19" s="178">
        <v>0.8</v>
      </c>
      <c r="U19" s="179">
        <v>0.17061409899451183</v>
      </c>
      <c r="V19" s="24">
        <v>0.3</v>
      </c>
      <c r="W19" s="24">
        <v>0.28265917893120612</v>
      </c>
      <c r="X19" s="178">
        <v>9.2926172793663803E-2</v>
      </c>
      <c r="Y19" s="179">
        <v>0.24941705403193845</v>
      </c>
      <c r="Z19" s="24">
        <v>0.7</v>
      </c>
      <c r="AA19" s="26">
        <v>0.22800000000000001</v>
      </c>
      <c r="AB19" s="24">
        <v>0.15</v>
      </c>
      <c r="AC19" s="24">
        <v>0.23809579486547544</v>
      </c>
      <c r="AD19" s="24">
        <v>0.80900000000000005</v>
      </c>
      <c r="AE19" s="24">
        <v>0.12274029211246969</v>
      </c>
      <c r="AF19" s="24">
        <v>0.3</v>
      </c>
      <c r="AG19" s="24">
        <v>0.21008452488130186</v>
      </c>
      <c r="AH19" s="25">
        <v>0.3</v>
      </c>
      <c r="AI19" s="26">
        <v>6.518986469044033E-2</v>
      </c>
      <c r="AJ19" s="25">
        <v>0.8</v>
      </c>
      <c r="AK19" s="26">
        <v>0.21645072260497769</v>
      </c>
      <c r="AL19" s="25">
        <v>0.7</v>
      </c>
      <c r="AM19" s="26">
        <v>0.22409015987338862</v>
      </c>
      <c r="AN19" s="25">
        <v>0.3</v>
      </c>
      <c r="AO19" s="26">
        <v>0.23427607623126995</v>
      </c>
      <c r="AP19" s="25">
        <v>0.6</v>
      </c>
      <c r="AQ19" s="26">
        <v>0.3310422816311423</v>
      </c>
      <c r="AR19" s="25">
        <v>0.6</v>
      </c>
      <c r="AS19" s="26">
        <v>0.2128856518797192</v>
      </c>
      <c r="AT19" s="25">
        <v>0.6</v>
      </c>
      <c r="AU19" s="26">
        <v>0.15278874536821951</v>
      </c>
      <c r="AV19" s="45">
        <v>0.6</v>
      </c>
      <c r="AW19" s="26">
        <v>0.19735212943395022</v>
      </c>
      <c r="AX19" s="25">
        <v>0.6</v>
      </c>
      <c r="AY19" s="26">
        <v>8.9126768131461406E-2</v>
      </c>
      <c r="AZ19" s="24">
        <v>0.5</v>
      </c>
      <c r="BA19" s="24">
        <v>0.48637750608883218</v>
      </c>
      <c r="BB19" s="25">
        <v>0.3</v>
      </c>
      <c r="BC19" s="26">
        <v>0.12019381302299936</v>
      </c>
      <c r="BD19" s="24">
        <v>0.6</v>
      </c>
      <c r="BE19" s="24">
        <v>0.29335439110698147</v>
      </c>
      <c r="BF19" s="25">
        <v>0.6</v>
      </c>
      <c r="BG19" s="26">
        <v>0.57295779513082323</v>
      </c>
      <c r="BH19" s="24">
        <v>0.6</v>
      </c>
      <c r="BI19" s="24">
        <v>0.39674144213947671</v>
      </c>
      <c r="BJ19" s="25">
        <v>0.16088147516436069</v>
      </c>
      <c r="BK19" s="26">
        <v>0.12399999999999994</v>
      </c>
      <c r="BL19" s="25">
        <v>1.08</v>
      </c>
      <c r="BM19" s="26">
        <v>0.46</v>
      </c>
      <c r="BN19" s="24">
        <v>0.87</v>
      </c>
      <c r="BO19" s="24">
        <v>0.122</v>
      </c>
      <c r="BP19" s="25"/>
      <c r="BQ19" s="26"/>
      <c r="BR19" s="25">
        <v>0.3</v>
      </c>
      <c r="BS19" s="26">
        <v>0.49147046426777286</v>
      </c>
      <c r="BT19" s="25">
        <v>0.3</v>
      </c>
      <c r="BU19" s="26">
        <v>0.24191551349968093</v>
      </c>
      <c r="BV19" s="21">
        <v>0.3</v>
      </c>
      <c r="BW19" s="22">
        <v>0.43290144520995538</v>
      </c>
      <c r="BX19" s="21">
        <v>0.3</v>
      </c>
      <c r="BY19" s="22">
        <v>0.17316057808398214</v>
      </c>
      <c r="BZ19" s="21">
        <v>0.3</v>
      </c>
      <c r="CA19" s="23">
        <v>0.16297466172610084</v>
      </c>
      <c r="CB19" s="25">
        <v>0.3</v>
      </c>
      <c r="CC19" s="26">
        <v>0.47873806882042119</v>
      </c>
      <c r="CD19" s="25">
        <v>0.3</v>
      </c>
      <c r="CE19" s="26">
        <v>0.47873806882042119</v>
      </c>
      <c r="CF19" s="25">
        <v>0.3</v>
      </c>
      <c r="CG19" s="26">
        <v>0.30303101164696872</v>
      </c>
      <c r="CH19" s="24">
        <v>0.3</v>
      </c>
      <c r="CI19" s="24">
        <v>0.39979721704684112</v>
      </c>
      <c r="CJ19" s="25">
        <v>0.1</v>
      </c>
      <c r="CK19" s="26">
        <v>0.47873806882042119</v>
      </c>
      <c r="CL19" s="25">
        <v>3</v>
      </c>
      <c r="CM19" s="302">
        <v>1</v>
      </c>
      <c r="CN19" s="24"/>
      <c r="CO19" s="300"/>
      <c r="CP19" s="27">
        <v>0.4</v>
      </c>
      <c r="CQ19" s="300">
        <v>0.4</v>
      </c>
      <c r="CR19" s="296">
        <v>0.7</v>
      </c>
      <c r="CS19" s="243">
        <v>0.16800000000000001</v>
      </c>
      <c r="CT19" s="242">
        <v>0.96499999999999997</v>
      </c>
      <c r="CU19" s="243">
        <v>0.2</v>
      </c>
      <c r="CV19" s="242">
        <v>0.9</v>
      </c>
      <c r="CW19" s="243">
        <v>0.16</v>
      </c>
      <c r="CX19" s="242"/>
      <c r="CY19" s="243"/>
      <c r="CZ19" s="264">
        <v>1.3</v>
      </c>
      <c r="DA19" s="265">
        <v>0.307</v>
      </c>
      <c r="DB19" s="264">
        <v>0.30000000000000004</v>
      </c>
      <c r="DC19" s="265">
        <v>0.36455043406362081</v>
      </c>
      <c r="DD19" s="264">
        <v>0.30000000000000004</v>
      </c>
      <c r="DE19" s="265">
        <v>0.16806761990504149</v>
      </c>
      <c r="DF19" s="64"/>
      <c r="DG19" s="65"/>
      <c r="DH19" s="64"/>
      <c r="DI19" s="65"/>
      <c r="DJ19" s="64"/>
      <c r="DK19" s="65"/>
      <c r="DL19" s="64"/>
      <c r="DM19" s="65"/>
      <c r="DN19" s="64"/>
      <c r="DO19" s="65"/>
      <c r="DP19" s="64"/>
      <c r="DQ19" s="65"/>
      <c r="DR19" s="64"/>
      <c r="DS19" s="65"/>
      <c r="DT19" s="64"/>
      <c r="DU19" s="65"/>
      <c r="DV19" s="64"/>
      <c r="DW19" s="65"/>
      <c r="DX19" s="64"/>
      <c r="DY19" s="65"/>
      <c r="DZ19" s="64"/>
      <c r="EA19" s="65"/>
      <c r="EB19" s="64"/>
      <c r="EC19" s="65"/>
      <c r="ED19" s="64"/>
      <c r="EE19" s="65"/>
      <c r="EF19" s="64"/>
      <c r="EG19" s="65"/>
      <c r="EH19" s="64"/>
      <c r="EI19" s="65"/>
      <c r="EJ19" s="64"/>
      <c r="EK19" s="65"/>
      <c r="EL19" s="64"/>
      <c r="EM19" s="65"/>
      <c r="EN19" s="64"/>
      <c r="EO19" s="65"/>
      <c r="EP19" s="64"/>
      <c r="EQ19" s="65"/>
      <c r="ER19" s="64"/>
      <c r="ES19" s="65"/>
      <c r="ET19" s="64"/>
      <c r="EU19" s="65"/>
      <c r="EV19" s="64"/>
      <c r="EW19" s="65"/>
      <c r="EX19" s="64"/>
      <c r="EY19" s="65"/>
      <c r="EZ19" s="64"/>
      <c r="FA19" s="65"/>
      <c r="FB19" s="64"/>
      <c r="FC19" s="65"/>
      <c r="FD19" s="64"/>
      <c r="FE19" s="65"/>
      <c r="FF19" s="64"/>
      <c r="FG19" s="65"/>
      <c r="FH19" s="64"/>
      <c r="FI19" s="65"/>
      <c r="FJ19" s="64"/>
      <c r="FK19" s="65"/>
      <c r="FL19" s="64"/>
      <c r="FM19" s="65"/>
      <c r="FN19" s="64"/>
      <c r="FO19" s="65"/>
      <c r="FP19" s="64"/>
      <c r="FQ19" s="65"/>
      <c r="FR19" s="64"/>
      <c r="FS19" s="65"/>
      <c r="FT19" s="64"/>
      <c r="FU19" s="65"/>
      <c r="FV19" s="64"/>
      <c r="FW19" s="65"/>
      <c r="FX19" s="64"/>
      <c r="FY19" s="65"/>
      <c r="FZ19" s="64"/>
      <c r="GA19" s="65"/>
      <c r="GB19" s="64"/>
      <c r="GC19" s="65"/>
      <c r="GD19" s="64"/>
      <c r="GE19" s="65"/>
      <c r="GF19" s="64"/>
      <c r="GG19" s="65"/>
      <c r="GH19" s="64"/>
      <c r="GI19" s="65"/>
      <c r="GJ19" s="64"/>
      <c r="GK19" s="65"/>
      <c r="GL19" s="64"/>
      <c r="GM19" s="65"/>
      <c r="GN19" s="64"/>
      <c r="GO19" s="65"/>
      <c r="GP19" s="64"/>
      <c r="GQ19" s="65"/>
      <c r="GR19" s="64"/>
      <c r="GS19" s="65"/>
      <c r="GT19" s="64"/>
      <c r="GU19" s="65"/>
      <c r="GV19" s="64"/>
      <c r="GW19" s="65"/>
      <c r="GX19" s="64"/>
      <c r="GY19" s="65"/>
      <c r="GZ19" s="64"/>
      <c r="HA19" s="65"/>
      <c r="HB19" s="64"/>
      <c r="HC19" s="65"/>
      <c r="HD19" s="64"/>
      <c r="HE19" s="65"/>
      <c r="HF19" s="64"/>
      <c r="HG19" s="65"/>
      <c r="HH19" s="64"/>
      <c r="HI19" s="65"/>
      <c r="HJ19" s="64"/>
      <c r="HK19" s="65"/>
      <c r="HL19" s="64"/>
      <c r="HM19" s="65"/>
      <c r="HN19" s="64"/>
      <c r="HO19" s="65"/>
      <c r="HP19" s="64"/>
      <c r="HQ19" s="65"/>
      <c r="HR19" s="64"/>
      <c r="HS19" s="65"/>
      <c r="HT19" s="64"/>
      <c r="HU19" s="65"/>
      <c r="HV19" s="64"/>
      <c r="HW19" s="65"/>
      <c r="HX19" s="64"/>
      <c r="HY19" s="65"/>
      <c r="HZ19" s="64"/>
      <c r="IA19" s="65"/>
      <c r="IB19" s="64"/>
      <c r="IC19" s="65"/>
      <c r="ID19" s="64"/>
      <c r="IE19" s="65"/>
      <c r="IF19" s="64"/>
      <c r="IG19" s="65"/>
      <c r="IH19" s="64"/>
      <c r="II19" s="65"/>
      <c r="IJ19" s="64"/>
      <c r="IK19" s="65"/>
      <c r="IL19" s="64"/>
      <c r="IM19" s="65"/>
      <c r="IN19" s="64"/>
      <c r="IO19" s="65"/>
      <c r="IP19" s="64"/>
      <c r="IQ19" s="65"/>
      <c r="IR19" s="64"/>
      <c r="IS19" s="65"/>
      <c r="IT19" s="64"/>
      <c r="IU19" s="65"/>
      <c r="IV19" s="64"/>
      <c r="IW19" s="65"/>
      <c r="IX19" s="64"/>
      <c r="IY19" s="65"/>
      <c r="IZ19" s="64"/>
      <c r="JA19" s="65"/>
      <c r="JB19" s="64"/>
      <c r="JC19" s="65"/>
      <c r="JD19" s="64"/>
      <c r="JE19" s="65"/>
      <c r="JF19" s="64"/>
      <c r="JG19" s="65"/>
      <c r="JH19" s="64"/>
      <c r="JI19" s="65"/>
      <c r="JJ19" s="64"/>
      <c r="JK19" s="65"/>
      <c r="JL19" s="64"/>
      <c r="JM19" s="65"/>
      <c r="JN19" s="64"/>
      <c r="JO19" s="65"/>
      <c r="JP19" s="64"/>
      <c r="JQ19" s="65"/>
      <c r="JR19" s="64"/>
      <c r="JS19" s="65"/>
      <c r="JT19" s="64"/>
      <c r="JU19" s="65"/>
      <c r="JV19" s="64"/>
      <c r="JW19" s="65"/>
      <c r="JX19" s="64"/>
      <c r="JY19" s="65"/>
      <c r="JZ19" s="64"/>
      <c r="KA19" s="65"/>
      <c r="KB19" s="64"/>
      <c r="KC19" s="65"/>
      <c r="KD19" s="64"/>
      <c r="KE19" s="65"/>
      <c r="KF19" s="64"/>
      <c r="KG19" s="65"/>
      <c r="KH19" s="64"/>
      <c r="KI19" s="65"/>
      <c r="KJ19" s="64"/>
      <c r="KK19" s="65"/>
      <c r="KL19" s="64"/>
      <c r="KM19" s="65"/>
      <c r="KN19" s="64"/>
      <c r="KO19" s="65"/>
      <c r="KP19" s="64"/>
      <c r="KQ19" s="65"/>
      <c r="KR19" s="64"/>
      <c r="KS19" s="65"/>
      <c r="KT19" s="64"/>
      <c r="KU19" s="65"/>
      <c r="KV19" s="64"/>
      <c r="KW19" s="65"/>
      <c r="KX19" s="64"/>
      <c r="KY19" s="65"/>
      <c r="KZ19" s="64"/>
      <c r="LA19" s="65"/>
      <c r="LB19" s="64"/>
      <c r="LC19" s="65"/>
      <c r="LD19" s="64"/>
      <c r="LE19" s="65"/>
      <c r="LH19" s="12">
        <f t="shared" si="78"/>
        <v>9.2926172793663803E-2</v>
      </c>
      <c r="LI19" s="10">
        <f t="shared" si="79"/>
        <v>0.24941705403193845</v>
      </c>
      <c r="LK19" s="12">
        <f t="shared" si="10"/>
        <v>9.2926172793663803E-2</v>
      </c>
      <c r="LL19" s="10" cm="1">
        <f t="array" ref="LL19">INDEX(drag_functions_data,Q19,(2*chosen_drag_function))*$B$3</f>
        <v>0.24941705403193845</v>
      </c>
      <c r="LO19" s="12">
        <f t="shared" si="80"/>
        <v>0.80900000000000005</v>
      </c>
      <c r="LP19" s="10">
        <f t="shared" si="81"/>
        <v>0.12274029211246969</v>
      </c>
      <c r="LR19" s="12">
        <f t="shared" si="11"/>
        <v>0.80900000000000005</v>
      </c>
      <c r="LS19" s="10" cm="1">
        <f t="array" ref="LS19">INDEX(drag_functions_data,Q19,(2*$B$6)) * $B$7</f>
        <v>0.12274029211246969</v>
      </c>
      <c r="LT19" s="24"/>
      <c r="MD19">
        <f t="shared" si="12"/>
        <v>0.9</v>
      </c>
      <c r="ME19">
        <f t="shared" si="13"/>
        <v>0.88319649357352992</v>
      </c>
      <c r="MF19">
        <f t="shared" si="14"/>
        <v>0.9</v>
      </c>
      <c r="MG19">
        <f t="shared" si="15"/>
        <v>0.47013029210044727</v>
      </c>
      <c r="MH19">
        <f t="shared" si="16"/>
        <v>0.4</v>
      </c>
      <c r="MI19">
        <f t="shared" si="17"/>
        <v>0.68736290982961956</v>
      </c>
      <c r="MN19">
        <f t="shared" si="18"/>
        <v>0.2</v>
      </c>
      <c r="MO19">
        <f t="shared" si="19"/>
        <v>0.58361001777986554</v>
      </c>
      <c r="MP19">
        <f t="shared" si="20"/>
        <v>0.84</v>
      </c>
      <c r="MQ19">
        <f t="shared" si="21"/>
        <v>0.32422778765548088</v>
      </c>
      <c r="MR19">
        <f t="shared" si="22"/>
        <v>0.4</v>
      </c>
      <c r="MS19">
        <f t="shared" si="23"/>
        <v>0.53497584963154354</v>
      </c>
      <c r="MT19">
        <f t="shared" si="24"/>
        <v>0.4</v>
      </c>
      <c r="MU19">
        <f t="shared" si="25"/>
        <v>0.16276234940305143</v>
      </c>
      <c r="MV19">
        <f t="shared" si="26"/>
        <v>0.9</v>
      </c>
      <c r="MW19">
        <f t="shared" si="27"/>
        <v>0.55118723901431754</v>
      </c>
      <c r="MX19">
        <f t="shared" si="28"/>
        <v>0.75</v>
      </c>
      <c r="MY19">
        <f t="shared" si="29"/>
        <v>0.58361001777986554</v>
      </c>
      <c r="MZ19">
        <f t="shared" si="30"/>
        <v>0.4</v>
      </c>
      <c r="NA19">
        <f t="shared" si="31"/>
        <v>0.59657912928608481</v>
      </c>
      <c r="NB19">
        <f t="shared" si="32"/>
        <v>0.7</v>
      </c>
      <c r="NC19">
        <f t="shared" si="33"/>
        <v>0.84299224790425031</v>
      </c>
      <c r="ND19">
        <f t="shared" si="34"/>
        <v>0.7</v>
      </c>
      <c r="NE19">
        <f t="shared" si="35"/>
        <v>0.54016349423403121</v>
      </c>
      <c r="NF19">
        <f t="shared" si="36"/>
        <v>0.8</v>
      </c>
      <c r="NG19">
        <f t="shared" si="37"/>
        <v>0.40787855687059499</v>
      </c>
      <c r="NH19">
        <f t="shared" si="38"/>
        <v>0.7</v>
      </c>
      <c r="NI19">
        <f t="shared" si="39"/>
        <v>0.51876446024876943</v>
      </c>
      <c r="NJ19">
        <f t="shared" si="40"/>
        <v>0.8</v>
      </c>
      <c r="NK19">
        <f t="shared" si="41"/>
        <v>0.22695945135883666</v>
      </c>
      <c r="NL19">
        <f t="shared" si="42"/>
        <v>0.6</v>
      </c>
      <c r="NM19">
        <f t="shared" si="43"/>
        <v>1.270972927609485</v>
      </c>
      <c r="NN19">
        <f t="shared" si="44"/>
        <v>0.4</v>
      </c>
      <c r="NO19">
        <f t="shared" si="45"/>
        <v>0.30607103154677395</v>
      </c>
      <c r="NP19">
        <f t="shared" si="46"/>
        <v>0.7</v>
      </c>
      <c r="NQ19">
        <f t="shared" si="47"/>
        <v>1.0102937863344785</v>
      </c>
      <c r="NR19">
        <f t="shared" si="48"/>
        <v>0.8</v>
      </c>
      <c r="NS19">
        <f t="shared" si="49"/>
        <v>1.5640748476500397</v>
      </c>
      <c r="NT19">
        <f t="shared" si="50"/>
        <v>0.8</v>
      </c>
      <c r="NU19">
        <f t="shared" si="51"/>
        <v>1.0265051757172525</v>
      </c>
      <c r="OB19" t="str">
        <f t="shared" si="52"/>
        <v/>
      </c>
      <c r="OC19" t="str">
        <f t="shared" si="53"/>
        <v/>
      </c>
      <c r="OD19">
        <f t="shared" si="54"/>
        <v>0.4</v>
      </c>
      <c r="OE19">
        <f t="shared" si="55"/>
        <v>1.270972927609485</v>
      </c>
      <c r="OF19">
        <f t="shared" si="56"/>
        <v>0.4</v>
      </c>
      <c r="OG19">
        <f t="shared" si="57"/>
        <v>0.29180500888993277</v>
      </c>
      <c r="OH19">
        <f t="shared" si="58"/>
        <v>0.4</v>
      </c>
      <c r="OI19">
        <f t="shared" si="59"/>
        <v>0.84299224790425031</v>
      </c>
      <c r="OJ19">
        <f t="shared" si="60"/>
        <v>0.4</v>
      </c>
      <c r="OK19">
        <f t="shared" si="61"/>
        <v>0.32422778765548088</v>
      </c>
      <c r="OL19">
        <f t="shared" si="62"/>
        <v>0.4</v>
      </c>
      <c r="OM19">
        <f t="shared" si="63"/>
        <v>0.58361001777986554</v>
      </c>
      <c r="ON19">
        <f t="shared" si="64"/>
        <v>0.4</v>
      </c>
      <c r="OO19">
        <f t="shared" si="65"/>
        <v>1.2320655930908275</v>
      </c>
      <c r="OP19">
        <f t="shared" si="66"/>
        <v>0.4</v>
      </c>
      <c r="OQ19">
        <f t="shared" si="67"/>
        <v>1.2190964815846081</v>
      </c>
      <c r="OR19">
        <f t="shared" si="68"/>
        <v>0.4</v>
      </c>
      <c r="OS19">
        <f t="shared" si="69"/>
        <v>0.84947680365736</v>
      </c>
      <c r="OT19">
        <f t="shared" si="70"/>
        <v>0.4</v>
      </c>
      <c r="OU19">
        <f t="shared" si="71"/>
        <v>1.0829208107693062</v>
      </c>
      <c r="OV19">
        <f t="shared" si="72"/>
        <v>0.15</v>
      </c>
      <c r="OW19">
        <f t="shared" si="73"/>
        <v>1.2126119258314987</v>
      </c>
      <c r="OX19">
        <f t="shared" si="74"/>
        <v>4</v>
      </c>
      <c r="OY19">
        <f t="shared" si="75"/>
        <v>2.5464790894703255</v>
      </c>
      <c r="OZ19" t="str">
        <f t="shared" si="76"/>
        <v/>
      </c>
      <c r="PA19" t="str">
        <f t="shared" si="77"/>
        <v/>
      </c>
    </row>
    <row r="20" spans="17:417" ht="16.5" customHeight="1" x14ac:dyDescent="0.25">
      <c r="Q20" s="38">
        <f t="shared" si="82"/>
        <v>5</v>
      </c>
      <c r="R20" s="21">
        <v>0.9</v>
      </c>
      <c r="S20" s="22">
        <v>0.34683045198585832</v>
      </c>
      <c r="T20" s="178">
        <v>0.9</v>
      </c>
      <c r="U20" s="179">
        <v>0.18461973398659859</v>
      </c>
      <c r="V20" s="24">
        <v>0.4</v>
      </c>
      <c r="W20" s="24">
        <v>0.26992678348385452</v>
      </c>
      <c r="X20" s="178">
        <v>0.1099517304370832</v>
      </c>
      <c r="Y20" s="179">
        <v>0.24709395879016224</v>
      </c>
      <c r="Z20" s="24">
        <v>0.8</v>
      </c>
      <c r="AA20" s="26">
        <v>0.26</v>
      </c>
      <c r="AB20" s="24">
        <v>0.2</v>
      </c>
      <c r="AC20" s="24">
        <v>0.22918311805232927</v>
      </c>
      <c r="AD20" s="24">
        <v>0.84</v>
      </c>
      <c r="AE20" s="24">
        <v>0.12732395447351627</v>
      </c>
      <c r="AF20" s="24">
        <v>0.4</v>
      </c>
      <c r="AG20" s="24">
        <v>0.21008452488130186</v>
      </c>
      <c r="AH20" s="25">
        <v>0.4</v>
      </c>
      <c r="AI20" s="26">
        <v>6.3916625145705175E-2</v>
      </c>
      <c r="AJ20" s="25">
        <v>0.9</v>
      </c>
      <c r="AK20" s="26">
        <v>0.21645072260497769</v>
      </c>
      <c r="AL20" s="25">
        <v>0.75</v>
      </c>
      <c r="AM20" s="26">
        <v>0.22918311805232927</v>
      </c>
      <c r="AN20" s="25">
        <v>0.4</v>
      </c>
      <c r="AO20" s="26">
        <v>0.23427607623126995</v>
      </c>
      <c r="AP20" s="25">
        <v>0.7</v>
      </c>
      <c r="AQ20" s="26">
        <v>0.3310422816311423</v>
      </c>
      <c r="AR20" s="25">
        <v>0.7</v>
      </c>
      <c r="AS20" s="26">
        <v>0.21212170815287812</v>
      </c>
      <c r="AT20" s="25">
        <v>0.8</v>
      </c>
      <c r="AU20" s="26">
        <v>0.16017353472768348</v>
      </c>
      <c r="AV20" s="45">
        <v>0.7</v>
      </c>
      <c r="AW20" s="26">
        <v>0.20371832715762606</v>
      </c>
      <c r="AX20" s="25">
        <v>0.8</v>
      </c>
      <c r="AY20" s="26">
        <v>8.9126768131461406E-2</v>
      </c>
      <c r="AZ20" s="24">
        <v>0.6</v>
      </c>
      <c r="BA20" s="24">
        <v>0.49910990153618379</v>
      </c>
      <c r="BB20" s="25">
        <v>0.4</v>
      </c>
      <c r="BC20" s="26">
        <v>0.12019381302299936</v>
      </c>
      <c r="BD20" s="24">
        <v>0.7</v>
      </c>
      <c r="BE20" s="24">
        <v>0.39674144213947671</v>
      </c>
      <c r="BF20" s="25">
        <v>0.8</v>
      </c>
      <c r="BG20" s="26">
        <v>0.61421075638024247</v>
      </c>
      <c r="BH20" s="24">
        <v>0.8</v>
      </c>
      <c r="BI20" s="24">
        <v>0.40310763986315251</v>
      </c>
      <c r="BJ20" s="25">
        <v>0.875</v>
      </c>
      <c r="BK20" s="26">
        <v>0.12399999999999994</v>
      </c>
      <c r="BL20" s="25">
        <v>1.61</v>
      </c>
      <c r="BM20" s="26">
        <v>0.4</v>
      </c>
      <c r="BN20" s="24">
        <v>0.9</v>
      </c>
      <c r="BO20" s="24">
        <v>0.126</v>
      </c>
      <c r="BP20" s="25"/>
      <c r="BQ20" s="26"/>
      <c r="BR20" s="25">
        <v>0.4</v>
      </c>
      <c r="BS20" s="26">
        <v>0.49910990153618379</v>
      </c>
      <c r="BT20" s="25">
        <v>0.4</v>
      </c>
      <c r="BU20" s="26">
        <v>0.11459155902616464</v>
      </c>
      <c r="BV20" s="21">
        <v>0.4</v>
      </c>
      <c r="BW20" s="22">
        <v>0.3310422816311423</v>
      </c>
      <c r="BX20" s="21">
        <v>0.4</v>
      </c>
      <c r="BY20" s="22">
        <v>0.12732395447351627</v>
      </c>
      <c r="BZ20" s="21">
        <v>0.4</v>
      </c>
      <c r="CA20" s="23">
        <v>0.22918311805232927</v>
      </c>
      <c r="CB20" s="25">
        <v>0.4</v>
      </c>
      <c r="CC20" s="26">
        <v>0.48383102699936187</v>
      </c>
      <c r="CD20" s="25">
        <v>0.4</v>
      </c>
      <c r="CE20" s="26">
        <v>0.47873806882042119</v>
      </c>
      <c r="CF20" s="25">
        <v>0.4</v>
      </c>
      <c r="CG20" s="26">
        <v>0.33358876072061266</v>
      </c>
      <c r="CH20" s="24">
        <v>0.4</v>
      </c>
      <c r="CI20" s="24">
        <v>0.4252620079415444</v>
      </c>
      <c r="CJ20" s="25">
        <v>0.15</v>
      </c>
      <c r="CK20" s="26">
        <v>0.47619158973095088</v>
      </c>
      <c r="CL20" s="25">
        <v>4</v>
      </c>
      <c r="CM20" s="302">
        <v>1</v>
      </c>
      <c r="CN20" s="24"/>
      <c r="CO20" s="300"/>
      <c r="CP20" s="27">
        <v>0.5</v>
      </c>
      <c r="CQ20" s="300">
        <v>0.4</v>
      </c>
      <c r="CR20" s="296">
        <v>0.76</v>
      </c>
      <c r="CS20" s="243">
        <v>0.16800000000000001</v>
      </c>
      <c r="CT20" s="242">
        <v>0.99</v>
      </c>
      <c r="CU20" s="243">
        <v>0.35</v>
      </c>
      <c r="CV20" s="242">
        <v>0.95</v>
      </c>
      <c r="CW20" s="243">
        <v>0.24</v>
      </c>
      <c r="CX20" s="242"/>
      <c r="CY20" s="243"/>
      <c r="CZ20" s="264">
        <v>1.54</v>
      </c>
      <c r="DA20" s="265">
        <v>0.27900000000000003</v>
      </c>
      <c r="DB20" s="264">
        <v>0.4</v>
      </c>
      <c r="DC20" s="265">
        <v>0.35164496338585688</v>
      </c>
      <c r="DD20" s="264">
        <v>0.40000000000000008</v>
      </c>
      <c r="DE20" s="265">
        <v>0.16552114081557115</v>
      </c>
      <c r="DF20" s="64"/>
      <c r="DG20" s="65"/>
      <c r="DH20" s="64"/>
      <c r="DI20" s="65"/>
      <c r="DJ20" s="64"/>
      <c r="DK20" s="65"/>
      <c r="DL20" s="64"/>
      <c r="DM20" s="65"/>
      <c r="DN20" s="64"/>
      <c r="DO20" s="65"/>
      <c r="DP20" s="64"/>
      <c r="DQ20" s="65"/>
      <c r="DR20" s="64"/>
      <c r="DS20" s="65"/>
      <c r="DT20" s="64"/>
      <c r="DU20" s="65"/>
      <c r="DV20" s="64"/>
      <c r="DW20" s="65"/>
      <c r="DX20" s="64"/>
      <c r="DY20" s="65"/>
      <c r="DZ20" s="64"/>
      <c r="EA20" s="65"/>
      <c r="EB20" s="64"/>
      <c r="EC20" s="65"/>
      <c r="ED20" s="64"/>
      <c r="EE20" s="65"/>
      <c r="EF20" s="64"/>
      <c r="EG20" s="65"/>
      <c r="EH20" s="64"/>
      <c r="EI20" s="65"/>
      <c r="EJ20" s="64"/>
      <c r="EK20" s="65"/>
      <c r="EL20" s="64"/>
      <c r="EM20" s="65"/>
      <c r="EN20" s="64"/>
      <c r="EO20" s="65"/>
      <c r="EP20" s="64"/>
      <c r="EQ20" s="65"/>
      <c r="ER20" s="64"/>
      <c r="ES20" s="65"/>
      <c r="ET20" s="64"/>
      <c r="EU20" s="65"/>
      <c r="EV20" s="64"/>
      <c r="EW20" s="65"/>
      <c r="EX20" s="64"/>
      <c r="EY20" s="65"/>
      <c r="EZ20" s="64"/>
      <c r="FA20" s="65"/>
      <c r="FB20" s="64"/>
      <c r="FC20" s="65"/>
      <c r="FD20" s="64"/>
      <c r="FE20" s="65"/>
      <c r="FF20" s="64"/>
      <c r="FG20" s="65"/>
      <c r="FH20" s="64"/>
      <c r="FI20" s="65"/>
      <c r="FJ20" s="64"/>
      <c r="FK20" s="65"/>
      <c r="FL20" s="64"/>
      <c r="FM20" s="65"/>
      <c r="FN20" s="64"/>
      <c r="FO20" s="65"/>
      <c r="FP20" s="64"/>
      <c r="FQ20" s="65"/>
      <c r="FR20" s="64"/>
      <c r="FS20" s="65"/>
      <c r="FT20" s="64"/>
      <c r="FU20" s="65"/>
      <c r="FV20" s="64"/>
      <c r="FW20" s="65"/>
      <c r="FX20" s="64"/>
      <c r="FY20" s="65"/>
      <c r="FZ20" s="64"/>
      <c r="GA20" s="65"/>
      <c r="GB20" s="64"/>
      <c r="GC20" s="65"/>
      <c r="GD20" s="64"/>
      <c r="GE20" s="65"/>
      <c r="GF20" s="64"/>
      <c r="GG20" s="65"/>
      <c r="GH20" s="64"/>
      <c r="GI20" s="65"/>
      <c r="GJ20" s="64"/>
      <c r="GK20" s="65"/>
      <c r="GL20" s="64"/>
      <c r="GM20" s="65"/>
      <c r="GN20" s="64"/>
      <c r="GO20" s="65"/>
      <c r="GP20" s="64"/>
      <c r="GQ20" s="65"/>
      <c r="GR20" s="64"/>
      <c r="GS20" s="65"/>
      <c r="GT20" s="64"/>
      <c r="GU20" s="65"/>
      <c r="GV20" s="64"/>
      <c r="GW20" s="65"/>
      <c r="GX20" s="64"/>
      <c r="GY20" s="65"/>
      <c r="GZ20" s="64"/>
      <c r="HA20" s="65"/>
      <c r="HB20" s="64"/>
      <c r="HC20" s="65"/>
      <c r="HD20" s="64"/>
      <c r="HE20" s="65"/>
      <c r="HF20" s="64"/>
      <c r="HG20" s="65"/>
      <c r="HH20" s="64"/>
      <c r="HI20" s="65"/>
      <c r="HJ20" s="64"/>
      <c r="HK20" s="65"/>
      <c r="HL20" s="64"/>
      <c r="HM20" s="65"/>
      <c r="HN20" s="64"/>
      <c r="HO20" s="65"/>
      <c r="HP20" s="64"/>
      <c r="HQ20" s="65"/>
      <c r="HR20" s="64"/>
      <c r="HS20" s="65"/>
      <c r="HT20" s="64"/>
      <c r="HU20" s="65"/>
      <c r="HV20" s="64"/>
      <c r="HW20" s="65"/>
      <c r="HX20" s="64"/>
      <c r="HY20" s="65"/>
      <c r="HZ20" s="64"/>
      <c r="IA20" s="65"/>
      <c r="IB20" s="64"/>
      <c r="IC20" s="65"/>
      <c r="ID20" s="64"/>
      <c r="IE20" s="65"/>
      <c r="IF20" s="64"/>
      <c r="IG20" s="65"/>
      <c r="IH20" s="64"/>
      <c r="II20" s="65"/>
      <c r="IJ20" s="64"/>
      <c r="IK20" s="65"/>
      <c r="IL20" s="64"/>
      <c r="IM20" s="65"/>
      <c r="IN20" s="64"/>
      <c r="IO20" s="65"/>
      <c r="IP20" s="64"/>
      <c r="IQ20" s="65"/>
      <c r="IR20" s="64"/>
      <c r="IS20" s="65"/>
      <c r="IT20" s="64"/>
      <c r="IU20" s="65"/>
      <c r="IV20" s="64"/>
      <c r="IW20" s="65"/>
      <c r="IX20" s="64"/>
      <c r="IY20" s="65"/>
      <c r="IZ20" s="64"/>
      <c r="JA20" s="65"/>
      <c r="JB20" s="64"/>
      <c r="JC20" s="65"/>
      <c r="JD20" s="64"/>
      <c r="JE20" s="65"/>
      <c r="JF20" s="64"/>
      <c r="JG20" s="65"/>
      <c r="JH20" s="64"/>
      <c r="JI20" s="65"/>
      <c r="JJ20" s="64"/>
      <c r="JK20" s="65"/>
      <c r="JL20" s="64"/>
      <c r="JM20" s="65"/>
      <c r="JN20" s="64"/>
      <c r="JO20" s="65"/>
      <c r="JP20" s="64"/>
      <c r="JQ20" s="65"/>
      <c r="JR20" s="64"/>
      <c r="JS20" s="65"/>
      <c r="JT20" s="64"/>
      <c r="JU20" s="65"/>
      <c r="JV20" s="64"/>
      <c r="JW20" s="65"/>
      <c r="JX20" s="64"/>
      <c r="JY20" s="65"/>
      <c r="JZ20" s="64"/>
      <c r="KA20" s="65"/>
      <c r="KB20" s="64"/>
      <c r="KC20" s="65"/>
      <c r="KD20" s="64"/>
      <c r="KE20" s="65"/>
      <c r="KF20" s="64"/>
      <c r="KG20" s="65"/>
      <c r="KH20" s="64"/>
      <c r="KI20" s="65"/>
      <c r="KJ20" s="64"/>
      <c r="KK20" s="65"/>
      <c r="KL20" s="64"/>
      <c r="KM20" s="65"/>
      <c r="KN20" s="64"/>
      <c r="KO20" s="65"/>
      <c r="KP20" s="64"/>
      <c r="KQ20" s="65"/>
      <c r="KR20" s="64"/>
      <c r="KS20" s="65"/>
      <c r="KT20" s="64"/>
      <c r="KU20" s="65"/>
      <c r="KV20" s="64"/>
      <c r="KW20" s="65"/>
      <c r="KX20" s="64"/>
      <c r="KY20" s="65"/>
      <c r="KZ20" s="64"/>
      <c r="LA20" s="65"/>
      <c r="LB20" s="64"/>
      <c r="LC20" s="65"/>
      <c r="LD20" s="64"/>
      <c r="LE20" s="65"/>
      <c r="LH20" s="12">
        <f t="shared" si="78"/>
        <v>0.1099517304370832</v>
      </c>
      <c r="LI20" s="10">
        <f t="shared" si="79"/>
        <v>0.24709395879016224</v>
      </c>
      <c r="LK20" s="12">
        <f t="shared" si="10"/>
        <v>0.1099517304370832</v>
      </c>
      <c r="LL20" s="10" cm="1">
        <f t="array" ref="LL20">INDEX(drag_functions_data,Q20,(2*chosen_drag_function))*$B$3</f>
        <v>0.24709395879016224</v>
      </c>
      <c r="LO20" s="12">
        <f t="shared" si="80"/>
        <v>0.84</v>
      </c>
      <c r="LP20" s="10">
        <f t="shared" si="81"/>
        <v>0.12732395447351627</v>
      </c>
      <c r="LR20" s="12">
        <f t="shared" si="11"/>
        <v>0.84</v>
      </c>
      <c r="LS20" s="10" cm="1">
        <f t="array" ref="LS20">INDEX(drag_functions_data,Q20,(2*$B$6)) * $B$7</f>
        <v>0.12732395447351627</v>
      </c>
      <c r="LT20" s="24"/>
      <c r="MD20">
        <f t="shared" si="12"/>
        <v>0.95</v>
      </c>
      <c r="ME20">
        <f t="shared" si="13"/>
        <v>1.0440134762506486</v>
      </c>
      <c r="MF20">
        <f t="shared" si="14"/>
        <v>0.95</v>
      </c>
      <c r="MG20">
        <f t="shared" si="15"/>
        <v>0.61603279654541376</v>
      </c>
      <c r="MH20">
        <f t="shared" si="16"/>
        <v>0.5</v>
      </c>
      <c r="MI20">
        <f t="shared" si="17"/>
        <v>0.65494013106407145</v>
      </c>
      <c r="MN20">
        <f t="shared" si="18"/>
        <v>0.25</v>
      </c>
      <c r="MO20">
        <f t="shared" si="19"/>
        <v>0.57064090627364628</v>
      </c>
      <c r="MP20">
        <f t="shared" si="20"/>
        <v>0.875</v>
      </c>
      <c r="MQ20">
        <f t="shared" si="21"/>
        <v>0.35016601066791936</v>
      </c>
      <c r="MR20">
        <f t="shared" si="22"/>
        <v>0.5</v>
      </c>
      <c r="MS20">
        <f t="shared" si="23"/>
        <v>0.53497584963154354</v>
      </c>
      <c r="MT20">
        <f t="shared" si="24"/>
        <v>0.5</v>
      </c>
      <c r="MU20">
        <f t="shared" si="25"/>
        <v>0.16211389382774044</v>
      </c>
      <c r="MV20">
        <f t="shared" si="26"/>
        <v>0.95</v>
      </c>
      <c r="MW20">
        <f t="shared" si="27"/>
        <v>0.55118723901431754</v>
      </c>
      <c r="MX20">
        <f t="shared" si="28"/>
        <v>0.8</v>
      </c>
      <c r="MY20">
        <f t="shared" si="29"/>
        <v>0.61603279654541376</v>
      </c>
      <c r="MZ20">
        <f t="shared" si="30"/>
        <v>0.5</v>
      </c>
      <c r="NA20">
        <f t="shared" si="31"/>
        <v>0.59657912928608481</v>
      </c>
      <c r="NB20">
        <f t="shared" si="32"/>
        <v>0.8</v>
      </c>
      <c r="NC20">
        <f t="shared" si="33"/>
        <v>0.84299224790425031</v>
      </c>
      <c r="ND20">
        <f t="shared" si="34"/>
        <v>0.8</v>
      </c>
      <c r="NE20">
        <f t="shared" si="35"/>
        <v>0.5472965055624518</v>
      </c>
      <c r="NF20">
        <f t="shared" si="36"/>
        <v>0.9</v>
      </c>
      <c r="NG20">
        <f t="shared" si="37"/>
        <v>0.50579534874255017</v>
      </c>
      <c r="NH20">
        <f t="shared" si="38"/>
        <v>0.8</v>
      </c>
      <c r="NI20">
        <f t="shared" si="39"/>
        <v>0.64845557531096176</v>
      </c>
      <c r="NJ20">
        <f t="shared" si="40"/>
        <v>0.9</v>
      </c>
      <c r="NK20">
        <f t="shared" si="41"/>
        <v>0.25938223012438472</v>
      </c>
      <c r="NL20">
        <f t="shared" si="42"/>
        <v>0.7</v>
      </c>
      <c r="NM20">
        <f t="shared" si="43"/>
        <v>1.3163648178812524</v>
      </c>
      <c r="NN20">
        <f t="shared" si="44"/>
        <v>0.5</v>
      </c>
      <c r="NO20">
        <f t="shared" si="45"/>
        <v>0.30996176499863975</v>
      </c>
      <c r="NP20">
        <f t="shared" si="46"/>
        <v>0.8</v>
      </c>
      <c r="NQ20">
        <f t="shared" si="47"/>
        <v>1.9991885386836952</v>
      </c>
      <c r="NR20">
        <f t="shared" si="48"/>
        <v>0.9</v>
      </c>
      <c r="NS20">
        <f t="shared" si="49"/>
        <v>1.7404547641346215</v>
      </c>
      <c r="NT20">
        <f t="shared" si="50"/>
        <v>0.9</v>
      </c>
      <c r="NU20">
        <f t="shared" si="51"/>
        <v>1.0712486104137091</v>
      </c>
      <c r="OB20" t="str">
        <f t="shared" si="52"/>
        <v/>
      </c>
      <c r="OC20" t="str">
        <f t="shared" si="53"/>
        <v/>
      </c>
      <c r="OD20">
        <f t="shared" si="54"/>
        <v>0.5</v>
      </c>
      <c r="OE20">
        <f t="shared" si="55"/>
        <v>1.2969111506219235</v>
      </c>
      <c r="OF20">
        <f t="shared" si="56"/>
        <v>0.5</v>
      </c>
      <c r="OG20">
        <f t="shared" si="57"/>
        <v>0.29180500888993277</v>
      </c>
      <c r="OH20">
        <f t="shared" si="58"/>
        <v>0.5</v>
      </c>
      <c r="OI20">
        <f t="shared" si="59"/>
        <v>0.69384746558272914</v>
      </c>
      <c r="OJ20">
        <f t="shared" si="60"/>
        <v>0.5</v>
      </c>
      <c r="OK20">
        <f t="shared" si="61"/>
        <v>0.32422778765548088</v>
      </c>
      <c r="OL20">
        <f t="shared" si="62"/>
        <v>0.5</v>
      </c>
      <c r="OM20">
        <f t="shared" si="63"/>
        <v>0.74572391160760598</v>
      </c>
      <c r="ON20">
        <f t="shared" si="64"/>
        <v>0.5</v>
      </c>
      <c r="OO20">
        <f t="shared" si="65"/>
        <v>1.2969111506219235</v>
      </c>
      <c r="OP20">
        <f t="shared" si="66"/>
        <v>0.5</v>
      </c>
      <c r="OQ20">
        <f t="shared" si="67"/>
        <v>1.2320655930908275</v>
      </c>
      <c r="OR20">
        <f t="shared" si="68"/>
        <v>0.5</v>
      </c>
      <c r="OS20">
        <f t="shared" si="69"/>
        <v>0.96619880721333307</v>
      </c>
      <c r="OT20">
        <f t="shared" si="70"/>
        <v>0.5</v>
      </c>
      <c r="OU20">
        <f t="shared" si="71"/>
        <v>1.1672200355597311</v>
      </c>
      <c r="OV20">
        <f t="shared" si="72"/>
        <v>0.32400000000000001</v>
      </c>
      <c r="OW20">
        <f t="shared" si="73"/>
        <v>1.2320655930908275</v>
      </c>
      <c r="OX20">
        <f t="shared" si="74"/>
        <v>5</v>
      </c>
      <c r="OY20">
        <f t="shared" si="75"/>
        <v>2.5464790894703255</v>
      </c>
      <c r="OZ20" t="str">
        <f t="shared" si="76"/>
        <v/>
      </c>
      <c r="PA20" t="str">
        <f t="shared" si="77"/>
        <v/>
      </c>
    </row>
    <row r="21" spans="17:417" ht="16.5" customHeight="1" x14ac:dyDescent="0.25">
      <c r="Q21" s="38">
        <f t="shared" si="82"/>
        <v>6</v>
      </c>
      <c r="R21" s="21">
        <v>0.95</v>
      </c>
      <c r="S21" s="22">
        <v>0.40998313340472242</v>
      </c>
      <c r="T21" s="178">
        <v>0.95</v>
      </c>
      <c r="U21" s="179">
        <v>0.24191551349968093</v>
      </c>
      <c r="V21" s="24">
        <v>0.5</v>
      </c>
      <c r="W21" s="24">
        <v>0.25719438803650291</v>
      </c>
      <c r="X21" s="178">
        <v>0.14983895132508918</v>
      </c>
      <c r="Y21" s="179">
        <v>0.24151242091470959</v>
      </c>
      <c r="Z21" s="24">
        <v>0.9</v>
      </c>
      <c r="AA21" s="26">
        <v>0.317</v>
      </c>
      <c r="AB21" s="24">
        <v>0.25</v>
      </c>
      <c r="AC21" s="24">
        <v>0.22409015987338862</v>
      </c>
      <c r="AD21" s="24">
        <v>0.875</v>
      </c>
      <c r="AE21" s="24">
        <v>0.13750987083139757</v>
      </c>
      <c r="AF21" s="24">
        <v>0.5</v>
      </c>
      <c r="AG21" s="24">
        <v>0.21008452488130186</v>
      </c>
      <c r="AH21" s="25">
        <v>0.5</v>
      </c>
      <c r="AI21" s="26">
        <v>6.3661977236758135E-2</v>
      </c>
      <c r="AJ21" s="25">
        <v>0.95</v>
      </c>
      <c r="AK21" s="26">
        <v>0.21645072260497769</v>
      </c>
      <c r="AL21" s="25">
        <v>0.8</v>
      </c>
      <c r="AM21" s="26">
        <v>0.24191551349968093</v>
      </c>
      <c r="AN21" s="25">
        <v>0.5</v>
      </c>
      <c r="AO21" s="26">
        <v>0.23427607623126995</v>
      </c>
      <c r="AP21" s="25">
        <v>0.8</v>
      </c>
      <c r="AQ21" s="26">
        <v>0.3310422816311423</v>
      </c>
      <c r="AR21" s="25">
        <v>0.8</v>
      </c>
      <c r="AS21" s="26">
        <v>0.21492283515129548</v>
      </c>
      <c r="AT21" s="25">
        <v>0.9</v>
      </c>
      <c r="AU21" s="26">
        <v>0.19862536897868538</v>
      </c>
      <c r="AV21" s="45">
        <v>0.8</v>
      </c>
      <c r="AW21" s="26">
        <v>0.25464790894703254</v>
      </c>
      <c r="AX21" s="25">
        <v>0.9</v>
      </c>
      <c r="AY21" s="26">
        <v>0.10185916357881303</v>
      </c>
      <c r="AZ21" s="24">
        <v>0.7</v>
      </c>
      <c r="BA21" s="24">
        <v>0.51693525516247607</v>
      </c>
      <c r="BB21" s="25">
        <v>0.5</v>
      </c>
      <c r="BC21" s="26">
        <v>0.12172170047668156</v>
      </c>
      <c r="BD21" s="24">
        <v>0.8</v>
      </c>
      <c r="BE21" s="24">
        <v>0.78507950328370135</v>
      </c>
      <c r="BF21" s="25">
        <v>0.9</v>
      </c>
      <c r="BG21" s="26">
        <v>0.68347498761383541</v>
      </c>
      <c r="BH21" s="24">
        <v>0.9</v>
      </c>
      <c r="BI21" s="24">
        <v>0.42067834558049783</v>
      </c>
      <c r="BJ21" s="25">
        <v>0.88724073504646295</v>
      </c>
      <c r="BK21" s="26">
        <v>0.13004362846469045</v>
      </c>
      <c r="BL21" s="25">
        <v>2.1</v>
      </c>
      <c r="BM21" s="26">
        <v>0.34</v>
      </c>
      <c r="BN21" s="24">
        <v>0.93</v>
      </c>
      <c r="BO21" s="24">
        <v>0.14799999999999999</v>
      </c>
      <c r="BP21" s="25"/>
      <c r="BQ21" s="26"/>
      <c r="BR21" s="25">
        <v>0.5</v>
      </c>
      <c r="BS21" s="26">
        <v>0.50929581789406508</v>
      </c>
      <c r="BT21" s="25">
        <v>0.5</v>
      </c>
      <c r="BU21" s="26">
        <v>0.11459155902616464</v>
      </c>
      <c r="BV21" s="21">
        <v>0.5</v>
      </c>
      <c r="BW21" s="22">
        <v>0.27247326257332483</v>
      </c>
      <c r="BX21" s="21">
        <v>0.5</v>
      </c>
      <c r="BY21" s="22">
        <v>0.12732395447351627</v>
      </c>
      <c r="BZ21" s="21">
        <v>0.5</v>
      </c>
      <c r="CA21" s="23">
        <v>0.29284509528908742</v>
      </c>
      <c r="CB21" s="25">
        <v>0.5</v>
      </c>
      <c r="CC21" s="26">
        <v>0.50929581789406508</v>
      </c>
      <c r="CD21" s="25">
        <v>0.5</v>
      </c>
      <c r="CE21" s="26">
        <v>0.48383102699936187</v>
      </c>
      <c r="CF21" s="25">
        <v>0.5</v>
      </c>
      <c r="CG21" s="26">
        <v>0.37942538433107847</v>
      </c>
      <c r="CH21" s="24">
        <v>0.5</v>
      </c>
      <c r="CI21" s="24">
        <v>0.45836623610465854</v>
      </c>
      <c r="CJ21" s="25">
        <v>0.32400000000000001</v>
      </c>
      <c r="CK21" s="26">
        <v>0.48383102699936187</v>
      </c>
      <c r="CL21" s="25">
        <v>5</v>
      </c>
      <c r="CM21" s="302">
        <v>1</v>
      </c>
      <c r="CN21" s="24"/>
      <c r="CO21" s="300"/>
      <c r="CP21" s="27">
        <v>0.6</v>
      </c>
      <c r="CQ21" s="300">
        <v>0.4</v>
      </c>
      <c r="CR21" s="296">
        <v>0.84</v>
      </c>
      <c r="CS21" s="243">
        <v>0.22</v>
      </c>
      <c r="CT21" s="242">
        <v>1.0249999999999999</v>
      </c>
      <c r="CU21" s="243">
        <v>0.375</v>
      </c>
      <c r="CV21" s="242">
        <v>1</v>
      </c>
      <c r="CW21" s="243">
        <v>0.43</v>
      </c>
      <c r="CX21" s="242"/>
      <c r="CY21" s="243"/>
      <c r="CZ21" s="264">
        <v>1.8</v>
      </c>
      <c r="DA21" s="265">
        <v>0.26</v>
      </c>
      <c r="DB21" s="264">
        <v>0.5</v>
      </c>
      <c r="DC21" s="265">
        <v>0.3654316487739892</v>
      </c>
      <c r="DD21" s="264">
        <v>0.50000000000000011</v>
      </c>
      <c r="DE21" s="265">
        <v>0.15915494309189535</v>
      </c>
      <c r="DF21" s="64"/>
      <c r="DG21" s="65"/>
      <c r="DH21" s="64"/>
      <c r="DI21" s="65"/>
      <c r="DJ21" s="64"/>
      <c r="DK21" s="65"/>
      <c r="DL21" s="64"/>
      <c r="DM21" s="65"/>
      <c r="DN21" s="64"/>
      <c r="DO21" s="65"/>
      <c r="DP21" s="64"/>
      <c r="DQ21" s="65"/>
      <c r="DR21" s="64"/>
      <c r="DS21" s="65"/>
      <c r="DT21" s="64"/>
      <c r="DU21" s="65"/>
      <c r="DV21" s="64"/>
      <c r="DW21" s="65"/>
      <c r="DX21" s="64"/>
      <c r="DY21" s="65"/>
      <c r="DZ21" s="64"/>
      <c r="EA21" s="65"/>
      <c r="EB21" s="64"/>
      <c r="EC21" s="65"/>
      <c r="ED21" s="64"/>
      <c r="EE21" s="65"/>
      <c r="EF21" s="64"/>
      <c r="EG21" s="65"/>
      <c r="EH21" s="64"/>
      <c r="EI21" s="65"/>
      <c r="EJ21" s="64"/>
      <c r="EK21" s="65"/>
      <c r="EL21" s="64"/>
      <c r="EM21" s="65"/>
      <c r="EN21" s="64"/>
      <c r="EO21" s="65"/>
      <c r="EP21" s="64"/>
      <c r="EQ21" s="65"/>
      <c r="ER21" s="64"/>
      <c r="ES21" s="65"/>
      <c r="ET21" s="64"/>
      <c r="EU21" s="65"/>
      <c r="EV21" s="64"/>
      <c r="EW21" s="65"/>
      <c r="EX21" s="64"/>
      <c r="EY21" s="65"/>
      <c r="EZ21" s="64"/>
      <c r="FA21" s="65"/>
      <c r="FB21" s="64"/>
      <c r="FC21" s="65"/>
      <c r="FD21" s="64"/>
      <c r="FE21" s="65"/>
      <c r="FF21" s="64"/>
      <c r="FG21" s="65"/>
      <c r="FH21" s="64"/>
      <c r="FI21" s="65"/>
      <c r="FJ21" s="64"/>
      <c r="FK21" s="65"/>
      <c r="FL21" s="64"/>
      <c r="FM21" s="65"/>
      <c r="FN21" s="64"/>
      <c r="FO21" s="65"/>
      <c r="FP21" s="64"/>
      <c r="FQ21" s="65"/>
      <c r="FR21" s="64"/>
      <c r="FS21" s="65"/>
      <c r="FT21" s="64"/>
      <c r="FU21" s="65"/>
      <c r="FV21" s="64"/>
      <c r="FW21" s="65"/>
      <c r="FX21" s="64"/>
      <c r="FY21" s="65"/>
      <c r="FZ21" s="64"/>
      <c r="GA21" s="65"/>
      <c r="GB21" s="64"/>
      <c r="GC21" s="65"/>
      <c r="GD21" s="64"/>
      <c r="GE21" s="65"/>
      <c r="GF21" s="64"/>
      <c r="GG21" s="65"/>
      <c r="GH21" s="64"/>
      <c r="GI21" s="65"/>
      <c r="GJ21" s="64"/>
      <c r="GK21" s="65"/>
      <c r="GL21" s="64"/>
      <c r="GM21" s="65"/>
      <c r="GN21" s="64"/>
      <c r="GO21" s="65"/>
      <c r="GP21" s="64"/>
      <c r="GQ21" s="65"/>
      <c r="GR21" s="64"/>
      <c r="GS21" s="65"/>
      <c r="GT21" s="64"/>
      <c r="GU21" s="65"/>
      <c r="GV21" s="64"/>
      <c r="GW21" s="65"/>
      <c r="GX21" s="64"/>
      <c r="GY21" s="65"/>
      <c r="GZ21" s="64"/>
      <c r="HA21" s="65"/>
      <c r="HB21" s="64"/>
      <c r="HC21" s="65"/>
      <c r="HD21" s="64"/>
      <c r="HE21" s="65"/>
      <c r="HF21" s="64"/>
      <c r="HG21" s="65"/>
      <c r="HH21" s="64"/>
      <c r="HI21" s="65"/>
      <c r="HJ21" s="64"/>
      <c r="HK21" s="65"/>
      <c r="HL21" s="64"/>
      <c r="HM21" s="65"/>
      <c r="HN21" s="64"/>
      <c r="HO21" s="65"/>
      <c r="HP21" s="64"/>
      <c r="HQ21" s="65"/>
      <c r="HR21" s="64"/>
      <c r="HS21" s="65"/>
      <c r="HT21" s="64"/>
      <c r="HU21" s="65"/>
      <c r="HV21" s="64"/>
      <c r="HW21" s="65"/>
      <c r="HX21" s="64"/>
      <c r="HY21" s="65"/>
      <c r="HZ21" s="64"/>
      <c r="IA21" s="65"/>
      <c r="IB21" s="64"/>
      <c r="IC21" s="65"/>
      <c r="ID21" s="64"/>
      <c r="IE21" s="65"/>
      <c r="IF21" s="64"/>
      <c r="IG21" s="65"/>
      <c r="IH21" s="64"/>
      <c r="II21" s="65"/>
      <c r="IJ21" s="64"/>
      <c r="IK21" s="65"/>
      <c r="IL21" s="64"/>
      <c r="IM21" s="65"/>
      <c r="IN21" s="64"/>
      <c r="IO21" s="65"/>
      <c r="IP21" s="64"/>
      <c r="IQ21" s="65"/>
      <c r="IR21" s="64"/>
      <c r="IS21" s="65"/>
      <c r="IT21" s="64"/>
      <c r="IU21" s="65"/>
      <c r="IV21" s="64"/>
      <c r="IW21" s="65"/>
      <c r="IX21" s="64"/>
      <c r="IY21" s="65"/>
      <c r="IZ21" s="64"/>
      <c r="JA21" s="65"/>
      <c r="JB21" s="64"/>
      <c r="JC21" s="65"/>
      <c r="JD21" s="64"/>
      <c r="JE21" s="65"/>
      <c r="JF21" s="64"/>
      <c r="JG21" s="65"/>
      <c r="JH21" s="64"/>
      <c r="JI21" s="65"/>
      <c r="JJ21" s="64"/>
      <c r="JK21" s="65"/>
      <c r="JL21" s="64"/>
      <c r="JM21" s="65"/>
      <c r="JN21" s="64"/>
      <c r="JO21" s="65"/>
      <c r="JP21" s="64"/>
      <c r="JQ21" s="65"/>
      <c r="JR21" s="64"/>
      <c r="JS21" s="65"/>
      <c r="JT21" s="64"/>
      <c r="JU21" s="65"/>
      <c r="JV21" s="64"/>
      <c r="JW21" s="65"/>
      <c r="JX21" s="64"/>
      <c r="JY21" s="65"/>
      <c r="JZ21" s="64"/>
      <c r="KA21" s="65"/>
      <c r="KB21" s="64"/>
      <c r="KC21" s="65"/>
      <c r="KD21" s="64"/>
      <c r="KE21" s="65"/>
      <c r="KF21" s="64"/>
      <c r="KG21" s="65"/>
      <c r="KH21" s="64"/>
      <c r="KI21" s="65"/>
      <c r="KJ21" s="64"/>
      <c r="KK21" s="65"/>
      <c r="KL21" s="64"/>
      <c r="KM21" s="65"/>
      <c r="KN21" s="64"/>
      <c r="KO21" s="65"/>
      <c r="KP21" s="64"/>
      <c r="KQ21" s="65"/>
      <c r="KR21" s="64"/>
      <c r="KS21" s="65"/>
      <c r="KT21" s="64"/>
      <c r="KU21" s="65"/>
      <c r="KV21" s="64"/>
      <c r="KW21" s="65"/>
      <c r="KX21" s="64"/>
      <c r="KY21" s="65"/>
      <c r="KZ21" s="64"/>
      <c r="LA21" s="65"/>
      <c r="LB21" s="64"/>
      <c r="LC21" s="65"/>
      <c r="LD21" s="64"/>
      <c r="LE21" s="65"/>
      <c r="LH21" s="12">
        <f t="shared" si="78"/>
        <v>0.14983895132508918</v>
      </c>
      <c r="LI21" s="10">
        <f t="shared" si="79"/>
        <v>0.24151242091470959</v>
      </c>
      <c r="LK21" s="12">
        <f t="shared" si="10"/>
        <v>0.14983895132508918</v>
      </c>
      <c r="LL21" s="10" cm="1">
        <f t="array" ref="LL21">INDEX(drag_functions_data,Q21,(2*chosen_drag_function))*$B$3</f>
        <v>0.24151242091470959</v>
      </c>
      <c r="LO21" s="12">
        <f>IF(LR21&gt;LR20,LR21+0,NA())</f>
        <v>0.875</v>
      </c>
      <c r="LP21" s="10">
        <f t="shared" si="81"/>
        <v>0.13750987083139757</v>
      </c>
      <c r="LR21" s="12">
        <f t="shared" si="11"/>
        <v>0.875</v>
      </c>
      <c r="LS21" s="10" cm="1">
        <f t="array" ref="LS21">INDEX(drag_functions_data,Q21,(2*$B$6)) * $B$7</f>
        <v>0.13750987083139757</v>
      </c>
      <c r="LT21" s="24"/>
      <c r="MD21">
        <f t="shared" si="12"/>
        <v>1</v>
      </c>
      <c r="ME21">
        <f t="shared" si="13"/>
        <v>1.2320655930908275</v>
      </c>
      <c r="MF21">
        <f t="shared" si="14"/>
        <v>1</v>
      </c>
      <c r="MG21">
        <f t="shared" si="15"/>
        <v>0.97268336296644264</v>
      </c>
      <c r="MH21">
        <f t="shared" si="16"/>
        <v>0.6</v>
      </c>
      <c r="MI21">
        <f t="shared" si="17"/>
        <v>0.62251735229852334</v>
      </c>
      <c r="MN21">
        <f t="shared" si="18"/>
        <v>0.3</v>
      </c>
      <c r="MO21">
        <f t="shared" si="19"/>
        <v>0.55442951689087239</v>
      </c>
      <c r="MP21">
        <f t="shared" si="20"/>
        <v>0.92500000000000004</v>
      </c>
      <c r="MQ21">
        <f t="shared" si="21"/>
        <v>0.4052847345693511</v>
      </c>
      <c r="MR21">
        <f t="shared" si="22"/>
        <v>0.6</v>
      </c>
      <c r="MS21">
        <f t="shared" si="23"/>
        <v>0.53497584963154354</v>
      </c>
      <c r="MT21">
        <f t="shared" si="24"/>
        <v>0.6</v>
      </c>
      <c r="MU21">
        <f t="shared" si="25"/>
        <v>0.15822316037587469</v>
      </c>
      <c r="MV21">
        <f t="shared" si="26"/>
        <v>1</v>
      </c>
      <c r="MW21">
        <f t="shared" si="27"/>
        <v>1.0375289204975389</v>
      </c>
      <c r="MX21">
        <f t="shared" si="28"/>
        <v>0.85</v>
      </c>
      <c r="MY21">
        <f t="shared" si="29"/>
        <v>0.64845557531096176</v>
      </c>
      <c r="MZ21">
        <f t="shared" si="30"/>
        <v>0.6</v>
      </c>
      <c r="NA21">
        <f t="shared" si="31"/>
        <v>0.59657912928608481</v>
      </c>
      <c r="NB21">
        <f t="shared" si="32"/>
        <v>0.9</v>
      </c>
      <c r="NC21">
        <f t="shared" si="33"/>
        <v>0.84299224790425031</v>
      </c>
      <c r="ND21">
        <f t="shared" si="34"/>
        <v>0.82499999999999996</v>
      </c>
      <c r="NE21">
        <f t="shared" si="35"/>
        <v>0.55248415016493946</v>
      </c>
      <c r="NF21">
        <f t="shared" si="36"/>
        <v>0.95</v>
      </c>
      <c r="NG21">
        <f t="shared" si="37"/>
        <v>0.63224418592818776</v>
      </c>
      <c r="NH21">
        <f t="shared" si="38"/>
        <v>0.85</v>
      </c>
      <c r="NI21">
        <f t="shared" si="39"/>
        <v>0.90783780543534665</v>
      </c>
      <c r="NJ21">
        <f t="shared" si="40"/>
        <v>1</v>
      </c>
      <c r="NK21">
        <f t="shared" si="41"/>
        <v>0.38258878943346747</v>
      </c>
      <c r="NL21">
        <f t="shared" si="42"/>
        <v>0.8</v>
      </c>
      <c r="NM21">
        <f t="shared" si="43"/>
        <v>1.4071485984247871</v>
      </c>
      <c r="NN21">
        <f t="shared" si="44"/>
        <v>0.6</v>
      </c>
      <c r="NO21">
        <f t="shared" si="45"/>
        <v>0.32422778765548088</v>
      </c>
      <c r="NP21">
        <f t="shared" si="46"/>
        <v>0.9</v>
      </c>
      <c r="NQ21">
        <f t="shared" si="47"/>
        <v>2.2650553245611897</v>
      </c>
      <c r="NR21">
        <f t="shared" si="48"/>
        <v>1</v>
      </c>
      <c r="NS21">
        <f t="shared" si="49"/>
        <v>1.8980294689351851</v>
      </c>
      <c r="NT21">
        <f t="shared" si="50"/>
        <v>1</v>
      </c>
      <c r="NU21">
        <f t="shared" si="51"/>
        <v>1.2748636610613509</v>
      </c>
      <c r="OB21" t="str">
        <f t="shared" si="52"/>
        <v/>
      </c>
      <c r="OC21" t="str">
        <f t="shared" si="53"/>
        <v/>
      </c>
      <c r="OD21">
        <f t="shared" si="54"/>
        <v>0.6</v>
      </c>
      <c r="OE21">
        <f t="shared" si="55"/>
        <v>1.3358184851405812</v>
      </c>
      <c r="OF21">
        <f t="shared" si="56"/>
        <v>0.6</v>
      </c>
      <c r="OG21">
        <f t="shared" si="57"/>
        <v>0.49931079298944059</v>
      </c>
      <c r="OH21">
        <f t="shared" si="58"/>
        <v>0.6</v>
      </c>
      <c r="OI21">
        <f t="shared" si="59"/>
        <v>0.6354864638047425</v>
      </c>
      <c r="OJ21">
        <f t="shared" si="60"/>
        <v>0.6</v>
      </c>
      <c r="OK21">
        <f t="shared" si="61"/>
        <v>0.47337256997700206</v>
      </c>
      <c r="OL21">
        <f t="shared" si="62"/>
        <v>0.6</v>
      </c>
      <c r="OM21">
        <f t="shared" si="63"/>
        <v>0.94026058420089453</v>
      </c>
      <c r="ON21">
        <f t="shared" si="64"/>
        <v>0.6</v>
      </c>
      <c r="OO21">
        <f t="shared" si="65"/>
        <v>1.3747258196592391</v>
      </c>
      <c r="OP21">
        <f t="shared" si="66"/>
        <v>0.6</v>
      </c>
      <c r="OQ21">
        <f t="shared" si="67"/>
        <v>1.2515192603501564</v>
      </c>
      <c r="OR21">
        <f t="shared" si="68"/>
        <v>0.6</v>
      </c>
      <c r="OS21">
        <f t="shared" si="69"/>
        <v>1.1023744780286351</v>
      </c>
      <c r="OT21">
        <f t="shared" si="70"/>
        <v>0.6</v>
      </c>
      <c r="OU21">
        <f t="shared" si="71"/>
        <v>1.2969111506219235</v>
      </c>
      <c r="OV21">
        <f t="shared" si="72"/>
        <v>0.53800000000000003</v>
      </c>
      <c r="OW21">
        <f t="shared" si="73"/>
        <v>1.3033957063750332</v>
      </c>
      <c r="OX21">
        <f t="shared" si="74"/>
        <v>6</v>
      </c>
      <c r="OY21">
        <f t="shared" si="75"/>
        <v>2.5464790894703255</v>
      </c>
      <c r="OZ21" t="str">
        <f t="shared" si="76"/>
        <v/>
      </c>
      <c r="PA21" t="str">
        <f t="shared" si="77"/>
        <v/>
      </c>
    </row>
    <row r="22" spans="17:417" ht="16.5" customHeight="1" x14ac:dyDescent="0.25">
      <c r="Q22" s="38">
        <f t="shared" si="82"/>
        <v>7</v>
      </c>
      <c r="R22" s="21">
        <v>1</v>
      </c>
      <c r="S22" s="22">
        <v>0.48383102699936187</v>
      </c>
      <c r="T22" s="178">
        <v>1</v>
      </c>
      <c r="U22" s="179">
        <v>0.38197186342054879</v>
      </c>
      <c r="V22" s="24">
        <v>0.6</v>
      </c>
      <c r="W22" s="24">
        <v>0.24446199258915124</v>
      </c>
      <c r="X22" s="178">
        <v>0.16095285263155043</v>
      </c>
      <c r="Y22" s="179">
        <v>0.23997473343372672</v>
      </c>
      <c r="Z22" s="24">
        <v>0.95</v>
      </c>
      <c r="AA22" s="26">
        <v>0.373</v>
      </c>
      <c r="AB22" s="24">
        <v>0.3</v>
      </c>
      <c r="AC22" s="24">
        <v>0.21772396214971285</v>
      </c>
      <c r="AD22" s="24">
        <v>0.92500000000000004</v>
      </c>
      <c r="AE22" s="24">
        <v>0.15915494309189535</v>
      </c>
      <c r="AF22" s="24">
        <v>0.6</v>
      </c>
      <c r="AG22" s="24">
        <v>0.21008452488130186</v>
      </c>
      <c r="AH22" s="25">
        <v>0.6</v>
      </c>
      <c r="AI22" s="26">
        <v>6.2134089783075948E-2</v>
      </c>
      <c r="AJ22" s="25">
        <v>1</v>
      </c>
      <c r="AK22" s="26">
        <v>0.40743665431525211</v>
      </c>
      <c r="AL22" s="25">
        <v>0.85</v>
      </c>
      <c r="AM22" s="26">
        <v>0.25464790894703254</v>
      </c>
      <c r="AN22" s="25">
        <v>0.6</v>
      </c>
      <c r="AO22" s="26">
        <v>0.23427607623126995</v>
      </c>
      <c r="AP22" s="25">
        <v>0.9</v>
      </c>
      <c r="AQ22" s="26">
        <v>0.3310422816311423</v>
      </c>
      <c r="AR22" s="25">
        <v>0.82499999999999996</v>
      </c>
      <c r="AS22" s="26">
        <v>0.21696001842287171</v>
      </c>
      <c r="AT22" s="25">
        <v>0.95</v>
      </c>
      <c r="AU22" s="26">
        <v>0.24828171122335674</v>
      </c>
      <c r="AV22" s="45">
        <v>0.85</v>
      </c>
      <c r="AW22" s="26">
        <v>0.35650707252584563</v>
      </c>
      <c r="AX22" s="25">
        <v>1</v>
      </c>
      <c r="AY22" s="26">
        <v>0.1502422662787492</v>
      </c>
      <c r="AZ22" s="24">
        <v>0.8</v>
      </c>
      <c r="BA22" s="24">
        <v>0.55258596241506064</v>
      </c>
      <c r="BB22" s="25">
        <v>0.6</v>
      </c>
      <c r="BC22" s="26">
        <v>0.12732395447351627</v>
      </c>
      <c r="BD22" s="24">
        <v>0.9</v>
      </c>
      <c r="BE22" s="24">
        <v>0.88948514595198469</v>
      </c>
      <c r="BF22" s="25">
        <v>1</v>
      </c>
      <c r="BG22" s="26">
        <v>0.74535442948796427</v>
      </c>
      <c r="BH22" s="24">
        <v>1</v>
      </c>
      <c r="BI22" s="24">
        <v>0.50063778898986599</v>
      </c>
      <c r="BJ22" s="25">
        <v>0.89965271077232911</v>
      </c>
      <c r="BK22" s="26">
        <v>0.13638181696985852</v>
      </c>
      <c r="BL22" s="25">
        <v>2.33</v>
      </c>
      <c r="BM22" s="26">
        <v>0.32500000000000001</v>
      </c>
      <c r="BN22" s="24">
        <v>0.95</v>
      </c>
      <c r="BO22" s="24">
        <v>0.182</v>
      </c>
      <c r="BP22" s="25"/>
      <c r="BQ22" s="26"/>
      <c r="BR22" s="25">
        <v>0.6</v>
      </c>
      <c r="BS22" s="26">
        <v>0.52457469243088706</v>
      </c>
      <c r="BT22" s="25">
        <v>0.6</v>
      </c>
      <c r="BU22" s="26">
        <v>0.19607888988921507</v>
      </c>
      <c r="BV22" s="21">
        <v>0.6</v>
      </c>
      <c r="BW22" s="22">
        <v>0.24955495076809189</v>
      </c>
      <c r="BX22" s="21">
        <v>0.6</v>
      </c>
      <c r="BY22" s="22">
        <v>0.18589297353133374</v>
      </c>
      <c r="BZ22" s="21">
        <v>0.6</v>
      </c>
      <c r="CA22" s="23">
        <v>0.36923946797319718</v>
      </c>
      <c r="CB22" s="25">
        <v>0.6</v>
      </c>
      <c r="CC22" s="26">
        <v>0.53985356696770903</v>
      </c>
      <c r="CD22" s="25">
        <v>0.6</v>
      </c>
      <c r="CE22" s="26">
        <v>0.49147046426777286</v>
      </c>
      <c r="CF22" s="25">
        <v>0.6</v>
      </c>
      <c r="CG22" s="26">
        <v>0.43290144520995538</v>
      </c>
      <c r="CH22" s="24">
        <v>0.6</v>
      </c>
      <c r="CI22" s="24">
        <v>0.50929581789406508</v>
      </c>
      <c r="CJ22" s="25">
        <v>0.53800000000000003</v>
      </c>
      <c r="CK22" s="26">
        <v>0.51184229698353545</v>
      </c>
      <c r="CL22" s="25">
        <v>6</v>
      </c>
      <c r="CM22" s="302">
        <v>1</v>
      </c>
      <c r="CN22" s="24"/>
      <c r="CO22" s="300"/>
      <c r="CP22" s="27">
        <v>0.7</v>
      </c>
      <c r="CQ22" s="300">
        <v>0.4</v>
      </c>
      <c r="CR22" s="296">
        <v>0.87</v>
      </c>
      <c r="CS22" s="243">
        <v>0.253</v>
      </c>
      <c r="CT22" s="242">
        <v>1.085</v>
      </c>
      <c r="CU22" s="243">
        <v>0.41499999999999998</v>
      </c>
      <c r="CV22" s="242">
        <v>1.05</v>
      </c>
      <c r="CW22" s="243">
        <v>0.44900000000000001</v>
      </c>
      <c r="CX22" s="242"/>
      <c r="CY22" s="243"/>
      <c r="CZ22" s="264">
        <v>2.0699999999999998</v>
      </c>
      <c r="DA22" s="265">
        <v>0.24</v>
      </c>
      <c r="DB22" s="264">
        <v>0.6</v>
      </c>
      <c r="DC22" s="265">
        <v>0.40252986729663409</v>
      </c>
      <c r="DD22" s="264">
        <v>0.60000000000000009</v>
      </c>
      <c r="DE22" s="265">
        <v>0.15177015373243141</v>
      </c>
      <c r="DF22" s="64"/>
      <c r="DG22" s="65"/>
      <c r="DH22" s="64"/>
      <c r="DI22" s="65"/>
      <c r="DJ22" s="64"/>
      <c r="DK22" s="65"/>
      <c r="DL22" s="64"/>
      <c r="DM22" s="65"/>
      <c r="DN22" s="64"/>
      <c r="DO22" s="65"/>
      <c r="DP22" s="64"/>
      <c r="DQ22" s="65"/>
      <c r="DR22" s="64"/>
      <c r="DS22" s="65"/>
      <c r="DT22" s="64"/>
      <c r="DU22" s="65"/>
      <c r="DV22" s="64"/>
      <c r="DW22" s="65"/>
      <c r="DX22" s="64"/>
      <c r="DY22" s="65"/>
      <c r="DZ22" s="64"/>
      <c r="EA22" s="65"/>
      <c r="EB22" s="64"/>
      <c r="EC22" s="65"/>
      <c r="ED22" s="64"/>
      <c r="EE22" s="65"/>
      <c r="EF22" s="64"/>
      <c r="EG22" s="65"/>
      <c r="EH22" s="64"/>
      <c r="EI22" s="65"/>
      <c r="EJ22" s="64"/>
      <c r="EK22" s="65"/>
      <c r="EL22" s="64"/>
      <c r="EM22" s="65"/>
      <c r="EN22" s="64"/>
      <c r="EO22" s="65"/>
      <c r="EP22" s="64"/>
      <c r="EQ22" s="65"/>
      <c r="ER22" s="64"/>
      <c r="ES22" s="65"/>
      <c r="ET22" s="64"/>
      <c r="EU22" s="65"/>
      <c r="EV22" s="64"/>
      <c r="EW22" s="65"/>
      <c r="EX22" s="64"/>
      <c r="EY22" s="65"/>
      <c r="EZ22" s="64"/>
      <c r="FA22" s="65"/>
      <c r="FB22" s="64"/>
      <c r="FC22" s="65"/>
      <c r="FD22" s="64"/>
      <c r="FE22" s="65"/>
      <c r="FF22" s="64"/>
      <c r="FG22" s="65"/>
      <c r="FH22" s="64"/>
      <c r="FI22" s="65"/>
      <c r="FJ22" s="64"/>
      <c r="FK22" s="65"/>
      <c r="FL22" s="64"/>
      <c r="FM22" s="65"/>
      <c r="FN22" s="64"/>
      <c r="FO22" s="65"/>
      <c r="FP22" s="64"/>
      <c r="FQ22" s="65"/>
      <c r="FR22" s="64"/>
      <c r="FS22" s="65"/>
      <c r="FT22" s="64"/>
      <c r="FU22" s="65"/>
      <c r="FV22" s="64"/>
      <c r="FW22" s="65"/>
      <c r="FX22" s="64"/>
      <c r="FY22" s="65"/>
      <c r="FZ22" s="64"/>
      <c r="GA22" s="65"/>
      <c r="GB22" s="64"/>
      <c r="GC22" s="65"/>
      <c r="GD22" s="64"/>
      <c r="GE22" s="65"/>
      <c r="GF22" s="64"/>
      <c r="GG22" s="65"/>
      <c r="GH22" s="64"/>
      <c r="GI22" s="65"/>
      <c r="GJ22" s="64"/>
      <c r="GK22" s="65"/>
      <c r="GL22" s="64"/>
      <c r="GM22" s="65"/>
      <c r="GN22" s="64"/>
      <c r="GO22" s="65"/>
      <c r="GP22" s="64"/>
      <c r="GQ22" s="65"/>
      <c r="GR22" s="64"/>
      <c r="GS22" s="65"/>
      <c r="GT22" s="64"/>
      <c r="GU22" s="65"/>
      <c r="GV22" s="64"/>
      <c r="GW22" s="65"/>
      <c r="GX22" s="64"/>
      <c r="GY22" s="65"/>
      <c r="GZ22" s="64"/>
      <c r="HA22" s="65"/>
      <c r="HB22" s="64"/>
      <c r="HC22" s="65"/>
      <c r="HD22" s="64"/>
      <c r="HE22" s="65"/>
      <c r="HF22" s="64"/>
      <c r="HG22" s="65"/>
      <c r="HH22" s="64"/>
      <c r="HI22" s="65"/>
      <c r="HJ22" s="64"/>
      <c r="HK22" s="65"/>
      <c r="HL22" s="64"/>
      <c r="HM22" s="65"/>
      <c r="HN22" s="64"/>
      <c r="HO22" s="65"/>
      <c r="HP22" s="64"/>
      <c r="HQ22" s="65"/>
      <c r="HR22" s="64"/>
      <c r="HS22" s="65"/>
      <c r="HT22" s="64"/>
      <c r="HU22" s="65"/>
      <c r="HV22" s="64"/>
      <c r="HW22" s="65"/>
      <c r="HX22" s="64"/>
      <c r="HY22" s="65"/>
      <c r="HZ22" s="64"/>
      <c r="IA22" s="65"/>
      <c r="IB22" s="64"/>
      <c r="IC22" s="65"/>
      <c r="ID22" s="64"/>
      <c r="IE22" s="65"/>
      <c r="IF22" s="64"/>
      <c r="IG22" s="65"/>
      <c r="IH22" s="64"/>
      <c r="II22" s="65"/>
      <c r="IJ22" s="64"/>
      <c r="IK22" s="65"/>
      <c r="IL22" s="64"/>
      <c r="IM22" s="65"/>
      <c r="IN22" s="64"/>
      <c r="IO22" s="65"/>
      <c r="IP22" s="64"/>
      <c r="IQ22" s="65"/>
      <c r="IR22" s="64"/>
      <c r="IS22" s="65"/>
      <c r="IT22" s="64"/>
      <c r="IU22" s="65"/>
      <c r="IV22" s="64"/>
      <c r="IW22" s="65"/>
      <c r="IX22" s="64"/>
      <c r="IY22" s="65"/>
      <c r="IZ22" s="64"/>
      <c r="JA22" s="65"/>
      <c r="JB22" s="64"/>
      <c r="JC22" s="65"/>
      <c r="JD22" s="64"/>
      <c r="JE22" s="65"/>
      <c r="JF22" s="64"/>
      <c r="JG22" s="65"/>
      <c r="JH22" s="64"/>
      <c r="JI22" s="65"/>
      <c r="JJ22" s="64"/>
      <c r="JK22" s="65"/>
      <c r="JL22" s="64"/>
      <c r="JM22" s="65"/>
      <c r="JN22" s="64"/>
      <c r="JO22" s="65"/>
      <c r="JP22" s="64"/>
      <c r="JQ22" s="65"/>
      <c r="JR22" s="64"/>
      <c r="JS22" s="65"/>
      <c r="JT22" s="64"/>
      <c r="JU22" s="65"/>
      <c r="JV22" s="64"/>
      <c r="JW22" s="65"/>
      <c r="JX22" s="64"/>
      <c r="JY22" s="65"/>
      <c r="JZ22" s="64"/>
      <c r="KA22" s="65"/>
      <c r="KB22" s="64"/>
      <c r="KC22" s="65"/>
      <c r="KD22" s="64"/>
      <c r="KE22" s="65"/>
      <c r="KF22" s="64"/>
      <c r="KG22" s="65"/>
      <c r="KH22" s="64"/>
      <c r="KI22" s="65"/>
      <c r="KJ22" s="64"/>
      <c r="KK22" s="65"/>
      <c r="KL22" s="64"/>
      <c r="KM22" s="65"/>
      <c r="KN22" s="64"/>
      <c r="KO22" s="65"/>
      <c r="KP22" s="64"/>
      <c r="KQ22" s="65"/>
      <c r="KR22" s="64"/>
      <c r="KS22" s="65"/>
      <c r="KT22" s="64"/>
      <c r="KU22" s="65"/>
      <c r="KV22" s="64"/>
      <c r="KW22" s="65"/>
      <c r="KX22" s="64"/>
      <c r="KY22" s="65"/>
      <c r="KZ22" s="64"/>
      <c r="LA22" s="65"/>
      <c r="LB22" s="64"/>
      <c r="LC22" s="65"/>
      <c r="LD22" s="64"/>
      <c r="LE22" s="65"/>
      <c r="LH22" s="12">
        <f t="shared" si="78"/>
        <v>0.16095285263155043</v>
      </c>
      <c r="LI22" s="10">
        <f t="shared" si="79"/>
        <v>0.23997473343372672</v>
      </c>
      <c r="LK22" s="12">
        <f t="shared" si="10"/>
        <v>0.16095285263155043</v>
      </c>
      <c r="LL22" s="10" cm="1">
        <f t="array" ref="LL22">INDEX(drag_functions_data,Q22,(2*chosen_drag_function))*$B$3</f>
        <v>0.23997473343372672</v>
      </c>
      <c r="LO22" s="12">
        <f t="shared" si="80"/>
        <v>0.92500000000000004</v>
      </c>
      <c r="LP22" s="10">
        <f t="shared" si="81"/>
        <v>0.15915494309189535</v>
      </c>
      <c r="LR22" s="12">
        <f t="shared" si="11"/>
        <v>0.92500000000000004</v>
      </c>
      <c r="LS22" s="10" cm="1">
        <f t="array" ref="LS22">INDEX(drag_functions_data,Q22,(2*$B$6)) * $B$7</f>
        <v>0.15915494309189535</v>
      </c>
      <c r="LT22" s="24"/>
      <c r="MD22">
        <f t="shared" si="12"/>
        <v>1.05</v>
      </c>
      <c r="ME22">
        <f t="shared" si="13"/>
        <v>1.3812103754123486</v>
      </c>
      <c r="MF22">
        <f t="shared" si="14"/>
        <v>1.05</v>
      </c>
      <c r="MG22">
        <f t="shared" si="15"/>
        <v>1.0375289204975389</v>
      </c>
      <c r="MH22">
        <f t="shared" si="16"/>
        <v>0.7</v>
      </c>
      <c r="MI22">
        <f t="shared" si="17"/>
        <v>0.59657912928608481</v>
      </c>
      <c r="MN22">
        <f t="shared" si="18"/>
        <v>0.35</v>
      </c>
      <c r="MO22">
        <f t="shared" si="19"/>
        <v>0.54146040538465312</v>
      </c>
      <c r="MP22">
        <f t="shared" si="20"/>
        <v>0.94</v>
      </c>
      <c r="MQ22">
        <f t="shared" si="21"/>
        <v>0.43770751333489921</v>
      </c>
      <c r="MR22">
        <f t="shared" si="22"/>
        <v>0.7</v>
      </c>
      <c r="MS22">
        <f t="shared" si="23"/>
        <v>0.53497584963154354</v>
      </c>
      <c r="MT22">
        <f t="shared" si="24"/>
        <v>0.7</v>
      </c>
      <c r="MU22">
        <f t="shared" si="25"/>
        <v>0.17054381630678295</v>
      </c>
      <c r="MV22">
        <f t="shared" si="26"/>
        <v>1.05</v>
      </c>
      <c r="MW22">
        <f t="shared" si="27"/>
        <v>1.1510086461769571</v>
      </c>
      <c r="MX22">
        <f t="shared" si="28"/>
        <v>0.9</v>
      </c>
      <c r="MY22">
        <f t="shared" si="29"/>
        <v>0.73275480010138683</v>
      </c>
      <c r="MZ22">
        <f t="shared" si="30"/>
        <v>0.7</v>
      </c>
      <c r="NA22">
        <f t="shared" si="31"/>
        <v>0.60630596291574934</v>
      </c>
      <c r="NB22">
        <f t="shared" si="32"/>
        <v>0.95</v>
      </c>
      <c r="NC22">
        <f t="shared" si="33"/>
        <v>1.1672200355597311</v>
      </c>
      <c r="ND22">
        <f t="shared" si="34"/>
        <v>0.85</v>
      </c>
      <c r="NE22">
        <f t="shared" si="35"/>
        <v>0.55767179476742712</v>
      </c>
      <c r="NF22">
        <f t="shared" si="36"/>
        <v>1</v>
      </c>
      <c r="NG22">
        <f t="shared" si="37"/>
        <v>0.95063587340587008</v>
      </c>
      <c r="NH22">
        <f t="shared" si="38"/>
        <v>0.9</v>
      </c>
      <c r="NI22">
        <f t="shared" si="39"/>
        <v>1.2969111506219235</v>
      </c>
      <c r="NJ22">
        <f t="shared" si="40"/>
        <v>1.1000000000000001</v>
      </c>
      <c r="NK22">
        <f t="shared" si="41"/>
        <v>0.46040345847078284</v>
      </c>
      <c r="NL22">
        <f t="shared" si="42"/>
        <v>0.9</v>
      </c>
      <c r="NM22">
        <f t="shared" si="43"/>
        <v>1.6146543825242947</v>
      </c>
      <c r="NN22">
        <f t="shared" si="44"/>
        <v>0.7</v>
      </c>
      <c r="NO22">
        <f t="shared" si="45"/>
        <v>0.3650804889000715</v>
      </c>
      <c r="NP22">
        <f t="shared" si="46"/>
        <v>1</v>
      </c>
      <c r="NQ22">
        <f t="shared" si="47"/>
        <v>2.2961811921761162</v>
      </c>
      <c r="NR22">
        <f t="shared" si="48"/>
        <v>1.1000000000000001</v>
      </c>
      <c r="NS22">
        <f t="shared" si="49"/>
        <v>1.9563904707131718</v>
      </c>
      <c r="NT22">
        <f t="shared" si="50"/>
        <v>1.1000000000000001</v>
      </c>
      <c r="NU22">
        <f t="shared" si="51"/>
        <v>1.47653334498306</v>
      </c>
      <c r="OB22" t="str">
        <f t="shared" si="52"/>
        <v/>
      </c>
      <c r="OC22" t="str">
        <f t="shared" si="53"/>
        <v/>
      </c>
      <c r="OD22">
        <f t="shared" si="54"/>
        <v>0.7</v>
      </c>
      <c r="OE22">
        <f t="shared" si="55"/>
        <v>1.4201177099310063</v>
      </c>
      <c r="OF22">
        <f t="shared" si="56"/>
        <v>0.7</v>
      </c>
      <c r="OG22">
        <f t="shared" si="57"/>
        <v>1.1283127010410734</v>
      </c>
      <c r="OH22">
        <f t="shared" si="58"/>
        <v>0.7</v>
      </c>
      <c r="OI22">
        <f t="shared" si="59"/>
        <v>0.94026058420089453</v>
      </c>
      <c r="OJ22">
        <f t="shared" si="60"/>
        <v>0.7</v>
      </c>
      <c r="OK22">
        <f t="shared" si="61"/>
        <v>0.87541502666979842</v>
      </c>
      <c r="OL22">
        <f t="shared" si="62"/>
        <v>0.7</v>
      </c>
      <c r="OM22">
        <f t="shared" si="63"/>
        <v>1.1672200355597311</v>
      </c>
      <c r="ON22">
        <f t="shared" si="64"/>
        <v>0.7</v>
      </c>
      <c r="OO22">
        <f t="shared" si="65"/>
        <v>1.491447823215212</v>
      </c>
      <c r="OP22">
        <f t="shared" si="66"/>
        <v>0.7</v>
      </c>
      <c r="OQ22">
        <f t="shared" si="67"/>
        <v>1.2969111506219235</v>
      </c>
      <c r="OR22">
        <f t="shared" si="68"/>
        <v>0.7</v>
      </c>
      <c r="OS22">
        <f t="shared" si="69"/>
        <v>1.2969111506219235</v>
      </c>
      <c r="OT22">
        <f t="shared" si="70"/>
        <v>0.7</v>
      </c>
      <c r="OU22">
        <f t="shared" si="71"/>
        <v>1.426602265684116</v>
      </c>
      <c r="OV22">
        <f t="shared" si="72"/>
        <v>0.65700000000000003</v>
      </c>
      <c r="OW22">
        <f t="shared" si="73"/>
        <v>1.3747258196592391</v>
      </c>
      <c r="OX22" t="str">
        <f t="shared" si="74"/>
        <v/>
      </c>
      <c r="OY22" t="str">
        <f t="shared" si="75"/>
        <v/>
      </c>
      <c r="OZ22" t="str">
        <f t="shared" si="76"/>
        <v/>
      </c>
      <c r="PA22" t="str">
        <f t="shared" si="77"/>
        <v/>
      </c>
    </row>
    <row r="23" spans="17:417" ht="16.5" customHeight="1" x14ac:dyDescent="0.25">
      <c r="Q23" s="38">
        <f t="shared" si="82"/>
        <v>8</v>
      </c>
      <c r="R23" s="21">
        <v>1.05</v>
      </c>
      <c r="S23" s="22">
        <v>0.54240004605717929</v>
      </c>
      <c r="T23" s="178">
        <v>1.05</v>
      </c>
      <c r="U23" s="179">
        <v>0.40743665431525211</v>
      </c>
      <c r="V23" s="24">
        <v>0.7</v>
      </c>
      <c r="W23" s="24">
        <v>0.23427607623126995</v>
      </c>
      <c r="X23" s="178">
        <v>0.18114645909400459</v>
      </c>
      <c r="Y23" s="179">
        <v>0.23726536533737783</v>
      </c>
      <c r="Z23" s="24">
        <v>1</v>
      </c>
      <c r="AA23" s="26">
        <v>0.435</v>
      </c>
      <c r="AB23" s="24">
        <v>0.35</v>
      </c>
      <c r="AC23" s="24">
        <v>0.2126310039707722</v>
      </c>
      <c r="AD23" s="24">
        <v>0.94</v>
      </c>
      <c r="AE23" s="24">
        <v>0.17188733853924698</v>
      </c>
      <c r="AF23" s="24">
        <v>0.7</v>
      </c>
      <c r="AG23" s="24">
        <v>0.21008452488130186</v>
      </c>
      <c r="AH23" s="25">
        <v>0.7</v>
      </c>
      <c r="AI23" s="26">
        <v>6.6972400053069564E-2</v>
      </c>
      <c r="AJ23" s="25">
        <v>1.05</v>
      </c>
      <c r="AK23" s="26">
        <v>0.45200003838098274</v>
      </c>
      <c r="AL23" s="25">
        <v>0.9</v>
      </c>
      <c r="AM23" s="26">
        <v>0.2877521371101468</v>
      </c>
      <c r="AN23" s="25">
        <v>0.7</v>
      </c>
      <c r="AO23" s="26">
        <v>0.23809579486547544</v>
      </c>
      <c r="AP23" s="25">
        <v>0.95</v>
      </c>
      <c r="AQ23" s="26">
        <v>0.45836623610465854</v>
      </c>
      <c r="AR23" s="25">
        <v>0.85</v>
      </c>
      <c r="AS23" s="26">
        <v>0.21899720169444797</v>
      </c>
      <c r="AT23" s="25">
        <v>1</v>
      </c>
      <c r="AU23" s="26">
        <v>0.37331383451634975</v>
      </c>
      <c r="AV23" s="45">
        <v>0.9</v>
      </c>
      <c r="AW23" s="26">
        <v>0.50929581789406508</v>
      </c>
      <c r="AX23" s="25">
        <v>1.1000000000000001</v>
      </c>
      <c r="AY23" s="26">
        <v>0.1808000153523931</v>
      </c>
      <c r="AZ23" s="24">
        <v>0.9</v>
      </c>
      <c r="BA23" s="24">
        <v>0.63407329327811102</v>
      </c>
      <c r="BB23" s="25">
        <v>0.7</v>
      </c>
      <c r="BC23" s="26">
        <v>0.14336677273717932</v>
      </c>
      <c r="BD23" s="24">
        <v>1</v>
      </c>
      <c r="BE23" s="24">
        <v>0.90170824558144236</v>
      </c>
      <c r="BF23" s="25">
        <v>1.1000000000000001</v>
      </c>
      <c r="BG23" s="26">
        <v>0.76827274129319723</v>
      </c>
      <c r="BH23" s="24">
        <v>1.1000000000000001</v>
      </c>
      <c r="BI23" s="24">
        <v>0.57983328867239314</v>
      </c>
      <c r="BJ23" s="25">
        <v>0.91223832273392491</v>
      </c>
      <c r="BK23" s="26">
        <v>0.143028922059417</v>
      </c>
      <c r="BL23" s="25">
        <v>3</v>
      </c>
      <c r="BM23" s="26">
        <v>0.27</v>
      </c>
      <c r="BN23" s="25"/>
      <c r="BO23" s="26"/>
      <c r="BP23" s="25"/>
      <c r="BQ23" s="26"/>
      <c r="BR23" s="25">
        <v>0.7</v>
      </c>
      <c r="BS23" s="26">
        <v>0.55767892059400126</v>
      </c>
      <c r="BT23" s="25">
        <v>0.7</v>
      </c>
      <c r="BU23" s="26">
        <v>0.44308736156783662</v>
      </c>
      <c r="BV23" s="21">
        <v>0.7</v>
      </c>
      <c r="BW23" s="22">
        <v>0.36923946797319718</v>
      </c>
      <c r="BX23" s="21">
        <v>0.7</v>
      </c>
      <c r="BY23" s="22">
        <v>0.34377467707849396</v>
      </c>
      <c r="BZ23" s="21">
        <v>0.7</v>
      </c>
      <c r="CA23" s="23">
        <v>0.45836623610465854</v>
      </c>
      <c r="CB23" s="25">
        <v>0.7</v>
      </c>
      <c r="CC23" s="26">
        <v>0.58569019057817484</v>
      </c>
      <c r="CD23" s="25">
        <v>0.7</v>
      </c>
      <c r="CE23" s="26">
        <v>0.50929581789406508</v>
      </c>
      <c r="CF23" s="25">
        <v>0.7</v>
      </c>
      <c r="CG23" s="26">
        <v>0.50929581789406508</v>
      </c>
      <c r="CH23" s="24">
        <v>0.7</v>
      </c>
      <c r="CI23" s="24">
        <v>0.56022539968347163</v>
      </c>
      <c r="CJ23" s="25">
        <v>0.65700000000000003</v>
      </c>
      <c r="CK23" s="26">
        <v>0.53985356696770903</v>
      </c>
      <c r="CL23" s="25"/>
      <c r="CM23" s="302"/>
      <c r="CN23" s="24"/>
      <c r="CO23" s="300"/>
      <c r="CP23" s="27">
        <v>0.8</v>
      </c>
      <c r="CQ23" s="300">
        <v>0.4</v>
      </c>
      <c r="CR23" s="296">
        <v>1.1599999999999999</v>
      </c>
      <c r="CS23" s="243">
        <v>0.39700000000000002</v>
      </c>
      <c r="CT23" s="242">
        <v>1.19</v>
      </c>
      <c r="CU23" s="243">
        <v>0.41499999999999998</v>
      </c>
      <c r="CV23" s="242">
        <v>1.1000000000000001</v>
      </c>
      <c r="CW23" s="243">
        <v>0.44700000000000001</v>
      </c>
      <c r="CX23" s="242"/>
      <c r="CY23" s="243"/>
      <c r="CZ23" s="264">
        <v>2.36</v>
      </c>
      <c r="DA23" s="265">
        <v>0.222</v>
      </c>
      <c r="DB23" s="264">
        <v>0.7</v>
      </c>
      <c r="DC23" s="265">
        <v>0.48996238276256443</v>
      </c>
      <c r="DD23" s="264">
        <v>0.65</v>
      </c>
      <c r="DE23" s="265">
        <v>0.14718649137138481</v>
      </c>
      <c r="DF23" s="64"/>
      <c r="DG23" s="65"/>
      <c r="DH23" s="64"/>
      <c r="DI23" s="65"/>
      <c r="DJ23" s="64"/>
      <c r="DK23" s="65"/>
      <c r="DL23" s="64"/>
      <c r="DM23" s="65"/>
      <c r="DN23" s="64"/>
      <c r="DO23" s="65"/>
      <c r="DP23" s="64"/>
      <c r="DQ23" s="65"/>
      <c r="DR23" s="64"/>
      <c r="DS23" s="65"/>
      <c r="DT23" s="64"/>
      <c r="DU23" s="65"/>
      <c r="DV23" s="64"/>
      <c r="DW23" s="65"/>
      <c r="DX23" s="64"/>
      <c r="DY23" s="65"/>
      <c r="DZ23" s="64"/>
      <c r="EA23" s="65"/>
      <c r="EB23" s="64"/>
      <c r="EC23" s="65"/>
      <c r="ED23" s="64"/>
      <c r="EE23" s="65"/>
      <c r="EF23" s="64"/>
      <c r="EG23" s="65"/>
      <c r="EH23" s="64"/>
      <c r="EI23" s="65"/>
      <c r="EJ23" s="64"/>
      <c r="EK23" s="65"/>
      <c r="EL23" s="64"/>
      <c r="EM23" s="65"/>
      <c r="EN23" s="64"/>
      <c r="EO23" s="65"/>
      <c r="EP23" s="64"/>
      <c r="EQ23" s="65"/>
      <c r="ER23" s="64"/>
      <c r="ES23" s="65"/>
      <c r="ET23" s="64"/>
      <c r="EU23" s="65"/>
      <c r="EV23" s="64"/>
      <c r="EW23" s="65"/>
      <c r="EX23" s="64"/>
      <c r="EY23" s="65"/>
      <c r="EZ23" s="64"/>
      <c r="FA23" s="65"/>
      <c r="FB23" s="64"/>
      <c r="FC23" s="65"/>
      <c r="FD23" s="64"/>
      <c r="FE23" s="65"/>
      <c r="FF23" s="64"/>
      <c r="FG23" s="65"/>
      <c r="FH23" s="64"/>
      <c r="FI23" s="65"/>
      <c r="FJ23" s="64"/>
      <c r="FK23" s="65"/>
      <c r="FL23" s="64"/>
      <c r="FM23" s="65"/>
      <c r="FN23" s="64"/>
      <c r="FO23" s="65"/>
      <c r="FP23" s="64"/>
      <c r="FQ23" s="65"/>
      <c r="FR23" s="64"/>
      <c r="FS23" s="65"/>
      <c r="FT23" s="64"/>
      <c r="FU23" s="65"/>
      <c r="FV23" s="64"/>
      <c r="FW23" s="65"/>
      <c r="FX23" s="64"/>
      <c r="FY23" s="65"/>
      <c r="FZ23" s="64"/>
      <c r="GA23" s="65"/>
      <c r="GB23" s="64"/>
      <c r="GC23" s="65"/>
      <c r="GD23" s="64"/>
      <c r="GE23" s="65"/>
      <c r="GF23" s="64"/>
      <c r="GG23" s="65"/>
      <c r="GH23" s="64"/>
      <c r="GI23" s="65"/>
      <c r="GJ23" s="64"/>
      <c r="GK23" s="65"/>
      <c r="GL23" s="64"/>
      <c r="GM23" s="65"/>
      <c r="GN23" s="64"/>
      <c r="GO23" s="65"/>
      <c r="GP23" s="64"/>
      <c r="GQ23" s="65"/>
      <c r="GR23" s="64"/>
      <c r="GS23" s="65"/>
      <c r="GT23" s="64"/>
      <c r="GU23" s="65"/>
      <c r="GV23" s="64"/>
      <c r="GW23" s="65"/>
      <c r="GX23" s="64"/>
      <c r="GY23" s="65"/>
      <c r="GZ23" s="64"/>
      <c r="HA23" s="65"/>
      <c r="HB23" s="64"/>
      <c r="HC23" s="65"/>
      <c r="HD23" s="64"/>
      <c r="HE23" s="65"/>
      <c r="HF23" s="64"/>
      <c r="HG23" s="65"/>
      <c r="HH23" s="64"/>
      <c r="HI23" s="65"/>
      <c r="HJ23" s="64"/>
      <c r="HK23" s="65"/>
      <c r="HL23" s="64"/>
      <c r="HM23" s="65"/>
      <c r="HN23" s="64"/>
      <c r="HO23" s="65"/>
      <c r="HP23" s="64"/>
      <c r="HQ23" s="65"/>
      <c r="HR23" s="64"/>
      <c r="HS23" s="65"/>
      <c r="HT23" s="64"/>
      <c r="HU23" s="65"/>
      <c r="HV23" s="64"/>
      <c r="HW23" s="65"/>
      <c r="HX23" s="64"/>
      <c r="HY23" s="65"/>
      <c r="HZ23" s="64"/>
      <c r="IA23" s="65"/>
      <c r="IB23" s="64"/>
      <c r="IC23" s="65"/>
      <c r="ID23" s="64"/>
      <c r="IE23" s="65"/>
      <c r="IF23" s="64"/>
      <c r="IG23" s="65"/>
      <c r="IH23" s="64"/>
      <c r="II23" s="65"/>
      <c r="IJ23" s="64"/>
      <c r="IK23" s="65"/>
      <c r="IL23" s="64"/>
      <c r="IM23" s="65"/>
      <c r="IN23" s="64"/>
      <c r="IO23" s="65"/>
      <c r="IP23" s="64"/>
      <c r="IQ23" s="65"/>
      <c r="IR23" s="64"/>
      <c r="IS23" s="65"/>
      <c r="IT23" s="64"/>
      <c r="IU23" s="65"/>
      <c r="IV23" s="64"/>
      <c r="IW23" s="65"/>
      <c r="IX23" s="64"/>
      <c r="IY23" s="65"/>
      <c r="IZ23" s="64"/>
      <c r="JA23" s="65"/>
      <c r="JB23" s="64"/>
      <c r="JC23" s="65"/>
      <c r="JD23" s="64"/>
      <c r="JE23" s="65"/>
      <c r="JF23" s="64"/>
      <c r="JG23" s="65"/>
      <c r="JH23" s="64"/>
      <c r="JI23" s="65"/>
      <c r="JJ23" s="64"/>
      <c r="JK23" s="65"/>
      <c r="JL23" s="64"/>
      <c r="JM23" s="65"/>
      <c r="JN23" s="64"/>
      <c r="JO23" s="65"/>
      <c r="JP23" s="64"/>
      <c r="JQ23" s="65"/>
      <c r="JR23" s="64"/>
      <c r="JS23" s="65"/>
      <c r="JT23" s="64"/>
      <c r="JU23" s="65"/>
      <c r="JV23" s="64"/>
      <c r="JW23" s="65"/>
      <c r="JX23" s="64"/>
      <c r="JY23" s="65"/>
      <c r="JZ23" s="64"/>
      <c r="KA23" s="65"/>
      <c r="KB23" s="64"/>
      <c r="KC23" s="65"/>
      <c r="KD23" s="64"/>
      <c r="KE23" s="65"/>
      <c r="KF23" s="64"/>
      <c r="KG23" s="65"/>
      <c r="KH23" s="64"/>
      <c r="KI23" s="65"/>
      <c r="KJ23" s="64"/>
      <c r="KK23" s="65"/>
      <c r="KL23" s="64"/>
      <c r="KM23" s="65"/>
      <c r="KN23" s="64"/>
      <c r="KO23" s="65"/>
      <c r="KP23" s="64"/>
      <c r="KQ23" s="65"/>
      <c r="KR23" s="64"/>
      <c r="KS23" s="65"/>
      <c r="KT23" s="64"/>
      <c r="KU23" s="65"/>
      <c r="KV23" s="64"/>
      <c r="KW23" s="65"/>
      <c r="KX23" s="64"/>
      <c r="KY23" s="65"/>
      <c r="KZ23" s="64"/>
      <c r="LA23" s="65"/>
      <c r="LB23" s="64"/>
      <c r="LC23" s="65"/>
      <c r="LD23" s="64"/>
      <c r="LE23" s="65"/>
      <c r="LH23" s="12">
        <f t="shared" si="78"/>
        <v>0.18114645909400459</v>
      </c>
      <c r="LI23" s="10">
        <f t="shared" si="79"/>
        <v>0.23726536533737783</v>
      </c>
      <c r="LK23" s="12">
        <f t="shared" si="10"/>
        <v>0.18114645909400459</v>
      </c>
      <c r="LL23" s="10" cm="1">
        <f t="array" ref="LL23">INDEX(drag_functions_data,Q23,(2*chosen_drag_function))*$B$3</f>
        <v>0.23726536533737783</v>
      </c>
      <c r="LO23" s="12">
        <f t="shared" si="80"/>
        <v>0.94</v>
      </c>
      <c r="LP23" s="10">
        <f t="shared" si="81"/>
        <v>0.17188733853924698</v>
      </c>
      <c r="LR23" s="12">
        <f t="shared" si="11"/>
        <v>0.94</v>
      </c>
      <c r="LS23" s="10" cm="1">
        <f t="array" ref="LS23">INDEX(drag_functions_data,Q23,(2*$B$6)) * $B$7</f>
        <v>0.17188733853924698</v>
      </c>
      <c r="LT23" s="24"/>
      <c r="MD23">
        <f t="shared" si="12"/>
        <v>1.1000000000000001</v>
      </c>
      <c r="ME23">
        <f t="shared" si="13"/>
        <v>1.4882055453386573</v>
      </c>
      <c r="MF23">
        <f t="shared" si="14"/>
        <v>1.1000000000000001</v>
      </c>
      <c r="MG23">
        <f t="shared" si="15"/>
        <v>1.0407711983740937</v>
      </c>
      <c r="MH23">
        <f t="shared" si="16"/>
        <v>0.75</v>
      </c>
      <c r="MI23">
        <f t="shared" si="17"/>
        <v>0.58361001777986554</v>
      </c>
      <c r="MN23">
        <f t="shared" si="18"/>
        <v>0.4</v>
      </c>
      <c r="MO23">
        <f t="shared" si="19"/>
        <v>0.5317335717549887</v>
      </c>
      <c r="MP23">
        <f t="shared" si="20"/>
        <v>1</v>
      </c>
      <c r="MQ23">
        <f t="shared" si="21"/>
        <v>0.94674513995400411</v>
      </c>
      <c r="MR23">
        <f t="shared" si="22"/>
        <v>0.8</v>
      </c>
      <c r="MS23">
        <f t="shared" si="23"/>
        <v>0.53497584963154354</v>
      </c>
      <c r="MT23">
        <f t="shared" si="24"/>
        <v>0.8</v>
      </c>
      <c r="MU23">
        <f t="shared" si="25"/>
        <v>0.1984274060451543</v>
      </c>
      <c r="MV23">
        <f t="shared" si="26"/>
        <v>1.1000000000000001</v>
      </c>
      <c r="MW23">
        <f t="shared" si="27"/>
        <v>1.1801891470659505</v>
      </c>
      <c r="MX23">
        <f t="shared" si="28"/>
        <v>0.95</v>
      </c>
      <c r="MY23">
        <f t="shared" si="29"/>
        <v>0.87541502666979842</v>
      </c>
      <c r="MZ23">
        <f t="shared" si="30"/>
        <v>0.75</v>
      </c>
      <c r="NA23">
        <f t="shared" si="31"/>
        <v>0.61603279654541376</v>
      </c>
      <c r="NB23">
        <f t="shared" si="32"/>
        <v>1</v>
      </c>
      <c r="NC23">
        <f t="shared" si="33"/>
        <v>1.426602265684116</v>
      </c>
      <c r="ND23">
        <f t="shared" si="34"/>
        <v>0.875</v>
      </c>
      <c r="NE23">
        <f t="shared" si="35"/>
        <v>0.57064090627364628</v>
      </c>
      <c r="NF23">
        <f t="shared" si="36"/>
        <v>1.05</v>
      </c>
      <c r="NG23">
        <f t="shared" si="37"/>
        <v>1.1659231244091093</v>
      </c>
      <c r="NH23">
        <f t="shared" si="38"/>
        <v>0.95</v>
      </c>
      <c r="NI23">
        <f t="shared" si="39"/>
        <v>1.9129439471673371</v>
      </c>
      <c r="NJ23">
        <f t="shared" si="40"/>
        <v>1.1499999999999999</v>
      </c>
      <c r="NK23">
        <f t="shared" si="41"/>
        <v>0.46688801422389248</v>
      </c>
      <c r="NL23">
        <f t="shared" si="42"/>
        <v>1</v>
      </c>
      <c r="NM23">
        <f t="shared" si="43"/>
        <v>2.2047489560572702</v>
      </c>
      <c r="NN23">
        <f t="shared" si="44"/>
        <v>0.8</v>
      </c>
      <c r="NO23">
        <f t="shared" si="45"/>
        <v>0.43446523545834442</v>
      </c>
      <c r="NP23">
        <f t="shared" si="46"/>
        <v>1.1000000000000001</v>
      </c>
      <c r="NQ23">
        <f t="shared" si="47"/>
        <v>2.2177180675634895</v>
      </c>
      <c r="NR23">
        <f t="shared" si="48"/>
        <v>1.2</v>
      </c>
      <c r="NS23">
        <f t="shared" si="49"/>
        <v>1.9641719376169033</v>
      </c>
      <c r="NT23">
        <f t="shared" si="50"/>
        <v>1.2</v>
      </c>
      <c r="NU23">
        <f t="shared" si="51"/>
        <v>1.4674549669287065</v>
      </c>
      <c r="OB23" t="str">
        <f t="shared" si="52"/>
        <v/>
      </c>
      <c r="OC23" t="str">
        <f t="shared" si="53"/>
        <v/>
      </c>
      <c r="OD23">
        <f t="shared" si="54"/>
        <v>0.8</v>
      </c>
      <c r="OE23">
        <f t="shared" si="55"/>
        <v>1.6081698267711853</v>
      </c>
      <c r="OF23">
        <f t="shared" si="56"/>
        <v>0.8</v>
      </c>
      <c r="OG23">
        <f t="shared" si="57"/>
        <v>1.5303551577338699</v>
      </c>
      <c r="OH23">
        <f t="shared" si="58"/>
        <v>0.8</v>
      </c>
      <c r="OI23">
        <f t="shared" si="59"/>
        <v>1.394179486918568</v>
      </c>
      <c r="OJ23">
        <f t="shared" si="60"/>
        <v>0.8</v>
      </c>
      <c r="OK23">
        <f t="shared" si="61"/>
        <v>1.394179486918568</v>
      </c>
      <c r="OL23">
        <f t="shared" si="62"/>
        <v>0.8</v>
      </c>
      <c r="OM23">
        <f t="shared" si="63"/>
        <v>1.459025044449664</v>
      </c>
      <c r="ON23">
        <f t="shared" si="64"/>
        <v>0.8</v>
      </c>
      <c r="OO23">
        <f t="shared" si="65"/>
        <v>1.7184072745740488</v>
      </c>
      <c r="OP23">
        <f t="shared" si="66"/>
        <v>0.8</v>
      </c>
      <c r="OQ23">
        <f t="shared" si="67"/>
        <v>1.426602265684116</v>
      </c>
      <c r="OR23">
        <f t="shared" si="68"/>
        <v>0.8</v>
      </c>
      <c r="OS23">
        <f t="shared" si="69"/>
        <v>1.5238706019807602</v>
      </c>
      <c r="OT23">
        <f t="shared" si="70"/>
        <v>0.8</v>
      </c>
      <c r="OU23">
        <f t="shared" si="71"/>
        <v>1.6016852710180756</v>
      </c>
      <c r="OV23">
        <f t="shared" si="72"/>
        <v>0.747</v>
      </c>
      <c r="OW23">
        <f t="shared" si="73"/>
        <v>1.4979323789683219</v>
      </c>
      <c r="OX23" t="str">
        <f t="shared" si="74"/>
        <v/>
      </c>
      <c r="OY23" t="str">
        <f t="shared" si="75"/>
        <v/>
      </c>
      <c r="OZ23" t="str">
        <f t="shared" si="76"/>
        <v/>
      </c>
      <c r="PA23" t="str">
        <f t="shared" si="77"/>
        <v/>
      </c>
    </row>
    <row r="24" spans="17:417" ht="16.5" customHeight="1" x14ac:dyDescent="0.25">
      <c r="Q24" s="38">
        <f t="shared" si="82"/>
        <v>9</v>
      </c>
      <c r="R24" s="21">
        <v>1.1000000000000001</v>
      </c>
      <c r="S24" s="22">
        <v>0.58441695103343971</v>
      </c>
      <c r="T24" s="178">
        <v>1.1000000000000001</v>
      </c>
      <c r="U24" s="179">
        <v>0.40870989385998724</v>
      </c>
      <c r="V24" s="24">
        <v>0.75</v>
      </c>
      <c r="W24" s="24">
        <v>0.22918311805232927</v>
      </c>
      <c r="X24" s="178">
        <v>0.19930443676536197</v>
      </c>
      <c r="Y24" s="179">
        <v>0.23477250261364252</v>
      </c>
      <c r="Z24" s="24">
        <v>1.05</v>
      </c>
      <c r="AA24" s="26">
        <v>0.503</v>
      </c>
      <c r="AB24" s="24">
        <v>0.4</v>
      </c>
      <c r="AC24" s="24">
        <v>0.2088112853365667</v>
      </c>
      <c r="AD24" s="24">
        <v>1</v>
      </c>
      <c r="AE24" s="24">
        <v>0.37178594706266749</v>
      </c>
      <c r="AF24" s="24">
        <v>0.8</v>
      </c>
      <c r="AG24" s="24">
        <v>0.21008452488130186</v>
      </c>
      <c r="AH24" s="25">
        <v>0.8</v>
      </c>
      <c r="AI24" s="26">
        <v>7.7922260137791952E-2</v>
      </c>
      <c r="AJ24" s="25">
        <v>1.1000000000000001</v>
      </c>
      <c r="AK24" s="26">
        <v>0.46345919428359922</v>
      </c>
      <c r="AL24" s="25">
        <v>0.95</v>
      </c>
      <c r="AM24" s="26">
        <v>0.34377467707849396</v>
      </c>
      <c r="AN24" s="25">
        <v>0.75</v>
      </c>
      <c r="AO24" s="26">
        <v>0.24191551349968093</v>
      </c>
      <c r="AP24" s="25">
        <v>1</v>
      </c>
      <c r="AQ24" s="26">
        <v>0.56022539968347163</v>
      </c>
      <c r="AR24" s="25">
        <v>0.875</v>
      </c>
      <c r="AS24" s="26">
        <v>0.22409015987338862</v>
      </c>
      <c r="AT24" s="25">
        <v>1.05</v>
      </c>
      <c r="AU24" s="26">
        <v>0.45785694028676449</v>
      </c>
      <c r="AV24" s="45">
        <v>0.95</v>
      </c>
      <c r="AW24" s="26">
        <v>0.75121133139374596</v>
      </c>
      <c r="AX24" s="25">
        <v>1.1499999999999999</v>
      </c>
      <c r="AY24" s="26">
        <v>0.18334649444186343</v>
      </c>
      <c r="AZ24" s="24">
        <v>1</v>
      </c>
      <c r="BA24" s="24">
        <v>0.86580289041991076</v>
      </c>
      <c r="BB24" s="25">
        <v>0.8</v>
      </c>
      <c r="BC24" s="26">
        <v>0.17061409899451183</v>
      </c>
      <c r="BD24" s="24">
        <v>1.1000000000000001</v>
      </c>
      <c r="BE24" s="24">
        <v>0.87089584859885139</v>
      </c>
      <c r="BF24" s="25">
        <v>1.2</v>
      </c>
      <c r="BG24" s="26">
        <v>0.77132851620056164</v>
      </c>
      <c r="BH24" s="24">
        <v>1.2</v>
      </c>
      <c r="BI24" s="24">
        <v>0.57626821794713468</v>
      </c>
      <c r="BJ24" s="25">
        <v>0.92500000000000004</v>
      </c>
      <c r="BK24" s="26">
        <v>0.15</v>
      </c>
      <c r="BL24" s="25"/>
      <c r="BM24" s="26"/>
      <c r="BN24" s="25"/>
      <c r="BO24" s="26"/>
      <c r="BP24" s="25"/>
      <c r="BQ24" s="26"/>
      <c r="BR24" s="25">
        <v>0.8</v>
      </c>
      <c r="BS24" s="26">
        <v>0.63152681418864076</v>
      </c>
      <c r="BT24" s="25">
        <v>0.8</v>
      </c>
      <c r="BU24" s="26">
        <v>0.60096906511499681</v>
      </c>
      <c r="BV24" s="21">
        <v>0.8</v>
      </c>
      <c r="BW24" s="22">
        <v>0.54749300423612002</v>
      </c>
      <c r="BX24" s="21">
        <v>0.8</v>
      </c>
      <c r="BY24" s="22">
        <v>0.54749300423612002</v>
      </c>
      <c r="BZ24" s="21">
        <v>0.8</v>
      </c>
      <c r="CA24" s="23">
        <v>0.57295779513082323</v>
      </c>
      <c r="CB24" s="25">
        <v>0.8</v>
      </c>
      <c r="CC24" s="26">
        <v>0.67481695870963632</v>
      </c>
      <c r="CD24" s="25">
        <v>0.8</v>
      </c>
      <c r="CE24" s="26">
        <v>0.56022539968347163</v>
      </c>
      <c r="CF24" s="25">
        <v>0.8</v>
      </c>
      <c r="CG24" s="26">
        <v>0.59842258602552645</v>
      </c>
      <c r="CH24" s="24">
        <v>0.8</v>
      </c>
      <c r="CI24" s="24">
        <v>0.6289803350991704</v>
      </c>
      <c r="CJ24" s="25">
        <v>0.747</v>
      </c>
      <c r="CK24" s="26">
        <v>0.58823666966764521</v>
      </c>
      <c r="CL24" s="25"/>
      <c r="CM24" s="302"/>
      <c r="CN24" s="24"/>
      <c r="CO24" s="300"/>
      <c r="CP24" s="27">
        <v>0.9</v>
      </c>
      <c r="CQ24" s="300">
        <v>0.4</v>
      </c>
      <c r="CR24" s="296">
        <v>1.23</v>
      </c>
      <c r="CS24" s="243">
        <v>0.38800000000000001</v>
      </c>
      <c r="CT24" s="242">
        <v>1.35</v>
      </c>
      <c r="CU24" s="243">
        <v>0.38500000000000001</v>
      </c>
      <c r="CV24" s="242">
        <v>1.2</v>
      </c>
      <c r="CW24" s="243">
        <v>0.434</v>
      </c>
      <c r="CX24" s="242"/>
      <c r="CY24" s="243"/>
      <c r="CZ24" s="264">
        <v>2.68</v>
      </c>
      <c r="DA24" s="265">
        <v>0.20300000000000001</v>
      </c>
      <c r="DB24" s="264">
        <v>0.79999999999999993</v>
      </c>
      <c r="DC24" s="265">
        <v>0.59856854275382543</v>
      </c>
      <c r="DD24" s="264">
        <v>0.7</v>
      </c>
      <c r="DE24" s="265">
        <v>0.14667719555349074</v>
      </c>
      <c r="DF24" s="64"/>
      <c r="DG24" s="65"/>
      <c r="DH24" s="64"/>
      <c r="DI24" s="65"/>
      <c r="DJ24" s="64"/>
      <c r="DK24" s="65"/>
      <c r="DL24" s="64"/>
      <c r="DM24" s="65"/>
      <c r="DN24" s="64"/>
      <c r="DO24" s="65"/>
      <c r="DP24" s="64"/>
      <c r="DQ24" s="65"/>
      <c r="DR24" s="64"/>
      <c r="DS24" s="65"/>
      <c r="DT24" s="64"/>
      <c r="DU24" s="65"/>
      <c r="DV24" s="64"/>
      <c r="DW24" s="65"/>
      <c r="DX24" s="64"/>
      <c r="DY24" s="65"/>
      <c r="DZ24" s="64"/>
      <c r="EA24" s="65"/>
      <c r="EB24" s="64"/>
      <c r="EC24" s="65"/>
      <c r="ED24" s="64"/>
      <c r="EE24" s="65"/>
      <c r="EF24" s="64"/>
      <c r="EG24" s="65"/>
      <c r="EH24" s="64"/>
      <c r="EI24" s="65"/>
      <c r="EJ24" s="64"/>
      <c r="EK24" s="65"/>
      <c r="EL24" s="64"/>
      <c r="EM24" s="65"/>
      <c r="EN24" s="64"/>
      <c r="EO24" s="65"/>
      <c r="EP24" s="64"/>
      <c r="EQ24" s="65"/>
      <c r="ER24" s="64"/>
      <c r="ES24" s="65"/>
      <c r="ET24" s="64"/>
      <c r="EU24" s="65"/>
      <c r="EV24" s="64"/>
      <c r="EW24" s="65"/>
      <c r="EX24" s="64"/>
      <c r="EY24" s="65"/>
      <c r="EZ24" s="64"/>
      <c r="FA24" s="65"/>
      <c r="FB24" s="64"/>
      <c r="FC24" s="65"/>
      <c r="FD24" s="64"/>
      <c r="FE24" s="65"/>
      <c r="FF24" s="64"/>
      <c r="FG24" s="65"/>
      <c r="FH24" s="64"/>
      <c r="FI24" s="65"/>
      <c r="FJ24" s="64"/>
      <c r="FK24" s="65"/>
      <c r="FL24" s="64"/>
      <c r="FM24" s="65"/>
      <c r="FN24" s="64"/>
      <c r="FO24" s="65"/>
      <c r="FP24" s="64"/>
      <c r="FQ24" s="65"/>
      <c r="FR24" s="64"/>
      <c r="FS24" s="65"/>
      <c r="FT24" s="64"/>
      <c r="FU24" s="65"/>
      <c r="FV24" s="64"/>
      <c r="FW24" s="65"/>
      <c r="FX24" s="64"/>
      <c r="FY24" s="65"/>
      <c r="FZ24" s="64"/>
      <c r="GA24" s="65"/>
      <c r="GB24" s="64"/>
      <c r="GC24" s="65"/>
      <c r="GD24" s="64"/>
      <c r="GE24" s="65"/>
      <c r="GF24" s="64"/>
      <c r="GG24" s="65"/>
      <c r="GH24" s="64"/>
      <c r="GI24" s="65"/>
      <c r="GJ24" s="64"/>
      <c r="GK24" s="65"/>
      <c r="GL24" s="64"/>
      <c r="GM24" s="65"/>
      <c r="GN24" s="64"/>
      <c r="GO24" s="65"/>
      <c r="GP24" s="64"/>
      <c r="GQ24" s="65"/>
      <c r="GR24" s="64"/>
      <c r="GS24" s="65"/>
      <c r="GT24" s="64"/>
      <c r="GU24" s="65"/>
      <c r="GV24" s="64"/>
      <c r="GW24" s="65"/>
      <c r="GX24" s="64"/>
      <c r="GY24" s="65"/>
      <c r="GZ24" s="64"/>
      <c r="HA24" s="65"/>
      <c r="HB24" s="64"/>
      <c r="HC24" s="65"/>
      <c r="HD24" s="64"/>
      <c r="HE24" s="65"/>
      <c r="HF24" s="64"/>
      <c r="HG24" s="65"/>
      <c r="HH24" s="64"/>
      <c r="HI24" s="65"/>
      <c r="HJ24" s="64"/>
      <c r="HK24" s="65"/>
      <c r="HL24" s="64"/>
      <c r="HM24" s="65"/>
      <c r="HN24" s="64"/>
      <c r="HO24" s="65"/>
      <c r="HP24" s="64"/>
      <c r="HQ24" s="65"/>
      <c r="HR24" s="64"/>
      <c r="HS24" s="65"/>
      <c r="HT24" s="64"/>
      <c r="HU24" s="65"/>
      <c r="HV24" s="64"/>
      <c r="HW24" s="65"/>
      <c r="HX24" s="64"/>
      <c r="HY24" s="65"/>
      <c r="HZ24" s="64"/>
      <c r="IA24" s="65"/>
      <c r="IB24" s="64"/>
      <c r="IC24" s="65"/>
      <c r="ID24" s="64"/>
      <c r="IE24" s="65"/>
      <c r="IF24" s="64"/>
      <c r="IG24" s="65"/>
      <c r="IH24" s="64"/>
      <c r="II24" s="65"/>
      <c r="IJ24" s="64"/>
      <c r="IK24" s="65"/>
      <c r="IL24" s="64"/>
      <c r="IM24" s="65"/>
      <c r="IN24" s="64"/>
      <c r="IO24" s="65"/>
      <c r="IP24" s="64"/>
      <c r="IQ24" s="65"/>
      <c r="IR24" s="64"/>
      <c r="IS24" s="65"/>
      <c r="IT24" s="64"/>
      <c r="IU24" s="65"/>
      <c r="IV24" s="64"/>
      <c r="IW24" s="65"/>
      <c r="IX24" s="64"/>
      <c r="IY24" s="65"/>
      <c r="IZ24" s="64"/>
      <c r="JA24" s="65"/>
      <c r="JB24" s="64"/>
      <c r="JC24" s="65"/>
      <c r="JD24" s="64"/>
      <c r="JE24" s="65"/>
      <c r="JF24" s="64"/>
      <c r="JG24" s="65"/>
      <c r="JH24" s="64"/>
      <c r="JI24" s="65"/>
      <c r="JJ24" s="64"/>
      <c r="JK24" s="65"/>
      <c r="JL24" s="64"/>
      <c r="JM24" s="65"/>
      <c r="JN24" s="64"/>
      <c r="JO24" s="65"/>
      <c r="JP24" s="64"/>
      <c r="JQ24" s="65"/>
      <c r="JR24" s="64"/>
      <c r="JS24" s="65"/>
      <c r="JT24" s="64"/>
      <c r="JU24" s="65"/>
      <c r="JV24" s="64"/>
      <c r="JW24" s="65"/>
      <c r="JX24" s="64"/>
      <c r="JY24" s="65"/>
      <c r="JZ24" s="64"/>
      <c r="KA24" s="65"/>
      <c r="KB24" s="64"/>
      <c r="KC24" s="65"/>
      <c r="KD24" s="64"/>
      <c r="KE24" s="65"/>
      <c r="KF24" s="64"/>
      <c r="KG24" s="65"/>
      <c r="KH24" s="64"/>
      <c r="KI24" s="65"/>
      <c r="KJ24" s="64"/>
      <c r="KK24" s="65"/>
      <c r="KL24" s="64"/>
      <c r="KM24" s="65"/>
      <c r="KN24" s="64"/>
      <c r="KO24" s="65"/>
      <c r="KP24" s="64"/>
      <c r="KQ24" s="65"/>
      <c r="KR24" s="64"/>
      <c r="KS24" s="65"/>
      <c r="KT24" s="64"/>
      <c r="KU24" s="65"/>
      <c r="KV24" s="64"/>
      <c r="KW24" s="65"/>
      <c r="KX24" s="64"/>
      <c r="KY24" s="65"/>
      <c r="KZ24" s="64"/>
      <c r="LA24" s="65"/>
      <c r="LB24" s="64"/>
      <c r="LC24" s="65"/>
      <c r="LD24" s="64"/>
      <c r="LE24" s="65"/>
      <c r="LH24" s="12">
        <f t="shared" si="78"/>
        <v>0.19930443676536197</v>
      </c>
      <c r="LI24" s="10">
        <f t="shared" si="79"/>
        <v>0.23477250261364252</v>
      </c>
      <c r="LK24" s="12">
        <f t="shared" si="10"/>
        <v>0.19930443676536197</v>
      </c>
      <c r="LL24" s="10" cm="1">
        <f t="array" ref="LL24">INDEX(drag_functions_data,Q24,(2*chosen_drag_function))*$B$3</f>
        <v>0.23477250261364252</v>
      </c>
      <c r="LO24" s="12">
        <f t="shared" si="80"/>
        <v>1</v>
      </c>
      <c r="LP24" s="10">
        <f t="shared" si="81"/>
        <v>0.37178594706266749</v>
      </c>
      <c r="LR24" s="12">
        <f t="shared" si="11"/>
        <v>1</v>
      </c>
      <c r="LS24" s="10" cm="1">
        <f t="array" ref="LS24">INDEX(drag_functions_data,Q24,(2*$B$6)) * $B$7</f>
        <v>0.37178594706266749</v>
      </c>
      <c r="LT24" s="24"/>
      <c r="MD24">
        <f t="shared" si="12"/>
        <v>1.1499999999999999</v>
      </c>
      <c r="ME24">
        <f t="shared" si="13"/>
        <v>1.5692624922525276</v>
      </c>
      <c r="MF24">
        <f t="shared" si="14"/>
        <v>1.1499999999999999</v>
      </c>
      <c r="MG24">
        <f t="shared" si="15"/>
        <v>1.0375289204975389</v>
      </c>
      <c r="MH24">
        <f t="shared" si="16"/>
        <v>0.8</v>
      </c>
      <c r="MI24">
        <f t="shared" si="17"/>
        <v>0.58685229565642039</v>
      </c>
      <c r="MN24">
        <f t="shared" si="18"/>
        <v>0.45</v>
      </c>
      <c r="MO24">
        <f t="shared" si="19"/>
        <v>0.52524901600187901</v>
      </c>
      <c r="MP24">
        <f t="shared" si="20"/>
        <v>1.02</v>
      </c>
      <c r="MQ24">
        <f t="shared" si="21"/>
        <v>1.0115906974851003</v>
      </c>
      <c r="MR24">
        <f t="shared" si="22"/>
        <v>0.9</v>
      </c>
      <c r="MS24">
        <f t="shared" si="23"/>
        <v>0.55767179476742712</v>
      </c>
      <c r="MT24">
        <f t="shared" si="24"/>
        <v>0.9</v>
      </c>
      <c r="MU24">
        <f t="shared" si="25"/>
        <v>0.24771002976878739</v>
      </c>
      <c r="MV24">
        <f t="shared" si="26"/>
        <v>1.1499999999999999</v>
      </c>
      <c r="MW24">
        <f t="shared" si="27"/>
        <v>1.1737045913128408</v>
      </c>
      <c r="MX24">
        <f t="shared" si="28"/>
        <v>1</v>
      </c>
      <c r="MY24">
        <f t="shared" si="29"/>
        <v>1.0375289204975389</v>
      </c>
      <c r="MZ24">
        <f t="shared" si="30"/>
        <v>0.8</v>
      </c>
      <c r="NA24">
        <f t="shared" si="31"/>
        <v>0.6354864638047425</v>
      </c>
      <c r="NB24">
        <f t="shared" si="32"/>
        <v>1.05</v>
      </c>
      <c r="NC24">
        <f t="shared" si="33"/>
        <v>1.6211389382774044</v>
      </c>
      <c r="ND24">
        <f t="shared" si="34"/>
        <v>0.9</v>
      </c>
      <c r="NE24">
        <f t="shared" si="35"/>
        <v>0.58814920680704241</v>
      </c>
      <c r="NF24">
        <f t="shared" si="36"/>
        <v>1.1000000000000001</v>
      </c>
      <c r="NG24">
        <f t="shared" si="37"/>
        <v>1.1912128918462368</v>
      </c>
      <c r="NH24">
        <f t="shared" si="38"/>
        <v>1</v>
      </c>
      <c r="NI24">
        <f t="shared" si="39"/>
        <v>2.1593570657855028</v>
      </c>
      <c r="NJ24">
        <f t="shared" si="40"/>
        <v>1.2</v>
      </c>
      <c r="NK24">
        <f t="shared" si="41"/>
        <v>0.46040345847078284</v>
      </c>
      <c r="NL24">
        <f t="shared" si="42"/>
        <v>1.1000000000000001</v>
      </c>
      <c r="NM24">
        <f t="shared" si="43"/>
        <v>2.5678840782314087</v>
      </c>
      <c r="NN24">
        <f t="shared" si="44"/>
        <v>0.9</v>
      </c>
      <c r="NO24">
        <f t="shared" si="45"/>
        <v>0.56869553954771346</v>
      </c>
      <c r="NP24">
        <f t="shared" si="46"/>
        <v>1.2</v>
      </c>
      <c r="NQ24">
        <f t="shared" si="47"/>
        <v>1.9161862250438919</v>
      </c>
      <c r="NR24">
        <f t="shared" si="48"/>
        <v>1.4</v>
      </c>
      <c r="NS24">
        <f t="shared" si="49"/>
        <v>1.8727397014980578</v>
      </c>
      <c r="NT24">
        <f t="shared" si="50"/>
        <v>1.4</v>
      </c>
      <c r="NU24">
        <f t="shared" si="51"/>
        <v>1.4084455095754089</v>
      </c>
      <c r="OB24" t="str">
        <f t="shared" si="52"/>
        <v/>
      </c>
      <c r="OC24" t="str">
        <f t="shared" si="53"/>
        <v/>
      </c>
      <c r="OD24">
        <f t="shared" si="54"/>
        <v>0.9</v>
      </c>
      <c r="OE24">
        <f t="shared" si="55"/>
        <v>1.9323976144266661</v>
      </c>
      <c r="OF24">
        <f t="shared" si="56"/>
        <v>0.9</v>
      </c>
      <c r="OG24">
        <f t="shared" si="57"/>
        <v>1.8675520568955699</v>
      </c>
      <c r="OH24">
        <f t="shared" si="58"/>
        <v>0.9</v>
      </c>
      <c r="OI24">
        <f t="shared" si="59"/>
        <v>1.9453667259328853</v>
      </c>
      <c r="OJ24">
        <f t="shared" si="60"/>
        <v>0.9</v>
      </c>
      <c r="OK24">
        <f t="shared" si="61"/>
        <v>1.7508300533395968</v>
      </c>
      <c r="OL24">
        <f t="shared" si="62"/>
        <v>0.9</v>
      </c>
      <c r="OM24">
        <f t="shared" si="63"/>
        <v>1.9064593914142274</v>
      </c>
      <c r="ON24">
        <f t="shared" si="64"/>
        <v>0.9</v>
      </c>
      <c r="OO24">
        <f t="shared" si="65"/>
        <v>2.0102122834639817</v>
      </c>
      <c r="OP24">
        <f t="shared" si="66"/>
        <v>0.9</v>
      </c>
      <c r="OQ24">
        <f t="shared" si="67"/>
        <v>1.8156756108706933</v>
      </c>
      <c r="OR24">
        <f t="shared" si="68"/>
        <v>0.9</v>
      </c>
      <c r="OS24">
        <f t="shared" si="69"/>
        <v>1.9453667259328853</v>
      </c>
      <c r="OT24">
        <f t="shared" si="70"/>
        <v>0.9</v>
      </c>
      <c r="OU24">
        <f t="shared" si="71"/>
        <v>1.7832528321051451</v>
      </c>
      <c r="OV24">
        <f t="shared" si="72"/>
        <v>0.82899999999999996</v>
      </c>
      <c r="OW24">
        <f t="shared" si="73"/>
        <v>1.6341080497836236</v>
      </c>
      <c r="OX24" t="str">
        <f t="shared" si="74"/>
        <v/>
      </c>
      <c r="OY24" t="str">
        <f t="shared" si="75"/>
        <v/>
      </c>
      <c r="OZ24" t="str">
        <f t="shared" si="76"/>
        <v/>
      </c>
      <c r="PA24" t="str">
        <f t="shared" si="77"/>
        <v/>
      </c>
    </row>
    <row r="25" spans="17:417" ht="16.5" customHeight="1" x14ac:dyDescent="0.25">
      <c r="Q25" s="38">
        <f t="shared" si="82"/>
        <v>10</v>
      </c>
      <c r="R25" s="21">
        <v>1.1499999999999999</v>
      </c>
      <c r="S25" s="22">
        <v>0.61624793965181879</v>
      </c>
      <c r="T25" s="178">
        <v>1.1499999999999999</v>
      </c>
      <c r="U25" s="179">
        <v>0.40743665431525211</v>
      </c>
      <c r="V25" s="24">
        <v>0.8</v>
      </c>
      <c r="W25" s="24">
        <v>0.23045635759706445</v>
      </c>
      <c r="X25" s="178">
        <v>0.20778923925552381</v>
      </c>
      <c r="Y25" s="179">
        <v>0.23352917394972106</v>
      </c>
      <c r="Z25" s="24">
        <v>1.1000000000000001</v>
      </c>
      <c r="AA25" s="26">
        <v>0.57599999999999996</v>
      </c>
      <c r="AB25" s="24">
        <v>0.45</v>
      </c>
      <c r="AC25" s="24">
        <v>0.20626480624709637</v>
      </c>
      <c r="AD25" s="24">
        <v>1.02</v>
      </c>
      <c r="AE25" s="24">
        <v>0.39725073795737076</v>
      </c>
      <c r="AF25" s="24">
        <v>0.9</v>
      </c>
      <c r="AG25" s="24">
        <v>0.21899720169444797</v>
      </c>
      <c r="AH25" s="25">
        <v>0.9</v>
      </c>
      <c r="AI25" s="26">
        <v>9.727550121776643E-2</v>
      </c>
      <c r="AJ25" s="25">
        <v>1.1499999999999999</v>
      </c>
      <c r="AK25" s="26">
        <v>0.46091271519412891</v>
      </c>
      <c r="AL25" s="25">
        <v>1</v>
      </c>
      <c r="AM25" s="26">
        <v>0.40743665431525211</v>
      </c>
      <c r="AN25" s="25">
        <v>0.8</v>
      </c>
      <c r="AO25" s="26">
        <v>0.24955495076809189</v>
      </c>
      <c r="AP25" s="25">
        <v>1.05</v>
      </c>
      <c r="AQ25" s="26">
        <v>0.63661977236758138</v>
      </c>
      <c r="AR25" s="25">
        <v>0.9</v>
      </c>
      <c r="AS25" s="26">
        <v>0.23096565341495853</v>
      </c>
      <c r="AT25" s="25">
        <v>1.1000000000000001</v>
      </c>
      <c r="AU25" s="26">
        <v>0.46778820873569882</v>
      </c>
      <c r="AV25" s="45">
        <v>1</v>
      </c>
      <c r="AW25" s="26">
        <v>0.84797753679361842</v>
      </c>
      <c r="AX25" s="25">
        <v>1.2</v>
      </c>
      <c r="AY25" s="26">
        <v>0.1808000153523931</v>
      </c>
      <c r="AZ25" s="24">
        <v>1.1000000000000001</v>
      </c>
      <c r="BA25" s="24">
        <v>1.0084057194302489</v>
      </c>
      <c r="BB25" s="25">
        <v>0.9</v>
      </c>
      <c r="BC25" s="26">
        <v>0.22332621614654755</v>
      </c>
      <c r="BD25" s="24">
        <v>1.2</v>
      </c>
      <c r="BE25" s="24">
        <v>0.75248457093848109</v>
      </c>
      <c r="BF25" s="25">
        <v>1.4</v>
      </c>
      <c r="BG25" s="26">
        <v>0.73542316103903005</v>
      </c>
      <c r="BH25" s="24">
        <v>1.4</v>
      </c>
      <c r="BI25" s="24">
        <v>0.55309525823295469</v>
      </c>
      <c r="BJ25" s="25">
        <v>0.93484181061691785</v>
      </c>
      <c r="BK25" s="26">
        <v>0.16118548977353125</v>
      </c>
      <c r="BL25" s="25"/>
      <c r="BM25" s="26"/>
      <c r="BN25" s="25"/>
      <c r="BO25" s="26"/>
      <c r="BP25" s="25"/>
      <c r="BQ25" s="26"/>
      <c r="BR25" s="25">
        <v>0.9</v>
      </c>
      <c r="BS25" s="26">
        <v>0.75885076866215695</v>
      </c>
      <c r="BT25" s="25">
        <v>0.9</v>
      </c>
      <c r="BU25" s="26">
        <v>0.73338597776745373</v>
      </c>
      <c r="BV25" s="21">
        <v>0.9</v>
      </c>
      <c r="BW25" s="22">
        <v>0.76394372684109757</v>
      </c>
      <c r="BX25" s="21">
        <v>0.9</v>
      </c>
      <c r="BY25" s="22">
        <v>0.68754935415698792</v>
      </c>
      <c r="BZ25" s="21">
        <v>0.9</v>
      </c>
      <c r="CA25" s="23">
        <v>0.7486648523042756</v>
      </c>
      <c r="CB25" s="25">
        <v>0.9</v>
      </c>
      <c r="CC25" s="26">
        <v>0.7894085177358009</v>
      </c>
      <c r="CD25" s="25">
        <v>0.9</v>
      </c>
      <c r="CE25" s="26">
        <v>0.71301414505169125</v>
      </c>
      <c r="CF25" s="25">
        <v>0.9</v>
      </c>
      <c r="CG25" s="26">
        <v>0.76394372684109757</v>
      </c>
      <c r="CH25" s="24">
        <v>0.9</v>
      </c>
      <c r="CI25" s="24">
        <v>0.70028174960433953</v>
      </c>
      <c r="CJ25" s="25">
        <v>0.82899999999999996</v>
      </c>
      <c r="CK25" s="26">
        <v>0.641712730546522</v>
      </c>
      <c r="CL25" s="25"/>
      <c r="CM25" s="302"/>
      <c r="CN25" s="24"/>
      <c r="CO25" s="300"/>
      <c r="CP25" s="27">
        <v>1</v>
      </c>
      <c r="CQ25" s="300">
        <f t="shared" ref="CQ25:CQ41" si="83">0.4/(SQRT(CP25))</f>
        <v>0.4</v>
      </c>
      <c r="CR25" s="296">
        <v>1.31</v>
      </c>
      <c r="CS25" s="243">
        <v>0.377</v>
      </c>
      <c r="CT25" s="242">
        <v>1.8</v>
      </c>
      <c r="CU25" s="243">
        <v>0.33500000000000002</v>
      </c>
      <c r="CV25" s="242">
        <v>1.4</v>
      </c>
      <c r="CW25" s="243">
        <v>0.41</v>
      </c>
      <c r="CX25" s="242"/>
      <c r="CY25" s="243"/>
      <c r="CZ25" s="264"/>
      <c r="DA25" s="265"/>
      <c r="DB25" s="264">
        <v>0.89999999999999991</v>
      </c>
      <c r="DC25" s="265">
        <v>0.73572274681426186</v>
      </c>
      <c r="DD25" s="264">
        <v>0.74999999999999989</v>
      </c>
      <c r="DE25" s="265">
        <v>0.14667719555349074</v>
      </c>
      <c r="DF25" s="64"/>
      <c r="DG25" s="65"/>
      <c r="DH25" s="64"/>
      <c r="DI25" s="65"/>
      <c r="DJ25" s="64"/>
      <c r="DK25" s="65"/>
      <c r="DL25" s="64"/>
      <c r="DM25" s="65"/>
      <c r="DN25" s="64"/>
      <c r="DO25" s="65"/>
      <c r="DP25" s="64"/>
      <c r="DQ25" s="65"/>
      <c r="DR25" s="64"/>
      <c r="DS25" s="65"/>
      <c r="DT25" s="64"/>
      <c r="DU25" s="65"/>
      <c r="DV25" s="64"/>
      <c r="DW25" s="65"/>
      <c r="DX25" s="64"/>
      <c r="DY25" s="65"/>
      <c r="DZ25" s="64"/>
      <c r="EA25" s="65"/>
      <c r="EB25" s="64"/>
      <c r="EC25" s="65"/>
      <c r="ED25" s="64"/>
      <c r="EE25" s="65"/>
      <c r="EF25" s="64"/>
      <c r="EG25" s="65"/>
      <c r="EH25" s="64"/>
      <c r="EI25" s="65"/>
      <c r="EJ25" s="64"/>
      <c r="EK25" s="65"/>
      <c r="EL25" s="64"/>
      <c r="EM25" s="65"/>
      <c r="EN25" s="64"/>
      <c r="EO25" s="65"/>
      <c r="EP25" s="64"/>
      <c r="EQ25" s="65"/>
      <c r="ER25" s="64"/>
      <c r="ES25" s="65"/>
      <c r="ET25" s="64"/>
      <c r="EU25" s="65"/>
      <c r="EV25" s="64"/>
      <c r="EW25" s="65"/>
      <c r="EX25" s="64"/>
      <c r="EY25" s="65"/>
      <c r="EZ25" s="64"/>
      <c r="FA25" s="65"/>
      <c r="FB25" s="64"/>
      <c r="FC25" s="65"/>
      <c r="FD25" s="64"/>
      <c r="FE25" s="65"/>
      <c r="FF25" s="64"/>
      <c r="FG25" s="65"/>
      <c r="FH25" s="64"/>
      <c r="FI25" s="65"/>
      <c r="FJ25" s="64"/>
      <c r="FK25" s="65"/>
      <c r="FL25" s="64"/>
      <c r="FM25" s="65"/>
      <c r="FN25" s="64"/>
      <c r="FO25" s="65"/>
      <c r="FP25" s="64"/>
      <c r="FQ25" s="65"/>
      <c r="FR25" s="64"/>
      <c r="FS25" s="65"/>
      <c r="FT25" s="64"/>
      <c r="FU25" s="65"/>
      <c r="FV25" s="64"/>
      <c r="FW25" s="65"/>
      <c r="FX25" s="64"/>
      <c r="FY25" s="65"/>
      <c r="FZ25" s="64"/>
      <c r="GA25" s="65"/>
      <c r="GB25" s="64"/>
      <c r="GC25" s="65"/>
      <c r="GD25" s="64"/>
      <c r="GE25" s="65"/>
      <c r="GF25" s="64"/>
      <c r="GG25" s="65"/>
      <c r="GH25" s="64"/>
      <c r="GI25" s="65"/>
      <c r="GJ25" s="64"/>
      <c r="GK25" s="65"/>
      <c r="GL25" s="64"/>
      <c r="GM25" s="65"/>
      <c r="GN25" s="64"/>
      <c r="GO25" s="65"/>
      <c r="GP25" s="64"/>
      <c r="GQ25" s="65"/>
      <c r="GR25" s="64"/>
      <c r="GS25" s="65"/>
      <c r="GT25" s="64"/>
      <c r="GU25" s="65"/>
      <c r="GV25" s="64"/>
      <c r="GW25" s="65"/>
      <c r="GX25" s="64"/>
      <c r="GY25" s="65"/>
      <c r="GZ25" s="64"/>
      <c r="HA25" s="65"/>
      <c r="HB25" s="64"/>
      <c r="HC25" s="65"/>
      <c r="HD25" s="64"/>
      <c r="HE25" s="65"/>
      <c r="HF25" s="64"/>
      <c r="HG25" s="65"/>
      <c r="HH25" s="64"/>
      <c r="HI25" s="65"/>
      <c r="HJ25" s="64"/>
      <c r="HK25" s="65"/>
      <c r="HL25" s="64"/>
      <c r="HM25" s="65"/>
      <c r="HN25" s="64"/>
      <c r="HO25" s="65"/>
      <c r="HP25" s="64"/>
      <c r="HQ25" s="65"/>
      <c r="HR25" s="64"/>
      <c r="HS25" s="65"/>
      <c r="HT25" s="64"/>
      <c r="HU25" s="65"/>
      <c r="HV25" s="64"/>
      <c r="HW25" s="65"/>
      <c r="HX25" s="64"/>
      <c r="HY25" s="65"/>
      <c r="HZ25" s="64"/>
      <c r="IA25" s="65"/>
      <c r="IB25" s="64"/>
      <c r="IC25" s="65"/>
      <c r="ID25" s="64"/>
      <c r="IE25" s="65"/>
      <c r="IF25" s="64"/>
      <c r="IG25" s="65"/>
      <c r="IH25" s="64"/>
      <c r="II25" s="65"/>
      <c r="IJ25" s="64"/>
      <c r="IK25" s="65"/>
      <c r="IL25" s="64"/>
      <c r="IM25" s="65"/>
      <c r="IN25" s="64"/>
      <c r="IO25" s="65"/>
      <c r="IP25" s="64"/>
      <c r="IQ25" s="65"/>
      <c r="IR25" s="64"/>
      <c r="IS25" s="65"/>
      <c r="IT25" s="64"/>
      <c r="IU25" s="65"/>
      <c r="IV25" s="64"/>
      <c r="IW25" s="65"/>
      <c r="IX25" s="64"/>
      <c r="IY25" s="65"/>
      <c r="IZ25" s="64"/>
      <c r="JA25" s="65"/>
      <c r="JB25" s="64"/>
      <c r="JC25" s="65"/>
      <c r="JD25" s="64"/>
      <c r="JE25" s="65"/>
      <c r="JF25" s="64"/>
      <c r="JG25" s="65"/>
      <c r="JH25" s="64"/>
      <c r="JI25" s="65"/>
      <c r="JJ25" s="64"/>
      <c r="JK25" s="65"/>
      <c r="JL25" s="64"/>
      <c r="JM25" s="65"/>
      <c r="JN25" s="64"/>
      <c r="JO25" s="65"/>
      <c r="JP25" s="64"/>
      <c r="JQ25" s="65"/>
      <c r="JR25" s="64"/>
      <c r="JS25" s="65"/>
      <c r="JT25" s="64"/>
      <c r="JU25" s="65"/>
      <c r="JV25" s="64"/>
      <c r="JW25" s="65"/>
      <c r="JX25" s="64"/>
      <c r="JY25" s="65"/>
      <c r="JZ25" s="64"/>
      <c r="KA25" s="65"/>
      <c r="KB25" s="64"/>
      <c r="KC25" s="65"/>
      <c r="KD25" s="64"/>
      <c r="KE25" s="65"/>
      <c r="KF25" s="64"/>
      <c r="KG25" s="65"/>
      <c r="KH25" s="64"/>
      <c r="KI25" s="65"/>
      <c r="KJ25" s="64"/>
      <c r="KK25" s="65"/>
      <c r="KL25" s="64"/>
      <c r="KM25" s="65"/>
      <c r="KN25" s="64"/>
      <c r="KO25" s="65"/>
      <c r="KP25" s="64"/>
      <c r="KQ25" s="65"/>
      <c r="KR25" s="64"/>
      <c r="KS25" s="65"/>
      <c r="KT25" s="64"/>
      <c r="KU25" s="65"/>
      <c r="KV25" s="64"/>
      <c r="KW25" s="65"/>
      <c r="KX25" s="64"/>
      <c r="KY25" s="65"/>
      <c r="KZ25" s="64"/>
      <c r="LA25" s="65"/>
      <c r="LB25" s="64"/>
      <c r="LC25" s="65"/>
      <c r="LD25" s="64"/>
      <c r="LE25" s="65"/>
      <c r="LH25" s="12">
        <f t="shared" si="78"/>
        <v>0.20778923925552381</v>
      </c>
      <c r="LI25" s="10">
        <f t="shared" si="79"/>
        <v>0.23352917394972106</v>
      </c>
      <c r="LK25" s="12">
        <f t="shared" si="10"/>
        <v>0.20778923925552381</v>
      </c>
      <c r="LL25" s="10" cm="1">
        <f t="array" ref="LL25">INDEX(drag_functions_data,Q25,(2*chosen_drag_function))*$B$3</f>
        <v>0.23352917394972106</v>
      </c>
      <c r="LO25" s="12">
        <f t="shared" si="80"/>
        <v>1.02</v>
      </c>
      <c r="LP25" s="10">
        <f t="shared" si="81"/>
        <v>0.39725073795737076</v>
      </c>
      <c r="LR25" s="12">
        <f t="shared" si="11"/>
        <v>1.02</v>
      </c>
      <c r="LS25" s="10" cm="1">
        <f t="array" ref="LS25">INDEX(drag_functions_data,Q25,(2*$B$6)) * $B$7</f>
        <v>0.39725073795737076</v>
      </c>
      <c r="LT25" s="24"/>
      <c r="MD25">
        <f t="shared" si="12"/>
        <v>1.2</v>
      </c>
      <c r="ME25">
        <f t="shared" si="13"/>
        <v>1.6276234940305143</v>
      </c>
      <c r="MF25">
        <f t="shared" si="14"/>
        <v>1.2</v>
      </c>
      <c r="MG25">
        <f t="shared" si="15"/>
        <v>1.0245598089913197</v>
      </c>
      <c r="MH25">
        <f t="shared" si="16"/>
        <v>0.85</v>
      </c>
      <c r="MI25">
        <f t="shared" si="17"/>
        <v>0.59982140716263965</v>
      </c>
      <c r="MN25">
        <f t="shared" si="18"/>
        <v>0.5</v>
      </c>
      <c r="MO25">
        <f t="shared" si="19"/>
        <v>0.51876446024876943</v>
      </c>
      <c r="MP25">
        <f t="shared" si="20"/>
        <v>1.06</v>
      </c>
      <c r="MQ25">
        <f t="shared" si="21"/>
        <v>1.034286642620984</v>
      </c>
      <c r="MR25">
        <f t="shared" si="22"/>
        <v>1</v>
      </c>
      <c r="MS25">
        <f t="shared" si="23"/>
        <v>0.90783780543534665</v>
      </c>
      <c r="MT25">
        <f t="shared" si="24"/>
        <v>1</v>
      </c>
      <c r="MU25">
        <f t="shared" si="25"/>
        <v>0.34238454376418781</v>
      </c>
      <c r="MV25">
        <f t="shared" si="26"/>
        <v>1.2</v>
      </c>
      <c r="MW25">
        <f t="shared" si="27"/>
        <v>1.1607354798066216</v>
      </c>
      <c r="MX25">
        <f t="shared" si="28"/>
        <v>1.05</v>
      </c>
      <c r="MY25">
        <f t="shared" si="29"/>
        <v>1.2320655930908275</v>
      </c>
      <c r="MZ25">
        <f t="shared" si="30"/>
        <v>0.85</v>
      </c>
      <c r="NA25">
        <f t="shared" si="31"/>
        <v>0.66790924257029061</v>
      </c>
      <c r="NB25">
        <f t="shared" si="32"/>
        <v>1.1000000000000001</v>
      </c>
      <c r="NC25">
        <f t="shared" si="33"/>
        <v>1.7508300533395968</v>
      </c>
      <c r="ND25">
        <f t="shared" si="34"/>
        <v>0.91</v>
      </c>
      <c r="NE25">
        <f t="shared" si="35"/>
        <v>0.59852449601201774</v>
      </c>
      <c r="NF25">
        <f t="shared" si="36"/>
        <v>1.2</v>
      </c>
      <c r="NG25">
        <f t="shared" si="37"/>
        <v>1.221690303885852</v>
      </c>
      <c r="NH25">
        <f t="shared" si="38"/>
        <v>1.05</v>
      </c>
      <c r="NI25">
        <f t="shared" si="39"/>
        <v>2.1528725100323931</v>
      </c>
      <c r="NJ25">
        <f t="shared" si="40"/>
        <v>1.3</v>
      </c>
      <c r="NK25">
        <f t="shared" si="41"/>
        <v>0.440949791211454</v>
      </c>
      <c r="NL25">
        <f t="shared" si="42"/>
        <v>1.2</v>
      </c>
      <c r="NM25">
        <f t="shared" si="43"/>
        <v>2.7364825278122589</v>
      </c>
      <c r="NN25">
        <f t="shared" si="44"/>
        <v>1</v>
      </c>
      <c r="NO25">
        <f t="shared" si="45"/>
        <v>0.77814669037315409</v>
      </c>
      <c r="NP25">
        <f t="shared" si="46"/>
        <v>1.3</v>
      </c>
      <c r="NQ25">
        <f t="shared" si="47"/>
        <v>1.779362098653279</v>
      </c>
      <c r="NR25">
        <f t="shared" si="48"/>
        <v>1.6</v>
      </c>
      <c r="NS25">
        <f t="shared" si="49"/>
        <v>1.7560176979420845</v>
      </c>
      <c r="NT25">
        <f t="shared" si="50"/>
        <v>1.6</v>
      </c>
      <c r="NU25">
        <f t="shared" si="51"/>
        <v>1.3468422299208676</v>
      </c>
      <c r="OB25" t="str">
        <f t="shared" si="52"/>
        <v/>
      </c>
      <c r="OC25" t="str">
        <f t="shared" si="53"/>
        <v/>
      </c>
      <c r="OD25">
        <f t="shared" si="54"/>
        <v>1</v>
      </c>
      <c r="OE25">
        <f t="shared" si="55"/>
        <v>2.1658416215386125</v>
      </c>
      <c r="OF25">
        <f t="shared" si="56"/>
        <v>1</v>
      </c>
      <c r="OG25">
        <f t="shared" si="57"/>
        <v>2.1528725100323931</v>
      </c>
      <c r="OH25">
        <f t="shared" si="58"/>
        <v>1</v>
      </c>
      <c r="OI25">
        <f t="shared" si="59"/>
        <v>2.2371717348228182</v>
      </c>
      <c r="OJ25">
        <f t="shared" si="60"/>
        <v>1</v>
      </c>
      <c r="OK25">
        <f t="shared" si="61"/>
        <v>2.03615050647642</v>
      </c>
      <c r="OL25">
        <f t="shared" si="62"/>
        <v>1</v>
      </c>
      <c r="OM25">
        <f t="shared" si="63"/>
        <v>2.1528725100323931</v>
      </c>
      <c r="ON25">
        <f t="shared" si="64"/>
        <v>1</v>
      </c>
      <c r="OO25">
        <f t="shared" si="65"/>
        <v>2.1917798445510508</v>
      </c>
      <c r="OP25">
        <f t="shared" si="66"/>
        <v>1</v>
      </c>
      <c r="OQ25">
        <f t="shared" si="67"/>
        <v>2.1334188427730645</v>
      </c>
      <c r="OR25">
        <f t="shared" si="68"/>
        <v>1</v>
      </c>
      <c r="OS25">
        <f t="shared" si="69"/>
        <v>2.1917798445510508</v>
      </c>
      <c r="OT25">
        <f t="shared" si="70"/>
        <v>1</v>
      </c>
      <c r="OU25">
        <f t="shared" si="71"/>
        <v>1.9777895046984335</v>
      </c>
      <c r="OV25">
        <f t="shared" si="72"/>
        <v>0.89700000000000002</v>
      </c>
      <c r="OW25">
        <f t="shared" si="73"/>
        <v>1.7702837205989259</v>
      </c>
      <c r="OX25" t="str">
        <f t="shared" si="74"/>
        <v/>
      </c>
      <c r="OY25" t="str">
        <f t="shared" si="75"/>
        <v/>
      </c>
      <c r="OZ25" t="str">
        <f t="shared" si="76"/>
        <v/>
      </c>
      <c r="PA25" t="str">
        <f t="shared" si="77"/>
        <v/>
      </c>
    </row>
    <row r="26" spans="17:417" ht="16.5" customHeight="1" x14ac:dyDescent="0.25">
      <c r="Q26" s="38">
        <f t="shared" si="82"/>
        <v>11</v>
      </c>
      <c r="R26" s="21">
        <v>1.2</v>
      </c>
      <c r="S26" s="22">
        <v>0.63916625145705175</v>
      </c>
      <c r="T26" s="178">
        <v>1.2</v>
      </c>
      <c r="U26" s="179">
        <v>0.40234369613631144</v>
      </c>
      <c r="V26" s="24">
        <v>0.85</v>
      </c>
      <c r="W26" s="24">
        <v>0.2355493157760051</v>
      </c>
      <c r="X26" s="178">
        <v>0.21594091179399161</v>
      </c>
      <c r="Y26" s="179">
        <v>0.23250337709958596</v>
      </c>
      <c r="Z26" s="24">
        <v>1.2</v>
      </c>
      <c r="AA26" s="26">
        <v>0.628</v>
      </c>
      <c r="AB26" s="24">
        <v>0.5</v>
      </c>
      <c r="AC26" s="24">
        <v>0.20371832715762606</v>
      </c>
      <c r="AD26" s="24">
        <v>1.06</v>
      </c>
      <c r="AE26" s="24">
        <v>0.40616341477051693</v>
      </c>
      <c r="AF26" s="24">
        <v>1</v>
      </c>
      <c r="AG26" s="24">
        <v>0.35650707252584563</v>
      </c>
      <c r="AH26" s="25">
        <v>1</v>
      </c>
      <c r="AI26" s="26">
        <v>0.13445409592403318</v>
      </c>
      <c r="AJ26" s="25">
        <v>1.2</v>
      </c>
      <c r="AK26" s="26">
        <v>0.45581975701518823</v>
      </c>
      <c r="AL26" s="25">
        <v>1.05</v>
      </c>
      <c r="AM26" s="26">
        <v>0.48383102699936187</v>
      </c>
      <c r="AN26" s="25">
        <v>0.85</v>
      </c>
      <c r="AO26" s="26">
        <v>0.26228734621544353</v>
      </c>
      <c r="AP26" s="25">
        <v>1.1000000000000001</v>
      </c>
      <c r="AQ26" s="26">
        <v>0.68754935415698792</v>
      </c>
      <c r="AR26" s="25">
        <v>0.91</v>
      </c>
      <c r="AS26" s="26">
        <v>0.23504001995811102</v>
      </c>
      <c r="AT26" s="25">
        <v>1.2</v>
      </c>
      <c r="AU26" s="26">
        <v>0.47975666045620935</v>
      </c>
      <c r="AV26" s="45">
        <v>1.05</v>
      </c>
      <c r="AW26" s="26">
        <v>0.84543105770414806</v>
      </c>
      <c r="AX26" s="25">
        <v>1.3</v>
      </c>
      <c r="AY26" s="26">
        <v>0.17316057808398214</v>
      </c>
      <c r="AZ26" s="24">
        <v>1.2</v>
      </c>
      <c r="BA26" s="24">
        <v>1.0746141757564773</v>
      </c>
      <c r="BB26" s="25">
        <v>1</v>
      </c>
      <c r="BC26" s="26">
        <v>0.30557749073643903</v>
      </c>
      <c r="BD26" s="24">
        <v>1.3</v>
      </c>
      <c r="BE26" s="24">
        <v>0.69875386215065727</v>
      </c>
      <c r="BF26" s="25">
        <v>1.6</v>
      </c>
      <c r="BG26" s="26">
        <v>0.68958653742856413</v>
      </c>
      <c r="BH26" s="24">
        <v>1.6</v>
      </c>
      <c r="BI26" s="24">
        <v>0.5289037068829866</v>
      </c>
      <c r="BJ26" s="25">
        <v>0.94478833608380242</v>
      </c>
      <c r="BK26" s="26">
        <v>0.17320508075688767</v>
      </c>
      <c r="BL26" s="25"/>
      <c r="BM26" s="26"/>
      <c r="BN26" s="25"/>
      <c r="BO26" s="26"/>
      <c r="BP26" s="25"/>
      <c r="BQ26" s="26"/>
      <c r="BR26" s="25">
        <v>1</v>
      </c>
      <c r="BS26" s="26">
        <v>0.85052401588308879</v>
      </c>
      <c r="BT26" s="25">
        <v>1</v>
      </c>
      <c r="BU26" s="26">
        <v>0.84543105770414806</v>
      </c>
      <c r="BV26" s="21">
        <v>1</v>
      </c>
      <c r="BW26" s="22">
        <v>0.87853528586726226</v>
      </c>
      <c r="BX26" s="21">
        <v>1</v>
      </c>
      <c r="BY26" s="22">
        <v>0.79959443409368225</v>
      </c>
      <c r="BZ26" s="21">
        <v>1</v>
      </c>
      <c r="CA26" s="23">
        <v>0.84543105770414806</v>
      </c>
      <c r="CB26" s="25">
        <v>1</v>
      </c>
      <c r="CC26" s="26">
        <v>0.86070993224097003</v>
      </c>
      <c r="CD26" s="25">
        <v>1</v>
      </c>
      <c r="CE26" s="26">
        <v>0.83779162043573707</v>
      </c>
      <c r="CF26" s="25">
        <v>1</v>
      </c>
      <c r="CG26" s="26">
        <v>0.86070993224097003</v>
      </c>
      <c r="CH26" s="24">
        <v>1</v>
      </c>
      <c r="CI26" s="24">
        <v>0.77667612228844929</v>
      </c>
      <c r="CJ26" s="25">
        <v>0.89700000000000002</v>
      </c>
      <c r="CK26" s="26">
        <v>0.69518879142539891</v>
      </c>
      <c r="CL26" s="25"/>
      <c r="CM26" s="302"/>
      <c r="CN26" s="24"/>
      <c r="CO26" s="300"/>
      <c r="CP26" s="27">
        <v>1.1000000000000001</v>
      </c>
      <c r="CQ26" s="300">
        <f t="shared" si="83"/>
        <v>0.3813850356982369</v>
      </c>
      <c r="CR26" s="296">
        <v>1.41</v>
      </c>
      <c r="CS26" s="243">
        <v>0.36399999999999999</v>
      </c>
      <c r="CT26" s="242">
        <v>2</v>
      </c>
      <c r="CU26" s="243">
        <v>0.318</v>
      </c>
      <c r="CV26" s="242">
        <v>1.6</v>
      </c>
      <c r="CW26" s="243">
        <v>0.38500000000000001</v>
      </c>
      <c r="CX26" s="242"/>
      <c r="CY26" s="243"/>
      <c r="CZ26" s="264"/>
      <c r="DA26" s="265"/>
      <c r="DB26" s="264">
        <v>0.99999999999999989</v>
      </c>
      <c r="DC26" s="265">
        <v>0.83438952437220471</v>
      </c>
      <c r="DD26" s="264">
        <v>0.79999999999999982</v>
      </c>
      <c r="DE26" s="265">
        <v>0.14973297046085512</v>
      </c>
      <c r="DF26" s="64"/>
      <c r="DG26" s="65"/>
      <c r="DH26" s="64"/>
      <c r="DI26" s="65"/>
      <c r="DJ26" s="64"/>
      <c r="DK26" s="65"/>
      <c r="DL26" s="64"/>
      <c r="DM26" s="65"/>
      <c r="DN26" s="64"/>
      <c r="DO26" s="65"/>
      <c r="DP26" s="64"/>
      <c r="DQ26" s="65"/>
      <c r="DR26" s="64"/>
      <c r="DS26" s="65"/>
      <c r="DT26" s="64"/>
      <c r="DU26" s="65"/>
      <c r="DV26" s="64"/>
      <c r="DW26" s="65"/>
      <c r="DX26" s="64"/>
      <c r="DY26" s="65"/>
      <c r="DZ26" s="64"/>
      <c r="EA26" s="65"/>
      <c r="EB26" s="64"/>
      <c r="EC26" s="65"/>
      <c r="ED26" s="64"/>
      <c r="EE26" s="65"/>
      <c r="EF26" s="64"/>
      <c r="EG26" s="65"/>
      <c r="EH26" s="64"/>
      <c r="EI26" s="65"/>
      <c r="EJ26" s="64"/>
      <c r="EK26" s="65"/>
      <c r="EL26" s="64"/>
      <c r="EM26" s="65"/>
      <c r="EN26" s="64"/>
      <c r="EO26" s="65"/>
      <c r="EP26" s="64"/>
      <c r="EQ26" s="65"/>
      <c r="ER26" s="64"/>
      <c r="ES26" s="65"/>
      <c r="ET26" s="64"/>
      <c r="EU26" s="65"/>
      <c r="EV26" s="64"/>
      <c r="EW26" s="65"/>
      <c r="EX26" s="64"/>
      <c r="EY26" s="65"/>
      <c r="EZ26" s="64"/>
      <c r="FA26" s="65"/>
      <c r="FB26" s="64"/>
      <c r="FC26" s="65"/>
      <c r="FD26" s="64"/>
      <c r="FE26" s="65"/>
      <c r="FF26" s="64"/>
      <c r="FG26" s="65"/>
      <c r="FH26" s="64"/>
      <c r="FI26" s="65"/>
      <c r="FJ26" s="64"/>
      <c r="FK26" s="65"/>
      <c r="FL26" s="64"/>
      <c r="FM26" s="65"/>
      <c r="FN26" s="64"/>
      <c r="FO26" s="65"/>
      <c r="FP26" s="64"/>
      <c r="FQ26" s="65"/>
      <c r="FR26" s="64"/>
      <c r="FS26" s="65"/>
      <c r="FT26" s="64"/>
      <c r="FU26" s="65"/>
      <c r="FV26" s="64"/>
      <c r="FW26" s="65"/>
      <c r="FX26" s="64"/>
      <c r="FY26" s="65"/>
      <c r="FZ26" s="64"/>
      <c r="GA26" s="65"/>
      <c r="GB26" s="64"/>
      <c r="GC26" s="65"/>
      <c r="GD26" s="64"/>
      <c r="GE26" s="65"/>
      <c r="GF26" s="64"/>
      <c r="GG26" s="65"/>
      <c r="GH26" s="64"/>
      <c r="GI26" s="65"/>
      <c r="GJ26" s="64"/>
      <c r="GK26" s="65"/>
      <c r="GL26" s="64"/>
      <c r="GM26" s="65"/>
      <c r="GN26" s="64"/>
      <c r="GO26" s="65"/>
      <c r="GP26" s="64"/>
      <c r="GQ26" s="65"/>
      <c r="GR26" s="64"/>
      <c r="GS26" s="65"/>
      <c r="GT26" s="64"/>
      <c r="GU26" s="65"/>
      <c r="GV26" s="64"/>
      <c r="GW26" s="65"/>
      <c r="GX26" s="64"/>
      <c r="GY26" s="65"/>
      <c r="GZ26" s="64"/>
      <c r="HA26" s="65"/>
      <c r="HB26" s="64"/>
      <c r="HC26" s="65"/>
      <c r="HD26" s="64"/>
      <c r="HE26" s="65"/>
      <c r="HF26" s="64"/>
      <c r="HG26" s="65"/>
      <c r="HH26" s="64"/>
      <c r="HI26" s="65"/>
      <c r="HJ26" s="64"/>
      <c r="HK26" s="65"/>
      <c r="HL26" s="64"/>
      <c r="HM26" s="65"/>
      <c r="HN26" s="64"/>
      <c r="HO26" s="65"/>
      <c r="HP26" s="64"/>
      <c r="HQ26" s="65"/>
      <c r="HR26" s="64"/>
      <c r="HS26" s="65"/>
      <c r="HT26" s="64"/>
      <c r="HU26" s="65"/>
      <c r="HV26" s="64"/>
      <c r="HW26" s="65"/>
      <c r="HX26" s="64"/>
      <c r="HY26" s="65"/>
      <c r="HZ26" s="64"/>
      <c r="IA26" s="65"/>
      <c r="IB26" s="64"/>
      <c r="IC26" s="65"/>
      <c r="ID26" s="64"/>
      <c r="IE26" s="65"/>
      <c r="IF26" s="64"/>
      <c r="IG26" s="65"/>
      <c r="IH26" s="64"/>
      <c r="II26" s="65"/>
      <c r="IJ26" s="64"/>
      <c r="IK26" s="65"/>
      <c r="IL26" s="64"/>
      <c r="IM26" s="65"/>
      <c r="IN26" s="64"/>
      <c r="IO26" s="65"/>
      <c r="IP26" s="64"/>
      <c r="IQ26" s="65"/>
      <c r="IR26" s="64"/>
      <c r="IS26" s="65"/>
      <c r="IT26" s="64"/>
      <c r="IU26" s="65"/>
      <c r="IV26" s="64"/>
      <c r="IW26" s="65"/>
      <c r="IX26" s="64"/>
      <c r="IY26" s="65"/>
      <c r="IZ26" s="64"/>
      <c r="JA26" s="65"/>
      <c r="JB26" s="64"/>
      <c r="JC26" s="65"/>
      <c r="JD26" s="64"/>
      <c r="JE26" s="65"/>
      <c r="JF26" s="64"/>
      <c r="JG26" s="65"/>
      <c r="JH26" s="64"/>
      <c r="JI26" s="65"/>
      <c r="JJ26" s="64"/>
      <c r="JK26" s="65"/>
      <c r="JL26" s="64"/>
      <c r="JM26" s="65"/>
      <c r="JN26" s="64"/>
      <c r="JO26" s="65"/>
      <c r="JP26" s="64"/>
      <c r="JQ26" s="65"/>
      <c r="JR26" s="64"/>
      <c r="JS26" s="65"/>
      <c r="JT26" s="64"/>
      <c r="JU26" s="65"/>
      <c r="JV26" s="64"/>
      <c r="JW26" s="65"/>
      <c r="JX26" s="64"/>
      <c r="JY26" s="65"/>
      <c r="JZ26" s="64"/>
      <c r="KA26" s="65"/>
      <c r="KB26" s="64"/>
      <c r="KC26" s="65"/>
      <c r="KD26" s="64"/>
      <c r="KE26" s="65"/>
      <c r="KF26" s="64"/>
      <c r="KG26" s="65"/>
      <c r="KH26" s="64"/>
      <c r="KI26" s="65"/>
      <c r="KJ26" s="64"/>
      <c r="KK26" s="65"/>
      <c r="KL26" s="64"/>
      <c r="KM26" s="65"/>
      <c r="KN26" s="64"/>
      <c r="KO26" s="65"/>
      <c r="KP26" s="64"/>
      <c r="KQ26" s="65"/>
      <c r="KR26" s="64"/>
      <c r="KS26" s="65"/>
      <c r="KT26" s="64"/>
      <c r="KU26" s="65"/>
      <c r="KV26" s="64"/>
      <c r="KW26" s="65"/>
      <c r="KX26" s="64"/>
      <c r="KY26" s="65"/>
      <c r="KZ26" s="64"/>
      <c r="LA26" s="65"/>
      <c r="LB26" s="64"/>
      <c r="LC26" s="65"/>
      <c r="LD26" s="64"/>
      <c r="LE26" s="65"/>
      <c r="LH26" s="12">
        <f t="shared" si="78"/>
        <v>0.21594091179399161</v>
      </c>
      <c r="LI26" s="10">
        <f t="shared" si="79"/>
        <v>0.23250337709958596</v>
      </c>
      <c r="LK26" s="12">
        <f t="shared" si="10"/>
        <v>0.21594091179399161</v>
      </c>
      <c r="LL26" s="10" cm="1">
        <f t="array" ref="LL26">INDEX(drag_functions_data,Q26,(2*chosen_drag_function))*$B$3</f>
        <v>0.23250337709958596</v>
      </c>
      <c r="LO26" s="12">
        <f t="shared" si="80"/>
        <v>1.06</v>
      </c>
      <c r="LP26" s="10">
        <f t="shared" si="81"/>
        <v>0.40616341477051693</v>
      </c>
      <c r="LR26" s="12">
        <f t="shared" si="11"/>
        <v>1.06</v>
      </c>
      <c r="LS26" s="10" cm="1">
        <f t="array" ref="LS26">INDEX(drag_functions_data,Q26,(2*$B$6)) * $B$7</f>
        <v>0.40616341477051693</v>
      </c>
      <c r="LT26" s="24"/>
      <c r="MD26">
        <f t="shared" si="12"/>
        <v>1.25</v>
      </c>
      <c r="ME26">
        <f t="shared" si="13"/>
        <v>1.6568039949195073</v>
      </c>
      <c r="MF26">
        <f t="shared" si="14"/>
        <v>1.25</v>
      </c>
      <c r="MG26">
        <f t="shared" si="15"/>
        <v>1.0115906974851003</v>
      </c>
      <c r="MH26">
        <f t="shared" si="16"/>
        <v>0.9</v>
      </c>
      <c r="MI26">
        <f t="shared" si="17"/>
        <v>0.64521329743440703</v>
      </c>
      <c r="MN26">
        <f t="shared" si="18"/>
        <v>0.55000000000000004</v>
      </c>
      <c r="MO26">
        <f t="shared" si="19"/>
        <v>0.51876446024876943</v>
      </c>
      <c r="MP26">
        <f t="shared" si="20"/>
        <v>1.165</v>
      </c>
      <c r="MQ26">
        <f t="shared" si="21"/>
        <v>1.0051061417319909</v>
      </c>
      <c r="MR26">
        <f t="shared" si="22"/>
        <v>1.1000000000000001</v>
      </c>
      <c r="MS26">
        <f t="shared" si="23"/>
        <v>1.1347972567941831</v>
      </c>
      <c r="MT26">
        <f t="shared" si="24"/>
        <v>1.1000000000000001</v>
      </c>
      <c r="MU26">
        <f t="shared" si="25"/>
        <v>0.61668125212072467</v>
      </c>
      <c r="MV26">
        <f t="shared" si="26"/>
        <v>1.25</v>
      </c>
      <c r="MW26">
        <f t="shared" si="27"/>
        <v>1.1347972567941831</v>
      </c>
      <c r="MX26">
        <f t="shared" si="28"/>
        <v>1.1000000000000001</v>
      </c>
      <c r="MY26">
        <f t="shared" si="29"/>
        <v>1.3617567081530195</v>
      </c>
      <c r="MZ26">
        <f t="shared" si="30"/>
        <v>0.9</v>
      </c>
      <c r="NA26">
        <f t="shared" si="31"/>
        <v>0.71330113284205798</v>
      </c>
      <c r="NB26">
        <f t="shared" si="32"/>
        <v>1.2</v>
      </c>
      <c r="NC26">
        <f t="shared" si="33"/>
        <v>1.8545829453893505</v>
      </c>
      <c r="ND26">
        <f t="shared" si="34"/>
        <v>0.92</v>
      </c>
      <c r="NE26">
        <f t="shared" si="35"/>
        <v>0.60889978521699306</v>
      </c>
      <c r="NF26">
        <f t="shared" si="36"/>
        <v>1.4</v>
      </c>
      <c r="NG26">
        <f t="shared" si="37"/>
        <v>1.1185858674114091</v>
      </c>
      <c r="NH26">
        <f t="shared" si="38"/>
        <v>1.1000000000000001</v>
      </c>
      <c r="NI26">
        <f t="shared" si="39"/>
        <v>2.1269342870199548</v>
      </c>
      <c r="NJ26">
        <f t="shared" si="40"/>
        <v>1.4</v>
      </c>
      <c r="NK26">
        <f t="shared" si="41"/>
        <v>0.42798067970523479</v>
      </c>
      <c r="NL26">
        <f t="shared" si="42"/>
        <v>1.4</v>
      </c>
      <c r="NM26">
        <f t="shared" si="43"/>
        <v>2.9764110906773147</v>
      </c>
      <c r="NN26">
        <f t="shared" si="44"/>
        <v>1.1000000000000001</v>
      </c>
      <c r="NO26">
        <f t="shared" si="45"/>
        <v>0.96619880721333307</v>
      </c>
      <c r="NP26">
        <f t="shared" si="46"/>
        <v>1.4</v>
      </c>
      <c r="NQ26">
        <f t="shared" si="47"/>
        <v>1.682093762356635</v>
      </c>
      <c r="NR26">
        <f t="shared" si="48"/>
        <v>1.8</v>
      </c>
      <c r="NS26">
        <f t="shared" si="49"/>
        <v>1.6697731064257266</v>
      </c>
      <c r="NT26">
        <f t="shared" si="50"/>
        <v>1.8</v>
      </c>
      <c r="NU26">
        <f t="shared" si="51"/>
        <v>1.2852389502663262</v>
      </c>
      <c r="OB26" t="str">
        <f t="shared" si="52"/>
        <v/>
      </c>
      <c r="OC26" t="str">
        <f t="shared" si="53"/>
        <v/>
      </c>
      <c r="OD26">
        <f t="shared" si="54"/>
        <v>1.1000000000000001</v>
      </c>
      <c r="OE26">
        <f t="shared" si="55"/>
        <v>2.3149864038601335</v>
      </c>
      <c r="OF26">
        <f t="shared" si="56"/>
        <v>1.1000000000000001</v>
      </c>
      <c r="OG26">
        <f t="shared" si="57"/>
        <v>2.3603782941319009</v>
      </c>
      <c r="OH26">
        <f t="shared" si="58"/>
        <v>1.1000000000000001</v>
      </c>
      <c r="OI26">
        <f t="shared" si="59"/>
        <v>2.3928010728974489</v>
      </c>
      <c r="OJ26">
        <f t="shared" si="60"/>
        <v>1.1000000000000001</v>
      </c>
      <c r="OK26">
        <f t="shared" si="61"/>
        <v>2.2177180675634895</v>
      </c>
      <c r="OL26">
        <f t="shared" si="62"/>
        <v>1.1000000000000001</v>
      </c>
      <c r="OM26">
        <f t="shared" si="63"/>
        <v>2.3214709596132432</v>
      </c>
      <c r="ON26">
        <f t="shared" si="64"/>
        <v>1.1000000000000001</v>
      </c>
      <c r="OO26">
        <f t="shared" si="65"/>
        <v>2.3085018481070239</v>
      </c>
      <c r="OP26">
        <f t="shared" si="66"/>
        <v>1.1000000000000001</v>
      </c>
      <c r="OQ26">
        <f t="shared" si="67"/>
        <v>2.2955327366008049</v>
      </c>
      <c r="OR26">
        <f t="shared" si="68"/>
        <v>1.1000000000000001</v>
      </c>
      <c r="OS26">
        <f t="shared" si="69"/>
        <v>2.3538937383787912</v>
      </c>
      <c r="OT26">
        <f t="shared" si="70"/>
        <v>1.1000000000000001</v>
      </c>
      <c r="OU26">
        <f t="shared" si="71"/>
        <v>2.1723261772917222</v>
      </c>
      <c r="OV26">
        <f t="shared" si="72"/>
        <v>0.94799999999999995</v>
      </c>
      <c r="OW26">
        <f t="shared" si="73"/>
        <v>1.8999748356611179</v>
      </c>
      <c r="OX26" t="str">
        <f t="shared" si="74"/>
        <v/>
      </c>
      <c r="OY26" t="str">
        <f t="shared" si="75"/>
        <v/>
      </c>
      <c r="OZ26" t="str">
        <f t="shared" si="76"/>
        <v/>
      </c>
      <c r="PA26" t="str">
        <f t="shared" si="77"/>
        <v/>
      </c>
    </row>
    <row r="27" spans="17:417" ht="16.5" customHeight="1" x14ac:dyDescent="0.25">
      <c r="Q27" s="38">
        <f t="shared" si="82"/>
        <v>12</v>
      </c>
      <c r="R27" s="21">
        <v>1.25</v>
      </c>
      <c r="S27" s="22">
        <v>0.65062540735966812</v>
      </c>
      <c r="T27" s="178">
        <v>1.25</v>
      </c>
      <c r="U27" s="179">
        <v>0.39725073795737076</v>
      </c>
      <c r="V27" s="24">
        <v>0.9</v>
      </c>
      <c r="W27" s="24">
        <v>0.25337466940229741</v>
      </c>
      <c r="X27" s="178">
        <v>0.22379585970801963</v>
      </c>
      <c r="Y27" s="179">
        <v>0.23142599973328234</v>
      </c>
      <c r="Z27" s="24">
        <v>1.3</v>
      </c>
      <c r="AA27" s="26">
        <v>0.64200000000000002</v>
      </c>
      <c r="AB27" s="24">
        <v>0.55000000000000004</v>
      </c>
      <c r="AC27" s="24">
        <v>0.20371832715762606</v>
      </c>
      <c r="AD27" s="24">
        <v>1.165</v>
      </c>
      <c r="AE27" s="24">
        <v>0.39470425886790045</v>
      </c>
      <c r="AF27" s="24">
        <v>1.1000000000000001</v>
      </c>
      <c r="AG27" s="24">
        <v>0.44563384065730693</v>
      </c>
      <c r="AH27" s="25">
        <v>1.1000000000000001</v>
      </c>
      <c r="AI27" s="26">
        <v>0.24217016140862796</v>
      </c>
      <c r="AJ27" s="25">
        <v>1.25</v>
      </c>
      <c r="AK27" s="26">
        <v>0.44563384065730693</v>
      </c>
      <c r="AL27" s="25">
        <v>1.1000000000000001</v>
      </c>
      <c r="AM27" s="26">
        <v>0.5347606087887683</v>
      </c>
      <c r="AN27" s="25">
        <v>0.9</v>
      </c>
      <c r="AO27" s="26">
        <v>0.28011269984173581</v>
      </c>
      <c r="AP27" s="25">
        <v>1.2</v>
      </c>
      <c r="AQ27" s="26">
        <v>0.728293019588513</v>
      </c>
      <c r="AR27" s="25">
        <v>0.92</v>
      </c>
      <c r="AS27" s="26">
        <v>0.23911438650126354</v>
      </c>
      <c r="AT27" s="25">
        <v>1.4</v>
      </c>
      <c r="AU27" s="26">
        <v>0.43926764293363113</v>
      </c>
      <c r="AV27" s="45">
        <v>1.1000000000000001</v>
      </c>
      <c r="AW27" s="26">
        <v>0.83524514134626682</v>
      </c>
      <c r="AX27" s="25">
        <v>1.4</v>
      </c>
      <c r="AY27" s="26">
        <v>0.16806761990504149</v>
      </c>
      <c r="AZ27" s="24">
        <v>1.4</v>
      </c>
      <c r="BA27" s="24">
        <v>1.1688339020668794</v>
      </c>
      <c r="BB27" s="25">
        <v>1.1000000000000001</v>
      </c>
      <c r="BC27" s="26">
        <v>0.37942538433107847</v>
      </c>
      <c r="BD27" s="24">
        <v>1.4</v>
      </c>
      <c r="BE27" s="24">
        <v>0.66055667580860244</v>
      </c>
      <c r="BF27" s="25">
        <v>1.8</v>
      </c>
      <c r="BG27" s="26">
        <v>0.65571836553860885</v>
      </c>
      <c r="BH27" s="24">
        <v>1.8</v>
      </c>
      <c r="BI27" s="24">
        <v>0.50471215553301851</v>
      </c>
      <c r="BJ27" s="25">
        <v>0.95484069054521836</v>
      </c>
      <c r="BK27" s="26">
        <v>0.18612097182041989</v>
      </c>
      <c r="BL27" s="25"/>
      <c r="BM27" s="26"/>
      <c r="BN27" s="25"/>
      <c r="BO27" s="26"/>
      <c r="BP27" s="25"/>
      <c r="BQ27" s="26"/>
      <c r="BR27" s="25">
        <v>1.1000000000000001</v>
      </c>
      <c r="BS27" s="26">
        <v>0.9090930349409061</v>
      </c>
      <c r="BT27" s="25">
        <v>1.1000000000000001</v>
      </c>
      <c r="BU27" s="26">
        <v>0.92691838856719844</v>
      </c>
      <c r="BV27" s="21">
        <v>1.1000000000000001</v>
      </c>
      <c r="BW27" s="22">
        <v>0.93965078401455004</v>
      </c>
      <c r="BX27" s="21">
        <v>1.1000000000000001</v>
      </c>
      <c r="BY27" s="22">
        <v>0.87089584859885139</v>
      </c>
      <c r="BZ27" s="21">
        <v>1.1000000000000001</v>
      </c>
      <c r="CA27" s="23">
        <v>0.91163951403037646</v>
      </c>
      <c r="CB27" s="25">
        <v>1.1000000000000001</v>
      </c>
      <c r="CC27" s="26">
        <v>0.90654655585143584</v>
      </c>
      <c r="CD27" s="25">
        <v>1.1000000000000001</v>
      </c>
      <c r="CE27" s="26">
        <v>0.90145359767249522</v>
      </c>
      <c r="CF27" s="25">
        <v>1.1000000000000001</v>
      </c>
      <c r="CG27" s="26">
        <v>0.92437190947772807</v>
      </c>
      <c r="CH27" s="24">
        <v>1.1000000000000001</v>
      </c>
      <c r="CI27" s="24">
        <v>0.85307049497255905</v>
      </c>
      <c r="CJ27" s="25">
        <v>0.94799999999999995</v>
      </c>
      <c r="CK27" s="26">
        <v>0.74611837321480534</v>
      </c>
      <c r="CL27" s="25"/>
      <c r="CM27" s="302"/>
      <c r="CN27" s="24"/>
      <c r="CO27" s="300"/>
      <c r="CP27" s="27">
        <v>1.2</v>
      </c>
      <c r="CQ27" s="300">
        <f t="shared" si="83"/>
        <v>0.36514837167011077</v>
      </c>
      <c r="CR27" s="296">
        <v>1.52</v>
      </c>
      <c r="CS27" s="243">
        <v>0.35099999999999998</v>
      </c>
      <c r="CT27" s="242">
        <v>2.5</v>
      </c>
      <c r="CU27" s="243">
        <v>0.27599999999999997</v>
      </c>
      <c r="CV27" s="242">
        <v>1.8</v>
      </c>
      <c r="CW27" s="243">
        <v>0.36499999999999999</v>
      </c>
      <c r="CX27" s="242"/>
      <c r="CY27" s="243"/>
      <c r="CZ27" s="264"/>
      <c r="DA27" s="265"/>
      <c r="DB27" s="264">
        <v>1.0999999999999999</v>
      </c>
      <c r="DC27" s="265">
        <v>0.90145996387021898</v>
      </c>
      <c r="DD27" s="264">
        <v>0.84999999999999976</v>
      </c>
      <c r="DE27" s="265">
        <v>0.16068283054557755</v>
      </c>
      <c r="DF27" s="64"/>
      <c r="DG27" s="65"/>
      <c r="DH27" s="64"/>
      <c r="DI27" s="65"/>
      <c r="DJ27" s="64"/>
      <c r="DK27" s="65"/>
      <c r="DL27" s="64"/>
      <c r="DM27" s="65"/>
      <c r="DN27" s="64"/>
      <c r="DO27" s="65"/>
      <c r="DP27" s="64"/>
      <c r="DQ27" s="65"/>
      <c r="DR27" s="64"/>
      <c r="DS27" s="65"/>
      <c r="DT27" s="64"/>
      <c r="DU27" s="65"/>
      <c r="DV27" s="64"/>
      <c r="DW27" s="65"/>
      <c r="DX27" s="64"/>
      <c r="DY27" s="65"/>
      <c r="DZ27" s="64"/>
      <c r="EA27" s="65"/>
      <c r="EB27" s="64"/>
      <c r="EC27" s="65"/>
      <c r="ED27" s="64"/>
      <c r="EE27" s="65"/>
      <c r="EF27" s="64"/>
      <c r="EG27" s="65"/>
      <c r="EH27" s="64"/>
      <c r="EI27" s="65"/>
      <c r="EJ27" s="64"/>
      <c r="EK27" s="65"/>
      <c r="EL27" s="64"/>
      <c r="EM27" s="65"/>
      <c r="EN27" s="64"/>
      <c r="EO27" s="65"/>
      <c r="EP27" s="64"/>
      <c r="EQ27" s="65"/>
      <c r="ER27" s="64"/>
      <c r="ES27" s="65"/>
      <c r="ET27" s="64"/>
      <c r="EU27" s="65"/>
      <c r="EV27" s="64"/>
      <c r="EW27" s="65"/>
      <c r="EX27" s="64"/>
      <c r="EY27" s="65"/>
      <c r="EZ27" s="64"/>
      <c r="FA27" s="65"/>
      <c r="FB27" s="64"/>
      <c r="FC27" s="65"/>
      <c r="FD27" s="64"/>
      <c r="FE27" s="65"/>
      <c r="FF27" s="64"/>
      <c r="FG27" s="65"/>
      <c r="FH27" s="64"/>
      <c r="FI27" s="65"/>
      <c r="FJ27" s="64"/>
      <c r="FK27" s="65"/>
      <c r="FL27" s="64"/>
      <c r="FM27" s="65"/>
      <c r="FN27" s="64"/>
      <c r="FO27" s="65"/>
      <c r="FP27" s="64"/>
      <c r="FQ27" s="65"/>
      <c r="FR27" s="64"/>
      <c r="FS27" s="65"/>
      <c r="FT27" s="64"/>
      <c r="FU27" s="65"/>
      <c r="FV27" s="64"/>
      <c r="FW27" s="65"/>
      <c r="FX27" s="64"/>
      <c r="FY27" s="65"/>
      <c r="FZ27" s="64"/>
      <c r="GA27" s="65"/>
      <c r="GB27" s="64"/>
      <c r="GC27" s="65"/>
      <c r="GD27" s="64"/>
      <c r="GE27" s="65"/>
      <c r="GF27" s="64"/>
      <c r="GG27" s="65"/>
      <c r="GH27" s="64"/>
      <c r="GI27" s="65"/>
      <c r="GJ27" s="64"/>
      <c r="GK27" s="65"/>
      <c r="GL27" s="64"/>
      <c r="GM27" s="65"/>
      <c r="GN27" s="64"/>
      <c r="GO27" s="65"/>
      <c r="GP27" s="64"/>
      <c r="GQ27" s="65"/>
      <c r="GR27" s="64"/>
      <c r="GS27" s="65"/>
      <c r="GT27" s="64"/>
      <c r="GU27" s="65"/>
      <c r="GV27" s="64"/>
      <c r="GW27" s="65"/>
      <c r="GX27" s="64"/>
      <c r="GY27" s="65"/>
      <c r="GZ27" s="64"/>
      <c r="HA27" s="65"/>
      <c r="HB27" s="64"/>
      <c r="HC27" s="65"/>
      <c r="HD27" s="64"/>
      <c r="HE27" s="65"/>
      <c r="HF27" s="64"/>
      <c r="HG27" s="65"/>
      <c r="HH27" s="64"/>
      <c r="HI27" s="65"/>
      <c r="HJ27" s="64"/>
      <c r="HK27" s="65"/>
      <c r="HL27" s="64"/>
      <c r="HM27" s="65"/>
      <c r="HN27" s="64"/>
      <c r="HO27" s="65"/>
      <c r="HP27" s="64"/>
      <c r="HQ27" s="65"/>
      <c r="HR27" s="64"/>
      <c r="HS27" s="65"/>
      <c r="HT27" s="64"/>
      <c r="HU27" s="65"/>
      <c r="HV27" s="64"/>
      <c r="HW27" s="65"/>
      <c r="HX27" s="64"/>
      <c r="HY27" s="65"/>
      <c r="HZ27" s="64"/>
      <c r="IA27" s="65"/>
      <c r="IB27" s="64"/>
      <c r="IC27" s="65"/>
      <c r="ID27" s="64"/>
      <c r="IE27" s="65"/>
      <c r="IF27" s="64"/>
      <c r="IG27" s="65"/>
      <c r="IH27" s="64"/>
      <c r="II27" s="65"/>
      <c r="IJ27" s="64"/>
      <c r="IK27" s="65"/>
      <c r="IL27" s="64"/>
      <c r="IM27" s="65"/>
      <c r="IN27" s="64"/>
      <c r="IO27" s="65"/>
      <c r="IP27" s="64"/>
      <c r="IQ27" s="65"/>
      <c r="IR27" s="64"/>
      <c r="IS27" s="65"/>
      <c r="IT27" s="64"/>
      <c r="IU27" s="65"/>
      <c r="IV27" s="64"/>
      <c r="IW27" s="65"/>
      <c r="IX27" s="64"/>
      <c r="IY27" s="65"/>
      <c r="IZ27" s="64"/>
      <c r="JA27" s="65"/>
      <c r="JB27" s="64"/>
      <c r="JC27" s="65"/>
      <c r="JD27" s="64"/>
      <c r="JE27" s="65"/>
      <c r="JF27" s="64"/>
      <c r="JG27" s="65"/>
      <c r="JH27" s="64"/>
      <c r="JI27" s="65"/>
      <c r="JJ27" s="64"/>
      <c r="JK27" s="65"/>
      <c r="JL27" s="64"/>
      <c r="JM27" s="65"/>
      <c r="JN27" s="64"/>
      <c r="JO27" s="65"/>
      <c r="JP27" s="64"/>
      <c r="JQ27" s="65"/>
      <c r="JR27" s="64"/>
      <c r="JS27" s="65"/>
      <c r="JT27" s="64"/>
      <c r="JU27" s="65"/>
      <c r="JV27" s="64"/>
      <c r="JW27" s="65"/>
      <c r="JX27" s="64"/>
      <c r="JY27" s="65"/>
      <c r="JZ27" s="64"/>
      <c r="KA27" s="65"/>
      <c r="KB27" s="64"/>
      <c r="KC27" s="65"/>
      <c r="KD27" s="64"/>
      <c r="KE27" s="65"/>
      <c r="KF27" s="64"/>
      <c r="KG27" s="65"/>
      <c r="KH27" s="64"/>
      <c r="KI27" s="65"/>
      <c r="KJ27" s="64"/>
      <c r="KK27" s="65"/>
      <c r="KL27" s="64"/>
      <c r="KM27" s="65"/>
      <c r="KN27" s="64"/>
      <c r="KO27" s="65"/>
      <c r="KP27" s="64"/>
      <c r="KQ27" s="65"/>
      <c r="KR27" s="64"/>
      <c r="KS27" s="65"/>
      <c r="KT27" s="64"/>
      <c r="KU27" s="65"/>
      <c r="KV27" s="64"/>
      <c r="KW27" s="65"/>
      <c r="KX27" s="64"/>
      <c r="KY27" s="65"/>
      <c r="KZ27" s="64"/>
      <c r="LA27" s="65"/>
      <c r="LB27" s="64"/>
      <c r="LC27" s="65"/>
      <c r="LD27" s="64"/>
      <c r="LE27" s="65"/>
      <c r="LH27" s="12">
        <f t="shared" si="78"/>
        <v>0.22379585970801963</v>
      </c>
      <c r="LI27" s="10">
        <f t="shared" si="79"/>
        <v>0.23142599973328234</v>
      </c>
      <c r="LK27" s="12">
        <f t="shared" si="10"/>
        <v>0.22379585970801963</v>
      </c>
      <c r="LL27" s="10" cm="1">
        <f t="array" ref="LL27">INDEX(drag_functions_data,Q27,(2*chosen_drag_function))*$B$3</f>
        <v>0.23142599973328234</v>
      </c>
      <c r="LO27" s="12">
        <f t="shared" si="80"/>
        <v>1.165</v>
      </c>
      <c r="LP27" s="10">
        <f t="shared" si="81"/>
        <v>0.39470425886790045</v>
      </c>
      <c r="LR27" s="12">
        <f t="shared" si="11"/>
        <v>1.165</v>
      </c>
      <c r="LS27" s="10" cm="1">
        <f t="array" ref="LS27">INDEX(drag_functions_data,Q27,(2*$B$6)) * $B$7</f>
        <v>0.39470425886790045</v>
      </c>
      <c r="LT27" s="24"/>
      <c r="MD27">
        <f t="shared" si="12"/>
        <v>1.3</v>
      </c>
      <c r="ME27">
        <f t="shared" si="13"/>
        <v>1.6730153843022815</v>
      </c>
      <c r="MF27">
        <f t="shared" si="14"/>
        <v>1.3</v>
      </c>
      <c r="MG27">
        <f t="shared" si="15"/>
        <v>0.99213703022577149</v>
      </c>
      <c r="MH27">
        <f t="shared" si="16"/>
        <v>0.95</v>
      </c>
      <c r="MI27">
        <f t="shared" si="17"/>
        <v>0.74572391160760598</v>
      </c>
      <c r="MN27">
        <f t="shared" si="18"/>
        <v>0.6</v>
      </c>
      <c r="MO27">
        <f t="shared" si="19"/>
        <v>0.51552218237221459</v>
      </c>
      <c r="MP27">
        <f t="shared" si="20"/>
        <v>1.2350000000000001</v>
      </c>
      <c r="MQ27">
        <f t="shared" si="21"/>
        <v>0.97268336296644264</v>
      </c>
      <c r="MR27">
        <f t="shared" si="22"/>
        <v>1.2</v>
      </c>
      <c r="MS27">
        <f t="shared" si="23"/>
        <v>1.1153435895348542</v>
      </c>
      <c r="MT27">
        <f t="shared" si="24"/>
        <v>1.2</v>
      </c>
      <c r="MU27">
        <f t="shared" si="25"/>
        <v>0.64845557531096176</v>
      </c>
      <c r="MV27">
        <f t="shared" si="26"/>
        <v>1.3</v>
      </c>
      <c r="MW27">
        <f t="shared" si="27"/>
        <v>1.1023744780286351</v>
      </c>
      <c r="MX27">
        <f t="shared" si="28"/>
        <v>1.1499999999999999</v>
      </c>
      <c r="MY27">
        <f t="shared" si="29"/>
        <v>1.4849632674621027</v>
      </c>
      <c r="MZ27">
        <f t="shared" si="30"/>
        <v>0.95</v>
      </c>
      <c r="NA27">
        <f t="shared" si="31"/>
        <v>0.77814669037315409</v>
      </c>
      <c r="NB27">
        <f t="shared" si="32"/>
        <v>1.3</v>
      </c>
      <c r="NC27">
        <f t="shared" si="33"/>
        <v>1.8999748356611179</v>
      </c>
      <c r="ND27">
        <f t="shared" si="34"/>
        <v>0.93</v>
      </c>
      <c r="NE27">
        <f t="shared" si="35"/>
        <v>0.62381426344914526</v>
      </c>
      <c r="NF27">
        <f t="shared" si="36"/>
        <v>1.5</v>
      </c>
      <c r="NG27">
        <f t="shared" si="37"/>
        <v>1.0770847105915076</v>
      </c>
      <c r="NH27">
        <f t="shared" si="38"/>
        <v>1.1499999999999999</v>
      </c>
      <c r="NI27">
        <f t="shared" si="39"/>
        <v>2.1074806197606257</v>
      </c>
      <c r="NJ27">
        <f t="shared" si="40"/>
        <v>1.5</v>
      </c>
      <c r="NK27">
        <f t="shared" si="41"/>
        <v>0.41501156819901558</v>
      </c>
      <c r="NL27">
        <f t="shared" si="42"/>
        <v>1.6</v>
      </c>
      <c r="NM27">
        <f t="shared" si="43"/>
        <v>3.1190713172457265</v>
      </c>
      <c r="NN27">
        <f t="shared" si="44"/>
        <v>1.2</v>
      </c>
      <c r="NO27">
        <f t="shared" si="45"/>
        <v>0.95647197358366853</v>
      </c>
      <c r="NP27">
        <f t="shared" si="46"/>
        <v>1.5</v>
      </c>
      <c r="NQ27">
        <f t="shared" si="47"/>
        <v>1.6049275488946304</v>
      </c>
      <c r="NR27">
        <f t="shared" si="48"/>
        <v>2</v>
      </c>
      <c r="NS27">
        <f t="shared" si="49"/>
        <v>1.5459180915413331</v>
      </c>
      <c r="NT27">
        <f t="shared" si="50"/>
        <v>2</v>
      </c>
      <c r="NU27">
        <f t="shared" si="51"/>
        <v>1.223635670611785</v>
      </c>
      <c r="NZ27" t="str">
        <f t="shared" ref="NZ27:NZ74" si="84">IF(BO28 &gt; 0, BN28, "")</f>
        <v/>
      </c>
      <c r="OA27" t="str">
        <f t="shared" ref="OA27:OA74" si="85">IF(BO28 &gt; 0, BO28*8/PI(), "")</f>
        <v/>
      </c>
      <c r="OB27" t="str">
        <f t="shared" si="52"/>
        <v/>
      </c>
      <c r="OC27" t="str">
        <f t="shared" si="53"/>
        <v/>
      </c>
      <c r="OD27">
        <f t="shared" si="54"/>
        <v>1.2</v>
      </c>
      <c r="OE27">
        <f t="shared" si="55"/>
        <v>2.4057701844036683</v>
      </c>
      <c r="OF27">
        <f t="shared" si="56"/>
        <v>1.2</v>
      </c>
      <c r="OG27">
        <f t="shared" si="57"/>
        <v>2.477100297687874</v>
      </c>
      <c r="OH27">
        <f t="shared" si="58"/>
        <v>1.2</v>
      </c>
      <c r="OI27">
        <f t="shared" si="59"/>
        <v>2.4706157419347643</v>
      </c>
      <c r="OJ27">
        <f t="shared" si="60"/>
        <v>1.2</v>
      </c>
      <c r="OK27">
        <f t="shared" si="61"/>
        <v>2.3344400711194622</v>
      </c>
      <c r="OL27">
        <f t="shared" si="62"/>
        <v>1.2</v>
      </c>
      <c r="OM27">
        <f t="shared" si="63"/>
        <v>2.4187392959098877</v>
      </c>
      <c r="ON27">
        <f t="shared" si="64"/>
        <v>1.2</v>
      </c>
      <c r="OO27">
        <f t="shared" si="65"/>
        <v>2.3863165171443392</v>
      </c>
      <c r="OP27">
        <f t="shared" si="66"/>
        <v>1.2</v>
      </c>
      <c r="OQ27">
        <f t="shared" si="67"/>
        <v>2.3863165171443392</v>
      </c>
      <c r="OR27">
        <f t="shared" si="68"/>
        <v>1.2</v>
      </c>
      <c r="OS27">
        <f t="shared" si="69"/>
        <v>2.4381929631692163</v>
      </c>
      <c r="OT27">
        <f t="shared" si="70"/>
        <v>1.2</v>
      </c>
      <c r="OU27">
        <f t="shared" si="71"/>
        <v>2.3344400711194622</v>
      </c>
      <c r="OV27">
        <f t="shared" si="72"/>
        <v>1.0229999999999999</v>
      </c>
      <c r="OW27">
        <f t="shared" si="73"/>
        <v>2.0556041737357491</v>
      </c>
      <c r="OX27" t="str">
        <f t="shared" si="74"/>
        <v/>
      </c>
      <c r="OY27" t="str">
        <f t="shared" si="75"/>
        <v/>
      </c>
      <c r="OZ27" t="str">
        <f t="shared" si="76"/>
        <v/>
      </c>
      <c r="PA27" t="str">
        <f t="shared" si="77"/>
        <v/>
      </c>
    </row>
    <row r="28" spans="17:417" ht="16.5" customHeight="1" x14ac:dyDescent="0.25">
      <c r="Q28" s="38">
        <f t="shared" si="82"/>
        <v>13</v>
      </c>
      <c r="R28" s="21">
        <v>1.3</v>
      </c>
      <c r="S28" s="22">
        <v>0.65699160508334398</v>
      </c>
      <c r="T28" s="178">
        <v>1.3</v>
      </c>
      <c r="U28" s="179">
        <v>0.38961130068895977</v>
      </c>
      <c r="V28" s="24">
        <v>0.95</v>
      </c>
      <c r="W28" s="24">
        <v>0.29284509528908742</v>
      </c>
      <c r="X28" s="178">
        <v>0.23138430426129328</v>
      </c>
      <c r="Y28" s="179">
        <v>0.23042537372394664</v>
      </c>
      <c r="Z28" s="24">
        <v>1.4</v>
      </c>
      <c r="AA28" s="26">
        <v>0.64200000000000002</v>
      </c>
      <c r="AB28" s="24">
        <v>0.6</v>
      </c>
      <c r="AC28" s="24">
        <v>0.20244508761289087</v>
      </c>
      <c r="AD28" s="24">
        <v>1.2350000000000001</v>
      </c>
      <c r="AE28" s="24">
        <v>0.38197186342054879</v>
      </c>
      <c r="AF28" s="24">
        <v>1.2</v>
      </c>
      <c r="AG28" s="24">
        <v>0.43799440338889595</v>
      </c>
      <c r="AH28" s="25">
        <v>1.2</v>
      </c>
      <c r="AI28" s="26">
        <v>0.25464790894703254</v>
      </c>
      <c r="AJ28" s="25">
        <v>1.3</v>
      </c>
      <c r="AK28" s="26">
        <v>0.43290144520995538</v>
      </c>
      <c r="AL28" s="25">
        <v>1.1499999999999999</v>
      </c>
      <c r="AM28" s="26">
        <v>0.58314371148870459</v>
      </c>
      <c r="AN28" s="25">
        <v>0.95</v>
      </c>
      <c r="AO28" s="26">
        <v>0.30557749073643903</v>
      </c>
      <c r="AP28" s="25">
        <v>1.3</v>
      </c>
      <c r="AQ28" s="26">
        <v>0.74611837321480534</v>
      </c>
      <c r="AR28" s="25">
        <v>0.93</v>
      </c>
      <c r="AS28" s="26">
        <v>0.2449712884070453</v>
      </c>
      <c r="AT28" s="25">
        <v>1.5</v>
      </c>
      <c r="AU28" s="26">
        <v>0.42297017676102105</v>
      </c>
      <c r="AV28" s="45">
        <v>1.1499999999999999</v>
      </c>
      <c r="AW28" s="26">
        <v>0.82760570407785583</v>
      </c>
      <c r="AX28" s="25">
        <v>1.5</v>
      </c>
      <c r="AY28" s="26">
        <v>0.16297466172610084</v>
      </c>
      <c r="AZ28" s="24">
        <v>1.6</v>
      </c>
      <c r="BA28" s="24">
        <v>1.2248564420352266</v>
      </c>
      <c r="BB28" s="25">
        <v>1.2</v>
      </c>
      <c r="BC28" s="26">
        <v>0.37560566569687298</v>
      </c>
      <c r="BD28" s="24">
        <v>1.5</v>
      </c>
      <c r="BE28" s="24">
        <v>0.63025357464390552</v>
      </c>
      <c r="BF28" s="25">
        <v>2</v>
      </c>
      <c r="BG28" s="26">
        <v>0.60708061492972565</v>
      </c>
      <c r="BH28" s="24">
        <v>2</v>
      </c>
      <c r="BI28" s="24">
        <v>0.48052060418305043</v>
      </c>
      <c r="BJ28" s="25">
        <v>0.96499999999999997</v>
      </c>
      <c r="BK28" s="26">
        <v>0.2</v>
      </c>
      <c r="BL28" s="25"/>
      <c r="BM28" s="26"/>
      <c r="BN28" s="25"/>
      <c r="BO28" s="26"/>
      <c r="BP28" s="25"/>
      <c r="BQ28" s="26"/>
      <c r="BR28" s="25">
        <v>1.2</v>
      </c>
      <c r="BS28" s="26">
        <v>0.94474374219349078</v>
      </c>
      <c r="BT28" s="25">
        <v>1.2</v>
      </c>
      <c r="BU28" s="26">
        <v>0.97275501217766436</v>
      </c>
      <c r="BV28" s="21">
        <v>1.2</v>
      </c>
      <c r="BW28" s="22">
        <v>0.97020853308819399</v>
      </c>
      <c r="BX28" s="21">
        <v>1.2</v>
      </c>
      <c r="BY28" s="22">
        <v>0.91673247220931708</v>
      </c>
      <c r="BZ28" s="21">
        <v>1.2</v>
      </c>
      <c r="CA28" s="23">
        <v>0.9498367003724314</v>
      </c>
      <c r="CB28" s="25">
        <v>1.2</v>
      </c>
      <c r="CC28" s="26">
        <v>0.93710430492507979</v>
      </c>
      <c r="CD28" s="25">
        <v>1.2</v>
      </c>
      <c r="CE28" s="26">
        <v>0.93710430492507979</v>
      </c>
      <c r="CF28" s="25">
        <v>1.2</v>
      </c>
      <c r="CG28" s="26">
        <v>0.95747613764084238</v>
      </c>
      <c r="CH28" s="24">
        <v>1.2</v>
      </c>
      <c r="CI28" s="24">
        <v>0.91673247220931708</v>
      </c>
      <c r="CJ28" s="25">
        <v>1.0229999999999999</v>
      </c>
      <c r="CK28" s="26">
        <v>0.80723387136209324</v>
      </c>
      <c r="CL28" s="25"/>
      <c r="CM28" s="302"/>
      <c r="CN28" s="24"/>
      <c r="CO28" s="300"/>
      <c r="CP28" s="27">
        <v>1.3</v>
      </c>
      <c r="CQ28" s="300">
        <f t="shared" si="83"/>
        <v>0.35082320772281167</v>
      </c>
      <c r="CR28" s="296">
        <v>1.6</v>
      </c>
      <c r="CS28" s="243">
        <v>0.34399999999999997</v>
      </c>
      <c r="CT28" s="242"/>
      <c r="CU28" s="243"/>
      <c r="CV28" s="242">
        <v>2</v>
      </c>
      <c r="CW28" s="243">
        <v>0.35</v>
      </c>
      <c r="CX28" s="242"/>
      <c r="CY28" s="243"/>
      <c r="CZ28" s="264"/>
      <c r="DA28" s="265"/>
      <c r="DB28" s="264">
        <v>1.2</v>
      </c>
      <c r="DC28" s="265">
        <v>0.94358483436297669</v>
      </c>
      <c r="DD28" s="264">
        <v>0.89999999999999969</v>
      </c>
      <c r="DE28" s="265">
        <v>0.18130931117028717</v>
      </c>
      <c r="DF28" s="64"/>
      <c r="DG28" s="65"/>
      <c r="DH28" s="64"/>
      <c r="DI28" s="65"/>
      <c r="DJ28" s="64"/>
      <c r="DK28" s="65"/>
      <c r="DL28" s="64"/>
      <c r="DM28" s="65"/>
      <c r="DN28" s="64"/>
      <c r="DO28" s="65"/>
      <c r="DP28" s="64"/>
      <c r="DQ28" s="65"/>
      <c r="DR28" s="64"/>
      <c r="DS28" s="65"/>
      <c r="DT28" s="64"/>
      <c r="DU28" s="65"/>
      <c r="DV28" s="64"/>
      <c r="DW28" s="65"/>
      <c r="DX28" s="64"/>
      <c r="DY28" s="65"/>
      <c r="DZ28" s="64"/>
      <c r="EA28" s="65"/>
      <c r="EB28" s="64"/>
      <c r="EC28" s="65"/>
      <c r="ED28" s="64"/>
      <c r="EE28" s="65"/>
      <c r="EF28" s="64"/>
      <c r="EG28" s="65"/>
      <c r="EH28" s="64"/>
      <c r="EI28" s="65"/>
      <c r="EJ28" s="64"/>
      <c r="EK28" s="65"/>
      <c r="EL28" s="64"/>
      <c r="EM28" s="65"/>
      <c r="EN28" s="64"/>
      <c r="EO28" s="65"/>
      <c r="EP28" s="64"/>
      <c r="EQ28" s="65"/>
      <c r="ER28" s="64"/>
      <c r="ES28" s="65"/>
      <c r="ET28" s="64"/>
      <c r="EU28" s="65"/>
      <c r="EV28" s="64"/>
      <c r="EW28" s="65"/>
      <c r="EX28" s="64"/>
      <c r="EY28" s="65"/>
      <c r="EZ28" s="64"/>
      <c r="FA28" s="65"/>
      <c r="FB28" s="64"/>
      <c r="FC28" s="65"/>
      <c r="FD28" s="64"/>
      <c r="FE28" s="65"/>
      <c r="FF28" s="64"/>
      <c r="FG28" s="65"/>
      <c r="FH28" s="64"/>
      <c r="FI28" s="65"/>
      <c r="FJ28" s="64"/>
      <c r="FK28" s="65"/>
      <c r="FL28" s="64"/>
      <c r="FM28" s="65"/>
      <c r="FN28" s="64"/>
      <c r="FO28" s="65"/>
      <c r="FP28" s="64"/>
      <c r="FQ28" s="65"/>
      <c r="FR28" s="64"/>
      <c r="FS28" s="65"/>
      <c r="FT28" s="64"/>
      <c r="FU28" s="65"/>
      <c r="FV28" s="64"/>
      <c r="FW28" s="65"/>
      <c r="FX28" s="64"/>
      <c r="FY28" s="65"/>
      <c r="FZ28" s="64"/>
      <c r="GA28" s="65"/>
      <c r="GB28" s="64"/>
      <c r="GC28" s="65"/>
      <c r="GD28" s="64"/>
      <c r="GE28" s="65"/>
      <c r="GF28" s="64"/>
      <c r="GG28" s="65"/>
      <c r="GH28" s="64"/>
      <c r="GI28" s="65"/>
      <c r="GJ28" s="64"/>
      <c r="GK28" s="65"/>
      <c r="GL28" s="64"/>
      <c r="GM28" s="65"/>
      <c r="GN28" s="64"/>
      <c r="GO28" s="65"/>
      <c r="GP28" s="64"/>
      <c r="GQ28" s="65"/>
      <c r="GR28" s="64"/>
      <c r="GS28" s="65"/>
      <c r="GT28" s="64"/>
      <c r="GU28" s="65"/>
      <c r="GV28" s="64"/>
      <c r="GW28" s="65"/>
      <c r="GX28" s="64"/>
      <c r="GY28" s="65"/>
      <c r="GZ28" s="64"/>
      <c r="HA28" s="65"/>
      <c r="HB28" s="64"/>
      <c r="HC28" s="65"/>
      <c r="HD28" s="64"/>
      <c r="HE28" s="65"/>
      <c r="HF28" s="64"/>
      <c r="HG28" s="65"/>
      <c r="HH28" s="64"/>
      <c r="HI28" s="65"/>
      <c r="HJ28" s="64"/>
      <c r="HK28" s="65"/>
      <c r="HL28" s="64"/>
      <c r="HM28" s="65"/>
      <c r="HN28" s="64"/>
      <c r="HO28" s="65"/>
      <c r="HP28" s="64"/>
      <c r="HQ28" s="65"/>
      <c r="HR28" s="64"/>
      <c r="HS28" s="65"/>
      <c r="HT28" s="64"/>
      <c r="HU28" s="65"/>
      <c r="HV28" s="64"/>
      <c r="HW28" s="65"/>
      <c r="HX28" s="64"/>
      <c r="HY28" s="65"/>
      <c r="HZ28" s="64"/>
      <c r="IA28" s="65"/>
      <c r="IB28" s="64"/>
      <c r="IC28" s="65"/>
      <c r="ID28" s="64"/>
      <c r="IE28" s="65"/>
      <c r="IF28" s="64"/>
      <c r="IG28" s="65"/>
      <c r="IH28" s="64"/>
      <c r="II28" s="65"/>
      <c r="IJ28" s="64"/>
      <c r="IK28" s="65"/>
      <c r="IL28" s="64"/>
      <c r="IM28" s="65"/>
      <c r="IN28" s="64"/>
      <c r="IO28" s="65"/>
      <c r="IP28" s="64"/>
      <c r="IQ28" s="65"/>
      <c r="IR28" s="64"/>
      <c r="IS28" s="65"/>
      <c r="IT28" s="64"/>
      <c r="IU28" s="65"/>
      <c r="IV28" s="64"/>
      <c r="IW28" s="65"/>
      <c r="IX28" s="64"/>
      <c r="IY28" s="65"/>
      <c r="IZ28" s="64"/>
      <c r="JA28" s="65"/>
      <c r="JB28" s="64"/>
      <c r="JC28" s="65"/>
      <c r="JD28" s="64"/>
      <c r="JE28" s="65"/>
      <c r="JF28" s="64"/>
      <c r="JG28" s="65"/>
      <c r="JH28" s="64"/>
      <c r="JI28" s="65"/>
      <c r="JJ28" s="64"/>
      <c r="JK28" s="65"/>
      <c r="JL28" s="64"/>
      <c r="JM28" s="65"/>
      <c r="JN28" s="64"/>
      <c r="JO28" s="65"/>
      <c r="JP28" s="64"/>
      <c r="JQ28" s="65"/>
      <c r="JR28" s="64"/>
      <c r="JS28" s="65"/>
      <c r="JT28" s="64"/>
      <c r="JU28" s="65"/>
      <c r="JV28" s="64"/>
      <c r="JW28" s="65"/>
      <c r="JX28" s="64"/>
      <c r="JY28" s="65"/>
      <c r="JZ28" s="64"/>
      <c r="KA28" s="65"/>
      <c r="KB28" s="64"/>
      <c r="KC28" s="65"/>
      <c r="KD28" s="64"/>
      <c r="KE28" s="65"/>
      <c r="KF28" s="64"/>
      <c r="KG28" s="65"/>
      <c r="KH28" s="64"/>
      <c r="KI28" s="65"/>
      <c r="KJ28" s="64"/>
      <c r="KK28" s="65"/>
      <c r="KL28" s="64"/>
      <c r="KM28" s="65"/>
      <c r="KN28" s="64"/>
      <c r="KO28" s="65"/>
      <c r="KP28" s="64"/>
      <c r="KQ28" s="65"/>
      <c r="KR28" s="64"/>
      <c r="KS28" s="65"/>
      <c r="KT28" s="64"/>
      <c r="KU28" s="65"/>
      <c r="KV28" s="64"/>
      <c r="KW28" s="65"/>
      <c r="KX28" s="64"/>
      <c r="KY28" s="65"/>
      <c r="KZ28" s="64"/>
      <c r="LA28" s="65"/>
      <c r="LB28" s="64"/>
      <c r="LC28" s="65"/>
      <c r="LD28" s="64"/>
      <c r="LE28" s="65"/>
      <c r="LH28" s="12">
        <f t="shared" si="78"/>
        <v>0.23138430426129328</v>
      </c>
      <c r="LI28" s="10">
        <f t="shared" si="79"/>
        <v>0.23042537372394664</v>
      </c>
      <c r="LK28" s="12">
        <f t="shared" si="10"/>
        <v>0.23138430426129328</v>
      </c>
      <c r="LL28" s="10" cm="1">
        <f t="array" ref="LL28">INDEX(drag_functions_data,Q28,(2*chosen_drag_function))*$B$3</f>
        <v>0.23042537372394664</v>
      </c>
      <c r="LO28" s="12">
        <f t="shared" si="80"/>
        <v>1.2350000000000001</v>
      </c>
      <c r="LP28" s="10">
        <f t="shared" si="81"/>
        <v>0.38197186342054879</v>
      </c>
      <c r="LR28" s="12">
        <f t="shared" si="11"/>
        <v>1.2350000000000001</v>
      </c>
      <c r="LS28" s="10" cm="1">
        <f t="array" ref="LS28">INDEX(drag_functions_data,Q28,(2*$B$6)) * $B$7</f>
        <v>0.38197186342054879</v>
      </c>
      <c r="LT28" s="24"/>
      <c r="MD28">
        <f t="shared" si="12"/>
        <v>1.35</v>
      </c>
      <c r="ME28">
        <f t="shared" si="13"/>
        <v>1.6859844958085006</v>
      </c>
      <c r="MF28">
        <f t="shared" si="14"/>
        <v>1.35</v>
      </c>
      <c r="MG28">
        <f t="shared" si="15"/>
        <v>0.97268336296644264</v>
      </c>
      <c r="MH28">
        <f t="shared" si="16"/>
        <v>1</v>
      </c>
      <c r="MI28">
        <f t="shared" si="17"/>
        <v>1.0375289204975389</v>
      </c>
      <c r="MN28">
        <f t="shared" si="18"/>
        <v>0.65</v>
      </c>
      <c r="MO28">
        <f t="shared" si="19"/>
        <v>0.51552218237221459</v>
      </c>
      <c r="MP28">
        <f t="shared" si="20"/>
        <v>1.35</v>
      </c>
      <c r="MQ28">
        <f t="shared" si="21"/>
        <v>0.92404919481812053</v>
      </c>
      <c r="MR28">
        <f t="shared" si="22"/>
        <v>1.3</v>
      </c>
      <c r="MS28">
        <f t="shared" si="23"/>
        <v>1.0757877994408855</v>
      </c>
      <c r="MT28">
        <f t="shared" si="24"/>
        <v>1.3</v>
      </c>
      <c r="MU28">
        <f t="shared" si="25"/>
        <v>0.65494013106407145</v>
      </c>
      <c r="MV28">
        <f t="shared" si="26"/>
        <v>1.35</v>
      </c>
      <c r="MW28">
        <f t="shared" si="27"/>
        <v>1.0764362550161966</v>
      </c>
      <c r="MX28">
        <f t="shared" si="28"/>
        <v>1.2</v>
      </c>
      <c r="MY28">
        <f t="shared" si="29"/>
        <v>1.5562933807463082</v>
      </c>
      <c r="MZ28">
        <f t="shared" si="30"/>
        <v>1</v>
      </c>
      <c r="NA28">
        <f t="shared" si="31"/>
        <v>0.84299224790425031</v>
      </c>
      <c r="NB28">
        <f t="shared" si="32"/>
        <v>1.4</v>
      </c>
      <c r="NC28">
        <f t="shared" si="33"/>
        <v>1.9259130586735562</v>
      </c>
      <c r="ND28">
        <f t="shared" si="34"/>
        <v>0.94</v>
      </c>
      <c r="NE28">
        <f t="shared" si="35"/>
        <v>0.64197101955785218</v>
      </c>
      <c r="NF28">
        <f t="shared" si="36"/>
        <v>1.6</v>
      </c>
      <c r="NG28">
        <f t="shared" si="37"/>
        <v>1.049849576428447</v>
      </c>
      <c r="NH28">
        <f t="shared" si="38"/>
        <v>1.2</v>
      </c>
      <c r="NI28">
        <f t="shared" si="39"/>
        <v>2.0718155631185229</v>
      </c>
      <c r="NJ28">
        <f t="shared" si="40"/>
        <v>1.6</v>
      </c>
      <c r="NK28">
        <f t="shared" si="41"/>
        <v>0.40204245669279631</v>
      </c>
      <c r="NL28">
        <f t="shared" si="42"/>
        <v>1.8</v>
      </c>
      <c r="NM28">
        <f t="shared" si="43"/>
        <v>3.1904014305299317</v>
      </c>
      <c r="NN28">
        <f t="shared" si="44"/>
        <v>1.3</v>
      </c>
      <c r="NO28">
        <f t="shared" si="45"/>
        <v>0.89486869392912738</v>
      </c>
      <c r="NP28">
        <f t="shared" si="46"/>
        <v>1.6</v>
      </c>
      <c r="NQ28">
        <f t="shared" si="47"/>
        <v>1.5374881690622906</v>
      </c>
      <c r="NR28">
        <f t="shared" si="48"/>
        <v>2.4</v>
      </c>
      <c r="NS28">
        <f t="shared" si="49"/>
        <v>1.3838041977135926</v>
      </c>
      <c r="NT28">
        <f t="shared" si="50"/>
        <v>2.4</v>
      </c>
      <c r="NU28">
        <f t="shared" si="51"/>
        <v>1.1095074893570558</v>
      </c>
      <c r="NZ28" t="str">
        <f t="shared" si="84"/>
        <v/>
      </c>
      <c r="OA28" t="str">
        <f t="shared" si="85"/>
        <v/>
      </c>
      <c r="OB28" t="str">
        <f t="shared" si="52"/>
        <v/>
      </c>
      <c r="OC28" t="str">
        <f t="shared" si="53"/>
        <v/>
      </c>
      <c r="OD28">
        <f t="shared" si="54"/>
        <v>1.3</v>
      </c>
      <c r="OE28">
        <f t="shared" si="55"/>
        <v>2.477100297687874</v>
      </c>
      <c r="OF28">
        <f t="shared" si="56"/>
        <v>1.3</v>
      </c>
      <c r="OG28">
        <f t="shared" si="57"/>
        <v>2.5160076322065317</v>
      </c>
      <c r="OH28">
        <f t="shared" si="58"/>
        <v>1.3</v>
      </c>
      <c r="OI28">
        <f t="shared" si="59"/>
        <v>2.5224921879596414</v>
      </c>
      <c r="OJ28">
        <f t="shared" si="60"/>
        <v>1.3</v>
      </c>
      <c r="OK28">
        <f t="shared" si="61"/>
        <v>2.4317084074161066</v>
      </c>
      <c r="OL28">
        <f t="shared" si="62"/>
        <v>1.3</v>
      </c>
      <c r="OM28">
        <f t="shared" si="63"/>
        <v>2.4900694091940934</v>
      </c>
      <c r="ON28">
        <f t="shared" si="64"/>
        <v>1.3</v>
      </c>
      <c r="OO28">
        <f t="shared" si="65"/>
        <v>2.444677518922326</v>
      </c>
      <c r="OP28">
        <f t="shared" si="66"/>
        <v>1.3</v>
      </c>
      <c r="OQ28">
        <f t="shared" si="67"/>
        <v>2.4317084074161066</v>
      </c>
      <c r="OR28">
        <f t="shared" si="68"/>
        <v>1.3</v>
      </c>
      <c r="OS28">
        <f t="shared" si="69"/>
        <v>2.4835848534409837</v>
      </c>
      <c r="OT28">
        <f t="shared" si="70"/>
        <v>1.3</v>
      </c>
      <c r="OU28">
        <f t="shared" si="71"/>
        <v>2.4317084074161066</v>
      </c>
      <c r="OV28">
        <f t="shared" si="72"/>
        <v>1.103</v>
      </c>
      <c r="OW28">
        <f t="shared" si="73"/>
        <v>2.2242026233165992</v>
      </c>
      <c r="OX28" t="str">
        <f t="shared" si="74"/>
        <v/>
      </c>
      <c r="OY28" t="str">
        <f t="shared" si="75"/>
        <v/>
      </c>
      <c r="OZ28" t="str">
        <f t="shared" si="76"/>
        <v/>
      </c>
      <c r="PA28" t="str">
        <f t="shared" si="77"/>
        <v/>
      </c>
    </row>
    <row r="29" spans="17:417" ht="16.5" customHeight="1" x14ac:dyDescent="0.25">
      <c r="Q29" s="38">
        <f t="shared" si="82"/>
        <v>14</v>
      </c>
      <c r="R29" s="21">
        <v>1.35</v>
      </c>
      <c r="S29" s="22">
        <v>0.6620845632622846</v>
      </c>
      <c r="T29" s="178">
        <v>1.35</v>
      </c>
      <c r="U29" s="179">
        <v>0.38197186342054879</v>
      </c>
      <c r="V29" s="24">
        <v>1</v>
      </c>
      <c r="W29" s="24">
        <v>0.40743665431525211</v>
      </c>
      <c r="X29" s="178">
        <v>0.23873166043596711</v>
      </c>
      <c r="Y29" s="179">
        <v>0.22937927594478857</v>
      </c>
      <c r="Z29" s="24">
        <v>1.5</v>
      </c>
      <c r="AA29" s="26">
        <v>0.64200000000000002</v>
      </c>
      <c r="AB29" s="24">
        <v>0.65</v>
      </c>
      <c r="AC29" s="24">
        <v>0.20244508761289087</v>
      </c>
      <c r="AD29" s="24">
        <v>1.35</v>
      </c>
      <c r="AE29" s="24">
        <v>0.36287327024952137</v>
      </c>
      <c r="AF29" s="24">
        <v>1.3</v>
      </c>
      <c r="AG29" s="24">
        <v>0.42246088094312695</v>
      </c>
      <c r="AH29" s="25">
        <v>1.3</v>
      </c>
      <c r="AI29" s="26">
        <v>0.25719438803650291</v>
      </c>
      <c r="AJ29" s="25">
        <v>1.35</v>
      </c>
      <c r="AK29" s="26">
        <v>0.42271552885207403</v>
      </c>
      <c r="AL29" s="25">
        <v>1.2</v>
      </c>
      <c r="AM29" s="26">
        <v>0.61115498147287806</v>
      </c>
      <c r="AN29" s="25">
        <v>1</v>
      </c>
      <c r="AO29" s="26">
        <v>0.3310422816311423</v>
      </c>
      <c r="AP29" s="25">
        <v>1.4</v>
      </c>
      <c r="AQ29" s="26">
        <v>0.75630428957268658</v>
      </c>
      <c r="AR29" s="25">
        <v>0.94</v>
      </c>
      <c r="AS29" s="26">
        <v>0.25210142985756223</v>
      </c>
      <c r="AT29" s="25">
        <v>1.6</v>
      </c>
      <c r="AU29" s="26">
        <v>0.41227496458524565</v>
      </c>
      <c r="AV29" s="45">
        <v>1.2</v>
      </c>
      <c r="AW29" s="26">
        <v>0.81360006908576898</v>
      </c>
      <c r="AX29" s="25">
        <v>1.6</v>
      </c>
      <c r="AY29" s="26">
        <v>0.15788170354716019</v>
      </c>
      <c r="AZ29" s="24">
        <v>1.8</v>
      </c>
      <c r="BA29" s="24">
        <v>1.2528677120194001</v>
      </c>
      <c r="BB29" s="25">
        <v>1.3</v>
      </c>
      <c r="BC29" s="26">
        <v>0.35141411434690495</v>
      </c>
      <c r="BD29" s="24">
        <v>1.6</v>
      </c>
      <c r="BE29" s="24">
        <v>0.60377019211341421</v>
      </c>
      <c r="BF29" s="25">
        <v>2.4</v>
      </c>
      <c r="BG29" s="26">
        <v>0.5434186376929675</v>
      </c>
      <c r="BH29" s="24">
        <v>2.4</v>
      </c>
      <c r="BI29" s="24">
        <v>0.43570257220837272</v>
      </c>
      <c r="BJ29" s="25">
        <v>0.97119018265612644</v>
      </c>
      <c r="BK29" s="26">
        <v>0.23003266337912059</v>
      </c>
      <c r="BL29" s="25"/>
      <c r="BM29" s="26"/>
      <c r="BN29" s="25"/>
      <c r="BO29" s="26"/>
      <c r="BP29" s="25"/>
      <c r="BQ29" s="26"/>
      <c r="BR29" s="25">
        <v>1.3</v>
      </c>
      <c r="BS29" s="26">
        <v>0.97275501217766436</v>
      </c>
      <c r="BT29" s="25">
        <v>1.3</v>
      </c>
      <c r="BU29" s="26">
        <v>0.98803388671448633</v>
      </c>
      <c r="BV29" s="21">
        <v>1.3</v>
      </c>
      <c r="BW29" s="22">
        <v>0.99058036580395659</v>
      </c>
      <c r="BX29" s="21">
        <v>1.3</v>
      </c>
      <c r="BY29" s="22">
        <v>0.95492965855137202</v>
      </c>
      <c r="BZ29" s="21">
        <v>1.3</v>
      </c>
      <c r="CA29" s="23">
        <v>0.97784797035660498</v>
      </c>
      <c r="CB29" s="25">
        <v>1.3</v>
      </c>
      <c r="CC29" s="26">
        <v>0.96002261673031275</v>
      </c>
      <c r="CD29" s="25">
        <v>1.3</v>
      </c>
      <c r="CE29" s="26">
        <v>0.95492965855137202</v>
      </c>
      <c r="CF29" s="25">
        <v>1.3</v>
      </c>
      <c r="CG29" s="26">
        <v>0.97530149126713472</v>
      </c>
      <c r="CH29" s="24">
        <v>1.3</v>
      </c>
      <c r="CI29" s="24">
        <v>0.95492965855137202</v>
      </c>
      <c r="CJ29" s="25">
        <v>1.103</v>
      </c>
      <c r="CK29" s="26">
        <v>0.87344232768832175</v>
      </c>
      <c r="CL29" s="25"/>
      <c r="CM29" s="302"/>
      <c r="CN29" s="24"/>
      <c r="CO29" s="300"/>
      <c r="CP29" s="27">
        <v>1.4</v>
      </c>
      <c r="CQ29" s="300">
        <f t="shared" si="83"/>
        <v>0.33806170189140666</v>
      </c>
      <c r="CR29" s="296">
        <v>1.61</v>
      </c>
      <c r="CS29" s="243">
        <v>0.34200000000000003</v>
      </c>
      <c r="CT29" s="242"/>
      <c r="CU29" s="243"/>
      <c r="CV29" s="242">
        <v>2.2000000000000002</v>
      </c>
      <c r="CW29" s="243">
        <v>0.33900000000000002</v>
      </c>
      <c r="CX29" s="242"/>
      <c r="CY29" s="243"/>
      <c r="CZ29" s="264"/>
      <c r="DA29" s="265"/>
      <c r="DB29" s="264">
        <v>1.3</v>
      </c>
      <c r="DC29" s="265">
        <v>0.96853513254368495</v>
      </c>
      <c r="DD29" s="264">
        <v>0.92500000000000004</v>
      </c>
      <c r="DE29" s="265">
        <v>0.203463679248679</v>
      </c>
      <c r="DF29" s="64"/>
      <c r="DG29" s="65"/>
      <c r="DH29" s="64"/>
      <c r="DI29" s="65"/>
      <c r="DJ29" s="64"/>
      <c r="DK29" s="65"/>
      <c r="DL29" s="64"/>
      <c r="DM29" s="65"/>
      <c r="DN29" s="64"/>
      <c r="DO29" s="65"/>
      <c r="DP29" s="64"/>
      <c r="DQ29" s="65"/>
      <c r="DR29" s="64"/>
      <c r="DS29" s="65"/>
      <c r="DT29" s="64"/>
      <c r="DU29" s="65"/>
      <c r="DV29" s="64"/>
      <c r="DW29" s="65"/>
      <c r="DX29" s="64"/>
      <c r="DY29" s="65"/>
      <c r="DZ29" s="64"/>
      <c r="EA29" s="65"/>
      <c r="EB29" s="64"/>
      <c r="EC29" s="65"/>
      <c r="ED29" s="64"/>
      <c r="EE29" s="65"/>
      <c r="EF29" s="64"/>
      <c r="EG29" s="65"/>
      <c r="EH29" s="64"/>
      <c r="EI29" s="65"/>
      <c r="EJ29" s="64"/>
      <c r="EK29" s="65"/>
      <c r="EL29" s="64"/>
      <c r="EM29" s="65"/>
      <c r="EN29" s="64"/>
      <c r="EO29" s="65"/>
      <c r="EP29" s="64"/>
      <c r="EQ29" s="65"/>
      <c r="ER29" s="64"/>
      <c r="ES29" s="65"/>
      <c r="ET29" s="64"/>
      <c r="EU29" s="65"/>
      <c r="EV29" s="64"/>
      <c r="EW29" s="65"/>
      <c r="EX29" s="64"/>
      <c r="EY29" s="65"/>
      <c r="EZ29" s="64"/>
      <c r="FA29" s="65"/>
      <c r="FB29" s="64"/>
      <c r="FC29" s="65"/>
      <c r="FD29" s="64"/>
      <c r="FE29" s="65"/>
      <c r="FF29" s="64"/>
      <c r="FG29" s="65"/>
      <c r="FH29" s="64"/>
      <c r="FI29" s="65"/>
      <c r="FJ29" s="64"/>
      <c r="FK29" s="65"/>
      <c r="FL29" s="64"/>
      <c r="FM29" s="65"/>
      <c r="FN29" s="64"/>
      <c r="FO29" s="65"/>
      <c r="FP29" s="64"/>
      <c r="FQ29" s="65"/>
      <c r="FR29" s="64"/>
      <c r="FS29" s="65"/>
      <c r="FT29" s="64"/>
      <c r="FU29" s="65"/>
      <c r="FV29" s="64"/>
      <c r="FW29" s="65"/>
      <c r="FX29" s="64"/>
      <c r="FY29" s="65"/>
      <c r="FZ29" s="64"/>
      <c r="GA29" s="65"/>
      <c r="GB29" s="64"/>
      <c r="GC29" s="65"/>
      <c r="GD29" s="64"/>
      <c r="GE29" s="65"/>
      <c r="GF29" s="64"/>
      <c r="GG29" s="65"/>
      <c r="GH29" s="64"/>
      <c r="GI29" s="65"/>
      <c r="GJ29" s="64"/>
      <c r="GK29" s="65"/>
      <c r="GL29" s="64"/>
      <c r="GM29" s="65"/>
      <c r="GN29" s="64"/>
      <c r="GO29" s="65"/>
      <c r="GP29" s="64"/>
      <c r="GQ29" s="65"/>
      <c r="GR29" s="64"/>
      <c r="GS29" s="65"/>
      <c r="GT29" s="64"/>
      <c r="GU29" s="65"/>
      <c r="GV29" s="64"/>
      <c r="GW29" s="65"/>
      <c r="GX29" s="64"/>
      <c r="GY29" s="65"/>
      <c r="GZ29" s="64"/>
      <c r="HA29" s="65"/>
      <c r="HB29" s="64"/>
      <c r="HC29" s="65"/>
      <c r="HD29" s="64"/>
      <c r="HE29" s="65"/>
      <c r="HF29" s="64"/>
      <c r="HG29" s="65"/>
      <c r="HH29" s="64"/>
      <c r="HI29" s="65"/>
      <c r="HJ29" s="64"/>
      <c r="HK29" s="65"/>
      <c r="HL29" s="64"/>
      <c r="HM29" s="65"/>
      <c r="HN29" s="64"/>
      <c r="HO29" s="65"/>
      <c r="HP29" s="64"/>
      <c r="HQ29" s="65"/>
      <c r="HR29" s="64"/>
      <c r="HS29" s="65"/>
      <c r="HT29" s="64"/>
      <c r="HU29" s="65"/>
      <c r="HV29" s="64"/>
      <c r="HW29" s="65"/>
      <c r="HX29" s="64"/>
      <c r="HY29" s="65"/>
      <c r="HZ29" s="64"/>
      <c r="IA29" s="65"/>
      <c r="IB29" s="64"/>
      <c r="IC29" s="65"/>
      <c r="ID29" s="64"/>
      <c r="IE29" s="65"/>
      <c r="IF29" s="64"/>
      <c r="IG29" s="65"/>
      <c r="IH29" s="64"/>
      <c r="II29" s="65"/>
      <c r="IJ29" s="64"/>
      <c r="IK29" s="65"/>
      <c r="IL29" s="64"/>
      <c r="IM29" s="65"/>
      <c r="IN29" s="64"/>
      <c r="IO29" s="65"/>
      <c r="IP29" s="64"/>
      <c r="IQ29" s="65"/>
      <c r="IR29" s="64"/>
      <c r="IS29" s="65"/>
      <c r="IT29" s="64"/>
      <c r="IU29" s="65"/>
      <c r="IV29" s="64"/>
      <c r="IW29" s="65"/>
      <c r="IX29" s="64"/>
      <c r="IY29" s="65"/>
      <c r="IZ29" s="64"/>
      <c r="JA29" s="65"/>
      <c r="JB29" s="64"/>
      <c r="JC29" s="65"/>
      <c r="JD29" s="64"/>
      <c r="JE29" s="65"/>
      <c r="JF29" s="64"/>
      <c r="JG29" s="65"/>
      <c r="JH29" s="64"/>
      <c r="JI29" s="65"/>
      <c r="JJ29" s="64"/>
      <c r="JK29" s="65"/>
      <c r="JL29" s="64"/>
      <c r="JM29" s="65"/>
      <c r="JN29" s="64"/>
      <c r="JO29" s="65"/>
      <c r="JP29" s="64"/>
      <c r="JQ29" s="65"/>
      <c r="JR29" s="64"/>
      <c r="JS29" s="65"/>
      <c r="JT29" s="64"/>
      <c r="JU29" s="65"/>
      <c r="JV29" s="64"/>
      <c r="JW29" s="65"/>
      <c r="JX29" s="64"/>
      <c r="JY29" s="65"/>
      <c r="JZ29" s="64"/>
      <c r="KA29" s="65"/>
      <c r="KB29" s="64"/>
      <c r="KC29" s="65"/>
      <c r="KD29" s="64"/>
      <c r="KE29" s="65"/>
      <c r="KF29" s="64"/>
      <c r="KG29" s="65"/>
      <c r="KH29" s="64"/>
      <c r="KI29" s="65"/>
      <c r="KJ29" s="64"/>
      <c r="KK29" s="65"/>
      <c r="KL29" s="64"/>
      <c r="KM29" s="65"/>
      <c r="KN29" s="64"/>
      <c r="KO29" s="65"/>
      <c r="KP29" s="64"/>
      <c r="KQ29" s="65"/>
      <c r="KR29" s="64"/>
      <c r="KS29" s="65"/>
      <c r="KT29" s="64"/>
      <c r="KU29" s="65"/>
      <c r="KV29" s="64"/>
      <c r="KW29" s="65"/>
      <c r="KX29" s="64"/>
      <c r="KY29" s="65"/>
      <c r="KZ29" s="64"/>
      <c r="LA29" s="65"/>
      <c r="LB29" s="64"/>
      <c r="LC29" s="65"/>
      <c r="LD29" s="64"/>
      <c r="LE29" s="65"/>
      <c r="LH29" s="12">
        <f t="shared" si="78"/>
        <v>0.23873166043596711</v>
      </c>
      <c r="LI29" s="10">
        <f t="shared" si="79"/>
        <v>0.22937927594478857</v>
      </c>
      <c r="LK29" s="12">
        <f t="shared" si="10"/>
        <v>0.23873166043596711</v>
      </c>
      <c r="LL29" s="10" cm="1">
        <f t="array" ref="LL29">INDEX(drag_functions_data,Q29,(2*chosen_drag_function))*$B$3</f>
        <v>0.22937927594478857</v>
      </c>
      <c r="LO29" s="12">
        <f t="shared" si="80"/>
        <v>1.35</v>
      </c>
      <c r="LP29" s="10">
        <f t="shared" si="81"/>
        <v>0.36287327024952137</v>
      </c>
      <c r="LR29" s="12">
        <f t="shared" si="11"/>
        <v>1.35</v>
      </c>
      <c r="LS29" s="10" cm="1">
        <f t="array" ref="LS29">INDEX(drag_functions_data,Q29,(2*$B$6)) * $B$7</f>
        <v>0.36287327024952137</v>
      </c>
      <c r="LT29" s="24"/>
      <c r="MD29">
        <f t="shared" si="12"/>
        <v>1.4</v>
      </c>
      <c r="ME29">
        <f t="shared" si="13"/>
        <v>1.6892267736850557</v>
      </c>
      <c r="MF29">
        <f t="shared" si="14"/>
        <v>1.4</v>
      </c>
      <c r="MG29">
        <f t="shared" si="15"/>
        <v>0.95322969570711369</v>
      </c>
      <c r="MH29">
        <f t="shared" si="16"/>
        <v>1.05</v>
      </c>
      <c r="MI29">
        <f t="shared" si="17"/>
        <v>1.2320655930908275</v>
      </c>
      <c r="MN29">
        <f t="shared" si="18"/>
        <v>0.7</v>
      </c>
      <c r="MO29">
        <f t="shared" si="19"/>
        <v>0.51876446024876943</v>
      </c>
      <c r="MP29">
        <f t="shared" si="20"/>
        <v>1.5</v>
      </c>
      <c r="MQ29">
        <f t="shared" si="21"/>
        <v>0.87217274879324358</v>
      </c>
      <c r="MR29">
        <f t="shared" si="22"/>
        <v>1.4</v>
      </c>
      <c r="MS29">
        <f t="shared" si="23"/>
        <v>1.035583553771606</v>
      </c>
      <c r="MT29">
        <f t="shared" si="24"/>
        <v>1.4</v>
      </c>
      <c r="MU29">
        <f t="shared" si="25"/>
        <v>0.64132256398254128</v>
      </c>
      <c r="MV29">
        <f t="shared" si="26"/>
        <v>1.4</v>
      </c>
      <c r="MW29">
        <f t="shared" si="27"/>
        <v>1.0569825877568677</v>
      </c>
      <c r="MX29">
        <f t="shared" si="28"/>
        <v>1.25</v>
      </c>
      <c r="MY29">
        <f t="shared" si="29"/>
        <v>1.5887161595118564</v>
      </c>
      <c r="MZ29">
        <f t="shared" si="30"/>
        <v>1.05</v>
      </c>
      <c r="NA29">
        <f t="shared" si="31"/>
        <v>0.90783780543534665</v>
      </c>
      <c r="NB29">
        <f t="shared" si="32"/>
        <v>1.5</v>
      </c>
      <c r="NC29">
        <f t="shared" si="33"/>
        <v>1.9323976144266661</v>
      </c>
      <c r="ND29">
        <f t="shared" si="34"/>
        <v>0.95</v>
      </c>
      <c r="NE29">
        <f t="shared" si="35"/>
        <v>0.66985460929622354</v>
      </c>
      <c r="NF29">
        <f t="shared" si="36"/>
        <v>1.7</v>
      </c>
      <c r="NG29">
        <f t="shared" si="37"/>
        <v>1.0252082645666305</v>
      </c>
      <c r="NH29">
        <f t="shared" si="38"/>
        <v>1.3</v>
      </c>
      <c r="NI29">
        <f t="shared" si="39"/>
        <v>2.0264236728467555</v>
      </c>
      <c r="NJ29">
        <f t="shared" si="40"/>
        <v>1.7</v>
      </c>
      <c r="NK29">
        <f t="shared" si="41"/>
        <v>0.38907334518657705</v>
      </c>
      <c r="NL29">
        <f t="shared" si="42"/>
        <v>2</v>
      </c>
      <c r="NM29">
        <f t="shared" si="43"/>
        <v>3.2293087650485894</v>
      </c>
      <c r="NN29">
        <f t="shared" si="44"/>
        <v>1.4</v>
      </c>
      <c r="NO29">
        <f t="shared" si="45"/>
        <v>0.83002313639803116</v>
      </c>
      <c r="NP29">
        <f t="shared" si="46"/>
        <v>1.7</v>
      </c>
      <c r="NQ29">
        <f t="shared" si="47"/>
        <v>1.477830256133682</v>
      </c>
      <c r="NR29">
        <f t="shared" si="48"/>
        <v>2.8</v>
      </c>
      <c r="NS29">
        <f t="shared" si="49"/>
        <v>1.2126119258314987</v>
      </c>
      <c r="NT29">
        <f t="shared" si="50"/>
        <v>2.8</v>
      </c>
      <c r="NU29">
        <f t="shared" si="51"/>
        <v>0.99667621925294825</v>
      </c>
      <c r="NZ29" t="str">
        <f t="shared" si="84"/>
        <v/>
      </c>
      <c r="OA29" t="str">
        <f t="shared" si="85"/>
        <v/>
      </c>
      <c r="OB29" t="str">
        <f t="shared" si="52"/>
        <v/>
      </c>
      <c r="OC29" t="str">
        <f t="shared" si="53"/>
        <v/>
      </c>
      <c r="OD29">
        <f t="shared" si="54"/>
        <v>1.4</v>
      </c>
      <c r="OE29">
        <f t="shared" si="55"/>
        <v>2.5289767437127511</v>
      </c>
      <c r="OF29">
        <f t="shared" si="56"/>
        <v>1.4</v>
      </c>
      <c r="OG29">
        <f t="shared" si="57"/>
        <v>2.5484304109720801</v>
      </c>
      <c r="OH29">
        <f t="shared" si="58"/>
        <v>1.4</v>
      </c>
      <c r="OI29">
        <f t="shared" si="59"/>
        <v>2.5549149667251894</v>
      </c>
      <c r="OJ29">
        <f t="shared" si="60"/>
        <v>1.4</v>
      </c>
      <c r="OK29">
        <f t="shared" si="61"/>
        <v>2.4641311861816551</v>
      </c>
      <c r="OL29">
        <f t="shared" si="62"/>
        <v>1.4</v>
      </c>
      <c r="OM29">
        <f t="shared" si="63"/>
        <v>2.5354612994658607</v>
      </c>
      <c r="ON29">
        <f t="shared" si="64"/>
        <v>1.4</v>
      </c>
      <c r="OO29">
        <f t="shared" si="65"/>
        <v>2.4835848534409837</v>
      </c>
      <c r="OP29">
        <f t="shared" si="66"/>
        <v>1.4</v>
      </c>
      <c r="OQ29">
        <f t="shared" si="67"/>
        <v>2.4641311861816551</v>
      </c>
      <c r="OR29">
        <f t="shared" si="68"/>
        <v>1.4</v>
      </c>
      <c r="OS29">
        <f t="shared" si="69"/>
        <v>2.5224921879596414</v>
      </c>
      <c r="OT29">
        <f t="shared" si="70"/>
        <v>1.4</v>
      </c>
      <c r="OU29">
        <f t="shared" si="71"/>
        <v>2.4835848534409837</v>
      </c>
      <c r="OV29">
        <f t="shared" si="72"/>
        <v>1.1950000000000001</v>
      </c>
      <c r="OW29">
        <f t="shared" si="73"/>
        <v>2.3733474056381199</v>
      </c>
      <c r="OX29" t="str">
        <f t="shared" si="74"/>
        <v/>
      </c>
      <c r="OY29" t="str">
        <f t="shared" si="75"/>
        <v/>
      </c>
      <c r="OZ29" t="str">
        <f t="shared" si="76"/>
        <v/>
      </c>
      <c r="PA29" t="str">
        <f t="shared" si="77"/>
        <v/>
      </c>
    </row>
    <row r="30" spans="17:417" ht="16.5" customHeight="1" x14ac:dyDescent="0.25">
      <c r="Q30" s="38">
        <f t="shared" si="82"/>
        <v>15</v>
      </c>
      <c r="R30" s="21">
        <v>1.4</v>
      </c>
      <c r="S30" s="22">
        <v>0.66335780280701984</v>
      </c>
      <c r="T30" s="178">
        <v>1.4</v>
      </c>
      <c r="U30" s="179">
        <v>0.3743324261521378</v>
      </c>
      <c r="V30" s="24">
        <v>1.05</v>
      </c>
      <c r="W30" s="24">
        <v>0.48383102699936187</v>
      </c>
      <c r="X30" s="178">
        <v>0.24585954350105071</v>
      </c>
      <c r="Y30" s="179">
        <v>0.22849522315294721</v>
      </c>
      <c r="Z30" s="24">
        <v>1.6</v>
      </c>
      <c r="AA30" s="26">
        <v>0.64200000000000002</v>
      </c>
      <c r="AB30" s="24">
        <v>0.7</v>
      </c>
      <c r="AC30" s="24">
        <v>0.20371832715762606</v>
      </c>
      <c r="AD30" s="24">
        <v>1.5</v>
      </c>
      <c r="AE30" s="24">
        <v>0.34250143753375878</v>
      </c>
      <c r="AF30" s="24">
        <v>1.4</v>
      </c>
      <c r="AG30" s="24">
        <v>0.40667271058841098</v>
      </c>
      <c r="AH30" s="25">
        <v>1.4</v>
      </c>
      <c r="AI30" s="26">
        <v>0.25184678194861521</v>
      </c>
      <c r="AJ30" s="25">
        <v>1.4</v>
      </c>
      <c r="AK30" s="26">
        <v>0.41507609158366304</v>
      </c>
      <c r="AL30" s="25">
        <v>1.25</v>
      </c>
      <c r="AM30" s="26">
        <v>0.62388737692022977</v>
      </c>
      <c r="AN30" s="25">
        <v>1.05</v>
      </c>
      <c r="AO30" s="26">
        <v>0.35650707252584563</v>
      </c>
      <c r="AP30" s="25">
        <v>1.5</v>
      </c>
      <c r="AQ30" s="26">
        <v>0.75885076866215695</v>
      </c>
      <c r="AR30" s="25">
        <v>0.95</v>
      </c>
      <c r="AS30" s="26">
        <v>0.26305128994228461</v>
      </c>
      <c r="AT30" s="25">
        <v>1.7</v>
      </c>
      <c r="AU30" s="26">
        <v>0.40259834404525846</v>
      </c>
      <c r="AV30" s="45">
        <v>1.3</v>
      </c>
      <c r="AW30" s="26">
        <v>0.79577471545947676</v>
      </c>
      <c r="AX30" s="25">
        <v>1.7</v>
      </c>
      <c r="AY30" s="26">
        <v>0.15278874536821951</v>
      </c>
      <c r="AZ30" s="24">
        <v>2</v>
      </c>
      <c r="BA30" s="24">
        <v>1.268146586556222</v>
      </c>
      <c r="BB30" s="25">
        <v>1.4</v>
      </c>
      <c r="BC30" s="26">
        <v>0.32594932345220168</v>
      </c>
      <c r="BD30" s="24">
        <v>1.7</v>
      </c>
      <c r="BE30" s="24">
        <v>0.58034258449028719</v>
      </c>
      <c r="BF30" s="25">
        <v>2.8</v>
      </c>
      <c r="BG30" s="26">
        <v>0.47619158973095088</v>
      </c>
      <c r="BH30" s="24">
        <v>2.8</v>
      </c>
      <c r="BI30" s="24">
        <v>0.39139383605158901</v>
      </c>
      <c r="BJ30" s="25">
        <v>0.97742007345869464</v>
      </c>
      <c r="BK30" s="26">
        <v>0.26457513110645908</v>
      </c>
      <c r="BL30" s="25"/>
      <c r="BM30" s="26"/>
      <c r="BN30" s="25"/>
      <c r="BO30" s="26"/>
      <c r="BP30" s="25"/>
      <c r="BQ30" s="26"/>
      <c r="BR30" s="25">
        <v>1.4</v>
      </c>
      <c r="BS30" s="26">
        <v>0.99312684489342695</v>
      </c>
      <c r="BT30" s="25">
        <v>1.4</v>
      </c>
      <c r="BU30" s="26">
        <v>1.0007662821618379</v>
      </c>
      <c r="BV30" s="21">
        <v>1.4</v>
      </c>
      <c r="BW30" s="22">
        <v>1.0033127612513082</v>
      </c>
      <c r="BX30" s="21">
        <v>1.4</v>
      </c>
      <c r="BY30" s="22">
        <v>0.96766205399872374</v>
      </c>
      <c r="BZ30" s="21">
        <v>1.4</v>
      </c>
      <c r="CA30" s="23">
        <v>0.99567332398289732</v>
      </c>
      <c r="CB30" s="25">
        <v>1.4</v>
      </c>
      <c r="CC30" s="26">
        <v>0.97530149126713472</v>
      </c>
      <c r="CD30" s="25">
        <v>1.4</v>
      </c>
      <c r="CE30" s="26">
        <v>0.96766205399872374</v>
      </c>
      <c r="CF30" s="25">
        <v>1.4</v>
      </c>
      <c r="CG30" s="26">
        <v>0.99058036580395659</v>
      </c>
      <c r="CH30" s="24">
        <v>1.4</v>
      </c>
      <c r="CI30" s="24">
        <v>0.97530149126713472</v>
      </c>
      <c r="CJ30" s="25">
        <v>1.1950000000000001</v>
      </c>
      <c r="CK30" s="26">
        <v>0.93201134674613906</v>
      </c>
      <c r="CL30" s="25"/>
      <c r="CM30" s="302"/>
      <c r="CN30" s="24"/>
      <c r="CO30" s="300"/>
      <c r="CP30" s="27">
        <v>1.6</v>
      </c>
      <c r="CQ30" s="300">
        <f t="shared" si="83"/>
        <v>0.31622776601683794</v>
      </c>
      <c r="CR30" s="296">
        <v>1.72</v>
      </c>
      <c r="CS30" s="243">
        <v>0.33100000000000002</v>
      </c>
      <c r="CT30" s="242"/>
      <c r="CU30" s="243"/>
      <c r="CV30" s="242">
        <v>2.5</v>
      </c>
      <c r="CW30" s="243">
        <v>0.32</v>
      </c>
      <c r="CX30" s="242"/>
      <c r="CY30" s="243"/>
      <c r="CZ30" s="264"/>
      <c r="DA30" s="265"/>
      <c r="DB30" s="264">
        <v>1.4000000000000001</v>
      </c>
      <c r="DC30" s="265">
        <v>0.9848274018201939</v>
      </c>
      <c r="DD30" s="264">
        <v>0.95</v>
      </c>
      <c r="DE30" s="265">
        <v>0.26738030439438415</v>
      </c>
      <c r="DF30" s="64"/>
      <c r="DG30" s="65"/>
      <c r="DH30" s="64"/>
      <c r="DI30" s="65"/>
      <c r="DJ30" s="64"/>
      <c r="DK30" s="65"/>
      <c r="DL30" s="64"/>
      <c r="DM30" s="65"/>
      <c r="DN30" s="64"/>
      <c r="DO30" s="65"/>
      <c r="DP30" s="64"/>
      <c r="DQ30" s="65"/>
      <c r="DR30" s="64"/>
      <c r="DS30" s="65"/>
      <c r="DT30" s="64"/>
      <c r="DU30" s="65"/>
      <c r="DV30" s="64"/>
      <c r="DW30" s="65"/>
      <c r="DX30" s="64"/>
      <c r="DY30" s="65"/>
      <c r="DZ30" s="64"/>
      <c r="EA30" s="65"/>
      <c r="EB30" s="64"/>
      <c r="EC30" s="65"/>
      <c r="ED30" s="64"/>
      <c r="EE30" s="65"/>
      <c r="EF30" s="64"/>
      <c r="EG30" s="65"/>
      <c r="EH30" s="64"/>
      <c r="EI30" s="65"/>
      <c r="EJ30" s="64"/>
      <c r="EK30" s="65"/>
      <c r="EL30" s="64"/>
      <c r="EM30" s="65"/>
      <c r="EN30" s="64"/>
      <c r="EO30" s="65"/>
      <c r="EP30" s="64"/>
      <c r="EQ30" s="65"/>
      <c r="ER30" s="64"/>
      <c r="ES30" s="65"/>
      <c r="ET30" s="64"/>
      <c r="EU30" s="65"/>
      <c r="EV30" s="64"/>
      <c r="EW30" s="65"/>
      <c r="EX30" s="64"/>
      <c r="EY30" s="65"/>
      <c r="EZ30" s="64"/>
      <c r="FA30" s="65"/>
      <c r="FB30" s="64"/>
      <c r="FC30" s="65"/>
      <c r="FD30" s="64"/>
      <c r="FE30" s="65"/>
      <c r="FF30" s="64"/>
      <c r="FG30" s="65"/>
      <c r="FH30" s="64"/>
      <c r="FI30" s="65"/>
      <c r="FJ30" s="64"/>
      <c r="FK30" s="65"/>
      <c r="FL30" s="64"/>
      <c r="FM30" s="65"/>
      <c r="FN30" s="64"/>
      <c r="FO30" s="65"/>
      <c r="FP30" s="64"/>
      <c r="FQ30" s="65"/>
      <c r="FR30" s="64"/>
      <c r="FS30" s="65"/>
      <c r="FT30" s="64"/>
      <c r="FU30" s="65"/>
      <c r="FV30" s="64"/>
      <c r="FW30" s="65"/>
      <c r="FX30" s="64"/>
      <c r="FY30" s="65"/>
      <c r="FZ30" s="64"/>
      <c r="GA30" s="65"/>
      <c r="GB30" s="64"/>
      <c r="GC30" s="65"/>
      <c r="GD30" s="64"/>
      <c r="GE30" s="65"/>
      <c r="GF30" s="64"/>
      <c r="GG30" s="65"/>
      <c r="GH30" s="64"/>
      <c r="GI30" s="65"/>
      <c r="GJ30" s="64"/>
      <c r="GK30" s="65"/>
      <c r="GL30" s="64"/>
      <c r="GM30" s="65"/>
      <c r="GN30" s="64"/>
      <c r="GO30" s="65"/>
      <c r="GP30" s="64"/>
      <c r="GQ30" s="65"/>
      <c r="GR30" s="64"/>
      <c r="GS30" s="65"/>
      <c r="GT30" s="64"/>
      <c r="GU30" s="65"/>
      <c r="GV30" s="64"/>
      <c r="GW30" s="65"/>
      <c r="GX30" s="64"/>
      <c r="GY30" s="65"/>
      <c r="GZ30" s="64"/>
      <c r="HA30" s="65"/>
      <c r="HB30" s="64"/>
      <c r="HC30" s="65"/>
      <c r="HD30" s="64"/>
      <c r="HE30" s="65"/>
      <c r="HF30" s="64"/>
      <c r="HG30" s="65"/>
      <c r="HH30" s="64"/>
      <c r="HI30" s="65"/>
      <c r="HJ30" s="64"/>
      <c r="HK30" s="65"/>
      <c r="HL30" s="64"/>
      <c r="HM30" s="65"/>
      <c r="HN30" s="64"/>
      <c r="HO30" s="65"/>
      <c r="HP30" s="64"/>
      <c r="HQ30" s="65"/>
      <c r="HR30" s="64"/>
      <c r="HS30" s="65"/>
      <c r="HT30" s="64"/>
      <c r="HU30" s="65"/>
      <c r="HV30" s="64"/>
      <c r="HW30" s="65"/>
      <c r="HX30" s="64"/>
      <c r="HY30" s="65"/>
      <c r="HZ30" s="64"/>
      <c r="IA30" s="65"/>
      <c r="IB30" s="64"/>
      <c r="IC30" s="65"/>
      <c r="ID30" s="64"/>
      <c r="IE30" s="65"/>
      <c r="IF30" s="64"/>
      <c r="IG30" s="65"/>
      <c r="IH30" s="64"/>
      <c r="II30" s="65"/>
      <c r="IJ30" s="64"/>
      <c r="IK30" s="65"/>
      <c r="IL30" s="64"/>
      <c r="IM30" s="65"/>
      <c r="IN30" s="64"/>
      <c r="IO30" s="65"/>
      <c r="IP30" s="64"/>
      <c r="IQ30" s="65"/>
      <c r="IR30" s="64"/>
      <c r="IS30" s="65"/>
      <c r="IT30" s="64"/>
      <c r="IU30" s="65"/>
      <c r="IV30" s="64"/>
      <c r="IW30" s="65"/>
      <c r="IX30" s="64"/>
      <c r="IY30" s="65"/>
      <c r="IZ30" s="64"/>
      <c r="JA30" s="65"/>
      <c r="JB30" s="64"/>
      <c r="JC30" s="65"/>
      <c r="JD30" s="64"/>
      <c r="JE30" s="65"/>
      <c r="JF30" s="64"/>
      <c r="JG30" s="65"/>
      <c r="JH30" s="64"/>
      <c r="JI30" s="65"/>
      <c r="JJ30" s="64"/>
      <c r="JK30" s="65"/>
      <c r="JL30" s="64"/>
      <c r="JM30" s="65"/>
      <c r="JN30" s="64"/>
      <c r="JO30" s="65"/>
      <c r="JP30" s="64"/>
      <c r="JQ30" s="65"/>
      <c r="JR30" s="64"/>
      <c r="JS30" s="65"/>
      <c r="JT30" s="64"/>
      <c r="JU30" s="65"/>
      <c r="JV30" s="64"/>
      <c r="JW30" s="65"/>
      <c r="JX30" s="64"/>
      <c r="JY30" s="65"/>
      <c r="JZ30" s="64"/>
      <c r="KA30" s="65"/>
      <c r="KB30" s="64"/>
      <c r="KC30" s="65"/>
      <c r="KD30" s="64"/>
      <c r="KE30" s="65"/>
      <c r="KF30" s="64"/>
      <c r="KG30" s="65"/>
      <c r="KH30" s="64"/>
      <c r="KI30" s="65"/>
      <c r="KJ30" s="64"/>
      <c r="KK30" s="65"/>
      <c r="KL30" s="64"/>
      <c r="KM30" s="65"/>
      <c r="KN30" s="64"/>
      <c r="KO30" s="65"/>
      <c r="KP30" s="64"/>
      <c r="KQ30" s="65"/>
      <c r="KR30" s="64"/>
      <c r="KS30" s="65"/>
      <c r="KT30" s="64"/>
      <c r="KU30" s="65"/>
      <c r="KV30" s="64"/>
      <c r="KW30" s="65"/>
      <c r="KX30" s="64"/>
      <c r="KY30" s="65"/>
      <c r="KZ30" s="64"/>
      <c r="LA30" s="65"/>
      <c r="LB30" s="64"/>
      <c r="LC30" s="65"/>
      <c r="LD30" s="64"/>
      <c r="LE30" s="65"/>
      <c r="LH30" s="12">
        <f t="shared" si="78"/>
        <v>0.24585954350105071</v>
      </c>
      <c r="LI30" s="10">
        <f t="array" ref="LI30">IF(LK30&gt;LK29,LL30+0,NA())</f>
        <v>0.22849522315294721</v>
      </c>
      <c r="LK30" s="12">
        <f t="shared" si="10"/>
        <v>0.24585954350105071</v>
      </c>
      <c r="LL30" s="10" cm="1">
        <f t="array" ref="LL30">INDEX(drag_functions_data,Q30,(2*chosen_drag_function))*$B$3</f>
        <v>0.22849522315294721</v>
      </c>
      <c r="LO30" s="12">
        <f t="shared" si="80"/>
        <v>1.5</v>
      </c>
      <c r="LP30" s="10">
        <f t="array" ref="LP30">IF(LR30&gt;LR29,LS30+0,NA())</f>
        <v>0.34250143753375878</v>
      </c>
      <c r="LR30" s="12">
        <f t="shared" si="11"/>
        <v>1.5</v>
      </c>
      <c r="LS30" s="10" cm="1">
        <f t="array" ref="LS30">INDEX(drag_functions_data,Q30,(2*$B$6)) * $B$7</f>
        <v>0.34250143753375878</v>
      </c>
      <c r="LT30" s="24"/>
      <c r="MD30">
        <f t="shared" si="12"/>
        <v>1.45</v>
      </c>
      <c r="ME30">
        <f t="shared" si="13"/>
        <v>1.6859844958085006</v>
      </c>
      <c r="MF30">
        <f t="shared" si="14"/>
        <v>1.45</v>
      </c>
      <c r="MG30">
        <f t="shared" si="15"/>
        <v>0.93377602844778496</v>
      </c>
      <c r="MH30">
        <f t="shared" si="16"/>
        <v>1.1000000000000001</v>
      </c>
      <c r="MI30">
        <f t="shared" si="17"/>
        <v>1.3617567081530195</v>
      </c>
      <c r="MN30">
        <f t="shared" si="18"/>
        <v>0.75</v>
      </c>
      <c r="MO30">
        <f t="shared" si="19"/>
        <v>0.52978820502905577</v>
      </c>
      <c r="MP30">
        <f t="shared" si="20"/>
        <v>1.75</v>
      </c>
      <c r="MQ30">
        <f t="shared" si="21"/>
        <v>0.8105694691387022</v>
      </c>
      <c r="MR30">
        <f t="shared" si="22"/>
        <v>1.5</v>
      </c>
      <c r="MS30">
        <f t="shared" si="23"/>
        <v>0.99537930810232633</v>
      </c>
      <c r="MT30">
        <f t="shared" si="24"/>
        <v>1.5</v>
      </c>
      <c r="MU30">
        <f t="shared" si="25"/>
        <v>0.60954824079230407</v>
      </c>
      <c r="MV30">
        <f t="shared" si="26"/>
        <v>1.45</v>
      </c>
      <c r="MW30">
        <f t="shared" si="27"/>
        <v>1.0375289204975389</v>
      </c>
      <c r="MX30">
        <f t="shared" si="28"/>
        <v>1.3</v>
      </c>
      <c r="MY30">
        <f t="shared" si="29"/>
        <v>1.5984429931415209</v>
      </c>
      <c r="MZ30">
        <f t="shared" si="30"/>
        <v>1.1000000000000001</v>
      </c>
      <c r="NA30">
        <f t="shared" si="31"/>
        <v>0.99862158597888118</v>
      </c>
      <c r="NB30">
        <f t="shared" si="32"/>
        <v>1.6</v>
      </c>
      <c r="NC30">
        <f t="shared" si="33"/>
        <v>1.9259130586735562</v>
      </c>
      <c r="ND30">
        <f t="shared" si="34"/>
        <v>0.96</v>
      </c>
      <c r="NE30">
        <f t="shared" si="35"/>
        <v>0.70292584363708266</v>
      </c>
      <c r="NF30">
        <f t="shared" si="36"/>
        <v>1.8</v>
      </c>
      <c r="NG30">
        <f t="shared" si="37"/>
        <v>1.003160775006058</v>
      </c>
      <c r="NH30">
        <f t="shared" si="38"/>
        <v>1.4</v>
      </c>
      <c r="NI30">
        <f t="shared" si="39"/>
        <v>1.9713049489453238</v>
      </c>
      <c r="NJ30">
        <f t="shared" si="40"/>
        <v>1.8</v>
      </c>
      <c r="NK30">
        <f t="shared" si="41"/>
        <v>0.37610423368035789</v>
      </c>
      <c r="NL30">
        <f t="shared" si="42"/>
        <v>2.2000000000000002</v>
      </c>
      <c r="NM30">
        <f t="shared" si="43"/>
        <v>3.2357933208016996</v>
      </c>
      <c r="NN30">
        <f t="shared" si="44"/>
        <v>1.5</v>
      </c>
      <c r="NO30">
        <f t="shared" si="45"/>
        <v>0.76517757886693494</v>
      </c>
      <c r="NP30">
        <f t="shared" si="46"/>
        <v>1.8</v>
      </c>
      <c r="NQ30">
        <f t="shared" si="47"/>
        <v>1.426602265684116</v>
      </c>
      <c r="NR30">
        <f t="shared" si="48"/>
        <v>3.2</v>
      </c>
      <c r="NS30">
        <f t="shared" si="49"/>
        <v>1.0738424327149527</v>
      </c>
      <c r="NT30">
        <f t="shared" si="50"/>
        <v>3.2</v>
      </c>
      <c r="NU30">
        <f t="shared" si="51"/>
        <v>0.90783780543534665</v>
      </c>
      <c r="NZ30" t="str">
        <f t="shared" si="84"/>
        <v/>
      </c>
      <c r="OA30" t="str">
        <f t="shared" si="85"/>
        <v/>
      </c>
      <c r="OB30" t="str">
        <f t="shared" si="52"/>
        <v/>
      </c>
      <c r="OC30" t="str">
        <f t="shared" si="53"/>
        <v/>
      </c>
      <c r="OD30">
        <f t="shared" si="54"/>
        <v>1.6</v>
      </c>
      <c r="OE30">
        <f t="shared" si="55"/>
        <v>2.5873377454907378</v>
      </c>
      <c r="OF30">
        <f t="shared" si="56"/>
        <v>1.6</v>
      </c>
      <c r="OG30">
        <f t="shared" si="57"/>
        <v>2.5873377454907378</v>
      </c>
      <c r="OH30">
        <f t="shared" si="58"/>
        <v>1.6</v>
      </c>
      <c r="OI30">
        <f t="shared" si="59"/>
        <v>2.5873377454907378</v>
      </c>
      <c r="OJ30">
        <f t="shared" si="60"/>
        <v>1.6</v>
      </c>
      <c r="OK30">
        <f t="shared" si="61"/>
        <v>2.4900694091940934</v>
      </c>
      <c r="OL30">
        <f t="shared" si="62"/>
        <v>1.6</v>
      </c>
      <c r="OM30">
        <f t="shared" si="63"/>
        <v>2.5808531897376281</v>
      </c>
      <c r="ON30">
        <f t="shared" si="64"/>
        <v>1.6</v>
      </c>
      <c r="OO30">
        <f t="shared" si="65"/>
        <v>2.5484304109720801</v>
      </c>
      <c r="OP30">
        <f t="shared" si="66"/>
        <v>1.6</v>
      </c>
      <c r="OQ30">
        <f t="shared" si="67"/>
        <v>2.4965539649472031</v>
      </c>
      <c r="OR30">
        <f t="shared" si="68"/>
        <v>1.6</v>
      </c>
      <c r="OS30">
        <f t="shared" si="69"/>
        <v>2.5549149667251894</v>
      </c>
      <c r="OT30">
        <f t="shared" si="70"/>
        <v>1.6</v>
      </c>
      <c r="OU30">
        <f t="shared" si="71"/>
        <v>2.5484304109720801</v>
      </c>
      <c r="OV30">
        <f t="shared" si="72"/>
        <v>1.44</v>
      </c>
      <c r="OW30">
        <f t="shared" si="73"/>
        <v>2.5160076322065317</v>
      </c>
      <c r="OX30" t="str">
        <f t="shared" si="74"/>
        <v/>
      </c>
      <c r="OY30" t="str">
        <f t="shared" si="75"/>
        <v/>
      </c>
      <c r="OZ30" t="str">
        <f t="shared" si="76"/>
        <v/>
      </c>
      <c r="PA30" t="str">
        <f t="shared" si="77"/>
        <v/>
      </c>
    </row>
    <row r="31" spans="17:417" ht="16.5" customHeight="1" x14ac:dyDescent="0.25">
      <c r="Q31" s="38">
        <f t="shared" si="82"/>
        <v>16</v>
      </c>
      <c r="R31" s="21">
        <v>1.45</v>
      </c>
      <c r="S31" s="22">
        <v>0.6620845632622846</v>
      </c>
      <c r="T31" s="178">
        <v>1.45</v>
      </c>
      <c r="U31" s="179">
        <v>0.36669298888372687</v>
      </c>
      <c r="V31" s="24">
        <v>1.1000000000000001</v>
      </c>
      <c r="W31" s="24">
        <v>0.5347606087887683</v>
      </c>
      <c r="X31" s="178">
        <v>0.25278651974853444</v>
      </c>
      <c r="Y31" s="179">
        <v>0.22756752459491408</v>
      </c>
      <c r="Z31" s="24">
        <v>1.8</v>
      </c>
      <c r="AA31" s="26">
        <v>0.621</v>
      </c>
      <c r="AB31" s="24">
        <v>0.75</v>
      </c>
      <c r="AC31" s="24">
        <v>0.20804734160972557</v>
      </c>
      <c r="AD31" s="24">
        <v>1.75</v>
      </c>
      <c r="AE31" s="24">
        <v>0.31830988618379069</v>
      </c>
      <c r="AF31" s="24">
        <v>1.5</v>
      </c>
      <c r="AG31" s="24">
        <v>0.39088454023369495</v>
      </c>
      <c r="AH31" s="25">
        <v>1.5</v>
      </c>
      <c r="AI31" s="26">
        <v>0.2393690344102106</v>
      </c>
      <c r="AJ31" s="25">
        <v>1.45</v>
      </c>
      <c r="AK31" s="26">
        <v>0.40743665431525211</v>
      </c>
      <c r="AL31" s="25">
        <v>1.3</v>
      </c>
      <c r="AM31" s="26">
        <v>0.62770709555443527</v>
      </c>
      <c r="AN31" s="25">
        <v>1.1000000000000001</v>
      </c>
      <c r="AO31" s="26">
        <v>0.39215777977843014</v>
      </c>
      <c r="AP31" s="25">
        <v>1.6</v>
      </c>
      <c r="AQ31" s="26">
        <v>0.75630428957268658</v>
      </c>
      <c r="AR31" s="25">
        <v>0.96</v>
      </c>
      <c r="AS31" s="26">
        <v>0.27603833329858329</v>
      </c>
      <c r="AT31" s="25">
        <v>1.8</v>
      </c>
      <c r="AU31" s="26">
        <v>0.39394031514105937</v>
      </c>
      <c r="AV31" s="45">
        <v>1.4</v>
      </c>
      <c r="AW31" s="26">
        <v>0.77412964319897892</v>
      </c>
      <c r="AX31" s="25">
        <v>1.8</v>
      </c>
      <c r="AY31" s="26">
        <v>0.14769578718927889</v>
      </c>
      <c r="AZ31" s="24">
        <v>2.2000000000000002</v>
      </c>
      <c r="BA31" s="24">
        <v>1.2706930656456925</v>
      </c>
      <c r="BB31" s="25">
        <v>1.5</v>
      </c>
      <c r="BC31" s="26">
        <v>0.30048453255749841</v>
      </c>
      <c r="BD31" s="24">
        <v>1.8</v>
      </c>
      <c r="BE31" s="24">
        <v>0.56022539968347163</v>
      </c>
      <c r="BF31" s="25">
        <v>3.2</v>
      </c>
      <c r="BG31" s="26">
        <v>0.42169693721628587</v>
      </c>
      <c r="BH31" s="24">
        <v>3.2</v>
      </c>
      <c r="BI31" s="24">
        <v>0.35650707252584563</v>
      </c>
      <c r="BJ31" s="25">
        <v>0.98368992712343439</v>
      </c>
      <c r="BK31" s="26">
        <v>0.30430461036149403</v>
      </c>
      <c r="BL31" s="25"/>
      <c r="BM31" s="26"/>
      <c r="BN31" s="25"/>
      <c r="BO31" s="26"/>
      <c r="BP31" s="25"/>
      <c r="BQ31" s="26"/>
      <c r="BR31" s="25">
        <v>1.6</v>
      </c>
      <c r="BS31" s="26">
        <v>1.0160451566986599</v>
      </c>
      <c r="BT31" s="25">
        <v>1.6</v>
      </c>
      <c r="BU31" s="26">
        <v>1.0160451566986599</v>
      </c>
      <c r="BV31" s="21">
        <v>1.6</v>
      </c>
      <c r="BW31" s="22">
        <v>1.0160451566986599</v>
      </c>
      <c r="BX31" s="21">
        <v>1.6</v>
      </c>
      <c r="BY31" s="22">
        <v>0.97784797035660498</v>
      </c>
      <c r="BZ31" s="21">
        <v>1.6</v>
      </c>
      <c r="CA31" s="23">
        <v>1.0134986776091897</v>
      </c>
      <c r="CB31" s="25">
        <v>1.6</v>
      </c>
      <c r="CC31" s="26">
        <v>1.0007662821618379</v>
      </c>
      <c r="CD31" s="25">
        <v>1.6</v>
      </c>
      <c r="CE31" s="26">
        <v>0.98039444944607534</v>
      </c>
      <c r="CF31" s="25">
        <v>1.6</v>
      </c>
      <c r="CG31" s="26">
        <v>1.0033127612513082</v>
      </c>
      <c r="CH31" s="24">
        <v>1.6</v>
      </c>
      <c r="CI31" s="24">
        <v>1.0007662821618379</v>
      </c>
      <c r="CJ31" s="25">
        <v>1.44</v>
      </c>
      <c r="CK31" s="26">
        <v>0.98803388671448633</v>
      </c>
      <c r="CL31" s="25"/>
      <c r="CM31" s="302"/>
      <c r="CN31" s="24"/>
      <c r="CO31" s="300"/>
      <c r="CP31" s="27">
        <v>1.8</v>
      </c>
      <c r="CQ31" s="300">
        <f t="shared" si="83"/>
        <v>0.29814239699997197</v>
      </c>
      <c r="CR31" s="296"/>
      <c r="CS31" s="243"/>
      <c r="CT31" s="242"/>
      <c r="CU31" s="243"/>
      <c r="CV31" s="242"/>
      <c r="CW31" s="243"/>
      <c r="CX31" s="242"/>
      <c r="CY31" s="243"/>
      <c r="CZ31" s="264"/>
      <c r="DA31" s="265"/>
      <c r="DB31" s="264">
        <v>1.5000000000000002</v>
      </c>
      <c r="DC31" s="265">
        <v>0.99388514371588266</v>
      </c>
      <c r="DD31" s="264">
        <v>1</v>
      </c>
      <c r="DE31" s="265">
        <v>0.34402932498744099</v>
      </c>
      <c r="DF31" s="64"/>
      <c r="DG31" s="65"/>
      <c r="DH31" s="64"/>
      <c r="DI31" s="65"/>
      <c r="DJ31" s="64"/>
      <c r="DK31" s="65"/>
      <c r="DL31" s="64"/>
      <c r="DM31" s="65"/>
      <c r="DN31" s="64"/>
      <c r="DO31" s="65"/>
      <c r="DP31" s="64"/>
      <c r="DQ31" s="65"/>
      <c r="DR31" s="64"/>
      <c r="DS31" s="65"/>
      <c r="DT31" s="64"/>
      <c r="DU31" s="65"/>
      <c r="DV31" s="64"/>
      <c r="DW31" s="65"/>
      <c r="DX31" s="64"/>
      <c r="DY31" s="65"/>
      <c r="DZ31" s="64"/>
      <c r="EA31" s="65"/>
      <c r="EB31" s="64"/>
      <c r="EC31" s="65"/>
      <c r="ED31" s="64"/>
      <c r="EE31" s="65"/>
      <c r="EF31" s="64"/>
      <c r="EG31" s="65"/>
      <c r="EH31" s="64"/>
      <c r="EI31" s="65"/>
      <c r="EJ31" s="64"/>
      <c r="EK31" s="65"/>
      <c r="EL31" s="64"/>
      <c r="EM31" s="65"/>
      <c r="EN31" s="64"/>
      <c r="EO31" s="65"/>
      <c r="EP31" s="64"/>
      <c r="EQ31" s="65"/>
      <c r="ER31" s="64"/>
      <c r="ES31" s="65"/>
      <c r="ET31" s="64"/>
      <c r="EU31" s="65"/>
      <c r="EV31" s="64"/>
      <c r="EW31" s="65"/>
      <c r="EX31" s="64"/>
      <c r="EY31" s="65"/>
      <c r="EZ31" s="64"/>
      <c r="FA31" s="65"/>
      <c r="FB31" s="64"/>
      <c r="FC31" s="65"/>
      <c r="FD31" s="64"/>
      <c r="FE31" s="65"/>
      <c r="FF31" s="64"/>
      <c r="FG31" s="65"/>
      <c r="FH31" s="64"/>
      <c r="FI31" s="65"/>
      <c r="FJ31" s="64"/>
      <c r="FK31" s="65"/>
      <c r="FL31" s="64"/>
      <c r="FM31" s="65"/>
      <c r="FN31" s="64"/>
      <c r="FO31" s="65"/>
      <c r="FP31" s="64"/>
      <c r="FQ31" s="65"/>
      <c r="FR31" s="64"/>
      <c r="FS31" s="65"/>
      <c r="FT31" s="64"/>
      <c r="FU31" s="65"/>
      <c r="FV31" s="64"/>
      <c r="FW31" s="65"/>
      <c r="FX31" s="64"/>
      <c r="FY31" s="65"/>
      <c r="FZ31" s="64"/>
      <c r="GA31" s="65"/>
      <c r="GB31" s="64"/>
      <c r="GC31" s="65"/>
      <c r="GD31" s="64"/>
      <c r="GE31" s="65"/>
      <c r="GF31" s="64"/>
      <c r="GG31" s="65"/>
      <c r="GH31" s="64"/>
      <c r="GI31" s="65"/>
      <c r="GJ31" s="64"/>
      <c r="GK31" s="65"/>
      <c r="GL31" s="64"/>
      <c r="GM31" s="65"/>
      <c r="GN31" s="64"/>
      <c r="GO31" s="65"/>
      <c r="GP31" s="64"/>
      <c r="GQ31" s="65"/>
      <c r="GR31" s="64"/>
      <c r="GS31" s="65"/>
      <c r="GT31" s="64"/>
      <c r="GU31" s="65"/>
      <c r="GV31" s="64"/>
      <c r="GW31" s="65"/>
      <c r="GX31" s="64"/>
      <c r="GY31" s="65"/>
      <c r="GZ31" s="64"/>
      <c r="HA31" s="65"/>
      <c r="HB31" s="64"/>
      <c r="HC31" s="65"/>
      <c r="HD31" s="64"/>
      <c r="HE31" s="65"/>
      <c r="HF31" s="64"/>
      <c r="HG31" s="65"/>
      <c r="HH31" s="64"/>
      <c r="HI31" s="65"/>
      <c r="HJ31" s="64"/>
      <c r="HK31" s="65"/>
      <c r="HL31" s="64"/>
      <c r="HM31" s="65"/>
      <c r="HN31" s="64"/>
      <c r="HO31" s="65"/>
      <c r="HP31" s="64"/>
      <c r="HQ31" s="65"/>
      <c r="HR31" s="64"/>
      <c r="HS31" s="65"/>
      <c r="HT31" s="64"/>
      <c r="HU31" s="65"/>
      <c r="HV31" s="64"/>
      <c r="HW31" s="65"/>
      <c r="HX31" s="64"/>
      <c r="HY31" s="65"/>
      <c r="HZ31" s="64"/>
      <c r="IA31" s="65"/>
      <c r="IB31" s="64"/>
      <c r="IC31" s="65"/>
      <c r="ID31" s="64"/>
      <c r="IE31" s="65"/>
      <c r="IF31" s="64"/>
      <c r="IG31" s="65"/>
      <c r="IH31" s="64"/>
      <c r="II31" s="65"/>
      <c r="IJ31" s="64"/>
      <c r="IK31" s="65"/>
      <c r="IL31" s="64"/>
      <c r="IM31" s="65"/>
      <c r="IN31" s="64"/>
      <c r="IO31" s="65"/>
      <c r="IP31" s="64"/>
      <c r="IQ31" s="65"/>
      <c r="IR31" s="64"/>
      <c r="IS31" s="65"/>
      <c r="IT31" s="64"/>
      <c r="IU31" s="65"/>
      <c r="IV31" s="64"/>
      <c r="IW31" s="65"/>
      <c r="IX31" s="64"/>
      <c r="IY31" s="65"/>
      <c r="IZ31" s="64"/>
      <c r="JA31" s="65"/>
      <c r="JB31" s="64"/>
      <c r="JC31" s="65"/>
      <c r="JD31" s="64"/>
      <c r="JE31" s="65"/>
      <c r="JF31" s="64"/>
      <c r="JG31" s="65"/>
      <c r="JH31" s="64"/>
      <c r="JI31" s="65"/>
      <c r="JJ31" s="64"/>
      <c r="JK31" s="65"/>
      <c r="JL31" s="64"/>
      <c r="JM31" s="65"/>
      <c r="JN31" s="64"/>
      <c r="JO31" s="65"/>
      <c r="JP31" s="64"/>
      <c r="JQ31" s="65"/>
      <c r="JR31" s="64"/>
      <c r="JS31" s="65"/>
      <c r="JT31" s="64"/>
      <c r="JU31" s="65"/>
      <c r="JV31" s="64"/>
      <c r="JW31" s="65"/>
      <c r="JX31" s="64"/>
      <c r="JY31" s="65"/>
      <c r="JZ31" s="64"/>
      <c r="KA31" s="65"/>
      <c r="KB31" s="64"/>
      <c r="KC31" s="65"/>
      <c r="KD31" s="64"/>
      <c r="KE31" s="65"/>
      <c r="KF31" s="64"/>
      <c r="KG31" s="65"/>
      <c r="KH31" s="64"/>
      <c r="KI31" s="65"/>
      <c r="KJ31" s="64"/>
      <c r="KK31" s="65"/>
      <c r="KL31" s="64"/>
      <c r="KM31" s="65"/>
      <c r="KN31" s="64"/>
      <c r="KO31" s="65"/>
      <c r="KP31" s="64"/>
      <c r="KQ31" s="65"/>
      <c r="KR31" s="64"/>
      <c r="KS31" s="65"/>
      <c r="KT31" s="64"/>
      <c r="KU31" s="65"/>
      <c r="KV31" s="64"/>
      <c r="KW31" s="65"/>
      <c r="KX31" s="64"/>
      <c r="KY31" s="65"/>
      <c r="KZ31" s="64"/>
      <c r="LA31" s="65"/>
      <c r="LB31" s="64"/>
      <c r="LC31" s="65"/>
      <c r="LD31" s="64"/>
      <c r="LE31" s="65"/>
      <c r="LH31" s="12">
        <f t="shared" si="78"/>
        <v>0.25278651974853444</v>
      </c>
      <c r="LI31" s="10">
        <f t="shared" ref="LI31:LI94" si="86">IF(LK31&gt;LK30,LL31+0,NA())</f>
        <v>0.22756752459491408</v>
      </c>
      <c r="LK31" s="12">
        <f t="shared" si="10"/>
        <v>0.25278651974853444</v>
      </c>
      <c r="LL31" s="10" cm="1">
        <f t="array" ref="LL31">INDEX(drag_functions_data,Q31,(2*chosen_drag_function))*$B$3</f>
        <v>0.22756752459491408</v>
      </c>
      <c r="LO31" s="12">
        <f t="shared" si="80"/>
        <v>1.75</v>
      </c>
      <c r="LP31" s="10">
        <f t="shared" ref="LP31:LP94" si="87">IF(LR31&gt;LR30,LS31+0,NA())</f>
        <v>0.31830988618379069</v>
      </c>
      <c r="LR31" s="12">
        <f t="shared" si="11"/>
        <v>1.75</v>
      </c>
      <c r="LS31" s="10" cm="1">
        <f t="array" ref="LS31">INDEX(drag_functions_data,Q31,(2*$B$6)) * $B$7</f>
        <v>0.31830988618379069</v>
      </c>
      <c r="LT31" s="24"/>
      <c r="MD31">
        <f t="shared" si="12"/>
        <v>1.5</v>
      </c>
      <c r="ME31">
        <f t="shared" si="13"/>
        <v>1.6730153843022815</v>
      </c>
      <c r="MF31">
        <f t="shared" si="14"/>
        <v>1.5</v>
      </c>
      <c r="MG31">
        <f t="shared" si="15"/>
        <v>0.91432236118845611</v>
      </c>
      <c r="MH31">
        <f t="shared" si="16"/>
        <v>1.1499999999999999</v>
      </c>
      <c r="MI31">
        <f t="shared" si="17"/>
        <v>1.4460559329434448</v>
      </c>
      <c r="MN31">
        <f t="shared" si="18"/>
        <v>0.8</v>
      </c>
      <c r="MO31">
        <f t="shared" si="19"/>
        <v>0.55118723901431754</v>
      </c>
      <c r="MP31">
        <f t="shared" si="20"/>
        <v>2</v>
      </c>
      <c r="MQ31">
        <f t="shared" si="21"/>
        <v>0.7541538340866486</v>
      </c>
      <c r="MR31">
        <f t="shared" si="22"/>
        <v>1.6</v>
      </c>
      <c r="MS31">
        <f t="shared" si="23"/>
        <v>0.95776888473429056</v>
      </c>
      <c r="MT31">
        <f t="shared" si="24"/>
        <v>1.6</v>
      </c>
      <c r="MU31">
        <f t="shared" si="25"/>
        <v>0.56545326167115872</v>
      </c>
      <c r="MV31">
        <f t="shared" si="26"/>
        <v>1.5</v>
      </c>
      <c r="MW31">
        <f t="shared" si="27"/>
        <v>1.01807525323821</v>
      </c>
      <c r="MX31">
        <f t="shared" si="28"/>
        <v>1.35</v>
      </c>
      <c r="MY31">
        <f t="shared" si="29"/>
        <v>1.6016852710180756</v>
      </c>
      <c r="MZ31">
        <f t="shared" si="30"/>
        <v>1.1499999999999999</v>
      </c>
      <c r="NA31">
        <f t="shared" si="31"/>
        <v>1.0699516992630871</v>
      </c>
      <c r="NB31">
        <f t="shared" si="32"/>
        <v>1.7</v>
      </c>
      <c r="NC31">
        <f t="shared" si="33"/>
        <v>1.9064593914142274</v>
      </c>
      <c r="ND31">
        <f t="shared" si="34"/>
        <v>0.97</v>
      </c>
      <c r="NE31">
        <f t="shared" si="35"/>
        <v>0.75220846736071578</v>
      </c>
      <c r="NF31">
        <f t="shared" si="36"/>
        <v>1.9</v>
      </c>
      <c r="NG31">
        <f t="shared" si="37"/>
        <v>0.98305865217141808</v>
      </c>
      <c r="NH31">
        <f t="shared" si="38"/>
        <v>1.5</v>
      </c>
      <c r="NI31">
        <f t="shared" si="39"/>
        <v>1.9291553365501113</v>
      </c>
      <c r="NJ31">
        <f t="shared" si="40"/>
        <v>2</v>
      </c>
      <c r="NK31">
        <f t="shared" si="41"/>
        <v>0.36313512217413857</v>
      </c>
      <c r="NL31">
        <f t="shared" si="42"/>
        <v>2.4</v>
      </c>
      <c r="NM31">
        <f t="shared" si="43"/>
        <v>3.1904014305299317</v>
      </c>
      <c r="NN31">
        <f t="shared" si="44"/>
        <v>1.6</v>
      </c>
      <c r="NO31">
        <f t="shared" si="45"/>
        <v>0.70357429921239356</v>
      </c>
      <c r="NP31">
        <f t="shared" si="46"/>
        <v>1.9</v>
      </c>
      <c r="NQ31">
        <f t="shared" si="47"/>
        <v>1.3701866306320623</v>
      </c>
      <c r="NR31">
        <f t="shared" si="48"/>
        <v>3.6</v>
      </c>
      <c r="NS31">
        <f t="shared" si="49"/>
        <v>0.94479977322807129</v>
      </c>
      <c r="NT31">
        <f t="shared" si="50"/>
        <v>3.6</v>
      </c>
      <c r="NU31">
        <f t="shared" si="51"/>
        <v>0.81835093604243381</v>
      </c>
      <c r="NZ31" t="str">
        <f t="shared" si="84"/>
        <v/>
      </c>
      <c r="OA31" t="str">
        <f t="shared" si="85"/>
        <v/>
      </c>
      <c r="OB31" t="str">
        <f t="shared" si="52"/>
        <v/>
      </c>
      <c r="OC31" t="str">
        <f t="shared" si="53"/>
        <v/>
      </c>
      <c r="OD31">
        <f t="shared" si="54"/>
        <v>1.8</v>
      </c>
      <c r="OE31">
        <f t="shared" si="55"/>
        <v>2.658667858774943</v>
      </c>
      <c r="OF31">
        <f t="shared" si="56"/>
        <v>1.8</v>
      </c>
      <c r="OG31">
        <f t="shared" si="57"/>
        <v>2.5938223012438471</v>
      </c>
      <c r="OH31">
        <f t="shared" si="58"/>
        <v>1.8</v>
      </c>
      <c r="OI31">
        <f t="shared" si="59"/>
        <v>2.5808531897376281</v>
      </c>
      <c r="OJ31">
        <f t="shared" si="60"/>
        <v>1.8</v>
      </c>
      <c r="OK31">
        <f t="shared" si="61"/>
        <v>2.477100297687874</v>
      </c>
      <c r="OL31">
        <f t="shared" si="62"/>
        <v>1.8</v>
      </c>
      <c r="OM31">
        <f t="shared" si="63"/>
        <v>2.5938223012438471</v>
      </c>
      <c r="ON31">
        <f t="shared" si="64"/>
        <v>1.8</v>
      </c>
      <c r="OO31">
        <f t="shared" si="65"/>
        <v>2.5613995224782995</v>
      </c>
      <c r="OP31">
        <f t="shared" si="66"/>
        <v>1.8</v>
      </c>
      <c r="OQ31">
        <f t="shared" si="67"/>
        <v>2.509523076453422</v>
      </c>
      <c r="OR31">
        <f t="shared" si="68"/>
        <v>1.8</v>
      </c>
      <c r="OS31">
        <f t="shared" si="69"/>
        <v>2.5613995224782995</v>
      </c>
      <c r="OT31">
        <f t="shared" si="70"/>
        <v>1.8</v>
      </c>
      <c r="OU31">
        <f t="shared" si="71"/>
        <v>2.5613995224782995</v>
      </c>
      <c r="OV31">
        <f t="shared" si="72"/>
        <v>1.643</v>
      </c>
      <c r="OW31">
        <f t="shared" si="73"/>
        <v>2.5484304109720801</v>
      </c>
      <c r="OX31" t="str">
        <f t="shared" si="74"/>
        <v/>
      </c>
      <c r="OY31" t="str">
        <f t="shared" si="75"/>
        <v/>
      </c>
      <c r="OZ31" t="str">
        <f t="shared" si="76"/>
        <v/>
      </c>
      <c r="PA31" t="str">
        <f t="shared" si="77"/>
        <v/>
      </c>
    </row>
    <row r="32" spans="17:417" ht="16.5" customHeight="1" x14ac:dyDescent="0.25">
      <c r="Q32" s="38">
        <f t="shared" si="82"/>
        <v>17</v>
      </c>
      <c r="R32" s="21">
        <v>1.5</v>
      </c>
      <c r="S32" s="22">
        <v>0.65699160508334398</v>
      </c>
      <c r="T32" s="178">
        <v>1.5</v>
      </c>
      <c r="U32" s="179">
        <v>0.35905355161531588</v>
      </c>
      <c r="V32" s="24">
        <v>1.1499999999999999</v>
      </c>
      <c r="W32" s="24">
        <v>0.56786483695188261</v>
      </c>
      <c r="X32" s="178">
        <v>0.25952867664789436</v>
      </c>
      <c r="Y32" s="179">
        <v>0.22666206649401707</v>
      </c>
      <c r="Z32" s="24">
        <v>2</v>
      </c>
      <c r="AA32" s="26">
        <v>0.60199999999999998</v>
      </c>
      <c r="AB32" s="24">
        <v>0.8</v>
      </c>
      <c r="AC32" s="24">
        <v>0.21645072260497769</v>
      </c>
      <c r="AD32" s="24">
        <v>2</v>
      </c>
      <c r="AE32" s="24">
        <v>0.29615551810539886</v>
      </c>
      <c r="AF32" s="24">
        <v>1.6</v>
      </c>
      <c r="AG32" s="24">
        <v>0.37611496151476709</v>
      </c>
      <c r="AH32" s="25">
        <v>1.6</v>
      </c>
      <c r="AI32" s="26">
        <v>0.22205297660181239</v>
      </c>
      <c r="AJ32" s="25">
        <v>1.5</v>
      </c>
      <c r="AK32" s="26">
        <v>0.39979721704684112</v>
      </c>
      <c r="AL32" s="25">
        <v>1.35</v>
      </c>
      <c r="AM32" s="26">
        <v>0.6289803350991704</v>
      </c>
      <c r="AN32" s="25">
        <v>1.1499999999999999</v>
      </c>
      <c r="AO32" s="26">
        <v>0.42016904976260372</v>
      </c>
      <c r="AP32" s="25">
        <v>1.7</v>
      </c>
      <c r="AQ32" s="26">
        <v>0.7486648523042756</v>
      </c>
      <c r="AR32" s="25">
        <v>0.97</v>
      </c>
      <c r="AS32" s="26">
        <v>0.29539157437855779</v>
      </c>
      <c r="AT32" s="25">
        <v>1.9</v>
      </c>
      <c r="AU32" s="26">
        <v>0.38604622996370136</v>
      </c>
      <c r="AV32" s="45">
        <v>1.5</v>
      </c>
      <c r="AW32" s="26">
        <v>0.75757752911742182</v>
      </c>
      <c r="AX32" s="25">
        <v>2</v>
      </c>
      <c r="AY32" s="26">
        <v>0.14260282901033822</v>
      </c>
      <c r="AZ32" s="24">
        <v>2.4</v>
      </c>
      <c r="BA32" s="24">
        <v>1.2528677120194001</v>
      </c>
      <c r="BB32" s="25">
        <v>1.6</v>
      </c>
      <c r="BC32" s="26">
        <v>0.27629298120753032</v>
      </c>
      <c r="BD32" s="24">
        <v>1.9</v>
      </c>
      <c r="BE32" s="24">
        <v>0.53807103160507974</v>
      </c>
      <c r="BF32" s="25">
        <v>3.6</v>
      </c>
      <c r="BG32" s="26">
        <v>0.37102200333582641</v>
      </c>
      <c r="BH32" s="24">
        <v>3.6</v>
      </c>
      <c r="BI32" s="24">
        <v>0.32136566109115511</v>
      </c>
      <c r="BJ32" s="25">
        <v>0.99</v>
      </c>
      <c r="BK32" s="26">
        <v>0.35</v>
      </c>
      <c r="BL32" s="25"/>
      <c r="BM32" s="26"/>
      <c r="BN32" s="25"/>
      <c r="BO32" s="26"/>
      <c r="BP32" s="25"/>
      <c r="BQ32" s="26"/>
      <c r="BR32" s="25">
        <v>1.8</v>
      </c>
      <c r="BS32" s="26">
        <v>1.0440564266828334</v>
      </c>
      <c r="BT32" s="25">
        <v>1.8</v>
      </c>
      <c r="BU32" s="26">
        <v>1.0185916357881302</v>
      </c>
      <c r="BV32" s="21">
        <v>1.8</v>
      </c>
      <c r="BW32" s="22">
        <v>1.0134986776091897</v>
      </c>
      <c r="BX32" s="21">
        <v>1.8</v>
      </c>
      <c r="BY32" s="22">
        <v>0.97275501217766436</v>
      </c>
      <c r="BZ32" s="21">
        <v>1.8</v>
      </c>
      <c r="CA32" s="23">
        <v>1.0185916357881302</v>
      </c>
      <c r="CB32" s="25">
        <v>1.8</v>
      </c>
      <c r="CC32" s="26">
        <v>1.0058592403407787</v>
      </c>
      <c r="CD32" s="25">
        <v>1.8</v>
      </c>
      <c r="CE32" s="26">
        <v>0.98548740762501597</v>
      </c>
      <c r="CF32" s="25">
        <v>1.8</v>
      </c>
      <c r="CG32" s="26">
        <v>1.0058592403407787</v>
      </c>
      <c r="CH32" s="24">
        <v>1.8</v>
      </c>
      <c r="CI32" s="24">
        <v>1.0058592403407787</v>
      </c>
      <c r="CJ32" s="25">
        <v>1.643</v>
      </c>
      <c r="CK32" s="26">
        <v>1.0007662821618379</v>
      </c>
      <c r="CL32" s="25"/>
      <c r="CM32" s="302"/>
      <c r="CN32" s="24"/>
      <c r="CO32" s="300"/>
      <c r="CP32" s="27">
        <v>2</v>
      </c>
      <c r="CQ32" s="300">
        <f t="shared" si="83"/>
        <v>0.28284271247461901</v>
      </c>
      <c r="CR32" s="296"/>
      <c r="CS32" s="243"/>
      <c r="CT32" s="242"/>
      <c r="CU32" s="243"/>
      <c r="CV32" s="242"/>
      <c r="CW32" s="243"/>
      <c r="CX32" s="242"/>
      <c r="CY32" s="243"/>
      <c r="CZ32" s="264"/>
      <c r="DA32" s="265"/>
      <c r="DB32" s="264">
        <v>1.6000000000000003</v>
      </c>
      <c r="DC32" s="265">
        <v>1.0022791165371587</v>
      </c>
      <c r="DD32" s="264">
        <v>1.05</v>
      </c>
      <c r="DE32" s="265">
        <v>0.39470425886790045</v>
      </c>
      <c r="DF32" s="64"/>
      <c r="DG32" s="65"/>
      <c r="DH32" s="64"/>
      <c r="DI32" s="65"/>
      <c r="DJ32" s="64"/>
      <c r="DK32" s="65"/>
      <c r="DL32" s="64"/>
      <c r="DM32" s="65"/>
      <c r="DN32" s="64"/>
      <c r="DO32" s="65"/>
      <c r="DP32" s="64"/>
      <c r="DQ32" s="65"/>
      <c r="DR32" s="64"/>
      <c r="DS32" s="65"/>
      <c r="DT32" s="64"/>
      <c r="DU32" s="65"/>
      <c r="DV32" s="64"/>
      <c r="DW32" s="65"/>
      <c r="DX32" s="64"/>
      <c r="DY32" s="65"/>
      <c r="DZ32" s="64"/>
      <c r="EA32" s="65"/>
      <c r="EB32" s="64"/>
      <c r="EC32" s="65"/>
      <c r="ED32" s="64"/>
      <c r="EE32" s="65"/>
      <c r="EF32" s="64"/>
      <c r="EG32" s="65"/>
      <c r="EH32" s="64"/>
      <c r="EI32" s="65"/>
      <c r="EJ32" s="64"/>
      <c r="EK32" s="65"/>
      <c r="EL32" s="64"/>
      <c r="EM32" s="65"/>
      <c r="EN32" s="64"/>
      <c r="EO32" s="65"/>
      <c r="EP32" s="64"/>
      <c r="EQ32" s="65"/>
      <c r="ER32" s="64"/>
      <c r="ES32" s="65"/>
      <c r="ET32" s="64"/>
      <c r="EU32" s="65"/>
      <c r="EV32" s="64"/>
      <c r="EW32" s="65"/>
      <c r="EX32" s="64"/>
      <c r="EY32" s="65"/>
      <c r="EZ32" s="64"/>
      <c r="FA32" s="65"/>
      <c r="FB32" s="64"/>
      <c r="FC32" s="65"/>
      <c r="FD32" s="64"/>
      <c r="FE32" s="65"/>
      <c r="FF32" s="64"/>
      <c r="FG32" s="65"/>
      <c r="FH32" s="64"/>
      <c r="FI32" s="65"/>
      <c r="FJ32" s="64"/>
      <c r="FK32" s="65"/>
      <c r="FL32" s="64"/>
      <c r="FM32" s="65"/>
      <c r="FN32" s="64"/>
      <c r="FO32" s="65"/>
      <c r="FP32" s="64"/>
      <c r="FQ32" s="65"/>
      <c r="FR32" s="64"/>
      <c r="FS32" s="65"/>
      <c r="FT32" s="64"/>
      <c r="FU32" s="65"/>
      <c r="FV32" s="64"/>
      <c r="FW32" s="65"/>
      <c r="FX32" s="64"/>
      <c r="FY32" s="65"/>
      <c r="FZ32" s="64"/>
      <c r="GA32" s="65"/>
      <c r="GB32" s="64"/>
      <c r="GC32" s="65"/>
      <c r="GD32" s="64"/>
      <c r="GE32" s="65"/>
      <c r="GF32" s="64"/>
      <c r="GG32" s="65"/>
      <c r="GH32" s="64"/>
      <c r="GI32" s="65"/>
      <c r="GJ32" s="64"/>
      <c r="GK32" s="65"/>
      <c r="GL32" s="64"/>
      <c r="GM32" s="65"/>
      <c r="GN32" s="64"/>
      <c r="GO32" s="65"/>
      <c r="GP32" s="64"/>
      <c r="GQ32" s="65"/>
      <c r="GR32" s="64"/>
      <c r="GS32" s="65"/>
      <c r="GT32" s="64"/>
      <c r="GU32" s="65"/>
      <c r="GV32" s="64"/>
      <c r="GW32" s="65"/>
      <c r="GX32" s="64"/>
      <c r="GY32" s="65"/>
      <c r="GZ32" s="64"/>
      <c r="HA32" s="65"/>
      <c r="HB32" s="64"/>
      <c r="HC32" s="65"/>
      <c r="HD32" s="64"/>
      <c r="HE32" s="65"/>
      <c r="HF32" s="64"/>
      <c r="HG32" s="65"/>
      <c r="HH32" s="64"/>
      <c r="HI32" s="65"/>
      <c r="HJ32" s="64"/>
      <c r="HK32" s="65"/>
      <c r="HL32" s="64"/>
      <c r="HM32" s="65"/>
      <c r="HN32" s="64"/>
      <c r="HO32" s="65"/>
      <c r="HP32" s="64"/>
      <c r="HQ32" s="65"/>
      <c r="HR32" s="64"/>
      <c r="HS32" s="65"/>
      <c r="HT32" s="64"/>
      <c r="HU32" s="65"/>
      <c r="HV32" s="64"/>
      <c r="HW32" s="65"/>
      <c r="HX32" s="64"/>
      <c r="HY32" s="65"/>
      <c r="HZ32" s="64"/>
      <c r="IA32" s="65"/>
      <c r="IB32" s="64"/>
      <c r="IC32" s="65"/>
      <c r="ID32" s="64"/>
      <c r="IE32" s="65"/>
      <c r="IF32" s="64"/>
      <c r="IG32" s="65"/>
      <c r="IH32" s="64"/>
      <c r="II32" s="65"/>
      <c r="IJ32" s="64"/>
      <c r="IK32" s="65"/>
      <c r="IL32" s="64"/>
      <c r="IM32" s="65"/>
      <c r="IN32" s="64"/>
      <c r="IO32" s="65"/>
      <c r="IP32" s="64"/>
      <c r="IQ32" s="65"/>
      <c r="IR32" s="64"/>
      <c r="IS32" s="65"/>
      <c r="IT32" s="64"/>
      <c r="IU32" s="65"/>
      <c r="IV32" s="64"/>
      <c r="IW32" s="65"/>
      <c r="IX32" s="64"/>
      <c r="IY32" s="65"/>
      <c r="IZ32" s="64"/>
      <c r="JA32" s="65"/>
      <c r="JB32" s="64"/>
      <c r="JC32" s="65"/>
      <c r="JD32" s="64"/>
      <c r="JE32" s="65"/>
      <c r="JF32" s="64"/>
      <c r="JG32" s="65"/>
      <c r="JH32" s="64"/>
      <c r="JI32" s="65"/>
      <c r="JJ32" s="64"/>
      <c r="JK32" s="65"/>
      <c r="JL32" s="64"/>
      <c r="JM32" s="65"/>
      <c r="JN32" s="64"/>
      <c r="JO32" s="65"/>
      <c r="JP32" s="64"/>
      <c r="JQ32" s="65"/>
      <c r="JR32" s="64"/>
      <c r="JS32" s="65"/>
      <c r="JT32" s="64"/>
      <c r="JU32" s="65"/>
      <c r="JV32" s="64"/>
      <c r="JW32" s="65"/>
      <c r="JX32" s="64"/>
      <c r="JY32" s="65"/>
      <c r="JZ32" s="64"/>
      <c r="KA32" s="65"/>
      <c r="KB32" s="64"/>
      <c r="KC32" s="65"/>
      <c r="KD32" s="64"/>
      <c r="KE32" s="65"/>
      <c r="KF32" s="64"/>
      <c r="KG32" s="65"/>
      <c r="KH32" s="64"/>
      <c r="KI32" s="65"/>
      <c r="KJ32" s="64"/>
      <c r="KK32" s="65"/>
      <c r="KL32" s="64"/>
      <c r="KM32" s="65"/>
      <c r="KN32" s="64"/>
      <c r="KO32" s="65"/>
      <c r="KP32" s="64"/>
      <c r="KQ32" s="65"/>
      <c r="KR32" s="64"/>
      <c r="KS32" s="65"/>
      <c r="KT32" s="64"/>
      <c r="KU32" s="65"/>
      <c r="KV32" s="64"/>
      <c r="KW32" s="65"/>
      <c r="KX32" s="64"/>
      <c r="KY32" s="65"/>
      <c r="KZ32" s="64"/>
      <c r="LA32" s="65"/>
      <c r="LB32" s="64"/>
      <c r="LC32" s="65"/>
      <c r="LD32" s="64"/>
      <c r="LE32" s="65"/>
      <c r="LH32" s="12">
        <f t="shared" si="78"/>
        <v>0.25952867664789436</v>
      </c>
      <c r="LI32" s="10">
        <f t="shared" si="86"/>
        <v>0.22666206649401707</v>
      </c>
      <c r="LK32" s="12">
        <f t="shared" si="10"/>
        <v>0.25952867664789436</v>
      </c>
      <c r="LL32" s="10" cm="1">
        <f t="array" ref="LL32">INDEX(drag_functions_data,Q32,(2*chosen_drag_function))*$B$3</f>
        <v>0.22666206649401707</v>
      </c>
      <c r="LO32" s="12">
        <f t="shared" si="80"/>
        <v>2</v>
      </c>
      <c r="LP32" s="10">
        <f t="shared" si="87"/>
        <v>0.29615551810539886</v>
      </c>
      <c r="LR32" s="12">
        <f t="shared" si="11"/>
        <v>2</v>
      </c>
      <c r="LS32" s="10" cm="1">
        <f t="array" ref="LS32">INDEX(drag_functions_data,Q32,(2*$B$6)) * $B$7</f>
        <v>0.29615551810539886</v>
      </c>
      <c r="LT32" s="24"/>
      <c r="MD32">
        <f t="shared" si="12"/>
        <v>1.55</v>
      </c>
      <c r="ME32">
        <f t="shared" si="13"/>
        <v>1.6632885506726169</v>
      </c>
      <c r="MF32">
        <f t="shared" si="14"/>
        <v>1.55</v>
      </c>
      <c r="MG32">
        <f t="shared" si="15"/>
        <v>0.89486869392912738</v>
      </c>
      <c r="MH32">
        <f t="shared" si="16"/>
        <v>1.2</v>
      </c>
      <c r="MI32">
        <f t="shared" si="17"/>
        <v>1.491447823215212</v>
      </c>
      <c r="MN32">
        <f t="shared" si="18"/>
        <v>0.85</v>
      </c>
      <c r="MO32">
        <f t="shared" si="19"/>
        <v>0.58361001777986554</v>
      </c>
      <c r="MP32">
        <f t="shared" si="20"/>
        <v>2.25</v>
      </c>
      <c r="MQ32">
        <f t="shared" si="21"/>
        <v>0.71330113284205798</v>
      </c>
      <c r="MR32">
        <f t="shared" si="22"/>
        <v>1.7</v>
      </c>
      <c r="MS32">
        <f t="shared" si="23"/>
        <v>0.92404919481812053</v>
      </c>
      <c r="MT32">
        <f t="shared" si="24"/>
        <v>1.7</v>
      </c>
      <c r="MU32">
        <f t="shared" si="25"/>
        <v>0.52654592715250093</v>
      </c>
      <c r="MV32">
        <f t="shared" si="26"/>
        <v>1.55</v>
      </c>
      <c r="MW32">
        <f t="shared" si="27"/>
        <v>0.99862158597888118</v>
      </c>
      <c r="MX32">
        <f t="shared" si="28"/>
        <v>1.4</v>
      </c>
      <c r="MY32">
        <f t="shared" si="29"/>
        <v>1.6016852710180756</v>
      </c>
      <c r="MZ32">
        <f t="shared" si="30"/>
        <v>1.2</v>
      </c>
      <c r="NA32">
        <f t="shared" si="31"/>
        <v>1.1347972567941831</v>
      </c>
      <c r="NB32">
        <f t="shared" si="32"/>
        <v>1.8</v>
      </c>
      <c r="NC32">
        <f t="shared" si="33"/>
        <v>1.8837634462783439</v>
      </c>
      <c r="ND32">
        <f t="shared" si="34"/>
        <v>0.98</v>
      </c>
      <c r="NE32">
        <f t="shared" si="35"/>
        <v>0.81705402489181178</v>
      </c>
      <c r="NF32">
        <f t="shared" si="36"/>
        <v>2</v>
      </c>
      <c r="NG32">
        <f t="shared" si="37"/>
        <v>0.96360498491208924</v>
      </c>
      <c r="NH32">
        <f t="shared" si="38"/>
        <v>1.6</v>
      </c>
      <c r="NI32">
        <f t="shared" si="39"/>
        <v>1.8805211684017891</v>
      </c>
      <c r="NJ32">
        <f t="shared" si="40"/>
        <v>2.2000000000000002</v>
      </c>
      <c r="NK32">
        <f t="shared" si="41"/>
        <v>0.34368145491480978</v>
      </c>
      <c r="NL32">
        <f t="shared" si="42"/>
        <v>2.6</v>
      </c>
      <c r="NM32">
        <f t="shared" si="43"/>
        <v>3.0542257597146296</v>
      </c>
      <c r="NN32">
        <f t="shared" si="44"/>
        <v>1.8</v>
      </c>
      <c r="NO32">
        <f t="shared" si="45"/>
        <v>0.60436059618981641</v>
      </c>
      <c r="NP32">
        <f t="shared" si="46"/>
        <v>2</v>
      </c>
      <c r="NQ32">
        <f t="shared" si="47"/>
        <v>1.3183101846071852</v>
      </c>
      <c r="NR32">
        <f t="shared" si="48"/>
        <v>4</v>
      </c>
      <c r="NS32">
        <f t="shared" si="49"/>
        <v>0.83326541427458589</v>
      </c>
      <c r="NT32">
        <f t="shared" si="50"/>
        <v>4</v>
      </c>
      <c r="NU32">
        <f t="shared" si="51"/>
        <v>0.73210634452607593</v>
      </c>
      <c r="NZ32" t="str">
        <f t="shared" si="84"/>
        <v/>
      </c>
      <c r="OA32" t="str">
        <f t="shared" si="85"/>
        <v/>
      </c>
      <c r="OB32" t="str">
        <f t="shared" si="52"/>
        <v/>
      </c>
      <c r="OC32" t="str">
        <f t="shared" si="53"/>
        <v/>
      </c>
      <c r="OD32">
        <f t="shared" si="54"/>
        <v>2</v>
      </c>
      <c r="OE32">
        <f t="shared" si="55"/>
        <v>2.5873377454907378</v>
      </c>
      <c r="OF32">
        <f t="shared" si="56"/>
        <v>2</v>
      </c>
      <c r="OG32">
        <f t="shared" si="57"/>
        <v>2.5808531897376281</v>
      </c>
      <c r="OH32">
        <f t="shared" si="58"/>
        <v>2</v>
      </c>
      <c r="OI32">
        <f t="shared" si="59"/>
        <v>2.5484304109720801</v>
      </c>
      <c r="OJ32">
        <f t="shared" si="60"/>
        <v>2</v>
      </c>
      <c r="OK32">
        <f t="shared" si="61"/>
        <v>2.4641311861816551</v>
      </c>
      <c r="OL32">
        <f t="shared" si="62"/>
        <v>2</v>
      </c>
      <c r="OM32">
        <f t="shared" si="63"/>
        <v>2.5808531897376281</v>
      </c>
      <c r="ON32">
        <f t="shared" si="64"/>
        <v>2</v>
      </c>
      <c r="OO32">
        <f t="shared" si="65"/>
        <v>2.5484304109720801</v>
      </c>
      <c r="OP32">
        <f t="shared" si="66"/>
        <v>2</v>
      </c>
      <c r="OQ32">
        <f t="shared" si="67"/>
        <v>2.5030385207003127</v>
      </c>
      <c r="OR32">
        <f t="shared" si="68"/>
        <v>2</v>
      </c>
      <c r="OS32">
        <f t="shared" si="69"/>
        <v>2.5484304109720801</v>
      </c>
      <c r="OT32">
        <f t="shared" si="70"/>
        <v>2</v>
      </c>
      <c r="OU32">
        <f t="shared" si="71"/>
        <v>2.5484304109720801</v>
      </c>
      <c r="OV32">
        <f t="shared" si="72"/>
        <v>1.95</v>
      </c>
      <c r="OW32">
        <f t="shared" si="73"/>
        <v>2.54194585521897</v>
      </c>
      <c r="OX32" t="str">
        <f t="shared" si="74"/>
        <v/>
      </c>
      <c r="OY32" t="str">
        <f t="shared" si="75"/>
        <v/>
      </c>
      <c r="OZ32" t="str">
        <f t="shared" si="76"/>
        <v/>
      </c>
      <c r="PA32" t="str">
        <f t="shared" si="77"/>
        <v/>
      </c>
    </row>
    <row r="33" spans="14:417" x14ac:dyDescent="0.25">
      <c r="Q33" s="38">
        <f t="shared" si="82"/>
        <v>18</v>
      </c>
      <c r="R33" s="21">
        <v>1.55</v>
      </c>
      <c r="S33" s="22">
        <v>0.65317188644913848</v>
      </c>
      <c r="T33" s="178">
        <v>1.55</v>
      </c>
      <c r="U33" s="179">
        <v>0.35141411434690495</v>
      </c>
      <c r="V33" s="24">
        <v>1.2</v>
      </c>
      <c r="W33" s="24">
        <v>0.58569019057817484</v>
      </c>
      <c r="X33" s="178">
        <v>0.26610006283095555</v>
      </c>
      <c r="Y33" s="179">
        <v>0.22584954454991768</v>
      </c>
      <c r="Z33" s="24">
        <v>2.2000000000000002</v>
      </c>
      <c r="AA33" s="26">
        <v>0.58499999999999996</v>
      </c>
      <c r="AB33" s="24">
        <v>0.85</v>
      </c>
      <c r="AC33" s="24">
        <v>0.22918311805232927</v>
      </c>
      <c r="AD33" s="24">
        <v>2.25</v>
      </c>
      <c r="AE33" s="24">
        <v>0.28011269984173581</v>
      </c>
      <c r="AF33" s="24">
        <v>1.7</v>
      </c>
      <c r="AG33" s="24">
        <v>0.36287327024952137</v>
      </c>
      <c r="AH33" s="25">
        <v>1.7</v>
      </c>
      <c r="AI33" s="26">
        <v>0.20677410206499042</v>
      </c>
      <c r="AJ33" s="25">
        <v>1.55</v>
      </c>
      <c r="AK33" s="26">
        <v>0.39215777977843014</v>
      </c>
      <c r="AL33" s="25">
        <v>1.4</v>
      </c>
      <c r="AM33" s="26">
        <v>0.6289803350991704</v>
      </c>
      <c r="AN33" s="25">
        <v>1.2</v>
      </c>
      <c r="AO33" s="26">
        <v>0.44563384065730693</v>
      </c>
      <c r="AP33" s="25">
        <v>1.8</v>
      </c>
      <c r="AQ33" s="26">
        <v>0.73975217549112948</v>
      </c>
      <c r="AR33" s="25">
        <v>0.98</v>
      </c>
      <c r="AS33" s="26">
        <v>0.320856365273261</v>
      </c>
      <c r="AT33" s="25">
        <v>2</v>
      </c>
      <c r="AU33" s="26">
        <v>0.37840679269529037</v>
      </c>
      <c r="AV33" s="45">
        <v>1.6</v>
      </c>
      <c r="AW33" s="26">
        <v>0.73847893594639435</v>
      </c>
      <c r="AX33" s="25">
        <v>2.2000000000000002</v>
      </c>
      <c r="AY33" s="26">
        <v>0.13496339174192726</v>
      </c>
      <c r="AZ33" s="24">
        <v>2.6</v>
      </c>
      <c r="BA33" s="24">
        <v>1.1993916511405232</v>
      </c>
      <c r="BB33" s="25">
        <v>1.8</v>
      </c>
      <c r="BC33" s="26">
        <v>0.23733185113863434</v>
      </c>
      <c r="BD33" s="24">
        <v>2</v>
      </c>
      <c r="BE33" s="24">
        <v>0.51769919888931715</v>
      </c>
      <c r="BF33" s="25">
        <v>4</v>
      </c>
      <c r="BG33" s="26">
        <v>0.32722256299693681</v>
      </c>
      <c r="BH33" s="24">
        <v>4</v>
      </c>
      <c r="BI33" s="24">
        <v>0.28749748920119977</v>
      </c>
      <c r="BJ33" s="25">
        <v>0.99863633189896528</v>
      </c>
      <c r="BK33" s="26">
        <v>0.35608923955822869</v>
      </c>
      <c r="BL33" s="25"/>
      <c r="BM33" s="26"/>
      <c r="BN33" s="25"/>
      <c r="BO33" s="26"/>
      <c r="BP33" s="25"/>
      <c r="BQ33" s="26"/>
      <c r="BR33" s="25">
        <v>2</v>
      </c>
      <c r="BS33" s="26">
        <v>1.0160451566986599</v>
      </c>
      <c r="BT33" s="25">
        <v>2</v>
      </c>
      <c r="BU33" s="26">
        <v>1.0134986776091897</v>
      </c>
      <c r="BV33" s="21">
        <v>2</v>
      </c>
      <c r="BW33" s="22">
        <v>1.0007662821618379</v>
      </c>
      <c r="BX33" s="21">
        <v>2</v>
      </c>
      <c r="BY33" s="22">
        <v>0.96766205399872374</v>
      </c>
      <c r="BZ33" s="21">
        <v>2</v>
      </c>
      <c r="CA33" s="23">
        <v>1.0134986776091897</v>
      </c>
      <c r="CB33" s="25">
        <v>2</v>
      </c>
      <c r="CC33" s="26">
        <v>1.0007662821618379</v>
      </c>
      <c r="CD33" s="25">
        <v>2</v>
      </c>
      <c r="CE33" s="26">
        <v>0.98294092853554571</v>
      </c>
      <c r="CF33" s="25">
        <v>2</v>
      </c>
      <c r="CG33" s="26">
        <v>1.0007662821618379</v>
      </c>
      <c r="CH33" s="24">
        <v>2</v>
      </c>
      <c r="CI33" s="24">
        <v>1.0007662821618379</v>
      </c>
      <c r="CJ33" s="25">
        <v>1.95</v>
      </c>
      <c r="CK33" s="26">
        <v>0.99821980307236757</v>
      </c>
      <c r="CL33" s="25"/>
      <c r="CM33" s="302"/>
      <c r="CN33" s="24"/>
      <c r="CO33" s="300"/>
      <c r="CP33" s="27">
        <v>2.5</v>
      </c>
      <c r="CQ33" s="300">
        <f t="shared" si="83"/>
        <v>0.25298221281347033</v>
      </c>
      <c r="CR33" s="296"/>
      <c r="CS33" s="243"/>
      <c r="CT33" s="242"/>
      <c r="CU33" s="243"/>
      <c r="CV33" s="242"/>
      <c r="CW33" s="243"/>
      <c r="CX33" s="242"/>
      <c r="CY33" s="243"/>
      <c r="CZ33" s="264"/>
      <c r="DA33" s="265"/>
      <c r="DB33" s="264">
        <v>1.7000000000000004</v>
      </c>
      <c r="DC33" s="265">
        <v>1.0047933688000721</v>
      </c>
      <c r="DD33" s="264">
        <v>1.1000000000000001</v>
      </c>
      <c r="DE33" s="265">
        <v>0.41405749994787489</v>
      </c>
      <c r="DF33" s="64"/>
      <c r="DG33" s="65"/>
      <c r="DH33" s="64"/>
      <c r="DI33" s="65"/>
      <c r="DJ33" s="64"/>
      <c r="DK33" s="65"/>
      <c r="DL33" s="64"/>
      <c r="DM33" s="65"/>
      <c r="DN33" s="64"/>
      <c r="DO33" s="65"/>
      <c r="DP33" s="64"/>
      <c r="DQ33" s="65"/>
      <c r="DR33" s="64"/>
      <c r="DS33" s="65"/>
      <c r="DT33" s="64"/>
      <c r="DU33" s="65"/>
      <c r="DV33" s="64"/>
      <c r="DW33" s="65"/>
      <c r="DX33" s="64"/>
      <c r="DY33" s="65"/>
      <c r="DZ33" s="64"/>
      <c r="EA33" s="65"/>
      <c r="EB33" s="64"/>
      <c r="EC33" s="65"/>
      <c r="ED33" s="64"/>
      <c r="EE33" s="65"/>
      <c r="EF33" s="64"/>
      <c r="EG33" s="65"/>
      <c r="EH33" s="64"/>
      <c r="EI33" s="65"/>
      <c r="EJ33" s="64"/>
      <c r="EK33" s="65"/>
      <c r="EL33" s="64"/>
      <c r="EM33" s="65"/>
      <c r="EN33" s="64"/>
      <c r="EO33" s="65"/>
      <c r="EP33" s="64"/>
      <c r="EQ33" s="65"/>
      <c r="ER33" s="64"/>
      <c r="ES33" s="65"/>
      <c r="ET33" s="64"/>
      <c r="EU33" s="65"/>
      <c r="EV33" s="64"/>
      <c r="EW33" s="65"/>
      <c r="EX33" s="64"/>
      <c r="EY33" s="65"/>
      <c r="EZ33" s="64"/>
      <c r="FA33" s="65"/>
      <c r="FB33" s="64"/>
      <c r="FC33" s="65"/>
      <c r="FD33" s="64"/>
      <c r="FE33" s="65"/>
      <c r="FF33" s="64"/>
      <c r="FG33" s="65"/>
      <c r="FH33" s="64"/>
      <c r="FI33" s="65"/>
      <c r="FJ33" s="64"/>
      <c r="FK33" s="65"/>
      <c r="FL33" s="64"/>
      <c r="FM33" s="65"/>
      <c r="FN33" s="64"/>
      <c r="FO33" s="65"/>
      <c r="FP33" s="64"/>
      <c r="FQ33" s="65"/>
      <c r="FR33" s="64"/>
      <c r="FS33" s="65"/>
      <c r="FT33" s="64"/>
      <c r="FU33" s="65"/>
      <c r="FV33" s="64"/>
      <c r="FW33" s="65"/>
      <c r="FX33" s="64"/>
      <c r="FY33" s="65"/>
      <c r="FZ33" s="64"/>
      <c r="GA33" s="65"/>
      <c r="GB33" s="64"/>
      <c r="GC33" s="65"/>
      <c r="GD33" s="64"/>
      <c r="GE33" s="65"/>
      <c r="GF33" s="64"/>
      <c r="GG33" s="65"/>
      <c r="GH33" s="64"/>
      <c r="GI33" s="65"/>
      <c r="GJ33" s="64"/>
      <c r="GK33" s="65"/>
      <c r="GL33" s="64"/>
      <c r="GM33" s="65"/>
      <c r="GN33" s="64"/>
      <c r="GO33" s="65"/>
      <c r="GP33" s="64"/>
      <c r="GQ33" s="65"/>
      <c r="GR33" s="64"/>
      <c r="GS33" s="65"/>
      <c r="GT33" s="64"/>
      <c r="GU33" s="65"/>
      <c r="GV33" s="64"/>
      <c r="GW33" s="65"/>
      <c r="GX33" s="64"/>
      <c r="GY33" s="65"/>
      <c r="GZ33" s="64"/>
      <c r="HA33" s="65"/>
      <c r="HB33" s="64"/>
      <c r="HC33" s="65"/>
      <c r="HD33" s="64"/>
      <c r="HE33" s="65"/>
      <c r="HF33" s="64"/>
      <c r="HG33" s="65"/>
      <c r="HH33" s="64"/>
      <c r="HI33" s="65"/>
      <c r="HJ33" s="64"/>
      <c r="HK33" s="65"/>
      <c r="HL33" s="64"/>
      <c r="HM33" s="65"/>
      <c r="HN33" s="64"/>
      <c r="HO33" s="65"/>
      <c r="HP33" s="64"/>
      <c r="HQ33" s="65"/>
      <c r="HR33" s="64"/>
      <c r="HS33" s="65"/>
      <c r="HT33" s="64"/>
      <c r="HU33" s="65"/>
      <c r="HV33" s="64"/>
      <c r="HW33" s="65"/>
      <c r="HX33" s="64"/>
      <c r="HY33" s="65"/>
      <c r="HZ33" s="64"/>
      <c r="IA33" s="65"/>
      <c r="IB33" s="64"/>
      <c r="IC33" s="65"/>
      <c r="ID33" s="64"/>
      <c r="IE33" s="65"/>
      <c r="IF33" s="64"/>
      <c r="IG33" s="65"/>
      <c r="IH33" s="64"/>
      <c r="II33" s="65"/>
      <c r="IJ33" s="64"/>
      <c r="IK33" s="65"/>
      <c r="IL33" s="64"/>
      <c r="IM33" s="65"/>
      <c r="IN33" s="64"/>
      <c r="IO33" s="65"/>
      <c r="IP33" s="64"/>
      <c r="IQ33" s="65"/>
      <c r="IR33" s="64"/>
      <c r="IS33" s="65"/>
      <c r="IT33" s="64"/>
      <c r="IU33" s="65"/>
      <c r="IV33" s="64"/>
      <c r="IW33" s="65"/>
      <c r="IX33" s="64"/>
      <c r="IY33" s="65"/>
      <c r="IZ33" s="64"/>
      <c r="JA33" s="65"/>
      <c r="JB33" s="64"/>
      <c r="JC33" s="65"/>
      <c r="JD33" s="64"/>
      <c r="JE33" s="65"/>
      <c r="JF33" s="64"/>
      <c r="JG33" s="65"/>
      <c r="JH33" s="64"/>
      <c r="JI33" s="65"/>
      <c r="JJ33" s="64"/>
      <c r="JK33" s="65"/>
      <c r="JL33" s="64"/>
      <c r="JM33" s="65"/>
      <c r="JN33" s="64"/>
      <c r="JO33" s="65"/>
      <c r="JP33" s="64"/>
      <c r="JQ33" s="65"/>
      <c r="JR33" s="64"/>
      <c r="JS33" s="65"/>
      <c r="JT33" s="64"/>
      <c r="JU33" s="65"/>
      <c r="JV33" s="64"/>
      <c r="JW33" s="65"/>
      <c r="JX33" s="64"/>
      <c r="JY33" s="65"/>
      <c r="JZ33" s="64"/>
      <c r="KA33" s="65"/>
      <c r="KB33" s="64"/>
      <c r="KC33" s="65"/>
      <c r="KD33" s="64"/>
      <c r="KE33" s="65"/>
      <c r="KF33" s="64"/>
      <c r="KG33" s="65"/>
      <c r="KH33" s="64"/>
      <c r="KI33" s="65"/>
      <c r="KJ33" s="64"/>
      <c r="KK33" s="65"/>
      <c r="KL33" s="64"/>
      <c r="KM33" s="65"/>
      <c r="KN33" s="64"/>
      <c r="KO33" s="65"/>
      <c r="KP33" s="64"/>
      <c r="KQ33" s="65"/>
      <c r="KR33" s="64"/>
      <c r="KS33" s="65"/>
      <c r="KT33" s="64"/>
      <c r="KU33" s="65"/>
      <c r="KV33" s="64"/>
      <c r="KW33" s="65"/>
      <c r="KX33" s="64"/>
      <c r="KY33" s="65"/>
      <c r="KZ33" s="64"/>
      <c r="LA33" s="65"/>
      <c r="LB33" s="64"/>
      <c r="LC33" s="65"/>
      <c r="LD33" s="64"/>
      <c r="LE33" s="65"/>
      <c r="LH33" s="12">
        <f t="shared" si="78"/>
        <v>0.26610006283095555</v>
      </c>
      <c r="LI33" s="10">
        <f t="shared" si="86"/>
        <v>0.22584954454991768</v>
      </c>
      <c r="LK33" s="12">
        <f t="shared" si="10"/>
        <v>0.26610006283095555</v>
      </c>
      <c r="LL33" s="10" cm="1">
        <f t="array" ref="LL33">INDEX(drag_functions_data,Q33,(2*chosen_drag_function))*$B$3</f>
        <v>0.22584954454991768</v>
      </c>
      <c r="LO33" s="12">
        <f t="shared" si="80"/>
        <v>2.25</v>
      </c>
      <c r="LP33" s="10">
        <f t="shared" si="87"/>
        <v>0.28011269984173581</v>
      </c>
      <c r="LR33" s="12">
        <f t="shared" si="11"/>
        <v>2.25</v>
      </c>
      <c r="LS33" s="10" cm="1">
        <f t="array" ref="LS33">INDEX(drag_functions_data,Q33,(2*$B$6)) * $B$7</f>
        <v>0.28011269984173581</v>
      </c>
      <c r="LT33" s="24"/>
      <c r="MD33">
        <f t="shared" si="12"/>
        <v>1.6</v>
      </c>
      <c r="ME33">
        <f t="shared" si="13"/>
        <v>1.6470771612898427</v>
      </c>
      <c r="MF33">
        <f t="shared" si="14"/>
        <v>1.6</v>
      </c>
      <c r="MG33">
        <f t="shared" si="15"/>
        <v>0.87541502666979842</v>
      </c>
      <c r="MH33">
        <f t="shared" si="16"/>
        <v>1.25</v>
      </c>
      <c r="MI33">
        <f t="shared" si="17"/>
        <v>1.5303551577338699</v>
      </c>
      <c r="MN33">
        <f t="shared" si="18"/>
        <v>0.9</v>
      </c>
      <c r="MO33">
        <f t="shared" si="19"/>
        <v>0.64845557531096176</v>
      </c>
      <c r="MP33">
        <f t="shared" si="20"/>
        <v>2.5</v>
      </c>
      <c r="MQ33">
        <f t="shared" si="21"/>
        <v>0.67763607619995514</v>
      </c>
      <c r="MR33">
        <f t="shared" si="22"/>
        <v>1.8</v>
      </c>
      <c r="MS33">
        <f t="shared" si="23"/>
        <v>0.89292332720319434</v>
      </c>
      <c r="MT33">
        <f t="shared" si="24"/>
        <v>1.8</v>
      </c>
      <c r="MU33">
        <f t="shared" si="25"/>
        <v>0.49152932608570904</v>
      </c>
      <c r="MV33">
        <f t="shared" si="26"/>
        <v>1.6</v>
      </c>
      <c r="MW33">
        <f t="shared" si="27"/>
        <v>0.97916791871955233</v>
      </c>
      <c r="MX33">
        <f t="shared" si="28"/>
        <v>1.45</v>
      </c>
      <c r="MY33">
        <f t="shared" si="29"/>
        <v>1.5919584373884113</v>
      </c>
      <c r="MZ33">
        <f t="shared" si="30"/>
        <v>1.25</v>
      </c>
      <c r="NA33">
        <f t="shared" si="31"/>
        <v>1.1672200355597311</v>
      </c>
      <c r="NB33">
        <f t="shared" si="32"/>
        <v>1.9</v>
      </c>
      <c r="NC33">
        <f t="shared" si="33"/>
        <v>1.8675520568955699</v>
      </c>
      <c r="ND33">
        <f t="shared" si="34"/>
        <v>0.99</v>
      </c>
      <c r="NE33">
        <f t="shared" si="35"/>
        <v>0.881899582422908</v>
      </c>
      <c r="NF33">
        <f t="shared" si="36"/>
        <v>2.2000000000000002</v>
      </c>
      <c r="NG33">
        <f t="shared" si="37"/>
        <v>0.92275228366749862</v>
      </c>
      <c r="NH33">
        <f t="shared" si="38"/>
        <v>1.7</v>
      </c>
      <c r="NI33">
        <f t="shared" si="39"/>
        <v>1.8351292781300217</v>
      </c>
      <c r="NJ33">
        <f t="shared" si="40"/>
        <v>2.5</v>
      </c>
      <c r="NK33">
        <f t="shared" si="41"/>
        <v>0.31774323190237125</v>
      </c>
      <c r="NL33">
        <f t="shared" si="42"/>
        <v>2.8</v>
      </c>
      <c r="NM33">
        <f t="shared" si="43"/>
        <v>2.9439883119117662</v>
      </c>
      <c r="NN33">
        <f t="shared" si="44"/>
        <v>2</v>
      </c>
      <c r="NO33">
        <f t="shared" si="45"/>
        <v>0.53821812750809828</v>
      </c>
      <c r="NP33">
        <f t="shared" si="46"/>
        <v>2.2000000000000002</v>
      </c>
      <c r="NQ33">
        <f t="shared" si="47"/>
        <v>1.2158542037080533</v>
      </c>
      <c r="NR33">
        <f t="shared" si="48"/>
        <v>4.4000000000000004</v>
      </c>
      <c r="NS33">
        <f t="shared" si="49"/>
        <v>0.74831773390884992</v>
      </c>
      <c r="NT33">
        <f t="shared" si="50"/>
        <v>4.4000000000000004</v>
      </c>
      <c r="NU33">
        <f t="shared" si="51"/>
        <v>0.66855769814560162</v>
      </c>
      <c r="NZ33" t="str">
        <f t="shared" si="84"/>
        <v/>
      </c>
      <c r="OA33" t="str">
        <f t="shared" si="85"/>
        <v/>
      </c>
      <c r="OB33" t="str">
        <f t="shared" si="52"/>
        <v/>
      </c>
      <c r="OC33" t="str">
        <f t="shared" si="53"/>
        <v/>
      </c>
      <c r="OD33">
        <f t="shared" si="54"/>
        <v>2.5</v>
      </c>
      <c r="OE33">
        <f t="shared" si="55"/>
        <v>2.4900694091940934</v>
      </c>
      <c r="OF33">
        <f t="shared" si="56"/>
        <v>2.5</v>
      </c>
      <c r="OG33">
        <f t="shared" si="57"/>
        <v>2.4900694091940934</v>
      </c>
      <c r="OH33">
        <f t="shared" si="58"/>
        <v>2.5</v>
      </c>
      <c r="OI33">
        <f t="shared" si="59"/>
        <v>2.477100297687874</v>
      </c>
      <c r="OJ33">
        <f t="shared" si="60"/>
        <v>2.5</v>
      </c>
      <c r="OK33">
        <f t="shared" si="61"/>
        <v>2.4122547401567775</v>
      </c>
      <c r="OL33">
        <f t="shared" si="62"/>
        <v>2.5</v>
      </c>
      <c r="OM33">
        <f t="shared" si="63"/>
        <v>2.4965539649472031</v>
      </c>
      <c r="ON33">
        <f t="shared" si="64"/>
        <v>2.5</v>
      </c>
      <c r="OO33">
        <f t="shared" si="65"/>
        <v>2.477100297687874</v>
      </c>
      <c r="OP33">
        <f t="shared" si="66"/>
        <v>2.5</v>
      </c>
      <c r="OQ33">
        <f t="shared" si="67"/>
        <v>2.4576466304285454</v>
      </c>
      <c r="OR33">
        <f t="shared" si="68"/>
        <v>2.5</v>
      </c>
      <c r="OS33">
        <f t="shared" si="69"/>
        <v>2.477100297687874</v>
      </c>
      <c r="OT33">
        <f t="shared" si="70"/>
        <v>2.5</v>
      </c>
      <c r="OU33">
        <f t="shared" si="71"/>
        <v>2.477100297687874</v>
      </c>
      <c r="OV33">
        <f t="shared" si="72"/>
        <v>2.2999999999999998</v>
      </c>
      <c r="OW33">
        <f t="shared" si="73"/>
        <v>2.5030385207003127</v>
      </c>
      <c r="OX33" t="str">
        <f t="shared" si="74"/>
        <v/>
      </c>
      <c r="OY33" t="str">
        <f t="shared" si="75"/>
        <v/>
      </c>
      <c r="OZ33" t="str">
        <f t="shared" si="76"/>
        <v/>
      </c>
      <c r="PA33" t="str">
        <f t="shared" si="77"/>
        <v/>
      </c>
    </row>
    <row r="34" spans="14:417" x14ac:dyDescent="0.25">
      <c r="Q34" s="38">
        <f t="shared" si="82"/>
        <v>19</v>
      </c>
      <c r="R34" s="21">
        <v>1.6</v>
      </c>
      <c r="S34" s="22">
        <v>0.64680568872546262</v>
      </c>
      <c r="T34" s="178">
        <v>1.6</v>
      </c>
      <c r="U34" s="179">
        <v>0.34377467707849396</v>
      </c>
      <c r="V34" s="24">
        <v>1.25</v>
      </c>
      <c r="W34" s="24">
        <v>0.60096906511499681</v>
      </c>
      <c r="X34" s="178">
        <v>0.27251303248591546</v>
      </c>
      <c r="Y34" s="179">
        <v>0.22499709956715719</v>
      </c>
      <c r="Z34" s="24">
        <v>2.5</v>
      </c>
      <c r="AA34" s="26">
        <v>0.55800000000000005</v>
      </c>
      <c r="AB34" s="24">
        <v>0.9</v>
      </c>
      <c r="AC34" s="24">
        <v>0.25464790894703254</v>
      </c>
      <c r="AD34" s="24">
        <v>2.5</v>
      </c>
      <c r="AE34" s="24">
        <v>0.26610706484964902</v>
      </c>
      <c r="AF34" s="24">
        <v>1.8</v>
      </c>
      <c r="AG34" s="24">
        <v>0.35065017062006382</v>
      </c>
      <c r="AH34" s="25">
        <v>1.8</v>
      </c>
      <c r="AI34" s="26">
        <v>0.19302311498185068</v>
      </c>
      <c r="AJ34" s="25">
        <v>1.6</v>
      </c>
      <c r="AK34" s="26">
        <v>0.38451834251001915</v>
      </c>
      <c r="AL34" s="25">
        <v>1.45</v>
      </c>
      <c r="AM34" s="26">
        <v>0.6251606164649649</v>
      </c>
      <c r="AN34" s="25">
        <v>1.25</v>
      </c>
      <c r="AO34" s="26">
        <v>0.45836623610465854</v>
      </c>
      <c r="AP34" s="25">
        <v>1.9</v>
      </c>
      <c r="AQ34" s="26">
        <v>0.73338597776745373</v>
      </c>
      <c r="AR34" s="25">
        <v>0.99</v>
      </c>
      <c r="AS34" s="26">
        <v>0.34632115616796427</v>
      </c>
      <c r="AT34" s="25">
        <v>2.2000000000000002</v>
      </c>
      <c r="AU34" s="26">
        <v>0.36236397443162732</v>
      </c>
      <c r="AV34" s="45">
        <v>1.7</v>
      </c>
      <c r="AW34" s="26">
        <v>0.72065358232010202</v>
      </c>
      <c r="AX34" s="25">
        <v>2.5</v>
      </c>
      <c r="AY34" s="26">
        <v>0.12477747538404595</v>
      </c>
      <c r="AZ34" s="24">
        <v>2.8</v>
      </c>
      <c r="BA34" s="24">
        <v>1.1561015066195277</v>
      </c>
      <c r="BB34" s="25">
        <v>2</v>
      </c>
      <c r="BC34" s="26">
        <v>0.21135776442603701</v>
      </c>
      <c r="BD34" s="24">
        <v>2.2000000000000002</v>
      </c>
      <c r="BE34" s="24">
        <v>0.47746482927568601</v>
      </c>
      <c r="BF34" s="25">
        <v>4.4000000000000004</v>
      </c>
      <c r="BG34" s="26">
        <v>0.29386368692487558</v>
      </c>
      <c r="BH34" s="24">
        <v>4.4000000000000004</v>
      </c>
      <c r="BI34" s="24">
        <v>0.26254199412439055</v>
      </c>
      <c r="BJ34" s="25">
        <v>1.0073480034228488</v>
      </c>
      <c r="BK34" s="26">
        <v>0.36228441865473593</v>
      </c>
      <c r="BL34" s="25"/>
      <c r="BM34" s="26"/>
      <c r="BN34" s="25"/>
      <c r="BO34" s="26"/>
      <c r="BP34" s="25"/>
      <c r="BQ34" s="26"/>
      <c r="BR34" s="25">
        <v>2.5</v>
      </c>
      <c r="BS34" s="26">
        <v>0.97784797035660498</v>
      </c>
      <c r="BT34" s="25">
        <v>2.5</v>
      </c>
      <c r="BU34" s="26">
        <v>0.97784797035660498</v>
      </c>
      <c r="BV34" s="21">
        <v>2.5</v>
      </c>
      <c r="BW34" s="22">
        <v>0.97275501217766436</v>
      </c>
      <c r="BX34" s="21">
        <v>2.5</v>
      </c>
      <c r="BY34" s="22">
        <v>0.94729022128296103</v>
      </c>
      <c r="BZ34" s="21">
        <v>2.5</v>
      </c>
      <c r="CA34" s="23">
        <v>0.98039444944607534</v>
      </c>
      <c r="CB34" s="25">
        <v>2.5</v>
      </c>
      <c r="CC34" s="26">
        <v>0.97275501217766436</v>
      </c>
      <c r="CD34" s="25">
        <v>2.5</v>
      </c>
      <c r="CE34" s="26">
        <v>0.96511557490925337</v>
      </c>
      <c r="CF34" s="25">
        <v>2.5</v>
      </c>
      <c r="CG34" s="26">
        <v>0.97275501217766436</v>
      </c>
      <c r="CH34" s="24">
        <v>2.5</v>
      </c>
      <c r="CI34" s="24">
        <v>0.97275501217766436</v>
      </c>
      <c r="CJ34" s="25">
        <v>2.2999999999999998</v>
      </c>
      <c r="CK34" s="26">
        <v>0.98294092853554571</v>
      </c>
      <c r="CL34" s="25"/>
      <c r="CM34" s="302"/>
      <c r="CN34" s="24"/>
      <c r="CO34" s="300"/>
      <c r="CP34" s="27">
        <v>3</v>
      </c>
      <c r="CQ34" s="300">
        <f t="shared" si="83"/>
        <v>0.23094010767585033</v>
      </c>
      <c r="CR34" s="296"/>
      <c r="CS34" s="243"/>
      <c r="CT34" s="242"/>
      <c r="CU34" s="243"/>
      <c r="CV34" s="242"/>
      <c r="CW34" s="243"/>
      <c r="CX34" s="242"/>
      <c r="CY34" s="243"/>
      <c r="CZ34" s="264"/>
      <c r="DA34" s="265"/>
      <c r="DB34" s="264">
        <v>1.8000000000000005</v>
      </c>
      <c r="DC34" s="265">
        <v>1.0070022527789839</v>
      </c>
      <c r="DD34" s="264">
        <v>1.2</v>
      </c>
      <c r="DE34" s="265">
        <v>0.43060961402943204</v>
      </c>
      <c r="DF34" s="64"/>
      <c r="DG34" s="65"/>
      <c r="DH34" s="64"/>
      <c r="DI34" s="65"/>
      <c r="DJ34" s="64"/>
      <c r="DK34" s="65"/>
      <c r="DL34" s="64"/>
      <c r="DM34" s="65"/>
      <c r="DN34" s="64"/>
      <c r="DO34" s="65"/>
      <c r="DP34" s="64"/>
      <c r="DQ34" s="65"/>
      <c r="DR34" s="64"/>
      <c r="DS34" s="65"/>
      <c r="DT34" s="64"/>
      <c r="DU34" s="65"/>
      <c r="DV34" s="64"/>
      <c r="DW34" s="65"/>
      <c r="DX34" s="64"/>
      <c r="DY34" s="65"/>
      <c r="DZ34" s="64"/>
      <c r="EA34" s="65"/>
      <c r="EB34" s="64"/>
      <c r="EC34" s="65"/>
      <c r="ED34" s="64"/>
      <c r="EE34" s="65"/>
      <c r="EF34" s="64"/>
      <c r="EG34" s="65"/>
      <c r="EH34" s="64"/>
      <c r="EI34" s="65"/>
      <c r="EJ34" s="64"/>
      <c r="EK34" s="65"/>
      <c r="EL34" s="64"/>
      <c r="EM34" s="65"/>
      <c r="EN34" s="64"/>
      <c r="EO34" s="65"/>
      <c r="EP34" s="64"/>
      <c r="EQ34" s="65"/>
      <c r="ER34" s="64"/>
      <c r="ES34" s="65"/>
      <c r="ET34" s="64"/>
      <c r="EU34" s="65"/>
      <c r="EV34" s="64"/>
      <c r="EW34" s="65"/>
      <c r="EX34" s="64"/>
      <c r="EY34" s="65"/>
      <c r="EZ34" s="64"/>
      <c r="FA34" s="65"/>
      <c r="FB34" s="64"/>
      <c r="FC34" s="65"/>
      <c r="FD34" s="64"/>
      <c r="FE34" s="65"/>
      <c r="FF34" s="64"/>
      <c r="FG34" s="65"/>
      <c r="FH34" s="64"/>
      <c r="FI34" s="65"/>
      <c r="FJ34" s="64"/>
      <c r="FK34" s="65"/>
      <c r="FL34" s="64"/>
      <c r="FM34" s="65"/>
      <c r="FN34" s="64"/>
      <c r="FO34" s="65"/>
      <c r="FP34" s="64"/>
      <c r="FQ34" s="65"/>
      <c r="FR34" s="64"/>
      <c r="FS34" s="65"/>
      <c r="FT34" s="64"/>
      <c r="FU34" s="65"/>
      <c r="FV34" s="64"/>
      <c r="FW34" s="65"/>
      <c r="FX34" s="64"/>
      <c r="FY34" s="65"/>
      <c r="FZ34" s="64"/>
      <c r="GA34" s="65"/>
      <c r="GB34" s="64"/>
      <c r="GC34" s="65"/>
      <c r="GD34" s="64"/>
      <c r="GE34" s="65"/>
      <c r="GF34" s="64"/>
      <c r="GG34" s="65"/>
      <c r="GH34" s="64"/>
      <c r="GI34" s="65"/>
      <c r="GJ34" s="64"/>
      <c r="GK34" s="65"/>
      <c r="GL34" s="64"/>
      <c r="GM34" s="65"/>
      <c r="GN34" s="64"/>
      <c r="GO34" s="65"/>
      <c r="GP34" s="64"/>
      <c r="GQ34" s="65"/>
      <c r="GR34" s="64"/>
      <c r="GS34" s="65"/>
      <c r="GT34" s="64"/>
      <c r="GU34" s="65"/>
      <c r="GV34" s="64"/>
      <c r="GW34" s="65"/>
      <c r="GX34" s="64"/>
      <c r="GY34" s="65"/>
      <c r="GZ34" s="64"/>
      <c r="HA34" s="65"/>
      <c r="HB34" s="64"/>
      <c r="HC34" s="65"/>
      <c r="HD34" s="64"/>
      <c r="HE34" s="65"/>
      <c r="HF34" s="64"/>
      <c r="HG34" s="65"/>
      <c r="HH34" s="64"/>
      <c r="HI34" s="65"/>
      <c r="HJ34" s="64"/>
      <c r="HK34" s="65"/>
      <c r="HL34" s="64"/>
      <c r="HM34" s="65"/>
      <c r="HN34" s="64"/>
      <c r="HO34" s="65"/>
      <c r="HP34" s="64"/>
      <c r="HQ34" s="65"/>
      <c r="HR34" s="64"/>
      <c r="HS34" s="65"/>
      <c r="HT34" s="64"/>
      <c r="HU34" s="65"/>
      <c r="HV34" s="64"/>
      <c r="HW34" s="65"/>
      <c r="HX34" s="64"/>
      <c r="HY34" s="65"/>
      <c r="HZ34" s="64"/>
      <c r="IA34" s="65"/>
      <c r="IB34" s="64"/>
      <c r="IC34" s="65"/>
      <c r="ID34" s="64"/>
      <c r="IE34" s="65"/>
      <c r="IF34" s="64"/>
      <c r="IG34" s="65"/>
      <c r="IH34" s="64"/>
      <c r="II34" s="65"/>
      <c r="IJ34" s="64"/>
      <c r="IK34" s="65"/>
      <c r="IL34" s="64"/>
      <c r="IM34" s="65"/>
      <c r="IN34" s="64"/>
      <c r="IO34" s="65"/>
      <c r="IP34" s="64"/>
      <c r="IQ34" s="65"/>
      <c r="IR34" s="64"/>
      <c r="IS34" s="65"/>
      <c r="IT34" s="64"/>
      <c r="IU34" s="65"/>
      <c r="IV34" s="64"/>
      <c r="IW34" s="65"/>
      <c r="IX34" s="64"/>
      <c r="IY34" s="65"/>
      <c r="IZ34" s="64"/>
      <c r="JA34" s="65"/>
      <c r="JB34" s="64"/>
      <c r="JC34" s="65"/>
      <c r="JD34" s="64"/>
      <c r="JE34" s="65"/>
      <c r="JF34" s="64"/>
      <c r="JG34" s="65"/>
      <c r="JH34" s="64"/>
      <c r="JI34" s="65"/>
      <c r="JJ34" s="64"/>
      <c r="JK34" s="65"/>
      <c r="JL34" s="64"/>
      <c r="JM34" s="65"/>
      <c r="JN34" s="64"/>
      <c r="JO34" s="65"/>
      <c r="JP34" s="64"/>
      <c r="JQ34" s="65"/>
      <c r="JR34" s="64"/>
      <c r="JS34" s="65"/>
      <c r="JT34" s="64"/>
      <c r="JU34" s="65"/>
      <c r="JV34" s="64"/>
      <c r="JW34" s="65"/>
      <c r="JX34" s="64"/>
      <c r="JY34" s="65"/>
      <c r="JZ34" s="64"/>
      <c r="KA34" s="65"/>
      <c r="KB34" s="64"/>
      <c r="KC34" s="65"/>
      <c r="KD34" s="64"/>
      <c r="KE34" s="65"/>
      <c r="KF34" s="64"/>
      <c r="KG34" s="65"/>
      <c r="KH34" s="64"/>
      <c r="KI34" s="65"/>
      <c r="KJ34" s="64"/>
      <c r="KK34" s="65"/>
      <c r="KL34" s="64"/>
      <c r="KM34" s="65"/>
      <c r="KN34" s="64"/>
      <c r="KO34" s="65"/>
      <c r="KP34" s="64"/>
      <c r="KQ34" s="65"/>
      <c r="KR34" s="64"/>
      <c r="KS34" s="65"/>
      <c r="KT34" s="64"/>
      <c r="KU34" s="65"/>
      <c r="KV34" s="64"/>
      <c r="KW34" s="65"/>
      <c r="KX34" s="64"/>
      <c r="KY34" s="65"/>
      <c r="KZ34" s="64"/>
      <c r="LA34" s="65"/>
      <c r="LB34" s="64"/>
      <c r="LC34" s="65"/>
      <c r="LD34" s="64"/>
      <c r="LE34" s="65"/>
      <c r="LH34" s="12">
        <f t="shared" si="78"/>
        <v>0.27251303248591546</v>
      </c>
      <c r="LI34" s="10">
        <f t="shared" si="86"/>
        <v>0.22499709956715719</v>
      </c>
      <c r="LK34" s="12">
        <f t="shared" si="10"/>
        <v>0.27251303248591546</v>
      </c>
      <c r="LL34" s="10" cm="1">
        <f t="array" ref="LL34">INDEX(drag_functions_data,Q34,(2*chosen_drag_function))*$B$3</f>
        <v>0.22499709956715719</v>
      </c>
      <c r="LO34" s="12">
        <f t="shared" si="80"/>
        <v>2.5</v>
      </c>
      <c r="LP34" s="10">
        <f t="shared" si="87"/>
        <v>0.26610706484964902</v>
      </c>
      <c r="LR34" s="12">
        <f t="shared" si="11"/>
        <v>2.5</v>
      </c>
      <c r="LS34" s="10" cm="1">
        <f t="array" ref="LS34">INDEX(drag_functions_data,Q34,(2*$B$6)) * $B$7</f>
        <v>0.26610706484964902</v>
      </c>
      <c r="LT34" s="24"/>
      <c r="MD34">
        <f t="shared" si="12"/>
        <v>1.65</v>
      </c>
      <c r="ME34">
        <f t="shared" si="13"/>
        <v>1.6341080497836236</v>
      </c>
      <c r="MF34">
        <f t="shared" si="14"/>
        <v>1.65</v>
      </c>
      <c r="MG34">
        <f t="shared" si="15"/>
        <v>0.85596135941046958</v>
      </c>
      <c r="MH34">
        <f t="shared" si="16"/>
        <v>1.3</v>
      </c>
      <c r="MI34">
        <f t="shared" si="17"/>
        <v>1.5692624922525276</v>
      </c>
      <c r="MN34">
        <f t="shared" si="18"/>
        <v>0.95</v>
      </c>
      <c r="MO34">
        <f t="shared" si="19"/>
        <v>0.74572391160760598</v>
      </c>
      <c r="MP34">
        <f t="shared" si="20"/>
        <v>2.72</v>
      </c>
      <c r="MQ34">
        <f t="shared" si="21"/>
        <v>0.64715866416033985</v>
      </c>
      <c r="MR34">
        <f t="shared" si="22"/>
        <v>1.9</v>
      </c>
      <c r="MS34">
        <f t="shared" si="23"/>
        <v>0.86374282631420118</v>
      </c>
      <c r="MT34">
        <f t="shared" si="24"/>
        <v>1.9</v>
      </c>
      <c r="MU34">
        <f t="shared" si="25"/>
        <v>0.46040345847078284</v>
      </c>
      <c r="MV34">
        <f t="shared" si="26"/>
        <v>1.65</v>
      </c>
      <c r="MW34">
        <f t="shared" si="27"/>
        <v>0.96619880721333307</v>
      </c>
      <c r="MX34">
        <f t="shared" si="28"/>
        <v>1.5</v>
      </c>
      <c r="MY34">
        <f t="shared" si="29"/>
        <v>1.5854738816353016</v>
      </c>
      <c r="MZ34">
        <f t="shared" si="30"/>
        <v>1.3</v>
      </c>
      <c r="NA34">
        <f t="shared" si="31"/>
        <v>1.1737045913128408</v>
      </c>
      <c r="NB34">
        <f t="shared" si="32"/>
        <v>2</v>
      </c>
      <c r="NC34">
        <f t="shared" si="33"/>
        <v>1.8383715560065765</v>
      </c>
      <c r="ND34">
        <f t="shared" si="34"/>
        <v>1</v>
      </c>
      <c r="NE34">
        <f t="shared" si="35"/>
        <v>0.94674513995400411</v>
      </c>
      <c r="NF34">
        <f t="shared" si="36"/>
        <v>2.4</v>
      </c>
      <c r="NG34">
        <f t="shared" si="37"/>
        <v>0.87865730454635338</v>
      </c>
      <c r="NH34">
        <f t="shared" si="38"/>
        <v>1.8</v>
      </c>
      <c r="NI34">
        <f t="shared" si="39"/>
        <v>1.7962219436113644</v>
      </c>
      <c r="NJ34">
        <f t="shared" si="40"/>
        <v>3</v>
      </c>
      <c r="NK34">
        <f t="shared" si="41"/>
        <v>0.28532045313682314</v>
      </c>
      <c r="NL34">
        <f t="shared" si="42"/>
        <v>3</v>
      </c>
      <c r="NM34">
        <f t="shared" si="43"/>
        <v>2.8921118658868896</v>
      </c>
      <c r="NN34">
        <f t="shared" si="44"/>
        <v>2.2000000000000002</v>
      </c>
      <c r="NO34">
        <f t="shared" si="45"/>
        <v>0.49477160396226394</v>
      </c>
      <c r="NP34">
        <f t="shared" si="46"/>
        <v>2.5</v>
      </c>
      <c r="NQ34">
        <f t="shared" si="47"/>
        <v>1.0868115442211719</v>
      </c>
      <c r="NR34">
        <f t="shared" si="48"/>
        <v>4.8</v>
      </c>
      <c r="NS34">
        <f t="shared" si="49"/>
        <v>0.6828237208024428</v>
      </c>
      <c r="NT34">
        <f t="shared" si="50"/>
        <v>4.8</v>
      </c>
      <c r="NU34">
        <f t="shared" si="51"/>
        <v>0.59333685140952996</v>
      </c>
      <c r="NZ34" t="str">
        <f t="shared" si="84"/>
        <v/>
      </c>
      <c r="OA34" t="str">
        <f t="shared" si="85"/>
        <v/>
      </c>
      <c r="OB34" t="str">
        <f t="shared" si="52"/>
        <v/>
      </c>
      <c r="OC34" t="str">
        <f t="shared" si="53"/>
        <v/>
      </c>
      <c r="OD34">
        <f t="shared" si="54"/>
        <v>3</v>
      </c>
      <c r="OE34">
        <f t="shared" si="55"/>
        <v>2.4187392959098877</v>
      </c>
      <c r="OF34">
        <f t="shared" si="56"/>
        <v>3</v>
      </c>
      <c r="OG34">
        <f t="shared" si="57"/>
        <v>2.4187392959098877</v>
      </c>
      <c r="OH34">
        <f t="shared" si="58"/>
        <v>3</v>
      </c>
      <c r="OI34">
        <f t="shared" si="59"/>
        <v>2.4187392959098877</v>
      </c>
      <c r="OJ34">
        <f t="shared" si="60"/>
        <v>3</v>
      </c>
      <c r="OK34">
        <f t="shared" si="61"/>
        <v>2.3928010728974489</v>
      </c>
      <c r="OL34">
        <f t="shared" si="62"/>
        <v>3</v>
      </c>
      <c r="OM34">
        <f t="shared" si="63"/>
        <v>2.4187392959098877</v>
      </c>
      <c r="ON34">
        <f t="shared" si="64"/>
        <v>3</v>
      </c>
      <c r="OO34">
        <f t="shared" si="65"/>
        <v>2.4187392959098877</v>
      </c>
      <c r="OP34">
        <f t="shared" si="66"/>
        <v>3</v>
      </c>
      <c r="OQ34">
        <f t="shared" si="67"/>
        <v>2.4187392959098877</v>
      </c>
      <c r="OR34">
        <f t="shared" si="68"/>
        <v>3</v>
      </c>
      <c r="OS34">
        <f t="shared" si="69"/>
        <v>2.4187392959098877</v>
      </c>
      <c r="OT34">
        <f t="shared" si="70"/>
        <v>3</v>
      </c>
      <c r="OU34">
        <f t="shared" si="71"/>
        <v>2.4187392959098877</v>
      </c>
      <c r="OV34">
        <f t="shared" si="72"/>
        <v>2.6880000000000002</v>
      </c>
      <c r="OW34">
        <f t="shared" si="73"/>
        <v>2.4511620746754357</v>
      </c>
      <c r="OX34" t="str">
        <f t="shared" si="74"/>
        <v/>
      </c>
      <c r="OY34" t="str">
        <f t="shared" si="75"/>
        <v/>
      </c>
      <c r="OZ34" t="str">
        <f t="shared" si="76"/>
        <v/>
      </c>
      <c r="PA34" t="str">
        <f t="shared" si="77"/>
        <v/>
      </c>
    </row>
    <row r="35" spans="14:417" x14ac:dyDescent="0.25">
      <c r="Q35" s="38">
        <f t="shared" si="82"/>
        <v>20</v>
      </c>
      <c r="R35" s="21">
        <v>1.65</v>
      </c>
      <c r="S35" s="22">
        <v>0.641712730546522</v>
      </c>
      <c r="T35" s="178">
        <v>1.65</v>
      </c>
      <c r="U35" s="179">
        <v>0.33613523981008298</v>
      </c>
      <c r="V35" s="24">
        <v>1.3</v>
      </c>
      <c r="W35" s="24">
        <v>0.61624793965181879</v>
      </c>
      <c r="X35" s="178">
        <v>0.27877851838099138</v>
      </c>
      <c r="Y35" s="179">
        <v>0.22418414287329644</v>
      </c>
      <c r="Z35" s="24">
        <v>3</v>
      </c>
      <c r="AA35" s="26">
        <v>0.51400000000000001</v>
      </c>
      <c r="AB35" s="24">
        <v>0.95</v>
      </c>
      <c r="AC35" s="24">
        <v>0.29284509528908742</v>
      </c>
      <c r="AD35" s="24">
        <v>2.72</v>
      </c>
      <c r="AE35" s="24">
        <v>0.25413861312913849</v>
      </c>
      <c r="AF35" s="24">
        <v>1.9</v>
      </c>
      <c r="AG35" s="24">
        <v>0.33919101471744739</v>
      </c>
      <c r="AH35" s="25">
        <v>1.9</v>
      </c>
      <c r="AI35" s="26">
        <v>0.1808000153523931</v>
      </c>
      <c r="AJ35" s="25">
        <v>1.65</v>
      </c>
      <c r="AK35" s="26">
        <v>0.37942538433107847</v>
      </c>
      <c r="AL35" s="25">
        <v>1.5</v>
      </c>
      <c r="AM35" s="26">
        <v>0.62261413737549454</v>
      </c>
      <c r="AN35" s="25">
        <v>1.3</v>
      </c>
      <c r="AO35" s="26">
        <v>0.46091271519412891</v>
      </c>
      <c r="AP35" s="25">
        <v>2</v>
      </c>
      <c r="AQ35" s="26">
        <v>0.72192682186483725</v>
      </c>
      <c r="AR35" s="25">
        <v>1</v>
      </c>
      <c r="AS35" s="26">
        <v>0.37178594706266749</v>
      </c>
      <c r="AT35" s="25">
        <v>2.4</v>
      </c>
      <c r="AU35" s="26">
        <v>0.34504791662322915</v>
      </c>
      <c r="AV35" s="45">
        <v>1.8</v>
      </c>
      <c r="AW35" s="26">
        <v>0.70537470778328026</v>
      </c>
      <c r="AX35" s="25">
        <v>3</v>
      </c>
      <c r="AY35" s="26">
        <v>0.11204507993669431</v>
      </c>
      <c r="AZ35" s="24">
        <v>3</v>
      </c>
      <c r="BA35" s="24">
        <v>1.1357296739037652</v>
      </c>
      <c r="BB35" s="25">
        <v>2.2000000000000002</v>
      </c>
      <c r="BC35" s="26">
        <v>0.19429635452658586</v>
      </c>
      <c r="BD35" s="24">
        <v>2.5</v>
      </c>
      <c r="BE35" s="24">
        <v>0.42678989539522655</v>
      </c>
      <c r="BF35" s="25">
        <v>4.8</v>
      </c>
      <c r="BG35" s="26">
        <v>0.26814424812122528</v>
      </c>
      <c r="BH35" s="24">
        <v>4.8</v>
      </c>
      <c r="BI35" s="24">
        <v>0.23300283668653476</v>
      </c>
      <c r="BJ35" s="25">
        <v>1.0161356718019596</v>
      </c>
      <c r="BK35" s="26">
        <v>0.36858738040731398</v>
      </c>
      <c r="BL35" s="25"/>
      <c r="BM35" s="26"/>
      <c r="BN35" s="25"/>
      <c r="BO35" s="26"/>
      <c r="BP35" s="25"/>
      <c r="BQ35" s="26"/>
      <c r="BR35" s="25">
        <v>3</v>
      </c>
      <c r="BS35" s="26">
        <v>0.9498367003724314</v>
      </c>
      <c r="BT35" s="25">
        <v>3</v>
      </c>
      <c r="BU35" s="26">
        <v>0.9498367003724314</v>
      </c>
      <c r="BV35" s="25">
        <v>3</v>
      </c>
      <c r="BW35" s="26">
        <v>0.9498367003724314</v>
      </c>
      <c r="BX35" s="21">
        <v>3</v>
      </c>
      <c r="BY35" s="22">
        <v>0.93965078401455004</v>
      </c>
      <c r="BZ35" s="21">
        <v>3</v>
      </c>
      <c r="CA35" s="23">
        <v>0.9498367003724314</v>
      </c>
      <c r="CB35" s="25">
        <v>3</v>
      </c>
      <c r="CC35" s="26">
        <v>0.9498367003724314</v>
      </c>
      <c r="CD35" s="25">
        <v>3</v>
      </c>
      <c r="CE35" s="26">
        <v>0.9498367003724314</v>
      </c>
      <c r="CF35" s="25">
        <v>3</v>
      </c>
      <c r="CG35" s="26">
        <v>0.9498367003724314</v>
      </c>
      <c r="CH35" s="24">
        <v>3</v>
      </c>
      <c r="CI35" s="24">
        <v>0.9498367003724314</v>
      </c>
      <c r="CJ35" s="25">
        <v>2.6880000000000002</v>
      </c>
      <c r="CK35" s="26">
        <v>0.962569095819783</v>
      </c>
      <c r="CL35" s="25"/>
      <c r="CM35" s="302"/>
      <c r="CN35" s="24"/>
      <c r="CO35" s="300"/>
      <c r="CP35" s="27">
        <v>3.5</v>
      </c>
      <c r="CQ35" s="300">
        <f t="shared" si="83"/>
        <v>0.21380899352993951</v>
      </c>
      <c r="CR35" s="296"/>
      <c r="CS35" s="243"/>
      <c r="CT35" s="242"/>
      <c r="CU35" s="243"/>
      <c r="CV35" s="242"/>
      <c r="CW35" s="243"/>
      <c r="CX35" s="242"/>
      <c r="CY35" s="243"/>
      <c r="CZ35" s="264"/>
      <c r="DA35" s="265"/>
      <c r="DB35" s="264">
        <v>1.9000000000000006</v>
      </c>
      <c r="DC35" s="265">
        <v>1.0032269108976402</v>
      </c>
      <c r="DD35" s="264">
        <v>1.2999999999999998</v>
      </c>
      <c r="DE35" s="265">
        <v>0.43799440338889595</v>
      </c>
      <c r="DF35" s="64"/>
      <c r="DG35" s="65"/>
      <c r="DH35" s="64"/>
      <c r="DI35" s="65"/>
      <c r="DJ35" s="64"/>
      <c r="DK35" s="65"/>
      <c r="DL35" s="64"/>
      <c r="DM35" s="65"/>
      <c r="DN35" s="64"/>
      <c r="DO35" s="65"/>
      <c r="DP35" s="64"/>
      <c r="DQ35" s="65"/>
      <c r="DR35" s="64"/>
      <c r="DS35" s="65"/>
      <c r="DT35" s="64"/>
      <c r="DU35" s="65"/>
      <c r="DV35" s="64"/>
      <c r="DW35" s="65"/>
      <c r="DX35" s="64"/>
      <c r="DY35" s="65"/>
      <c r="DZ35" s="64"/>
      <c r="EA35" s="65"/>
      <c r="EB35" s="64"/>
      <c r="EC35" s="65"/>
      <c r="ED35" s="64"/>
      <c r="EE35" s="65"/>
      <c r="EF35" s="64"/>
      <c r="EG35" s="65"/>
      <c r="EH35" s="64"/>
      <c r="EI35" s="65"/>
      <c r="EJ35" s="64"/>
      <c r="EK35" s="65"/>
      <c r="EL35" s="64"/>
      <c r="EM35" s="65"/>
      <c r="EN35" s="64"/>
      <c r="EO35" s="65"/>
      <c r="EP35" s="64"/>
      <c r="EQ35" s="65"/>
      <c r="ER35" s="64"/>
      <c r="ES35" s="65"/>
      <c r="ET35" s="64"/>
      <c r="EU35" s="65"/>
      <c r="EV35" s="64"/>
      <c r="EW35" s="65"/>
      <c r="EX35" s="64"/>
      <c r="EY35" s="65"/>
      <c r="EZ35" s="64"/>
      <c r="FA35" s="65"/>
      <c r="FB35" s="64"/>
      <c r="FC35" s="65"/>
      <c r="FD35" s="64"/>
      <c r="FE35" s="65"/>
      <c r="FF35" s="64"/>
      <c r="FG35" s="65"/>
      <c r="FH35" s="64"/>
      <c r="FI35" s="65"/>
      <c r="FJ35" s="64"/>
      <c r="FK35" s="65"/>
      <c r="FL35" s="64"/>
      <c r="FM35" s="65"/>
      <c r="FN35" s="64"/>
      <c r="FO35" s="65"/>
      <c r="FP35" s="64"/>
      <c r="FQ35" s="65"/>
      <c r="FR35" s="64"/>
      <c r="FS35" s="65"/>
      <c r="FT35" s="64"/>
      <c r="FU35" s="65"/>
      <c r="FV35" s="64"/>
      <c r="FW35" s="65"/>
      <c r="FX35" s="64"/>
      <c r="FY35" s="65"/>
      <c r="FZ35" s="64"/>
      <c r="GA35" s="65"/>
      <c r="GB35" s="64"/>
      <c r="GC35" s="65"/>
      <c r="GD35" s="64"/>
      <c r="GE35" s="65"/>
      <c r="GF35" s="64"/>
      <c r="GG35" s="65"/>
      <c r="GH35" s="64"/>
      <c r="GI35" s="65"/>
      <c r="GJ35" s="64"/>
      <c r="GK35" s="65"/>
      <c r="GL35" s="64"/>
      <c r="GM35" s="65"/>
      <c r="GN35" s="64"/>
      <c r="GO35" s="65"/>
      <c r="GP35" s="64"/>
      <c r="GQ35" s="65"/>
      <c r="GR35" s="64"/>
      <c r="GS35" s="65"/>
      <c r="GT35" s="64"/>
      <c r="GU35" s="65"/>
      <c r="GV35" s="64"/>
      <c r="GW35" s="65"/>
      <c r="GX35" s="64"/>
      <c r="GY35" s="65"/>
      <c r="GZ35" s="64"/>
      <c r="HA35" s="65"/>
      <c r="HB35" s="64"/>
      <c r="HC35" s="65"/>
      <c r="HD35" s="64"/>
      <c r="HE35" s="65"/>
      <c r="HF35" s="64"/>
      <c r="HG35" s="65"/>
      <c r="HH35" s="64"/>
      <c r="HI35" s="65"/>
      <c r="HJ35" s="64"/>
      <c r="HK35" s="65"/>
      <c r="HL35" s="64"/>
      <c r="HM35" s="65"/>
      <c r="HN35" s="64"/>
      <c r="HO35" s="65"/>
      <c r="HP35" s="64"/>
      <c r="HQ35" s="65"/>
      <c r="HR35" s="64"/>
      <c r="HS35" s="65"/>
      <c r="HT35" s="64"/>
      <c r="HU35" s="65"/>
      <c r="HV35" s="64"/>
      <c r="HW35" s="65"/>
      <c r="HX35" s="64"/>
      <c r="HY35" s="65"/>
      <c r="HZ35" s="64"/>
      <c r="IA35" s="65"/>
      <c r="IB35" s="64"/>
      <c r="IC35" s="65"/>
      <c r="ID35" s="64"/>
      <c r="IE35" s="65"/>
      <c r="IF35" s="64"/>
      <c r="IG35" s="65"/>
      <c r="IH35" s="64"/>
      <c r="II35" s="65"/>
      <c r="IJ35" s="64"/>
      <c r="IK35" s="65"/>
      <c r="IL35" s="64"/>
      <c r="IM35" s="65"/>
      <c r="IN35" s="64"/>
      <c r="IO35" s="65"/>
      <c r="IP35" s="64"/>
      <c r="IQ35" s="65"/>
      <c r="IR35" s="64"/>
      <c r="IS35" s="65"/>
      <c r="IT35" s="64"/>
      <c r="IU35" s="65"/>
      <c r="IV35" s="64"/>
      <c r="IW35" s="65"/>
      <c r="IX35" s="64"/>
      <c r="IY35" s="65"/>
      <c r="IZ35" s="64"/>
      <c r="JA35" s="65"/>
      <c r="JB35" s="64"/>
      <c r="JC35" s="65"/>
      <c r="JD35" s="64"/>
      <c r="JE35" s="65"/>
      <c r="JF35" s="64"/>
      <c r="JG35" s="65"/>
      <c r="JH35" s="64"/>
      <c r="JI35" s="65"/>
      <c r="JJ35" s="64"/>
      <c r="JK35" s="65"/>
      <c r="JL35" s="64"/>
      <c r="JM35" s="65"/>
      <c r="JN35" s="64"/>
      <c r="JO35" s="65"/>
      <c r="JP35" s="64"/>
      <c r="JQ35" s="65"/>
      <c r="JR35" s="64"/>
      <c r="JS35" s="65"/>
      <c r="JT35" s="64"/>
      <c r="JU35" s="65"/>
      <c r="JV35" s="64"/>
      <c r="JW35" s="65"/>
      <c r="JX35" s="64"/>
      <c r="JY35" s="65"/>
      <c r="JZ35" s="64"/>
      <c r="KA35" s="65"/>
      <c r="KB35" s="64"/>
      <c r="KC35" s="65"/>
      <c r="KD35" s="64"/>
      <c r="KE35" s="65"/>
      <c r="KF35" s="64"/>
      <c r="KG35" s="65"/>
      <c r="KH35" s="64"/>
      <c r="KI35" s="65"/>
      <c r="KJ35" s="64"/>
      <c r="KK35" s="65"/>
      <c r="KL35" s="64"/>
      <c r="KM35" s="65"/>
      <c r="KN35" s="64"/>
      <c r="KO35" s="65"/>
      <c r="KP35" s="64"/>
      <c r="KQ35" s="65"/>
      <c r="KR35" s="64"/>
      <c r="KS35" s="65"/>
      <c r="KT35" s="64"/>
      <c r="KU35" s="65"/>
      <c r="KV35" s="64"/>
      <c r="KW35" s="65"/>
      <c r="KX35" s="64"/>
      <c r="KY35" s="65"/>
      <c r="KZ35" s="64"/>
      <c r="LA35" s="65"/>
      <c r="LB35" s="64"/>
      <c r="LC35" s="65"/>
      <c r="LD35" s="64"/>
      <c r="LE35" s="65"/>
      <c r="LH35" s="12">
        <f t="shared" si="78"/>
        <v>0.27877851838099138</v>
      </c>
      <c r="LI35" s="10">
        <f t="shared" si="86"/>
        <v>0.22418414287329644</v>
      </c>
      <c r="LK35" s="12">
        <f t="shared" si="10"/>
        <v>0.27877851838099138</v>
      </c>
      <c r="LL35" s="10" cm="1">
        <f t="array" ref="LL35">INDEX(drag_functions_data,Q35,(2*chosen_drag_function))*$B$3</f>
        <v>0.22418414287329644</v>
      </c>
      <c r="LO35" s="12">
        <f t="shared" si="80"/>
        <v>2.72</v>
      </c>
      <c r="LP35" s="10">
        <f t="shared" si="87"/>
        <v>0.25413861312913849</v>
      </c>
      <c r="LR35" s="12">
        <f t="shared" si="11"/>
        <v>2.72</v>
      </c>
      <c r="LS35" s="10" cm="1">
        <f t="array" ref="LS35">INDEX(drag_functions_data,Q35,(2*$B$6)) * $B$7</f>
        <v>0.25413861312913849</v>
      </c>
      <c r="LT35" s="24"/>
      <c r="MD35">
        <f t="shared" si="12"/>
        <v>1.7</v>
      </c>
      <c r="ME35">
        <f t="shared" si="13"/>
        <v>1.6178966604008498</v>
      </c>
      <c r="MF35">
        <f t="shared" si="14"/>
        <v>1.7</v>
      </c>
      <c r="MG35">
        <f t="shared" si="15"/>
        <v>0.83650769215114074</v>
      </c>
      <c r="MH35">
        <f t="shared" si="16"/>
        <v>1.35</v>
      </c>
      <c r="MI35">
        <f t="shared" si="17"/>
        <v>1.5919584373884113</v>
      </c>
      <c r="MN35">
        <f t="shared" si="18"/>
        <v>1</v>
      </c>
      <c r="MO35">
        <f t="shared" si="19"/>
        <v>0.97268336296644264</v>
      </c>
      <c r="MP35">
        <f t="shared" si="20"/>
        <v>3</v>
      </c>
      <c r="MQ35">
        <f t="shared" si="21"/>
        <v>0.61214206309354791</v>
      </c>
      <c r="MR35">
        <f t="shared" si="22"/>
        <v>2</v>
      </c>
      <c r="MS35">
        <f t="shared" si="23"/>
        <v>0.83650769215114074</v>
      </c>
      <c r="MT35">
        <f t="shared" si="24"/>
        <v>2</v>
      </c>
      <c r="MU35">
        <f t="shared" si="25"/>
        <v>0.43511369103365538</v>
      </c>
      <c r="MV35">
        <f t="shared" si="26"/>
        <v>1.7</v>
      </c>
      <c r="MW35">
        <f t="shared" si="27"/>
        <v>0.94350286207744927</v>
      </c>
      <c r="MX35">
        <f t="shared" si="28"/>
        <v>1.55</v>
      </c>
      <c r="MY35">
        <f t="shared" si="29"/>
        <v>1.5692624922525276</v>
      </c>
      <c r="MZ35">
        <f t="shared" si="30"/>
        <v>1.35</v>
      </c>
      <c r="NA35">
        <f t="shared" si="31"/>
        <v>1.1801891470659505</v>
      </c>
      <c r="NB35">
        <f t="shared" si="32"/>
        <v>2.1</v>
      </c>
      <c r="NC35">
        <f t="shared" si="33"/>
        <v>1.8156756108706933</v>
      </c>
      <c r="ND35">
        <f t="shared" si="34"/>
        <v>1.01</v>
      </c>
      <c r="NE35">
        <f t="shared" si="35"/>
        <v>0.98565247447266191</v>
      </c>
      <c r="NF35">
        <f t="shared" si="36"/>
        <v>2.6</v>
      </c>
      <c r="NG35">
        <f t="shared" si="37"/>
        <v>0.83391386984989679</v>
      </c>
      <c r="NH35">
        <f t="shared" si="38"/>
        <v>1.9</v>
      </c>
      <c r="NI35">
        <f t="shared" si="39"/>
        <v>1.7508300533395968</v>
      </c>
      <c r="NJ35">
        <f t="shared" si="40"/>
        <v>3.5</v>
      </c>
      <c r="NK35">
        <f t="shared" si="41"/>
        <v>0.26586678587749435</v>
      </c>
      <c r="NL35">
        <f t="shared" si="42"/>
        <v>3.5</v>
      </c>
      <c r="NM35">
        <f t="shared" si="43"/>
        <v>2.8532045313682319</v>
      </c>
      <c r="NN35">
        <f t="shared" si="44"/>
        <v>2.4</v>
      </c>
      <c r="NO35">
        <f t="shared" si="45"/>
        <v>0.47337256997700206</v>
      </c>
      <c r="NP35">
        <f t="shared" si="46"/>
        <v>3</v>
      </c>
      <c r="NQ35">
        <f t="shared" si="47"/>
        <v>0.95582351800835763</v>
      </c>
      <c r="NR35">
        <f t="shared" si="48"/>
        <v>5.2</v>
      </c>
      <c r="NS35">
        <f t="shared" si="49"/>
        <v>0.63029881920225483</v>
      </c>
      <c r="NT35">
        <f t="shared" si="50"/>
        <v>5.2</v>
      </c>
      <c r="NU35">
        <f t="shared" si="51"/>
        <v>0.53108511617967769</v>
      </c>
      <c r="NZ35" t="str">
        <f t="shared" si="84"/>
        <v/>
      </c>
      <c r="OA35" t="str">
        <f t="shared" si="85"/>
        <v/>
      </c>
      <c r="OB35" t="str">
        <f t="shared" si="52"/>
        <v/>
      </c>
      <c r="OC35" t="str">
        <f t="shared" si="53"/>
        <v/>
      </c>
      <c r="OD35">
        <f t="shared" si="54"/>
        <v>3.5</v>
      </c>
      <c r="OE35">
        <f t="shared" si="55"/>
        <v>2.3798319613912295</v>
      </c>
      <c r="OF35">
        <f t="shared" si="56"/>
        <v>3.5</v>
      </c>
      <c r="OG35">
        <f t="shared" si="57"/>
        <v>2.3798319613912295</v>
      </c>
      <c r="OH35">
        <f t="shared" si="58"/>
        <v>3.5</v>
      </c>
      <c r="OI35">
        <f t="shared" si="59"/>
        <v>2.3798319613912295</v>
      </c>
      <c r="OJ35">
        <f t="shared" si="60"/>
        <v>3.5</v>
      </c>
      <c r="OK35">
        <f t="shared" si="61"/>
        <v>2.3798319613912295</v>
      </c>
      <c r="OL35">
        <f t="shared" si="62"/>
        <v>3.5</v>
      </c>
      <c r="OM35">
        <f t="shared" si="63"/>
        <v>2.3798319613912295</v>
      </c>
      <c r="ON35">
        <f t="shared" si="64"/>
        <v>3.5</v>
      </c>
      <c r="OO35">
        <f t="shared" si="65"/>
        <v>2.3798319613912295</v>
      </c>
      <c r="OP35">
        <f t="shared" si="66"/>
        <v>3.5</v>
      </c>
      <c r="OQ35">
        <f t="shared" si="67"/>
        <v>2.3798319613912295</v>
      </c>
      <c r="OR35">
        <f t="shared" si="68"/>
        <v>3.5</v>
      </c>
      <c r="OS35">
        <f t="shared" si="69"/>
        <v>2.3798319613912295</v>
      </c>
      <c r="OT35">
        <f t="shared" si="70"/>
        <v>3.5</v>
      </c>
      <c r="OU35">
        <f t="shared" si="71"/>
        <v>2.3798319613912295</v>
      </c>
      <c r="OV35">
        <f t="shared" si="72"/>
        <v>3.0470000000000002</v>
      </c>
      <c r="OW35">
        <f t="shared" si="73"/>
        <v>2.4187392959098877</v>
      </c>
      <c r="OX35" t="str">
        <f t="shared" si="74"/>
        <v/>
      </c>
      <c r="OY35" t="str">
        <f t="shared" si="75"/>
        <v/>
      </c>
      <c r="OZ35" t="str">
        <f t="shared" si="76"/>
        <v/>
      </c>
      <c r="PA35" t="str">
        <f t="shared" si="77"/>
        <v/>
      </c>
    </row>
    <row r="36" spans="14:417" x14ac:dyDescent="0.25">
      <c r="Q36" s="38">
        <f t="shared" si="82"/>
        <v>21</v>
      </c>
      <c r="R36" s="21">
        <v>1.7</v>
      </c>
      <c r="S36" s="22">
        <v>0.63534653282284625</v>
      </c>
      <c r="T36" s="178">
        <v>1.7</v>
      </c>
      <c r="U36" s="179">
        <v>0.32849580254167199</v>
      </c>
      <c r="V36" s="24">
        <v>1.35</v>
      </c>
      <c r="W36" s="24">
        <v>0.6251606164649649</v>
      </c>
      <c r="X36" s="178">
        <v>0.28490625080319298</v>
      </c>
      <c r="Y36" s="179">
        <v>0.22344066667430418</v>
      </c>
      <c r="Z36" s="24">
        <v>3.5</v>
      </c>
      <c r="AA36" s="26">
        <v>0.48249999999999998</v>
      </c>
      <c r="AB36" s="24">
        <v>1</v>
      </c>
      <c r="AC36" s="24">
        <v>0.38197186342054879</v>
      </c>
      <c r="AD36" s="24">
        <v>3</v>
      </c>
      <c r="AE36" s="24">
        <v>0.24038762604599873</v>
      </c>
      <c r="AF36" s="24">
        <v>2</v>
      </c>
      <c r="AG36" s="24">
        <v>0.32849580254167199</v>
      </c>
      <c r="AH36" s="25">
        <v>2</v>
      </c>
      <c r="AI36" s="26">
        <v>0.17086874690345885</v>
      </c>
      <c r="AJ36" s="25">
        <v>1.7</v>
      </c>
      <c r="AK36" s="26">
        <v>0.3705127075179323</v>
      </c>
      <c r="AL36" s="25">
        <v>1.55</v>
      </c>
      <c r="AM36" s="26">
        <v>0.61624793965181879</v>
      </c>
      <c r="AN36" s="25">
        <v>1.35</v>
      </c>
      <c r="AO36" s="26">
        <v>0.46345919428359922</v>
      </c>
      <c r="AP36" s="25">
        <v>2.1</v>
      </c>
      <c r="AQ36" s="26">
        <v>0.71301414505169125</v>
      </c>
      <c r="AR36" s="25">
        <v>1.01</v>
      </c>
      <c r="AS36" s="26">
        <v>0.38706482159948946</v>
      </c>
      <c r="AT36" s="25">
        <v>2.6</v>
      </c>
      <c r="AU36" s="26">
        <v>0.32747721090588383</v>
      </c>
      <c r="AV36" s="45">
        <v>1.9</v>
      </c>
      <c r="AW36" s="26">
        <v>0.68754935415698792</v>
      </c>
      <c r="AX36" s="25">
        <v>3.5</v>
      </c>
      <c r="AY36" s="26">
        <v>0.10440564266828335</v>
      </c>
      <c r="AZ36" s="24">
        <v>3.5</v>
      </c>
      <c r="BA36" s="24">
        <v>1.1204507993669433</v>
      </c>
      <c r="BB36" s="25">
        <v>2.4</v>
      </c>
      <c r="BC36" s="26">
        <v>0.18589297353133374</v>
      </c>
      <c r="BD36" s="24">
        <v>3</v>
      </c>
      <c r="BE36" s="24">
        <v>0.37535101778792596</v>
      </c>
      <c r="BF36" s="25">
        <v>5.2</v>
      </c>
      <c r="BG36" s="26">
        <v>0.24751776749651563</v>
      </c>
      <c r="BH36" s="24">
        <v>5.2</v>
      </c>
      <c r="BI36" s="24">
        <v>0.20855663742761965</v>
      </c>
      <c r="BJ36" s="25">
        <v>1.0249999999999999</v>
      </c>
      <c r="BK36" s="26">
        <v>0.375</v>
      </c>
      <c r="BL36" s="25"/>
      <c r="BM36" s="26"/>
      <c r="BN36" s="25"/>
      <c r="BO36" s="26"/>
      <c r="BP36" s="25"/>
      <c r="BQ36" s="26"/>
      <c r="BR36" s="25">
        <v>3.5</v>
      </c>
      <c r="BS36" s="26">
        <v>0.93455782583560942</v>
      </c>
      <c r="BT36" s="25">
        <v>3.5</v>
      </c>
      <c r="BU36" s="26">
        <v>0.93455782583560942</v>
      </c>
      <c r="BV36" s="25">
        <v>3.5</v>
      </c>
      <c r="BW36" s="26">
        <v>0.93455782583560942</v>
      </c>
      <c r="BX36" s="21">
        <v>3.5</v>
      </c>
      <c r="BY36" s="22">
        <v>0.93455782583560942</v>
      </c>
      <c r="BZ36" s="21">
        <v>3.5</v>
      </c>
      <c r="CA36" s="23">
        <v>0.93455782583560942</v>
      </c>
      <c r="CB36" s="25">
        <v>3.5</v>
      </c>
      <c r="CC36" s="26">
        <v>0.93455782583560942</v>
      </c>
      <c r="CD36" s="25">
        <v>3.5</v>
      </c>
      <c r="CE36" s="26">
        <v>0.93455782583560942</v>
      </c>
      <c r="CF36" s="25">
        <v>3.5</v>
      </c>
      <c r="CG36" s="26">
        <v>0.93455782583560942</v>
      </c>
      <c r="CH36" s="24">
        <v>3.5</v>
      </c>
      <c r="CI36" s="24">
        <v>0.93455782583560942</v>
      </c>
      <c r="CJ36" s="25">
        <v>3.0470000000000002</v>
      </c>
      <c r="CK36" s="26">
        <v>0.9498367003724314</v>
      </c>
      <c r="CL36" s="25"/>
      <c r="CM36" s="302"/>
      <c r="CN36" s="24"/>
      <c r="CO36" s="300"/>
      <c r="CP36" s="27">
        <v>4</v>
      </c>
      <c r="CQ36" s="300">
        <f t="shared" si="83"/>
        <v>0.2</v>
      </c>
      <c r="CR36" s="296"/>
      <c r="CS36" s="243"/>
      <c r="CT36" s="242"/>
      <c r="CU36" s="243"/>
      <c r="CV36" s="242"/>
      <c r="CW36" s="243"/>
      <c r="CX36" s="242"/>
      <c r="CY36" s="243"/>
      <c r="CZ36" s="264"/>
      <c r="DA36" s="265"/>
      <c r="DB36" s="264">
        <v>2.0000000000000004</v>
      </c>
      <c r="DC36" s="265">
        <v>0.99927477298086254</v>
      </c>
      <c r="DD36" s="264">
        <v>1.3999999999999997</v>
      </c>
      <c r="DE36" s="265">
        <v>0.44054088247836626</v>
      </c>
      <c r="DF36" s="64"/>
      <c r="DG36" s="65"/>
      <c r="DH36" s="64"/>
      <c r="DI36" s="65"/>
      <c r="DJ36" s="64"/>
      <c r="DK36" s="65"/>
      <c r="DL36" s="64"/>
      <c r="DM36" s="65"/>
      <c r="DN36" s="64"/>
      <c r="DO36" s="65"/>
      <c r="DP36" s="64"/>
      <c r="DQ36" s="65"/>
      <c r="DR36" s="64"/>
      <c r="DS36" s="65"/>
      <c r="DT36" s="64"/>
      <c r="DU36" s="65"/>
      <c r="DV36" s="64"/>
      <c r="DW36" s="65"/>
      <c r="DX36" s="64"/>
      <c r="DY36" s="65"/>
      <c r="DZ36" s="64"/>
      <c r="EA36" s="65"/>
      <c r="EB36" s="64"/>
      <c r="EC36" s="65"/>
      <c r="ED36" s="64"/>
      <c r="EE36" s="65"/>
      <c r="EF36" s="64"/>
      <c r="EG36" s="65"/>
      <c r="EH36" s="64"/>
      <c r="EI36" s="65"/>
      <c r="EJ36" s="64"/>
      <c r="EK36" s="65"/>
      <c r="EL36" s="64"/>
      <c r="EM36" s="65"/>
      <c r="EN36" s="64"/>
      <c r="EO36" s="65"/>
      <c r="EP36" s="64"/>
      <c r="EQ36" s="65"/>
      <c r="ER36" s="64"/>
      <c r="ES36" s="65"/>
      <c r="ET36" s="64"/>
      <c r="EU36" s="65"/>
      <c r="EV36" s="64"/>
      <c r="EW36" s="65"/>
      <c r="EX36" s="64"/>
      <c r="EY36" s="65"/>
      <c r="EZ36" s="64"/>
      <c r="FA36" s="65"/>
      <c r="FB36" s="64"/>
      <c r="FC36" s="65"/>
      <c r="FD36" s="64"/>
      <c r="FE36" s="65"/>
      <c r="FF36" s="64"/>
      <c r="FG36" s="65"/>
      <c r="FH36" s="64"/>
      <c r="FI36" s="65"/>
      <c r="FJ36" s="64"/>
      <c r="FK36" s="65"/>
      <c r="FL36" s="64"/>
      <c r="FM36" s="65"/>
      <c r="FN36" s="64"/>
      <c r="FO36" s="65"/>
      <c r="FP36" s="64"/>
      <c r="FQ36" s="65"/>
      <c r="FR36" s="64"/>
      <c r="FS36" s="65"/>
      <c r="FT36" s="64"/>
      <c r="FU36" s="65"/>
      <c r="FV36" s="64"/>
      <c r="FW36" s="65"/>
      <c r="FX36" s="64"/>
      <c r="FY36" s="65"/>
      <c r="FZ36" s="64"/>
      <c r="GA36" s="65"/>
      <c r="GB36" s="64"/>
      <c r="GC36" s="65"/>
      <c r="GD36" s="64"/>
      <c r="GE36" s="65"/>
      <c r="GF36" s="64"/>
      <c r="GG36" s="65"/>
      <c r="GH36" s="64"/>
      <c r="GI36" s="65"/>
      <c r="GJ36" s="64"/>
      <c r="GK36" s="65"/>
      <c r="GL36" s="64"/>
      <c r="GM36" s="65"/>
      <c r="GN36" s="64"/>
      <c r="GO36" s="65"/>
      <c r="GP36" s="64"/>
      <c r="GQ36" s="65"/>
      <c r="GR36" s="64"/>
      <c r="GS36" s="65"/>
      <c r="GT36" s="64"/>
      <c r="GU36" s="65"/>
      <c r="GV36" s="64"/>
      <c r="GW36" s="65"/>
      <c r="GX36" s="64"/>
      <c r="GY36" s="65"/>
      <c r="GZ36" s="64"/>
      <c r="HA36" s="65"/>
      <c r="HB36" s="64"/>
      <c r="HC36" s="65"/>
      <c r="HD36" s="64"/>
      <c r="HE36" s="65"/>
      <c r="HF36" s="64"/>
      <c r="HG36" s="65"/>
      <c r="HH36" s="64"/>
      <c r="HI36" s="65"/>
      <c r="HJ36" s="64"/>
      <c r="HK36" s="65"/>
      <c r="HL36" s="64"/>
      <c r="HM36" s="65"/>
      <c r="HN36" s="64"/>
      <c r="HO36" s="65"/>
      <c r="HP36" s="64"/>
      <c r="HQ36" s="65"/>
      <c r="HR36" s="64"/>
      <c r="HS36" s="65"/>
      <c r="HT36" s="64"/>
      <c r="HU36" s="65"/>
      <c r="HV36" s="64"/>
      <c r="HW36" s="65"/>
      <c r="HX36" s="64"/>
      <c r="HY36" s="65"/>
      <c r="HZ36" s="64"/>
      <c r="IA36" s="65"/>
      <c r="IB36" s="64"/>
      <c r="IC36" s="65"/>
      <c r="ID36" s="64"/>
      <c r="IE36" s="65"/>
      <c r="IF36" s="64"/>
      <c r="IG36" s="65"/>
      <c r="IH36" s="64"/>
      <c r="II36" s="65"/>
      <c r="IJ36" s="64"/>
      <c r="IK36" s="65"/>
      <c r="IL36" s="64"/>
      <c r="IM36" s="65"/>
      <c r="IN36" s="64"/>
      <c r="IO36" s="65"/>
      <c r="IP36" s="64"/>
      <c r="IQ36" s="65"/>
      <c r="IR36" s="64"/>
      <c r="IS36" s="65"/>
      <c r="IT36" s="64"/>
      <c r="IU36" s="65"/>
      <c r="IV36" s="64"/>
      <c r="IW36" s="65"/>
      <c r="IX36" s="64"/>
      <c r="IY36" s="65"/>
      <c r="IZ36" s="64"/>
      <c r="JA36" s="65"/>
      <c r="JB36" s="64"/>
      <c r="JC36" s="65"/>
      <c r="JD36" s="64"/>
      <c r="JE36" s="65"/>
      <c r="JF36" s="64"/>
      <c r="JG36" s="65"/>
      <c r="JH36" s="64"/>
      <c r="JI36" s="65"/>
      <c r="JJ36" s="64"/>
      <c r="JK36" s="65"/>
      <c r="JL36" s="64"/>
      <c r="JM36" s="65"/>
      <c r="JN36" s="64"/>
      <c r="JO36" s="65"/>
      <c r="JP36" s="64"/>
      <c r="JQ36" s="65"/>
      <c r="JR36" s="64"/>
      <c r="JS36" s="65"/>
      <c r="JT36" s="64"/>
      <c r="JU36" s="65"/>
      <c r="JV36" s="64"/>
      <c r="JW36" s="65"/>
      <c r="JX36" s="64"/>
      <c r="JY36" s="65"/>
      <c r="JZ36" s="64"/>
      <c r="KA36" s="65"/>
      <c r="KB36" s="64"/>
      <c r="KC36" s="65"/>
      <c r="KD36" s="64"/>
      <c r="KE36" s="65"/>
      <c r="KF36" s="64"/>
      <c r="KG36" s="65"/>
      <c r="KH36" s="64"/>
      <c r="KI36" s="65"/>
      <c r="KJ36" s="64"/>
      <c r="KK36" s="65"/>
      <c r="KL36" s="64"/>
      <c r="KM36" s="65"/>
      <c r="KN36" s="64"/>
      <c r="KO36" s="65"/>
      <c r="KP36" s="64"/>
      <c r="KQ36" s="65"/>
      <c r="KR36" s="64"/>
      <c r="KS36" s="65"/>
      <c r="KT36" s="64"/>
      <c r="KU36" s="65"/>
      <c r="KV36" s="64"/>
      <c r="KW36" s="65"/>
      <c r="KX36" s="64"/>
      <c r="KY36" s="65"/>
      <c r="KZ36" s="64"/>
      <c r="LA36" s="65"/>
      <c r="LB36" s="64"/>
      <c r="LC36" s="65"/>
      <c r="LD36" s="64"/>
      <c r="LE36" s="65"/>
      <c r="LH36" s="12">
        <f t="shared" si="78"/>
        <v>0.28490625080319298</v>
      </c>
      <c r="LI36" s="10">
        <f t="shared" si="86"/>
        <v>0.22344066667430418</v>
      </c>
      <c r="LK36" s="12">
        <f t="shared" si="10"/>
        <v>0.28490625080319298</v>
      </c>
      <c r="LL36" s="10" cm="1">
        <f t="array" ref="LL36">INDEX(drag_functions_data,Q36,(2*chosen_drag_function))*$B$3</f>
        <v>0.22344066667430418</v>
      </c>
      <c r="LO36" s="12">
        <f t="shared" si="80"/>
        <v>3</v>
      </c>
      <c r="LP36" s="10">
        <f t="shared" si="87"/>
        <v>0.24038762604599873</v>
      </c>
      <c r="LR36" s="12">
        <f t="shared" si="11"/>
        <v>3</v>
      </c>
      <c r="LS36" s="10" cm="1">
        <f t="array" ref="LS36">INDEX(drag_functions_data,Q36,(2*$B$6)) * $B$7</f>
        <v>0.24038762604599873</v>
      </c>
      <c r="LT36" s="59"/>
      <c r="MD36">
        <f t="shared" si="12"/>
        <v>1.75</v>
      </c>
      <c r="ME36">
        <f t="shared" si="13"/>
        <v>1.6016852710180756</v>
      </c>
      <c r="MF36">
        <f t="shared" si="14"/>
        <v>1.75</v>
      </c>
      <c r="MG36">
        <f t="shared" si="15"/>
        <v>0.82353858064492136</v>
      </c>
      <c r="MH36">
        <f t="shared" si="16"/>
        <v>1.4</v>
      </c>
      <c r="MI36">
        <f t="shared" si="17"/>
        <v>1.6081698267711853</v>
      </c>
      <c r="MN36">
        <f t="shared" si="18"/>
        <v>1.05</v>
      </c>
      <c r="MO36">
        <f t="shared" si="19"/>
        <v>1.1218281452879637</v>
      </c>
      <c r="MP36">
        <f t="shared" si="20"/>
        <v>3.25</v>
      </c>
      <c r="MQ36">
        <f t="shared" si="21"/>
        <v>0.57388318415020123</v>
      </c>
      <c r="MR36">
        <f t="shared" si="22"/>
        <v>2.1</v>
      </c>
      <c r="MS36">
        <f t="shared" si="23"/>
        <v>0.8105694691387022</v>
      </c>
      <c r="MT36">
        <f t="shared" si="24"/>
        <v>2.1</v>
      </c>
      <c r="MU36">
        <f t="shared" si="25"/>
        <v>0.40852701244590589</v>
      </c>
      <c r="MV36">
        <f t="shared" si="26"/>
        <v>1.75</v>
      </c>
      <c r="MW36">
        <f t="shared" si="27"/>
        <v>0.92729147269467527</v>
      </c>
      <c r="MX36">
        <f t="shared" si="28"/>
        <v>1.6</v>
      </c>
      <c r="MY36">
        <f t="shared" si="29"/>
        <v>1.5562933807463082</v>
      </c>
      <c r="MZ36">
        <f t="shared" si="30"/>
        <v>1.4</v>
      </c>
      <c r="NA36">
        <f t="shared" si="31"/>
        <v>1.1801891470659505</v>
      </c>
      <c r="NB36">
        <f t="shared" si="32"/>
        <v>2.2000000000000002</v>
      </c>
      <c r="NC36">
        <f t="shared" si="33"/>
        <v>1.7962219436113644</v>
      </c>
      <c r="ND36">
        <f t="shared" si="34"/>
        <v>1.02</v>
      </c>
      <c r="NE36">
        <f t="shared" si="35"/>
        <v>1.01807525323821</v>
      </c>
      <c r="NF36">
        <f t="shared" si="36"/>
        <v>3</v>
      </c>
      <c r="NG36">
        <f t="shared" si="37"/>
        <v>0.7703652234694226</v>
      </c>
      <c r="NH36">
        <f t="shared" si="38"/>
        <v>2</v>
      </c>
      <c r="NI36">
        <f t="shared" si="39"/>
        <v>1.7119227188209392</v>
      </c>
      <c r="NJ36">
        <f t="shared" si="40"/>
        <v>4</v>
      </c>
      <c r="NK36">
        <f t="shared" si="41"/>
        <v>0.23992856286505584</v>
      </c>
      <c r="NL36">
        <f t="shared" si="42"/>
        <v>4</v>
      </c>
      <c r="NM36">
        <f t="shared" si="43"/>
        <v>2.8532045313682319</v>
      </c>
      <c r="NN36">
        <f t="shared" si="44"/>
        <v>2.6</v>
      </c>
      <c r="NO36">
        <f t="shared" si="45"/>
        <v>0.45716118059422806</v>
      </c>
      <c r="NP36">
        <f t="shared" si="46"/>
        <v>3.5</v>
      </c>
      <c r="NQ36">
        <f t="shared" si="47"/>
        <v>0.88708722702539577</v>
      </c>
      <c r="NR36">
        <f t="shared" si="48"/>
        <v>5.6</v>
      </c>
      <c r="NS36">
        <f t="shared" si="49"/>
        <v>0.57777391760206687</v>
      </c>
      <c r="NT36">
        <f t="shared" si="50"/>
        <v>5.6</v>
      </c>
      <c r="NU36">
        <f t="shared" si="51"/>
        <v>0.47726330342886786</v>
      </c>
      <c r="NZ36" t="str">
        <f t="shared" si="84"/>
        <v/>
      </c>
      <c r="OA36" t="str">
        <f t="shared" si="85"/>
        <v/>
      </c>
      <c r="OB36" t="str">
        <f t="shared" si="52"/>
        <v/>
      </c>
      <c r="OC36" t="str">
        <f t="shared" si="53"/>
        <v/>
      </c>
      <c r="OD36">
        <f t="shared" si="54"/>
        <v>4</v>
      </c>
      <c r="OE36">
        <f t="shared" si="55"/>
        <v>2.3538937383787912</v>
      </c>
      <c r="OF36">
        <f t="shared" si="56"/>
        <v>4</v>
      </c>
      <c r="OG36">
        <f t="shared" si="57"/>
        <v>2.3538937383787912</v>
      </c>
      <c r="OH36">
        <f t="shared" si="58"/>
        <v>4</v>
      </c>
      <c r="OI36">
        <f t="shared" si="59"/>
        <v>2.3538937383787912</v>
      </c>
      <c r="OJ36">
        <f t="shared" si="60"/>
        <v>4</v>
      </c>
      <c r="OK36">
        <f t="shared" si="61"/>
        <v>2.3538937383787912</v>
      </c>
      <c r="OL36">
        <f t="shared" si="62"/>
        <v>4</v>
      </c>
      <c r="OM36">
        <f t="shared" si="63"/>
        <v>2.3538937383787912</v>
      </c>
      <c r="ON36">
        <f t="shared" si="64"/>
        <v>4</v>
      </c>
      <c r="OO36">
        <f t="shared" si="65"/>
        <v>2.3538937383787912</v>
      </c>
      <c r="OP36">
        <f t="shared" si="66"/>
        <v>4</v>
      </c>
      <c r="OQ36">
        <f t="shared" si="67"/>
        <v>2.3538937383787912</v>
      </c>
      <c r="OR36">
        <f t="shared" si="68"/>
        <v>4</v>
      </c>
      <c r="OS36">
        <f t="shared" si="69"/>
        <v>2.3538937383787912</v>
      </c>
      <c r="OT36">
        <f t="shared" si="70"/>
        <v>4</v>
      </c>
      <c r="OU36">
        <f t="shared" si="71"/>
        <v>2.3538937383787912</v>
      </c>
      <c r="OV36">
        <f t="shared" si="72"/>
        <v>3.323</v>
      </c>
      <c r="OW36">
        <f t="shared" si="73"/>
        <v>2.3928010728974489</v>
      </c>
      <c r="OX36" t="str">
        <f t="shared" si="74"/>
        <v/>
      </c>
      <c r="OY36" t="str">
        <f t="shared" si="75"/>
        <v/>
      </c>
      <c r="OZ36" t="str">
        <f t="shared" si="76"/>
        <v/>
      </c>
      <c r="PA36" t="str">
        <f t="shared" si="77"/>
        <v/>
      </c>
    </row>
    <row r="37" spans="14:417" x14ac:dyDescent="0.25">
      <c r="Q37" s="38">
        <f t="shared" si="82"/>
        <v>22</v>
      </c>
      <c r="R37" s="21">
        <v>1.75</v>
      </c>
      <c r="S37" s="22">
        <v>0.6289803350991704</v>
      </c>
      <c r="T37" s="178">
        <v>1.75</v>
      </c>
      <c r="U37" s="179">
        <v>0.32340284436273131</v>
      </c>
      <c r="V37" s="24">
        <v>1.4</v>
      </c>
      <c r="W37" s="24">
        <v>0.63152681418864076</v>
      </c>
      <c r="X37" s="178">
        <v>0.29090493495773334</v>
      </c>
      <c r="Y37" s="179">
        <v>0.22269635433271925</v>
      </c>
      <c r="Z37" s="24">
        <v>4</v>
      </c>
      <c r="AA37" s="26">
        <v>0.45100000000000001</v>
      </c>
      <c r="AB37" s="24">
        <v>1.05</v>
      </c>
      <c r="AC37" s="24">
        <v>0.44054088247836626</v>
      </c>
      <c r="AD37" s="24">
        <v>3.25</v>
      </c>
      <c r="AE37" s="24">
        <v>0.22536339941812381</v>
      </c>
      <c r="AF37" s="24">
        <v>2.1</v>
      </c>
      <c r="AG37" s="24">
        <v>0.31830988618379069</v>
      </c>
      <c r="AH37" s="25">
        <v>2.1</v>
      </c>
      <c r="AI37" s="26">
        <v>0.1604281826366305</v>
      </c>
      <c r="AJ37" s="25">
        <v>1.75</v>
      </c>
      <c r="AK37" s="26">
        <v>0.3641465097942565</v>
      </c>
      <c r="AL37" s="25">
        <v>1.6</v>
      </c>
      <c r="AM37" s="26">
        <v>0.61115498147287806</v>
      </c>
      <c r="AN37" s="25">
        <v>1.4</v>
      </c>
      <c r="AO37" s="26">
        <v>0.46345919428359922</v>
      </c>
      <c r="AP37" s="25">
        <v>2.2000000000000002</v>
      </c>
      <c r="AQ37" s="26">
        <v>0.70537470778328026</v>
      </c>
      <c r="AR37" s="25">
        <v>1.02</v>
      </c>
      <c r="AS37" s="26">
        <v>0.39979721704684112</v>
      </c>
      <c r="AT37" s="25">
        <v>3</v>
      </c>
      <c r="AU37" s="26">
        <v>0.30252171582907467</v>
      </c>
      <c r="AV37" s="45">
        <v>2</v>
      </c>
      <c r="AW37" s="26">
        <v>0.67227047962016595</v>
      </c>
      <c r="AX37" s="25">
        <v>4</v>
      </c>
      <c r="AY37" s="26">
        <v>9.4219726310402041E-2</v>
      </c>
      <c r="AZ37" s="24">
        <v>4</v>
      </c>
      <c r="BA37" s="24">
        <v>1.1204507993669433</v>
      </c>
      <c r="BB37" s="25">
        <v>2.6</v>
      </c>
      <c r="BC37" s="26">
        <v>0.17952677580765794</v>
      </c>
      <c r="BD37" s="24">
        <v>3.5</v>
      </c>
      <c r="BE37" s="24">
        <v>0.34835833943954053</v>
      </c>
      <c r="BF37" s="25">
        <v>5.6</v>
      </c>
      <c r="BG37" s="26">
        <v>0.22689128687180599</v>
      </c>
      <c r="BH37" s="24">
        <v>5.6</v>
      </c>
      <c r="BI37" s="24">
        <v>0.18742086098501595</v>
      </c>
      <c r="BJ37" s="25">
        <v>1.0396815415266585</v>
      </c>
      <c r="BK37" s="26">
        <v>0.38462319837967102</v>
      </c>
      <c r="BL37" s="25"/>
      <c r="BM37" s="26"/>
      <c r="BN37" s="25"/>
      <c r="BO37" s="26"/>
      <c r="BP37" s="25"/>
      <c r="BQ37" s="26"/>
      <c r="BR37" s="25">
        <v>4</v>
      </c>
      <c r="BS37" s="26">
        <v>0.92437190947772807</v>
      </c>
      <c r="BT37" s="25">
        <v>4</v>
      </c>
      <c r="BU37" s="26">
        <v>0.92437190947772807</v>
      </c>
      <c r="BV37" s="25">
        <v>4</v>
      </c>
      <c r="BW37" s="26">
        <v>0.92437190947772807</v>
      </c>
      <c r="BX37" s="21">
        <v>4</v>
      </c>
      <c r="BY37" s="22">
        <v>0.92437190947772807</v>
      </c>
      <c r="BZ37" s="21">
        <v>4</v>
      </c>
      <c r="CA37" s="23">
        <v>0.92437190947772807</v>
      </c>
      <c r="CB37" s="25">
        <v>4</v>
      </c>
      <c r="CC37" s="26">
        <v>0.92437190947772807</v>
      </c>
      <c r="CD37" s="25">
        <v>4</v>
      </c>
      <c r="CE37" s="26">
        <v>0.92437190947772807</v>
      </c>
      <c r="CF37" s="25">
        <v>4</v>
      </c>
      <c r="CG37" s="26">
        <v>0.92437190947772807</v>
      </c>
      <c r="CH37" s="24">
        <v>4</v>
      </c>
      <c r="CI37" s="24">
        <v>0.92437190947772807</v>
      </c>
      <c r="CJ37" s="25">
        <v>3.323</v>
      </c>
      <c r="CK37" s="26">
        <v>0.93965078401455004</v>
      </c>
      <c r="CL37" s="25"/>
      <c r="CM37" s="302"/>
      <c r="CN37" s="24"/>
      <c r="CO37" s="300"/>
      <c r="CP37" s="27">
        <v>4.5</v>
      </c>
      <c r="CQ37" s="300">
        <f t="shared" si="83"/>
        <v>0.1885618083164127</v>
      </c>
      <c r="CR37" s="296"/>
      <c r="CS37" s="243"/>
      <c r="CT37" s="242"/>
      <c r="CU37" s="243"/>
      <c r="CV37" s="242"/>
      <c r="CW37" s="243"/>
      <c r="CX37" s="242"/>
      <c r="CY37" s="243"/>
      <c r="CZ37" s="264"/>
      <c r="DA37" s="265"/>
      <c r="DB37" s="264">
        <v>2.1000000000000005</v>
      </c>
      <c r="DC37" s="265">
        <v>0.99369434594765171</v>
      </c>
      <c r="DD37" s="264">
        <v>1.4999999999999996</v>
      </c>
      <c r="DE37" s="265">
        <v>0.43773975547994892</v>
      </c>
      <c r="DF37" s="64"/>
      <c r="DG37" s="65"/>
      <c r="DH37" s="64"/>
      <c r="DI37" s="65"/>
      <c r="DJ37" s="64"/>
      <c r="DK37" s="65"/>
      <c r="DL37" s="64"/>
      <c r="DM37" s="65"/>
      <c r="DN37" s="64"/>
      <c r="DO37" s="65"/>
      <c r="DP37" s="64"/>
      <c r="DQ37" s="65"/>
      <c r="DR37" s="64"/>
      <c r="DS37" s="65"/>
      <c r="DT37" s="64"/>
      <c r="DU37" s="65"/>
      <c r="DV37" s="64"/>
      <c r="DW37" s="65"/>
      <c r="DX37" s="64"/>
      <c r="DY37" s="65"/>
      <c r="DZ37" s="64"/>
      <c r="EA37" s="65"/>
      <c r="EB37" s="64"/>
      <c r="EC37" s="65"/>
      <c r="ED37" s="64"/>
      <c r="EE37" s="65"/>
      <c r="EF37" s="64"/>
      <c r="EG37" s="65"/>
      <c r="EH37" s="64"/>
      <c r="EI37" s="65"/>
      <c r="EJ37" s="64"/>
      <c r="EK37" s="65"/>
      <c r="EL37" s="64"/>
      <c r="EM37" s="65"/>
      <c r="EN37" s="64"/>
      <c r="EO37" s="65"/>
      <c r="EP37" s="64"/>
      <c r="EQ37" s="65"/>
      <c r="ER37" s="64"/>
      <c r="ES37" s="65"/>
      <c r="ET37" s="64"/>
      <c r="EU37" s="65"/>
      <c r="EV37" s="64"/>
      <c r="EW37" s="65"/>
      <c r="EX37" s="64"/>
      <c r="EY37" s="65"/>
      <c r="EZ37" s="64"/>
      <c r="FA37" s="65"/>
      <c r="FB37" s="64"/>
      <c r="FC37" s="65"/>
      <c r="FD37" s="64"/>
      <c r="FE37" s="65"/>
      <c r="FF37" s="64"/>
      <c r="FG37" s="65"/>
      <c r="FH37" s="64"/>
      <c r="FI37" s="65"/>
      <c r="FJ37" s="64"/>
      <c r="FK37" s="65"/>
      <c r="FL37" s="64"/>
      <c r="FM37" s="65"/>
      <c r="FN37" s="64"/>
      <c r="FO37" s="65"/>
      <c r="FP37" s="64"/>
      <c r="FQ37" s="65"/>
      <c r="FR37" s="64"/>
      <c r="FS37" s="65"/>
      <c r="FT37" s="64"/>
      <c r="FU37" s="65"/>
      <c r="FV37" s="64"/>
      <c r="FW37" s="65"/>
      <c r="FX37" s="64"/>
      <c r="FY37" s="65"/>
      <c r="FZ37" s="64"/>
      <c r="GA37" s="65"/>
      <c r="GB37" s="64"/>
      <c r="GC37" s="65"/>
      <c r="GD37" s="64"/>
      <c r="GE37" s="65"/>
      <c r="GF37" s="64"/>
      <c r="GG37" s="65"/>
      <c r="GH37" s="64"/>
      <c r="GI37" s="65"/>
      <c r="GJ37" s="64"/>
      <c r="GK37" s="65"/>
      <c r="GL37" s="64"/>
      <c r="GM37" s="65"/>
      <c r="GN37" s="64"/>
      <c r="GO37" s="65"/>
      <c r="GP37" s="64"/>
      <c r="GQ37" s="65"/>
      <c r="GR37" s="64"/>
      <c r="GS37" s="65"/>
      <c r="GT37" s="64"/>
      <c r="GU37" s="65"/>
      <c r="GV37" s="64"/>
      <c r="GW37" s="65"/>
      <c r="GX37" s="64"/>
      <c r="GY37" s="65"/>
      <c r="GZ37" s="64"/>
      <c r="HA37" s="65"/>
      <c r="HB37" s="64"/>
      <c r="HC37" s="65"/>
      <c r="HD37" s="64"/>
      <c r="HE37" s="65"/>
      <c r="HF37" s="64"/>
      <c r="HG37" s="65"/>
      <c r="HH37" s="64"/>
      <c r="HI37" s="65"/>
      <c r="HJ37" s="64"/>
      <c r="HK37" s="65"/>
      <c r="HL37" s="64"/>
      <c r="HM37" s="65"/>
      <c r="HN37" s="64"/>
      <c r="HO37" s="65"/>
      <c r="HP37" s="64"/>
      <c r="HQ37" s="65"/>
      <c r="HR37" s="64"/>
      <c r="HS37" s="65"/>
      <c r="HT37" s="64"/>
      <c r="HU37" s="65"/>
      <c r="HV37" s="64"/>
      <c r="HW37" s="65"/>
      <c r="HX37" s="64"/>
      <c r="HY37" s="65"/>
      <c r="HZ37" s="64"/>
      <c r="IA37" s="65"/>
      <c r="IB37" s="64"/>
      <c r="IC37" s="65"/>
      <c r="ID37" s="64"/>
      <c r="IE37" s="65"/>
      <c r="IF37" s="64"/>
      <c r="IG37" s="65"/>
      <c r="IH37" s="64"/>
      <c r="II37" s="65"/>
      <c r="IJ37" s="64"/>
      <c r="IK37" s="65"/>
      <c r="IL37" s="64"/>
      <c r="IM37" s="65"/>
      <c r="IN37" s="64"/>
      <c r="IO37" s="65"/>
      <c r="IP37" s="64"/>
      <c r="IQ37" s="65"/>
      <c r="IR37" s="64"/>
      <c r="IS37" s="65"/>
      <c r="IT37" s="64"/>
      <c r="IU37" s="65"/>
      <c r="IV37" s="64"/>
      <c r="IW37" s="65"/>
      <c r="IX37" s="64"/>
      <c r="IY37" s="65"/>
      <c r="IZ37" s="64"/>
      <c r="JA37" s="65"/>
      <c r="JB37" s="64"/>
      <c r="JC37" s="65"/>
      <c r="JD37" s="64"/>
      <c r="JE37" s="65"/>
      <c r="JF37" s="64"/>
      <c r="JG37" s="65"/>
      <c r="JH37" s="64"/>
      <c r="JI37" s="65"/>
      <c r="JJ37" s="64"/>
      <c r="JK37" s="65"/>
      <c r="JL37" s="64"/>
      <c r="JM37" s="65"/>
      <c r="JN37" s="64"/>
      <c r="JO37" s="65"/>
      <c r="JP37" s="64"/>
      <c r="JQ37" s="65"/>
      <c r="JR37" s="64"/>
      <c r="JS37" s="65"/>
      <c r="JT37" s="64"/>
      <c r="JU37" s="65"/>
      <c r="JV37" s="64"/>
      <c r="JW37" s="65"/>
      <c r="JX37" s="64"/>
      <c r="JY37" s="65"/>
      <c r="JZ37" s="64"/>
      <c r="KA37" s="65"/>
      <c r="KB37" s="64"/>
      <c r="KC37" s="65"/>
      <c r="KD37" s="64"/>
      <c r="KE37" s="65"/>
      <c r="KF37" s="64"/>
      <c r="KG37" s="65"/>
      <c r="KH37" s="64"/>
      <c r="KI37" s="65"/>
      <c r="KJ37" s="64"/>
      <c r="KK37" s="65"/>
      <c r="KL37" s="64"/>
      <c r="KM37" s="65"/>
      <c r="KN37" s="64"/>
      <c r="KO37" s="65"/>
      <c r="KP37" s="64"/>
      <c r="KQ37" s="65"/>
      <c r="KR37" s="64"/>
      <c r="KS37" s="65"/>
      <c r="KT37" s="64"/>
      <c r="KU37" s="65"/>
      <c r="KV37" s="64"/>
      <c r="KW37" s="65"/>
      <c r="KX37" s="64"/>
      <c r="KY37" s="65"/>
      <c r="KZ37" s="64"/>
      <c r="LA37" s="65"/>
      <c r="LB37" s="64"/>
      <c r="LC37" s="65"/>
      <c r="LD37" s="64"/>
      <c r="LE37" s="65"/>
      <c r="LH37" s="12">
        <f t="shared" si="78"/>
        <v>0.29090493495773334</v>
      </c>
      <c r="LI37" s="10">
        <f t="shared" si="86"/>
        <v>0.22269635433271925</v>
      </c>
      <c r="LK37" s="12">
        <f t="shared" si="10"/>
        <v>0.29090493495773334</v>
      </c>
      <c r="LL37" s="10" cm="1">
        <f t="array" ref="LL37">INDEX(drag_functions_data,Q37,(2*chosen_drag_function))*$B$3</f>
        <v>0.22269635433271925</v>
      </c>
      <c r="LO37" s="12">
        <f t="shared" si="80"/>
        <v>3.25</v>
      </c>
      <c r="LP37" s="10">
        <f t="shared" si="87"/>
        <v>0.22536339941812381</v>
      </c>
      <c r="LR37" s="12">
        <f t="shared" si="11"/>
        <v>3.25</v>
      </c>
      <c r="LS37" s="10" cm="1">
        <f t="array" ref="LS37">INDEX(drag_functions_data,Q37,(2*$B$6)) * $B$7</f>
        <v>0.22536339941812381</v>
      </c>
      <c r="LT37" s="24"/>
      <c r="MD37">
        <f t="shared" si="12"/>
        <v>1.8</v>
      </c>
      <c r="ME37">
        <f t="shared" si="13"/>
        <v>1.5854738816353016</v>
      </c>
      <c r="MF37">
        <f t="shared" si="14"/>
        <v>1.8</v>
      </c>
      <c r="MG37">
        <f t="shared" si="15"/>
        <v>0.80408491338559263</v>
      </c>
      <c r="MH37">
        <f t="shared" si="16"/>
        <v>1.45</v>
      </c>
      <c r="MI37">
        <f t="shared" si="17"/>
        <v>1.6178966604008498</v>
      </c>
      <c r="MN37">
        <f t="shared" si="18"/>
        <v>1.1000000000000001</v>
      </c>
      <c r="MO37">
        <f t="shared" si="19"/>
        <v>1.1574932019300668</v>
      </c>
      <c r="MP37">
        <f t="shared" si="20"/>
        <v>3.5</v>
      </c>
      <c r="MQ37">
        <f t="shared" si="21"/>
        <v>0.53497584963154354</v>
      </c>
      <c r="MR37">
        <f t="shared" si="22"/>
        <v>2.2000000000000002</v>
      </c>
      <c r="MS37">
        <f t="shared" si="23"/>
        <v>0.7865766128521966</v>
      </c>
      <c r="MT37">
        <f t="shared" si="24"/>
        <v>2.2000000000000002</v>
      </c>
      <c r="MU37">
        <f t="shared" si="25"/>
        <v>0.38907334518657705</v>
      </c>
      <c r="MV37">
        <f t="shared" si="26"/>
        <v>1.8</v>
      </c>
      <c r="MW37">
        <f t="shared" si="27"/>
        <v>0.91108008331190138</v>
      </c>
      <c r="MX37">
        <f t="shared" si="28"/>
        <v>1.65</v>
      </c>
      <c r="MY37">
        <f t="shared" si="29"/>
        <v>1.5498088249931987</v>
      </c>
      <c r="MZ37">
        <f t="shared" si="30"/>
        <v>1.45</v>
      </c>
      <c r="NA37">
        <f t="shared" si="31"/>
        <v>1.1866737028190599</v>
      </c>
      <c r="NB37">
        <f t="shared" si="32"/>
        <v>2.2999999999999998</v>
      </c>
      <c r="NC37">
        <f t="shared" si="33"/>
        <v>1.7702837205989259</v>
      </c>
      <c r="ND37">
        <f t="shared" si="34"/>
        <v>1.03</v>
      </c>
      <c r="NE37">
        <f t="shared" si="35"/>
        <v>1.050498032003758</v>
      </c>
      <c r="NF37">
        <f t="shared" si="36"/>
        <v>3.5</v>
      </c>
      <c r="NG37">
        <f t="shared" si="37"/>
        <v>0.70551966593832638</v>
      </c>
      <c r="NH37">
        <f t="shared" si="38"/>
        <v>2.5</v>
      </c>
      <c r="NI37">
        <f t="shared" si="39"/>
        <v>1.5238706019807602</v>
      </c>
      <c r="NJ37">
        <f t="shared" si="40"/>
        <v>4.5</v>
      </c>
      <c r="NK37">
        <f t="shared" si="41"/>
        <v>0.22695945135883666</v>
      </c>
      <c r="NL37">
        <f t="shared" si="42"/>
        <v>5</v>
      </c>
      <c r="NM37">
        <f t="shared" si="43"/>
        <v>2.8532045313682319</v>
      </c>
      <c r="NN37">
        <f t="shared" si="44"/>
        <v>2.8</v>
      </c>
      <c r="NO37">
        <f t="shared" si="45"/>
        <v>0.44548898023863071</v>
      </c>
      <c r="NP37">
        <f t="shared" si="46"/>
        <v>4</v>
      </c>
      <c r="NQ37">
        <f t="shared" si="47"/>
        <v>0.84364070347956122</v>
      </c>
      <c r="NR37">
        <f t="shared" si="48"/>
        <v>6</v>
      </c>
      <c r="NS37">
        <f t="shared" si="49"/>
        <v>0.52719438272781194</v>
      </c>
      <c r="NT37">
        <f t="shared" si="50"/>
        <v>6</v>
      </c>
      <c r="NU37">
        <f t="shared" si="51"/>
        <v>0.42603531297930181</v>
      </c>
      <c r="NZ37" t="str">
        <f t="shared" si="84"/>
        <v/>
      </c>
      <c r="OA37" t="str">
        <f t="shared" si="85"/>
        <v/>
      </c>
      <c r="OB37" t="str">
        <f t="shared" si="52"/>
        <v/>
      </c>
      <c r="OC37" t="str">
        <f t="shared" si="53"/>
        <v/>
      </c>
      <c r="OD37">
        <f t="shared" si="54"/>
        <v>4.5</v>
      </c>
      <c r="OE37">
        <f t="shared" si="55"/>
        <v>2.3279555153663529</v>
      </c>
      <c r="OF37">
        <f t="shared" si="56"/>
        <v>4.5</v>
      </c>
      <c r="OG37">
        <f t="shared" si="57"/>
        <v>2.3279555153663529</v>
      </c>
      <c r="OH37">
        <f t="shared" si="58"/>
        <v>4.5</v>
      </c>
      <c r="OI37">
        <f t="shared" si="59"/>
        <v>2.3279555153663529</v>
      </c>
      <c r="OJ37">
        <f t="shared" si="60"/>
        <v>4.5</v>
      </c>
      <c r="OK37">
        <f t="shared" si="61"/>
        <v>2.3279555153663529</v>
      </c>
      <c r="OL37">
        <f t="shared" si="62"/>
        <v>4.5</v>
      </c>
      <c r="OM37">
        <f t="shared" si="63"/>
        <v>2.3279555153663529</v>
      </c>
      <c r="ON37">
        <f t="shared" si="64"/>
        <v>4.5</v>
      </c>
      <c r="OO37">
        <f t="shared" si="65"/>
        <v>2.3279555153663529</v>
      </c>
      <c r="OP37">
        <f t="shared" si="66"/>
        <v>4.5</v>
      </c>
      <c r="OQ37">
        <f t="shared" si="67"/>
        <v>2.3279555153663529</v>
      </c>
      <c r="OR37">
        <f t="shared" si="68"/>
        <v>4.5</v>
      </c>
      <c r="OS37">
        <f t="shared" si="69"/>
        <v>2.3279555153663529</v>
      </c>
      <c r="OT37">
        <f t="shared" si="70"/>
        <v>4.5</v>
      </c>
      <c r="OU37">
        <f t="shared" si="71"/>
        <v>2.3279555153663529</v>
      </c>
      <c r="OV37">
        <f t="shared" si="72"/>
        <v>3.54</v>
      </c>
      <c r="OW37">
        <f t="shared" si="73"/>
        <v>2.3798319613912295</v>
      </c>
      <c r="OX37" t="str">
        <f t="shared" si="74"/>
        <v/>
      </c>
      <c r="OY37" t="str">
        <f t="shared" si="75"/>
        <v/>
      </c>
      <c r="OZ37" t="str">
        <f t="shared" si="76"/>
        <v/>
      </c>
      <c r="PA37" t="str">
        <f t="shared" si="77"/>
        <v/>
      </c>
    </row>
    <row r="38" spans="14:417" ht="32.25" customHeight="1" x14ac:dyDescent="0.25">
      <c r="N38" s="24">
        <f>MIN(R16:R80)</f>
        <v>0.3</v>
      </c>
      <c r="Q38" s="38">
        <f t="shared" si="82"/>
        <v>23</v>
      </c>
      <c r="R38" s="21">
        <v>1.8</v>
      </c>
      <c r="S38" s="22">
        <v>0.62261413737549454</v>
      </c>
      <c r="T38" s="178">
        <v>1.8</v>
      </c>
      <c r="U38" s="179">
        <v>0.31576340709432038</v>
      </c>
      <c r="V38" s="24">
        <v>1.45</v>
      </c>
      <c r="W38" s="24">
        <v>0.63534653282284625</v>
      </c>
      <c r="X38" s="178">
        <v>0.30111521498558913</v>
      </c>
      <c r="Y38" s="179">
        <v>0.22142746891270509</v>
      </c>
      <c r="Z38" s="24"/>
      <c r="AA38" s="26"/>
      <c r="AB38" s="24">
        <v>1.1000000000000001</v>
      </c>
      <c r="AC38" s="24">
        <v>0.45454651747045305</v>
      </c>
      <c r="AD38" s="24">
        <v>3.5</v>
      </c>
      <c r="AE38" s="24">
        <v>0.21008452488130186</v>
      </c>
      <c r="AF38" s="24">
        <v>2.2000000000000002</v>
      </c>
      <c r="AG38" s="24">
        <v>0.30888791355275047</v>
      </c>
      <c r="AH38" s="25">
        <v>2.2000000000000002</v>
      </c>
      <c r="AI38" s="26">
        <v>0.15278874536821951</v>
      </c>
      <c r="AJ38" s="25">
        <v>1.8</v>
      </c>
      <c r="AK38" s="26">
        <v>0.35778031207058075</v>
      </c>
      <c r="AL38" s="25">
        <v>1.65</v>
      </c>
      <c r="AM38" s="26">
        <v>0.6086085023834078</v>
      </c>
      <c r="AN38" s="25">
        <v>1.45</v>
      </c>
      <c r="AO38" s="26">
        <v>0.46600567337306953</v>
      </c>
      <c r="AP38" s="25">
        <v>2.2999999999999998</v>
      </c>
      <c r="AQ38" s="26">
        <v>0.69518879142539891</v>
      </c>
      <c r="AR38" s="25">
        <v>1.03</v>
      </c>
      <c r="AS38" s="26">
        <v>0.41252961249419273</v>
      </c>
      <c r="AT38" s="25">
        <v>3.5</v>
      </c>
      <c r="AU38" s="26">
        <v>0.2770569249343714</v>
      </c>
      <c r="AV38" s="45">
        <v>2.5</v>
      </c>
      <c r="AW38" s="26">
        <v>0.59842258602552645</v>
      </c>
      <c r="AX38" s="25">
        <v>4.5</v>
      </c>
      <c r="AY38" s="26">
        <v>8.9126768131461406E-2</v>
      </c>
      <c r="AZ38" s="24">
        <v>5</v>
      </c>
      <c r="BA38" s="24">
        <v>1.1204507993669433</v>
      </c>
      <c r="BB38" s="25">
        <v>2.8</v>
      </c>
      <c r="BC38" s="26">
        <v>0.17494311344661134</v>
      </c>
      <c r="BD38" s="24">
        <v>4</v>
      </c>
      <c r="BE38" s="24">
        <v>0.33129692954008932</v>
      </c>
      <c r="BF38" s="25">
        <v>6</v>
      </c>
      <c r="BG38" s="26">
        <v>0.20702874997393744</v>
      </c>
      <c r="BH38" s="24">
        <v>6</v>
      </c>
      <c r="BI38" s="24">
        <v>0.16730367617820036</v>
      </c>
      <c r="BJ38" s="25">
        <v>1.0545733734548772</v>
      </c>
      <c r="BK38" s="26">
        <v>0.39449334595148744</v>
      </c>
      <c r="BL38" s="25"/>
      <c r="BM38" s="26"/>
      <c r="BN38" s="25"/>
      <c r="BO38" s="26"/>
      <c r="BP38" s="25"/>
      <c r="BQ38" s="26"/>
      <c r="BR38" s="25">
        <v>4.5</v>
      </c>
      <c r="BS38" s="26">
        <v>0.91418599311984683</v>
      </c>
      <c r="BT38" s="25">
        <v>4.5</v>
      </c>
      <c r="BU38" s="26">
        <v>0.91418599311984683</v>
      </c>
      <c r="BV38" s="25">
        <v>4.5</v>
      </c>
      <c r="BW38" s="26">
        <v>0.91418599311984683</v>
      </c>
      <c r="BX38" s="21">
        <v>4.5</v>
      </c>
      <c r="BY38" s="22">
        <v>0.91418599311984683</v>
      </c>
      <c r="BZ38" s="21">
        <v>4.5</v>
      </c>
      <c r="CA38" s="23">
        <v>0.91418599311984683</v>
      </c>
      <c r="CB38" s="25">
        <v>4.5</v>
      </c>
      <c r="CC38" s="26">
        <v>0.91418599311984683</v>
      </c>
      <c r="CD38" s="25">
        <v>4.5</v>
      </c>
      <c r="CE38" s="26">
        <v>0.91418599311984683</v>
      </c>
      <c r="CF38" s="25">
        <v>4.5</v>
      </c>
      <c r="CG38" s="26">
        <v>0.91418599311984683</v>
      </c>
      <c r="CH38" s="24">
        <v>4.5</v>
      </c>
      <c r="CI38" s="24">
        <v>0.91418599311984683</v>
      </c>
      <c r="CJ38" s="25">
        <v>3.54</v>
      </c>
      <c r="CK38" s="26">
        <v>0.93455782583560942</v>
      </c>
      <c r="CL38" s="25"/>
      <c r="CM38" s="302"/>
      <c r="CN38" s="24"/>
      <c r="CO38" s="300"/>
      <c r="CP38" s="27">
        <v>5</v>
      </c>
      <c r="CQ38" s="300">
        <f t="shared" si="83"/>
        <v>0.17888543819998318</v>
      </c>
      <c r="CR38" s="296"/>
      <c r="CS38" s="243"/>
      <c r="CT38" s="242"/>
      <c r="CU38" s="243"/>
      <c r="CV38" s="242"/>
      <c r="CW38" s="243"/>
      <c r="CX38" s="242"/>
      <c r="CY38" s="243"/>
      <c r="CZ38" s="264"/>
      <c r="DA38" s="265"/>
      <c r="DB38" s="264">
        <v>2.2000000000000006</v>
      </c>
      <c r="DC38" s="265">
        <v>0.98811391891444111</v>
      </c>
      <c r="DD38" s="264">
        <v>1.5999999999999994</v>
      </c>
      <c r="DE38" s="265">
        <v>0.43010031821153794</v>
      </c>
      <c r="DF38" s="64"/>
      <c r="DG38" s="65"/>
      <c r="DH38" s="64"/>
      <c r="DI38" s="65"/>
      <c r="DJ38" s="64"/>
      <c r="DK38" s="65"/>
      <c r="DL38" s="64"/>
      <c r="DM38" s="65"/>
      <c r="DN38" s="64"/>
      <c r="DO38" s="65"/>
      <c r="DP38" s="64"/>
      <c r="DQ38" s="65"/>
      <c r="DR38" s="64"/>
      <c r="DS38" s="65"/>
      <c r="DT38" s="64"/>
      <c r="DU38" s="65"/>
      <c r="DV38" s="64"/>
      <c r="DW38" s="65"/>
      <c r="DX38" s="64"/>
      <c r="DY38" s="65"/>
      <c r="DZ38" s="64"/>
      <c r="EA38" s="65"/>
      <c r="EB38" s="64"/>
      <c r="EC38" s="65"/>
      <c r="ED38" s="64"/>
      <c r="EE38" s="65"/>
      <c r="EF38" s="64"/>
      <c r="EG38" s="65"/>
      <c r="EH38" s="64"/>
      <c r="EI38" s="65"/>
      <c r="EJ38" s="64"/>
      <c r="EK38" s="65"/>
      <c r="EL38" s="64"/>
      <c r="EM38" s="65"/>
      <c r="EN38" s="64"/>
      <c r="EO38" s="65"/>
      <c r="EP38" s="64"/>
      <c r="EQ38" s="65"/>
      <c r="ER38" s="64"/>
      <c r="ES38" s="65"/>
      <c r="ET38" s="64"/>
      <c r="EU38" s="65"/>
      <c r="EV38" s="64"/>
      <c r="EW38" s="65"/>
      <c r="EX38" s="64"/>
      <c r="EY38" s="65"/>
      <c r="EZ38" s="64"/>
      <c r="FA38" s="65"/>
      <c r="FB38" s="64"/>
      <c r="FC38" s="65"/>
      <c r="FD38" s="64"/>
      <c r="FE38" s="65"/>
      <c r="FF38" s="64"/>
      <c r="FG38" s="65"/>
      <c r="FH38" s="64"/>
      <c r="FI38" s="65"/>
      <c r="FJ38" s="64"/>
      <c r="FK38" s="65"/>
      <c r="FL38" s="64"/>
      <c r="FM38" s="65"/>
      <c r="FN38" s="64"/>
      <c r="FO38" s="65"/>
      <c r="FP38" s="64"/>
      <c r="FQ38" s="65"/>
      <c r="FR38" s="64"/>
      <c r="FS38" s="65"/>
      <c r="FT38" s="64"/>
      <c r="FU38" s="65"/>
      <c r="FV38" s="64"/>
      <c r="FW38" s="65"/>
      <c r="FX38" s="64"/>
      <c r="FY38" s="65"/>
      <c r="FZ38" s="64"/>
      <c r="GA38" s="65"/>
      <c r="GB38" s="64"/>
      <c r="GC38" s="65"/>
      <c r="GD38" s="64"/>
      <c r="GE38" s="65"/>
      <c r="GF38" s="64"/>
      <c r="GG38" s="65"/>
      <c r="GH38" s="64"/>
      <c r="GI38" s="65"/>
      <c r="GJ38" s="64"/>
      <c r="GK38" s="65"/>
      <c r="GL38" s="64"/>
      <c r="GM38" s="65"/>
      <c r="GN38" s="64"/>
      <c r="GO38" s="65"/>
      <c r="GP38" s="64"/>
      <c r="GQ38" s="65"/>
      <c r="GR38" s="64"/>
      <c r="GS38" s="65"/>
      <c r="GT38" s="64"/>
      <c r="GU38" s="65"/>
      <c r="GV38" s="64"/>
      <c r="GW38" s="65"/>
      <c r="GX38" s="64"/>
      <c r="GY38" s="65"/>
      <c r="GZ38" s="64"/>
      <c r="HA38" s="65"/>
      <c r="HB38" s="64"/>
      <c r="HC38" s="65"/>
      <c r="HD38" s="64"/>
      <c r="HE38" s="65"/>
      <c r="HF38" s="64"/>
      <c r="HG38" s="65"/>
      <c r="HH38" s="64"/>
      <c r="HI38" s="65"/>
      <c r="HJ38" s="64"/>
      <c r="HK38" s="65"/>
      <c r="HL38" s="64"/>
      <c r="HM38" s="65"/>
      <c r="HN38" s="64"/>
      <c r="HO38" s="65"/>
      <c r="HP38" s="64"/>
      <c r="HQ38" s="65"/>
      <c r="HR38" s="64"/>
      <c r="HS38" s="65"/>
      <c r="HT38" s="64"/>
      <c r="HU38" s="65"/>
      <c r="HV38" s="64"/>
      <c r="HW38" s="65"/>
      <c r="HX38" s="64"/>
      <c r="HY38" s="65"/>
      <c r="HZ38" s="64"/>
      <c r="IA38" s="65"/>
      <c r="IB38" s="64"/>
      <c r="IC38" s="65"/>
      <c r="ID38" s="64"/>
      <c r="IE38" s="65"/>
      <c r="IF38" s="64"/>
      <c r="IG38" s="65"/>
      <c r="IH38" s="64"/>
      <c r="II38" s="65"/>
      <c r="IJ38" s="64"/>
      <c r="IK38" s="65"/>
      <c r="IL38" s="64"/>
      <c r="IM38" s="65"/>
      <c r="IN38" s="64"/>
      <c r="IO38" s="65"/>
      <c r="IP38" s="64"/>
      <c r="IQ38" s="65"/>
      <c r="IR38" s="64"/>
      <c r="IS38" s="65"/>
      <c r="IT38" s="64"/>
      <c r="IU38" s="65"/>
      <c r="IV38" s="64"/>
      <c r="IW38" s="65"/>
      <c r="IX38" s="64"/>
      <c r="IY38" s="65"/>
      <c r="IZ38" s="64"/>
      <c r="JA38" s="65"/>
      <c r="JB38" s="64"/>
      <c r="JC38" s="65"/>
      <c r="JD38" s="64"/>
      <c r="JE38" s="65"/>
      <c r="JF38" s="64"/>
      <c r="JG38" s="65"/>
      <c r="JH38" s="64"/>
      <c r="JI38" s="65"/>
      <c r="JJ38" s="64"/>
      <c r="JK38" s="65"/>
      <c r="JL38" s="64"/>
      <c r="JM38" s="65"/>
      <c r="JN38" s="64"/>
      <c r="JO38" s="65"/>
      <c r="JP38" s="64"/>
      <c r="JQ38" s="65"/>
      <c r="JR38" s="64"/>
      <c r="JS38" s="65"/>
      <c r="JT38" s="64"/>
      <c r="JU38" s="65"/>
      <c r="JV38" s="64"/>
      <c r="JW38" s="65"/>
      <c r="JX38" s="64"/>
      <c r="JY38" s="65"/>
      <c r="JZ38" s="64"/>
      <c r="KA38" s="65"/>
      <c r="KB38" s="64"/>
      <c r="KC38" s="65"/>
      <c r="KD38" s="64"/>
      <c r="KE38" s="65"/>
      <c r="KF38" s="64"/>
      <c r="KG38" s="65"/>
      <c r="KH38" s="64"/>
      <c r="KI38" s="65"/>
      <c r="KJ38" s="64"/>
      <c r="KK38" s="65"/>
      <c r="KL38" s="64"/>
      <c r="KM38" s="65"/>
      <c r="KN38" s="64"/>
      <c r="KO38" s="65"/>
      <c r="KP38" s="64"/>
      <c r="KQ38" s="65"/>
      <c r="KR38" s="64"/>
      <c r="KS38" s="65"/>
      <c r="KT38" s="64"/>
      <c r="KU38" s="65"/>
      <c r="KV38" s="64"/>
      <c r="KW38" s="65"/>
      <c r="KX38" s="64"/>
      <c r="KY38" s="65"/>
      <c r="KZ38" s="64"/>
      <c r="LA38" s="65"/>
      <c r="LB38" s="64"/>
      <c r="LC38" s="65"/>
      <c r="LD38" s="64"/>
      <c r="LE38" s="65"/>
      <c r="LH38" s="12">
        <f t="shared" si="78"/>
        <v>0.30111521498558913</v>
      </c>
      <c r="LI38" s="10">
        <f t="shared" si="86"/>
        <v>0.22142746891270509</v>
      </c>
      <c r="LK38" s="12">
        <f t="shared" si="10"/>
        <v>0.30111521498558913</v>
      </c>
      <c r="LL38" s="10" cm="1">
        <f t="array" ref="LL38">INDEX(drag_functions_data,Q38,(2*chosen_drag_function))*$B$3</f>
        <v>0.22142746891270509</v>
      </c>
      <c r="LO38" s="12">
        <f t="shared" si="80"/>
        <v>3.5</v>
      </c>
      <c r="LP38" s="10">
        <f t="shared" si="87"/>
        <v>0.21008452488130186</v>
      </c>
      <c r="LR38" s="12">
        <f t="shared" si="11"/>
        <v>3.5</v>
      </c>
      <c r="LS38" s="10" cm="1">
        <f t="array" ref="LS38">INDEX(drag_functions_data,Q38,(2*$B$6)) * $B$7</f>
        <v>0.21008452488130186</v>
      </c>
      <c r="LT38" s="59"/>
      <c r="MD38">
        <f t="shared" si="12"/>
        <v>1.85</v>
      </c>
      <c r="ME38">
        <f t="shared" si="13"/>
        <v>1.5692624922525276</v>
      </c>
      <c r="MF38">
        <f t="shared" si="14"/>
        <v>1.85</v>
      </c>
      <c r="MG38">
        <f t="shared" si="15"/>
        <v>0.78463124612626378</v>
      </c>
      <c r="MH38">
        <f t="shared" si="16"/>
        <v>1.5</v>
      </c>
      <c r="MI38">
        <f t="shared" si="17"/>
        <v>1.6211389382774044</v>
      </c>
      <c r="MN38">
        <f t="shared" si="18"/>
        <v>1.1499999999999999</v>
      </c>
      <c r="MO38">
        <f t="shared" si="19"/>
        <v>1.1607354798066216</v>
      </c>
      <c r="MP38">
        <f t="shared" si="20"/>
        <v>4</v>
      </c>
      <c r="MQ38">
        <f t="shared" si="21"/>
        <v>0.46688801422389248</v>
      </c>
      <c r="MR38">
        <f t="shared" si="22"/>
        <v>2.2999999999999998</v>
      </c>
      <c r="MS38">
        <f t="shared" si="23"/>
        <v>0.76388066771631302</v>
      </c>
      <c r="MT38">
        <f t="shared" si="24"/>
        <v>2.2999999999999998</v>
      </c>
      <c r="MU38">
        <f t="shared" si="25"/>
        <v>0.3689712223519373</v>
      </c>
      <c r="MV38">
        <f t="shared" si="26"/>
        <v>1.85</v>
      </c>
      <c r="MW38">
        <f t="shared" si="27"/>
        <v>0.89486869392912738</v>
      </c>
      <c r="MX38">
        <f t="shared" si="28"/>
        <v>1.7</v>
      </c>
      <c r="MY38">
        <f t="shared" si="29"/>
        <v>1.5303551577338699</v>
      </c>
      <c r="MZ38">
        <f t="shared" si="30"/>
        <v>1.5</v>
      </c>
      <c r="NA38">
        <f t="shared" si="31"/>
        <v>1.1866737028190599</v>
      </c>
      <c r="NB38">
        <f t="shared" si="32"/>
        <v>2.4</v>
      </c>
      <c r="NC38">
        <f t="shared" si="33"/>
        <v>1.7508300533395968</v>
      </c>
      <c r="ND38">
        <f t="shared" si="34"/>
        <v>1.04</v>
      </c>
      <c r="NE38">
        <f t="shared" si="35"/>
        <v>1.0699516992630871</v>
      </c>
      <c r="NF38">
        <f t="shared" si="36"/>
        <v>4</v>
      </c>
      <c r="NG38">
        <f t="shared" si="37"/>
        <v>0.65364321991344942</v>
      </c>
      <c r="NH38">
        <f t="shared" si="38"/>
        <v>3</v>
      </c>
      <c r="NI38">
        <f t="shared" si="39"/>
        <v>1.3617567081530195</v>
      </c>
      <c r="NJ38">
        <f t="shared" si="40"/>
        <v>5</v>
      </c>
      <c r="NK38">
        <f t="shared" si="41"/>
        <v>0.21399033985261739</v>
      </c>
      <c r="NL38">
        <f t="shared" si="42"/>
        <v>5.5</v>
      </c>
      <c r="NM38">
        <f t="shared" si="43"/>
        <v>2.8532045313682319</v>
      </c>
      <c r="NN38">
        <f t="shared" si="44"/>
        <v>3</v>
      </c>
      <c r="NO38">
        <f t="shared" si="45"/>
        <v>0.43576214660896628</v>
      </c>
      <c r="NP38">
        <f t="shared" si="46"/>
        <v>4.5</v>
      </c>
      <c r="NQ38">
        <f t="shared" si="47"/>
        <v>0.81381174701525716</v>
      </c>
      <c r="NR38" t="str">
        <f t="shared" si="48"/>
        <v/>
      </c>
      <c r="NS38" t="str">
        <f t="shared" si="49"/>
        <v/>
      </c>
      <c r="NT38" t="str">
        <f t="shared" si="50"/>
        <v/>
      </c>
      <c r="NU38" t="str">
        <f t="shared" si="51"/>
        <v/>
      </c>
      <c r="NZ38" t="str">
        <f t="shared" si="84"/>
        <v/>
      </c>
      <c r="OA38" t="str">
        <f t="shared" si="85"/>
        <v/>
      </c>
      <c r="OB38" t="str">
        <f t="shared" si="52"/>
        <v/>
      </c>
      <c r="OC38" t="str">
        <f t="shared" si="53"/>
        <v/>
      </c>
      <c r="OD38">
        <f t="shared" si="54"/>
        <v>5</v>
      </c>
      <c r="OE38">
        <f t="shared" si="55"/>
        <v>2.3020172923539142</v>
      </c>
      <c r="OF38">
        <f t="shared" si="56"/>
        <v>5</v>
      </c>
      <c r="OG38">
        <f t="shared" si="57"/>
        <v>2.3020172923539142</v>
      </c>
      <c r="OH38">
        <f t="shared" si="58"/>
        <v>5</v>
      </c>
      <c r="OI38">
        <f t="shared" si="59"/>
        <v>2.3020172923539142</v>
      </c>
      <c r="OJ38">
        <f t="shared" si="60"/>
        <v>5</v>
      </c>
      <c r="OK38">
        <f t="shared" si="61"/>
        <v>2.3020172923539142</v>
      </c>
      <c r="OL38">
        <f t="shared" si="62"/>
        <v>5</v>
      </c>
      <c r="OM38">
        <f t="shared" si="63"/>
        <v>2.3020172923539142</v>
      </c>
      <c r="ON38">
        <f t="shared" si="64"/>
        <v>5</v>
      </c>
      <c r="OO38">
        <f t="shared" si="65"/>
        <v>2.3020172923539142</v>
      </c>
      <c r="OP38">
        <f t="shared" si="66"/>
        <v>5</v>
      </c>
      <c r="OQ38">
        <f t="shared" si="67"/>
        <v>2.3020172923539142</v>
      </c>
      <c r="OR38">
        <f t="shared" si="68"/>
        <v>5</v>
      </c>
      <c r="OS38">
        <f t="shared" si="69"/>
        <v>2.3020172923539142</v>
      </c>
      <c r="OT38">
        <f t="shared" si="70"/>
        <v>5</v>
      </c>
      <c r="OU38">
        <f t="shared" si="71"/>
        <v>2.3020172923539142</v>
      </c>
      <c r="OV38">
        <f t="shared" si="72"/>
        <v>3.72</v>
      </c>
      <c r="OW38">
        <f t="shared" si="73"/>
        <v>2.3668628498850106</v>
      </c>
      <c r="OX38" t="str">
        <f t="shared" si="74"/>
        <v/>
      </c>
      <c r="OY38" t="str">
        <f t="shared" si="75"/>
        <v/>
      </c>
      <c r="OZ38" t="str">
        <f t="shared" si="76"/>
        <v/>
      </c>
      <c r="PA38" t="str">
        <f t="shared" si="77"/>
        <v/>
      </c>
    </row>
    <row r="39" spans="14:417" ht="22.5" customHeight="1" x14ac:dyDescent="0.25">
      <c r="Q39" s="38">
        <f t="shared" si="82"/>
        <v>24</v>
      </c>
      <c r="R39" s="21">
        <v>1.85</v>
      </c>
      <c r="S39" s="22">
        <v>0.61624793965181879</v>
      </c>
      <c r="T39" s="178">
        <v>1.85</v>
      </c>
      <c r="U39" s="179">
        <v>0.30812396982590939</v>
      </c>
      <c r="V39" s="24">
        <v>1.5</v>
      </c>
      <c r="W39" s="24">
        <v>0.63661977236758138</v>
      </c>
      <c r="X39" s="178">
        <v>0.31512798397777275</v>
      </c>
      <c r="Y39" s="179">
        <v>0.21977446175761167</v>
      </c>
      <c r="Z39" s="24"/>
      <c r="AA39" s="26"/>
      <c r="AB39" s="24">
        <v>1.1499999999999999</v>
      </c>
      <c r="AC39" s="24">
        <v>0.45581975701518823</v>
      </c>
      <c r="AD39" s="24">
        <v>4</v>
      </c>
      <c r="AE39" s="24">
        <v>0.18334649444186343</v>
      </c>
      <c r="AF39" s="24">
        <v>2.2999999999999998</v>
      </c>
      <c r="AG39" s="24">
        <v>0.29997523673960436</v>
      </c>
      <c r="AH39" s="25">
        <v>2.2999999999999998</v>
      </c>
      <c r="AI39" s="26">
        <v>0.14489466019086153</v>
      </c>
      <c r="AJ39" s="25">
        <v>1.85</v>
      </c>
      <c r="AK39" s="26">
        <v>0.35141411434690495</v>
      </c>
      <c r="AL39" s="25">
        <v>1.7</v>
      </c>
      <c r="AM39" s="26">
        <v>0.60096906511499681</v>
      </c>
      <c r="AN39" s="25">
        <v>1.5</v>
      </c>
      <c r="AO39" s="26">
        <v>0.46600567337306953</v>
      </c>
      <c r="AP39" s="25">
        <v>2.4</v>
      </c>
      <c r="AQ39" s="26">
        <v>0.68754935415698792</v>
      </c>
      <c r="AR39" s="25">
        <v>1.04</v>
      </c>
      <c r="AS39" s="26">
        <v>0.42016904976260372</v>
      </c>
      <c r="AT39" s="25">
        <v>4</v>
      </c>
      <c r="AU39" s="26">
        <v>0.2566850922186088</v>
      </c>
      <c r="AV39" s="45">
        <v>3</v>
      </c>
      <c r="AW39" s="26">
        <v>0.5347606087887683</v>
      </c>
      <c r="AX39" s="25">
        <v>5</v>
      </c>
      <c r="AY39" s="26">
        <v>8.4033809952520744E-2</v>
      </c>
      <c r="AZ39" s="24">
        <v>5.5</v>
      </c>
      <c r="BA39" s="24">
        <v>1.1204507993669433</v>
      </c>
      <c r="BB39" s="25">
        <v>3</v>
      </c>
      <c r="BC39" s="26">
        <v>0.17112339481240585</v>
      </c>
      <c r="BD39" s="24">
        <v>4.5</v>
      </c>
      <c r="BE39" s="24">
        <v>0.31958312572852587</v>
      </c>
      <c r="BF39" s="25"/>
      <c r="BG39" s="26"/>
      <c r="BH39" s="25"/>
      <c r="BI39" s="26"/>
      <c r="BJ39" s="25">
        <v>1.0696785078697906</v>
      </c>
      <c r="BK39" s="26">
        <v>0.40461677989162448</v>
      </c>
      <c r="BL39" s="25"/>
      <c r="BM39" s="26"/>
      <c r="BN39" s="25"/>
      <c r="BO39" s="26"/>
      <c r="BP39" s="25"/>
      <c r="BQ39" s="26"/>
      <c r="BR39" s="25">
        <v>5</v>
      </c>
      <c r="BS39" s="26">
        <v>0.90400007676196548</v>
      </c>
      <c r="BT39" s="25">
        <v>5</v>
      </c>
      <c r="BU39" s="26">
        <v>0.90400007676196548</v>
      </c>
      <c r="BV39" s="25">
        <v>5</v>
      </c>
      <c r="BW39" s="26">
        <v>0.90400007676196548</v>
      </c>
      <c r="BX39" s="21">
        <v>5</v>
      </c>
      <c r="BY39" s="22">
        <v>0.90400007676196548</v>
      </c>
      <c r="BZ39" s="21">
        <v>5</v>
      </c>
      <c r="CA39" s="23">
        <v>0.90400007676196548</v>
      </c>
      <c r="CB39" s="25">
        <v>5</v>
      </c>
      <c r="CC39" s="26">
        <v>0.90400007676196548</v>
      </c>
      <c r="CD39" s="25">
        <v>5</v>
      </c>
      <c r="CE39" s="26">
        <v>0.90400007676196548</v>
      </c>
      <c r="CF39" s="25">
        <v>5</v>
      </c>
      <c r="CG39" s="26">
        <v>0.90400007676196548</v>
      </c>
      <c r="CH39" s="24">
        <v>5</v>
      </c>
      <c r="CI39" s="24">
        <v>0.90400007676196548</v>
      </c>
      <c r="CJ39" s="25">
        <v>3.72</v>
      </c>
      <c r="CK39" s="26">
        <v>0.9294648676566688</v>
      </c>
      <c r="CL39" s="25"/>
      <c r="CM39" s="302"/>
      <c r="CN39" s="24"/>
      <c r="CO39" s="300"/>
      <c r="CP39" s="27">
        <v>5.5</v>
      </c>
      <c r="CQ39" s="300">
        <f t="shared" si="83"/>
        <v>0.17056057308448835</v>
      </c>
      <c r="CR39" s="296"/>
      <c r="CS39" s="243"/>
      <c r="CT39" s="242"/>
      <c r="CU39" s="243"/>
      <c r="CV39" s="242"/>
      <c r="CW39" s="243"/>
      <c r="CX39" s="242"/>
      <c r="CY39" s="243"/>
      <c r="CZ39" s="264"/>
      <c r="DA39" s="265"/>
      <c r="DB39" s="264">
        <v>2.3000000000000007</v>
      </c>
      <c r="DC39" s="265">
        <v>0.98253349188123063</v>
      </c>
      <c r="DD39" s="264">
        <v>1.6999999999999993</v>
      </c>
      <c r="DE39" s="265">
        <v>0.41889581021786854</v>
      </c>
      <c r="DF39" s="64"/>
      <c r="DG39" s="65"/>
      <c r="DH39" s="64"/>
      <c r="DI39" s="65"/>
      <c r="DJ39" s="64"/>
      <c r="DK39" s="65"/>
      <c r="DL39" s="64"/>
      <c r="DM39" s="65"/>
      <c r="DN39" s="64"/>
      <c r="DO39" s="65"/>
      <c r="DP39" s="64"/>
      <c r="DQ39" s="65"/>
      <c r="DR39" s="64"/>
      <c r="DS39" s="65"/>
      <c r="DT39" s="64"/>
      <c r="DU39" s="65"/>
      <c r="DV39" s="64"/>
      <c r="DW39" s="65"/>
      <c r="DX39" s="64"/>
      <c r="DY39" s="65"/>
      <c r="DZ39" s="64"/>
      <c r="EA39" s="65"/>
      <c r="EB39" s="64"/>
      <c r="EC39" s="65"/>
      <c r="ED39" s="64"/>
      <c r="EE39" s="65"/>
      <c r="EF39" s="64"/>
      <c r="EG39" s="65"/>
      <c r="EH39" s="64"/>
      <c r="EI39" s="65"/>
      <c r="EJ39" s="64"/>
      <c r="EK39" s="65"/>
      <c r="EL39" s="64"/>
      <c r="EM39" s="65"/>
      <c r="EN39" s="64"/>
      <c r="EO39" s="65"/>
      <c r="EP39" s="64"/>
      <c r="EQ39" s="65"/>
      <c r="ER39" s="64"/>
      <c r="ES39" s="65"/>
      <c r="ET39" s="64"/>
      <c r="EU39" s="65"/>
      <c r="EV39" s="64"/>
      <c r="EW39" s="65"/>
      <c r="EX39" s="64"/>
      <c r="EY39" s="65"/>
      <c r="EZ39" s="64"/>
      <c r="FA39" s="65"/>
      <c r="FB39" s="64"/>
      <c r="FC39" s="65"/>
      <c r="FD39" s="64"/>
      <c r="FE39" s="65"/>
      <c r="FF39" s="64"/>
      <c r="FG39" s="65"/>
      <c r="FH39" s="64"/>
      <c r="FI39" s="65"/>
      <c r="FJ39" s="64"/>
      <c r="FK39" s="65"/>
      <c r="FL39" s="64"/>
      <c r="FM39" s="65"/>
      <c r="FN39" s="64"/>
      <c r="FO39" s="65"/>
      <c r="FP39" s="64"/>
      <c r="FQ39" s="65"/>
      <c r="FR39" s="64"/>
      <c r="FS39" s="65"/>
      <c r="FT39" s="64"/>
      <c r="FU39" s="65"/>
      <c r="FV39" s="64"/>
      <c r="FW39" s="65"/>
      <c r="FX39" s="64"/>
      <c r="FY39" s="65"/>
      <c r="FZ39" s="64"/>
      <c r="GA39" s="65"/>
      <c r="GB39" s="64"/>
      <c r="GC39" s="65"/>
      <c r="GD39" s="64"/>
      <c r="GE39" s="65"/>
      <c r="GF39" s="64"/>
      <c r="GG39" s="65"/>
      <c r="GH39" s="64"/>
      <c r="GI39" s="65"/>
      <c r="GJ39" s="64"/>
      <c r="GK39" s="65"/>
      <c r="GL39" s="64"/>
      <c r="GM39" s="65"/>
      <c r="GN39" s="64"/>
      <c r="GO39" s="65"/>
      <c r="GP39" s="64"/>
      <c r="GQ39" s="65"/>
      <c r="GR39" s="64"/>
      <c r="GS39" s="65"/>
      <c r="GT39" s="64"/>
      <c r="GU39" s="65"/>
      <c r="GV39" s="64"/>
      <c r="GW39" s="65"/>
      <c r="GX39" s="64"/>
      <c r="GY39" s="65"/>
      <c r="GZ39" s="64"/>
      <c r="HA39" s="65"/>
      <c r="HB39" s="64"/>
      <c r="HC39" s="65"/>
      <c r="HD39" s="64"/>
      <c r="HE39" s="65"/>
      <c r="HF39" s="64"/>
      <c r="HG39" s="65"/>
      <c r="HH39" s="64"/>
      <c r="HI39" s="65"/>
      <c r="HJ39" s="64"/>
      <c r="HK39" s="65"/>
      <c r="HL39" s="64"/>
      <c r="HM39" s="65"/>
      <c r="HN39" s="64"/>
      <c r="HO39" s="65"/>
      <c r="HP39" s="64"/>
      <c r="HQ39" s="65"/>
      <c r="HR39" s="64"/>
      <c r="HS39" s="65"/>
      <c r="HT39" s="64"/>
      <c r="HU39" s="65"/>
      <c r="HV39" s="64"/>
      <c r="HW39" s="65"/>
      <c r="HX39" s="64"/>
      <c r="HY39" s="65"/>
      <c r="HZ39" s="64"/>
      <c r="IA39" s="65"/>
      <c r="IB39" s="64"/>
      <c r="IC39" s="65"/>
      <c r="ID39" s="64"/>
      <c r="IE39" s="65"/>
      <c r="IF39" s="64"/>
      <c r="IG39" s="65"/>
      <c r="IH39" s="64"/>
      <c r="II39" s="65"/>
      <c r="IJ39" s="64"/>
      <c r="IK39" s="65"/>
      <c r="IL39" s="64"/>
      <c r="IM39" s="65"/>
      <c r="IN39" s="64"/>
      <c r="IO39" s="65"/>
      <c r="IP39" s="64"/>
      <c r="IQ39" s="65"/>
      <c r="IR39" s="64"/>
      <c r="IS39" s="65"/>
      <c r="IT39" s="64"/>
      <c r="IU39" s="65"/>
      <c r="IV39" s="64"/>
      <c r="IW39" s="65"/>
      <c r="IX39" s="64"/>
      <c r="IY39" s="65"/>
      <c r="IZ39" s="64"/>
      <c r="JA39" s="65"/>
      <c r="JB39" s="64"/>
      <c r="JC39" s="65"/>
      <c r="JD39" s="64"/>
      <c r="JE39" s="65"/>
      <c r="JF39" s="64"/>
      <c r="JG39" s="65"/>
      <c r="JH39" s="64"/>
      <c r="JI39" s="65"/>
      <c r="JJ39" s="64"/>
      <c r="JK39" s="65"/>
      <c r="JL39" s="64"/>
      <c r="JM39" s="65"/>
      <c r="JN39" s="64"/>
      <c r="JO39" s="65"/>
      <c r="JP39" s="64"/>
      <c r="JQ39" s="65"/>
      <c r="JR39" s="64"/>
      <c r="JS39" s="65"/>
      <c r="JT39" s="64"/>
      <c r="JU39" s="65"/>
      <c r="JV39" s="64"/>
      <c r="JW39" s="65"/>
      <c r="JX39" s="64"/>
      <c r="JY39" s="65"/>
      <c r="JZ39" s="64"/>
      <c r="KA39" s="65"/>
      <c r="KB39" s="64"/>
      <c r="KC39" s="65"/>
      <c r="KD39" s="64"/>
      <c r="KE39" s="65"/>
      <c r="KF39" s="64"/>
      <c r="KG39" s="65"/>
      <c r="KH39" s="64"/>
      <c r="KI39" s="65"/>
      <c r="KJ39" s="64"/>
      <c r="KK39" s="65"/>
      <c r="KL39" s="64"/>
      <c r="KM39" s="65"/>
      <c r="KN39" s="64"/>
      <c r="KO39" s="65"/>
      <c r="KP39" s="64"/>
      <c r="KQ39" s="65"/>
      <c r="KR39" s="64"/>
      <c r="KS39" s="65"/>
      <c r="KT39" s="64"/>
      <c r="KU39" s="65"/>
      <c r="KV39" s="64"/>
      <c r="KW39" s="65"/>
      <c r="KX39" s="64"/>
      <c r="KY39" s="65"/>
      <c r="KZ39" s="64"/>
      <c r="LA39" s="65"/>
      <c r="LB39" s="64"/>
      <c r="LC39" s="65"/>
      <c r="LD39" s="64"/>
      <c r="LE39" s="65"/>
      <c r="LH39" s="3">
        <f t="shared" si="78"/>
        <v>0.31512798397777275</v>
      </c>
      <c r="LI39" s="10">
        <f t="shared" si="86"/>
        <v>0.21977446175761167</v>
      </c>
      <c r="LK39" s="12">
        <f t="shared" si="10"/>
        <v>0.31512798397777275</v>
      </c>
      <c r="LL39" s="10" cm="1">
        <f t="array" ref="LL39">INDEX(drag_functions_data,Q39,(2*chosen_drag_function))*$B$3</f>
        <v>0.21977446175761167</v>
      </c>
      <c r="LO39" s="3">
        <f t="shared" si="80"/>
        <v>4</v>
      </c>
      <c r="LP39" s="10">
        <f t="shared" si="87"/>
        <v>0.18334649444186343</v>
      </c>
      <c r="LR39" s="12">
        <f t="shared" si="11"/>
        <v>4</v>
      </c>
      <c r="LS39" s="10" cm="1">
        <f t="array" ref="LS39">INDEX(drag_functions_data,Q39,(2*$B$6)) * $B$7</f>
        <v>0.18334649444186343</v>
      </c>
      <c r="LT39" s="24"/>
      <c r="MD39">
        <f t="shared" si="12"/>
        <v>1.9</v>
      </c>
      <c r="ME39">
        <f t="shared" si="13"/>
        <v>1.5498088249931987</v>
      </c>
      <c r="MF39">
        <f t="shared" si="14"/>
        <v>1.9</v>
      </c>
      <c r="MG39">
        <f t="shared" si="15"/>
        <v>0.77166213462004452</v>
      </c>
      <c r="MH39">
        <f t="shared" si="16"/>
        <v>1.6</v>
      </c>
      <c r="MI39">
        <f t="shared" si="17"/>
        <v>1.6146543825242947</v>
      </c>
      <c r="MN39">
        <f t="shared" si="18"/>
        <v>1.2</v>
      </c>
      <c r="MO39">
        <f t="shared" si="19"/>
        <v>1.1542509240535119</v>
      </c>
      <c r="MP39">
        <f t="shared" si="20"/>
        <v>4.5</v>
      </c>
      <c r="MQ39">
        <f t="shared" si="21"/>
        <v>0.39101871191250992</v>
      </c>
      <c r="MR39">
        <f t="shared" si="22"/>
        <v>2.4</v>
      </c>
      <c r="MS39">
        <f t="shared" si="23"/>
        <v>0.74118472258042933</v>
      </c>
      <c r="MT39">
        <f t="shared" si="24"/>
        <v>2.4</v>
      </c>
      <c r="MU39">
        <f t="shared" si="25"/>
        <v>0.35405674411978516</v>
      </c>
      <c r="MV39">
        <f t="shared" si="26"/>
        <v>1.9</v>
      </c>
      <c r="MW39">
        <f t="shared" si="27"/>
        <v>0.87541502666979842</v>
      </c>
      <c r="MX39">
        <f t="shared" si="28"/>
        <v>1.75</v>
      </c>
      <c r="MY39">
        <f t="shared" si="29"/>
        <v>1.5238706019807602</v>
      </c>
      <c r="MZ39">
        <f t="shared" si="30"/>
        <v>1.6</v>
      </c>
      <c r="NA39">
        <f t="shared" si="31"/>
        <v>1.1672200355597311</v>
      </c>
      <c r="NB39">
        <f t="shared" si="32"/>
        <v>2.5</v>
      </c>
      <c r="NC39">
        <f t="shared" si="33"/>
        <v>1.731376386080268</v>
      </c>
      <c r="ND39">
        <f t="shared" si="34"/>
        <v>1.05</v>
      </c>
      <c r="NE39">
        <f t="shared" si="35"/>
        <v>1.0894053665224159</v>
      </c>
      <c r="NF39">
        <f t="shared" si="36"/>
        <v>4.5</v>
      </c>
      <c r="NG39">
        <f t="shared" si="37"/>
        <v>0.61084515194292599</v>
      </c>
      <c r="NH39">
        <f t="shared" si="38"/>
        <v>4</v>
      </c>
      <c r="NI39">
        <f t="shared" si="39"/>
        <v>1.2126119258314987</v>
      </c>
      <c r="NJ39">
        <f t="shared" si="40"/>
        <v>5.5</v>
      </c>
      <c r="NK39">
        <f t="shared" si="41"/>
        <v>0.20750578409950779</v>
      </c>
      <c r="NL39">
        <f t="shared" si="42"/>
        <v>6</v>
      </c>
      <c r="NM39">
        <f t="shared" si="43"/>
        <v>2.8532045313682319</v>
      </c>
      <c r="NN39">
        <f t="shared" si="44"/>
        <v>3.5</v>
      </c>
      <c r="NO39">
        <f t="shared" si="45"/>
        <v>0.41566002377432654</v>
      </c>
      <c r="NP39">
        <f t="shared" si="46"/>
        <v>5</v>
      </c>
      <c r="NQ39">
        <f t="shared" si="47"/>
        <v>0.79630344648186102</v>
      </c>
      <c r="NR39" t="str">
        <f t="shared" si="48"/>
        <v/>
      </c>
      <c r="NS39" t="str">
        <f t="shared" si="49"/>
        <v/>
      </c>
      <c r="NT39" t="str">
        <f t="shared" si="50"/>
        <v/>
      </c>
      <c r="NU39" t="str">
        <f t="shared" si="51"/>
        <v/>
      </c>
      <c r="NZ39" t="str">
        <f t="shared" si="84"/>
        <v/>
      </c>
      <c r="OA39" t="str">
        <f t="shared" si="85"/>
        <v/>
      </c>
      <c r="OB39" t="str">
        <f t="shared" si="52"/>
        <v/>
      </c>
      <c r="OC39" t="str">
        <f t="shared" si="53"/>
        <v/>
      </c>
      <c r="OD39">
        <f t="shared" si="54"/>
        <v>5.5</v>
      </c>
      <c r="OE39">
        <f t="shared" si="55"/>
        <v>2.2890481808476952</v>
      </c>
      <c r="OF39">
        <f t="shared" si="56"/>
        <v>5.5</v>
      </c>
      <c r="OG39">
        <f t="shared" si="57"/>
        <v>2.2890481808476952</v>
      </c>
      <c r="OH39">
        <f t="shared" si="58"/>
        <v>5.5</v>
      </c>
      <c r="OI39">
        <f t="shared" si="59"/>
        <v>2.2890481808476952</v>
      </c>
      <c r="OJ39">
        <f t="shared" si="60"/>
        <v>5.5</v>
      </c>
      <c r="OK39">
        <f t="shared" si="61"/>
        <v>2.2890481808476952</v>
      </c>
      <c r="OL39">
        <f t="shared" si="62"/>
        <v>5.5</v>
      </c>
      <c r="OM39">
        <f t="shared" si="63"/>
        <v>2.2890481808476952</v>
      </c>
      <c r="ON39">
        <f t="shared" si="64"/>
        <v>5.5</v>
      </c>
      <c r="OO39">
        <f t="shared" si="65"/>
        <v>2.2890481808476952</v>
      </c>
      <c r="OP39">
        <f t="shared" si="66"/>
        <v>5.5</v>
      </c>
      <c r="OQ39">
        <f t="shared" si="67"/>
        <v>2.2890481808476952</v>
      </c>
      <c r="OR39">
        <f t="shared" si="68"/>
        <v>5.5</v>
      </c>
      <c r="OS39">
        <f t="shared" si="69"/>
        <v>2.2890481808476952</v>
      </c>
      <c r="OT39">
        <f t="shared" si="70"/>
        <v>5.5</v>
      </c>
      <c r="OU39">
        <f t="shared" si="71"/>
        <v>2.2890481808476952</v>
      </c>
      <c r="OV39">
        <f t="shared" si="72"/>
        <v>3.9649999999999999</v>
      </c>
      <c r="OW39">
        <f t="shared" si="73"/>
        <v>2.3538937383787912</v>
      </c>
      <c r="OX39" t="str">
        <f t="shared" si="74"/>
        <v/>
      </c>
      <c r="OY39" t="str">
        <f t="shared" si="75"/>
        <v/>
      </c>
      <c r="OZ39" t="str">
        <f t="shared" si="76"/>
        <v/>
      </c>
      <c r="PA39" t="str">
        <f t="shared" si="77"/>
        <v/>
      </c>
    </row>
    <row r="40" spans="14:417" ht="21" customHeight="1" x14ac:dyDescent="0.25">
      <c r="Q40" s="38">
        <f t="shared" si="82"/>
        <v>25</v>
      </c>
      <c r="R40" s="21">
        <v>1.9</v>
      </c>
      <c r="S40" s="22">
        <v>0.6086085023834078</v>
      </c>
      <c r="T40" s="178">
        <v>1.9</v>
      </c>
      <c r="U40" s="179">
        <v>0.30303101164696872</v>
      </c>
      <c r="V40" s="24">
        <v>1.6</v>
      </c>
      <c r="W40" s="24">
        <v>0.63407329327811102</v>
      </c>
      <c r="X40" s="178">
        <v>0.32854363466056269</v>
      </c>
      <c r="Y40" s="179">
        <v>0.21815799763896601</v>
      </c>
      <c r="Z40" s="24"/>
      <c r="AA40" s="26"/>
      <c r="AB40" s="24">
        <v>1.2</v>
      </c>
      <c r="AC40" s="24">
        <v>0.45327327792571792</v>
      </c>
      <c r="AD40" s="24">
        <v>4.5</v>
      </c>
      <c r="AE40" s="24">
        <v>0.15355268909506062</v>
      </c>
      <c r="AF40" s="24">
        <v>2.4</v>
      </c>
      <c r="AG40" s="24">
        <v>0.29106255992645819</v>
      </c>
      <c r="AH40" s="25">
        <v>2.4</v>
      </c>
      <c r="AI40" s="26">
        <v>0.13903775828507978</v>
      </c>
      <c r="AJ40" s="25">
        <v>1.9</v>
      </c>
      <c r="AK40" s="26">
        <v>0.34377467707849396</v>
      </c>
      <c r="AL40" s="25">
        <v>1.75</v>
      </c>
      <c r="AM40" s="26">
        <v>0.59842258602552645</v>
      </c>
      <c r="AN40" s="25">
        <v>1.6</v>
      </c>
      <c r="AO40" s="26">
        <v>0.45836623610465854</v>
      </c>
      <c r="AP40" s="25">
        <v>2.5</v>
      </c>
      <c r="AQ40" s="26">
        <v>0.67990991688857694</v>
      </c>
      <c r="AR40" s="25">
        <v>1.05</v>
      </c>
      <c r="AS40" s="26">
        <v>0.42780848703101471</v>
      </c>
      <c r="AT40" s="25">
        <v>4.5</v>
      </c>
      <c r="AU40" s="26">
        <v>0.23987833022810467</v>
      </c>
      <c r="AV40" s="45">
        <v>4</v>
      </c>
      <c r="AW40" s="26">
        <v>0.47619158973095088</v>
      </c>
      <c r="AX40" s="25">
        <v>5.5</v>
      </c>
      <c r="AY40" s="26">
        <v>8.148733086305042E-2</v>
      </c>
      <c r="AZ40" s="24">
        <v>6</v>
      </c>
      <c r="BA40" s="24">
        <v>1.1204507993669433</v>
      </c>
      <c r="BB40" s="25">
        <v>3.5</v>
      </c>
      <c r="BC40" s="26">
        <v>0.16322930963504786</v>
      </c>
      <c r="BD40" s="24">
        <v>5</v>
      </c>
      <c r="BE40" s="24">
        <v>0.31270763218695596</v>
      </c>
      <c r="BF40" s="25"/>
      <c r="BG40" s="26"/>
      <c r="BH40" s="25"/>
      <c r="BI40" s="26"/>
      <c r="BJ40" s="25">
        <v>1.085</v>
      </c>
      <c r="BK40" s="26">
        <v>0.41499999999999998</v>
      </c>
      <c r="BL40" s="25"/>
      <c r="BM40" s="26"/>
      <c r="BN40" s="25"/>
      <c r="BO40" s="26"/>
      <c r="BP40" s="25"/>
      <c r="BQ40" s="26"/>
      <c r="BR40" s="25">
        <v>5.5</v>
      </c>
      <c r="BS40" s="26">
        <v>0.89890711858302486</v>
      </c>
      <c r="BT40" s="25">
        <v>5.5</v>
      </c>
      <c r="BU40" s="26">
        <v>0.89890711858302486</v>
      </c>
      <c r="BV40" s="25">
        <v>5.5</v>
      </c>
      <c r="BW40" s="26">
        <v>0.89890711858302486</v>
      </c>
      <c r="BX40" s="21">
        <v>5.5</v>
      </c>
      <c r="BY40" s="22">
        <v>0.89890711858302486</v>
      </c>
      <c r="BZ40" s="21">
        <v>5.5</v>
      </c>
      <c r="CA40" s="23">
        <v>0.89890711858302486</v>
      </c>
      <c r="CB40" s="25">
        <v>5.5</v>
      </c>
      <c r="CC40" s="26">
        <v>0.89890711858302486</v>
      </c>
      <c r="CD40" s="25">
        <v>5.5</v>
      </c>
      <c r="CE40" s="26">
        <v>0.89890711858302486</v>
      </c>
      <c r="CF40" s="25">
        <v>5.5</v>
      </c>
      <c r="CG40" s="26">
        <v>0.89890711858302486</v>
      </c>
      <c r="CH40" s="24">
        <v>5.5</v>
      </c>
      <c r="CI40" s="24">
        <v>0.89890711858302486</v>
      </c>
      <c r="CJ40" s="25">
        <v>3.9649999999999999</v>
      </c>
      <c r="CK40" s="26">
        <v>0.92437190947772807</v>
      </c>
      <c r="CL40" s="25"/>
      <c r="CM40" s="302"/>
      <c r="CN40" s="24"/>
      <c r="CO40" s="300"/>
      <c r="CP40" s="27">
        <v>6</v>
      </c>
      <c r="CQ40" s="300">
        <f t="shared" si="83"/>
        <v>0.16329931618554522</v>
      </c>
      <c r="CR40" s="296"/>
      <c r="CS40" s="243"/>
      <c r="CT40" s="242"/>
      <c r="CU40" s="243"/>
      <c r="CV40" s="242"/>
      <c r="CW40" s="243"/>
      <c r="CX40" s="242"/>
      <c r="CY40" s="243"/>
      <c r="CZ40" s="264"/>
      <c r="DA40" s="265"/>
      <c r="DB40" s="264">
        <v>2.4000000000000008</v>
      </c>
      <c r="DC40" s="265">
        <v>0.97686455688555807</v>
      </c>
      <c r="DD40" s="264">
        <v>1.7999999999999992</v>
      </c>
      <c r="DE40" s="265">
        <v>0.406927358497358</v>
      </c>
      <c r="DF40" s="64"/>
      <c r="DG40" s="65"/>
      <c r="DH40" s="64"/>
      <c r="DI40" s="65"/>
      <c r="DJ40" s="64"/>
      <c r="DK40" s="65"/>
      <c r="DL40" s="64"/>
      <c r="DM40" s="65"/>
      <c r="DN40" s="64"/>
      <c r="DO40" s="65"/>
      <c r="DP40" s="64"/>
      <c r="DQ40" s="65"/>
      <c r="DR40" s="64"/>
      <c r="DS40" s="65"/>
      <c r="DT40" s="64"/>
      <c r="DU40" s="65"/>
      <c r="DV40" s="64"/>
      <c r="DW40" s="65"/>
      <c r="DX40" s="64"/>
      <c r="DY40" s="65"/>
      <c r="DZ40" s="64"/>
      <c r="EA40" s="65"/>
      <c r="EB40" s="64"/>
      <c r="EC40" s="65"/>
      <c r="ED40" s="64"/>
      <c r="EE40" s="65"/>
      <c r="EF40" s="64"/>
      <c r="EG40" s="65"/>
      <c r="EH40" s="64"/>
      <c r="EI40" s="65"/>
      <c r="EJ40" s="64"/>
      <c r="EK40" s="65"/>
      <c r="EL40" s="64"/>
      <c r="EM40" s="65"/>
      <c r="EN40" s="64"/>
      <c r="EO40" s="65"/>
      <c r="EP40" s="64"/>
      <c r="EQ40" s="65"/>
      <c r="ER40" s="64"/>
      <c r="ES40" s="65"/>
      <c r="ET40" s="64"/>
      <c r="EU40" s="65"/>
      <c r="EV40" s="64"/>
      <c r="EW40" s="65"/>
      <c r="EX40" s="64"/>
      <c r="EY40" s="65"/>
      <c r="EZ40" s="64"/>
      <c r="FA40" s="65"/>
      <c r="FB40" s="64"/>
      <c r="FC40" s="65"/>
      <c r="FD40" s="64"/>
      <c r="FE40" s="65"/>
      <c r="FF40" s="64"/>
      <c r="FG40" s="65"/>
      <c r="FH40" s="64"/>
      <c r="FI40" s="65"/>
      <c r="FJ40" s="64"/>
      <c r="FK40" s="65"/>
      <c r="FL40" s="64"/>
      <c r="FM40" s="65"/>
      <c r="FN40" s="64"/>
      <c r="FO40" s="65"/>
      <c r="FP40" s="64"/>
      <c r="FQ40" s="65"/>
      <c r="FR40" s="64"/>
      <c r="FS40" s="65"/>
      <c r="FT40" s="64"/>
      <c r="FU40" s="65"/>
      <c r="FV40" s="64"/>
      <c r="FW40" s="65"/>
      <c r="FX40" s="64"/>
      <c r="FY40" s="65"/>
      <c r="FZ40" s="64"/>
      <c r="GA40" s="65"/>
      <c r="GB40" s="64"/>
      <c r="GC40" s="65"/>
      <c r="GD40" s="64"/>
      <c r="GE40" s="65"/>
      <c r="GF40" s="64"/>
      <c r="GG40" s="65"/>
      <c r="GH40" s="64"/>
      <c r="GI40" s="65"/>
      <c r="GJ40" s="64"/>
      <c r="GK40" s="65"/>
      <c r="GL40" s="64"/>
      <c r="GM40" s="65"/>
      <c r="GN40" s="64"/>
      <c r="GO40" s="65"/>
      <c r="GP40" s="64"/>
      <c r="GQ40" s="65"/>
      <c r="GR40" s="64"/>
      <c r="GS40" s="65"/>
      <c r="GT40" s="64"/>
      <c r="GU40" s="65"/>
      <c r="GV40" s="64"/>
      <c r="GW40" s="65"/>
      <c r="GX40" s="64"/>
      <c r="GY40" s="65"/>
      <c r="GZ40" s="64"/>
      <c r="HA40" s="65"/>
      <c r="HB40" s="64"/>
      <c r="HC40" s="65"/>
      <c r="HD40" s="64"/>
      <c r="HE40" s="65"/>
      <c r="HF40" s="64"/>
      <c r="HG40" s="65"/>
      <c r="HH40" s="64"/>
      <c r="HI40" s="65"/>
      <c r="HJ40" s="64"/>
      <c r="HK40" s="65"/>
      <c r="HL40" s="64"/>
      <c r="HM40" s="65"/>
      <c r="HN40" s="64"/>
      <c r="HO40" s="65"/>
      <c r="HP40" s="64"/>
      <c r="HQ40" s="65"/>
      <c r="HR40" s="64"/>
      <c r="HS40" s="65"/>
      <c r="HT40" s="64"/>
      <c r="HU40" s="65"/>
      <c r="HV40" s="64"/>
      <c r="HW40" s="65"/>
      <c r="HX40" s="64"/>
      <c r="HY40" s="65"/>
      <c r="HZ40" s="64"/>
      <c r="IA40" s="65"/>
      <c r="IB40" s="64"/>
      <c r="IC40" s="65"/>
      <c r="ID40" s="64"/>
      <c r="IE40" s="65"/>
      <c r="IF40" s="64"/>
      <c r="IG40" s="65"/>
      <c r="IH40" s="64"/>
      <c r="II40" s="65"/>
      <c r="IJ40" s="64"/>
      <c r="IK40" s="65"/>
      <c r="IL40" s="64"/>
      <c r="IM40" s="65"/>
      <c r="IN40" s="64"/>
      <c r="IO40" s="65"/>
      <c r="IP40" s="64"/>
      <c r="IQ40" s="65"/>
      <c r="IR40" s="64"/>
      <c r="IS40" s="65"/>
      <c r="IT40" s="64"/>
      <c r="IU40" s="65"/>
      <c r="IV40" s="64"/>
      <c r="IW40" s="65"/>
      <c r="IX40" s="64"/>
      <c r="IY40" s="65"/>
      <c r="IZ40" s="64"/>
      <c r="JA40" s="65"/>
      <c r="JB40" s="64"/>
      <c r="JC40" s="65"/>
      <c r="JD40" s="64"/>
      <c r="JE40" s="65"/>
      <c r="JF40" s="64"/>
      <c r="JG40" s="65"/>
      <c r="JH40" s="64"/>
      <c r="JI40" s="65"/>
      <c r="JJ40" s="64"/>
      <c r="JK40" s="65"/>
      <c r="JL40" s="64"/>
      <c r="JM40" s="65"/>
      <c r="JN40" s="64"/>
      <c r="JO40" s="65"/>
      <c r="JP40" s="64"/>
      <c r="JQ40" s="65"/>
      <c r="JR40" s="64"/>
      <c r="JS40" s="65"/>
      <c r="JT40" s="64"/>
      <c r="JU40" s="65"/>
      <c r="JV40" s="64"/>
      <c r="JW40" s="65"/>
      <c r="JX40" s="64"/>
      <c r="JY40" s="65"/>
      <c r="JZ40" s="64"/>
      <c r="KA40" s="65"/>
      <c r="KB40" s="64"/>
      <c r="KC40" s="65"/>
      <c r="KD40" s="64"/>
      <c r="KE40" s="65"/>
      <c r="KF40" s="64"/>
      <c r="KG40" s="65"/>
      <c r="KH40" s="64"/>
      <c r="KI40" s="65"/>
      <c r="KJ40" s="64"/>
      <c r="KK40" s="65"/>
      <c r="KL40" s="64"/>
      <c r="KM40" s="65"/>
      <c r="KN40" s="64"/>
      <c r="KO40" s="65"/>
      <c r="KP40" s="64"/>
      <c r="KQ40" s="65"/>
      <c r="KR40" s="64"/>
      <c r="KS40" s="65"/>
      <c r="KT40" s="64"/>
      <c r="KU40" s="65"/>
      <c r="KV40" s="64"/>
      <c r="KW40" s="65"/>
      <c r="KX40" s="64"/>
      <c r="KY40" s="65"/>
      <c r="KZ40" s="64"/>
      <c r="LA40" s="65"/>
      <c r="LB40" s="64"/>
      <c r="LC40" s="65"/>
      <c r="LD40" s="64"/>
      <c r="LE40" s="65"/>
      <c r="LH40" s="3">
        <f t="shared" si="78"/>
        <v>0.32854363466056269</v>
      </c>
      <c r="LI40" s="10">
        <f t="shared" si="86"/>
        <v>0.21815799763896601</v>
      </c>
      <c r="LK40" s="12">
        <f t="shared" si="10"/>
        <v>0.32854363466056269</v>
      </c>
      <c r="LL40" s="10" cm="1">
        <f t="array" ref="LL40">INDEX(drag_functions_data,Q40,(2*chosen_drag_function))*$B$3</f>
        <v>0.21815799763896601</v>
      </c>
      <c r="LO40" s="3">
        <f t="shared" si="80"/>
        <v>4.5</v>
      </c>
      <c r="LP40" s="10">
        <f t="shared" si="87"/>
        <v>0.15355268909506062</v>
      </c>
      <c r="LR40" s="12">
        <f t="shared" si="11"/>
        <v>4.5</v>
      </c>
      <c r="LS40" s="10" cm="1">
        <f t="array" ref="LS40">INDEX(drag_functions_data,Q40,(2*$B$6)) * $B$7</f>
        <v>0.15355268909506062</v>
      </c>
      <c r="LT40" s="24"/>
      <c r="MD40">
        <f t="shared" si="12"/>
        <v>1.95</v>
      </c>
      <c r="ME40">
        <f t="shared" si="13"/>
        <v>1.5303551577338699</v>
      </c>
      <c r="MF40">
        <f t="shared" si="14"/>
        <v>1.95</v>
      </c>
      <c r="MG40">
        <f t="shared" si="15"/>
        <v>0.75869302311382536</v>
      </c>
      <c r="MH40">
        <f t="shared" si="16"/>
        <v>1.7</v>
      </c>
      <c r="MI40">
        <f t="shared" si="17"/>
        <v>1.5952007152649659</v>
      </c>
      <c r="MN40">
        <f t="shared" si="18"/>
        <v>1.25</v>
      </c>
      <c r="MO40">
        <f t="shared" si="19"/>
        <v>1.1412818125472926</v>
      </c>
      <c r="MP40">
        <f t="shared" si="20"/>
        <v>5</v>
      </c>
      <c r="MQ40">
        <f t="shared" si="21"/>
        <v>0.32422778765548088</v>
      </c>
      <c r="MR40">
        <f t="shared" si="22"/>
        <v>2.5</v>
      </c>
      <c r="MS40">
        <f t="shared" si="23"/>
        <v>0.71978568859516756</v>
      </c>
      <c r="MT40">
        <f t="shared" si="24"/>
        <v>2.5</v>
      </c>
      <c r="MU40">
        <f t="shared" si="25"/>
        <v>0.34173608818887685</v>
      </c>
      <c r="MV40">
        <f t="shared" si="26"/>
        <v>1.95</v>
      </c>
      <c r="MW40">
        <f t="shared" si="27"/>
        <v>0.86244591516357916</v>
      </c>
      <c r="MX40">
        <f t="shared" si="28"/>
        <v>1.8</v>
      </c>
      <c r="MY40">
        <f t="shared" si="29"/>
        <v>1.5044169347214316</v>
      </c>
      <c r="MZ40">
        <f t="shared" si="30"/>
        <v>1.7</v>
      </c>
      <c r="NA40">
        <f t="shared" si="31"/>
        <v>1.1477663683004025</v>
      </c>
      <c r="NB40">
        <f t="shared" si="32"/>
        <v>2.6</v>
      </c>
      <c r="NC40">
        <f t="shared" si="33"/>
        <v>1.69895360731472</v>
      </c>
      <c r="ND40">
        <f t="shared" si="34"/>
        <v>1.075</v>
      </c>
      <c r="NE40">
        <f t="shared" si="35"/>
        <v>1.1218281452879637</v>
      </c>
      <c r="NF40">
        <f t="shared" si="36"/>
        <v>5</v>
      </c>
      <c r="NG40">
        <f t="shared" si="37"/>
        <v>0.60889978521699306</v>
      </c>
      <c r="NH40">
        <f t="shared" si="38"/>
        <v>5</v>
      </c>
      <c r="NI40">
        <f t="shared" si="39"/>
        <v>1.0829208107693062</v>
      </c>
      <c r="NJ40">
        <f t="shared" si="40"/>
        <v>6</v>
      </c>
      <c r="NK40">
        <f t="shared" si="41"/>
        <v>0.19453667259328852</v>
      </c>
      <c r="NL40" t="str">
        <f t="shared" si="42"/>
        <v/>
      </c>
      <c r="NM40" t="str">
        <f t="shared" si="43"/>
        <v/>
      </c>
      <c r="NN40">
        <f t="shared" si="44"/>
        <v>4</v>
      </c>
      <c r="NO40">
        <f t="shared" si="45"/>
        <v>0.39620635651499764</v>
      </c>
      <c r="NP40">
        <f t="shared" si="46"/>
        <v>5.5</v>
      </c>
      <c r="NQ40">
        <f t="shared" si="47"/>
        <v>0.78463124612626378</v>
      </c>
      <c r="NR40" t="str">
        <f t="shared" si="48"/>
        <v/>
      </c>
      <c r="NS40" t="str">
        <f t="shared" si="49"/>
        <v/>
      </c>
      <c r="NT40" t="str">
        <f t="shared" si="50"/>
        <v/>
      </c>
      <c r="NU40" t="str">
        <f t="shared" si="51"/>
        <v/>
      </c>
      <c r="NZ40" t="str">
        <f t="shared" si="84"/>
        <v/>
      </c>
      <c r="OA40" t="str">
        <f t="shared" si="85"/>
        <v/>
      </c>
      <c r="OB40" t="str">
        <f t="shared" si="52"/>
        <v/>
      </c>
      <c r="OC40" t="str">
        <f t="shared" si="53"/>
        <v/>
      </c>
      <c r="OD40">
        <f t="shared" si="54"/>
        <v>6</v>
      </c>
      <c r="OE40">
        <f t="shared" si="55"/>
        <v>2.2695945135883662</v>
      </c>
      <c r="OF40">
        <f t="shared" si="56"/>
        <v>6</v>
      </c>
      <c r="OG40">
        <f t="shared" si="57"/>
        <v>2.2695945135883662</v>
      </c>
      <c r="OH40">
        <f t="shared" si="58"/>
        <v>6</v>
      </c>
      <c r="OI40">
        <f t="shared" si="59"/>
        <v>2.2695945135883662</v>
      </c>
      <c r="OJ40">
        <f t="shared" si="60"/>
        <v>6</v>
      </c>
      <c r="OK40">
        <f t="shared" si="61"/>
        <v>2.2695945135883662</v>
      </c>
      <c r="OL40">
        <f t="shared" si="62"/>
        <v>6</v>
      </c>
      <c r="OM40">
        <f t="shared" si="63"/>
        <v>2.2695945135883662</v>
      </c>
      <c r="ON40">
        <f t="shared" si="64"/>
        <v>6</v>
      </c>
      <c r="OO40">
        <f t="shared" si="65"/>
        <v>2.2695945135883662</v>
      </c>
      <c r="OP40">
        <f t="shared" si="66"/>
        <v>6</v>
      </c>
      <c r="OQ40">
        <f t="shared" si="67"/>
        <v>2.2695945135883662</v>
      </c>
      <c r="OR40">
        <f t="shared" si="68"/>
        <v>6</v>
      </c>
      <c r="OS40">
        <f t="shared" si="69"/>
        <v>2.2695945135883662</v>
      </c>
      <c r="OT40">
        <f t="shared" si="70"/>
        <v>6</v>
      </c>
      <c r="OU40">
        <f t="shared" si="71"/>
        <v>2.2695945135883662</v>
      </c>
      <c r="OV40">
        <f t="shared" si="72"/>
        <v>5</v>
      </c>
      <c r="OW40">
        <f t="shared" si="73"/>
        <v>2.3085018481070239</v>
      </c>
      <c r="OX40" t="str">
        <f t="shared" si="74"/>
        <v/>
      </c>
      <c r="OY40" t="str">
        <f t="shared" si="75"/>
        <v/>
      </c>
      <c r="OZ40" t="str">
        <f t="shared" si="76"/>
        <v/>
      </c>
      <c r="PA40" t="str">
        <f t="shared" si="77"/>
        <v/>
      </c>
    </row>
    <row r="41" spans="14:417" ht="21.75" customHeight="1" x14ac:dyDescent="0.25">
      <c r="Q41" s="38">
        <f t="shared" si="82"/>
        <v>26</v>
      </c>
      <c r="R41" s="21">
        <v>1.95</v>
      </c>
      <c r="S41" s="22">
        <v>0.60096906511499681</v>
      </c>
      <c r="T41" s="178">
        <v>1.95</v>
      </c>
      <c r="U41" s="179">
        <v>0.2979380534680281</v>
      </c>
      <c r="V41" s="24">
        <v>1.7</v>
      </c>
      <c r="W41" s="24">
        <v>0.62643385600970003</v>
      </c>
      <c r="X41" s="178">
        <v>0.34143256064126504</v>
      </c>
      <c r="Y41" s="179">
        <v>0.21665028318542229</v>
      </c>
      <c r="Z41" s="24"/>
      <c r="AA41" s="26"/>
      <c r="AB41" s="24">
        <v>1.25</v>
      </c>
      <c r="AC41" s="24">
        <v>0.44818031974677724</v>
      </c>
      <c r="AD41" s="24">
        <v>5</v>
      </c>
      <c r="AE41" s="24">
        <v>0.12732395447351627</v>
      </c>
      <c r="AF41" s="24">
        <v>2.5</v>
      </c>
      <c r="AG41" s="24">
        <v>0.28265917893120612</v>
      </c>
      <c r="AH41" s="25">
        <v>2.5</v>
      </c>
      <c r="AI41" s="26">
        <v>0.13419944801508615</v>
      </c>
      <c r="AJ41" s="25">
        <v>1.95</v>
      </c>
      <c r="AK41" s="26">
        <v>0.33868171889955329</v>
      </c>
      <c r="AL41" s="25">
        <v>1.8</v>
      </c>
      <c r="AM41" s="26">
        <v>0.59078314875711557</v>
      </c>
      <c r="AN41" s="25">
        <v>1.7</v>
      </c>
      <c r="AO41" s="26">
        <v>0.45072679883624761</v>
      </c>
      <c r="AP41" s="25">
        <v>2.6</v>
      </c>
      <c r="AQ41" s="26">
        <v>0.66717752144122533</v>
      </c>
      <c r="AR41" s="25">
        <v>1.075</v>
      </c>
      <c r="AS41" s="26">
        <v>0.44054088247836626</v>
      </c>
      <c r="AT41" s="25">
        <v>5</v>
      </c>
      <c r="AU41" s="26">
        <v>0.23911438650126354</v>
      </c>
      <c r="AV41" s="45">
        <v>5</v>
      </c>
      <c r="AW41" s="26">
        <v>0.4252620079415444</v>
      </c>
      <c r="AX41" s="25">
        <v>6</v>
      </c>
      <c r="AY41" s="26">
        <v>7.6394372684109757E-2</v>
      </c>
      <c r="AZ41" s="25"/>
      <c r="BA41" s="26"/>
      <c r="BB41" s="25">
        <v>4</v>
      </c>
      <c r="BC41" s="26">
        <v>0.15558987236663688</v>
      </c>
      <c r="BD41" s="24">
        <v>5.5</v>
      </c>
      <c r="BE41" s="24">
        <v>0.30812396982590939</v>
      </c>
      <c r="BF41" s="25"/>
      <c r="BG41" s="26"/>
      <c r="BH41" s="25"/>
      <c r="BI41" s="26"/>
      <c r="BJ41" s="25">
        <v>1.1103478193713918</v>
      </c>
      <c r="BK41" s="26">
        <v>0.41499999999999998</v>
      </c>
      <c r="BL41" s="25"/>
      <c r="BM41" s="26"/>
      <c r="BN41" s="25"/>
      <c r="BO41" s="26"/>
      <c r="BP41" s="25"/>
      <c r="BQ41" s="26"/>
      <c r="BR41" s="25">
        <v>6</v>
      </c>
      <c r="BS41" s="26">
        <v>0.89126768131461387</v>
      </c>
      <c r="BT41" s="25">
        <v>6</v>
      </c>
      <c r="BU41" s="26">
        <v>0.89126768131461387</v>
      </c>
      <c r="BV41" s="25">
        <v>6</v>
      </c>
      <c r="BW41" s="26">
        <v>0.89126768131461387</v>
      </c>
      <c r="BX41" s="21">
        <v>6</v>
      </c>
      <c r="BY41" s="22">
        <v>0.89126768131461387</v>
      </c>
      <c r="BZ41" s="21">
        <v>6</v>
      </c>
      <c r="CA41" s="23">
        <v>0.89126768131461387</v>
      </c>
      <c r="CB41" s="25">
        <v>6</v>
      </c>
      <c r="CC41" s="26">
        <v>0.89126768131461387</v>
      </c>
      <c r="CD41" s="25">
        <v>6</v>
      </c>
      <c r="CE41" s="26">
        <v>0.89126768131461387</v>
      </c>
      <c r="CF41" s="25">
        <v>6</v>
      </c>
      <c r="CG41" s="26">
        <v>0.89126768131461387</v>
      </c>
      <c r="CH41" s="24">
        <v>6</v>
      </c>
      <c r="CI41" s="24">
        <v>0.89126768131461387</v>
      </c>
      <c r="CJ41" s="25">
        <v>5</v>
      </c>
      <c r="CK41" s="26">
        <v>0.90654655585143584</v>
      </c>
      <c r="CL41" s="25"/>
      <c r="CM41" s="26"/>
      <c r="CN41" s="242"/>
      <c r="CO41" s="243"/>
      <c r="CP41" s="242">
        <f>0.25+CP40</f>
        <v>6.25</v>
      </c>
      <c r="CQ41" s="300">
        <f t="shared" si="83"/>
        <v>0.16</v>
      </c>
      <c r="CR41" s="242"/>
      <c r="CS41" s="243"/>
      <c r="CT41" s="242"/>
      <c r="CU41" s="243"/>
      <c r="CV41" s="242"/>
      <c r="CW41" s="243"/>
      <c r="CX41" s="242"/>
      <c r="CY41" s="243"/>
      <c r="CZ41" s="264"/>
      <c r="DA41" s="265"/>
      <c r="DB41" s="264">
        <v>2.5000000000000009</v>
      </c>
      <c r="DC41" s="265">
        <v>0.97119562188988551</v>
      </c>
      <c r="DD41" s="264">
        <v>1.899999999999999</v>
      </c>
      <c r="DE41" s="265">
        <v>0.39419496305000634</v>
      </c>
      <c r="DF41" s="64"/>
      <c r="DG41" s="65"/>
      <c r="DH41" s="64"/>
      <c r="DI41" s="65"/>
      <c r="DJ41" s="64"/>
      <c r="DK41" s="65"/>
      <c r="DL41" s="64"/>
      <c r="DM41" s="65"/>
      <c r="DN41" s="64"/>
      <c r="DO41" s="65"/>
      <c r="DP41" s="64"/>
      <c r="DQ41" s="65"/>
      <c r="DR41" s="64"/>
      <c r="DS41" s="65"/>
      <c r="DT41" s="64"/>
      <c r="DU41" s="65"/>
      <c r="DV41" s="64"/>
      <c r="DW41" s="65"/>
      <c r="DX41" s="64"/>
      <c r="DY41" s="65"/>
      <c r="DZ41" s="64"/>
      <c r="EA41" s="65"/>
      <c r="EB41" s="64"/>
      <c r="EC41" s="65"/>
      <c r="ED41" s="64"/>
      <c r="EE41" s="65"/>
      <c r="EF41" s="64"/>
      <c r="EG41" s="65"/>
      <c r="EH41" s="64"/>
      <c r="EI41" s="65"/>
      <c r="EJ41" s="64"/>
      <c r="EK41" s="65"/>
      <c r="EL41" s="64"/>
      <c r="EM41" s="65"/>
      <c r="EN41" s="64"/>
      <c r="EO41" s="65"/>
      <c r="EP41" s="64"/>
      <c r="EQ41" s="65"/>
      <c r="ER41" s="64"/>
      <c r="ES41" s="65"/>
      <c r="ET41" s="64"/>
      <c r="EU41" s="65"/>
      <c r="EV41" s="64"/>
      <c r="EW41" s="65"/>
      <c r="EX41" s="64"/>
      <c r="EY41" s="65"/>
      <c r="EZ41" s="64"/>
      <c r="FA41" s="65"/>
      <c r="FB41" s="64"/>
      <c r="FC41" s="65"/>
      <c r="FD41" s="64"/>
      <c r="FE41" s="65"/>
      <c r="FF41" s="64"/>
      <c r="FG41" s="65"/>
      <c r="FH41" s="64"/>
      <c r="FI41" s="65"/>
      <c r="FJ41" s="64"/>
      <c r="FK41" s="65"/>
      <c r="FL41" s="64"/>
      <c r="FM41" s="65"/>
      <c r="FN41" s="64"/>
      <c r="FO41" s="65"/>
      <c r="FP41" s="64"/>
      <c r="FQ41" s="65"/>
      <c r="FR41" s="64"/>
      <c r="FS41" s="65"/>
      <c r="FT41" s="64"/>
      <c r="FU41" s="65"/>
      <c r="FV41" s="64"/>
      <c r="FW41" s="65"/>
      <c r="FX41" s="64"/>
      <c r="FY41" s="65"/>
      <c r="FZ41" s="64"/>
      <c r="GA41" s="65"/>
      <c r="GB41" s="64"/>
      <c r="GC41" s="65"/>
      <c r="GD41" s="64"/>
      <c r="GE41" s="65"/>
      <c r="GF41" s="64"/>
      <c r="GG41" s="65"/>
      <c r="GH41" s="64"/>
      <c r="GI41" s="65"/>
      <c r="GJ41" s="64"/>
      <c r="GK41" s="65"/>
      <c r="GL41" s="64"/>
      <c r="GM41" s="65"/>
      <c r="GN41" s="64"/>
      <c r="GO41" s="65"/>
      <c r="GP41" s="64"/>
      <c r="GQ41" s="65"/>
      <c r="GR41" s="64"/>
      <c r="GS41" s="65"/>
      <c r="GT41" s="64"/>
      <c r="GU41" s="65"/>
      <c r="GV41" s="64"/>
      <c r="GW41" s="65"/>
      <c r="GX41" s="64"/>
      <c r="GY41" s="65"/>
      <c r="GZ41" s="64"/>
      <c r="HA41" s="65"/>
      <c r="HB41" s="64"/>
      <c r="HC41" s="65"/>
      <c r="HD41" s="64"/>
      <c r="HE41" s="65"/>
      <c r="HF41" s="64"/>
      <c r="HG41" s="65"/>
      <c r="HH41" s="64"/>
      <c r="HI41" s="65"/>
      <c r="HJ41" s="64"/>
      <c r="HK41" s="65"/>
      <c r="HL41" s="64"/>
      <c r="HM41" s="65"/>
      <c r="HN41" s="64"/>
      <c r="HO41" s="65"/>
      <c r="HP41" s="64"/>
      <c r="HQ41" s="65"/>
      <c r="HR41" s="64"/>
      <c r="HS41" s="65"/>
      <c r="HT41" s="64"/>
      <c r="HU41" s="65"/>
      <c r="HV41" s="64"/>
      <c r="HW41" s="65"/>
      <c r="HX41" s="64"/>
      <c r="HY41" s="65"/>
      <c r="HZ41" s="64"/>
      <c r="IA41" s="65"/>
      <c r="IB41" s="64"/>
      <c r="IC41" s="65"/>
      <c r="ID41" s="64"/>
      <c r="IE41" s="65"/>
      <c r="IF41" s="64"/>
      <c r="IG41" s="65"/>
      <c r="IH41" s="64"/>
      <c r="II41" s="65"/>
      <c r="IJ41" s="64"/>
      <c r="IK41" s="65"/>
      <c r="IL41" s="64"/>
      <c r="IM41" s="65"/>
      <c r="IN41" s="64"/>
      <c r="IO41" s="65"/>
      <c r="IP41" s="64"/>
      <c r="IQ41" s="65"/>
      <c r="IR41" s="64"/>
      <c r="IS41" s="65"/>
      <c r="IT41" s="64"/>
      <c r="IU41" s="65"/>
      <c r="IV41" s="64"/>
      <c r="IW41" s="65"/>
      <c r="IX41" s="64"/>
      <c r="IY41" s="65"/>
      <c r="IZ41" s="64"/>
      <c r="JA41" s="65"/>
      <c r="JB41" s="64"/>
      <c r="JC41" s="65"/>
      <c r="JD41" s="64"/>
      <c r="JE41" s="65"/>
      <c r="JF41" s="64"/>
      <c r="JG41" s="65"/>
      <c r="JH41" s="64"/>
      <c r="JI41" s="65"/>
      <c r="JJ41" s="64"/>
      <c r="JK41" s="65"/>
      <c r="JL41" s="64"/>
      <c r="JM41" s="65"/>
      <c r="JN41" s="64"/>
      <c r="JO41" s="65"/>
      <c r="JP41" s="64"/>
      <c r="JQ41" s="65"/>
      <c r="JR41" s="64"/>
      <c r="JS41" s="65"/>
      <c r="JT41" s="64"/>
      <c r="JU41" s="65"/>
      <c r="JV41" s="64"/>
      <c r="JW41" s="65"/>
      <c r="JX41" s="64"/>
      <c r="JY41" s="65"/>
      <c r="JZ41" s="64"/>
      <c r="KA41" s="65"/>
      <c r="KB41" s="64"/>
      <c r="KC41" s="65"/>
      <c r="KD41" s="64"/>
      <c r="KE41" s="65"/>
      <c r="KF41" s="64"/>
      <c r="KG41" s="65"/>
      <c r="KH41" s="64"/>
      <c r="KI41" s="65"/>
      <c r="KJ41" s="64"/>
      <c r="KK41" s="65"/>
      <c r="KL41" s="64"/>
      <c r="KM41" s="65"/>
      <c r="KN41" s="64"/>
      <c r="KO41" s="65"/>
      <c r="KP41" s="64"/>
      <c r="KQ41" s="65"/>
      <c r="KR41" s="64"/>
      <c r="KS41" s="65"/>
      <c r="KT41" s="64"/>
      <c r="KU41" s="65"/>
      <c r="KV41" s="64"/>
      <c r="KW41" s="65"/>
      <c r="KX41" s="64"/>
      <c r="KY41" s="65"/>
      <c r="KZ41" s="64"/>
      <c r="LA41" s="65"/>
      <c r="LB41" s="64"/>
      <c r="LC41" s="65"/>
      <c r="LD41" s="64"/>
      <c r="LE41" s="65"/>
      <c r="LH41" s="3">
        <f t="shared" si="78"/>
        <v>0.34143256064126504</v>
      </c>
      <c r="LI41" s="10">
        <f t="shared" si="86"/>
        <v>0.21665028318542229</v>
      </c>
      <c r="LK41" s="12">
        <f t="shared" si="10"/>
        <v>0.34143256064126504</v>
      </c>
      <c r="LL41" s="10" cm="1">
        <f t="array" ref="LL41">INDEX(drag_functions_data,Q41,(2*chosen_drag_function))*$B$3</f>
        <v>0.21665028318542229</v>
      </c>
      <c r="LO41" s="3">
        <f t="shared" si="80"/>
        <v>5</v>
      </c>
      <c r="LP41" s="10">
        <f t="shared" si="87"/>
        <v>0.12732395447351627</v>
      </c>
      <c r="LR41" s="12">
        <f t="shared" si="11"/>
        <v>5</v>
      </c>
      <c r="LS41" s="10" cm="1">
        <f t="array" ref="LS41">INDEX(drag_functions_data,Q41,(2*$B$6)) * $B$7</f>
        <v>0.12732395447351627</v>
      </c>
      <c r="LT41" s="24"/>
      <c r="MD41">
        <f t="shared" si="12"/>
        <v>2</v>
      </c>
      <c r="ME41">
        <f t="shared" si="13"/>
        <v>1.510901490474541</v>
      </c>
      <c r="MF41">
        <f t="shared" si="14"/>
        <v>2</v>
      </c>
      <c r="MG41">
        <f t="shared" si="15"/>
        <v>0.74572391160760598</v>
      </c>
      <c r="MH41">
        <f t="shared" si="16"/>
        <v>1.8</v>
      </c>
      <c r="MI41">
        <f t="shared" si="17"/>
        <v>1.5822316037587467</v>
      </c>
      <c r="MN41">
        <f t="shared" si="18"/>
        <v>1.3</v>
      </c>
      <c r="MO41">
        <f t="shared" si="19"/>
        <v>1.1283127010410734</v>
      </c>
      <c r="MP41">
        <f t="shared" si="20"/>
        <v>5.5</v>
      </c>
      <c r="MQ41">
        <f t="shared" si="21"/>
        <v>0.27883589738371356</v>
      </c>
      <c r="MR41">
        <f t="shared" si="22"/>
        <v>2.6</v>
      </c>
      <c r="MS41">
        <f t="shared" si="23"/>
        <v>0.70033202133583872</v>
      </c>
      <c r="MT41">
        <f t="shared" si="24"/>
        <v>3</v>
      </c>
      <c r="MU41">
        <f t="shared" si="25"/>
        <v>0.28078126410964643</v>
      </c>
      <c r="MV41">
        <f t="shared" si="26"/>
        <v>2</v>
      </c>
      <c r="MW41">
        <f t="shared" si="27"/>
        <v>0.84947680365736</v>
      </c>
      <c r="MX41">
        <f t="shared" si="28"/>
        <v>1.9</v>
      </c>
      <c r="MY41">
        <f t="shared" si="29"/>
        <v>1.4784787117089928</v>
      </c>
      <c r="MZ41">
        <f t="shared" si="30"/>
        <v>1.85</v>
      </c>
      <c r="NA41">
        <f t="shared" si="31"/>
        <v>1.1023744780286351</v>
      </c>
      <c r="NB41">
        <f t="shared" si="32"/>
        <v>3</v>
      </c>
      <c r="NC41">
        <f t="shared" si="33"/>
        <v>1.6261320462072988</v>
      </c>
      <c r="ND41">
        <f t="shared" si="34"/>
        <v>1.2</v>
      </c>
      <c r="NE41">
        <f t="shared" si="35"/>
        <v>1.1412818125472926</v>
      </c>
      <c r="NF41">
        <f t="shared" si="36"/>
        <v>5.5</v>
      </c>
      <c r="NG41">
        <f t="shared" si="37"/>
        <v>0.58036773990331081</v>
      </c>
      <c r="NH41">
        <f t="shared" si="38"/>
        <v>6</v>
      </c>
      <c r="NI41">
        <f t="shared" si="39"/>
        <v>0.99213703022577149</v>
      </c>
      <c r="NJ41" t="str">
        <f t="shared" si="40"/>
        <v/>
      </c>
      <c r="NK41" t="str">
        <f t="shared" si="41"/>
        <v/>
      </c>
      <c r="NL41" t="str">
        <f t="shared" si="42"/>
        <v/>
      </c>
      <c r="NM41" t="str">
        <f t="shared" si="43"/>
        <v/>
      </c>
      <c r="NN41">
        <f t="shared" si="44"/>
        <v>4.5</v>
      </c>
      <c r="NO41">
        <f t="shared" si="45"/>
        <v>0.37934651155691268</v>
      </c>
      <c r="NP41">
        <f t="shared" si="46"/>
        <v>6</v>
      </c>
      <c r="NQ41">
        <f t="shared" si="47"/>
        <v>0.77814669037315409</v>
      </c>
      <c r="NR41" t="str">
        <f t="shared" si="48"/>
        <v/>
      </c>
      <c r="NS41" t="str">
        <f t="shared" si="49"/>
        <v/>
      </c>
      <c r="NT41" t="str">
        <f t="shared" si="50"/>
        <v/>
      </c>
      <c r="NU41" t="str">
        <f t="shared" si="51"/>
        <v/>
      </c>
      <c r="NZ41" t="str">
        <f t="shared" si="84"/>
        <v/>
      </c>
      <c r="OA41" t="str">
        <f t="shared" si="85"/>
        <v/>
      </c>
      <c r="OB41" t="str">
        <f t="shared" si="52"/>
        <v/>
      </c>
      <c r="OC41" t="str">
        <f t="shared" si="53"/>
        <v/>
      </c>
      <c r="OD41" t="str">
        <f t="shared" si="54"/>
        <v/>
      </c>
      <c r="OE41" t="str">
        <f t="shared" si="55"/>
        <v/>
      </c>
      <c r="OF41" t="str">
        <f t="shared" si="56"/>
        <v/>
      </c>
      <c r="OG41" t="str">
        <f t="shared" si="57"/>
        <v/>
      </c>
      <c r="OH41" t="str">
        <f t="shared" si="58"/>
        <v/>
      </c>
      <c r="OI41" t="str">
        <f t="shared" si="59"/>
        <v/>
      </c>
      <c r="OJ41" t="str">
        <f t="shared" si="60"/>
        <v/>
      </c>
      <c r="OK41" t="str">
        <f t="shared" si="61"/>
        <v/>
      </c>
      <c r="OL41" t="str">
        <f t="shared" si="62"/>
        <v/>
      </c>
      <c r="OM41" t="str">
        <f t="shared" si="63"/>
        <v/>
      </c>
      <c r="ON41" t="str">
        <f t="shared" si="64"/>
        <v/>
      </c>
      <c r="OO41" t="str">
        <f t="shared" si="65"/>
        <v/>
      </c>
      <c r="OP41" t="str">
        <f t="shared" si="66"/>
        <v/>
      </c>
      <c r="OQ41" t="str">
        <f t="shared" si="67"/>
        <v/>
      </c>
      <c r="OR41" t="str">
        <f t="shared" si="68"/>
        <v/>
      </c>
      <c r="OS41" t="str">
        <f t="shared" si="69"/>
        <v/>
      </c>
      <c r="OT41" t="str">
        <f t="shared" si="70"/>
        <v/>
      </c>
      <c r="OU41" t="str">
        <f t="shared" si="71"/>
        <v/>
      </c>
      <c r="OV41">
        <f t="shared" si="72"/>
        <v>5.5</v>
      </c>
      <c r="OW41">
        <f t="shared" si="73"/>
        <v>2.2858059029711404</v>
      </c>
      <c r="OX41" t="str">
        <f t="shared" si="74"/>
        <v/>
      </c>
      <c r="OY41" t="str">
        <f t="shared" si="75"/>
        <v/>
      </c>
      <c r="OZ41" t="str">
        <f t="shared" si="76"/>
        <v/>
      </c>
      <c r="PA41" t="str">
        <f t="shared" si="77"/>
        <v/>
      </c>
    </row>
    <row r="42" spans="14:417" x14ac:dyDescent="0.25">
      <c r="Q42" s="38">
        <f t="shared" si="82"/>
        <v>27</v>
      </c>
      <c r="R42" s="21">
        <v>2</v>
      </c>
      <c r="S42" s="22">
        <v>0.59332962784658583</v>
      </c>
      <c r="T42" s="178">
        <v>2</v>
      </c>
      <c r="U42" s="179">
        <v>0.29284509528908742</v>
      </c>
      <c r="V42" s="24">
        <v>1.8</v>
      </c>
      <c r="W42" s="24">
        <v>0.62134089783075941</v>
      </c>
      <c r="X42" s="178">
        <v>0.35385232379642356</v>
      </c>
      <c r="Y42" s="179">
        <v>0.21519993913892513</v>
      </c>
      <c r="Z42" s="24"/>
      <c r="AA42" s="26"/>
      <c r="AB42" s="24">
        <v>1.3</v>
      </c>
      <c r="AC42" s="24">
        <v>0.44308736156783662</v>
      </c>
      <c r="AD42" s="24">
        <v>5.5</v>
      </c>
      <c r="AE42" s="24">
        <v>0.10949860084722399</v>
      </c>
      <c r="AF42" s="24">
        <v>2.6</v>
      </c>
      <c r="AG42" s="24">
        <v>0.27501974166279514</v>
      </c>
      <c r="AH42" s="25">
        <v>3</v>
      </c>
      <c r="AI42" s="26">
        <v>0.11026254457406509</v>
      </c>
      <c r="AJ42" s="25">
        <v>2</v>
      </c>
      <c r="AK42" s="26">
        <v>0.33358876072061266</v>
      </c>
      <c r="AL42" s="25">
        <v>1.9</v>
      </c>
      <c r="AM42" s="26">
        <v>0.58059723239923422</v>
      </c>
      <c r="AN42" s="25">
        <v>1.85</v>
      </c>
      <c r="AO42" s="26">
        <v>0.43290144520995538</v>
      </c>
      <c r="AP42" s="25">
        <v>3</v>
      </c>
      <c r="AQ42" s="26">
        <v>0.63858056126647345</v>
      </c>
      <c r="AR42" s="25">
        <v>1.2</v>
      </c>
      <c r="AS42" s="26">
        <v>0.44818031974677724</v>
      </c>
      <c r="AT42" s="25">
        <v>5.5</v>
      </c>
      <c r="AU42" s="26">
        <v>0.22790987850759412</v>
      </c>
      <c r="AV42" s="45">
        <v>6</v>
      </c>
      <c r="AW42" s="26">
        <v>0.38961130068895977</v>
      </c>
      <c r="AX42" s="25"/>
      <c r="AY42" s="26"/>
      <c r="AZ42" s="25"/>
      <c r="BA42" s="26"/>
      <c r="BB42" s="25">
        <v>4.5</v>
      </c>
      <c r="BC42" s="26">
        <v>0.14896902673401405</v>
      </c>
      <c r="BD42" s="24">
        <v>6</v>
      </c>
      <c r="BE42" s="24">
        <v>0.30557749073643903</v>
      </c>
      <c r="BF42" s="25"/>
      <c r="BG42" s="26"/>
      <c r="BH42" s="25"/>
      <c r="BI42" s="26"/>
      <c r="BJ42" s="25">
        <v>1.1362878156523548</v>
      </c>
      <c r="BK42" s="26">
        <v>0.41499999999999998</v>
      </c>
      <c r="BL42" s="25"/>
      <c r="BM42" s="26"/>
      <c r="BN42" s="25"/>
      <c r="BO42" s="26"/>
      <c r="BP42" s="25"/>
      <c r="BQ42" s="26"/>
      <c r="BR42" s="25"/>
      <c r="BS42" s="26"/>
      <c r="BT42" s="25"/>
      <c r="BU42" s="26"/>
      <c r="BV42" s="25"/>
      <c r="BW42" s="26"/>
      <c r="BX42" s="25"/>
      <c r="BY42" s="26"/>
      <c r="BZ42" s="25"/>
      <c r="CA42" s="26"/>
      <c r="CB42" s="25"/>
      <c r="CC42" s="26"/>
      <c r="CD42" s="25"/>
      <c r="CE42" s="26"/>
      <c r="CF42" s="25"/>
      <c r="CG42" s="26"/>
      <c r="CH42" s="25"/>
      <c r="CI42" s="26"/>
      <c r="CJ42" s="25">
        <v>5.5</v>
      </c>
      <c r="CK42" s="26">
        <v>0.89763387903828973</v>
      </c>
      <c r="CL42" s="25"/>
      <c r="CM42" s="26"/>
      <c r="CN42" s="242"/>
      <c r="CO42" s="243"/>
      <c r="CP42" s="242">
        <f t="shared" ref="CP42:CP105" si="88">0.25+CP41</f>
        <v>6.5</v>
      </c>
      <c r="CQ42" s="243">
        <f t="shared" ref="CQ42:CQ105" si="89">0.4/(SQRT(CP42))</f>
        <v>0.15689290811054724</v>
      </c>
      <c r="CR42" s="242"/>
      <c r="CS42" s="243"/>
      <c r="CT42" s="242"/>
      <c r="CU42" s="243"/>
      <c r="CV42" s="242"/>
      <c r="CW42" s="243"/>
      <c r="CX42" s="242"/>
      <c r="CY42" s="243"/>
      <c r="CZ42" s="264"/>
      <c r="DA42" s="265"/>
      <c r="DB42" s="264">
        <v>2.600000000000001</v>
      </c>
      <c r="DC42" s="265">
        <v>0.96664713769358035</v>
      </c>
      <c r="DD42" s="264">
        <v>1.9999999999999989</v>
      </c>
      <c r="DE42" s="265">
        <v>0.38197186342054879</v>
      </c>
      <c r="DF42" s="64"/>
      <c r="DG42" s="65"/>
      <c r="DH42" s="64"/>
      <c r="DI42" s="65"/>
      <c r="DJ42" s="64"/>
      <c r="DK42" s="65"/>
      <c r="DL42" s="64"/>
      <c r="DM42" s="65"/>
      <c r="DN42" s="64"/>
      <c r="DO42" s="65"/>
      <c r="DP42" s="64"/>
      <c r="DQ42" s="65"/>
      <c r="DR42" s="64"/>
      <c r="DS42" s="65"/>
      <c r="DT42" s="64"/>
      <c r="DU42" s="65"/>
      <c r="DV42" s="64"/>
      <c r="DW42" s="65"/>
      <c r="DX42" s="64"/>
      <c r="DY42" s="65"/>
      <c r="DZ42" s="64"/>
      <c r="EA42" s="65"/>
      <c r="EB42" s="64"/>
      <c r="EC42" s="65"/>
      <c r="ED42" s="64"/>
      <c r="EE42" s="65"/>
      <c r="EF42" s="64"/>
      <c r="EG42" s="65"/>
      <c r="EH42" s="64"/>
      <c r="EI42" s="65"/>
      <c r="EJ42" s="64"/>
      <c r="EK42" s="65"/>
      <c r="EL42" s="64"/>
      <c r="EM42" s="65"/>
      <c r="EN42" s="64"/>
      <c r="EO42" s="65"/>
      <c r="EP42" s="64"/>
      <c r="EQ42" s="65"/>
      <c r="ER42" s="64"/>
      <c r="ES42" s="65"/>
      <c r="ET42" s="64"/>
      <c r="EU42" s="65"/>
      <c r="EV42" s="64"/>
      <c r="EW42" s="65"/>
      <c r="EX42" s="64"/>
      <c r="EY42" s="65"/>
      <c r="EZ42" s="64"/>
      <c r="FA42" s="65"/>
      <c r="FB42" s="64"/>
      <c r="FC42" s="65"/>
      <c r="FD42" s="64"/>
      <c r="FE42" s="65"/>
      <c r="FF42" s="64"/>
      <c r="FG42" s="65"/>
      <c r="FH42" s="64"/>
      <c r="FI42" s="65"/>
      <c r="FJ42" s="64"/>
      <c r="FK42" s="65"/>
      <c r="FL42" s="64"/>
      <c r="FM42" s="65"/>
      <c r="FN42" s="64"/>
      <c r="FO42" s="65"/>
      <c r="FP42" s="64"/>
      <c r="FQ42" s="65"/>
      <c r="FR42" s="64"/>
      <c r="FS42" s="65"/>
      <c r="FT42" s="64"/>
      <c r="FU42" s="65"/>
      <c r="FV42" s="64"/>
      <c r="FW42" s="65"/>
      <c r="FX42" s="64"/>
      <c r="FY42" s="65"/>
      <c r="FZ42" s="64"/>
      <c r="GA42" s="65"/>
      <c r="GB42" s="64"/>
      <c r="GC42" s="65"/>
      <c r="GD42" s="64"/>
      <c r="GE42" s="65"/>
      <c r="GF42" s="64"/>
      <c r="GG42" s="65"/>
      <c r="GH42" s="64"/>
      <c r="GI42" s="65"/>
      <c r="GJ42" s="64"/>
      <c r="GK42" s="65"/>
      <c r="GL42" s="64"/>
      <c r="GM42" s="65"/>
      <c r="GN42" s="64"/>
      <c r="GO42" s="65"/>
      <c r="GP42" s="64"/>
      <c r="GQ42" s="65"/>
      <c r="GR42" s="64"/>
      <c r="GS42" s="65"/>
      <c r="GT42" s="64"/>
      <c r="GU42" s="65"/>
      <c r="GV42" s="64"/>
      <c r="GW42" s="65"/>
      <c r="GX42" s="64"/>
      <c r="GY42" s="65"/>
      <c r="GZ42" s="64"/>
      <c r="HA42" s="65"/>
      <c r="HB42" s="64"/>
      <c r="HC42" s="65"/>
      <c r="HD42" s="64"/>
      <c r="HE42" s="65"/>
      <c r="HF42" s="64"/>
      <c r="HG42" s="65"/>
      <c r="HH42" s="64"/>
      <c r="HI42" s="65"/>
      <c r="HJ42" s="64"/>
      <c r="HK42" s="65"/>
      <c r="HL42" s="64"/>
      <c r="HM42" s="65"/>
      <c r="HN42" s="64"/>
      <c r="HO42" s="65"/>
      <c r="HP42" s="64"/>
      <c r="HQ42" s="65"/>
      <c r="HR42" s="64"/>
      <c r="HS42" s="65"/>
      <c r="HT42" s="64"/>
      <c r="HU42" s="65"/>
      <c r="HV42" s="64"/>
      <c r="HW42" s="65"/>
      <c r="HX42" s="64"/>
      <c r="HY42" s="65"/>
      <c r="HZ42" s="64"/>
      <c r="IA42" s="65"/>
      <c r="IB42" s="64"/>
      <c r="IC42" s="65"/>
      <c r="ID42" s="64"/>
      <c r="IE42" s="65"/>
      <c r="IF42" s="64"/>
      <c r="IG42" s="65"/>
      <c r="IH42" s="64"/>
      <c r="II42" s="65"/>
      <c r="IJ42" s="64"/>
      <c r="IK42" s="65"/>
      <c r="IL42" s="64"/>
      <c r="IM42" s="65"/>
      <c r="IN42" s="64"/>
      <c r="IO42" s="65"/>
      <c r="IP42" s="64"/>
      <c r="IQ42" s="65"/>
      <c r="IR42" s="64"/>
      <c r="IS42" s="65"/>
      <c r="IT42" s="64"/>
      <c r="IU42" s="65"/>
      <c r="IV42" s="64"/>
      <c r="IW42" s="65"/>
      <c r="IX42" s="64"/>
      <c r="IY42" s="65"/>
      <c r="IZ42" s="64"/>
      <c r="JA42" s="65"/>
      <c r="JB42" s="64"/>
      <c r="JC42" s="65"/>
      <c r="JD42" s="64"/>
      <c r="JE42" s="65"/>
      <c r="JF42" s="64"/>
      <c r="JG42" s="65"/>
      <c r="JH42" s="64"/>
      <c r="JI42" s="65"/>
      <c r="JJ42" s="64"/>
      <c r="JK42" s="65"/>
      <c r="JL42" s="64"/>
      <c r="JM42" s="65"/>
      <c r="JN42" s="64"/>
      <c r="JO42" s="65"/>
      <c r="JP42" s="64"/>
      <c r="JQ42" s="65"/>
      <c r="JR42" s="64"/>
      <c r="JS42" s="65"/>
      <c r="JT42" s="64"/>
      <c r="JU42" s="65"/>
      <c r="JV42" s="64"/>
      <c r="JW42" s="65"/>
      <c r="JX42" s="64"/>
      <c r="JY42" s="65"/>
      <c r="JZ42" s="64"/>
      <c r="KA42" s="65"/>
      <c r="KB42" s="64"/>
      <c r="KC42" s="65"/>
      <c r="KD42" s="64"/>
      <c r="KE42" s="65"/>
      <c r="KF42" s="64"/>
      <c r="KG42" s="65"/>
      <c r="KH42" s="64"/>
      <c r="KI42" s="65"/>
      <c r="KJ42" s="64"/>
      <c r="KK42" s="65"/>
      <c r="KL42" s="64"/>
      <c r="KM42" s="65"/>
      <c r="KN42" s="64"/>
      <c r="KO42" s="65"/>
      <c r="KP42" s="64"/>
      <c r="KQ42" s="65"/>
      <c r="KR42" s="64"/>
      <c r="KS42" s="65"/>
      <c r="KT42" s="64"/>
      <c r="KU42" s="65"/>
      <c r="KV42" s="64"/>
      <c r="KW42" s="65"/>
      <c r="KX42" s="64"/>
      <c r="KY42" s="65"/>
      <c r="KZ42" s="64"/>
      <c r="LA42" s="65"/>
      <c r="LB42" s="64"/>
      <c r="LC42" s="65"/>
      <c r="LD42" s="64"/>
      <c r="LE42" s="65"/>
      <c r="LH42" s="3">
        <f t="shared" si="78"/>
        <v>0.35385232379642356</v>
      </c>
      <c r="LI42" s="10">
        <f t="shared" si="86"/>
        <v>0.21519993913892513</v>
      </c>
      <c r="LK42" s="12">
        <f t="shared" si="10"/>
        <v>0.35385232379642356</v>
      </c>
      <c r="LL42" s="10" cm="1">
        <f t="array" ref="LL42">INDEX(drag_functions_data,Q42,(2*chosen_drag_function))*$B$3</f>
        <v>0.21519993913892513</v>
      </c>
      <c r="LO42" s="3">
        <f t="shared" si="80"/>
        <v>5.5</v>
      </c>
      <c r="LP42" s="10">
        <f t="shared" si="87"/>
        <v>0.10949860084722399</v>
      </c>
      <c r="LR42" s="12">
        <f t="shared" si="11"/>
        <v>5.5</v>
      </c>
      <c r="LS42" s="10" cm="1">
        <f t="array" ref="LS42">INDEX(drag_functions_data,Q42,(2*$B$6)) * $B$7</f>
        <v>0.10949860084722399</v>
      </c>
      <c r="LT42" s="24"/>
      <c r="MD42">
        <f t="shared" si="12"/>
        <v>2.0499999999999998</v>
      </c>
      <c r="ME42">
        <f t="shared" si="13"/>
        <v>1.4979323789683219</v>
      </c>
      <c r="MF42">
        <f t="shared" si="14"/>
        <v>2.0499999999999998</v>
      </c>
      <c r="MG42">
        <f t="shared" si="15"/>
        <v>0.73275480010138683</v>
      </c>
      <c r="MH42">
        <f t="shared" si="16"/>
        <v>1.9</v>
      </c>
      <c r="MI42">
        <f t="shared" si="17"/>
        <v>1.5627779364994179</v>
      </c>
      <c r="MN42">
        <f t="shared" si="18"/>
        <v>1.35</v>
      </c>
      <c r="MO42">
        <f t="shared" si="19"/>
        <v>1.1088590337817448</v>
      </c>
      <c r="MP42">
        <f t="shared" si="20"/>
        <v>6</v>
      </c>
      <c r="MQ42">
        <f t="shared" si="21"/>
        <v>0.23992856286505584</v>
      </c>
      <c r="MR42">
        <f t="shared" si="22"/>
        <v>2.7</v>
      </c>
      <c r="MS42">
        <f t="shared" si="23"/>
        <v>0.68217526522713179</v>
      </c>
      <c r="MT42">
        <f t="shared" si="24"/>
        <v>3.5</v>
      </c>
      <c r="MU42">
        <f t="shared" si="25"/>
        <v>0.23928010728974491</v>
      </c>
      <c r="MV42">
        <f t="shared" si="26"/>
        <v>2.0499999999999998</v>
      </c>
      <c r="MW42">
        <f t="shared" si="27"/>
        <v>0.83650769215114074</v>
      </c>
      <c r="MX42">
        <f t="shared" si="28"/>
        <v>2</v>
      </c>
      <c r="MY42">
        <f t="shared" si="29"/>
        <v>1.4395713771903351</v>
      </c>
      <c r="MZ42">
        <f t="shared" si="30"/>
        <v>1.9</v>
      </c>
      <c r="NA42">
        <f t="shared" si="31"/>
        <v>1.0861630886458611</v>
      </c>
      <c r="NB42">
        <f t="shared" si="32"/>
        <v>3.5</v>
      </c>
      <c r="NC42">
        <f t="shared" si="33"/>
        <v>1.5452696359660221</v>
      </c>
      <c r="ND42">
        <f t="shared" si="34"/>
        <v>1.3</v>
      </c>
      <c r="NE42">
        <f t="shared" si="35"/>
        <v>1.1218281452879637</v>
      </c>
      <c r="NF42">
        <f t="shared" si="36"/>
        <v>6</v>
      </c>
      <c r="NG42">
        <f t="shared" si="37"/>
        <v>0.56156252821929287</v>
      </c>
      <c r="NH42" t="str">
        <f t="shared" si="38"/>
        <v/>
      </c>
      <c r="NI42" t="str">
        <f t="shared" si="39"/>
        <v/>
      </c>
      <c r="NJ42" t="str">
        <f t="shared" si="40"/>
        <v/>
      </c>
      <c r="NK42" t="str">
        <f t="shared" si="41"/>
        <v/>
      </c>
      <c r="NL42" t="str">
        <f t="shared" si="42"/>
        <v/>
      </c>
      <c r="NM42" t="str">
        <f t="shared" si="43"/>
        <v/>
      </c>
      <c r="NN42">
        <f t="shared" si="44"/>
        <v>5</v>
      </c>
      <c r="NO42">
        <f t="shared" si="45"/>
        <v>0.36443203332476054</v>
      </c>
      <c r="NP42" t="str">
        <f t="shared" si="46"/>
        <v/>
      </c>
      <c r="NQ42" t="str">
        <f t="shared" si="47"/>
        <v/>
      </c>
      <c r="NR42" t="str">
        <f t="shared" si="48"/>
        <v/>
      </c>
      <c r="NS42" t="str">
        <f t="shared" si="49"/>
        <v/>
      </c>
      <c r="NT42" t="str">
        <f t="shared" si="50"/>
        <v/>
      </c>
      <c r="NU42" t="str">
        <f t="shared" si="51"/>
        <v/>
      </c>
      <c r="NZ42" t="str">
        <f t="shared" si="84"/>
        <v/>
      </c>
      <c r="OA42" t="str">
        <f t="shared" si="85"/>
        <v/>
      </c>
      <c r="OB42" t="str">
        <f t="shared" si="52"/>
        <v/>
      </c>
      <c r="OC42" t="str">
        <f t="shared" si="53"/>
        <v/>
      </c>
      <c r="OD42" t="str">
        <f t="shared" si="54"/>
        <v/>
      </c>
      <c r="OE42" t="str">
        <f t="shared" si="55"/>
        <v/>
      </c>
      <c r="OF42" t="str">
        <f t="shared" si="56"/>
        <v/>
      </c>
      <c r="OG42" t="str">
        <f t="shared" si="57"/>
        <v/>
      </c>
      <c r="OH42" t="str">
        <f t="shared" si="58"/>
        <v/>
      </c>
      <c r="OI42" t="str">
        <f t="shared" si="59"/>
        <v/>
      </c>
      <c r="OJ42" t="str">
        <f t="shared" si="60"/>
        <v/>
      </c>
      <c r="OK42" t="str">
        <f t="shared" si="61"/>
        <v/>
      </c>
      <c r="OL42" t="str">
        <f t="shared" si="62"/>
        <v/>
      </c>
      <c r="OM42" t="str">
        <f t="shared" si="63"/>
        <v/>
      </c>
      <c r="ON42" t="str">
        <f t="shared" si="64"/>
        <v/>
      </c>
      <c r="OO42" t="str">
        <f t="shared" si="65"/>
        <v/>
      </c>
      <c r="OP42" t="str">
        <f t="shared" si="66"/>
        <v/>
      </c>
      <c r="OQ42" t="str">
        <f t="shared" si="67"/>
        <v/>
      </c>
      <c r="OR42" t="str">
        <f t="shared" si="68"/>
        <v/>
      </c>
      <c r="OS42" t="str">
        <f t="shared" si="69"/>
        <v/>
      </c>
      <c r="OT42" t="str">
        <f t="shared" si="70"/>
        <v/>
      </c>
      <c r="OU42" t="str">
        <f t="shared" si="71"/>
        <v/>
      </c>
      <c r="OV42">
        <f t="shared" si="72"/>
        <v>6</v>
      </c>
      <c r="OW42">
        <f t="shared" si="73"/>
        <v>2.2695945135883662</v>
      </c>
      <c r="OX42" t="str">
        <f t="shared" si="74"/>
        <v/>
      </c>
      <c r="OY42" t="str">
        <f t="shared" si="75"/>
        <v/>
      </c>
      <c r="OZ42" t="str">
        <f t="shared" si="76"/>
        <v/>
      </c>
      <c r="PA42" t="str">
        <f t="shared" si="77"/>
        <v/>
      </c>
    </row>
    <row r="43" spans="14:417" x14ac:dyDescent="0.25">
      <c r="Q43" s="38">
        <f t="shared" si="82"/>
        <v>28</v>
      </c>
      <c r="R43" s="21">
        <v>2.0499999999999998</v>
      </c>
      <c r="S43" s="22">
        <v>0.58823666966764521</v>
      </c>
      <c r="T43" s="178">
        <v>2.0499999999999998</v>
      </c>
      <c r="U43" s="179">
        <v>0.2877521371101468</v>
      </c>
      <c r="V43" s="24">
        <v>1.9</v>
      </c>
      <c r="W43" s="24">
        <v>0.61370146056234842</v>
      </c>
      <c r="X43" s="178">
        <v>0.36585070813954546</v>
      </c>
      <c r="Y43" s="179">
        <v>0.21392438700501146</v>
      </c>
      <c r="Z43" s="24"/>
      <c r="AA43" s="26"/>
      <c r="AB43" s="24">
        <v>1.35</v>
      </c>
      <c r="AC43" s="24">
        <v>0.43544792429942569</v>
      </c>
      <c r="AD43" s="24">
        <v>6</v>
      </c>
      <c r="AE43" s="24">
        <v>9.4219726310402041E-2</v>
      </c>
      <c r="AF43" s="24">
        <v>2.7</v>
      </c>
      <c r="AG43" s="24">
        <v>0.26788960021227826</v>
      </c>
      <c r="AH43" s="25">
        <v>3.5</v>
      </c>
      <c r="AI43" s="26">
        <v>9.3965078401455016E-2</v>
      </c>
      <c r="AJ43" s="25">
        <v>2.0499999999999998</v>
      </c>
      <c r="AK43" s="26">
        <v>0.32849580254167199</v>
      </c>
      <c r="AL43" s="25">
        <v>2</v>
      </c>
      <c r="AM43" s="26">
        <v>0.56531835786241225</v>
      </c>
      <c r="AN43" s="25">
        <v>1.9</v>
      </c>
      <c r="AO43" s="26">
        <v>0.42653524748627952</v>
      </c>
      <c r="AP43" s="25">
        <v>3.5</v>
      </c>
      <c r="AQ43" s="26">
        <v>0.60682596702077862</v>
      </c>
      <c r="AR43" s="25">
        <v>1.3</v>
      </c>
      <c r="AS43" s="26">
        <v>0.44054088247836626</v>
      </c>
      <c r="AT43" s="25">
        <v>6</v>
      </c>
      <c r="AU43" s="26">
        <v>0.22052508914813018</v>
      </c>
      <c r="AV43" s="25"/>
      <c r="AW43" s="26"/>
      <c r="AX43" s="25"/>
      <c r="AY43" s="26"/>
      <c r="AZ43" s="25"/>
      <c r="BA43" s="26"/>
      <c r="BB43" s="25">
        <v>5</v>
      </c>
      <c r="BC43" s="26">
        <v>0.1431121248282323</v>
      </c>
      <c r="BD43" s="25"/>
      <c r="BE43" s="26"/>
      <c r="BF43" s="25"/>
      <c r="BG43" s="26"/>
      <c r="BH43" s="25"/>
      <c r="BI43" s="26"/>
      <c r="BJ43" s="25">
        <v>1.1628338233067965</v>
      </c>
      <c r="BK43" s="26">
        <v>0.41499999999999998</v>
      </c>
      <c r="BL43" s="25"/>
      <c r="BM43" s="26"/>
      <c r="BN43" s="25"/>
      <c r="BO43" s="26"/>
      <c r="BP43" s="25"/>
      <c r="BQ43" s="26"/>
      <c r="BR43" s="25"/>
      <c r="BS43" s="26"/>
      <c r="BT43" s="25"/>
      <c r="BU43" s="26"/>
      <c r="BV43" s="25"/>
      <c r="BW43" s="26"/>
      <c r="BX43" s="25"/>
      <c r="BY43" s="26"/>
      <c r="BZ43" s="25"/>
      <c r="CA43" s="26"/>
      <c r="CB43" s="25"/>
      <c r="CC43" s="26"/>
      <c r="CD43" s="25"/>
      <c r="CE43" s="26"/>
      <c r="CF43" s="25"/>
      <c r="CG43" s="26"/>
      <c r="CH43" s="25"/>
      <c r="CI43" s="26"/>
      <c r="CJ43" s="25">
        <v>6</v>
      </c>
      <c r="CK43" s="26">
        <v>0.89126768131461387</v>
      </c>
      <c r="CL43" s="25"/>
      <c r="CM43" s="26"/>
      <c r="CN43" s="242"/>
      <c r="CO43" s="243"/>
      <c r="CP43" s="242">
        <f t="shared" si="88"/>
        <v>6.75</v>
      </c>
      <c r="CQ43" s="243">
        <f t="shared" si="89"/>
        <v>0.1539600717839002</v>
      </c>
      <c r="CR43" s="242"/>
      <c r="CS43" s="243"/>
      <c r="CT43" s="242"/>
      <c r="CU43" s="243"/>
      <c r="CV43" s="242"/>
      <c r="CW43" s="243"/>
      <c r="CX43" s="242"/>
      <c r="CY43" s="243"/>
      <c r="CZ43" s="264"/>
      <c r="DA43" s="265"/>
      <c r="DB43" s="264">
        <v>2.7000000000000011</v>
      </c>
      <c r="DC43" s="265">
        <v>0.96211909962636821</v>
      </c>
      <c r="DD43" s="264">
        <v>2.0999999999999988</v>
      </c>
      <c r="DE43" s="265">
        <v>0.36923946797319718</v>
      </c>
      <c r="DF43" s="64"/>
      <c r="DG43" s="65"/>
      <c r="DH43" s="64"/>
      <c r="DI43" s="65"/>
      <c r="DJ43" s="64"/>
      <c r="DK43" s="65"/>
      <c r="DL43" s="64"/>
      <c r="DM43" s="65"/>
      <c r="DN43" s="64"/>
      <c r="DO43" s="65"/>
      <c r="DP43" s="64"/>
      <c r="DQ43" s="65"/>
      <c r="DR43" s="64"/>
      <c r="DS43" s="65"/>
      <c r="DT43" s="64"/>
      <c r="DU43" s="65"/>
      <c r="DV43" s="64"/>
      <c r="DW43" s="65"/>
      <c r="DX43" s="64"/>
      <c r="DY43" s="65"/>
      <c r="DZ43" s="64"/>
      <c r="EA43" s="65"/>
      <c r="EB43" s="64"/>
      <c r="EC43" s="65"/>
      <c r="ED43" s="64"/>
      <c r="EE43" s="65"/>
      <c r="EF43" s="64"/>
      <c r="EG43" s="65"/>
      <c r="EH43" s="64"/>
      <c r="EI43" s="65"/>
      <c r="EJ43" s="64"/>
      <c r="EK43" s="65"/>
      <c r="EL43" s="64"/>
      <c r="EM43" s="65"/>
      <c r="EN43" s="64"/>
      <c r="EO43" s="65"/>
      <c r="EP43" s="64"/>
      <c r="EQ43" s="65"/>
      <c r="ER43" s="64"/>
      <c r="ES43" s="65"/>
      <c r="ET43" s="64"/>
      <c r="EU43" s="65"/>
      <c r="EV43" s="64"/>
      <c r="EW43" s="65"/>
      <c r="EX43" s="64"/>
      <c r="EY43" s="65"/>
      <c r="EZ43" s="64"/>
      <c r="FA43" s="65"/>
      <c r="FB43" s="64"/>
      <c r="FC43" s="65"/>
      <c r="FD43" s="64"/>
      <c r="FE43" s="65"/>
      <c r="FF43" s="64"/>
      <c r="FG43" s="65"/>
      <c r="FH43" s="64"/>
      <c r="FI43" s="65"/>
      <c r="FJ43" s="64"/>
      <c r="FK43" s="65"/>
      <c r="FL43" s="64"/>
      <c r="FM43" s="65"/>
      <c r="FN43" s="64"/>
      <c r="FO43" s="65"/>
      <c r="FP43" s="64"/>
      <c r="FQ43" s="65"/>
      <c r="FR43" s="64"/>
      <c r="FS43" s="65"/>
      <c r="FT43" s="64"/>
      <c r="FU43" s="65"/>
      <c r="FV43" s="64"/>
      <c r="FW43" s="65"/>
      <c r="FX43" s="64"/>
      <c r="FY43" s="65"/>
      <c r="FZ43" s="64"/>
      <c r="GA43" s="65"/>
      <c r="GB43" s="64"/>
      <c r="GC43" s="65"/>
      <c r="GD43" s="64"/>
      <c r="GE43" s="65"/>
      <c r="GF43" s="64"/>
      <c r="GG43" s="65"/>
      <c r="GH43" s="64"/>
      <c r="GI43" s="65"/>
      <c r="GJ43" s="64"/>
      <c r="GK43" s="65"/>
      <c r="GL43" s="64"/>
      <c r="GM43" s="65"/>
      <c r="GN43" s="64"/>
      <c r="GO43" s="65"/>
      <c r="GP43" s="64"/>
      <c r="GQ43" s="65"/>
      <c r="GR43" s="64"/>
      <c r="GS43" s="65"/>
      <c r="GT43" s="64"/>
      <c r="GU43" s="65"/>
      <c r="GV43" s="64"/>
      <c r="GW43" s="65"/>
      <c r="GX43" s="64"/>
      <c r="GY43" s="65"/>
      <c r="GZ43" s="64"/>
      <c r="HA43" s="65"/>
      <c r="HB43" s="64"/>
      <c r="HC43" s="65"/>
      <c r="HD43" s="64"/>
      <c r="HE43" s="65"/>
      <c r="HF43" s="64"/>
      <c r="HG43" s="65"/>
      <c r="HH43" s="64"/>
      <c r="HI43" s="65"/>
      <c r="HJ43" s="64"/>
      <c r="HK43" s="65"/>
      <c r="HL43" s="64"/>
      <c r="HM43" s="65"/>
      <c r="HN43" s="64"/>
      <c r="HO43" s="65"/>
      <c r="HP43" s="64"/>
      <c r="HQ43" s="65"/>
      <c r="HR43" s="64"/>
      <c r="HS43" s="65"/>
      <c r="HT43" s="64"/>
      <c r="HU43" s="65"/>
      <c r="HV43" s="64"/>
      <c r="HW43" s="65"/>
      <c r="HX43" s="64"/>
      <c r="HY43" s="65"/>
      <c r="HZ43" s="64"/>
      <c r="IA43" s="65"/>
      <c r="IB43" s="64"/>
      <c r="IC43" s="65"/>
      <c r="ID43" s="64"/>
      <c r="IE43" s="65"/>
      <c r="IF43" s="64"/>
      <c r="IG43" s="65"/>
      <c r="IH43" s="64"/>
      <c r="II43" s="65"/>
      <c r="IJ43" s="64"/>
      <c r="IK43" s="65"/>
      <c r="IL43" s="64"/>
      <c r="IM43" s="65"/>
      <c r="IN43" s="64"/>
      <c r="IO43" s="65"/>
      <c r="IP43" s="64"/>
      <c r="IQ43" s="65"/>
      <c r="IR43" s="64"/>
      <c r="IS43" s="65"/>
      <c r="IT43" s="64"/>
      <c r="IU43" s="65"/>
      <c r="IV43" s="64"/>
      <c r="IW43" s="65"/>
      <c r="IX43" s="64"/>
      <c r="IY43" s="65"/>
      <c r="IZ43" s="64"/>
      <c r="JA43" s="65"/>
      <c r="JB43" s="64"/>
      <c r="JC43" s="65"/>
      <c r="JD43" s="64"/>
      <c r="JE43" s="65"/>
      <c r="JF43" s="64"/>
      <c r="JG43" s="65"/>
      <c r="JH43" s="64"/>
      <c r="JI43" s="65"/>
      <c r="JJ43" s="64"/>
      <c r="JK43" s="65"/>
      <c r="JL43" s="64"/>
      <c r="JM43" s="65"/>
      <c r="JN43" s="64"/>
      <c r="JO43" s="65"/>
      <c r="JP43" s="64"/>
      <c r="JQ43" s="65"/>
      <c r="JR43" s="64"/>
      <c r="JS43" s="65"/>
      <c r="JT43" s="64"/>
      <c r="JU43" s="65"/>
      <c r="JV43" s="64"/>
      <c r="JW43" s="65"/>
      <c r="JX43" s="64"/>
      <c r="JY43" s="65"/>
      <c r="JZ43" s="64"/>
      <c r="KA43" s="65"/>
      <c r="KB43" s="64"/>
      <c r="KC43" s="65"/>
      <c r="KD43" s="64"/>
      <c r="KE43" s="65"/>
      <c r="KF43" s="64"/>
      <c r="KG43" s="65"/>
      <c r="KH43" s="64"/>
      <c r="KI43" s="65"/>
      <c r="KJ43" s="64"/>
      <c r="KK43" s="65"/>
      <c r="KL43" s="64"/>
      <c r="KM43" s="65"/>
      <c r="KN43" s="64"/>
      <c r="KO43" s="65"/>
      <c r="KP43" s="64"/>
      <c r="KQ43" s="65"/>
      <c r="KR43" s="64"/>
      <c r="KS43" s="65"/>
      <c r="KT43" s="64"/>
      <c r="KU43" s="65"/>
      <c r="KV43" s="64"/>
      <c r="KW43" s="65"/>
      <c r="KX43" s="64"/>
      <c r="KY43" s="65"/>
      <c r="KZ43" s="64"/>
      <c r="LA43" s="65"/>
      <c r="LB43" s="64"/>
      <c r="LC43" s="65"/>
      <c r="LD43" s="64"/>
      <c r="LE43" s="65"/>
      <c r="LH43" s="3">
        <f t="shared" si="78"/>
        <v>0.36585070813954546</v>
      </c>
      <c r="LI43" s="10">
        <f t="shared" si="86"/>
        <v>0.21392438700501146</v>
      </c>
      <c r="LK43" s="12">
        <f t="shared" si="10"/>
        <v>0.36585070813954546</v>
      </c>
      <c r="LL43" s="10" cm="1">
        <f t="array" ref="LL43">INDEX(drag_functions_data,Q43,(2*chosen_drag_function))*$B$3</f>
        <v>0.21392438700501146</v>
      </c>
      <c r="LO43" s="3">
        <f t="shared" si="80"/>
        <v>6</v>
      </c>
      <c r="LP43" s="10">
        <f t="shared" si="87"/>
        <v>9.4219726310402041E-2</v>
      </c>
      <c r="LR43" s="12">
        <f t="shared" si="11"/>
        <v>6</v>
      </c>
      <c r="LS43" s="10" cm="1">
        <f t="array" ref="LS43">INDEX(drag_functions_data,Q43,(2*$B$6)) * $B$7</f>
        <v>9.4219726310402041E-2</v>
      </c>
      <c r="LT43" s="24"/>
      <c r="MD43">
        <f t="shared" si="12"/>
        <v>2.1</v>
      </c>
      <c r="ME43">
        <f t="shared" si="13"/>
        <v>1.4784787117089928</v>
      </c>
      <c r="MF43">
        <f t="shared" si="14"/>
        <v>2.1</v>
      </c>
      <c r="MG43">
        <f t="shared" si="15"/>
        <v>0.72302796647172241</v>
      </c>
      <c r="MH43">
        <f t="shared" si="16"/>
        <v>2</v>
      </c>
      <c r="MI43">
        <f t="shared" si="17"/>
        <v>1.5303551577338699</v>
      </c>
      <c r="MN43">
        <f t="shared" si="18"/>
        <v>1.4</v>
      </c>
      <c r="MO43">
        <f t="shared" si="19"/>
        <v>1.0991322001520802</v>
      </c>
      <c r="MP43" t="str">
        <f t="shared" si="20"/>
        <v/>
      </c>
      <c r="MQ43" t="str">
        <f t="shared" si="21"/>
        <v/>
      </c>
      <c r="MR43">
        <f t="shared" si="22"/>
        <v>2.8</v>
      </c>
      <c r="MS43">
        <f t="shared" si="23"/>
        <v>0.66401850911842486</v>
      </c>
      <c r="MT43">
        <f t="shared" si="24"/>
        <v>4</v>
      </c>
      <c r="MU43">
        <f t="shared" si="25"/>
        <v>0.20893238636519187</v>
      </c>
      <c r="MV43">
        <f t="shared" si="26"/>
        <v>2.1</v>
      </c>
      <c r="MW43">
        <f t="shared" si="27"/>
        <v>0.82029630276836674</v>
      </c>
      <c r="MX43">
        <f t="shared" si="28"/>
        <v>2.1</v>
      </c>
      <c r="MY43">
        <f t="shared" si="29"/>
        <v>1.4084455095754089</v>
      </c>
      <c r="MZ43">
        <f t="shared" si="30"/>
        <v>2</v>
      </c>
      <c r="NA43">
        <f t="shared" si="31"/>
        <v>1.050498032003758</v>
      </c>
      <c r="NB43">
        <f t="shared" si="32"/>
        <v>4</v>
      </c>
      <c r="NC43">
        <f t="shared" si="33"/>
        <v>1.47653334498306</v>
      </c>
      <c r="ND43">
        <f t="shared" si="34"/>
        <v>1.4</v>
      </c>
      <c r="NE43">
        <f t="shared" si="35"/>
        <v>1.0894053665224159</v>
      </c>
      <c r="NF43" t="str">
        <f t="shared" si="36"/>
        <v/>
      </c>
      <c r="NG43" t="str">
        <f t="shared" si="37"/>
        <v/>
      </c>
      <c r="NH43" t="str">
        <f t="shared" si="38"/>
        <v/>
      </c>
      <c r="NI43" t="str">
        <f t="shared" si="39"/>
        <v/>
      </c>
      <c r="NJ43" t="str">
        <f t="shared" si="40"/>
        <v/>
      </c>
      <c r="NK43" t="str">
        <f t="shared" si="41"/>
        <v/>
      </c>
      <c r="NL43" t="str">
        <f t="shared" si="42"/>
        <v/>
      </c>
      <c r="NM43" t="str">
        <f t="shared" si="43"/>
        <v/>
      </c>
      <c r="NN43">
        <f t="shared" si="44"/>
        <v>5.5</v>
      </c>
      <c r="NO43">
        <f t="shared" si="45"/>
        <v>0.35665056642102899</v>
      </c>
      <c r="NP43" t="str">
        <f t="shared" si="46"/>
        <v/>
      </c>
      <c r="NQ43" t="str">
        <f t="shared" si="47"/>
        <v/>
      </c>
      <c r="NR43" t="str">
        <f t="shared" si="48"/>
        <v/>
      </c>
      <c r="NS43" t="str">
        <f t="shared" si="49"/>
        <v/>
      </c>
      <c r="NT43" t="str">
        <f t="shared" si="50"/>
        <v/>
      </c>
      <c r="NU43" t="str">
        <f t="shared" si="51"/>
        <v/>
      </c>
      <c r="NZ43" t="str">
        <f t="shared" si="84"/>
        <v/>
      </c>
      <c r="OA43" t="str">
        <f t="shared" si="85"/>
        <v/>
      </c>
      <c r="OB43" t="str">
        <f t="shared" si="52"/>
        <v/>
      </c>
      <c r="OC43" t="str">
        <f t="shared" si="53"/>
        <v/>
      </c>
      <c r="OD43" t="str">
        <f t="shared" si="54"/>
        <v/>
      </c>
      <c r="OE43" t="str">
        <f t="shared" si="55"/>
        <v/>
      </c>
      <c r="OF43" t="str">
        <f t="shared" si="56"/>
        <v/>
      </c>
      <c r="OG43" t="str">
        <f t="shared" si="57"/>
        <v/>
      </c>
      <c r="OH43" t="str">
        <f t="shared" si="58"/>
        <v/>
      </c>
      <c r="OI43" t="str">
        <f t="shared" si="59"/>
        <v/>
      </c>
      <c r="OJ43" t="str">
        <f t="shared" si="60"/>
        <v/>
      </c>
      <c r="OK43" t="str">
        <f t="shared" si="61"/>
        <v/>
      </c>
      <c r="OL43" t="str">
        <f t="shared" si="62"/>
        <v/>
      </c>
      <c r="OM43" t="str">
        <f t="shared" si="63"/>
        <v/>
      </c>
      <c r="ON43" t="str">
        <f t="shared" si="64"/>
        <v/>
      </c>
      <c r="OO43" t="str">
        <f t="shared" si="65"/>
        <v/>
      </c>
      <c r="OP43" t="str">
        <f t="shared" si="66"/>
        <v/>
      </c>
      <c r="OQ43" t="str">
        <f t="shared" si="67"/>
        <v/>
      </c>
      <c r="OR43" t="str">
        <f t="shared" si="68"/>
        <v/>
      </c>
      <c r="OS43" t="str">
        <f t="shared" si="69"/>
        <v/>
      </c>
      <c r="OT43" t="str">
        <f t="shared" si="70"/>
        <v/>
      </c>
      <c r="OU43" t="str">
        <f t="shared" si="71"/>
        <v/>
      </c>
      <c r="OV43" t="str">
        <f t="shared" si="72"/>
        <v/>
      </c>
      <c r="OW43" t="str">
        <f t="shared" si="73"/>
        <v/>
      </c>
      <c r="OX43" t="str">
        <f t="shared" si="74"/>
        <v/>
      </c>
      <c r="OY43" t="str">
        <f t="shared" si="75"/>
        <v/>
      </c>
      <c r="OZ43" t="str">
        <f t="shared" si="76"/>
        <v/>
      </c>
      <c r="PA43" t="str">
        <f t="shared" si="77"/>
        <v/>
      </c>
    </row>
    <row r="44" spans="14:417" x14ac:dyDescent="0.25">
      <c r="Q44" s="38">
        <f t="shared" si="82"/>
        <v>29</v>
      </c>
      <c r="R44" s="21">
        <v>2.1</v>
      </c>
      <c r="S44" s="22">
        <v>0.58059723239923422</v>
      </c>
      <c r="T44" s="178">
        <v>2.1</v>
      </c>
      <c r="U44" s="179">
        <v>0.28393241847594131</v>
      </c>
      <c r="V44" s="24">
        <v>2</v>
      </c>
      <c r="W44" s="24">
        <v>0.60096906511499681</v>
      </c>
      <c r="X44" s="178">
        <v>0.37746789828578109</v>
      </c>
      <c r="Y44" s="179">
        <v>0.21270817095694627</v>
      </c>
      <c r="Z44" s="24"/>
      <c r="AA44" s="26"/>
      <c r="AB44" s="24">
        <v>1.4</v>
      </c>
      <c r="AC44" s="24">
        <v>0.4316282056652202</v>
      </c>
      <c r="AD44" s="25"/>
      <c r="AE44" s="26"/>
      <c r="AF44" s="24">
        <v>2.8</v>
      </c>
      <c r="AG44" s="24">
        <v>0.26075945876176132</v>
      </c>
      <c r="AH44" s="25">
        <v>4</v>
      </c>
      <c r="AI44" s="26">
        <v>8.2047556262733884E-2</v>
      </c>
      <c r="AJ44" s="25">
        <v>2.1</v>
      </c>
      <c r="AK44" s="26">
        <v>0.32212960481799618</v>
      </c>
      <c r="AL44" s="25">
        <v>2.1</v>
      </c>
      <c r="AM44" s="26">
        <v>0.55309525823295469</v>
      </c>
      <c r="AN44" s="25">
        <v>2</v>
      </c>
      <c r="AO44" s="26">
        <v>0.41252961249419273</v>
      </c>
      <c r="AP44" s="25">
        <v>4</v>
      </c>
      <c r="AQ44" s="26">
        <v>0.57983328867239314</v>
      </c>
      <c r="AR44" s="25">
        <v>1.4</v>
      </c>
      <c r="AS44" s="26">
        <v>0.42780848703101471</v>
      </c>
      <c r="AT44" s="25"/>
      <c r="AU44" s="26"/>
      <c r="AV44" s="25"/>
      <c r="AW44" s="26"/>
      <c r="AX44" s="25"/>
      <c r="AY44" s="26"/>
      <c r="AZ44" s="25"/>
      <c r="BA44" s="26"/>
      <c r="BB44" s="25">
        <v>5.5</v>
      </c>
      <c r="BC44" s="26">
        <v>0.14005634992086791</v>
      </c>
      <c r="BD44" s="25"/>
      <c r="BE44" s="26"/>
      <c r="BF44" s="25"/>
      <c r="BG44" s="26"/>
      <c r="BH44" s="25"/>
      <c r="BI44" s="26"/>
      <c r="BJ44" s="25">
        <v>1.19</v>
      </c>
      <c r="BK44" s="26">
        <v>0.41499999999999998</v>
      </c>
      <c r="BL44" s="25"/>
      <c r="BM44" s="26"/>
      <c r="BN44" s="25"/>
      <c r="BO44" s="26"/>
      <c r="BP44" s="25"/>
      <c r="BQ44" s="26"/>
      <c r="BR44" s="25"/>
      <c r="BS44" s="26"/>
      <c r="BT44" s="25"/>
      <c r="BU44" s="26"/>
      <c r="BV44" s="25"/>
      <c r="BW44" s="26"/>
      <c r="BX44" s="25"/>
      <c r="BY44" s="26"/>
      <c r="BZ44" s="25"/>
      <c r="CA44" s="26"/>
      <c r="CB44" s="25"/>
      <c r="CC44" s="26"/>
      <c r="CD44" s="25"/>
      <c r="CE44" s="26"/>
      <c r="CF44" s="25"/>
      <c r="CG44" s="26"/>
      <c r="CH44" s="25"/>
      <c r="CI44" s="26"/>
      <c r="CJ44" s="25"/>
      <c r="CK44" s="26"/>
      <c r="CL44" s="25"/>
      <c r="CM44" s="26"/>
      <c r="CN44" s="242"/>
      <c r="CO44" s="243"/>
      <c r="CP44" s="242">
        <f t="shared" si="88"/>
        <v>7</v>
      </c>
      <c r="CQ44" s="243">
        <f t="shared" si="89"/>
        <v>0.15118578920369088</v>
      </c>
      <c r="CR44" s="242"/>
      <c r="CS44" s="243"/>
      <c r="CT44" s="242"/>
      <c r="CU44" s="243"/>
      <c r="CV44" s="242"/>
      <c r="CW44" s="243"/>
      <c r="CX44" s="242"/>
      <c r="CY44" s="243"/>
      <c r="CZ44" s="264"/>
      <c r="DA44" s="265"/>
      <c r="DB44" s="264">
        <v>2.8000000000000012</v>
      </c>
      <c r="DC44" s="265">
        <v>0.95774099983917327</v>
      </c>
      <c r="DD44" s="264">
        <v>2.1999999999999984</v>
      </c>
      <c r="DE44" s="265">
        <v>0.35905355161531588</v>
      </c>
      <c r="DF44" s="64"/>
      <c r="DG44" s="65"/>
      <c r="DH44" s="64"/>
      <c r="DI44" s="65"/>
      <c r="DJ44" s="64"/>
      <c r="DK44" s="65"/>
      <c r="DL44" s="64"/>
      <c r="DM44" s="65"/>
      <c r="DN44" s="64"/>
      <c r="DO44" s="65"/>
      <c r="DP44" s="64"/>
      <c r="DQ44" s="65"/>
      <c r="DR44" s="64"/>
      <c r="DS44" s="65"/>
      <c r="DT44" s="64"/>
      <c r="DU44" s="65"/>
      <c r="DV44" s="64"/>
      <c r="DW44" s="65"/>
      <c r="DX44" s="64"/>
      <c r="DY44" s="65"/>
      <c r="DZ44" s="64"/>
      <c r="EA44" s="65"/>
      <c r="EB44" s="64"/>
      <c r="EC44" s="65"/>
      <c r="ED44" s="64"/>
      <c r="EE44" s="65"/>
      <c r="EF44" s="64"/>
      <c r="EG44" s="65"/>
      <c r="EH44" s="64"/>
      <c r="EI44" s="65"/>
      <c r="EJ44" s="64"/>
      <c r="EK44" s="65"/>
      <c r="EL44" s="64"/>
      <c r="EM44" s="65"/>
      <c r="EN44" s="64"/>
      <c r="EO44" s="65"/>
      <c r="EP44" s="64"/>
      <c r="EQ44" s="65"/>
      <c r="ER44" s="64"/>
      <c r="ES44" s="65"/>
      <c r="ET44" s="64"/>
      <c r="EU44" s="65"/>
      <c r="EV44" s="64"/>
      <c r="EW44" s="65"/>
      <c r="EX44" s="64"/>
      <c r="EY44" s="65"/>
      <c r="EZ44" s="64"/>
      <c r="FA44" s="65"/>
      <c r="FB44" s="64"/>
      <c r="FC44" s="65"/>
      <c r="FD44" s="64"/>
      <c r="FE44" s="65"/>
      <c r="FF44" s="64"/>
      <c r="FG44" s="65"/>
      <c r="FH44" s="64"/>
      <c r="FI44" s="65"/>
      <c r="FJ44" s="64"/>
      <c r="FK44" s="65"/>
      <c r="FL44" s="64"/>
      <c r="FM44" s="65"/>
      <c r="FN44" s="64"/>
      <c r="FO44" s="65"/>
      <c r="FP44" s="64"/>
      <c r="FQ44" s="65"/>
      <c r="FR44" s="64"/>
      <c r="FS44" s="65"/>
      <c r="FT44" s="64"/>
      <c r="FU44" s="65"/>
      <c r="FV44" s="64"/>
      <c r="FW44" s="65"/>
      <c r="FX44" s="64"/>
      <c r="FY44" s="65"/>
      <c r="FZ44" s="64"/>
      <c r="GA44" s="65"/>
      <c r="GB44" s="64"/>
      <c r="GC44" s="65"/>
      <c r="GD44" s="64"/>
      <c r="GE44" s="65"/>
      <c r="GF44" s="64"/>
      <c r="GG44" s="65"/>
      <c r="GH44" s="64"/>
      <c r="GI44" s="65"/>
      <c r="GJ44" s="64"/>
      <c r="GK44" s="65"/>
      <c r="GL44" s="64"/>
      <c r="GM44" s="65"/>
      <c r="GN44" s="64"/>
      <c r="GO44" s="65"/>
      <c r="GP44" s="64"/>
      <c r="GQ44" s="65"/>
      <c r="GR44" s="64"/>
      <c r="GS44" s="65"/>
      <c r="GT44" s="64"/>
      <c r="GU44" s="65"/>
      <c r="GV44" s="64"/>
      <c r="GW44" s="65"/>
      <c r="GX44" s="64"/>
      <c r="GY44" s="65"/>
      <c r="GZ44" s="64"/>
      <c r="HA44" s="65"/>
      <c r="HB44" s="64"/>
      <c r="HC44" s="65"/>
      <c r="HD44" s="64"/>
      <c r="HE44" s="65"/>
      <c r="HF44" s="64"/>
      <c r="HG44" s="65"/>
      <c r="HH44" s="64"/>
      <c r="HI44" s="65"/>
      <c r="HJ44" s="64"/>
      <c r="HK44" s="65"/>
      <c r="HL44" s="64"/>
      <c r="HM44" s="65"/>
      <c r="HN44" s="64"/>
      <c r="HO44" s="65"/>
      <c r="HP44" s="64"/>
      <c r="HQ44" s="65"/>
      <c r="HR44" s="64"/>
      <c r="HS44" s="65"/>
      <c r="HT44" s="64"/>
      <c r="HU44" s="65"/>
      <c r="HV44" s="64"/>
      <c r="HW44" s="65"/>
      <c r="HX44" s="64"/>
      <c r="HY44" s="65"/>
      <c r="HZ44" s="64"/>
      <c r="IA44" s="65"/>
      <c r="IB44" s="64"/>
      <c r="IC44" s="65"/>
      <c r="ID44" s="64"/>
      <c r="IE44" s="65"/>
      <c r="IF44" s="64"/>
      <c r="IG44" s="65"/>
      <c r="IH44" s="64"/>
      <c r="II44" s="65"/>
      <c r="IJ44" s="64"/>
      <c r="IK44" s="65"/>
      <c r="IL44" s="64"/>
      <c r="IM44" s="65"/>
      <c r="IN44" s="64"/>
      <c r="IO44" s="65"/>
      <c r="IP44" s="64"/>
      <c r="IQ44" s="65"/>
      <c r="IR44" s="64"/>
      <c r="IS44" s="65"/>
      <c r="IT44" s="64"/>
      <c r="IU44" s="65"/>
      <c r="IV44" s="64"/>
      <c r="IW44" s="65"/>
      <c r="IX44" s="64"/>
      <c r="IY44" s="65"/>
      <c r="IZ44" s="64"/>
      <c r="JA44" s="65"/>
      <c r="JB44" s="64"/>
      <c r="JC44" s="65"/>
      <c r="JD44" s="64"/>
      <c r="JE44" s="65"/>
      <c r="JF44" s="64"/>
      <c r="JG44" s="65"/>
      <c r="JH44" s="64"/>
      <c r="JI44" s="65"/>
      <c r="JJ44" s="64"/>
      <c r="JK44" s="65"/>
      <c r="JL44" s="64"/>
      <c r="JM44" s="65"/>
      <c r="JN44" s="64"/>
      <c r="JO44" s="65"/>
      <c r="JP44" s="64"/>
      <c r="JQ44" s="65"/>
      <c r="JR44" s="64"/>
      <c r="JS44" s="65"/>
      <c r="JT44" s="64"/>
      <c r="JU44" s="65"/>
      <c r="JV44" s="64"/>
      <c r="JW44" s="65"/>
      <c r="JX44" s="64"/>
      <c r="JY44" s="65"/>
      <c r="JZ44" s="64"/>
      <c r="KA44" s="65"/>
      <c r="KB44" s="64"/>
      <c r="KC44" s="65"/>
      <c r="KD44" s="64"/>
      <c r="KE44" s="65"/>
      <c r="KF44" s="64"/>
      <c r="KG44" s="65"/>
      <c r="KH44" s="64"/>
      <c r="KI44" s="65"/>
      <c r="KJ44" s="64"/>
      <c r="KK44" s="65"/>
      <c r="KL44" s="64"/>
      <c r="KM44" s="65"/>
      <c r="KN44" s="64"/>
      <c r="KO44" s="65"/>
      <c r="KP44" s="64"/>
      <c r="KQ44" s="65"/>
      <c r="KR44" s="64"/>
      <c r="KS44" s="65"/>
      <c r="KT44" s="64"/>
      <c r="KU44" s="65"/>
      <c r="KV44" s="64"/>
      <c r="KW44" s="65"/>
      <c r="KX44" s="64"/>
      <c r="KY44" s="65"/>
      <c r="KZ44" s="64"/>
      <c r="LA44" s="65"/>
      <c r="LB44" s="64"/>
      <c r="LC44" s="65"/>
      <c r="LD44" s="64"/>
      <c r="LE44" s="65"/>
      <c r="LH44" s="3">
        <f t="shared" si="78"/>
        <v>0.37746789828578109</v>
      </c>
      <c r="LI44" s="10">
        <f t="shared" si="86"/>
        <v>0.21270817095694627</v>
      </c>
      <c r="LK44" s="12">
        <f t="shared" si="10"/>
        <v>0.37746789828578109</v>
      </c>
      <c r="LL44" s="10" cm="1">
        <f t="array" ref="LL44">INDEX(drag_functions_data,Q44,(2*chosen_drag_function))*$B$3</f>
        <v>0.21270817095694627</v>
      </c>
      <c r="LO44" s="3" t="e">
        <f t="shared" si="80"/>
        <v>#N/A</v>
      </c>
      <c r="LP44" s="10" t="e">
        <f t="shared" si="87"/>
        <v>#N/A</v>
      </c>
      <c r="LR44" s="12">
        <f t="shared" si="11"/>
        <v>0</v>
      </c>
      <c r="LS44" s="10" cm="1">
        <f t="array" ref="LS44">INDEX(drag_functions_data,Q44,(2*$B$6)) * $B$7</f>
        <v>0</v>
      </c>
      <c r="LT44" s="24"/>
      <c r="MD44">
        <f t="shared" si="12"/>
        <v>2.15</v>
      </c>
      <c r="ME44">
        <f t="shared" si="13"/>
        <v>1.4622673223262188</v>
      </c>
      <c r="MF44">
        <f t="shared" si="14"/>
        <v>2.15</v>
      </c>
      <c r="MG44">
        <f t="shared" si="15"/>
        <v>0.71330113284205798</v>
      </c>
      <c r="MH44">
        <f t="shared" si="16"/>
        <v>2.1</v>
      </c>
      <c r="MI44">
        <f t="shared" si="17"/>
        <v>1.5044169347214316</v>
      </c>
      <c r="MN44">
        <f t="shared" si="18"/>
        <v>1.45</v>
      </c>
      <c r="MO44">
        <f t="shared" si="19"/>
        <v>1.0861630886458611</v>
      </c>
      <c r="MP44" t="str">
        <f t="shared" si="20"/>
        <v/>
      </c>
      <c r="MQ44" t="str">
        <f t="shared" si="21"/>
        <v/>
      </c>
      <c r="MR44">
        <f t="shared" si="22"/>
        <v>2.9</v>
      </c>
      <c r="MS44">
        <f t="shared" si="23"/>
        <v>0.64586175300971782</v>
      </c>
      <c r="MT44">
        <f t="shared" si="24"/>
        <v>4.5</v>
      </c>
      <c r="MU44">
        <f t="shared" si="25"/>
        <v>0.18610675011424604</v>
      </c>
      <c r="MV44">
        <f t="shared" si="26"/>
        <v>2.15</v>
      </c>
      <c r="MW44">
        <f t="shared" si="27"/>
        <v>0.8099210135633913</v>
      </c>
      <c r="MX44">
        <f t="shared" si="28"/>
        <v>2.2000000000000002</v>
      </c>
      <c r="MY44">
        <f t="shared" si="29"/>
        <v>1.3682412639061294</v>
      </c>
      <c r="MZ44">
        <f t="shared" si="30"/>
        <v>2.1</v>
      </c>
      <c r="NA44">
        <f t="shared" si="31"/>
        <v>1.0310443647444292</v>
      </c>
      <c r="NB44">
        <f t="shared" si="32"/>
        <v>4.5</v>
      </c>
      <c r="NC44">
        <f t="shared" si="33"/>
        <v>1.4181723432050735</v>
      </c>
      <c r="ND44">
        <f t="shared" si="34"/>
        <v>1.5</v>
      </c>
      <c r="NE44">
        <f t="shared" si="35"/>
        <v>1.0569825877568677</v>
      </c>
      <c r="NF44" t="str">
        <f t="shared" si="36"/>
        <v/>
      </c>
      <c r="NG44" t="str">
        <f t="shared" si="37"/>
        <v/>
      </c>
      <c r="NH44" t="str">
        <f t="shared" si="38"/>
        <v/>
      </c>
      <c r="NI44" t="str">
        <f t="shared" si="39"/>
        <v/>
      </c>
      <c r="NJ44" t="str">
        <f t="shared" si="40"/>
        <v/>
      </c>
      <c r="NK44" t="str">
        <f t="shared" si="41"/>
        <v/>
      </c>
      <c r="NL44" t="str">
        <f t="shared" si="42"/>
        <v/>
      </c>
      <c r="NM44" t="str">
        <f t="shared" si="43"/>
        <v/>
      </c>
      <c r="NN44">
        <f t="shared" si="44"/>
        <v>6</v>
      </c>
      <c r="NO44">
        <f t="shared" si="45"/>
        <v>0.34692373279136457</v>
      </c>
      <c r="NP44" t="str">
        <f t="shared" si="46"/>
        <v/>
      </c>
      <c r="NQ44" t="str">
        <f t="shared" si="47"/>
        <v/>
      </c>
      <c r="NR44" t="str">
        <f t="shared" si="48"/>
        <v/>
      </c>
      <c r="NS44" t="str">
        <f t="shared" si="49"/>
        <v/>
      </c>
      <c r="NT44" t="str">
        <f t="shared" si="50"/>
        <v/>
      </c>
      <c r="NU44" t="str">
        <f t="shared" si="51"/>
        <v/>
      </c>
      <c r="NZ44" t="str">
        <f t="shared" si="84"/>
        <v/>
      </c>
      <c r="OA44" t="str">
        <f t="shared" si="85"/>
        <v/>
      </c>
      <c r="OB44" t="str">
        <f t="shared" si="52"/>
        <v/>
      </c>
      <c r="OC44" t="str">
        <f t="shared" si="53"/>
        <v/>
      </c>
      <c r="OD44" t="str">
        <f t="shared" si="54"/>
        <v/>
      </c>
      <c r="OE44" t="str">
        <f t="shared" si="55"/>
        <v/>
      </c>
      <c r="OF44" t="str">
        <f t="shared" si="56"/>
        <v/>
      </c>
      <c r="OG44" t="str">
        <f t="shared" si="57"/>
        <v/>
      </c>
      <c r="OH44" t="str">
        <f t="shared" si="58"/>
        <v/>
      </c>
      <c r="OI44" t="str">
        <f t="shared" si="59"/>
        <v/>
      </c>
      <c r="OJ44" t="str">
        <f t="shared" si="60"/>
        <v/>
      </c>
      <c r="OK44" t="str">
        <f t="shared" si="61"/>
        <v/>
      </c>
      <c r="OL44" t="str">
        <f t="shared" si="62"/>
        <v/>
      </c>
      <c r="OM44" t="str">
        <f t="shared" si="63"/>
        <v/>
      </c>
      <c r="ON44" t="str">
        <f t="shared" si="64"/>
        <v/>
      </c>
      <c r="OO44" t="str">
        <f t="shared" si="65"/>
        <v/>
      </c>
      <c r="OP44" t="str">
        <f t="shared" si="66"/>
        <v/>
      </c>
      <c r="OQ44" t="str">
        <f t="shared" si="67"/>
        <v/>
      </c>
      <c r="OR44" t="str">
        <f t="shared" si="68"/>
        <v/>
      </c>
      <c r="OS44" t="str">
        <f t="shared" si="69"/>
        <v/>
      </c>
      <c r="OT44" t="str">
        <f t="shared" si="70"/>
        <v/>
      </c>
      <c r="OU44" t="str">
        <f t="shared" si="71"/>
        <v/>
      </c>
      <c r="OV44" t="str">
        <f t="shared" si="72"/>
        <v/>
      </c>
      <c r="OW44" t="str">
        <f t="shared" si="73"/>
        <v/>
      </c>
      <c r="OX44" t="str">
        <f t="shared" si="74"/>
        <v/>
      </c>
      <c r="OY44" t="str">
        <f t="shared" si="75"/>
        <v/>
      </c>
      <c r="OZ44" t="str">
        <f t="shared" si="76"/>
        <v/>
      </c>
      <c r="PA44" t="str">
        <f t="shared" si="77"/>
        <v/>
      </c>
    </row>
    <row r="45" spans="14:417" x14ac:dyDescent="0.25">
      <c r="Q45" s="38">
        <f t="shared" si="82"/>
        <v>30</v>
      </c>
      <c r="R45" s="21">
        <v>2.15</v>
      </c>
      <c r="S45" s="22">
        <v>0.57423103467555836</v>
      </c>
      <c r="T45" s="178">
        <v>2.15</v>
      </c>
      <c r="U45" s="179">
        <v>0.28011269984173581</v>
      </c>
      <c r="V45" s="24">
        <v>2.1</v>
      </c>
      <c r="W45" s="24">
        <v>0.59078314875711557</v>
      </c>
      <c r="X45" s="178">
        <v>0.38873807097628427</v>
      </c>
      <c r="Y45" s="179">
        <v>0.2115471218108245</v>
      </c>
      <c r="Z45" s="24"/>
      <c r="AA45" s="26"/>
      <c r="AB45" s="24">
        <v>1.45</v>
      </c>
      <c r="AC45" s="24">
        <v>0.42653524748627952</v>
      </c>
      <c r="AD45" s="25"/>
      <c r="AE45" s="26"/>
      <c r="AF45" s="24">
        <v>2.9</v>
      </c>
      <c r="AG45" s="24">
        <v>0.25362931731124438</v>
      </c>
      <c r="AH45" s="25">
        <v>4.5</v>
      </c>
      <c r="AI45" s="26">
        <v>7.3083949867798342E-2</v>
      </c>
      <c r="AJ45" s="25">
        <v>2.15</v>
      </c>
      <c r="AK45" s="26">
        <v>0.31805523827484367</v>
      </c>
      <c r="AL45" s="25">
        <v>2.2000000000000002</v>
      </c>
      <c r="AM45" s="26">
        <v>0.53730708787823867</v>
      </c>
      <c r="AN45" s="25">
        <v>2.1</v>
      </c>
      <c r="AO45" s="26">
        <v>0.40489017522578175</v>
      </c>
      <c r="AP45" s="25">
        <v>4.5</v>
      </c>
      <c r="AQ45" s="26">
        <v>0.55691497686716018</v>
      </c>
      <c r="AR45" s="25">
        <v>1.5</v>
      </c>
      <c r="AS45" s="26">
        <v>0.41507609158366304</v>
      </c>
      <c r="AT45" s="25"/>
      <c r="AU45" s="26"/>
      <c r="AV45" s="25"/>
      <c r="AW45" s="26"/>
      <c r="AX45" s="25"/>
      <c r="AY45" s="26"/>
      <c r="AZ45" s="25"/>
      <c r="BA45" s="26"/>
      <c r="BB45" s="25">
        <v>6</v>
      </c>
      <c r="BC45" s="26">
        <v>0.13623663128666241</v>
      </c>
      <c r="BD45" s="25"/>
      <c r="BE45" s="26"/>
      <c r="BF45" s="25"/>
      <c r="BG45" s="26"/>
      <c r="BH45" s="25"/>
      <c r="BI45" s="26"/>
      <c r="BJ45" s="25">
        <v>1.2281280855201631</v>
      </c>
      <c r="BK45" s="26">
        <v>0.40728766269945754</v>
      </c>
      <c r="BL45" s="25"/>
      <c r="BM45" s="26"/>
      <c r="BN45" s="25"/>
      <c r="BO45" s="26"/>
      <c r="BP45" s="25"/>
      <c r="BQ45" s="26"/>
      <c r="BR45" s="25"/>
      <c r="BS45" s="26"/>
      <c r="BT45" s="25"/>
      <c r="BU45" s="26"/>
      <c r="BV45" s="25"/>
      <c r="BW45" s="26"/>
      <c r="BX45" s="25"/>
      <c r="BY45" s="26"/>
      <c r="BZ45" s="25"/>
      <c r="CA45" s="26"/>
      <c r="CB45" s="25"/>
      <c r="CC45" s="26"/>
      <c r="CD45" s="25"/>
      <c r="CE45" s="26"/>
      <c r="CF45" s="25"/>
      <c r="CG45" s="26"/>
      <c r="CH45" s="25"/>
      <c r="CI45" s="26"/>
      <c r="CJ45" s="25"/>
      <c r="CK45" s="26"/>
      <c r="CL45" s="25"/>
      <c r="CM45" s="26"/>
      <c r="CN45" s="242"/>
      <c r="CO45" s="243"/>
      <c r="CP45" s="242">
        <f t="shared" si="88"/>
        <v>7.25</v>
      </c>
      <c r="CQ45" s="243">
        <f t="shared" si="89"/>
        <v>0.1485562705416415</v>
      </c>
      <c r="CR45" s="242"/>
      <c r="CS45" s="243"/>
      <c r="CT45" s="242"/>
      <c r="CU45" s="243"/>
      <c r="CV45" s="242"/>
      <c r="CW45" s="243"/>
      <c r="CX45" s="242"/>
      <c r="CY45" s="243"/>
      <c r="CZ45" s="264"/>
      <c r="DA45" s="265"/>
      <c r="DB45" s="264">
        <v>2.9000000000000012</v>
      </c>
      <c r="DC45" s="265">
        <v>0.95336290005197866</v>
      </c>
      <c r="DD45" s="264">
        <v>2.299999999999998</v>
      </c>
      <c r="DE45" s="265">
        <v>0.35039552271111679</v>
      </c>
      <c r="DF45" s="64"/>
      <c r="DG45" s="65"/>
      <c r="DH45" s="64"/>
      <c r="DI45" s="65"/>
      <c r="DJ45" s="64"/>
      <c r="DK45" s="65"/>
      <c r="DL45" s="64"/>
      <c r="DM45" s="65"/>
      <c r="DN45" s="64"/>
      <c r="DO45" s="65"/>
      <c r="DP45" s="64"/>
      <c r="DQ45" s="65"/>
      <c r="DR45" s="64"/>
      <c r="DS45" s="65"/>
      <c r="DT45" s="64"/>
      <c r="DU45" s="65"/>
      <c r="DV45" s="64"/>
      <c r="DW45" s="65"/>
      <c r="DX45" s="64"/>
      <c r="DY45" s="65"/>
      <c r="DZ45" s="64"/>
      <c r="EA45" s="65"/>
      <c r="EB45" s="64"/>
      <c r="EC45" s="65"/>
      <c r="ED45" s="64"/>
      <c r="EE45" s="65"/>
      <c r="EF45" s="64"/>
      <c r="EG45" s="65"/>
      <c r="EH45" s="64"/>
      <c r="EI45" s="65"/>
      <c r="EJ45" s="64"/>
      <c r="EK45" s="65"/>
      <c r="EL45" s="64"/>
      <c r="EM45" s="65"/>
      <c r="EN45" s="64"/>
      <c r="EO45" s="65"/>
      <c r="EP45" s="64"/>
      <c r="EQ45" s="65"/>
      <c r="ER45" s="64"/>
      <c r="ES45" s="65"/>
      <c r="ET45" s="64"/>
      <c r="EU45" s="65"/>
      <c r="EV45" s="64"/>
      <c r="EW45" s="65"/>
      <c r="EX45" s="64"/>
      <c r="EY45" s="65"/>
      <c r="EZ45" s="64"/>
      <c r="FA45" s="65"/>
      <c r="FB45" s="64"/>
      <c r="FC45" s="65"/>
      <c r="FD45" s="64"/>
      <c r="FE45" s="65"/>
      <c r="FF45" s="64"/>
      <c r="FG45" s="65"/>
      <c r="FH45" s="64"/>
      <c r="FI45" s="65"/>
      <c r="FJ45" s="64"/>
      <c r="FK45" s="65"/>
      <c r="FL45" s="64"/>
      <c r="FM45" s="65"/>
      <c r="FN45" s="64"/>
      <c r="FO45" s="65"/>
      <c r="FP45" s="64"/>
      <c r="FQ45" s="65"/>
      <c r="FR45" s="64"/>
      <c r="FS45" s="65"/>
      <c r="FT45" s="64"/>
      <c r="FU45" s="65"/>
      <c r="FV45" s="64"/>
      <c r="FW45" s="65"/>
      <c r="FX45" s="64"/>
      <c r="FY45" s="65"/>
      <c r="FZ45" s="64"/>
      <c r="GA45" s="65"/>
      <c r="GB45" s="64"/>
      <c r="GC45" s="65"/>
      <c r="GD45" s="64"/>
      <c r="GE45" s="65"/>
      <c r="GF45" s="64"/>
      <c r="GG45" s="65"/>
      <c r="GH45" s="64"/>
      <c r="GI45" s="65"/>
      <c r="GJ45" s="64"/>
      <c r="GK45" s="65"/>
      <c r="GL45" s="64"/>
      <c r="GM45" s="65"/>
      <c r="GN45" s="64"/>
      <c r="GO45" s="65"/>
      <c r="GP45" s="64"/>
      <c r="GQ45" s="65"/>
      <c r="GR45" s="64"/>
      <c r="GS45" s="65"/>
      <c r="GT45" s="64"/>
      <c r="GU45" s="65"/>
      <c r="GV45" s="64"/>
      <c r="GW45" s="65"/>
      <c r="GX45" s="64"/>
      <c r="GY45" s="65"/>
      <c r="GZ45" s="64"/>
      <c r="HA45" s="65"/>
      <c r="HB45" s="64"/>
      <c r="HC45" s="65"/>
      <c r="HD45" s="64"/>
      <c r="HE45" s="65"/>
      <c r="HF45" s="64"/>
      <c r="HG45" s="65"/>
      <c r="HH45" s="64"/>
      <c r="HI45" s="65"/>
      <c r="HJ45" s="64"/>
      <c r="HK45" s="65"/>
      <c r="HL45" s="64"/>
      <c r="HM45" s="65"/>
      <c r="HN45" s="64"/>
      <c r="HO45" s="65"/>
      <c r="HP45" s="64"/>
      <c r="HQ45" s="65"/>
      <c r="HR45" s="64"/>
      <c r="HS45" s="65"/>
      <c r="HT45" s="64"/>
      <c r="HU45" s="65"/>
      <c r="HV45" s="64"/>
      <c r="HW45" s="65"/>
      <c r="HX45" s="64"/>
      <c r="HY45" s="65"/>
      <c r="HZ45" s="64"/>
      <c r="IA45" s="65"/>
      <c r="IB45" s="64"/>
      <c r="IC45" s="65"/>
      <c r="ID45" s="64"/>
      <c r="IE45" s="65"/>
      <c r="IF45" s="64"/>
      <c r="IG45" s="65"/>
      <c r="IH45" s="64"/>
      <c r="II45" s="65"/>
      <c r="IJ45" s="64"/>
      <c r="IK45" s="65"/>
      <c r="IL45" s="64"/>
      <c r="IM45" s="65"/>
      <c r="IN45" s="64"/>
      <c r="IO45" s="65"/>
      <c r="IP45" s="64"/>
      <c r="IQ45" s="65"/>
      <c r="IR45" s="64"/>
      <c r="IS45" s="65"/>
      <c r="IT45" s="64"/>
      <c r="IU45" s="65"/>
      <c r="IV45" s="64"/>
      <c r="IW45" s="65"/>
      <c r="IX45" s="64"/>
      <c r="IY45" s="65"/>
      <c r="IZ45" s="64"/>
      <c r="JA45" s="65"/>
      <c r="JB45" s="64"/>
      <c r="JC45" s="65"/>
      <c r="JD45" s="64"/>
      <c r="JE45" s="65"/>
      <c r="JF45" s="64"/>
      <c r="JG45" s="65"/>
      <c r="JH45" s="64"/>
      <c r="JI45" s="65"/>
      <c r="JJ45" s="64"/>
      <c r="JK45" s="65"/>
      <c r="JL45" s="64"/>
      <c r="JM45" s="65"/>
      <c r="JN45" s="64"/>
      <c r="JO45" s="65"/>
      <c r="JP45" s="64"/>
      <c r="JQ45" s="65"/>
      <c r="JR45" s="64"/>
      <c r="JS45" s="65"/>
      <c r="JT45" s="64"/>
      <c r="JU45" s="65"/>
      <c r="JV45" s="64"/>
      <c r="JW45" s="65"/>
      <c r="JX45" s="64"/>
      <c r="JY45" s="65"/>
      <c r="JZ45" s="64"/>
      <c r="KA45" s="65"/>
      <c r="KB45" s="64"/>
      <c r="KC45" s="65"/>
      <c r="KD45" s="64"/>
      <c r="KE45" s="65"/>
      <c r="KF45" s="64"/>
      <c r="KG45" s="65"/>
      <c r="KH45" s="64"/>
      <c r="KI45" s="65"/>
      <c r="KJ45" s="64"/>
      <c r="KK45" s="65"/>
      <c r="KL45" s="64"/>
      <c r="KM45" s="65"/>
      <c r="KN45" s="64"/>
      <c r="KO45" s="65"/>
      <c r="KP45" s="64"/>
      <c r="KQ45" s="65"/>
      <c r="KR45" s="64"/>
      <c r="KS45" s="65"/>
      <c r="KT45" s="64"/>
      <c r="KU45" s="65"/>
      <c r="KV45" s="64"/>
      <c r="KW45" s="65"/>
      <c r="KX45" s="64"/>
      <c r="KY45" s="65"/>
      <c r="KZ45" s="64"/>
      <c r="LA45" s="65"/>
      <c r="LB45" s="64"/>
      <c r="LC45" s="65"/>
      <c r="LD45" s="64"/>
      <c r="LE45" s="65"/>
      <c r="LH45" s="3">
        <f t="shared" si="78"/>
        <v>0.38873807097628427</v>
      </c>
      <c r="LI45" s="10">
        <f t="shared" si="86"/>
        <v>0.2115471218108245</v>
      </c>
      <c r="LK45" s="12">
        <f t="shared" si="10"/>
        <v>0.38873807097628427</v>
      </c>
      <c r="LL45" s="10" cm="1">
        <f t="array" ref="LL45">INDEX(drag_functions_data,Q45,(2*chosen_drag_function))*$B$3</f>
        <v>0.2115471218108245</v>
      </c>
      <c r="LO45" s="3" t="e">
        <f t="shared" si="80"/>
        <v>#N/A</v>
      </c>
      <c r="LP45" s="10" t="e">
        <f t="shared" si="87"/>
        <v>#N/A</v>
      </c>
      <c r="LR45" s="12">
        <f t="shared" si="11"/>
        <v>0</v>
      </c>
      <c r="LS45" s="10" cm="1">
        <f t="array" ref="LS45">INDEX(drag_functions_data,Q45,(2*$B$6)) * $B$7</f>
        <v>0</v>
      </c>
      <c r="LT45" s="24"/>
      <c r="MD45">
        <f t="shared" si="12"/>
        <v>2.2000000000000002</v>
      </c>
      <c r="ME45">
        <f t="shared" si="13"/>
        <v>1.4525404886965543</v>
      </c>
      <c r="MF45">
        <f t="shared" si="14"/>
        <v>2.2000000000000002</v>
      </c>
      <c r="MG45">
        <f t="shared" si="15"/>
        <v>0.70033202133583872</v>
      </c>
      <c r="MH45">
        <f t="shared" si="16"/>
        <v>2.2000000000000002</v>
      </c>
      <c r="MI45">
        <f t="shared" si="17"/>
        <v>1.4784787117089928</v>
      </c>
      <c r="MN45">
        <f t="shared" si="18"/>
        <v>1.5</v>
      </c>
      <c r="MO45">
        <f t="shared" si="19"/>
        <v>1.0699516992630871</v>
      </c>
      <c r="MP45" t="str">
        <f t="shared" si="20"/>
        <v/>
      </c>
      <c r="MQ45" t="str">
        <f t="shared" si="21"/>
        <v/>
      </c>
      <c r="MR45">
        <f t="shared" si="22"/>
        <v>3</v>
      </c>
      <c r="MS45">
        <f t="shared" si="23"/>
        <v>0.62835345247632191</v>
      </c>
      <c r="MT45">
        <f t="shared" si="24"/>
        <v>5</v>
      </c>
      <c r="MU45">
        <f t="shared" si="25"/>
        <v>0.16794999400553912</v>
      </c>
      <c r="MV45">
        <f t="shared" si="26"/>
        <v>2.2000000000000002</v>
      </c>
      <c r="MW45">
        <f t="shared" si="27"/>
        <v>0.7943580797559282</v>
      </c>
      <c r="MX45">
        <f t="shared" si="28"/>
        <v>2.2999999999999998</v>
      </c>
      <c r="MY45">
        <f t="shared" si="29"/>
        <v>1.3358184851405812</v>
      </c>
      <c r="MZ45">
        <f t="shared" si="30"/>
        <v>2.2000000000000002</v>
      </c>
      <c r="NA45">
        <f t="shared" si="31"/>
        <v>0.99862158597888118</v>
      </c>
      <c r="NB45">
        <f t="shared" si="32"/>
        <v>5</v>
      </c>
      <c r="NC45">
        <f t="shared" si="33"/>
        <v>1.3682412639061294</v>
      </c>
      <c r="ND45">
        <f t="shared" si="34"/>
        <v>1.6</v>
      </c>
      <c r="NE45">
        <f t="shared" si="35"/>
        <v>1.0310443647444292</v>
      </c>
      <c r="NF45" t="str">
        <f t="shared" si="36"/>
        <v/>
      </c>
      <c r="NG45" t="str">
        <f t="shared" si="37"/>
        <v/>
      </c>
      <c r="NH45" t="str">
        <f t="shared" si="38"/>
        <v/>
      </c>
      <c r="NI45" t="str">
        <f t="shared" si="39"/>
        <v/>
      </c>
      <c r="NJ45" t="str">
        <f t="shared" si="40"/>
        <v/>
      </c>
      <c r="NK45" t="str">
        <f t="shared" si="41"/>
        <v/>
      </c>
      <c r="NL45" t="str">
        <f t="shared" si="42"/>
        <v/>
      </c>
      <c r="NM45" t="str">
        <f t="shared" si="43"/>
        <v/>
      </c>
      <c r="NN45" t="str">
        <f t="shared" si="44"/>
        <v/>
      </c>
      <c r="NO45" t="str">
        <f t="shared" si="45"/>
        <v/>
      </c>
      <c r="NP45" t="str">
        <f t="shared" si="46"/>
        <v/>
      </c>
      <c r="NQ45" t="str">
        <f t="shared" si="47"/>
        <v/>
      </c>
      <c r="NR45" t="str">
        <f t="shared" si="48"/>
        <v/>
      </c>
      <c r="NS45" t="str">
        <f t="shared" si="49"/>
        <v/>
      </c>
      <c r="NT45" t="str">
        <f t="shared" si="50"/>
        <v/>
      </c>
      <c r="NU45" t="str">
        <f t="shared" si="51"/>
        <v/>
      </c>
      <c r="NZ45" t="str">
        <f t="shared" si="84"/>
        <v/>
      </c>
      <c r="OA45" t="str">
        <f t="shared" si="85"/>
        <v/>
      </c>
      <c r="OB45" t="str">
        <f t="shared" si="52"/>
        <v/>
      </c>
      <c r="OC45" t="str">
        <f t="shared" si="53"/>
        <v/>
      </c>
      <c r="OD45" t="str">
        <f t="shared" si="54"/>
        <v/>
      </c>
      <c r="OE45" t="str">
        <f t="shared" si="55"/>
        <v/>
      </c>
      <c r="OF45" t="str">
        <f t="shared" si="56"/>
        <v/>
      </c>
      <c r="OG45" t="str">
        <f t="shared" si="57"/>
        <v/>
      </c>
      <c r="OH45" t="str">
        <f t="shared" si="58"/>
        <v/>
      </c>
      <c r="OI45" t="str">
        <f t="shared" si="59"/>
        <v/>
      </c>
      <c r="OJ45" t="str">
        <f t="shared" si="60"/>
        <v/>
      </c>
      <c r="OK45" t="str">
        <f t="shared" si="61"/>
        <v/>
      </c>
      <c r="OL45" t="str">
        <f t="shared" si="62"/>
        <v/>
      </c>
      <c r="OM45" t="str">
        <f t="shared" si="63"/>
        <v/>
      </c>
      <c r="ON45" t="str">
        <f t="shared" si="64"/>
        <v/>
      </c>
      <c r="OO45" t="str">
        <f t="shared" si="65"/>
        <v/>
      </c>
      <c r="OP45" t="str">
        <f t="shared" si="66"/>
        <v/>
      </c>
      <c r="OQ45" t="str">
        <f t="shared" si="67"/>
        <v/>
      </c>
      <c r="OR45" t="str">
        <f t="shared" si="68"/>
        <v/>
      </c>
      <c r="OS45" t="str">
        <f t="shared" si="69"/>
        <v/>
      </c>
      <c r="OT45" t="str">
        <f t="shared" si="70"/>
        <v/>
      </c>
      <c r="OU45" t="str">
        <f t="shared" si="71"/>
        <v/>
      </c>
      <c r="OV45" t="str">
        <f t="shared" si="72"/>
        <v/>
      </c>
      <c r="OW45" t="str">
        <f t="shared" si="73"/>
        <v/>
      </c>
      <c r="OX45" t="str">
        <f t="shared" si="74"/>
        <v/>
      </c>
      <c r="OY45" t="str">
        <f t="shared" si="75"/>
        <v/>
      </c>
      <c r="OZ45" t="str">
        <f t="shared" si="76"/>
        <v/>
      </c>
      <c r="PA45" t="str">
        <f t="shared" si="77"/>
        <v/>
      </c>
    </row>
    <row r="46" spans="14:417" x14ac:dyDescent="0.25">
      <c r="Q46" s="38">
        <f t="shared" si="82"/>
        <v>31</v>
      </c>
      <c r="R46" s="21">
        <v>2.2000000000000002</v>
      </c>
      <c r="S46" s="22">
        <v>0.57041131604135287</v>
      </c>
      <c r="T46" s="178">
        <v>2.2000000000000002</v>
      </c>
      <c r="U46" s="179">
        <v>0.27501974166279514</v>
      </c>
      <c r="V46" s="24">
        <v>2.2000000000000002</v>
      </c>
      <c r="W46" s="24">
        <v>0.58059723239923422</v>
      </c>
      <c r="X46" s="178">
        <v>0.39969058209625163</v>
      </c>
      <c r="Y46" s="179">
        <v>0.21049427143648508</v>
      </c>
      <c r="Z46" s="24"/>
      <c r="AA46" s="26"/>
      <c r="AB46" s="24">
        <v>1.5</v>
      </c>
      <c r="AC46" s="24">
        <v>0.42016904976260372</v>
      </c>
      <c r="AD46" s="25"/>
      <c r="AE46" s="26"/>
      <c r="AF46" s="24">
        <v>3</v>
      </c>
      <c r="AG46" s="24">
        <v>0.24675382376967453</v>
      </c>
      <c r="AH46" s="25">
        <v>5</v>
      </c>
      <c r="AI46" s="26">
        <v>6.5953808417281434E-2</v>
      </c>
      <c r="AJ46" s="25">
        <v>2.2000000000000002</v>
      </c>
      <c r="AK46" s="26">
        <v>0.31194368846011489</v>
      </c>
      <c r="AL46" s="25">
        <v>2.2999999999999998</v>
      </c>
      <c r="AM46" s="26">
        <v>0.52457469243088706</v>
      </c>
      <c r="AN46" s="25">
        <v>2.2000000000000002</v>
      </c>
      <c r="AO46" s="26">
        <v>0.39215777977843014</v>
      </c>
      <c r="AP46" s="25">
        <v>5</v>
      </c>
      <c r="AQ46" s="26">
        <v>0.53730708787823867</v>
      </c>
      <c r="AR46" s="25">
        <v>1.6</v>
      </c>
      <c r="AS46" s="26">
        <v>0.40489017522578175</v>
      </c>
      <c r="AT46" s="25"/>
      <c r="AU46" s="26"/>
      <c r="AV46" s="25"/>
      <c r="AW46" s="26"/>
      <c r="AX46" s="25"/>
      <c r="AY46" s="26"/>
      <c r="AZ46" s="25"/>
      <c r="BA46" s="26"/>
      <c r="BB46" s="25"/>
      <c r="BC46" s="26"/>
      <c r="BD46" s="25"/>
      <c r="BE46" s="26"/>
      <c r="BF46" s="25"/>
      <c r="BG46" s="26"/>
      <c r="BH46" s="25"/>
      <c r="BI46" s="26"/>
      <c r="BJ46" s="25">
        <v>1.2674778104566564</v>
      </c>
      <c r="BK46" s="26">
        <v>0.39971865105346283</v>
      </c>
      <c r="BL46" s="25"/>
      <c r="BM46" s="26"/>
      <c r="BN46" s="25"/>
      <c r="BO46" s="26"/>
      <c r="BP46" s="25"/>
      <c r="BQ46" s="26"/>
      <c r="BR46" s="25"/>
      <c r="BS46" s="26"/>
      <c r="BT46" s="25"/>
      <c r="BU46" s="26"/>
      <c r="BV46" s="25"/>
      <c r="BW46" s="26"/>
      <c r="BX46" s="25"/>
      <c r="BY46" s="26"/>
      <c r="BZ46" s="25"/>
      <c r="CA46" s="26"/>
      <c r="CB46" s="25"/>
      <c r="CC46" s="26"/>
      <c r="CD46" s="25"/>
      <c r="CE46" s="26"/>
      <c r="CF46" s="25"/>
      <c r="CG46" s="26"/>
      <c r="CH46" s="25"/>
      <c r="CI46" s="26"/>
      <c r="CJ46" s="25"/>
      <c r="CK46" s="26"/>
      <c r="CL46" s="25"/>
      <c r="CM46" s="26"/>
      <c r="CN46" s="242"/>
      <c r="CO46" s="243"/>
      <c r="CP46" s="242">
        <f t="shared" si="88"/>
        <v>7.5</v>
      </c>
      <c r="CQ46" s="243">
        <f t="shared" si="89"/>
        <v>0.14605934866804429</v>
      </c>
      <c r="CR46" s="242"/>
      <c r="CS46" s="243"/>
      <c r="CT46" s="242"/>
      <c r="CU46" s="243"/>
      <c r="CV46" s="242"/>
      <c r="CW46" s="243"/>
      <c r="CX46" s="242"/>
      <c r="CY46" s="243"/>
      <c r="CZ46" s="264"/>
      <c r="DA46" s="265"/>
      <c r="DB46" s="264">
        <v>3.0000000000000013</v>
      </c>
      <c r="DC46" s="265">
        <v>0.94898480026478416</v>
      </c>
      <c r="DD46" s="264">
        <v>2.3999999999999977</v>
      </c>
      <c r="DE46" s="265">
        <v>0.34326538126059986</v>
      </c>
      <c r="DF46" s="64"/>
      <c r="DG46" s="65"/>
      <c r="DH46" s="64"/>
      <c r="DI46" s="65"/>
      <c r="DJ46" s="64"/>
      <c r="DK46" s="65"/>
      <c r="DL46" s="64"/>
      <c r="DM46" s="65"/>
      <c r="DN46" s="64"/>
      <c r="DO46" s="65"/>
      <c r="DP46" s="64"/>
      <c r="DQ46" s="65"/>
      <c r="DR46" s="64"/>
      <c r="DS46" s="65"/>
      <c r="DT46" s="64"/>
      <c r="DU46" s="65"/>
      <c r="DV46" s="64"/>
      <c r="DW46" s="65"/>
      <c r="DX46" s="64"/>
      <c r="DY46" s="65"/>
      <c r="DZ46" s="64"/>
      <c r="EA46" s="65"/>
      <c r="EB46" s="64"/>
      <c r="EC46" s="65"/>
      <c r="ED46" s="64"/>
      <c r="EE46" s="65"/>
      <c r="EF46" s="64"/>
      <c r="EG46" s="65"/>
      <c r="EH46" s="64"/>
      <c r="EI46" s="65"/>
      <c r="EJ46" s="64"/>
      <c r="EK46" s="65"/>
      <c r="EL46" s="64"/>
      <c r="EM46" s="65"/>
      <c r="EN46" s="64"/>
      <c r="EO46" s="65"/>
      <c r="EP46" s="64"/>
      <c r="EQ46" s="65"/>
      <c r="ER46" s="64"/>
      <c r="ES46" s="65"/>
      <c r="ET46" s="64"/>
      <c r="EU46" s="65"/>
      <c r="EV46" s="64"/>
      <c r="EW46" s="65"/>
      <c r="EX46" s="64"/>
      <c r="EY46" s="65"/>
      <c r="EZ46" s="64"/>
      <c r="FA46" s="65"/>
      <c r="FB46" s="64"/>
      <c r="FC46" s="65"/>
      <c r="FD46" s="64"/>
      <c r="FE46" s="65"/>
      <c r="FF46" s="64"/>
      <c r="FG46" s="65"/>
      <c r="FH46" s="64"/>
      <c r="FI46" s="65"/>
      <c r="FJ46" s="64"/>
      <c r="FK46" s="65"/>
      <c r="FL46" s="64"/>
      <c r="FM46" s="65"/>
      <c r="FN46" s="64"/>
      <c r="FO46" s="65"/>
      <c r="FP46" s="64"/>
      <c r="FQ46" s="65"/>
      <c r="FR46" s="64"/>
      <c r="FS46" s="65"/>
      <c r="FT46" s="64"/>
      <c r="FU46" s="65"/>
      <c r="FV46" s="64"/>
      <c r="FW46" s="65"/>
      <c r="FX46" s="64"/>
      <c r="FY46" s="65"/>
      <c r="FZ46" s="64"/>
      <c r="GA46" s="65"/>
      <c r="GB46" s="64"/>
      <c r="GC46" s="65"/>
      <c r="GD46" s="64"/>
      <c r="GE46" s="65"/>
      <c r="GF46" s="64"/>
      <c r="GG46" s="65"/>
      <c r="GH46" s="64"/>
      <c r="GI46" s="65"/>
      <c r="GJ46" s="64"/>
      <c r="GK46" s="65"/>
      <c r="GL46" s="64"/>
      <c r="GM46" s="65"/>
      <c r="GN46" s="64"/>
      <c r="GO46" s="65"/>
      <c r="GP46" s="64"/>
      <c r="GQ46" s="65"/>
      <c r="GR46" s="64"/>
      <c r="GS46" s="65"/>
      <c r="GT46" s="64"/>
      <c r="GU46" s="65"/>
      <c r="GV46" s="64"/>
      <c r="GW46" s="65"/>
      <c r="GX46" s="64"/>
      <c r="GY46" s="65"/>
      <c r="GZ46" s="64"/>
      <c r="HA46" s="65"/>
      <c r="HB46" s="64"/>
      <c r="HC46" s="65"/>
      <c r="HD46" s="64"/>
      <c r="HE46" s="65"/>
      <c r="HF46" s="64"/>
      <c r="HG46" s="65"/>
      <c r="HH46" s="64"/>
      <c r="HI46" s="65"/>
      <c r="HJ46" s="64"/>
      <c r="HK46" s="65"/>
      <c r="HL46" s="64"/>
      <c r="HM46" s="65"/>
      <c r="HN46" s="64"/>
      <c r="HO46" s="65"/>
      <c r="HP46" s="64"/>
      <c r="HQ46" s="65"/>
      <c r="HR46" s="64"/>
      <c r="HS46" s="65"/>
      <c r="HT46" s="64"/>
      <c r="HU46" s="65"/>
      <c r="HV46" s="64"/>
      <c r="HW46" s="65"/>
      <c r="HX46" s="64"/>
      <c r="HY46" s="65"/>
      <c r="HZ46" s="64"/>
      <c r="IA46" s="65"/>
      <c r="IB46" s="64"/>
      <c r="IC46" s="65"/>
      <c r="ID46" s="64"/>
      <c r="IE46" s="65"/>
      <c r="IF46" s="64"/>
      <c r="IG46" s="65"/>
      <c r="IH46" s="64"/>
      <c r="II46" s="65"/>
      <c r="IJ46" s="64"/>
      <c r="IK46" s="65"/>
      <c r="IL46" s="64"/>
      <c r="IM46" s="65"/>
      <c r="IN46" s="64"/>
      <c r="IO46" s="65"/>
      <c r="IP46" s="64"/>
      <c r="IQ46" s="65"/>
      <c r="IR46" s="64"/>
      <c r="IS46" s="65"/>
      <c r="IT46" s="64"/>
      <c r="IU46" s="65"/>
      <c r="IV46" s="64"/>
      <c r="IW46" s="65"/>
      <c r="IX46" s="64"/>
      <c r="IY46" s="65"/>
      <c r="IZ46" s="64"/>
      <c r="JA46" s="65"/>
      <c r="JB46" s="64"/>
      <c r="JC46" s="65"/>
      <c r="JD46" s="64"/>
      <c r="JE46" s="65"/>
      <c r="JF46" s="64"/>
      <c r="JG46" s="65"/>
      <c r="JH46" s="64"/>
      <c r="JI46" s="65"/>
      <c r="JJ46" s="64"/>
      <c r="JK46" s="65"/>
      <c r="JL46" s="64"/>
      <c r="JM46" s="65"/>
      <c r="JN46" s="64"/>
      <c r="JO46" s="65"/>
      <c r="JP46" s="64"/>
      <c r="JQ46" s="65"/>
      <c r="JR46" s="64"/>
      <c r="JS46" s="65"/>
      <c r="JT46" s="64"/>
      <c r="JU46" s="65"/>
      <c r="JV46" s="64"/>
      <c r="JW46" s="65"/>
      <c r="JX46" s="64"/>
      <c r="JY46" s="65"/>
      <c r="JZ46" s="64"/>
      <c r="KA46" s="65"/>
      <c r="KB46" s="64"/>
      <c r="KC46" s="65"/>
      <c r="KD46" s="64"/>
      <c r="KE46" s="65"/>
      <c r="KF46" s="64"/>
      <c r="KG46" s="65"/>
      <c r="KH46" s="64"/>
      <c r="KI46" s="65"/>
      <c r="KJ46" s="64"/>
      <c r="KK46" s="65"/>
      <c r="KL46" s="64"/>
      <c r="KM46" s="65"/>
      <c r="KN46" s="64"/>
      <c r="KO46" s="65"/>
      <c r="KP46" s="64"/>
      <c r="KQ46" s="65"/>
      <c r="KR46" s="64"/>
      <c r="KS46" s="65"/>
      <c r="KT46" s="64"/>
      <c r="KU46" s="65"/>
      <c r="KV46" s="64"/>
      <c r="KW46" s="65"/>
      <c r="KX46" s="64"/>
      <c r="KY46" s="65"/>
      <c r="KZ46" s="64"/>
      <c r="LA46" s="65"/>
      <c r="LB46" s="64"/>
      <c r="LC46" s="65"/>
      <c r="LD46" s="64"/>
      <c r="LE46" s="65"/>
      <c r="LH46" s="3">
        <f t="shared" si="78"/>
        <v>0.39969058209625163</v>
      </c>
      <c r="LI46" s="10">
        <f t="shared" si="86"/>
        <v>0.21049427143648508</v>
      </c>
      <c r="LK46" s="12">
        <f t="shared" si="10"/>
        <v>0.39969058209625163</v>
      </c>
      <c r="LL46" s="10" cm="1">
        <f t="array" ref="LL46">INDEX(drag_functions_data,Q46,(2*chosen_drag_function))*$B$3</f>
        <v>0.21049427143648508</v>
      </c>
      <c r="LO46" s="3" t="e">
        <f t="shared" si="80"/>
        <v>#N/A</v>
      </c>
      <c r="LP46" s="10" t="e">
        <f t="shared" si="87"/>
        <v>#N/A</v>
      </c>
      <c r="LR46" s="12">
        <f t="shared" si="11"/>
        <v>0</v>
      </c>
      <c r="LS46" s="10" cm="1">
        <f t="array" ref="LS46">INDEX(drag_functions_data,Q46,(2*$B$6)) * $B$7</f>
        <v>0</v>
      </c>
      <c r="LT46" s="24"/>
      <c r="MD46">
        <f t="shared" si="12"/>
        <v>2.25</v>
      </c>
      <c r="ME46">
        <f t="shared" si="13"/>
        <v>1.4363290993137805</v>
      </c>
      <c r="MF46">
        <f t="shared" si="14"/>
        <v>2.25</v>
      </c>
      <c r="MG46">
        <f t="shared" si="15"/>
        <v>0.69708974345928398</v>
      </c>
      <c r="MH46">
        <f t="shared" si="16"/>
        <v>2.2999999999999998</v>
      </c>
      <c r="MI46">
        <f t="shared" si="17"/>
        <v>1.4395713771903351</v>
      </c>
      <c r="MN46">
        <f t="shared" si="18"/>
        <v>1.6</v>
      </c>
      <c r="MO46">
        <f t="shared" si="19"/>
        <v>1.0375289204975389</v>
      </c>
      <c r="MP46" t="str">
        <f t="shared" si="20"/>
        <v/>
      </c>
      <c r="MQ46" t="str">
        <f t="shared" si="21"/>
        <v/>
      </c>
      <c r="MR46">
        <f t="shared" si="22"/>
        <v>3.1</v>
      </c>
      <c r="MS46">
        <f t="shared" si="23"/>
        <v>0.61019669636761498</v>
      </c>
      <c r="MT46">
        <f t="shared" si="24"/>
        <v>5.5</v>
      </c>
      <c r="MU46">
        <f t="shared" si="25"/>
        <v>0.15562933807463084</v>
      </c>
      <c r="MV46">
        <f t="shared" si="26"/>
        <v>2.25</v>
      </c>
      <c r="MW46">
        <f t="shared" si="27"/>
        <v>0.77814669037315409</v>
      </c>
      <c r="MX46">
        <f t="shared" si="28"/>
        <v>2.5</v>
      </c>
      <c r="MY46">
        <f t="shared" si="29"/>
        <v>1.2644883718563755</v>
      </c>
      <c r="MZ46">
        <f t="shared" si="30"/>
        <v>2.2999999999999998</v>
      </c>
      <c r="NA46">
        <f t="shared" si="31"/>
        <v>0.97268336296644264</v>
      </c>
      <c r="NB46">
        <f t="shared" si="32"/>
        <v>5.5</v>
      </c>
      <c r="NC46">
        <f t="shared" si="33"/>
        <v>1.3487875966468004</v>
      </c>
      <c r="ND46">
        <f t="shared" si="34"/>
        <v>1.7</v>
      </c>
      <c r="NE46">
        <f t="shared" si="35"/>
        <v>0.99862158597888118</v>
      </c>
      <c r="NF46" t="str">
        <f t="shared" si="36"/>
        <v/>
      </c>
      <c r="NG46" t="str">
        <f t="shared" si="37"/>
        <v/>
      </c>
      <c r="NH46" t="str">
        <f t="shared" si="38"/>
        <v/>
      </c>
      <c r="NI46" t="str">
        <f t="shared" si="39"/>
        <v/>
      </c>
      <c r="NJ46" t="str">
        <f t="shared" si="40"/>
        <v/>
      </c>
      <c r="NK46" t="str">
        <f t="shared" si="41"/>
        <v/>
      </c>
      <c r="NL46" t="str">
        <f t="shared" si="42"/>
        <v/>
      </c>
      <c r="NM46" t="str">
        <f t="shared" si="43"/>
        <v/>
      </c>
      <c r="NN46" t="str">
        <f t="shared" si="44"/>
        <v/>
      </c>
      <c r="NO46" t="str">
        <f t="shared" si="45"/>
        <v/>
      </c>
      <c r="NP46" t="str">
        <f t="shared" si="46"/>
        <v/>
      </c>
      <c r="NQ46" t="str">
        <f t="shared" si="47"/>
        <v/>
      </c>
      <c r="NR46" t="str">
        <f t="shared" si="48"/>
        <v/>
      </c>
      <c r="NS46" t="str">
        <f t="shared" si="49"/>
        <v/>
      </c>
      <c r="NT46" t="str">
        <f t="shared" si="50"/>
        <v/>
      </c>
      <c r="NU46" t="str">
        <f t="shared" si="51"/>
        <v/>
      </c>
      <c r="NZ46" t="str">
        <f t="shared" si="84"/>
        <v/>
      </c>
      <c r="OA46" t="str">
        <f t="shared" si="85"/>
        <v/>
      </c>
      <c r="OB46" t="str">
        <f t="shared" si="52"/>
        <v/>
      </c>
      <c r="OC46" t="str">
        <f t="shared" si="53"/>
        <v/>
      </c>
      <c r="OD46" t="str">
        <f t="shared" si="54"/>
        <v/>
      </c>
      <c r="OE46" t="str">
        <f t="shared" si="55"/>
        <v/>
      </c>
      <c r="OF46" t="str">
        <f t="shared" si="56"/>
        <v/>
      </c>
      <c r="OG46" t="str">
        <f t="shared" si="57"/>
        <v/>
      </c>
      <c r="OH46" t="str">
        <f t="shared" si="58"/>
        <v/>
      </c>
      <c r="OI46" t="str">
        <f t="shared" si="59"/>
        <v/>
      </c>
      <c r="OJ46" t="str">
        <f t="shared" si="60"/>
        <v/>
      </c>
      <c r="OK46" t="str">
        <f t="shared" si="61"/>
        <v/>
      </c>
      <c r="OL46" t="str">
        <f t="shared" si="62"/>
        <v/>
      </c>
      <c r="OM46" t="str">
        <f t="shared" si="63"/>
        <v/>
      </c>
      <c r="ON46" t="str">
        <f t="shared" si="64"/>
        <v/>
      </c>
      <c r="OO46" t="str">
        <f t="shared" si="65"/>
        <v/>
      </c>
      <c r="OP46" t="str">
        <f t="shared" si="66"/>
        <v/>
      </c>
      <c r="OQ46" t="str">
        <f t="shared" si="67"/>
        <v/>
      </c>
      <c r="OR46" t="str">
        <f t="shared" si="68"/>
        <v/>
      </c>
      <c r="OS46" t="str">
        <f t="shared" si="69"/>
        <v/>
      </c>
      <c r="OT46" t="str">
        <f t="shared" si="70"/>
        <v/>
      </c>
      <c r="OU46" t="str">
        <f t="shared" si="71"/>
        <v/>
      </c>
      <c r="OV46" t="str">
        <f t="shared" si="72"/>
        <v/>
      </c>
      <c r="OW46" t="str">
        <f t="shared" si="73"/>
        <v/>
      </c>
      <c r="OX46" t="str">
        <f t="shared" si="74"/>
        <v/>
      </c>
      <c r="OY46" t="str">
        <f t="shared" si="75"/>
        <v/>
      </c>
      <c r="OZ46" t="str">
        <f t="shared" si="76"/>
        <v/>
      </c>
      <c r="PA46" t="str">
        <f t="shared" si="77"/>
        <v/>
      </c>
    </row>
    <row r="47" spans="14:417" x14ac:dyDescent="0.25">
      <c r="Q47" s="38">
        <f t="shared" si="82"/>
        <v>32</v>
      </c>
      <c r="R47" s="21">
        <v>2.25</v>
      </c>
      <c r="S47" s="22">
        <v>0.56404511831767712</v>
      </c>
      <c r="T47" s="178">
        <v>2.25</v>
      </c>
      <c r="U47" s="179">
        <v>0.27374650211806001</v>
      </c>
      <c r="V47" s="24">
        <v>2.2999999999999998</v>
      </c>
      <c r="W47" s="24">
        <v>0.56531835786241225</v>
      </c>
      <c r="X47" s="178">
        <v>0.4103508681683497</v>
      </c>
      <c r="Y47" s="179">
        <v>0.20951196958871227</v>
      </c>
      <c r="Z47" s="24"/>
      <c r="AA47" s="26"/>
      <c r="AB47" s="24">
        <v>1.6</v>
      </c>
      <c r="AC47" s="24">
        <v>0.40743665431525211</v>
      </c>
      <c r="AD47" s="25"/>
      <c r="AE47" s="26"/>
      <c r="AF47" s="24">
        <v>3.1</v>
      </c>
      <c r="AG47" s="24">
        <v>0.23962368231915762</v>
      </c>
      <c r="AH47" s="25">
        <v>5.5</v>
      </c>
      <c r="AI47" s="26">
        <v>6.1115498147287811E-2</v>
      </c>
      <c r="AJ47" s="25">
        <v>2.25</v>
      </c>
      <c r="AK47" s="26">
        <v>0.30557749073643903</v>
      </c>
      <c r="AL47" s="25">
        <v>2.5</v>
      </c>
      <c r="AM47" s="26">
        <v>0.49656342244671348</v>
      </c>
      <c r="AN47" s="25">
        <v>2.2999999999999998</v>
      </c>
      <c r="AO47" s="26">
        <v>0.38197186342054879</v>
      </c>
      <c r="AP47" s="25">
        <v>5.5</v>
      </c>
      <c r="AQ47" s="26">
        <v>0.52966765060982768</v>
      </c>
      <c r="AR47" s="25">
        <v>1.7</v>
      </c>
      <c r="AS47" s="26">
        <v>0.39215777977843014</v>
      </c>
      <c r="AT47" s="25"/>
      <c r="AU47" s="26"/>
      <c r="AV47" s="25"/>
      <c r="AW47" s="26"/>
      <c r="AX47" s="25"/>
      <c r="AY47" s="26"/>
      <c r="AZ47" s="25"/>
      <c r="BA47" s="26"/>
      <c r="BB47" s="25"/>
      <c r="BC47" s="26"/>
      <c r="BD47" s="25"/>
      <c r="BE47" s="26"/>
      <c r="BF47" s="25"/>
      <c r="BG47" s="26"/>
      <c r="BH47" s="25"/>
      <c r="BI47" s="26"/>
      <c r="BJ47" s="25">
        <v>1.3080883166348083</v>
      </c>
      <c r="BK47" s="26">
        <v>0.39229030150589139</v>
      </c>
      <c r="BL47" s="25"/>
      <c r="BM47" s="26"/>
      <c r="BN47" s="25"/>
      <c r="BO47" s="26"/>
      <c r="BP47" s="25"/>
      <c r="BQ47" s="26"/>
      <c r="BR47" s="25"/>
      <c r="BS47" s="26"/>
      <c r="BT47" s="25"/>
      <c r="BU47" s="26"/>
      <c r="BV47" s="25"/>
      <c r="BW47" s="26"/>
      <c r="BX47" s="25"/>
      <c r="BY47" s="26"/>
      <c r="BZ47" s="25"/>
      <c r="CA47" s="26"/>
      <c r="CB47" s="25"/>
      <c r="CC47" s="26"/>
      <c r="CD47" s="25"/>
      <c r="CE47" s="26"/>
      <c r="CF47" s="25"/>
      <c r="CG47" s="26"/>
      <c r="CH47" s="25"/>
      <c r="CI47" s="26"/>
      <c r="CJ47" s="25"/>
      <c r="CK47" s="26"/>
      <c r="CL47" s="25"/>
      <c r="CM47" s="26"/>
      <c r="CN47" s="242"/>
      <c r="CO47" s="243"/>
      <c r="CP47" s="242">
        <f t="shared" si="88"/>
        <v>7.75</v>
      </c>
      <c r="CQ47" s="243">
        <f t="shared" si="89"/>
        <v>0.14368424162141993</v>
      </c>
      <c r="CR47" s="242"/>
      <c r="CS47" s="243"/>
      <c r="CT47" s="242"/>
      <c r="CU47" s="243"/>
      <c r="CV47" s="242"/>
      <c r="CW47" s="243"/>
      <c r="CX47" s="242"/>
      <c r="CY47" s="243"/>
      <c r="CZ47" s="264"/>
      <c r="DA47" s="265"/>
      <c r="DB47" s="264">
        <v>3.1000000000000014</v>
      </c>
      <c r="DC47" s="265">
        <v>0.94607603052870637</v>
      </c>
      <c r="DD47" s="264">
        <v>2.4999999999999973</v>
      </c>
      <c r="DE47" s="265">
        <v>0.33766312726376513</v>
      </c>
      <c r="DF47" s="64"/>
      <c r="DG47" s="65"/>
      <c r="DH47" s="64"/>
      <c r="DI47" s="65"/>
      <c r="DJ47" s="64"/>
      <c r="DK47" s="65"/>
      <c r="DL47" s="64"/>
      <c r="DM47" s="65"/>
      <c r="DN47" s="64"/>
      <c r="DO47" s="65"/>
      <c r="DP47" s="64"/>
      <c r="DQ47" s="65"/>
      <c r="DR47" s="64"/>
      <c r="DS47" s="65"/>
      <c r="DT47" s="64"/>
      <c r="DU47" s="65"/>
      <c r="DV47" s="64"/>
      <c r="DW47" s="65"/>
      <c r="DX47" s="64"/>
      <c r="DY47" s="65"/>
      <c r="DZ47" s="64"/>
      <c r="EA47" s="65"/>
      <c r="EB47" s="64"/>
      <c r="EC47" s="65"/>
      <c r="ED47" s="64"/>
      <c r="EE47" s="65"/>
      <c r="EF47" s="64"/>
      <c r="EG47" s="65"/>
      <c r="EH47" s="64"/>
      <c r="EI47" s="65"/>
      <c r="EJ47" s="64"/>
      <c r="EK47" s="65"/>
      <c r="EL47" s="64"/>
      <c r="EM47" s="65"/>
      <c r="EN47" s="64"/>
      <c r="EO47" s="65"/>
      <c r="EP47" s="64"/>
      <c r="EQ47" s="65"/>
      <c r="ER47" s="64"/>
      <c r="ES47" s="65"/>
      <c r="ET47" s="64"/>
      <c r="EU47" s="65"/>
      <c r="EV47" s="64"/>
      <c r="EW47" s="65"/>
      <c r="EX47" s="64"/>
      <c r="EY47" s="65"/>
      <c r="EZ47" s="64"/>
      <c r="FA47" s="65"/>
      <c r="FB47" s="64"/>
      <c r="FC47" s="65"/>
      <c r="FD47" s="64"/>
      <c r="FE47" s="65"/>
      <c r="FF47" s="64"/>
      <c r="FG47" s="65"/>
      <c r="FH47" s="64"/>
      <c r="FI47" s="65"/>
      <c r="FJ47" s="64"/>
      <c r="FK47" s="65"/>
      <c r="FL47" s="64"/>
      <c r="FM47" s="65"/>
      <c r="FN47" s="64"/>
      <c r="FO47" s="65"/>
      <c r="FP47" s="64"/>
      <c r="FQ47" s="65"/>
      <c r="FR47" s="64"/>
      <c r="FS47" s="65"/>
      <c r="FT47" s="64"/>
      <c r="FU47" s="65"/>
      <c r="FV47" s="64"/>
      <c r="FW47" s="65"/>
      <c r="FX47" s="64"/>
      <c r="FY47" s="65"/>
      <c r="FZ47" s="64"/>
      <c r="GA47" s="65"/>
      <c r="GB47" s="64"/>
      <c r="GC47" s="65"/>
      <c r="GD47" s="64"/>
      <c r="GE47" s="65"/>
      <c r="GF47" s="64"/>
      <c r="GG47" s="65"/>
      <c r="GH47" s="64"/>
      <c r="GI47" s="65"/>
      <c r="GJ47" s="64"/>
      <c r="GK47" s="65"/>
      <c r="GL47" s="64"/>
      <c r="GM47" s="65"/>
      <c r="GN47" s="64"/>
      <c r="GO47" s="65"/>
      <c r="GP47" s="64"/>
      <c r="GQ47" s="65"/>
      <c r="GR47" s="64"/>
      <c r="GS47" s="65"/>
      <c r="GT47" s="64"/>
      <c r="GU47" s="65"/>
      <c r="GV47" s="64"/>
      <c r="GW47" s="65"/>
      <c r="GX47" s="64"/>
      <c r="GY47" s="65"/>
      <c r="GZ47" s="64"/>
      <c r="HA47" s="65"/>
      <c r="HB47" s="64"/>
      <c r="HC47" s="65"/>
      <c r="HD47" s="64"/>
      <c r="HE47" s="65"/>
      <c r="HF47" s="64"/>
      <c r="HG47" s="65"/>
      <c r="HH47" s="64"/>
      <c r="HI47" s="65"/>
      <c r="HJ47" s="64"/>
      <c r="HK47" s="65"/>
      <c r="HL47" s="64"/>
      <c r="HM47" s="65"/>
      <c r="HN47" s="64"/>
      <c r="HO47" s="65"/>
      <c r="HP47" s="64"/>
      <c r="HQ47" s="65"/>
      <c r="HR47" s="64"/>
      <c r="HS47" s="65"/>
      <c r="HT47" s="64"/>
      <c r="HU47" s="65"/>
      <c r="HV47" s="64"/>
      <c r="HW47" s="65"/>
      <c r="HX47" s="64"/>
      <c r="HY47" s="65"/>
      <c r="HZ47" s="64"/>
      <c r="IA47" s="65"/>
      <c r="IB47" s="64"/>
      <c r="IC47" s="65"/>
      <c r="ID47" s="64"/>
      <c r="IE47" s="65"/>
      <c r="IF47" s="64"/>
      <c r="IG47" s="65"/>
      <c r="IH47" s="64"/>
      <c r="II47" s="65"/>
      <c r="IJ47" s="64"/>
      <c r="IK47" s="65"/>
      <c r="IL47" s="64"/>
      <c r="IM47" s="65"/>
      <c r="IN47" s="64"/>
      <c r="IO47" s="65"/>
      <c r="IP47" s="64"/>
      <c r="IQ47" s="65"/>
      <c r="IR47" s="64"/>
      <c r="IS47" s="65"/>
      <c r="IT47" s="64"/>
      <c r="IU47" s="65"/>
      <c r="IV47" s="64"/>
      <c r="IW47" s="65"/>
      <c r="IX47" s="64"/>
      <c r="IY47" s="65"/>
      <c r="IZ47" s="64"/>
      <c r="JA47" s="65"/>
      <c r="JB47" s="64"/>
      <c r="JC47" s="65"/>
      <c r="JD47" s="64"/>
      <c r="JE47" s="65"/>
      <c r="JF47" s="64"/>
      <c r="JG47" s="65"/>
      <c r="JH47" s="64"/>
      <c r="JI47" s="65"/>
      <c r="JJ47" s="64"/>
      <c r="JK47" s="65"/>
      <c r="JL47" s="64"/>
      <c r="JM47" s="65"/>
      <c r="JN47" s="64"/>
      <c r="JO47" s="65"/>
      <c r="JP47" s="64"/>
      <c r="JQ47" s="65"/>
      <c r="JR47" s="64"/>
      <c r="JS47" s="65"/>
      <c r="JT47" s="64"/>
      <c r="JU47" s="65"/>
      <c r="JV47" s="64"/>
      <c r="JW47" s="65"/>
      <c r="JX47" s="64"/>
      <c r="JY47" s="65"/>
      <c r="JZ47" s="64"/>
      <c r="KA47" s="65"/>
      <c r="KB47" s="64"/>
      <c r="KC47" s="65"/>
      <c r="KD47" s="64"/>
      <c r="KE47" s="65"/>
      <c r="KF47" s="64"/>
      <c r="KG47" s="65"/>
      <c r="KH47" s="64"/>
      <c r="KI47" s="65"/>
      <c r="KJ47" s="64"/>
      <c r="KK47" s="65"/>
      <c r="KL47" s="64"/>
      <c r="KM47" s="65"/>
      <c r="KN47" s="64"/>
      <c r="KO47" s="65"/>
      <c r="KP47" s="64"/>
      <c r="KQ47" s="65"/>
      <c r="KR47" s="64"/>
      <c r="KS47" s="65"/>
      <c r="KT47" s="64"/>
      <c r="KU47" s="65"/>
      <c r="KV47" s="64"/>
      <c r="KW47" s="65"/>
      <c r="KX47" s="64"/>
      <c r="KY47" s="65"/>
      <c r="KZ47" s="64"/>
      <c r="LA47" s="65"/>
      <c r="LB47" s="64"/>
      <c r="LC47" s="65"/>
      <c r="LD47" s="64"/>
      <c r="LE47" s="65"/>
      <c r="LH47" s="3">
        <f t="shared" si="78"/>
        <v>0.4103508681683497</v>
      </c>
      <c r="LI47" s="10">
        <f t="shared" si="86"/>
        <v>0.20951196958871227</v>
      </c>
      <c r="LK47" s="12">
        <f t="shared" si="10"/>
        <v>0.4103508681683497</v>
      </c>
      <c r="LL47" s="10" cm="1">
        <f t="array" ref="LL47">INDEX(drag_functions_data,Q47,(2*chosen_drag_function))*$B$3</f>
        <v>0.20951196958871227</v>
      </c>
      <c r="LO47" s="3" t="e">
        <f t="shared" si="80"/>
        <v>#N/A</v>
      </c>
      <c r="LP47" s="10" t="e">
        <f t="shared" si="87"/>
        <v>#N/A</v>
      </c>
      <c r="LR47" s="12">
        <f t="shared" si="11"/>
        <v>0</v>
      </c>
      <c r="LS47" s="10" cm="1">
        <f t="array" ref="LS47">INDEX(drag_functions_data,Q47,(2*$B$6)) * $B$7</f>
        <v>0</v>
      </c>
      <c r="LT47" s="24"/>
      <c r="MD47">
        <f t="shared" si="12"/>
        <v>2.2999999999999998</v>
      </c>
      <c r="ME47">
        <f t="shared" si="13"/>
        <v>1.4201177099310063</v>
      </c>
      <c r="MF47">
        <f t="shared" si="14"/>
        <v>2.2999999999999998</v>
      </c>
      <c r="MG47">
        <f t="shared" si="15"/>
        <v>0.69060518770617429</v>
      </c>
      <c r="MH47">
        <f t="shared" si="16"/>
        <v>2.4</v>
      </c>
      <c r="MI47">
        <f t="shared" si="17"/>
        <v>1.4071485984247871</v>
      </c>
      <c r="MN47">
        <f t="shared" si="18"/>
        <v>1.7</v>
      </c>
      <c r="MO47">
        <f t="shared" si="19"/>
        <v>1.0051061417319909</v>
      </c>
      <c r="MP47" t="str">
        <f t="shared" si="20"/>
        <v/>
      </c>
      <c r="MQ47" t="str">
        <f t="shared" si="21"/>
        <v/>
      </c>
      <c r="MR47">
        <f t="shared" si="22"/>
        <v>3.2</v>
      </c>
      <c r="MS47">
        <f t="shared" si="23"/>
        <v>0.59268839583421906</v>
      </c>
      <c r="MT47">
        <f t="shared" si="24"/>
        <v>6</v>
      </c>
      <c r="MU47">
        <f t="shared" si="25"/>
        <v>0.13617567081530199</v>
      </c>
      <c r="MV47">
        <f t="shared" si="26"/>
        <v>2.5</v>
      </c>
      <c r="MW47">
        <f t="shared" si="27"/>
        <v>0.72951252222483198</v>
      </c>
      <c r="MX47">
        <f t="shared" si="28"/>
        <v>3</v>
      </c>
      <c r="MY47">
        <f t="shared" si="29"/>
        <v>1.1801891470659505</v>
      </c>
      <c r="MZ47">
        <f t="shared" si="30"/>
        <v>2.4</v>
      </c>
      <c r="NA47">
        <f t="shared" si="31"/>
        <v>0.94026058420089453</v>
      </c>
      <c r="NB47">
        <f t="shared" si="32"/>
        <v>6</v>
      </c>
      <c r="NC47">
        <f t="shared" si="33"/>
        <v>1.3131225400046977</v>
      </c>
      <c r="ND47">
        <f t="shared" si="34"/>
        <v>1.8</v>
      </c>
      <c r="NE47">
        <f t="shared" si="35"/>
        <v>0.96619880721333307</v>
      </c>
      <c r="NF47" t="str">
        <f t="shared" si="36"/>
        <v/>
      </c>
      <c r="NG47" t="str">
        <f t="shared" si="37"/>
        <v/>
      </c>
      <c r="NH47" t="str">
        <f t="shared" si="38"/>
        <v/>
      </c>
      <c r="NI47" t="str">
        <f t="shared" si="39"/>
        <v/>
      </c>
      <c r="NJ47" t="str">
        <f t="shared" si="40"/>
        <v/>
      </c>
      <c r="NK47" t="str">
        <f t="shared" si="41"/>
        <v/>
      </c>
      <c r="NL47" t="str">
        <f t="shared" si="42"/>
        <v/>
      </c>
      <c r="NM47" t="str">
        <f t="shared" si="43"/>
        <v/>
      </c>
      <c r="NN47" t="str">
        <f t="shared" si="44"/>
        <v/>
      </c>
      <c r="NO47" t="str">
        <f t="shared" si="45"/>
        <v/>
      </c>
      <c r="NP47" t="str">
        <f t="shared" si="46"/>
        <v/>
      </c>
      <c r="NQ47" t="str">
        <f t="shared" si="47"/>
        <v/>
      </c>
      <c r="NR47" t="str">
        <f t="shared" si="48"/>
        <v/>
      </c>
      <c r="NS47" t="str">
        <f t="shared" si="49"/>
        <v/>
      </c>
      <c r="NT47" t="str">
        <f t="shared" si="50"/>
        <v/>
      </c>
      <c r="NU47" t="str">
        <f t="shared" si="51"/>
        <v/>
      </c>
      <c r="NZ47" t="str">
        <f t="shared" si="84"/>
        <v/>
      </c>
      <c r="OA47" t="str">
        <f t="shared" si="85"/>
        <v/>
      </c>
      <c r="OB47" t="str">
        <f t="shared" si="52"/>
        <v/>
      </c>
      <c r="OC47" t="str">
        <f t="shared" si="53"/>
        <v/>
      </c>
      <c r="OD47" t="str">
        <f t="shared" si="54"/>
        <v/>
      </c>
      <c r="OE47" t="str">
        <f t="shared" si="55"/>
        <v/>
      </c>
      <c r="OF47" t="str">
        <f t="shared" si="56"/>
        <v/>
      </c>
      <c r="OG47" t="str">
        <f t="shared" si="57"/>
        <v/>
      </c>
      <c r="OH47" t="str">
        <f t="shared" si="58"/>
        <v/>
      </c>
      <c r="OI47" t="str">
        <f t="shared" si="59"/>
        <v/>
      </c>
      <c r="OJ47" t="str">
        <f t="shared" si="60"/>
        <v/>
      </c>
      <c r="OK47" t="str">
        <f t="shared" si="61"/>
        <v/>
      </c>
      <c r="OL47" t="str">
        <f t="shared" si="62"/>
        <v/>
      </c>
      <c r="OM47" t="str">
        <f t="shared" si="63"/>
        <v/>
      </c>
      <c r="ON47" t="str">
        <f t="shared" si="64"/>
        <v/>
      </c>
      <c r="OO47" t="str">
        <f t="shared" si="65"/>
        <v/>
      </c>
      <c r="OP47" t="str">
        <f t="shared" si="66"/>
        <v/>
      </c>
      <c r="OQ47" t="str">
        <f t="shared" si="67"/>
        <v/>
      </c>
      <c r="OR47" t="str">
        <f t="shared" si="68"/>
        <v/>
      </c>
      <c r="OS47" t="str">
        <f t="shared" si="69"/>
        <v/>
      </c>
      <c r="OT47" t="str">
        <f t="shared" si="70"/>
        <v/>
      </c>
      <c r="OU47" t="str">
        <f t="shared" si="71"/>
        <v/>
      </c>
      <c r="OV47" t="str">
        <f t="shared" si="72"/>
        <v/>
      </c>
      <c r="OW47" t="str">
        <f t="shared" si="73"/>
        <v/>
      </c>
      <c r="OX47" t="str">
        <f t="shared" si="74"/>
        <v/>
      </c>
      <c r="OY47" t="str">
        <f t="shared" si="75"/>
        <v/>
      </c>
      <c r="OZ47" t="str">
        <f t="shared" si="76"/>
        <v/>
      </c>
      <c r="PA47" t="str">
        <f t="shared" si="77"/>
        <v/>
      </c>
    </row>
    <row r="48" spans="14:417" x14ac:dyDescent="0.25">
      <c r="Q48" s="38">
        <f t="shared" si="82"/>
        <v>33</v>
      </c>
      <c r="R48" s="21">
        <v>2.2999999999999998</v>
      </c>
      <c r="S48" s="22">
        <v>0.55767892059400126</v>
      </c>
      <c r="T48" s="178">
        <v>2.2999999999999998</v>
      </c>
      <c r="U48" s="179">
        <v>0.27120002302858964</v>
      </c>
      <c r="V48" s="24">
        <v>2.4</v>
      </c>
      <c r="W48" s="24">
        <v>0.55258596241506064</v>
      </c>
      <c r="X48" s="178">
        <v>0.42074114202986634</v>
      </c>
      <c r="Y48" s="179">
        <v>0.20856873868443018</v>
      </c>
      <c r="Z48" s="24"/>
      <c r="AA48" s="26"/>
      <c r="AB48" s="24">
        <v>1.7</v>
      </c>
      <c r="AC48" s="24">
        <v>0.39470425886790045</v>
      </c>
      <c r="AD48" s="25"/>
      <c r="AE48" s="26"/>
      <c r="AF48" s="24">
        <v>3.2</v>
      </c>
      <c r="AG48" s="24">
        <v>0.23274818877758774</v>
      </c>
      <c r="AH48" s="25">
        <v>6</v>
      </c>
      <c r="AI48" s="26">
        <v>5.3476060878876838E-2</v>
      </c>
      <c r="AJ48" s="25">
        <v>2.5</v>
      </c>
      <c r="AK48" s="26">
        <v>0.28647889756541162</v>
      </c>
      <c r="AL48" s="25">
        <v>3</v>
      </c>
      <c r="AM48" s="26">
        <v>0.46345919428359922</v>
      </c>
      <c r="AN48" s="25">
        <v>2.4</v>
      </c>
      <c r="AO48" s="26">
        <v>0.36923946797319718</v>
      </c>
      <c r="AP48" s="25">
        <v>6</v>
      </c>
      <c r="AQ48" s="26">
        <v>0.51566201561774094</v>
      </c>
      <c r="AR48" s="25">
        <v>1.8</v>
      </c>
      <c r="AS48" s="26">
        <v>0.37942538433107847</v>
      </c>
      <c r="AT48" s="25"/>
      <c r="AU48" s="26"/>
      <c r="AV48" s="25"/>
      <c r="AW48" s="26"/>
      <c r="AX48" s="25"/>
      <c r="AY48" s="26"/>
      <c r="AZ48" s="25"/>
      <c r="BA48" s="26"/>
      <c r="BB48" s="25"/>
      <c r="BC48" s="26"/>
      <c r="BD48" s="25"/>
      <c r="BE48" s="26"/>
      <c r="BF48" s="25"/>
      <c r="BG48" s="26"/>
      <c r="BH48" s="25"/>
      <c r="BI48" s="26"/>
      <c r="BJ48" s="25">
        <v>1.35</v>
      </c>
      <c r="BK48" s="26">
        <v>0.38500000000000001</v>
      </c>
      <c r="BL48" s="25"/>
      <c r="BM48" s="26"/>
      <c r="BN48" s="25"/>
      <c r="BO48" s="26"/>
      <c r="BP48" s="25"/>
      <c r="BQ48" s="26"/>
      <c r="BR48" s="25"/>
      <c r="BS48" s="26"/>
      <c r="BT48" s="25"/>
      <c r="BU48" s="26"/>
      <c r="BV48" s="25"/>
      <c r="BW48" s="26"/>
      <c r="BX48" s="25"/>
      <c r="BY48" s="26"/>
      <c r="BZ48" s="25"/>
      <c r="CA48" s="26"/>
      <c r="CB48" s="25"/>
      <c r="CC48" s="26"/>
      <c r="CD48" s="25"/>
      <c r="CE48" s="26"/>
      <c r="CF48" s="25"/>
      <c r="CG48" s="26"/>
      <c r="CH48" s="25"/>
      <c r="CI48" s="26"/>
      <c r="CJ48" s="25"/>
      <c r="CK48" s="26"/>
      <c r="CL48" s="25"/>
      <c r="CM48" s="26"/>
      <c r="CN48" s="242"/>
      <c r="CO48" s="243"/>
      <c r="CP48" s="242">
        <f t="shared" si="88"/>
        <v>8</v>
      </c>
      <c r="CQ48" s="243">
        <f t="shared" si="89"/>
        <v>0.1414213562373095</v>
      </c>
      <c r="CR48" s="242"/>
      <c r="CS48" s="243"/>
      <c r="CT48" s="242"/>
      <c r="CU48" s="243"/>
      <c r="CV48" s="242"/>
      <c r="CW48" s="243"/>
      <c r="CX48" s="242"/>
      <c r="CY48" s="243"/>
      <c r="CZ48" s="264"/>
      <c r="DA48" s="265"/>
      <c r="DB48" s="264">
        <v>3.2000000000000015</v>
      </c>
      <c r="DC48" s="265">
        <v>0.94316049649873324</v>
      </c>
      <c r="DD48" s="264">
        <v>2.599999999999997</v>
      </c>
      <c r="DE48" s="265">
        <v>0.33511664817429482</v>
      </c>
      <c r="DF48" s="64"/>
      <c r="DG48" s="65"/>
      <c r="DH48" s="64"/>
      <c r="DI48" s="65"/>
      <c r="DJ48" s="64"/>
      <c r="DK48" s="65"/>
      <c r="DL48" s="64"/>
      <c r="DM48" s="65"/>
      <c r="DN48" s="64"/>
      <c r="DO48" s="65"/>
      <c r="DP48" s="64"/>
      <c r="DQ48" s="65"/>
      <c r="DR48" s="64"/>
      <c r="DS48" s="65"/>
      <c r="DT48" s="64"/>
      <c r="DU48" s="65"/>
      <c r="DV48" s="64"/>
      <c r="DW48" s="65"/>
      <c r="DX48" s="64"/>
      <c r="DY48" s="65"/>
      <c r="DZ48" s="64"/>
      <c r="EA48" s="65"/>
      <c r="EB48" s="64"/>
      <c r="EC48" s="65"/>
      <c r="ED48" s="64"/>
      <c r="EE48" s="65"/>
      <c r="EF48" s="64"/>
      <c r="EG48" s="65"/>
      <c r="EH48" s="64"/>
      <c r="EI48" s="65"/>
      <c r="EJ48" s="64"/>
      <c r="EK48" s="65"/>
      <c r="EL48" s="64"/>
      <c r="EM48" s="65"/>
      <c r="EN48" s="64"/>
      <c r="EO48" s="65"/>
      <c r="EP48" s="64"/>
      <c r="EQ48" s="65"/>
      <c r="ER48" s="64"/>
      <c r="ES48" s="65"/>
      <c r="ET48" s="64"/>
      <c r="EU48" s="65"/>
      <c r="EV48" s="64"/>
      <c r="EW48" s="65"/>
      <c r="EX48" s="64"/>
      <c r="EY48" s="65"/>
      <c r="EZ48" s="64"/>
      <c r="FA48" s="65"/>
      <c r="FB48" s="64"/>
      <c r="FC48" s="65"/>
      <c r="FD48" s="64"/>
      <c r="FE48" s="65"/>
      <c r="FF48" s="64"/>
      <c r="FG48" s="65"/>
      <c r="FH48" s="64"/>
      <c r="FI48" s="65"/>
      <c r="FJ48" s="64"/>
      <c r="FK48" s="65"/>
      <c r="FL48" s="64"/>
      <c r="FM48" s="65"/>
      <c r="FN48" s="64"/>
      <c r="FO48" s="65"/>
      <c r="FP48" s="64"/>
      <c r="FQ48" s="65"/>
      <c r="FR48" s="64"/>
      <c r="FS48" s="65"/>
      <c r="FT48" s="64"/>
      <c r="FU48" s="65"/>
      <c r="FV48" s="64"/>
      <c r="FW48" s="65"/>
      <c r="FX48" s="64"/>
      <c r="FY48" s="65"/>
      <c r="FZ48" s="64"/>
      <c r="GA48" s="65"/>
      <c r="GB48" s="64"/>
      <c r="GC48" s="65"/>
      <c r="GD48" s="64"/>
      <c r="GE48" s="65"/>
      <c r="GF48" s="64"/>
      <c r="GG48" s="65"/>
      <c r="GH48" s="64"/>
      <c r="GI48" s="65"/>
      <c r="GJ48" s="64"/>
      <c r="GK48" s="65"/>
      <c r="GL48" s="64"/>
      <c r="GM48" s="65"/>
      <c r="GN48" s="64"/>
      <c r="GO48" s="65"/>
      <c r="GP48" s="64"/>
      <c r="GQ48" s="65"/>
      <c r="GR48" s="64"/>
      <c r="GS48" s="65"/>
      <c r="GT48" s="64"/>
      <c r="GU48" s="65"/>
      <c r="GV48" s="64"/>
      <c r="GW48" s="65"/>
      <c r="GX48" s="64"/>
      <c r="GY48" s="65"/>
      <c r="GZ48" s="64"/>
      <c r="HA48" s="65"/>
      <c r="HB48" s="64"/>
      <c r="HC48" s="65"/>
      <c r="HD48" s="64"/>
      <c r="HE48" s="65"/>
      <c r="HF48" s="64"/>
      <c r="HG48" s="65"/>
      <c r="HH48" s="64"/>
      <c r="HI48" s="65"/>
      <c r="HJ48" s="64"/>
      <c r="HK48" s="65"/>
      <c r="HL48" s="64"/>
      <c r="HM48" s="65"/>
      <c r="HN48" s="64"/>
      <c r="HO48" s="65"/>
      <c r="HP48" s="64"/>
      <c r="HQ48" s="65"/>
      <c r="HR48" s="64"/>
      <c r="HS48" s="65"/>
      <c r="HT48" s="64"/>
      <c r="HU48" s="65"/>
      <c r="HV48" s="64"/>
      <c r="HW48" s="65"/>
      <c r="HX48" s="64"/>
      <c r="HY48" s="65"/>
      <c r="HZ48" s="64"/>
      <c r="IA48" s="65"/>
      <c r="IB48" s="64"/>
      <c r="IC48" s="65"/>
      <c r="ID48" s="64"/>
      <c r="IE48" s="65"/>
      <c r="IF48" s="64"/>
      <c r="IG48" s="65"/>
      <c r="IH48" s="64"/>
      <c r="II48" s="65"/>
      <c r="IJ48" s="64"/>
      <c r="IK48" s="65"/>
      <c r="IL48" s="64"/>
      <c r="IM48" s="65"/>
      <c r="IN48" s="64"/>
      <c r="IO48" s="65"/>
      <c r="IP48" s="64"/>
      <c r="IQ48" s="65"/>
      <c r="IR48" s="64"/>
      <c r="IS48" s="65"/>
      <c r="IT48" s="64"/>
      <c r="IU48" s="65"/>
      <c r="IV48" s="64"/>
      <c r="IW48" s="65"/>
      <c r="IX48" s="64"/>
      <c r="IY48" s="65"/>
      <c r="IZ48" s="64"/>
      <c r="JA48" s="65"/>
      <c r="JB48" s="64"/>
      <c r="JC48" s="65"/>
      <c r="JD48" s="64"/>
      <c r="JE48" s="65"/>
      <c r="JF48" s="64"/>
      <c r="JG48" s="65"/>
      <c r="JH48" s="64"/>
      <c r="JI48" s="65"/>
      <c r="JJ48" s="64"/>
      <c r="JK48" s="65"/>
      <c r="JL48" s="64"/>
      <c r="JM48" s="65"/>
      <c r="JN48" s="64"/>
      <c r="JO48" s="65"/>
      <c r="JP48" s="64"/>
      <c r="JQ48" s="65"/>
      <c r="JR48" s="64"/>
      <c r="JS48" s="65"/>
      <c r="JT48" s="64"/>
      <c r="JU48" s="65"/>
      <c r="JV48" s="64"/>
      <c r="JW48" s="65"/>
      <c r="JX48" s="64"/>
      <c r="JY48" s="65"/>
      <c r="JZ48" s="64"/>
      <c r="KA48" s="65"/>
      <c r="KB48" s="64"/>
      <c r="KC48" s="65"/>
      <c r="KD48" s="64"/>
      <c r="KE48" s="65"/>
      <c r="KF48" s="64"/>
      <c r="KG48" s="65"/>
      <c r="KH48" s="64"/>
      <c r="KI48" s="65"/>
      <c r="KJ48" s="64"/>
      <c r="KK48" s="65"/>
      <c r="KL48" s="64"/>
      <c r="KM48" s="65"/>
      <c r="KN48" s="64"/>
      <c r="KO48" s="65"/>
      <c r="KP48" s="64"/>
      <c r="KQ48" s="65"/>
      <c r="KR48" s="64"/>
      <c r="KS48" s="65"/>
      <c r="KT48" s="64"/>
      <c r="KU48" s="65"/>
      <c r="KV48" s="64"/>
      <c r="KW48" s="65"/>
      <c r="KX48" s="64"/>
      <c r="KY48" s="65"/>
      <c r="KZ48" s="64"/>
      <c r="LA48" s="65"/>
      <c r="LB48" s="64"/>
      <c r="LC48" s="65"/>
      <c r="LD48" s="64"/>
      <c r="LE48" s="65"/>
      <c r="LH48" s="3">
        <f t="shared" si="78"/>
        <v>0.42074114202986634</v>
      </c>
      <c r="LI48" s="10">
        <f t="shared" si="86"/>
        <v>0.20856873868443018</v>
      </c>
      <c r="LK48" s="12">
        <f t="shared" si="10"/>
        <v>0.42074114202986634</v>
      </c>
      <c r="LL48" s="10" cm="1">
        <f t="array" ref="LL48">INDEX(drag_functions_data,Q48,(2*chosen_drag_function))*$B$3</f>
        <v>0.20856873868443018</v>
      </c>
      <c r="LO48" s="3" t="e">
        <f t="shared" si="80"/>
        <v>#N/A</v>
      </c>
      <c r="LP48" s="10" t="e">
        <f t="shared" si="87"/>
        <v>#N/A</v>
      </c>
      <c r="LR48" s="12">
        <f t="shared" si="11"/>
        <v>0</v>
      </c>
      <c r="LS48" s="10" cm="1">
        <f t="array" ref="LS48">INDEX(drag_functions_data,Q48,(2*$B$6)) * $B$7</f>
        <v>0</v>
      </c>
      <c r="LT48" s="24"/>
      <c r="MD48">
        <f t="shared" si="12"/>
        <v>2.35</v>
      </c>
      <c r="ME48">
        <f t="shared" si="13"/>
        <v>1.4071485984247871</v>
      </c>
      <c r="MF48">
        <f t="shared" si="14"/>
        <v>2.35</v>
      </c>
      <c r="MG48">
        <f t="shared" si="15"/>
        <v>0.68087835407650976</v>
      </c>
      <c r="MH48">
        <f t="shared" si="16"/>
        <v>2.5</v>
      </c>
      <c r="MI48">
        <f t="shared" si="17"/>
        <v>1.3747258196592391</v>
      </c>
      <c r="MN48">
        <f t="shared" si="18"/>
        <v>1.8</v>
      </c>
      <c r="MO48">
        <f t="shared" si="19"/>
        <v>0.97268336296644264</v>
      </c>
      <c r="MP48" t="str">
        <f t="shared" si="20"/>
        <v/>
      </c>
      <c r="MQ48" t="str">
        <f t="shared" si="21"/>
        <v/>
      </c>
      <c r="MR48">
        <f t="shared" si="22"/>
        <v>3.3</v>
      </c>
      <c r="MS48">
        <f t="shared" si="23"/>
        <v>0.57518009530082315</v>
      </c>
      <c r="MT48" t="str">
        <f t="shared" si="24"/>
        <v/>
      </c>
      <c r="MU48" t="str">
        <f t="shared" si="25"/>
        <v/>
      </c>
      <c r="MV48">
        <f t="shared" si="26"/>
        <v>2.75</v>
      </c>
      <c r="MW48">
        <f t="shared" si="27"/>
        <v>0.68087835407650976</v>
      </c>
      <c r="MX48">
        <f t="shared" si="28"/>
        <v>3.5</v>
      </c>
      <c r="MY48">
        <f t="shared" si="29"/>
        <v>1.0628186879346664</v>
      </c>
      <c r="MZ48">
        <f t="shared" si="30"/>
        <v>2.5</v>
      </c>
      <c r="NA48">
        <f t="shared" si="31"/>
        <v>0.90783780543534665</v>
      </c>
      <c r="NB48" t="str">
        <f t="shared" si="32"/>
        <v/>
      </c>
      <c r="NC48" t="str">
        <f t="shared" si="33"/>
        <v/>
      </c>
      <c r="ND48">
        <f t="shared" si="34"/>
        <v>1.9</v>
      </c>
      <c r="NE48">
        <f t="shared" si="35"/>
        <v>0.93377602844778496</v>
      </c>
      <c r="NF48" t="str">
        <f t="shared" si="36"/>
        <v/>
      </c>
      <c r="NG48" t="str">
        <f t="shared" si="37"/>
        <v/>
      </c>
      <c r="NH48" t="str">
        <f t="shared" si="38"/>
        <v/>
      </c>
      <c r="NI48" t="str">
        <f t="shared" si="39"/>
        <v/>
      </c>
      <c r="NJ48" t="str">
        <f t="shared" si="40"/>
        <v/>
      </c>
      <c r="NK48" t="str">
        <f t="shared" si="41"/>
        <v/>
      </c>
      <c r="NL48" t="str">
        <f t="shared" si="42"/>
        <v/>
      </c>
      <c r="NM48" t="str">
        <f t="shared" si="43"/>
        <v/>
      </c>
      <c r="NN48" t="str">
        <f t="shared" si="44"/>
        <v/>
      </c>
      <c r="NO48" t="str">
        <f t="shared" si="45"/>
        <v/>
      </c>
      <c r="NP48" t="str">
        <f t="shared" si="46"/>
        <v/>
      </c>
      <c r="NQ48" t="str">
        <f t="shared" si="47"/>
        <v/>
      </c>
      <c r="NR48" t="str">
        <f t="shared" si="48"/>
        <v/>
      </c>
      <c r="NS48" t="str">
        <f t="shared" si="49"/>
        <v/>
      </c>
      <c r="NT48" t="str">
        <f t="shared" si="50"/>
        <v/>
      </c>
      <c r="NU48" t="str">
        <f t="shared" si="51"/>
        <v/>
      </c>
      <c r="NZ48" t="str">
        <f t="shared" si="84"/>
        <v/>
      </c>
      <c r="OA48" t="str">
        <f t="shared" si="85"/>
        <v/>
      </c>
      <c r="OB48" t="str">
        <f t="shared" si="52"/>
        <v/>
      </c>
      <c r="OC48" t="str">
        <f t="shared" si="53"/>
        <v/>
      </c>
      <c r="OD48" t="str">
        <f t="shared" si="54"/>
        <v/>
      </c>
      <c r="OE48" t="str">
        <f t="shared" si="55"/>
        <v/>
      </c>
      <c r="OF48" t="str">
        <f t="shared" si="56"/>
        <v/>
      </c>
      <c r="OG48" t="str">
        <f t="shared" si="57"/>
        <v/>
      </c>
      <c r="OH48" t="str">
        <f t="shared" si="58"/>
        <v/>
      </c>
      <c r="OI48" t="str">
        <f t="shared" si="59"/>
        <v/>
      </c>
      <c r="OJ48" t="str">
        <f t="shared" si="60"/>
        <v/>
      </c>
      <c r="OK48" t="str">
        <f t="shared" si="61"/>
        <v/>
      </c>
      <c r="OL48" t="str">
        <f t="shared" si="62"/>
        <v/>
      </c>
      <c r="OM48" t="str">
        <f t="shared" si="63"/>
        <v/>
      </c>
      <c r="ON48" t="str">
        <f t="shared" si="64"/>
        <v/>
      </c>
      <c r="OO48" t="str">
        <f t="shared" si="65"/>
        <v/>
      </c>
      <c r="OP48" t="str">
        <f t="shared" si="66"/>
        <v/>
      </c>
      <c r="OQ48" t="str">
        <f t="shared" si="67"/>
        <v/>
      </c>
      <c r="OR48" t="str">
        <f t="shared" si="68"/>
        <v/>
      </c>
      <c r="OS48" t="str">
        <f t="shared" si="69"/>
        <v/>
      </c>
      <c r="OT48" t="str">
        <f t="shared" si="70"/>
        <v/>
      </c>
      <c r="OU48" t="str">
        <f t="shared" si="71"/>
        <v/>
      </c>
      <c r="OV48" t="str">
        <f t="shared" si="72"/>
        <v/>
      </c>
      <c r="OW48" t="str">
        <f t="shared" si="73"/>
        <v/>
      </c>
      <c r="OX48" t="str">
        <f t="shared" si="74"/>
        <v/>
      </c>
      <c r="OY48" t="str">
        <f t="shared" si="75"/>
        <v/>
      </c>
      <c r="OZ48" t="str">
        <f t="shared" si="76"/>
        <v/>
      </c>
      <c r="PA48" t="str">
        <f t="shared" si="77"/>
        <v/>
      </c>
    </row>
    <row r="49" spans="17:417" ht="15" customHeight="1" x14ac:dyDescent="0.25">
      <c r="Q49" s="38">
        <f t="shared" si="82"/>
        <v>34</v>
      </c>
      <c r="R49" s="21">
        <v>2.35</v>
      </c>
      <c r="S49" s="22">
        <v>0.55258596241506064</v>
      </c>
      <c r="T49" s="178">
        <v>2.35</v>
      </c>
      <c r="U49" s="179">
        <v>0.26738030439438415</v>
      </c>
      <c r="V49" s="24">
        <v>2.5</v>
      </c>
      <c r="W49" s="24">
        <v>0.53985356696770903</v>
      </c>
      <c r="X49" s="178">
        <v>0.43088093736747518</v>
      </c>
      <c r="Y49" s="179">
        <v>0.20773368030273912</v>
      </c>
      <c r="Z49" s="24"/>
      <c r="AA49" s="26"/>
      <c r="AB49" s="24">
        <v>1.8</v>
      </c>
      <c r="AC49" s="24">
        <v>0.38197186342054879</v>
      </c>
      <c r="AD49" s="25"/>
      <c r="AE49" s="26"/>
      <c r="AF49" s="24">
        <v>3.3</v>
      </c>
      <c r="AG49" s="24">
        <v>0.22587269523601788</v>
      </c>
      <c r="AH49" s="25"/>
      <c r="AI49" s="26"/>
      <c r="AJ49" s="25">
        <v>2.75</v>
      </c>
      <c r="AK49" s="26">
        <v>0.26738030439438415</v>
      </c>
      <c r="AL49" s="25">
        <v>3.5</v>
      </c>
      <c r="AM49" s="26">
        <v>0.41736792276418633</v>
      </c>
      <c r="AN49" s="25">
        <v>2.5</v>
      </c>
      <c r="AO49" s="26">
        <v>0.35650707252584563</v>
      </c>
      <c r="AP49" s="25"/>
      <c r="AQ49" s="26"/>
      <c r="AR49" s="25">
        <v>1.9</v>
      </c>
      <c r="AS49" s="26">
        <v>0.36669298888372687</v>
      </c>
      <c r="AT49" s="25"/>
      <c r="AU49" s="26"/>
      <c r="AV49" s="25"/>
      <c r="AW49" s="26"/>
      <c r="AX49" s="25"/>
      <c r="AY49" s="26"/>
      <c r="AZ49" s="25"/>
      <c r="BA49" s="26"/>
      <c r="BB49" s="25"/>
      <c r="BC49" s="26"/>
      <c r="BD49" s="25"/>
      <c r="BE49" s="26"/>
      <c r="BF49" s="25"/>
      <c r="BG49" s="26"/>
      <c r="BH49" s="25"/>
      <c r="BI49" s="26"/>
      <c r="BJ49" s="25">
        <v>1.4506694079617817</v>
      </c>
      <c r="BK49" s="26">
        <v>0.37184055011857914</v>
      </c>
      <c r="BL49" s="25"/>
      <c r="BM49" s="26"/>
      <c r="BN49" s="25"/>
      <c r="BO49" s="26"/>
      <c r="BP49" s="25"/>
      <c r="BQ49" s="26"/>
      <c r="BR49" s="25"/>
      <c r="BS49" s="26"/>
      <c r="BT49" s="25"/>
      <c r="BU49" s="26"/>
      <c r="BV49" s="25"/>
      <c r="BW49" s="26"/>
      <c r="BX49" s="25"/>
      <c r="BY49" s="26"/>
      <c r="BZ49" s="25"/>
      <c r="CA49" s="26"/>
      <c r="CB49" s="25"/>
      <c r="CC49" s="26"/>
      <c r="CD49" s="25"/>
      <c r="CE49" s="26"/>
      <c r="CF49" s="25"/>
      <c r="CG49" s="26"/>
      <c r="CH49" s="25"/>
      <c r="CI49" s="26"/>
      <c r="CJ49" s="25"/>
      <c r="CK49" s="26"/>
      <c r="CL49" s="25"/>
      <c r="CM49" s="26"/>
      <c r="CN49" s="242"/>
      <c r="CO49" s="243"/>
      <c r="CP49" s="242">
        <f t="shared" si="88"/>
        <v>8.25</v>
      </c>
      <c r="CQ49" s="243">
        <f t="shared" si="89"/>
        <v>0.13926212476455829</v>
      </c>
      <c r="CR49" s="242"/>
      <c r="CS49" s="243"/>
      <c r="CT49" s="242"/>
      <c r="CU49" s="243"/>
      <c r="CV49" s="242"/>
      <c r="CW49" s="243"/>
      <c r="CX49" s="242"/>
      <c r="CY49" s="243"/>
      <c r="CZ49" s="264"/>
      <c r="DA49" s="265"/>
      <c r="DB49" s="264">
        <v>3.3000000000000016</v>
      </c>
      <c r="DC49" s="265">
        <v>0.94024496246875988</v>
      </c>
      <c r="DD49" s="264">
        <v>2.6999999999999966</v>
      </c>
      <c r="DE49" s="265">
        <v>0.33358876072061266</v>
      </c>
      <c r="DF49" s="64"/>
      <c r="DG49" s="65"/>
      <c r="DH49" s="64"/>
      <c r="DI49" s="65"/>
      <c r="DJ49" s="64"/>
      <c r="DK49" s="65"/>
      <c r="DL49" s="64"/>
      <c r="DM49" s="65"/>
      <c r="DN49" s="64"/>
      <c r="DO49" s="65"/>
      <c r="DP49" s="64"/>
      <c r="DQ49" s="65"/>
      <c r="DR49" s="64"/>
      <c r="DS49" s="65"/>
      <c r="DT49" s="64"/>
      <c r="DU49" s="65"/>
      <c r="DV49" s="64"/>
      <c r="DW49" s="65"/>
      <c r="DX49" s="64"/>
      <c r="DY49" s="65"/>
      <c r="DZ49" s="64"/>
      <c r="EA49" s="65"/>
      <c r="EB49" s="64"/>
      <c r="EC49" s="65"/>
      <c r="ED49" s="64"/>
      <c r="EE49" s="65"/>
      <c r="EF49" s="64"/>
      <c r="EG49" s="65"/>
      <c r="EH49" s="64"/>
      <c r="EI49" s="65"/>
      <c r="EJ49" s="64"/>
      <c r="EK49" s="65"/>
      <c r="EL49" s="64"/>
      <c r="EM49" s="65"/>
      <c r="EN49" s="64"/>
      <c r="EO49" s="65"/>
      <c r="EP49" s="64"/>
      <c r="EQ49" s="65"/>
      <c r="ER49" s="64"/>
      <c r="ES49" s="65"/>
      <c r="ET49" s="64"/>
      <c r="EU49" s="65"/>
      <c r="EV49" s="64"/>
      <c r="EW49" s="65"/>
      <c r="EX49" s="64"/>
      <c r="EY49" s="65"/>
      <c r="EZ49" s="64"/>
      <c r="FA49" s="65"/>
      <c r="FB49" s="64"/>
      <c r="FC49" s="65"/>
      <c r="FD49" s="64"/>
      <c r="FE49" s="65"/>
      <c r="FF49" s="64"/>
      <c r="FG49" s="65"/>
      <c r="FH49" s="64"/>
      <c r="FI49" s="65"/>
      <c r="FJ49" s="64"/>
      <c r="FK49" s="65"/>
      <c r="FL49" s="64"/>
      <c r="FM49" s="65"/>
      <c r="FN49" s="64"/>
      <c r="FO49" s="65"/>
      <c r="FP49" s="64"/>
      <c r="FQ49" s="65"/>
      <c r="FR49" s="64"/>
      <c r="FS49" s="65"/>
      <c r="FT49" s="64"/>
      <c r="FU49" s="65"/>
      <c r="FV49" s="64"/>
      <c r="FW49" s="65"/>
      <c r="FX49" s="64"/>
      <c r="FY49" s="65"/>
      <c r="FZ49" s="64"/>
      <c r="GA49" s="65"/>
      <c r="GB49" s="64"/>
      <c r="GC49" s="65"/>
      <c r="GD49" s="64"/>
      <c r="GE49" s="65"/>
      <c r="GF49" s="64"/>
      <c r="GG49" s="65"/>
      <c r="GH49" s="64"/>
      <c r="GI49" s="65"/>
      <c r="GJ49" s="64"/>
      <c r="GK49" s="65"/>
      <c r="GL49" s="64"/>
      <c r="GM49" s="65"/>
      <c r="GN49" s="64"/>
      <c r="GO49" s="65"/>
      <c r="GP49" s="64"/>
      <c r="GQ49" s="65"/>
      <c r="GR49" s="64"/>
      <c r="GS49" s="65"/>
      <c r="GT49" s="64"/>
      <c r="GU49" s="65"/>
      <c r="GV49" s="64"/>
      <c r="GW49" s="65"/>
      <c r="GX49" s="64"/>
      <c r="GY49" s="65"/>
      <c r="GZ49" s="64"/>
      <c r="HA49" s="65"/>
      <c r="HB49" s="64"/>
      <c r="HC49" s="65"/>
      <c r="HD49" s="64"/>
      <c r="HE49" s="65"/>
      <c r="HF49" s="64"/>
      <c r="HG49" s="65"/>
      <c r="HH49" s="64"/>
      <c r="HI49" s="65"/>
      <c r="HJ49" s="64"/>
      <c r="HK49" s="65"/>
      <c r="HL49" s="64"/>
      <c r="HM49" s="65"/>
      <c r="HN49" s="64"/>
      <c r="HO49" s="65"/>
      <c r="HP49" s="64"/>
      <c r="HQ49" s="65"/>
      <c r="HR49" s="64"/>
      <c r="HS49" s="65"/>
      <c r="HT49" s="64"/>
      <c r="HU49" s="65"/>
      <c r="HV49" s="64"/>
      <c r="HW49" s="65"/>
      <c r="HX49" s="64"/>
      <c r="HY49" s="65"/>
      <c r="HZ49" s="64"/>
      <c r="IA49" s="65"/>
      <c r="IB49" s="64"/>
      <c r="IC49" s="65"/>
      <c r="ID49" s="64"/>
      <c r="IE49" s="65"/>
      <c r="IF49" s="64"/>
      <c r="IG49" s="65"/>
      <c r="IH49" s="64"/>
      <c r="II49" s="65"/>
      <c r="IJ49" s="64"/>
      <c r="IK49" s="65"/>
      <c r="IL49" s="64"/>
      <c r="IM49" s="65"/>
      <c r="IN49" s="64"/>
      <c r="IO49" s="65"/>
      <c r="IP49" s="64"/>
      <c r="IQ49" s="65"/>
      <c r="IR49" s="64"/>
      <c r="IS49" s="65"/>
      <c r="IT49" s="64"/>
      <c r="IU49" s="65"/>
      <c r="IV49" s="64"/>
      <c r="IW49" s="65"/>
      <c r="IX49" s="64"/>
      <c r="IY49" s="65"/>
      <c r="IZ49" s="64"/>
      <c r="JA49" s="65"/>
      <c r="JB49" s="64"/>
      <c r="JC49" s="65"/>
      <c r="JD49" s="64"/>
      <c r="JE49" s="65"/>
      <c r="JF49" s="64"/>
      <c r="JG49" s="65"/>
      <c r="JH49" s="64"/>
      <c r="JI49" s="65"/>
      <c r="JJ49" s="64"/>
      <c r="JK49" s="65"/>
      <c r="JL49" s="64"/>
      <c r="JM49" s="65"/>
      <c r="JN49" s="64"/>
      <c r="JO49" s="65"/>
      <c r="JP49" s="64"/>
      <c r="JQ49" s="65"/>
      <c r="JR49" s="64"/>
      <c r="JS49" s="65"/>
      <c r="JT49" s="64"/>
      <c r="JU49" s="65"/>
      <c r="JV49" s="64"/>
      <c r="JW49" s="65"/>
      <c r="JX49" s="64"/>
      <c r="JY49" s="65"/>
      <c r="JZ49" s="64"/>
      <c r="KA49" s="65"/>
      <c r="KB49" s="64"/>
      <c r="KC49" s="65"/>
      <c r="KD49" s="64"/>
      <c r="KE49" s="65"/>
      <c r="KF49" s="64"/>
      <c r="KG49" s="65"/>
      <c r="KH49" s="64"/>
      <c r="KI49" s="65"/>
      <c r="KJ49" s="64"/>
      <c r="KK49" s="65"/>
      <c r="KL49" s="64"/>
      <c r="KM49" s="65"/>
      <c r="KN49" s="64"/>
      <c r="KO49" s="65"/>
      <c r="KP49" s="64"/>
      <c r="KQ49" s="65"/>
      <c r="KR49" s="64"/>
      <c r="KS49" s="65"/>
      <c r="KT49" s="64"/>
      <c r="KU49" s="65"/>
      <c r="KV49" s="64"/>
      <c r="KW49" s="65"/>
      <c r="KX49" s="64"/>
      <c r="KY49" s="65"/>
      <c r="KZ49" s="64"/>
      <c r="LA49" s="65"/>
      <c r="LB49" s="64"/>
      <c r="LC49" s="65"/>
      <c r="LD49" s="64"/>
      <c r="LE49" s="65"/>
      <c r="LH49" s="3">
        <f t="shared" si="78"/>
        <v>0.43088093736747518</v>
      </c>
      <c r="LI49" s="10">
        <f t="shared" si="86"/>
        <v>0.20773368030273912</v>
      </c>
      <c r="LK49" s="12">
        <f t="shared" si="10"/>
        <v>0.43088093736747518</v>
      </c>
      <c r="LL49" s="10" cm="1">
        <f t="array" ref="LL49">INDEX(drag_functions_data,Q49,(2*chosen_drag_function))*$B$3</f>
        <v>0.20773368030273912</v>
      </c>
      <c r="LO49" s="3" t="e">
        <f t="shared" si="80"/>
        <v>#N/A</v>
      </c>
      <c r="LP49" s="10" t="e">
        <f t="shared" si="87"/>
        <v>#N/A</v>
      </c>
      <c r="LR49" s="12">
        <f t="shared" si="11"/>
        <v>0</v>
      </c>
      <c r="LS49" s="10" cm="1">
        <f t="array" ref="LS49">INDEX(drag_functions_data,Q49,(2*$B$6)) * $B$7</f>
        <v>0</v>
      </c>
      <c r="LT49" s="24"/>
      <c r="MD49">
        <f t="shared" si="12"/>
        <v>2.4</v>
      </c>
      <c r="ME49">
        <f t="shared" si="13"/>
        <v>1.394179486918568</v>
      </c>
      <c r="MF49">
        <f t="shared" si="14"/>
        <v>2.4</v>
      </c>
      <c r="MG49">
        <f t="shared" si="15"/>
        <v>0.67763607619995514</v>
      </c>
      <c r="MH49">
        <f t="shared" si="16"/>
        <v>3</v>
      </c>
      <c r="MI49">
        <f t="shared" si="17"/>
        <v>1.1542509240535119</v>
      </c>
      <c r="MN49">
        <f t="shared" si="18"/>
        <v>1.9</v>
      </c>
      <c r="MO49">
        <f t="shared" si="19"/>
        <v>0.94026058420089453</v>
      </c>
      <c r="MP49" t="str">
        <f t="shared" si="20"/>
        <v/>
      </c>
      <c r="MQ49" t="str">
        <f t="shared" si="21"/>
        <v/>
      </c>
      <c r="MR49">
        <f t="shared" si="22"/>
        <v>3.4</v>
      </c>
      <c r="MS49">
        <f t="shared" si="23"/>
        <v>0.55896870591804904</v>
      </c>
      <c r="MT49" t="str">
        <f t="shared" si="24"/>
        <v/>
      </c>
      <c r="MU49" t="str">
        <f t="shared" si="25"/>
        <v/>
      </c>
      <c r="MV49">
        <f t="shared" si="26"/>
        <v>3</v>
      </c>
      <c r="MW49">
        <f t="shared" si="27"/>
        <v>0.63224412108263017</v>
      </c>
      <c r="MX49">
        <f t="shared" si="28"/>
        <v>4</v>
      </c>
      <c r="MY49">
        <f t="shared" si="29"/>
        <v>0.96944108508988791</v>
      </c>
      <c r="MZ49">
        <f t="shared" si="30"/>
        <v>3</v>
      </c>
      <c r="NA49">
        <f t="shared" si="31"/>
        <v>0.7392393558544964</v>
      </c>
      <c r="NB49" t="str">
        <f t="shared" si="32"/>
        <v/>
      </c>
      <c r="NC49" t="str">
        <f t="shared" si="33"/>
        <v/>
      </c>
      <c r="ND49">
        <f t="shared" si="34"/>
        <v>2</v>
      </c>
      <c r="NE49">
        <f t="shared" si="35"/>
        <v>0.90135324968223696</v>
      </c>
      <c r="NF49" t="str">
        <f t="shared" si="36"/>
        <v/>
      </c>
      <c r="NG49" t="str">
        <f t="shared" si="37"/>
        <v/>
      </c>
      <c r="NH49" t="str">
        <f t="shared" si="38"/>
        <v/>
      </c>
      <c r="NI49" t="str">
        <f t="shared" si="39"/>
        <v/>
      </c>
      <c r="NJ49" t="str">
        <f t="shared" si="40"/>
        <v/>
      </c>
      <c r="NK49" t="str">
        <f t="shared" si="41"/>
        <v/>
      </c>
      <c r="NL49" t="str">
        <f t="shared" si="42"/>
        <v/>
      </c>
      <c r="NM49" t="str">
        <f t="shared" si="43"/>
        <v/>
      </c>
      <c r="NN49" t="str">
        <f t="shared" si="44"/>
        <v/>
      </c>
      <c r="NO49" t="str">
        <f t="shared" si="45"/>
        <v/>
      </c>
      <c r="NP49" t="str">
        <f t="shared" si="46"/>
        <v/>
      </c>
      <c r="NQ49" t="str">
        <f t="shared" si="47"/>
        <v/>
      </c>
      <c r="NR49" t="str">
        <f t="shared" si="48"/>
        <v/>
      </c>
      <c r="NS49" t="str">
        <f t="shared" si="49"/>
        <v/>
      </c>
      <c r="NT49" t="str">
        <f t="shared" si="50"/>
        <v/>
      </c>
      <c r="NU49" t="str">
        <f t="shared" si="51"/>
        <v/>
      </c>
      <c r="NZ49" t="str">
        <f t="shared" si="84"/>
        <v/>
      </c>
      <c r="OA49" t="str">
        <f t="shared" si="85"/>
        <v/>
      </c>
      <c r="OB49" t="str">
        <f t="shared" si="52"/>
        <v/>
      </c>
      <c r="OC49" t="str">
        <f t="shared" si="53"/>
        <v/>
      </c>
      <c r="OD49" t="str">
        <f t="shared" si="54"/>
        <v/>
      </c>
      <c r="OE49" t="str">
        <f t="shared" si="55"/>
        <v/>
      </c>
      <c r="OF49" t="str">
        <f t="shared" si="56"/>
        <v/>
      </c>
      <c r="OG49" t="str">
        <f t="shared" si="57"/>
        <v/>
      </c>
      <c r="OH49" t="str">
        <f t="shared" si="58"/>
        <v/>
      </c>
      <c r="OI49" t="str">
        <f t="shared" si="59"/>
        <v/>
      </c>
      <c r="OJ49" t="str">
        <f t="shared" si="60"/>
        <v/>
      </c>
      <c r="OK49" t="str">
        <f t="shared" si="61"/>
        <v/>
      </c>
      <c r="OL49" t="str">
        <f t="shared" si="62"/>
        <v/>
      </c>
      <c r="OM49" t="str">
        <f t="shared" si="63"/>
        <v/>
      </c>
      <c r="ON49" t="str">
        <f t="shared" si="64"/>
        <v/>
      </c>
      <c r="OO49" t="str">
        <f t="shared" si="65"/>
        <v/>
      </c>
      <c r="OP49" t="str">
        <f t="shared" si="66"/>
        <v/>
      </c>
      <c r="OQ49" t="str">
        <f t="shared" si="67"/>
        <v/>
      </c>
      <c r="OR49" t="str">
        <f t="shared" si="68"/>
        <v/>
      </c>
      <c r="OS49" t="str">
        <f t="shared" si="69"/>
        <v/>
      </c>
      <c r="OT49" t="str">
        <f t="shared" si="70"/>
        <v/>
      </c>
      <c r="OU49" t="str">
        <f t="shared" si="71"/>
        <v/>
      </c>
      <c r="OV49" t="str">
        <f t="shared" si="72"/>
        <v/>
      </c>
      <c r="OW49" t="str">
        <f t="shared" si="73"/>
        <v/>
      </c>
      <c r="OX49" t="str">
        <f t="shared" si="74"/>
        <v/>
      </c>
      <c r="OY49" t="str">
        <f t="shared" si="75"/>
        <v/>
      </c>
      <c r="OZ49" t="str">
        <f t="shared" si="76"/>
        <v/>
      </c>
      <c r="PA49" t="str">
        <f t="shared" si="77"/>
        <v/>
      </c>
    </row>
    <row r="50" spans="17:417" x14ac:dyDescent="0.25">
      <c r="Q50" s="38">
        <f t="shared" si="82"/>
        <v>35</v>
      </c>
      <c r="R50" s="21">
        <v>2.4</v>
      </c>
      <c r="S50" s="22">
        <v>0.54749300423612002</v>
      </c>
      <c r="T50" s="178">
        <v>2.4</v>
      </c>
      <c r="U50" s="179">
        <v>0.26610706484964902</v>
      </c>
      <c r="V50" s="24">
        <v>3</v>
      </c>
      <c r="W50" s="24">
        <v>0.45327327792571792</v>
      </c>
      <c r="X50" s="178">
        <v>0.44078754040552454</v>
      </c>
      <c r="Y50" s="179">
        <v>0.20693544544514689</v>
      </c>
      <c r="Z50" s="24"/>
      <c r="AA50" s="26"/>
      <c r="AB50" s="24">
        <v>1.9</v>
      </c>
      <c r="AC50" s="24">
        <v>0.36923946797319718</v>
      </c>
      <c r="AD50" s="25"/>
      <c r="AE50" s="26"/>
      <c r="AF50" s="24">
        <v>3.4</v>
      </c>
      <c r="AG50" s="24">
        <v>0.21950649751234205</v>
      </c>
      <c r="AH50" s="25"/>
      <c r="AI50" s="26"/>
      <c r="AJ50" s="25">
        <v>3</v>
      </c>
      <c r="AK50" s="26">
        <v>0.24828168575856582</v>
      </c>
      <c r="AL50" s="25">
        <v>4</v>
      </c>
      <c r="AM50" s="26">
        <v>0.38069862387581366</v>
      </c>
      <c r="AN50" s="25">
        <v>3</v>
      </c>
      <c r="AO50" s="26">
        <v>0.29029861619961711</v>
      </c>
      <c r="AP50" s="25"/>
      <c r="AQ50" s="26"/>
      <c r="AR50" s="25">
        <v>2</v>
      </c>
      <c r="AS50" s="26">
        <v>0.35396059343637526</v>
      </c>
      <c r="AT50" s="25"/>
      <c r="AU50" s="26"/>
      <c r="AV50" s="25"/>
      <c r="AW50" s="26"/>
      <c r="AX50" s="25"/>
      <c r="AY50" s="26"/>
      <c r="AZ50" s="25"/>
      <c r="BA50" s="26"/>
      <c r="BB50" s="25"/>
      <c r="BC50" s="26"/>
      <c r="BD50" s="25"/>
      <c r="BE50" s="26"/>
      <c r="BF50" s="25"/>
      <c r="BG50" s="26"/>
      <c r="BH50" s="25"/>
      <c r="BI50" s="26"/>
      <c r="BJ50" s="25">
        <v>1.5588457268119897</v>
      </c>
      <c r="BK50" s="26">
        <v>0.35913089535711068</v>
      </c>
      <c r="BL50" s="25"/>
      <c r="BM50" s="26"/>
      <c r="BN50" s="25"/>
      <c r="BO50" s="26"/>
      <c r="BP50" s="25"/>
      <c r="BQ50" s="26"/>
      <c r="BR50" s="25"/>
      <c r="BS50" s="26"/>
      <c r="BT50" s="25"/>
      <c r="BU50" s="26"/>
      <c r="BV50" s="25"/>
      <c r="BW50" s="26"/>
      <c r="BX50" s="25"/>
      <c r="BY50" s="26"/>
      <c r="BZ50" s="25"/>
      <c r="CA50" s="26"/>
      <c r="CB50" s="25"/>
      <c r="CC50" s="26"/>
      <c r="CD50" s="25"/>
      <c r="CE50" s="26"/>
      <c r="CF50" s="25"/>
      <c r="CG50" s="26"/>
      <c r="CH50" s="25"/>
      <c r="CI50" s="26"/>
      <c r="CJ50" s="25"/>
      <c r="CK50" s="26"/>
      <c r="CL50" s="25"/>
      <c r="CM50" s="26"/>
      <c r="CN50" s="242"/>
      <c r="CO50" s="243"/>
      <c r="CP50" s="242">
        <f t="shared" si="88"/>
        <v>8.5</v>
      </c>
      <c r="CQ50" s="243">
        <f t="shared" si="89"/>
        <v>0.13719886811400708</v>
      </c>
      <c r="CR50" s="242"/>
      <c r="CS50" s="243"/>
      <c r="CT50" s="242"/>
      <c r="CU50" s="243"/>
      <c r="CV50" s="242"/>
      <c r="CW50" s="243"/>
      <c r="CX50" s="242"/>
      <c r="CY50" s="243"/>
      <c r="CZ50" s="264"/>
      <c r="DA50" s="265"/>
      <c r="DB50" s="264">
        <v>3.4000000000000017</v>
      </c>
      <c r="DC50" s="265">
        <v>0.93743288287210835</v>
      </c>
      <c r="DD50" s="264"/>
      <c r="DE50" s="265"/>
      <c r="DF50" s="64"/>
      <c r="DG50" s="65"/>
      <c r="DH50" s="64"/>
      <c r="DI50" s="65"/>
      <c r="DJ50" s="64"/>
      <c r="DK50" s="65"/>
      <c r="DL50" s="64"/>
      <c r="DM50" s="65"/>
      <c r="DN50" s="64"/>
      <c r="DO50" s="65"/>
      <c r="DP50" s="64"/>
      <c r="DQ50" s="65"/>
      <c r="DR50" s="64"/>
      <c r="DS50" s="65"/>
      <c r="DT50" s="64"/>
      <c r="DU50" s="65"/>
      <c r="DV50" s="64"/>
      <c r="DW50" s="65"/>
      <c r="DX50" s="64"/>
      <c r="DY50" s="65"/>
      <c r="DZ50" s="64"/>
      <c r="EA50" s="65"/>
      <c r="EB50" s="64"/>
      <c r="EC50" s="65"/>
      <c r="ED50" s="64"/>
      <c r="EE50" s="65"/>
      <c r="EF50" s="64"/>
      <c r="EG50" s="65"/>
      <c r="EH50" s="64"/>
      <c r="EI50" s="65"/>
      <c r="EJ50" s="64"/>
      <c r="EK50" s="65"/>
      <c r="EL50" s="64"/>
      <c r="EM50" s="65"/>
      <c r="EN50" s="64"/>
      <c r="EO50" s="65"/>
      <c r="EP50" s="64"/>
      <c r="EQ50" s="65"/>
      <c r="ER50" s="64"/>
      <c r="ES50" s="65"/>
      <c r="ET50" s="64"/>
      <c r="EU50" s="65"/>
      <c r="EV50" s="64"/>
      <c r="EW50" s="65"/>
      <c r="EX50" s="64"/>
      <c r="EY50" s="65"/>
      <c r="EZ50" s="64"/>
      <c r="FA50" s="65"/>
      <c r="FB50" s="64"/>
      <c r="FC50" s="65"/>
      <c r="FD50" s="64"/>
      <c r="FE50" s="65"/>
      <c r="FF50" s="64"/>
      <c r="FG50" s="65"/>
      <c r="FH50" s="64"/>
      <c r="FI50" s="65"/>
      <c r="FJ50" s="64"/>
      <c r="FK50" s="65"/>
      <c r="FL50" s="64"/>
      <c r="FM50" s="65"/>
      <c r="FN50" s="64"/>
      <c r="FO50" s="65"/>
      <c r="FP50" s="64"/>
      <c r="FQ50" s="65"/>
      <c r="FR50" s="64"/>
      <c r="FS50" s="65"/>
      <c r="FT50" s="64"/>
      <c r="FU50" s="65"/>
      <c r="FV50" s="64"/>
      <c r="FW50" s="65"/>
      <c r="FX50" s="64"/>
      <c r="FY50" s="65"/>
      <c r="FZ50" s="64"/>
      <c r="GA50" s="65"/>
      <c r="GB50" s="64"/>
      <c r="GC50" s="65"/>
      <c r="GD50" s="64"/>
      <c r="GE50" s="65"/>
      <c r="GF50" s="64"/>
      <c r="GG50" s="65"/>
      <c r="GH50" s="64"/>
      <c r="GI50" s="65"/>
      <c r="GJ50" s="64"/>
      <c r="GK50" s="65"/>
      <c r="GL50" s="64"/>
      <c r="GM50" s="65"/>
      <c r="GN50" s="64"/>
      <c r="GO50" s="65"/>
      <c r="GP50" s="64"/>
      <c r="GQ50" s="65"/>
      <c r="GR50" s="64"/>
      <c r="GS50" s="65"/>
      <c r="GT50" s="64"/>
      <c r="GU50" s="65"/>
      <c r="GV50" s="64"/>
      <c r="GW50" s="65"/>
      <c r="GX50" s="64"/>
      <c r="GY50" s="65"/>
      <c r="GZ50" s="64"/>
      <c r="HA50" s="65"/>
      <c r="HB50" s="64"/>
      <c r="HC50" s="65"/>
      <c r="HD50" s="64"/>
      <c r="HE50" s="65"/>
      <c r="HF50" s="64"/>
      <c r="HG50" s="65"/>
      <c r="HH50" s="64"/>
      <c r="HI50" s="65"/>
      <c r="HJ50" s="64"/>
      <c r="HK50" s="65"/>
      <c r="HL50" s="64"/>
      <c r="HM50" s="65"/>
      <c r="HN50" s="64"/>
      <c r="HO50" s="65"/>
      <c r="HP50" s="64"/>
      <c r="HQ50" s="65"/>
      <c r="HR50" s="64"/>
      <c r="HS50" s="65"/>
      <c r="HT50" s="64"/>
      <c r="HU50" s="65"/>
      <c r="HV50" s="64"/>
      <c r="HW50" s="65"/>
      <c r="HX50" s="64"/>
      <c r="HY50" s="65"/>
      <c r="HZ50" s="64"/>
      <c r="IA50" s="65"/>
      <c r="IB50" s="64"/>
      <c r="IC50" s="65"/>
      <c r="ID50" s="64"/>
      <c r="IE50" s="65"/>
      <c r="IF50" s="64"/>
      <c r="IG50" s="65"/>
      <c r="IH50" s="64"/>
      <c r="II50" s="65"/>
      <c r="IJ50" s="64"/>
      <c r="IK50" s="65"/>
      <c r="IL50" s="64"/>
      <c r="IM50" s="65"/>
      <c r="IN50" s="64"/>
      <c r="IO50" s="65"/>
      <c r="IP50" s="64"/>
      <c r="IQ50" s="65"/>
      <c r="IR50" s="64"/>
      <c r="IS50" s="65"/>
      <c r="IT50" s="64"/>
      <c r="IU50" s="65"/>
      <c r="IV50" s="64"/>
      <c r="IW50" s="65"/>
      <c r="IX50" s="64"/>
      <c r="IY50" s="65"/>
      <c r="IZ50" s="64"/>
      <c r="JA50" s="65"/>
      <c r="JB50" s="64"/>
      <c r="JC50" s="65"/>
      <c r="JD50" s="64"/>
      <c r="JE50" s="65"/>
      <c r="JF50" s="64"/>
      <c r="JG50" s="65"/>
      <c r="JH50" s="64"/>
      <c r="JI50" s="65"/>
      <c r="JJ50" s="64"/>
      <c r="JK50" s="65"/>
      <c r="JL50" s="64"/>
      <c r="JM50" s="65"/>
      <c r="JN50" s="64"/>
      <c r="JO50" s="65"/>
      <c r="JP50" s="64"/>
      <c r="JQ50" s="65"/>
      <c r="JR50" s="64"/>
      <c r="JS50" s="65"/>
      <c r="JT50" s="64"/>
      <c r="JU50" s="65"/>
      <c r="JV50" s="64"/>
      <c r="JW50" s="65"/>
      <c r="JX50" s="64"/>
      <c r="JY50" s="65"/>
      <c r="JZ50" s="64"/>
      <c r="KA50" s="65"/>
      <c r="KB50" s="64"/>
      <c r="KC50" s="65"/>
      <c r="KD50" s="64"/>
      <c r="KE50" s="65"/>
      <c r="KF50" s="64"/>
      <c r="KG50" s="65"/>
      <c r="KH50" s="64"/>
      <c r="KI50" s="65"/>
      <c r="KJ50" s="64"/>
      <c r="KK50" s="65"/>
      <c r="KL50" s="64"/>
      <c r="KM50" s="65"/>
      <c r="KN50" s="64"/>
      <c r="KO50" s="65"/>
      <c r="KP50" s="64"/>
      <c r="KQ50" s="65"/>
      <c r="KR50" s="64"/>
      <c r="KS50" s="65"/>
      <c r="KT50" s="64"/>
      <c r="KU50" s="65"/>
      <c r="KV50" s="64"/>
      <c r="KW50" s="65"/>
      <c r="KX50" s="64"/>
      <c r="KY50" s="65"/>
      <c r="KZ50" s="64"/>
      <c r="LA50" s="65"/>
      <c r="LB50" s="64"/>
      <c r="LC50" s="65"/>
      <c r="LD50" s="64"/>
      <c r="LE50" s="65"/>
      <c r="LH50" s="3">
        <f t="shared" si="78"/>
        <v>0.44078754040552454</v>
      </c>
      <c r="LI50" s="10">
        <f t="shared" si="86"/>
        <v>0.20693544544514689</v>
      </c>
      <c r="LK50" s="12">
        <f t="shared" si="10"/>
        <v>0.44078754040552454</v>
      </c>
      <c r="LL50" s="10" cm="1">
        <f t="array" ref="LL50">INDEX(drag_functions_data,Q50,(2*chosen_drag_function))*$B$3</f>
        <v>0.20693544544514689</v>
      </c>
      <c r="LO50" s="3" t="e">
        <f t="shared" si="80"/>
        <v>#N/A</v>
      </c>
      <c r="LP50" s="10" t="e">
        <f t="shared" si="87"/>
        <v>#N/A</v>
      </c>
      <c r="LR50" s="12">
        <f t="shared" si="11"/>
        <v>0</v>
      </c>
      <c r="LS50" s="10" cm="1">
        <f t="array" ref="LS50">INDEX(drag_functions_data,Q50,(2*$B$6)) * $B$7</f>
        <v>0</v>
      </c>
      <c r="LT50" s="24"/>
      <c r="MD50">
        <f t="shared" si="12"/>
        <v>2.4500000000000002</v>
      </c>
      <c r="ME50">
        <f t="shared" si="13"/>
        <v>1.3844526532889034</v>
      </c>
      <c r="MF50">
        <f t="shared" si="14"/>
        <v>2.4500000000000002</v>
      </c>
      <c r="MG50">
        <f t="shared" si="15"/>
        <v>0.67115152044684534</v>
      </c>
      <c r="MH50">
        <f t="shared" si="16"/>
        <v>3.5</v>
      </c>
      <c r="MI50">
        <f t="shared" si="17"/>
        <v>0.97851946314424132</v>
      </c>
      <c r="MN50">
        <f t="shared" si="18"/>
        <v>2</v>
      </c>
      <c r="MO50">
        <f t="shared" si="19"/>
        <v>0.90783780543534665</v>
      </c>
      <c r="MP50" t="str">
        <f t="shared" si="20"/>
        <v/>
      </c>
      <c r="MQ50" t="str">
        <f t="shared" si="21"/>
        <v/>
      </c>
      <c r="MR50">
        <f t="shared" si="22"/>
        <v>3.5</v>
      </c>
      <c r="MS50">
        <f t="shared" si="23"/>
        <v>0.54535113883651876</v>
      </c>
      <c r="MT50" t="str">
        <f t="shared" si="24"/>
        <v/>
      </c>
      <c r="MU50" t="str">
        <f t="shared" si="25"/>
        <v/>
      </c>
      <c r="MV50">
        <f t="shared" si="26"/>
        <v>3.5</v>
      </c>
      <c r="MW50">
        <f t="shared" si="27"/>
        <v>0.57323472857489022</v>
      </c>
      <c r="MX50">
        <f t="shared" si="28"/>
        <v>4.5</v>
      </c>
      <c r="MY50">
        <f t="shared" si="29"/>
        <v>0.8968140606550602</v>
      </c>
      <c r="MZ50">
        <f t="shared" si="30"/>
        <v>3.5</v>
      </c>
      <c r="NA50">
        <f t="shared" si="31"/>
        <v>0.62057198557259041</v>
      </c>
      <c r="NB50" t="str">
        <f t="shared" si="32"/>
        <v/>
      </c>
      <c r="NC50" t="str">
        <f t="shared" si="33"/>
        <v/>
      </c>
      <c r="ND50">
        <f t="shared" si="34"/>
        <v>2.1</v>
      </c>
      <c r="NE50">
        <f t="shared" si="35"/>
        <v>0.86893047091668885</v>
      </c>
      <c r="NF50" t="str">
        <f t="shared" si="36"/>
        <v/>
      </c>
      <c r="NG50" t="str">
        <f t="shared" si="37"/>
        <v/>
      </c>
      <c r="NH50" t="str">
        <f t="shared" si="38"/>
        <v/>
      </c>
      <c r="NI50" t="str">
        <f t="shared" si="39"/>
        <v/>
      </c>
      <c r="NJ50" t="str">
        <f t="shared" si="40"/>
        <v/>
      </c>
      <c r="NK50" t="str">
        <f t="shared" si="41"/>
        <v/>
      </c>
      <c r="NL50" t="str">
        <f t="shared" si="42"/>
        <v/>
      </c>
      <c r="NM50" t="str">
        <f t="shared" si="43"/>
        <v/>
      </c>
      <c r="NN50" t="str">
        <f t="shared" si="44"/>
        <v/>
      </c>
      <c r="NO50" t="str">
        <f t="shared" si="45"/>
        <v/>
      </c>
      <c r="NP50" t="str">
        <f t="shared" si="46"/>
        <v/>
      </c>
      <c r="NQ50" t="str">
        <f t="shared" si="47"/>
        <v/>
      </c>
      <c r="NR50" t="str">
        <f t="shared" si="48"/>
        <v/>
      </c>
      <c r="NS50" t="str">
        <f t="shared" si="49"/>
        <v/>
      </c>
      <c r="NT50" t="str">
        <f t="shared" si="50"/>
        <v/>
      </c>
      <c r="NU50" t="str">
        <f t="shared" si="51"/>
        <v/>
      </c>
      <c r="NZ50" t="str">
        <f t="shared" si="84"/>
        <v/>
      </c>
      <c r="OA50" t="str">
        <f t="shared" si="85"/>
        <v/>
      </c>
      <c r="OB50" t="str">
        <f t="shared" si="52"/>
        <v/>
      </c>
      <c r="OC50" t="str">
        <f t="shared" si="53"/>
        <v/>
      </c>
      <c r="OD50" t="str">
        <f t="shared" si="54"/>
        <v/>
      </c>
      <c r="OE50" t="str">
        <f t="shared" si="55"/>
        <v/>
      </c>
      <c r="OF50" t="str">
        <f t="shared" si="56"/>
        <v/>
      </c>
      <c r="OG50" t="str">
        <f t="shared" si="57"/>
        <v/>
      </c>
      <c r="OH50" t="str">
        <f t="shared" si="58"/>
        <v/>
      </c>
      <c r="OI50" t="str">
        <f t="shared" si="59"/>
        <v/>
      </c>
      <c r="OJ50" t="str">
        <f t="shared" si="60"/>
        <v/>
      </c>
      <c r="OK50" t="str">
        <f t="shared" si="61"/>
        <v/>
      </c>
      <c r="OL50" t="str">
        <f t="shared" si="62"/>
        <v/>
      </c>
      <c r="OM50" t="str">
        <f t="shared" si="63"/>
        <v/>
      </c>
      <c r="ON50" t="str">
        <f t="shared" si="64"/>
        <v/>
      </c>
      <c r="OO50" t="str">
        <f t="shared" si="65"/>
        <v/>
      </c>
      <c r="OP50" t="str">
        <f t="shared" si="66"/>
        <v/>
      </c>
      <c r="OQ50" t="str">
        <f t="shared" si="67"/>
        <v/>
      </c>
      <c r="OR50" t="str">
        <f t="shared" si="68"/>
        <v/>
      </c>
      <c r="OS50" t="str">
        <f t="shared" si="69"/>
        <v/>
      </c>
      <c r="OT50" t="str">
        <f t="shared" si="70"/>
        <v/>
      </c>
      <c r="OU50" t="str">
        <f t="shared" si="71"/>
        <v/>
      </c>
      <c r="OV50" t="str">
        <f t="shared" si="72"/>
        <v/>
      </c>
      <c r="OW50" t="str">
        <f t="shared" si="73"/>
        <v/>
      </c>
      <c r="OX50" t="str">
        <f t="shared" si="74"/>
        <v/>
      </c>
      <c r="OY50" t="str">
        <f t="shared" si="75"/>
        <v/>
      </c>
      <c r="OZ50" t="str">
        <f t="shared" si="76"/>
        <v/>
      </c>
      <c r="PA50" t="str">
        <f t="shared" si="77"/>
        <v/>
      </c>
    </row>
    <row r="51" spans="17:417" x14ac:dyDescent="0.25">
      <c r="Q51" s="38">
        <f t="shared" si="82"/>
        <v>36</v>
      </c>
      <c r="R51" s="21">
        <v>2.4500000000000002</v>
      </c>
      <c r="S51" s="22">
        <v>0.54367328560191452</v>
      </c>
      <c r="T51" s="178">
        <v>2.4500000000000002</v>
      </c>
      <c r="U51" s="179">
        <v>0.26356058576017866</v>
      </c>
      <c r="V51" s="24">
        <v>3.5</v>
      </c>
      <c r="W51" s="24">
        <v>0.38426369460107213</v>
      </c>
      <c r="X51" s="178">
        <v>0.4504763360786333</v>
      </c>
      <c r="Y51" s="179">
        <v>0.20620168704387976</v>
      </c>
      <c r="Z51" s="24"/>
      <c r="AA51" s="26"/>
      <c r="AB51" s="24">
        <v>2</v>
      </c>
      <c r="AC51" s="24">
        <v>0.35650707252584563</v>
      </c>
      <c r="AD51" s="25"/>
      <c r="AE51" s="26"/>
      <c r="AF51" s="24">
        <v>3.5</v>
      </c>
      <c r="AG51" s="24">
        <v>0.21415889142445435</v>
      </c>
      <c r="AH51" s="25"/>
      <c r="AI51" s="26"/>
      <c r="AJ51" s="25">
        <v>3.5</v>
      </c>
      <c r="AK51" s="26">
        <v>0.22510875150917678</v>
      </c>
      <c r="AL51" s="25">
        <v>4.5</v>
      </c>
      <c r="AM51" s="26">
        <v>0.35217805807374603</v>
      </c>
      <c r="AN51" s="25">
        <v>3.5</v>
      </c>
      <c r="AO51" s="26">
        <v>0.24369804886231014</v>
      </c>
      <c r="AP51" s="25"/>
      <c r="AQ51" s="26"/>
      <c r="AR51" s="25">
        <v>2.1</v>
      </c>
      <c r="AS51" s="26">
        <v>0.34122819798902365</v>
      </c>
      <c r="AT51" s="25"/>
      <c r="AU51" s="26"/>
      <c r="AV51" s="25"/>
      <c r="AW51" s="26"/>
      <c r="AX51" s="25"/>
      <c r="AY51" s="26"/>
      <c r="AZ51" s="25"/>
      <c r="BA51" s="26"/>
      <c r="BB51" s="25"/>
      <c r="BC51" s="26"/>
      <c r="BD51" s="25"/>
      <c r="BE51" s="26"/>
      <c r="BF51" s="25"/>
      <c r="BG51" s="26"/>
      <c r="BH51" s="25"/>
      <c r="BI51" s="26"/>
      <c r="BJ51" s="25">
        <v>1.6750887463837794</v>
      </c>
      <c r="BK51" s="26">
        <v>0.34685566154328817</v>
      </c>
      <c r="BL51" s="25"/>
      <c r="BM51" s="26"/>
      <c r="BN51" s="25"/>
      <c r="BO51" s="26"/>
      <c r="BP51" s="25"/>
      <c r="BQ51" s="26"/>
      <c r="BR51" s="25"/>
      <c r="BS51" s="26"/>
      <c r="BT51" s="25"/>
      <c r="BU51" s="26"/>
      <c r="BV51" s="25"/>
      <c r="BW51" s="26"/>
      <c r="BX51" s="25"/>
      <c r="BY51" s="26"/>
      <c r="BZ51" s="25"/>
      <c r="CA51" s="26"/>
      <c r="CB51" s="25"/>
      <c r="CC51" s="26"/>
      <c r="CD51" s="25"/>
      <c r="CE51" s="26"/>
      <c r="CF51" s="25"/>
      <c r="CG51" s="26"/>
      <c r="CH51" s="25"/>
      <c r="CI51" s="26"/>
      <c r="CJ51" s="25"/>
      <c r="CK51" s="26"/>
      <c r="CL51" s="25"/>
      <c r="CM51" s="26"/>
      <c r="CN51" s="242"/>
      <c r="CO51" s="243"/>
      <c r="CP51" s="242">
        <f t="shared" si="88"/>
        <v>8.75</v>
      </c>
      <c r="CQ51" s="243">
        <f t="shared" si="89"/>
        <v>0.13522468075656266</v>
      </c>
      <c r="CR51" s="242"/>
      <c r="CS51" s="243"/>
      <c r="CT51" s="242"/>
      <c r="CU51" s="243"/>
      <c r="CV51" s="242"/>
      <c r="CW51" s="243"/>
      <c r="CX51" s="242"/>
      <c r="CY51" s="243"/>
      <c r="CZ51" s="264"/>
      <c r="DA51" s="265"/>
      <c r="DB51" s="264">
        <v>3.5000000000000018</v>
      </c>
      <c r="DC51" s="265">
        <v>0.93465170524904606</v>
      </c>
      <c r="DD51" s="264"/>
      <c r="DE51" s="265"/>
      <c r="DF51" s="64"/>
      <c r="DG51" s="65"/>
      <c r="DH51" s="64"/>
      <c r="DI51" s="65"/>
      <c r="DJ51" s="64"/>
      <c r="DK51" s="65"/>
      <c r="DL51" s="64"/>
      <c r="DM51" s="65"/>
      <c r="DN51" s="64"/>
      <c r="DO51" s="65"/>
      <c r="DP51" s="64"/>
      <c r="DQ51" s="65"/>
      <c r="DR51" s="64"/>
      <c r="DS51" s="65"/>
      <c r="DT51" s="64"/>
      <c r="DU51" s="65"/>
      <c r="DV51" s="64"/>
      <c r="DW51" s="65"/>
      <c r="DX51" s="64"/>
      <c r="DY51" s="65"/>
      <c r="DZ51" s="64"/>
      <c r="EA51" s="65"/>
      <c r="EB51" s="64"/>
      <c r="EC51" s="65"/>
      <c r="ED51" s="64"/>
      <c r="EE51" s="65"/>
      <c r="EF51" s="64"/>
      <c r="EG51" s="65"/>
      <c r="EH51" s="64"/>
      <c r="EI51" s="65"/>
      <c r="EJ51" s="64"/>
      <c r="EK51" s="65"/>
      <c r="EL51" s="64"/>
      <c r="EM51" s="65"/>
      <c r="EN51" s="64"/>
      <c r="EO51" s="65"/>
      <c r="EP51" s="64"/>
      <c r="EQ51" s="65"/>
      <c r="ER51" s="64"/>
      <c r="ES51" s="65"/>
      <c r="ET51" s="64"/>
      <c r="EU51" s="65"/>
      <c r="EV51" s="64"/>
      <c r="EW51" s="65"/>
      <c r="EX51" s="64"/>
      <c r="EY51" s="65"/>
      <c r="EZ51" s="64"/>
      <c r="FA51" s="65"/>
      <c r="FB51" s="64"/>
      <c r="FC51" s="65"/>
      <c r="FD51" s="64"/>
      <c r="FE51" s="65"/>
      <c r="FF51" s="64"/>
      <c r="FG51" s="65"/>
      <c r="FH51" s="64"/>
      <c r="FI51" s="65"/>
      <c r="FJ51" s="64"/>
      <c r="FK51" s="65"/>
      <c r="FL51" s="64"/>
      <c r="FM51" s="65"/>
      <c r="FN51" s="64"/>
      <c r="FO51" s="65"/>
      <c r="FP51" s="64"/>
      <c r="FQ51" s="65"/>
      <c r="FR51" s="64"/>
      <c r="FS51" s="65"/>
      <c r="FT51" s="64"/>
      <c r="FU51" s="65"/>
      <c r="FV51" s="64"/>
      <c r="FW51" s="65"/>
      <c r="FX51" s="64"/>
      <c r="FY51" s="65"/>
      <c r="FZ51" s="64"/>
      <c r="GA51" s="65"/>
      <c r="GB51" s="64"/>
      <c r="GC51" s="65"/>
      <c r="GD51" s="64"/>
      <c r="GE51" s="65"/>
      <c r="GF51" s="64"/>
      <c r="GG51" s="65"/>
      <c r="GH51" s="64"/>
      <c r="GI51" s="65"/>
      <c r="GJ51" s="64"/>
      <c r="GK51" s="65"/>
      <c r="GL51" s="64"/>
      <c r="GM51" s="65"/>
      <c r="GN51" s="64"/>
      <c r="GO51" s="65"/>
      <c r="GP51" s="64"/>
      <c r="GQ51" s="65"/>
      <c r="GR51" s="64"/>
      <c r="GS51" s="65"/>
      <c r="GT51" s="64"/>
      <c r="GU51" s="65"/>
      <c r="GV51" s="64"/>
      <c r="GW51" s="65"/>
      <c r="GX51" s="64"/>
      <c r="GY51" s="65"/>
      <c r="GZ51" s="64"/>
      <c r="HA51" s="65"/>
      <c r="HB51" s="64"/>
      <c r="HC51" s="65"/>
      <c r="HD51" s="64"/>
      <c r="HE51" s="65"/>
      <c r="HF51" s="64"/>
      <c r="HG51" s="65"/>
      <c r="HH51" s="64"/>
      <c r="HI51" s="65"/>
      <c r="HJ51" s="64"/>
      <c r="HK51" s="65"/>
      <c r="HL51" s="64"/>
      <c r="HM51" s="65"/>
      <c r="HN51" s="64"/>
      <c r="HO51" s="65"/>
      <c r="HP51" s="64"/>
      <c r="HQ51" s="65"/>
      <c r="HR51" s="64"/>
      <c r="HS51" s="65"/>
      <c r="HT51" s="64"/>
      <c r="HU51" s="65"/>
      <c r="HV51" s="64"/>
      <c r="HW51" s="65"/>
      <c r="HX51" s="64"/>
      <c r="HY51" s="65"/>
      <c r="HZ51" s="64"/>
      <c r="IA51" s="65"/>
      <c r="IB51" s="64"/>
      <c r="IC51" s="65"/>
      <c r="ID51" s="64"/>
      <c r="IE51" s="65"/>
      <c r="IF51" s="64"/>
      <c r="IG51" s="65"/>
      <c r="IH51" s="64"/>
      <c r="II51" s="65"/>
      <c r="IJ51" s="64"/>
      <c r="IK51" s="65"/>
      <c r="IL51" s="64"/>
      <c r="IM51" s="65"/>
      <c r="IN51" s="64"/>
      <c r="IO51" s="65"/>
      <c r="IP51" s="64"/>
      <c r="IQ51" s="65"/>
      <c r="IR51" s="64"/>
      <c r="IS51" s="65"/>
      <c r="IT51" s="64"/>
      <c r="IU51" s="65"/>
      <c r="IV51" s="64"/>
      <c r="IW51" s="65"/>
      <c r="IX51" s="64"/>
      <c r="IY51" s="65"/>
      <c r="IZ51" s="64"/>
      <c r="JA51" s="65"/>
      <c r="JB51" s="64"/>
      <c r="JC51" s="65"/>
      <c r="JD51" s="64"/>
      <c r="JE51" s="65"/>
      <c r="JF51" s="64"/>
      <c r="JG51" s="65"/>
      <c r="JH51" s="64"/>
      <c r="JI51" s="65"/>
      <c r="JJ51" s="64"/>
      <c r="JK51" s="65"/>
      <c r="JL51" s="64"/>
      <c r="JM51" s="65"/>
      <c r="JN51" s="64"/>
      <c r="JO51" s="65"/>
      <c r="JP51" s="64"/>
      <c r="JQ51" s="65"/>
      <c r="JR51" s="64"/>
      <c r="JS51" s="65"/>
      <c r="JT51" s="64"/>
      <c r="JU51" s="65"/>
      <c r="JV51" s="64"/>
      <c r="JW51" s="65"/>
      <c r="JX51" s="64"/>
      <c r="JY51" s="65"/>
      <c r="JZ51" s="64"/>
      <c r="KA51" s="65"/>
      <c r="KB51" s="64"/>
      <c r="KC51" s="65"/>
      <c r="KD51" s="64"/>
      <c r="KE51" s="65"/>
      <c r="KF51" s="64"/>
      <c r="KG51" s="65"/>
      <c r="KH51" s="64"/>
      <c r="KI51" s="65"/>
      <c r="KJ51" s="64"/>
      <c r="KK51" s="65"/>
      <c r="KL51" s="64"/>
      <c r="KM51" s="65"/>
      <c r="KN51" s="64"/>
      <c r="KO51" s="65"/>
      <c r="KP51" s="64"/>
      <c r="KQ51" s="65"/>
      <c r="KR51" s="64"/>
      <c r="KS51" s="65"/>
      <c r="KT51" s="64"/>
      <c r="KU51" s="65"/>
      <c r="KV51" s="64"/>
      <c r="KW51" s="65"/>
      <c r="KX51" s="64"/>
      <c r="KY51" s="65"/>
      <c r="KZ51" s="64"/>
      <c r="LA51" s="65"/>
      <c r="LB51" s="64"/>
      <c r="LC51" s="65"/>
      <c r="LD51" s="64"/>
      <c r="LE51" s="65"/>
      <c r="LH51" s="3">
        <f t="shared" si="78"/>
        <v>0.4504763360786333</v>
      </c>
      <c r="LI51" s="10">
        <f t="shared" si="86"/>
        <v>0.20620168704387976</v>
      </c>
      <c r="LK51" s="12">
        <f t="shared" si="10"/>
        <v>0.4504763360786333</v>
      </c>
      <c r="LL51" s="10" cm="1">
        <f t="array" ref="LL51">INDEX(drag_functions_data,Q51,(2*chosen_drag_function))*$B$3</f>
        <v>0.20620168704387976</v>
      </c>
      <c r="LO51" s="3" t="e">
        <f t="shared" si="80"/>
        <v>#N/A</v>
      </c>
      <c r="LP51" s="10" t="e">
        <f t="shared" si="87"/>
        <v>#N/A</v>
      </c>
      <c r="LR51" s="12">
        <f t="shared" si="11"/>
        <v>0</v>
      </c>
      <c r="LS51" s="10" cm="1">
        <f t="array" ref="LS51">INDEX(drag_functions_data,Q51,(2*$B$6)) * $B$7</f>
        <v>0</v>
      </c>
      <c r="LT51" s="24"/>
      <c r="MD51">
        <f t="shared" si="12"/>
        <v>2.5</v>
      </c>
      <c r="ME51">
        <f t="shared" si="13"/>
        <v>1.3747258196592391</v>
      </c>
      <c r="MF51">
        <f t="shared" si="14"/>
        <v>2.5</v>
      </c>
      <c r="MG51">
        <f t="shared" si="15"/>
        <v>0.66466696469373576</v>
      </c>
      <c r="MH51">
        <f t="shared" si="16"/>
        <v>4</v>
      </c>
      <c r="MI51">
        <f t="shared" si="17"/>
        <v>0.82159321391898854</v>
      </c>
      <c r="MN51">
        <f t="shared" si="18"/>
        <v>2.1</v>
      </c>
      <c r="MO51">
        <f t="shared" si="19"/>
        <v>0.87541502666979842</v>
      </c>
      <c r="MP51" t="str">
        <f t="shared" si="20"/>
        <v/>
      </c>
      <c r="MQ51" t="str">
        <f t="shared" si="21"/>
        <v/>
      </c>
      <c r="MR51">
        <f t="shared" si="22"/>
        <v>3.6</v>
      </c>
      <c r="MS51">
        <f t="shared" si="23"/>
        <v>0.53367893848092152</v>
      </c>
      <c r="MT51" t="str">
        <f t="shared" si="24"/>
        <v/>
      </c>
      <c r="MU51" t="str">
        <f t="shared" si="25"/>
        <v/>
      </c>
      <c r="MV51">
        <f t="shared" si="26"/>
        <v>4</v>
      </c>
      <c r="MW51">
        <f t="shared" si="27"/>
        <v>0.52395210485125709</v>
      </c>
      <c r="MX51">
        <f t="shared" si="28"/>
        <v>5</v>
      </c>
      <c r="MY51">
        <f t="shared" si="29"/>
        <v>0.84299224790425031</v>
      </c>
      <c r="MZ51">
        <f t="shared" si="30"/>
        <v>4</v>
      </c>
      <c r="NA51">
        <f t="shared" si="31"/>
        <v>0.52978820502905577</v>
      </c>
      <c r="NB51" t="str">
        <f t="shared" si="32"/>
        <v/>
      </c>
      <c r="NC51" t="str">
        <f t="shared" si="33"/>
        <v/>
      </c>
      <c r="ND51">
        <f t="shared" si="34"/>
        <v>2.2000000000000002</v>
      </c>
      <c r="NE51">
        <f t="shared" si="35"/>
        <v>0.83650769215114074</v>
      </c>
      <c r="NF51" t="str">
        <f t="shared" si="36"/>
        <v/>
      </c>
      <c r="NG51" t="str">
        <f t="shared" si="37"/>
        <v/>
      </c>
      <c r="NH51" t="str">
        <f t="shared" si="38"/>
        <v/>
      </c>
      <c r="NI51" t="str">
        <f t="shared" si="39"/>
        <v/>
      </c>
      <c r="NJ51" t="str">
        <f t="shared" si="40"/>
        <v/>
      </c>
      <c r="NK51" t="str">
        <f t="shared" si="41"/>
        <v/>
      </c>
      <c r="NL51" t="str">
        <f t="shared" si="42"/>
        <v/>
      </c>
      <c r="NM51" t="str">
        <f t="shared" si="43"/>
        <v/>
      </c>
      <c r="NN51" t="str">
        <f t="shared" si="44"/>
        <v/>
      </c>
      <c r="NO51" t="str">
        <f t="shared" si="45"/>
        <v/>
      </c>
      <c r="NP51" t="str">
        <f t="shared" si="46"/>
        <v/>
      </c>
      <c r="NQ51" t="str">
        <f t="shared" si="47"/>
        <v/>
      </c>
      <c r="NR51" t="str">
        <f t="shared" si="48"/>
        <v/>
      </c>
      <c r="NS51" t="str">
        <f t="shared" si="49"/>
        <v/>
      </c>
      <c r="NT51" t="str">
        <f t="shared" si="50"/>
        <v/>
      </c>
      <c r="NU51" t="str">
        <f t="shared" si="51"/>
        <v/>
      </c>
      <c r="NZ51" t="str">
        <f t="shared" si="84"/>
        <v/>
      </c>
      <c r="OA51" t="str">
        <f t="shared" si="85"/>
        <v/>
      </c>
      <c r="OB51" t="str">
        <f t="shared" si="52"/>
        <v/>
      </c>
      <c r="OC51" t="str">
        <f t="shared" si="53"/>
        <v/>
      </c>
      <c r="OD51" t="str">
        <f t="shared" si="54"/>
        <v/>
      </c>
      <c r="OE51" t="str">
        <f t="shared" si="55"/>
        <v/>
      </c>
      <c r="OF51" t="str">
        <f t="shared" si="56"/>
        <v/>
      </c>
      <c r="OG51" t="str">
        <f t="shared" si="57"/>
        <v/>
      </c>
      <c r="OH51" t="str">
        <f t="shared" si="58"/>
        <v/>
      </c>
      <c r="OI51" t="str">
        <f t="shared" si="59"/>
        <v/>
      </c>
      <c r="OJ51" t="str">
        <f t="shared" si="60"/>
        <v/>
      </c>
      <c r="OK51" t="str">
        <f t="shared" si="61"/>
        <v/>
      </c>
      <c r="OL51" t="str">
        <f t="shared" si="62"/>
        <v/>
      </c>
      <c r="OM51" t="str">
        <f t="shared" si="63"/>
        <v/>
      </c>
      <c r="ON51" t="str">
        <f t="shared" si="64"/>
        <v/>
      </c>
      <c r="OO51" t="str">
        <f t="shared" si="65"/>
        <v/>
      </c>
      <c r="OP51" t="str">
        <f t="shared" si="66"/>
        <v/>
      </c>
      <c r="OQ51" t="str">
        <f t="shared" si="67"/>
        <v/>
      </c>
      <c r="OR51" t="str">
        <f t="shared" si="68"/>
        <v/>
      </c>
      <c r="OS51" t="str">
        <f t="shared" si="69"/>
        <v/>
      </c>
      <c r="OT51" t="str">
        <f t="shared" si="70"/>
        <v/>
      </c>
      <c r="OU51" t="str">
        <f t="shared" si="71"/>
        <v/>
      </c>
      <c r="OV51" t="str">
        <f t="shared" si="72"/>
        <v/>
      </c>
      <c r="OW51" t="str">
        <f t="shared" si="73"/>
        <v/>
      </c>
      <c r="OX51" t="str">
        <f t="shared" si="74"/>
        <v/>
      </c>
      <c r="OY51" t="str">
        <f t="shared" si="75"/>
        <v/>
      </c>
      <c r="OZ51" t="str">
        <f t="shared" si="76"/>
        <v/>
      </c>
      <c r="PA51" t="str">
        <f t="shared" si="77"/>
        <v/>
      </c>
    </row>
    <row r="52" spans="17:417" x14ac:dyDescent="0.25">
      <c r="Q52" s="38">
        <f t="shared" si="82"/>
        <v>37</v>
      </c>
      <c r="R52" s="21">
        <v>2.5</v>
      </c>
      <c r="S52" s="22">
        <v>0.53985356696770903</v>
      </c>
      <c r="T52" s="178">
        <v>2.5</v>
      </c>
      <c r="U52" s="179">
        <v>0.26101410667070835</v>
      </c>
      <c r="V52" s="24">
        <v>4</v>
      </c>
      <c r="W52" s="24">
        <v>0.32263890063589024</v>
      </c>
      <c r="X52" s="178">
        <v>0.45996108852478773</v>
      </c>
      <c r="Y52" s="179">
        <v>0.2055621271523079</v>
      </c>
      <c r="Z52" s="24"/>
      <c r="AA52" s="26"/>
      <c r="AB52" s="24">
        <v>2.1</v>
      </c>
      <c r="AC52" s="24">
        <v>0.34377467707849396</v>
      </c>
      <c r="AD52" s="25"/>
      <c r="AE52" s="26"/>
      <c r="AF52" s="24">
        <v>3.6</v>
      </c>
      <c r="AG52" s="24">
        <v>0.20957522906340778</v>
      </c>
      <c r="AH52" s="25"/>
      <c r="AI52" s="26"/>
      <c r="AJ52" s="25">
        <v>4</v>
      </c>
      <c r="AK52" s="26">
        <v>0.20575551042920229</v>
      </c>
      <c r="AL52" s="25">
        <v>5</v>
      </c>
      <c r="AM52" s="26">
        <v>0.3310422816311423</v>
      </c>
      <c r="AN52" s="25">
        <v>4</v>
      </c>
      <c r="AO52" s="26">
        <v>0.20804734160972557</v>
      </c>
      <c r="AP52" s="25"/>
      <c r="AQ52" s="26"/>
      <c r="AR52" s="25">
        <v>2.2000000000000002</v>
      </c>
      <c r="AS52" s="26">
        <v>0.32849580254167199</v>
      </c>
      <c r="AT52" s="25"/>
      <c r="AU52" s="26"/>
      <c r="AV52" s="25"/>
      <c r="AW52" s="26"/>
      <c r="AX52" s="25"/>
      <c r="AY52" s="26"/>
      <c r="AZ52" s="25"/>
      <c r="BA52" s="26"/>
      <c r="BB52" s="25"/>
      <c r="BC52" s="26"/>
      <c r="BD52" s="25"/>
      <c r="BE52" s="26"/>
      <c r="BF52" s="25"/>
      <c r="BG52" s="26"/>
      <c r="BH52" s="25"/>
      <c r="BI52" s="26"/>
      <c r="BJ52" s="25">
        <v>1.8</v>
      </c>
      <c r="BK52" s="26">
        <v>0.33500000000000002</v>
      </c>
      <c r="BL52" s="25"/>
      <c r="BM52" s="26"/>
      <c r="BN52" s="25"/>
      <c r="BO52" s="26"/>
      <c r="BP52" s="25"/>
      <c r="BQ52" s="26"/>
      <c r="BR52" s="25"/>
      <c r="BS52" s="26"/>
      <c r="BT52" s="25"/>
      <c r="BU52" s="26"/>
      <c r="BV52" s="25"/>
      <c r="BW52" s="26"/>
      <c r="BX52" s="25"/>
      <c r="BY52" s="26"/>
      <c r="BZ52" s="25"/>
      <c r="CA52" s="26"/>
      <c r="CB52" s="25"/>
      <c r="CC52" s="26"/>
      <c r="CD52" s="25"/>
      <c r="CE52" s="26"/>
      <c r="CF52" s="25"/>
      <c r="CG52" s="26"/>
      <c r="CH52" s="25"/>
      <c r="CI52" s="26"/>
      <c r="CJ52" s="25"/>
      <c r="CK52" s="26"/>
      <c r="CL52" s="25"/>
      <c r="CM52" s="26"/>
      <c r="CN52" s="242"/>
      <c r="CO52" s="243"/>
      <c r="CP52" s="242">
        <f t="shared" si="88"/>
        <v>9</v>
      </c>
      <c r="CQ52" s="243">
        <f t="shared" si="89"/>
        <v>0.13333333333333333</v>
      </c>
      <c r="CR52" s="242"/>
      <c r="CS52" s="243"/>
      <c r="CT52" s="242"/>
      <c r="CU52" s="243"/>
      <c r="CV52" s="242"/>
      <c r="CW52" s="243"/>
      <c r="CX52" s="242"/>
      <c r="CY52" s="243"/>
      <c r="CZ52" s="264"/>
      <c r="DA52" s="265"/>
      <c r="DB52" s="264">
        <v>3.6000000000000019</v>
      </c>
      <c r="DC52" s="265">
        <v>0.93255459561855947</v>
      </c>
      <c r="DD52" s="264"/>
      <c r="DE52" s="265"/>
      <c r="DF52" s="64"/>
      <c r="DG52" s="65"/>
      <c r="DH52" s="64"/>
      <c r="DI52" s="65"/>
      <c r="DJ52" s="64"/>
      <c r="DK52" s="65"/>
      <c r="DL52" s="64"/>
      <c r="DM52" s="65"/>
      <c r="DN52" s="64"/>
      <c r="DO52" s="65"/>
      <c r="DP52" s="64"/>
      <c r="DQ52" s="65"/>
      <c r="DR52" s="64"/>
      <c r="DS52" s="65"/>
      <c r="DT52" s="64"/>
      <c r="DU52" s="65"/>
      <c r="DV52" s="64"/>
      <c r="DW52" s="65"/>
      <c r="DX52" s="64"/>
      <c r="DY52" s="65"/>
      <c r="DZ52" s="64"/>
      <c r="EA52" s="65"/>
      <c r="EB52" s="64"/>
      <c r="EC52" s="65"/>
      <c r="ED52" s="64"/>
      <c r="EE52" s="65"/>
      <c r="EF52" s="64"/>
      <c r="EG52" s="65"/>
      <c r="EH52" s="64"/>
      <c r="EI52" s="65"/>
      <c r="EJ52" s="64"/>
      <c r="EK52" s="65"/>
      <c r="EL52" s="64"/>
      <c r="EM52" s="65"/>
      <c r="EN52" s="64"/>
      <c r="EO52" s="65"/>
      <c r="EP52" s="64"/>
      <c r="EQ52" s="65"/>
      <c r="ER52" s="64"/>
      <c r="ES52" s="65"/>
      <c r="ET52" s="64"/>
      <c r="EU52" s="65"/>
      <c r="EV52" s="64"/>
      <c r="EW52" s="65"/>
      <c r="EX52" s="64"/>
      <c r="EY52" s="65"/>
      <c r="EZ52" s="64"/>
      <c r="FA52" s="65"/>
      <c r="FB52" s="64"/>
      <c r="FC52" s="65"/>
      <c r="FD52" s="64"/>
      <c r="FE52" s="65"/>
      <c r="FF52" s="64"/>
      <c r="FG52" s="65"/>
      <c r="FH52" s="64"/>
      <c r="FI52" s="65"/>
      <c r="FJ52" s="64"/>
      <c r="FK52" s="65"/>
      <c r="FL52" s="64"/>
      <c r="FM52" s="65"/>
      <c r="FN52" s="64"/>
      <c r="FO52" s="65"/>
      <c r="FP52" s="64"/>
      <c r="FQ52" s="65"/>
      <c r="FR52" s="64"/>
      <c r="FS52" s="65"/>
      <c r="FT52" s="64"/>
      <c r="FU52" s="65"/>
      <c r="FV52" s="64"/>
      <c r="FW52" s="65"/>
      <c r="FX52" s="64"/>
      <c r="FY52" s="65"/>
      <c r="FZ52" s="64"/>
      <c r="GA52" s="65"/>
      <c r="GB52" s="64"/>
      <c r="GC52" s="65"/>
      <c r="GD52" s="64"/>
      <c r="GE52" s="65"/>
      <c r="GF52" s="64"/>
      <c r="GG52" s="65"/>
      <c r="GH52" s="64"/>
      <c r="GI52" s="65"/>
      <c r="GJ52" s="64"/>
      <c r="GK52" s="65"/>
      <c r="GL52" s="64"/>
      <c r="GM52" s="65"/>
      <c r="GN52" s="64"/>
      <c r="GO52" s="65"/>
      <c r="GP52" s="64"/>
      <c r="GQ52" s="65"/>
      <c r="GR52" s="64"/>
      <c r="GS52" s="65"/>
      <c r="GT52" s="64"/>
      <c r="GU52" s="65"/>
      <c r="GV52" s="64"/>
      <c r="GW52" s="65"/>
      <c r="GX52" s="64"/>
      <c r="GY52" s="65"/>
      <c r="GZ52" s="64"/>
      <c r="HA52" s="65"/>
      <c r="HB52" s="64"/>
      <c r="HC52" s="65"/>
      <c r="HD52" s="64"/>
      <c r="HE52" s="65"/>
      <c r="HF52" s="64"/>
      <c r="HG52" s="65"/>
      <c r="HH52" s="64"/>
      <c r="HI52" s="65"/>
      <c r="HJ52" s="64"/>
      <c r="HK52" s="65"/>
      <c r="HL52" s="64"/>
      <c r="HM52" s="65"/>
      <c r="HN52" s="64"/>
      <c r="HO52" s="65"/>
      <c r="HP52" s="64"/>
      <c r="HQ52" s="65"/>
      <c r="HR52" s="64"/>
      <c r="HS52" s="65"/>
      <c r="HT52" s="64"/>
      <c r="HU52" s="65"/>
      <c r="HV52" s="64"/>
      <c r="HW52" s="65"/>
      <c r="HX52" s="64"/>
      <c r="HY52" s="65"/>
      <c r="HZ52" s="64"/>
      <c r="IA52" s="65"/>
      <c r="IB52" s="64"/>
      <c r="IC52" s="65"/>
      <c r="ID52" s="64"/>
      <c r="IE52" s="65"/>
      <c r="IF52" s="64"/>
      <c r="IG52" s="65"/>
      <c r="IH52" s="64"/>
      <c r="II52" s="65"/>
      <c r="IJ52" s="64"/>
      <c r="IK52" s="65"/>
      <c r="IL52" s="64"/>
      <c r="IM52" s="65"/>
      <c r="IN52" s="64"/>
      <c r="IO52" s="65"/>
      <c r="IP52" s="64"/>
      <c r="IQ52" s="65"/>
      <c r="IR52" s="64"/>
      <c r="IS52" s="65"/>
      <c r="IT52" s="64"/>
      <c r="IU52" s="65"/>
      <c r="IV52" s="64"/>
      <c r="IW52" s="65"/>
      <c r="IX52" s="64"/>
      <c r="IY52" s="65"/>
      <c r="IZ52" s="64"/>
      <c r="JA52" s="65"/>
      <c r="JB52" s="64"/>
      <c r="JC52" s="65"/>
      <c r="JD52" s="64"/>
      <c r="JE52" s="65"/>
      <c r="JF52" s="64"/>
      <c r="JG52" s="65"/>
      <c r="JH52" s="64"/>
      <c r="JI52" s="65"/>
      <c r="JJ52" s="64"/>
      <c r="JK52" s="65"/>
      <c r="JL52" s="64"/>
      <c r="JM52" s="65"/>
      <c r="JN52" s="64"/>
      <c r="JO52" s="65"/>
      <c r="JP52" s="64"/>
      <c r="JQ52" s="65"/>
      <c r="JR52" s="64"/>
      <c r="JS52" s="65"/>
      <c r="JT52" s="64"/>
      <c r="JU52" s="65"/>
      <c r="JV52" s="64"/>
      <c r="JW52" s="65"/>
      <c r="JX52" s="64"/>
      <c r="JY52" s="65"/>
      <c r="JZ52" s="64"/>
      <c r="KA52" s="65"/>
      <c r="KB52" s="64"/>
      <c r="KC52" s="65"/>
      <c r="KD52" s="64"/>
      <c r="KE52" s="65"/>
      <c r="KF52" s="64"/>
      <c r="KG52" s="65"/>
      <c r="KH52" s="64"/>
      <c r="KI52" s="65"/>
      <c r="KJ52" s="64"/>
      <c r="KK52" s="65"/>
      <c r="KL52" s="64"/>
      <c r="KM52" s="65"/>
      <c r="KN52" s="64"/>
      <c r="KO52" s="65"/>
      <c r="KP52" s="64"/>
      <c r="KQ52" s="65"/>
      <c r="KR52" s="64"/>
      <c r="KS52" s="65"/>
      <c r="KT52" s="64"/>
      <c r="KU52" s="65"/>
      <c r="KV52" s="64"/>
      <c r="KW52" s="65"/>
      <c r="KX52" s="64"/>
      <c r="KY52" s="65"/>
      <c r="KZ52" s="64"/>
      <c r="LA52" s="65"/>
      <c r="LB52" s="64"/>
      <c r="LC52" s="65"/>
      <c r="LD52" s="64"/>
      <c r="LE52" s="65"/>
      <c r="LH52" s="3">
        <f t="shared" si="78"/>
        <v>0.45996108852478773</v>
      </c>
      <c r="LI52" s="10">
        <f t="shared" si="86"/>
        <v>0.2055621271523079</v>
      </c>
      <c r="LK52" s="12">
        <f t="shared" si="10"/>
        <v>0.45996108852478773</v>
      </c>
      <c r="LL52" s="10" cm="1">
        <f t="array" ref="LL52">INDEX(drag_functions_data,Q52,(2*chosen_drag_function))*$B$3</f>
        <v>0.2055621271523079</v>
      </c>
      <c r="LO52" s="3" t="e">
        <f t="shared" si="80"/>
        <v>#N/A</v>
      </c>
      <c r="LP52" s="10" t="e">
        <f t="shared" si="87"/>
        <v>#N/A</v>
      </c>
      <c r="LR52" s="12">
        <f t="shared" si="11"/>
        <v>0</v>
      </c>
      <c r="LS52" s="10" cm="1">
        <f t="array" ref="LS52">INDEX(drag_functions_data,Q52,(2*$B$6)) * $B$7</f>
        <v>0</v>
      </c>
      <c r="LT52" s="24"/>
      <c r="MD52">
        <f t="shared" si="12"/>
        <v>2.5499999999999998</v>
      </c>
      <c r="ME52">
        <f t="shared" si="13"/>
        <v>1.3649989860295746</v>
      </c>
      <c r="MF52">
        <f t="shared" si="14"/>
        <v>2.5499999999999998</v>
      </c>
      <c r="MG52">
        <f t="shared" si="15"/>
        <v>0.65818240894062618</v>
      </c>
      <c r="MH52">
        <f t="shared" si="16"/>
        <v>4.5</v>
      </c>
      <c r="MI52">
        <f t="shared" si="17"/>
        <v>0.68217526522713179</v>
      </c>
      <c r="MN52">
        <f t="shared" si="18"/>
        <v>2.2000000000000002</v>
      </c>
      <c r="MO52">
        <f t="shared" si="19"/>
        <v>0.84299224790425031</v>
      </c>
      <c r="MP52" t="str">
        <f t="shared" si="20"/>
        <v/>
      </c>
      <c r="MQ52" t="str">
        <f t="shared" si="21"/>
        <v/>
      </c>
      <c r="MR52">
        <f t="shared" si="22"/>
        <v>3.7</v>
      </c>
      <c r="MS52">
        <f t="shared" si="23"/>
        <v>0.52330364927594619</v>
      </c>
      <c r="MT52" t="str">
        <f t="shared" si="24"/>
        <v/>
      </c>
      <c r="MU52" t="str">
        <f t="shared" si="25"/>
        <v/>
      </c>
      <c r="MV52">
        <f t="shared" si="26"/>
        <v>4.5</v>
      </c>
      <c r="MW52">
        <f t="shared" si="27"/>
        <v>0.48699013705853234</v>
      </c>
      <c r="MX52">
        <f t="shared" si="28"/>
        <v>5.5</v>
      </c>
      <c r="MY52">
        <f t="shared" si="29"/>
        <v>0.82872622524740913</v>
      </c>
      <c r="MZ52">
        <f t="shared" si="30"/>
        <v>4.5</v>
      </c>
      <c r="NA52">
        <f t="shared" si="31"/>
        <v>0.44808280253987454</v>
      </c>
      <c r="NB52" t="str">
        <f t="shared" si="32"/>
        <v/>
      </c>
      <c r="NC52" t="str">
        <f t="shared" si="33"/>
        <v/>
      </c>
      <c r="ND52">
        <f t="shared" si="34"/>
        <v>2.2999999999999998</v>
      </c>
      <c r="NE52">
        <f t="shared" si="35"/>
        <v>0.79760035763248294</v>
      </c>
      <c r="NF52" t="str">
        <f t="shared" si="36"/>
        <v/>
      </c>
      <c r="NG52" t="str">
        <f t="shared" si="37"/>
        <v/>
      </c>
      <c r="NH52" t="str">
        <f t="shared" si="38"/>
        <v/>
      </c>
      <c r="NI52" t="str">
        <f t="shared" si="39"/>
        <v/>
      </c>
      <c r="NJ52" t="str">
        <f t="shared" si="40"/>
        <v/>
      </c>
      <c r="NK52" t="str">
        <f t="shared" si="41"/>
        <v/>
      </c>
      <c r="NL52" t="str">
        <f t="shared" si="42"/>
        <v/>
      </c>
      <c r="NM52" t="str">
        <f t="shared" si="43"/>
        <v/>
      </c>
      <c r="NN52" t="str">
        <f t="shared" si="44"/>
        <v/>
      </c>
      <c r="NO52" t="str">
        <f t="shared" si="45"/>
        <v/>
      </c>
      <c r="NP52" t="str">
        <f t="shared" si="46"/>
        <v/>
      </c>
      <c r="NQ52" t="str">
        <f t="shared" si="47"/>
        <v/>
      </c>
      <c r="NR52" t="str">
        <f t="shared" si="48"/>
        <v/>
      </c>
      <c r="NS52" t="str">
        <f t="shared" si="49"/>
        <v/>
      </c>
      <c r="NT52" t="str">
        <f t="shared" si="50"/>
        <v/>
      </c>
      <c r="NU52" t="str">
        <f t="shared" si="51"/>
        <v/>
      </c>
      <c r="NZ52" t="str">
        <f t="shared" si="84"/>
        <v/>
      </c>
      <c r="OA52" t="str">
        <f t="shared" si="85"/>
        <v/>
      </c>
      <c r="OB52" t="str">
        <f t="shared" si="52"/>
        <v/>
      </c>
      <c r="OC52" t="str">
        <f t="shared" si="53"/>
        <v/>
      </c>
      <c r="OD52" t="str">
        <f t="shared" si="54"/>
        <v/>
      </c>
      <c r="OE52" t="str">
        <f t="shared" si="55"/>
        <v/>
      </c>
      <c r="OF52" t="str">
        <f t="shared" si="56"/>
        <v/>
      </c>
      <c r="OG52" t="str">
        <f t="shared" si="57"/>
        <v/>
      </c>
      <c r="OH52" t="str">
        <f t="shared" si="58"/>
        <v/>
      </c>
      <c r="OI52" t="str">
        <f t="shared" si="59"/>
        <v/>
      </c>
      <c r="OJ52" t="str">
        <f t="shared" si="60"/>
        <v/>
      </c>
      <c r="OK52" t="str">
        <f t="shared" si="61"/>
        <v/>
      </c>
      <c r="OL52" t="str">
        <f t="shared" si="62"/>
        <v/>
      </c>
      <c r="OM52" t="str">
        <f t="shared" si="63"/>
        <v/>
      </c>
      <c r="ON52" t="str">
        <f t="shared" si="64"/>
        <v/>
      </c>
      <c r="OO52" t="str">
        <f t="shared" si="65"/>
        <v/>
      </c>
      <c r="OP52" t="str">
        <f t="shared" si="66"/>
        <v/>
      </c>
      <c r="OQ52" t="str">
        <f t="shared" si="67"/>
        <v/>
      </c>
      <c r="OR52" t="str">
        <f t="shared" si="68"/>
        <v/>
      </c>
      <c r="OS52" t="str">
        <f t="shared" si="69"/>
        <v/>
      </c>
      <c r="OT52" t="str">
        <f t="shared" si="70"/>
        <v/>
      </c>
      <c r="OU52" t="str">
        <f t="shared" si="71"/>
        <v/>
      </c>
      <c r="OV52" t="str">
        <f t="shared" si="72"/>
        <v/>
      </c>
      <c r="OW52" t="str">
        <f t="shared" si="73"/>
        <v/>
      </c>
      <c r="OX52" t="str">
        <f t="shared" si="74"/>
        <v/>
      </c>
      <c r="OY52" t="str">
        <f t="shared" si="75"/>
        <v/>
      </c>
      <c r="OZ52" t="str">
        <f t="shared" si="76"/>
        <v/>
      </c>
      <c r="PA52" t="str">
        <f t="shared" si="77"/>
        <v/>
      </c>
    </row>
    <row r="53" spans="17:417" x14ac:dyDescent="0.25">
      <c r="Q53" s="38">
        <f t="shared" si="82"/>
        <v>38</v>
      </c>
      <c r="R53" s="21">
        <v>2.5499999999999998</v>
      </c>
      <c r="S53" s="22">
        <v>0.53603384833350354</v>
      </c>
      <c r="T53" s="178">
        <v>2.5499999999999998</v>
      </c>
      <c r="U53" s="179">
        <v>0.25846762758123804</v>
      </c>
      <c r="V53" s="24">
        <v>4.5</v>
      </c>
      <c r="W53" s="24">
        <v>0.26788960021227826</v>
      </c>
      <c r="X53" s="178">
        <v>0.46925417051634771</v>
      </c>
      <c r="Y53" s="179">
        <v>0.20500103564364605</v>
      </c>
      <c r="Z53" s="24"/>
      <c r="AA53" s="26"/>
      <c r="AB53" s="24">
        <v>2.2000000000000002</v>
      </c>
      <c r="AC53" s="24">
        <v>0.3310422816311423</v>
      </c>
      <c r="AD53" s="25"/>
      <c r="AE53" s="26"/>
      <c r="AF53" s="24">
        <v>3.7</v>
      </c>
      <c r="AG53" s="24">
        <v>0.20550086252025526</v>
      </c>
      <c r="AH53" s="25"/>
      <c r="AI53" s="26"/>
      <c r="AJ53" s="25">
        <v>4.5</v>
      </c>
      <c r="AK53" s="26">
        <v>0.19124057961922145</v>
      </c>
      <c r="AL53" s="25">
        <v>5.5</v>
      </c>
      <c r="AM53" s="26">
        <v>0.32544002763430757</v>
      </c>
      <c r="AN53" s="25">
        <v>4.5</v>
      </c>
      <c r="AO53" s="26">
        <v>0.17596170508239947</v>
      </c>
      <c r="AP53" s="25"/>
      <c r="AQ53" s="26"/>
      <c r="AR53" s="25">
        <v>2.2999999999999998</v>
      </c>
      <c r="AS53" s="26">
        <v>0.31321692800485001</v>
      </c>
      <c r="AT53" s="25"/>
      <c r="AU53" s="26"/>
      <c r="AV53" s="25"/>
      <c r="AW53" s="26"/>
      <c r="AX53" s="25"/>
      <c r="AY53" s="26"/>
      <c r="AZ53" s="25"/>
      <c r="BA53" s="26"/>
      <c r="BB53" s="25"/>
      <c r="BC53" s="26"/>
      <c r="BD53" s="25"/>
      <c r="BE53" s="26"/>
      <c r="BF53" s="25"/>
      <c r="BG53" s="26"/>
      <c r="BH53" s="25"/>
      <c r="BI53" s="26"/>
      <c r="BJ53" s="25">
        <v>1.8480421729446137</v>
      </c>
      <c r="BK53" s="26">
        <v>0.33066664217983566</v>
      </c>
      <c r="BL53" s="25"/>
      <c r="BM53" s="26"/>
      <c r="BN53" s="25"/>
      <c r="BO53" s="26"/>
      <c r="BP53" s="25"/>
      <c r="BQ53" s="26"/>
      <c r="BR53" s="25"/>
      <c r="BS53" s="26"/>
      <c r="BT53" s="25"/>
      <c r="BU53" s="26"/>
      <c r="BV53" s="25"/>
      <c r="BW53" s="26"/>
      <c r="BX53" s="25"/>
      <c r="BY53" s="26"/>
      <c r="BZ53" s="25"/>
      <c r="CA53" s="26"/>
      <c r="CB53" s="25"/>
      <c r="CC53" s="26"/>
      <c r="CD53" s="25"/>
      <c r="CE53" s="26"/>
      <c r="CF53" s="25"/>
      <c r="CG53" s="26"/>
      <c r="CH53" s="25"/>
      <c r="CI53" s="26"/>
      <c r="CJ53" s="25"/>
      <c r="CK53" s="26"/>
      <c r="CL53" s="25"/>
      <c r="CM53" s="26"/>
      <c r="CN53" s="242"/>
      <c r="CO53" s="243"/>
      <c r="CP53" s="242">
        <f t="shared" si="88"/>
        <v>9.25</v>
      </c>
      <c r="CQ53" s="243">
        <f t="shared" si="89"/>
        <v>0.13151918984428584</v>
      </c>
      <c r="CR53" s="242"/>
      <c r="CS53" s="243"/>
      <c r="CT53" s="242"/>
      <c r="CU53" s="243"/>
      <c r="CV53" s="242"/>
      <c r="CW53" s="243"/>
      <c r="CX53" s="242"/>
      <c r="CY53" s="243"/>
      <c r="CZ53" s="264"/>
      <c r="DA53" s="265"/>
      <c r="DB53" s="264">
        <v>3.700000000000002</v>
      </c>
      <c r="DC53" s="265">
        <v>0.93043818855308857</v>
      </c>
      <c r="DD53" s="264"/>
      <c r="DE53" s="265"/>
      <c r="DF53" s="64"/>
      <c r="DG53" s="65"/>
      <c r="DH53" s="64"/>
      <c r="DI53" s="65"/>
      <c r="DJ53" s="64"/>
      <c r="DK53" s="65"/>
      <c r="DL53" s="64"/>
      <c r="DM53" s="65"/>
      <c r="DN53" s="64"/>
      <c r="DO53" s="65"/>
      <c r="DP53" s="64"/>
      <c r="DQ53" s="65"/>
      <c r="DR53" s="64"/>
      <c r="DS53" s="65"/>
      <c r="DT53" s="64"/>
      <c r="DU53" s="65"/>
      <c r="DV53" s="64"/>
      <c r="DW53" s="65"/>
      <c r="DX53" s="64"/>
      <c r="DY53" s="65"/>
      <c r="DZ53" s="64"/>
      <c r="EA53" s="65"/>
      <c r="EB53" s="64"/>
      <c r="EC53" s="65"/>
      <c r="ED53" s="64"/>
      <c r="EE53" s="65"/>
      <c r="EF53" s="64"/>
      <c r="EG53" s="65"/>
      <c r="EH53" s="64"/>
      <c r="EI53" s="65"/>
      <c r="EJ53" s="64"/>
      <c r="EK53" s="65"/>
      <c r="EL53" s="64"/>
      <c r="EM53" s="65"/>
      <c r="EN53" s="64"/>
      <c r="EO53" s="65"/>
      <c r="EP53" s="64"/>
      <c r="EQ53" s="65"/>
      <c r="ER53" s="64"/>
      <c r="ES53" s="65"/>
      <c r="ET53" s="64"/>
      <c r="EU53" s="65"/>
      <c r="EV53" s="64"/>
      <c r="EW53" s="65"/>
      <c r="EX53" s="64"/>
      <c r="EY53" s="65"/>
      <c r="EZ53" s="64"/>
      <c r="FA53" s="65"/>
      <c r="FB53" s="64"/>
      <c r="FC53" s="65"/>
      <c r="FD53" s="64"/>
      <c r="FE53" s="65"/>
      <c r="FF53" s="64"/>
      <c r="FG53" s="65"/>
      <c r="FH53" s="64"/>
      <c r="FI53" s="65"/>
      <c r="FJ53" s="64"/>
      <c r="FK53" s="65"/>
      <c r="FL53" s="64"/>
      <c r="FM53" s="65"/>
      <c r="FN53" s="64"/>
      <c r="FO53" s="65"/>
      <c r="FP53" s="64"/>
      <c r="FQ53" s="65"/>
      <c r="FR53" s="64"/>
      <c r="FS53" s="65"/>
      <c r="FT53" s="64"/>
      <c r="FU53" s="65"/>
      <c r="FV53" s="64"/>
      <c r="FW53" s="65"/>
      <c r="FX53" s="64"/>
      <c r="FY53" s="65"/>
      <c r="FZ53" s="64"/>
      <c r="GA53" s="65"/>
      <c r="GB53" s="64"/>
      <c r="GC53" s="65"/>
      <c r="GD53" s="64"/>
      <c r="GE53" s="65"/>
      <c r="GF53" s="64"/>
      <c r="GG53" s="65"/>
      <c r="GH53" s="64"/>
      <c r="GI53" s="65"/>
      <c r="GJ53" s="64"/>
      <c r="GK53" s="65"/>
      <c r="GL53" s="64"/>
      <c r="GM53" s="65"/>
      <c r="GN53" s="64"/>
      <c r="GO53" s="65"/>
      <c r="GP53" s="64"/>
      <c r="GQ53" s="65"/>
      <c r="GR53" s="64"/>
      <c r="GS53" s="65"/>
      <c r="GT53" s="64"/>
      <c r="GU53" s="65"/>
      <c r="GV53" s="64"/>
      <c r="GW53" s="65"/>
      <c r="GX53" s="64"/>
      <c r="GY53" s="65"/>
      <c r="GZ53" s="64"/>
      <c r="HA53" s="65"/>
      <c r="HB53" s="64"/>
      <c r="HC53" s="65"/>
      <c r="HD53" s="64"/>
      <c r="HE53" s="65"/>
      <c r="HF53" s="64"/>
      <c r="HG53" s="65"/>
      <c r="HH53" s="64"/>
      <c r="HI53" s="65"/>
      <c r="HJ53" s="64"/>
      <c r="HK53" s="65"/>
      <c r="HL53" s="64"/>
      <c r="HM53" s="65"/>
      <c r="HN53" s="64"/>
      <c r="HO53" s="65"/>
      <c r="HP53" s="64"/>
      <c r="HQ53" s="65"/>
      <c r="HR53" s="64"/>
      <c r="HS53" s="65"/>
      <c r="HT53" s="64"/>
      <c r="HU53" s="65"/>
      <c r="HV53" s="64"/>
      <c r="HW53" s="65"/>
      <c r="HX53" s="64"/>
      <c r="HY53" s="65"/>
      <c r="HZ53" s="64"/>
      <c r="IA53" s="65"/>
      <c r="IB53" s="64"/>
      <c r="IC53" s="65"/>
      <c r="ID53" s="64"/>
      <c r="IE53" s="65"/>
      <c r="IF53" s="64"/>
      <c r="IG53" s="65"/>
      <c r="IH53" s="64"/>
      <c r="II53" s="65"/>
      <c r="IJ53" s="64"/>
      <c r="IK53" s="65"/>
      <c r="IL53" s="64"/>
      <c r="IM53" s="65"/>
      <c r="IN53" s="64"/>
      <c r="IO53" s="65"/>
      <c r="IP53" s="64"/>
      <c r="IQ53" s="65"/>
      <c r="IR53" s="64"/>
      <c r="IS53" s="65"/>
      <c r="IT53" s="64"/>
      <c r="IU53" s="65"/>
      <c r="IV53" s="64"/>
      <c r="IW53" s="65"/>
      <c r="IX53" s="64"/>
      <c r="IY53" s="65"/>
      <c r="IZ53" s="64"/>
      <c r="JA53" s="65"/>
      <c r="JB53" s="64"/>
      <c r="JC53" s="65"/>
      <c r="JD53" s="64"/>
      <c r="JE53" s="65"/>
      <c r="JF53" s="64"/>
      <c r="JG53" s="65"/>
      <c r="JH53" s="64"/>
      <c r="JI53" s="65"/>
      <c r="JJ53" s="64"/>
      <c r="JK53" s="65"/>
      <c r="JL53" s="64"/>
      <c r="JM53" s="65"/>
      <c r="JN53" s="64"/>
      <c r="JO53" s="65"/>
      <c r="JP53" s="64"/>
      <c r="JQ53" s="65"/>
      <c r="JR53" s="64"/>
      <c r="JS53" s="65"/>
      <c r="JT53" s="64"/>
      <c r="JU53" s="65"/>
      <c r="JV53" s="64"/>
      <c r="JW53" s="65"/>
      <c r="JX53" s="64"/>
      <c r="JY53" s="65"/>
      <c r="JZ53" s="64"/>
      <c r="KA53" s="65"/>
      <c r="KB53" s="64"/>
      <c r="KC53" s="65"/>
      <c r="KD53" s="64"/>
      <c r="KE53" s="65"/>
      <c r="KF53" s="64"/>
      <c r="KG53" s="65"/>
      <c r="KH53" s="64"/>
      <c r="KI53" s="65"/>
      <c r="KJ53" s="64"/>
      <c r="KK53" s="65"/>
      <c r="KL53" s="64"/>
      <c r="KM53" s="65"/>
      <c r="KN53" s="64"/>
      <c r="KO53" s="65"/>
      <c r="KP53" s="64"/>
      <c r="KQ53" s="65"/>
      <c r="KR53" s="64"/>
      <c r="KS53" s="65"/>
      <c r="KT53" s="64"/>
      <c r="KU53" s="65"/>
      <c r="KV53" s="64"/>
      <c r="KW53" s="65"/>
      <c r="KX53" s="64"/>
      <c r="KY53" s="65"/>
      <c r="KZ53" s="64"/>
      <c r="LA53" s="65"/>
      <c r="LB53" s="64"/>
      <c r="LC53" s="65"/>
      <c r="LD53" s="64"/>
      <c r="LE53" s="65"/>
      <c r="LH53" s="3">
        <f t="shared" si="78"/>
        <v>0.46925417051634771</v>
      </c>
      <c r="LI53" s="10">
        <f t="shared" si="86"/>
        <v>0.20500103564364605</v>
      </c>
      <c r="LK53" s="12">
        <f t="shared" si="10"/>
        <v>0.46925417051634771</v>
      </c>
      <c r="LL53" s="10" cm="1">
        <f t="array" ref="LL53">INDEX(drag_functions_data,Q53,(2*chosen_drag_function))*$B$3</f>
        <v>0.20500103564364605</v>
      </c>
      <c r="LO53" s="3" t="e">
        <f t="shared" si="80"/>
        <v>#N/A</v>
      </c>
      <c r="LP53" s="10" t="e">
        <f t="shared" si="87"/>
        <v>#N/A</v>
      </c>
      <c r="LR53" s="12">
        <f t="shared" si="11"/>
        <v>0</v>
      </c>
      <c r="LS53" s="10" cm="1">
        <f t="array" ref="LS53">INDEX(drag_functions_data,Q53,(2*$B$6)) * $B$7</f>
        <v>0</v>
      </c>
      <c r="LT53" s="24"/>
      <c r="MD53">
        <f t="shared" si="12"/>
        <v>2.6</v>
      </c>
      <c r="ME53">
        <f t="shared" si="13"/>
        <v>1.3585144302764649</v>
      </c>
      <c r="MF53">
        <f t="shared" si="14"/>
        <v>2.6</v>
      </c>
      <c r="MG53">
        <f t="shared" si="15"/>
        <v>0.65169785318751661</v>
      </c>
      <c r="MH53">
        <f t="shared" si="16"/>
        <v>5</v>
      </c>
      <c r="MI53">
        <f t="shared" si="17"/>
        <v>0.55961716149336005</v>
      </c>
      <c r="MN53">
        <f t="shared" si="18"/>
        <v>2.2999999999999998</v>
      </c>
      <c r="MO53">
        <f t="shared" si="19"/>
        <v>0.8105694691387022</v>
      </c>
      <c r="MP53" t="str">
        <f t="shared" si="20"/>
        <v/>
      </c>
      <c r="MQ53" t="str">
        <f t="shared" si="21"/>
        <v/>
      </c>
      <c r="MR53">
        <f t="shared" si="22"/>
        <v>3.8</v>
      </c>
      <c r="MS53">
        <f t="shared" si="23"/>
        <v>0.51487372679690369</v>
      </c>
      <c r="MT53" t="str">
        <f t="shared" si="24"/>
        <v/>
      </c>
      <c r="MU53" t="str">
        <f t="shared" si="25"/>
        <v/>
      </c>
      <c r="MV53">
        <f t="shared" si="26"/>
        <v>5</v>
      </c>
      <c r="MW53">
        <f t="shared" si="27"/>
        <v>0.46234882519671572</v>
      </c>
      <c r="MX53">
        <f t="shared" si="28"/>
        <v>6</v>
      </c>
      <c r="MY53">
        <f t="shared" si="29"/>
        <v>0.7710136790447335</v>
      </c>
      <c r="MZ53">
        <f t="shared" si="30"/>
        <v>5</v>
      </c>
      <c r="NA53">
        <f t="shared" si="31"/>
        <v>0.40852701244590589</v>
      </c>
      <c r="NB53" t="str">
        <f t="shared" si="32"/>
        <v/>
      </c>
      <c r="NC53" t="str">
        <f t="shared" si="33"/>
        <v/>
      </c>
      <c r="ND53">
        <f t="shared" si="34"/>
        <v>2.4</v>
      </c>
      <c r="NE53">
        <f t="shared" si="35"/>
        <v>0.77166213462004452</v>
      </c>
      <c r="NF53" t="str">
        <f t="shared" si="36"/>
        <v/>
      </c>
      <c r="NG53" t="str">
        <f t="shared" si="37"/>
        <v/>
      </c>
      <c r="NH53" t="str">
        <f t="shared" si="38"/>
        <v/>
      </c>
      <c r="NI53" t="str">
        <f t="shared" si="39"/>
        <v/>
      </c>
      <c r="NJ53" t="str">
        <f t="shared" si="40"/>
        <v/>
      </c>
      <c r="NK53" t="str">
        <f t="shared" si="41"/>
        <v/>
      </c>
      <c r="NL53" t="str">
        <f t="shared" si="42"/>
        <v/>
      </c>
      <c r="NM53" t="str">
        <f t="shared" si="43"/>
        <v/>
      </c>
      <c r="NN53" t="str">
        <f t="shared" si="44"/>
        <v/>
      </c>
      <c r="NO53" t="str">
        <f t="shared" si="45"/>
        <v/>
      </c>
      <c r="NP53" t="str">
        <f t="shared" si="46"/>
        <v/>
      </c>
      <c r="NQ53" t="str">
        <f t="shared" si="47"/>
        <v/>
      </c>
      <c r="NR53" t="str">
        <f t="shared" si="48"/>
        <v/>
      </c>
      <c r="NS53" t="str">
        <f t="shared" si="49"/>
        <v/>
      </c>
      <c r="NT53" t="str">
        <f t="shared" si="50"/>
        <v/>
      </c>
      <c r="NU53" t="str">
        <f t="shared" si="51"/>
        <v/>
      </c>
      <c r="NZ53" t="str">
        <f t="shared" si="84"/>
        <v/>
      </c>
      <c r="OA53" t="str">
        <f t="shared" si="85"/>
        <v/>
      </c>
      <c r="OB53" t="str">
        <f t="shared" si="52"/>
        <v/>
      </c>
      <c r="OC53" t="str">
        <f t="shared" si="53"/>
        <v/>
      </c>
      <c r="OD53" t="str">
        <f t="shared" si="54"/>
        <v/>
      </c>
      <c r="OE53" t="str">
        <f t="shared" si="55"/>
        <v/>
      </c>
      <c r="OF53" t="str">
        <f t="shared" si="56"/>
        <v/>
      </c>
      <c r="OG53" t="str">
        <f t="shared" si="57"/>
        <v/>
      </c>
      <c r="OH53" t="str">
        <f t="shared" si="58"/>
        <v/>
      </c>
      <c r="OI53" t="str">
        <f t="shared" si="59"/>
        <v/>
      </c>
      <c r="OJ53" t="str">
        <f t="shared" si="60"/>
        <v/>
      </c>
      <c r="OK53" t="str">
        <f t="shared" si="61"/>
        <v/>
      </c>
      <c r="OL53" t="str">
        <f t="shared" si="62"/>
        <v/>
      </c>
      <c r="OM53" t="str">
        <f t="shared" si="63"/>
        <v/>
      </c>
      <c r="ON53" t="str">
        <f t="shared" si="64"/>
        <v/>
      </c>
      <c r="OO53" t="str">
        <f t="shared" si="65"/>
        <v/>
      </c>
      <c r="OP53" t="str">
        <f t="shared" si="66"/>
        <v/>
      </c>
      <c r="OQ53" t="str">
        <f t="shared" si="67"/>
        <v/>
      </c>
      <c r="OR53" t="str">
        <f t="shared" si="68"/>
        <v/>
      </c>
      <c r="OS53" t="str">
        <f t="shared" si="69"/>
        <v/>
      </c>
      <c r="OT53" t="str">
        <f t="shared" si="70"/>
        <v/>
      </c>
      <c r="OU53" t="str">
        <f t="shared" si="71"/>
        <v/>
      </c>
      <c r="OV53" t="str">
        <f t="shared" si="72"/>
        <v/>
      </c>
      <c r="OW53" t="str">
        <f t="shared" si="73"/>
        <v/>
      </c>
      <c r="OX53" t="str">
        <f t="shared" si="74"/>
        <v/>
      </c>
      <c r="OY53" t="str">
        <f t="shared" si="75"/>
        <v/>
      </c>
      <c r="OZ53" t="str">
        <f t="shared" si="76"/>
        <v/>
      </c>
      <c r="PA53" t="str">
        <f t="shared" si="77"/>
        <v/>
      </c>
    </row>
    <row r="54" spans="17:417" x14ac:dyDescent="0.25">
      <c r="Q54" s="38">
        <f t="shared" si="82"/>
        <v>39</v>
      </c>
      <c r="R54" s="21">
        <v>2.6</v>
      </c>
      <c r="S54" s="22">
        <v>0.53348736924403317</v>
      </c>
      <c r="T54" s="178">
        <v>2.6</v>
      </c>
      <c r="U54" s="179">
        <v>0.25592114849176772</v>
      </c>
      <c r="V54" s="24">
        <v>5</v>
      </c>
      <c r="W54" s="24">
        <v>0.21976114542128911</v>
      </c>
      <c r="X54" s="178">
        <v>0.47836675275050561</v>
      </c>
      <c r="Y54" s="179">
        <v>0.20441050366284355</v>
      </c>
      <c r="Z54" s="24"/>
      <c r="AA54" s="26"/>
      <c r="AB54" s="24">
        <v>2.2999999999999998</v>
      </c>
      <c r="AC54" s="24">
        <v>0.31830988618379069</v>
      </c>
      <c r="AD54" s="25"/>
      <c r="AE54" s="26"/>
      <c r="AF54" s="24">
        <v>3.8</v>
      </c>
      <c r="AG54" s="24">
        <v>0.20219043970394385</v>
      </c>
      <c r="AH54" s="25"/>
      <c r="AI54" s="26"/>
      <c r="AJ54" s="25">
        <v>5</v>
      </c>
      <c r="AK54" s="26">
        <v>0.1815639590792342</v>
      </c>
      <c r="AL54" s="25">
        <v>6</v>
      </c>
      <c r="AM54" s="26">
        <v>0.30277636373802169</v>
      </c>
      <c r="AN54" s="25">
        <v>5</v>
      </c>
      <c r="AO54" s="26">
        <v>0.1604281826366305</v>
      </c>
      <c r="AP54" s="25"/>
      <c r="AQ54" s="26"/>
      <c r="AR54" s="25">
        <v>2.4</v>
      </c>
      <c r="AS54" s="26">
        <v>0.30303101164696872</v>
      </c>
      <c r="AT54" s="25"/>
      <c r="AU54" s="26"/>
      <c r="AV54" s="25"/>
      <c r="AW54" s="26"/>
      <c r="AX54" s="25"/>
      <c r="AY54" s="26"/>
      <c r="AZ54" s="25"/>
      <c r="BA54" s="26"/>
      <c r="BB54" s="25"/>
      <c r="BC54" s="26"/>
      <c r="BD54" s="25"/>
      <c r="BE54" s="26"/>
      <c r="BF54" s="25"/>
      <c r="BG54" s="26"/>
      <c r="BH54" s="25"/>
      <c r="BI54" s="26"/>
      <c r="BJ54" s="25">
        <v>1.8973665961010278</v>
      </c>
      <c r="BK54" s="26">
        <v>0.32638933806115666</v>
      </c>
      <c r="BL54" s="25"/>
      <c r="BM54" s="26"/>
      <c r="BN54" s="25"/>
      <c r="BO54" s="26"/>
      <c r="BP54" s="25"/>
      <c r="BQ54" s="26"/>
      <c r="BR54" s="25"/>
      <c r="BS54" s="26"/>
      <c r="BT54" s="25"/>
      <c r="BU54" s="26"/>
      <c r="BV54" s="25"/>
      <c r="BW54" s="26"/>
      <c r="BX54" s="25"/>
      <c r="BY54" s="26"/>
      <c r="BZ54" s="25"/>
      <c r="CA54" s="26"/>
      <c r="CB54" s="25"/>
      <c r="CC54" s="26"/>
      <c r="CD54" s="25"/>
      <c r="CE54" s="26"/>
      <c r="CF54" s="25"/>
      <c r="CG54" s="26"/>
      <c r="CH54" s="25"/>
      <c r="CI54" s="26"/>
      <c r="CJ54" s="25"/>
      <c r="CK54" s="26"/>
      <c r="CL54" s="25"/>
      <c r="CM54" s="26"/>
      <c r="CN54" s="242"/>
      <c r="CO54" s="243"/>
      <c r="CP54" s="242">
        <f t="shared" si="88"/>
        <v>9.5</v>
      </c>
      <c r="CQ54" s="243">
        <f t="shared" si="89"/>
        <v>0.12977713690461004</v>
      </c>
      <c r="CR54" s="242"/>
      <c r="CS54" s="243"/>
      <c r="CT54" s="242"/>
      <c r="CU54" s="243"/>
      <c r="CV54" s="242"/>
      <c r="CW54" s="243"/>
      <c r="CX54" s="242"/>
      <c r="CY54" s="243"/>
      <c r="CZ54" s="264"/>
      <c r="DA54" s="265"/>
      <c r="DB54" s="264">
        <v>3.800000000000002</v>
      </c>
      <c r="DC54" s="265">
        <v>0.92838183450922873</v>
      </c>
      <c r="DD54" s="264"/>
      <c r="DE54" s="265"/>
      <c r="DF54" s="64"/>
      <c r="DG54" s="65"/>
      <c r="DH54" s="64"/>
      <c r="DI54" s="65"/>
      <c r="DJ54" s="64"/>
      <c r="DK54" s="65"/>
      <c r="DL54" s="64"/>
      <c r="DM54" s="65"/>
      <c r="DN54" s="64"/>
      <c r="DO54" s="65"/>
      <c r="DP54" s="64"/>
      <c r="DQ54" s="65"/>
      <c r="DR54" s="64"/>
      <c r="DS54" s="65"/>
      <c r="DT54" s="64"/>
      <c r="DU54" s="65"/>
      <c r="DV54" s="64"/>
      <c r="DW54" s="65"/>
      <c r="DX54" s="64"/>
      <c r="DY54" s="65"/>
      <c r="DZ54" s="64"/>
      <c r="EA54" s="65"/>
      <c r="EB54" s="64"/>
      <c r="EC54" s="65"/>
      <c r="ED54" s="64"/>
      <c r="EE54" s="65"/>
      <c r="EF54" s="64"/>
      <c r="EG54" s="65"/>
      <c r="EH54" s="64"/>
      <c r="EI54" s="65"/>
      <c r="EJ54" s="64"/>
      <c r="EK54" s="65"/>
      <c r="EL54" s="64"/>
      <c r="EM54" s="65"/>
      <c r="EN54" s="64"/>
      <c r="EO54" s="65"/>
      <c r="EP54" s="64"/>
      <c r="EQ54" s="65"/>
      <c r="ER54" s="64"/>
      <c r="ES54" s="65"/>
      <c r="ET54" s="64"/>
      <c r="EU54" s="65"/>
      <c r="EV54" s="64"/>
      <c r="EW54" s="65"/>
      <c r="EX54" s="64"/>
      <c r="EY54" s="65"/>
      <c r="EZ54" s="64"/>
      <c r="FA54" s="65"/>
      <c r="FB54" s="64"/>
      <c r="FC54" s="65"/>
      <c r="FD54" s="64"/>
      <c r="FE54" s="65"/>
      <c r="FF54" s="64"/>
      <c r="FG54" s="65"/>
      <c r="FH54" s="64"/>
      <c r="FI54" s="65"/>
      <c r="FJ54" s="64"/>
      <c r="FK54" s="65"/>
      <c r="FL54" s="64"/>
      <c r="FM54" s="65"/>
      <c r="FN54" s="64"/>
      <c r="FO54" s="65"/>
      <c r="FP54" s="64"/>
      <c r="FQ54" s="65"/>
      <c r="FR54" s="64"/>
      <c r="FS54" s="65"/>
      <c r="FT54" s="64"/>
      <c r="FU54" s="65"/>
      <c r="FV54" s="64"/>
      <c r="FW54" s="65"/>
      <c r="FX54" s="64"/>
      <c r="FY54" s="65"/>
      <c r="FZ54" s="64"/>
      <c r="GA54" s="65"/>
      <c r="GB54" s="64"/>
      <c r="GC54" s="65"/>
      <c r="GD54" s="64"/>
      <c r="GE54" s="65"/>
      <c r="GF54" s="64"/>
      <c r="GG54" s="65"/>
      <c r="GH54" s="64"/>
      <c r="GI54" s="65"/>
      <c r="GJ54" s="64"/>
      <c r="GK54" s="65"/>
      <c r="GL54" s="64"/>
      <c r="GM54" s="65"/>
      <c r="GN54" s="64"/>
      <c r="GO54" s="65"/>
      <c r="GP54" s="64"/>
      <c r="GQ54" s="65"/>
      <c r="GR54" s="64"/>
      <c r="GS54" s="65"/>
      <c r="GT54" s="64"/>
      <c r="GU54" s="65"/>
      <c r="GV54" s="64"/>
      <c r="GW54" s="65"/>
      <c r="GX54" s="64"/>
      <c r="GY54" s="65"/>
      <c r="GZ54" s="64"/>
      <c r="HA54" s="65"/>
      <c r="HB54" s="64"/>
      <c r="HC54" s="65"/>
      <c r="HD54" s="64"/>
      <c r="HE54" s="65"/>
      <c r="HF54" s="64"/>
      <c r="HG54" s="65"/>
      <c r="HH54" s="64"/>
      <c r="HI54" s="65"/>
      <c r="HJ54" s="64"/>
      <c r="HK54" s="65"/>
      <c r="HL54" s="64"/>
      <c r="HM54" s="65"/>
      <c r="HN54" s="64"/>
      <c r="HO54" s="65"/>
      <c r="HP54" s="64"/>
      <c r="HQ54" s="65"/>
      <c r="HR54" s="64"/>
      <c r="HS54" s="65"/>
      <c r="HT54" s="64"/>
      <c r="HU54" s="65"/>
      <c r="HV54" s="64"/>
      <c r="HW54" s="65"/>
      <c r="HX54" s="64"/>
      <c r="HY54" s="65"/>
      <c r="HZ54" s="64"/>
      <c r="IA54" s="65"/>
      <c r="IB54" s="64"/>
      <c r="IC54" s="65"/>
      <c r="ID54" s="64"/>
      <c r="IE54" s="65"/>
      <c r="IF54" s="64"/>
      <c r="IG54" s="65"/>
      <c r="IH54" s="64"/>
      <c r="II54" s="65"/>
      <c r="IJ54" s="64"/>
      <c r="IK54" s="65"/>
      <c r="IL54" s="64"/>
      <c r="IM54" s="65"/>
      <c r="IN54" s="64"/>
      <c r="IO54" s="65"/>
      <c r="IP54" s="64"/>
      <c r="IQ54" s="65"/>
      <c r="IR54" s="64"/>
      <c r="IS54" s="65"/>
      <c r="IT54" s="64"/>
      <c r="IU54" s="65"/>
      <c r="IV54" s="64"/>
      <c r="IW54" s="65"/>
      <c r="IX54" s="64"/>
      <c r="IY54" s="65"/>
      <c r="IZ54" s="64"/>
      <c r="JA54" s="65"/>
      <c r="JB54" s="64"/>
      <c r="JC54" s="65"/>
      <c r="JD54" s="64"/>
      <c r="JE54" s="65"/>
      <c r="JF54" s="64"/>
      <c r="JG54" s="65"/>
      <c r="JH54" s="64"/>
      <c r="JI54" s="65"/>
      <c r="JJ54" s="64"/>
      <c r="JK54" s="65"/>
      <c r="JL54" s="64"/>
      <c r="JM54" s="65"/>
      <c r="JN54" s="64"/>
      <c r="JO54" s="65"/>
      <c r="JP54" s="64"/>
      <c r="JQ54" s="65"/>
      <c r="JR54" s="64"/>
      <c r="JS54" s="65"/>
      <c r="JT54" s="64"/>
      <c r="JU54" s="65"/>
      <c r="JV54" s="64"/>
      <c r="JW54" s="65"/>
      <c r="JX54" s="64"/>
      <c r="JY54" s="65"/>
      <c r="JZ54" s="64"/>
      <c r="KA54" s="65"/>
      <c r="KB54" s="64"/>
      <c r="KC54" s="65"/>
      <c r="KD54" s="64"/>
      <c r="KE54" s="65"/>
      <c r="KF54" s="64"/>
      <c r="KG54" s="65"/>
      <c r="KH54" s="64"/>
      <c r="KI54" s="65"/>
      <c r="KJ54" s="64"/>
      <c r="KK54" s="65"/>
      <c r="KL54" s="64"/>
      <c r="KM54" s="65"/>
      <c r="KN54" s="64"/>
      <c r="KO54" s="65"/>
      <c r="KP54" s="64"/>
      <c r="KQ54" s="65"/>
      <c r="KR54" s="64"/>
      <c r="KS54" s="65"/>
      <c r="KT54" s="64"/>
      <c r="KU54" s="65"/>
      <c r="KV54" s="64"/>
      <c r="KW54" s="65"/>
      <c r="KX54" s="64"/>
      <c r="KY54" s="65"/>
      <c r="KZ54" s="64"/>
      <c r="LA54" s="65"/>
      <c r="LB54" s="64"/>
      <c r="LC54" s="65"/>
      <c r="LD54" s="64"/>
      <c r="LE54" s="65"/>
      <c r="LH54" s="3">
        <f t="shared" si="78"/>
        <v>0.47836675275050561</v>
      </c>
      <c r="LI54" s="10">
        <f t="shared" si="86"/>
        <v>0.20441050366284355</v>
      </c>
      <c r="LK54" s="12">
        <f t="shared" si="10"/>
        <v>0.47836675275050561</v>
      </c>
      <c r="LL54" s="10" cm="1">
        <f t="array" ref="LL54">INDEX(drag_functions_data,Q54,(2*chosen_drag_function))*$B$3</f>
        <v>0.20441050366284355</v>
      </c>
      <c r="LO54" s="3" t="e">
        <f t="shared" si="80"/>
        <v>#N/A</v>
      </c>
      <c r="LP54" s="10" t="e">
        <f t="shared" si="87"/>
        <v>#N/A</v>
      </c>
      <c r="LR54" s="12">
        <f t="shared" si="11"/>
        <v>0</v>
      </c>
      <c r="LS54" s="10" cm="1">
        <f t="array" ref="LS54">INDEX(drag_functions_data,Q54,(2*$B$6)) * $B$7</f>
        <v>0</v>
      </c>
      <c r="LT54" s="24"/>
      <c r="MD54">
        <f t="shared" si="12"/>
        <v>2.65</v>
      </c>
      <c r="ME54">
        <f t="shared" si="13"/>
        <v>1.3487875966468004</v>
      </c>
      <c r="MF54">
        <f t="shared" si="14"/>
        <v>2.65</v>
      </c>
      <c r="MG54">
        <f t="shared" si="15"/>
        <v>0.64521329743440703</v>
      </c>
      <c r="MH54">
        <f t="shared" si="16"/>
        <v>5.5</v>
      </c>
      <c r="MI54">
        <f t="shared" si="17"/>
        <v>0.43446523545834442</v>
      </c>
      <c r="MN54">
        <f t="shared" si="18"/>
        <v>2.4</v>
      </c>
      <c r="MO54">
        <f t="shared" si="19"/>
        <v>0.77166213462004452</v>
      </c>
      <c r="MP54" t="str">
        <f t="shared" si="20"/>
        <v/>
      </c>
      <c r="MQ54" t="str">
        <f t="shared" si="21"/>
        <v/>
      </c>
      <c r="MR54">
        <f t="shared" si="22"/>
        <v>3.9</v>
      </c>
      <c r="MS54">
        <f t="shared" si="23"/>
        <v>0.50644380431786118</v>
      </c>
      <c r="MT54" t="str">
        <f t="shared" si="24"/>
        <v/>
      </c>
      <c r="MU54" t="str">
        <f t="shared" si="25"/>
        <v/>
      </c>
      <c r="MV54">
        <f t="shared" si="26"/>
        <v>5.5</v>
      </c>
      <c r="MW54">
        <f t="shared" si="27"/>
        <v>0.45067662484111848</v>
      </c>
      <c r="MX54" t="str">
        <f t="shared" si="28"/>
        <v/>
      </c>
      <c r="MY54" t="str">
        <f t="shared" si="29"/>
        <v/>
      </c>
      <c r="MZ54">
        <f t="shared" si="30"/>
        <v>5.5</v>
      </c>
      <c r="NA54">
        <f t="shared" si="31"/>
        <v>0.35665056642102899</v>
      </c>
      <c r="NB54" t="str">
        <f t="shared" si="32"/>
        <v/>
      </c>
      <c r="NC54" t="str">
        <f t="shared" si="33"/>
        <v/>
      </c>
      <c r="ND54">
        <f t="shared" si="34"/>
        <v>2.5</v>
      </c>
      <c r="NE54">
        <f t="shared" si="35"/>
        <v>0.7392393558544964</v>
      </c>
      <c r="NF54" t="str">
        <f t="shared" si="36"/>
        <v/>
      </c>
      <c r="NG54" t="str">
        <f t="shared" si="37"/>
        <v/>
      </c>
      <c r="NH54" t="str">
        <f t="shared" si="38"/>
        <v/>
      </c>
      <c r="NI54" t="str">
        <f t="shared" si="39"/>
        <v/>
      </c>
      <c r="NJ54" t="str">
        <f t="shared" si="40"/>
        <v/>
      </c>
      <c r="NK54" t="str">
        <f t="shared" si="41"/>
        <v/>
      </c>
      <c r="NL54" t="str">
        <f t="shared" si="42"/>
        <v/>
      </c>
      <c r="NM54" t="str">
        <f t="shared" si="43"/>
        <v/>
      </c>
      <c r="NN54" t="str">
        <f t="shared" si="44"/>
        <v/>
      </c>
      <c r="NO54" t="str">
        <f t="shared" si="45"/>
        <v/>
      </c>
      <c r="NP54" t="str">
        <f t="shared" si="46"/>
        <v/>
      </c>
      <c r="NQ54" t="str">
        <f t="shared" si="47"/>
        <v/>
      </c>
      <c r="NR54" t="str">
        <f t="shared" si="48"/>
        <v/>
      </c>
      <c r="NS54" t="str">
        <f t="shared" si="49"/>
        <v/>
      </c>
      <c r="NT54" t="str">
        <f t="shared" si="50"/>
        <v/>
      </c>
      <c r="NU54" t="str">
        <f t="shared" si="51"/>
        <v/>
      </c>
      <c r="NZ54" t="str">
        <f t="shared" si="84"/>
        <v/>
      </c>
      <c r="OA54" t="str">
        <f t="shared" si="85"/>
        <v/>
      </c>
      <c r="OB54" t="str">
        <f t="shared" si="52"/>
        <v/>
      </c>
      <c r="OC54" t="str">
        <f t="shared" si="53"/>
        <v/>
      </c>
      <c r="OD54" t="str">
        <f t="shared" si="54"/>
        <v/>
      </c>
      <c r="OE54" t="str">
        <f t="shared" si="55"/>
        <v/>
      </c>
      <c r="OF54" t="str">
        <f t="shared" si="56"/>
        <v/>
      </c>
      <c r="OG54" t="str">
        <f t="shared" si="57"/>
        <v/>
      </c>
      <c r="OH54" t="str">
        <f t="shared" si="58"/>
        <v/>
      </c>
      <c r="OI54" t="str">
        <f t="shared" si="59"/>
        <v/>
      </c>
      <c r="OJ54" t="str">
        <f t="shared" si="60"/>
        <v/>
      </c>
      <c r="OK54" t="str">
        <f t="shared" si="61"/>
        <v/>
      </c>
      <c r="OL54" t="str">
        <f t="shared" si="62"/>
        <v/>
      </c>
      <c r="OM54" t="str">
        <f t="shared" si="63"/>
        <v/>
      </c>
      <c r="ON54" t="str">
        <f t="shared" si="64"/>
        <v/>
      </c>
      <c r="OO54" t="str">
        <f t="shared" si="65"/>
        <v/>
      </c>
      <c r="OP54" t="str">
        <f t="shared" si="66"/>
        <v/>
      </c>
      <c r="OQ54" t="str">
        <f t="shared" si="67"/>
        <v/>
      </c>
      <c r="OR54" t="str">
        <f t="shared" si="68"/>
        <v/>
      </c>
      <c r="OS54" t="str">
        <f t="shared" si="69"/>
        <v/>
      </c>
      <c r="OT54" t="str">
        <f t="shared" si="70"/>
        <v/>
      </c>
      <c r="OU54" t="str">
        <f t="shared" si="71"/>
        <v/>
      </c>
      <c r="OV54" t="str">
        <f t="shared" si="72"/>
        <v/>
      </c>
      <c r="OW54" t="str">
        <f t="shared" si="73"/>
        <v/>
      </c>
      <c r="OX54" t="str">
        <f t="shared" si="74"/>
        <v/>
      </c>
      <c r="OY54" t="str">
        <f t="shared" si="75"/>
        <v/>
      </c>
      <c r="OZ54" t="str">
        <f t="shared" si="76"/>
        <v/>
      </c>
      <c r="PA54" t="str">
        <f t="shared" si="77"/>
        <v/>
      </c>
    </row>
    <row r="55" spans="17:417" x14ac:dyDescent="0.25">
      <c r="Q55" s="38">
        <f t="shared" si="82"/>
        <v>40</v>
      </c>
      <c r="R55" s="21">
        <v>2.65</v>
      </c>
      <c r="S55" s="22">
        <v>0.52966765060982768</v>
      </c>
      <c r="T55" s="178">
        <v>2.65</v>
      </c>
      <c r="U55" s="179">
        <v>0.25337466940229741</v>
      </c>
      <c r="V55" s="24">
        <v>5.5</v>
      </c>
      <c r="W55" s="24">
        <v>0.17061409899451183</v>
      </c>
      <c r="X55" s="178">
        <v>0.48730896126291506</v>
      </c>
      <c r="Y55" s="179">
        <v>0.2039199886896097</v>
      </c>
      <c r="Z55" s="24"/>
      <c r="AA55" s="26"/>
      <c r="AB55" s="24">
        <v>2.4</v>
      </c>
      <c r="AC55" s="24">
        <v>0.30303101164696872</v>
      </c>
      <c r="AD55" s="25"/>
      <c r="AE55" s="26"/>
      <c r="AF55" s="24">
        <v>3.9</v>
      </c>
      <c r="AG55" s="24">
        <v>0.19888001688763243</v>
      </c>
      <c r="AH55" s="25"/>
      <c r="AI55" s="26"/>
      <c r="AJ55" s="25">
        <v>5.5</v>
      </c>
      <c r="AK55" s="26">
        <v>0.17698029671818763</v>
      </c>
      <c r="AL55" s="25"/>
      <c r="AM55" s="26"/>
      <c r="AN55" s="25">
        <v>5.5</v>
      </c>
      <c r="AO55" s="26">
        <v>0.14005634992086791</v>
      </c>
      <c r="AP55" s="25"/>
      <c r="AQ55" s="26"/>
      <c r="AR55" s="25">
        <v>2.5</v>
      </c>
      <c r="AS55" s="26">
        <v>0.29029861619961711</v>
      </c>
      <c r="AT55" s="25"/>
      <c r="AU55" s="26"/>
      <c r="AV55" s="25"/>
      <c r="AW55" s="26"/>
      <c r="AX55" s="25"/>
      <c r="AY55" s="26"/>
      <c r="AZ55" s="25"/>
      <c r="BA55" s="26"/>
      <c r="BB55" s="25"/>
      <c r="BC55" s="26"/>
      <c r="BD55" s="25"/>
      <c r="BE55" s="26"/>
      <c r="BF55" s="25"/>
      <c r="BG55" s="26"/>
      <c r="BH55" s="25"/>
      <c r="BI55" s="26"/>
      <c r="BJ55" s="25">
        <v>1.9480074928505937</v>
      </c>
      <c r="BK55" s="26">
        <v>0.32216736256711009</v>
      </c>
      <c r="BL55" s="25"/>
      <c r="BM55" s="26"/>
      <c r="BN55" s="25"/>
      <c r="BO55" s="26"/>
      <c r="BP55" s="25"/>
      <c r="BQ55" s="26"/>
      <c r="BR55" s="25"/>
      <c r="BS55" s="26"/>
      <c r="BT55" s="25"/>
      <c r="BU55" s="26"/>
      <c r="BV55" s="25"/>
      <c r="BW55" s="26"/>
      <c r="BX55" s="25"/>
      <c r="BY55" s="26"/>
      <c r="BZ55" s="25"/>
      <c r="CA55" s="26"/>
      <c r="CB55" s="25"/>
      <c r="CC55" s="26"/>
      <c r="CD55" s="25"/>
      <c r="CE55" s="26"/>
      <c r="CF55" s="25"/>
      <c r="CG55" s="26"/>
      <c r="CH55" s="25"/>
      <c r="CI55" s="26"/>
      <c r="CJ55" s="25"/>
      <c r="CK55" s="26"/>
      <c r="CL55" s="25"/>
      <c r="CM55" s="26"/>
      <c r="CN55" s="242"/>
      <c r="CO55" s="243"/>
      <c r="CP55" s="242">
        <f t="shared" si="88"/>
        <v>9.75</v>
      </c>
      <c r="CQ55" s="243">
        <f t="shared" si="89"/>
        <v>0.12810252304406972</v>
      </c>
      <c r="CR55" s="242"/>
      <c r="CS55" s="243"/>
      <c r="CT55" s="242"/>
      <c r="CU55" s="243"/>
      <c r="CV55" s="242"/>
      <c r="CW55" s="243"/>
      <c r="CX55" s="242"/>
      <c r="CY55" s="243"/>
      <c r="CZ55" s="264"/>
      <c r="DA55" s="265"/>
      <c r="DB55" s="264">
        <v>3.9000000000000021</v>
      </c>
      <c r="DC55" s="265">
        <v>0.92634049372077187</v>
      </c>
      <c r="DD55" s="264"/>
      <c r="DE55" s="265"/>
      <c r="DF55" s="64"/>
      <c r="DG55" s="65"/>
      <c r="DH55" s="64"/>
      <c r="DI55" s="65"/>
      <c r="DJ55" s="64"/>
      <c r="DK55" s="65"/>
      <c r="DL55" s="64"/>
      <c r="DM55" s="65"/>
      <c r="DN55" s="64"/>
      <c r="DO55" s="65"/>
      <c r="DP55" s="64"/>
      <c r="DQ55" s="65"/>
      <c r="DR55" s="64"/>
      <c r="DS55" s="65"/>
      <c r="DT55" s="64"/>
      <c r="DU55" s="65"/>
      <c r="DV55" s="64"/>
      <c r="DW55" s="65"/>
      <c r="DX55" s="64"/>
      <c r="DY55" s="65"/>
      <c r="DZ55" s="64"/>
      <c r="EA55" s="65"/>
      <c r="EB55" s="64"/>
      <c r="EC55" s="65"/>
      <c r="ED55" s="64"/>
      <c r="EE55" s="65"/>
      <c r="EF55" s="64"/>
      <c r="EG55" s="65"/>
      <c r="EH55" s="64"/>
      <c r="EI55" s="65"/>
      <c r="EJ55" s="64"/>
      <c r="EK55" s="65"/>
      <c r="EL55" s="64"/>
      <c r="EM55" s="65"/>
      <c r="EN55" s="64"/>
      <c r="EO55" s="65"/>
      <c r="EP55" s="64"/>
      <c r="EQ55" s="65"/>
      <c r="ER55" s="64"/>
      <c r="ES55" s="65"/>
      <c r="ET55" s="64"/>
      <c r="EU55" s="65"/>
      <c r="EV55" s="64"/>
      <c r="EW55" s="65"/>
      <c r="EX55" s="64"/>
      <c r="EY55" s="65"/>
      <c r="EZ55" s="64"/>
      <c r="FA55" s="65"/>
      <c r="FB55" s="64"/>
      <c r="FC55" s="65"/>
      <c r="FD55" s="64"/>
      <c r="FE55" s="65"/>
      <c r="FF55" s="64"/>
      <c r="FG55" s="65"/>
      <c r="FH55" s="64"/>
      <c r="FI55" s="65"/>
      <c r="FJ55" s="64"/>
      <c r="FK55" s="65"/>
      <c r="FL55" s="64"/>
      <c r="FM55" s="65"/>
      <c r="FN55" s="64"/>
      <c r="FO55" s="65"/>
      <c r="FP55" s="64"/>
      <c r="FQ55" s="65"/>
      <c r="FR55" s="64"/>
      <c r="FS55" s="65"/>
      <c r="FT55" s="64"/>
      <c r="FU55" s="65"/>
      <c r="FV55" s="64"/>
      <c r="FW55" s="65"/>
      <c r="FX55" s="64"/>
      <c r="FY55" s="65"/>
      <c r="FZ55" s="64"/>
      <c r="GA55" s="65"/>
      <c r="GB55" s="64"/>
      <c r="GC55" s="65"/>
      <c r="GD55" s="64"/>
      <c r="GE55" s="65"/>
      <c r="GF55" s="64"/>
      <c r="GG55" s="65"/>
      <c r="GH55" s="64"/>
      <c r="GI55" s="65"/>
      <c r="GJ55" s="64"/>
      <c r="GK55" s="65"/>
      <c r="GL55" s="64"/>
      <c r="GM55" s="65"/>
      <c r="GN55" s="64"/>
      <c r="GO55" s="65"/>
      <c r="GP55" s="64"/>
      <c r="GQ55" s="65"/>
      <c r="GR55" s="64"/>
      <c r="GS55" s="65"/>
      <c r="GT55" s="64"/>
      <c r="GU55" s="65"/>
      <c r="GV55" s="64"/>
      <c r="GW55" s="65"/>
      <c r="GX55" s="64"/>
      <c r="GY55" s="65"/>
      <c r="GZ55" s="64"/>
      <c r="HA55" s="65"/>
      <c r="HB55" s="64"/>
      <c r="HC55" s="65"/>
      <c r="HD55" s="64"/>
      <c r="HE55" s="65"/>
      <c r="HF55" s="64"/>
      <c r="HG55" s="65"/>
      <c r="HH55" s="64"/>
      <c r="HI55" s="65"/>
      <c r="HJ55" s="64"/>
      <c r="HK55" s="65"/>
      <c r="HL55" s="64"/>
      <c r="HM55" s="65"/>
      <c r="HN55" s="64"/>
      <c r="HO55" s="65"/>
      <c r="HP55" s="64"/>
      <c r="HQ55" s="65"/>
      <c r="HR55" s="64"/>
      <c r="HS55" s="65"/>
      <c r="HT55" s="64"/>
      <c r="HU55" s="65"/>
      <c r="HV55" s="64"/>
      <c r="HW55" s="65"/>
      <c r="HX55" s="64"/>
      <c r="HY55" s="65"/>
      <c r="HZ55" s="64"/>
      <c r="IA55" s="65"/>
      <c r="IB55" s="64"/>
      <c r="IC55" s="65"/>
      <c r="ID55" s="64"/>
      <c r="IE55" s="65"/>
      <c r="IF55" s="64"/>
      <c r="IG55" s="65"/>
      <c r="IH55" s="64"/>
      <c r="II55" s="65"/>
      <c r="IJ55" s="64"/>
      <c r="IK55" s="65"/>
      <c r="IL55" s="64"/>
      <c r="IM55" s="65"/>
      <c r="IN55" s="64"/>
      <c r="IO55" s="65"/>
      <c r="IP55" s="64"/>
      <c r="IQ55" s="65"/>
      <c r="IR55" s="64"/>
      <c r="IS55" s="65"/>
      <c r="IT55" s="64"/>
      <c r="IU55" s="65"/>
      <c r="IV55" s="64"/>
      <c r="IW55" s="65"/>
      <c r="IX55" s="64"/>
      <c r="IY55" s="65"/>
      <c r="IZ55" s="64"/>
      <c r="JA55" s="65"/>
      <c r="JB55" s="64"/>
      <c r="JC55" s="65"/>
      <c r="JD55" s="64"/>
      <c r="JE55" s="65"/>
      <c r="JF55" s="64"/>
      <c r="JG55" s="65"/>
      <c r="JH55" s="64"/>
      <c r="JI55" s="65"/>
      <c r="JJ55" s="64"/>
      <c r="JK55" s="65"/>
      <c r="JL55" s="64"/>
      <c r="JM55" s="65"/>
      <c r="JN55" s="64"/>
      <c r="JO55" s="65"/>
      <c r="JP55" s="64"/>
      <c r="JQ55" s="65"/>
      <c r="JR55" s="64"/>
      <c r="JS55" s="65"/>
      <c r="JT55" s="64"/>
      <c r="JU55" s="65"/>
      <c r="JV55" s="64"/>
      <c r="JW55" s="65"/>
      <c r="JX55" s="64"/>
      <c r="JY55" s="65"/>
      <c r="JZ55" s="64"/>
      <c r="KA55" s="65"/>
      <c r="KB55" s="64"/>
      <c r="KC55" s="65"/>
      <c r="KD55" s="64"/>
      <c r="KE55" s="65"/>
      <c r="KF55" s="64"/>
      <c r="KG55" s="65"/>
      <c r="KH55" s="64"/>
      <c r="KI55" s="65"/>
      <c r="KJ55" s="64"/>
      <c r="KK55" s="65"/>
      <c r="KL55" s="64"/>
      <c r="KM55" s="65"/>
      <c r="KN55" s="64"/>
      <c r="KO55" s="65"/>
      <c r="KP55" s="64"/>
      <c r="KQ55" s="65"/>
      <c r="KR55" s="64"/>
      <c r="KS55" s="65"/>
      <c r="KT55" s="64"/>
      <c r="KU55" s="65"/>
      <c r="KV55" s="64"/>
      <c r="KW55" s="65"/>
      <c r="KX55" s="64"/>
      <c r="KY55" s="65"/>
      <c r="KZ55" s="64"/>
      <c r="LA55" s="65"/>
      <c r="LB55" s="64"/>
      <c r="LC55" s="65"/>
      <c r="LD55" s="64"/>
      <c r="LE55" s="65"/>
      <c r="LH55" s="3">
        <f t="shared" si="78"/>
        <v>0.48730896126291506</v>
      </c>
      <c r="LI55" s="10">
        <f t="shared" si="86"/>
        <v>0.2039199886896097</v>
      </c>
      <c r="LK55" s="12">
        <f t="shared" si="10"/>
        <v>0.48730896126291506</v>
      </c>
      <c r="LL55" s="10" cm="1">
        <f t="array" ref="LL55">INDEX(drag_functions_data,Q55,(2*chosen_drag_function))*$B$3</f>
        <v>0.2039199886896097</v>
      </c>
      <c r="LO55" s="3" t="e">
        <f t="shared" si="80"/>
        <v>#N/A</v>
      </c>
      <c r="LP55" s="10" t="e">
        <f t="shared" si="87"/>
        <v>#N/A</v>
      </c>
      <c r="LR55" s="12">
        <f t="shared" si="11"/>
        <v>0</v>
      </c>
      <c r="LS55" s="10" cm="1">
        <f t="array" ref="LS55">INDEX(drag_functions_data,Q55,(2*$B$6)) * $B$7</f>
        <v>0</v>
      </c>
      <c r="LT55" s="24"/>
      <c r="MD55">
        <f t="shared" si="12"/>
        <v>2.7</v>
      </c>
      <c r="ME55">
        <f t="shared" si="13"/>
        <v>1.3423030408936907</v>
      </c>
      <c r="MF55">
        <f t="shared" si="14"/>
        <v>2.7</v>
      </c>
      <c r="MG55">
        <f t="shared" si="15"/>
        <v>0.63872874168129734</v>
      </c>
      <c r="MH55">
        <f t="shared" si="16"/>
        <v>6</v>
      </c>
      <c r="MI55">
        <f t="shared" si="17"/>
        <v>0.31774323190237125</v>
      </c>
      <c r="MN55">
        <f t="shared" si="18"/>
        <v>2.5</v>
      </c>
      <c r="MO55">
        <f t="shared" si="19"/>
        <v>0.74572391160760598</v>
      </c>
      <c r="MP55" t="str">
        <f t="shared" si="20"/>
        <v/>
      </c>
      <c r="MQ55" t="str">
        <f t="shared" si="21"/>
        <v/>
      </c>
      <c r="MR55">
        <f t="shared" si="22"/>
        <v>4</v>
      </c>
      <c r="MS55">
        <f t="shared" si="23"/>
        <v>0.49931079298944059</v>
      </c>
      <c r="MT55" t="str">
        <f t="shared" si="24"/>
        <v/>
      </c>
      <c r="MU55" t="str">
        <f t="shared" si="25"/>
        <v/>
      </c>
      <c r="MV55">
        <f t="shared" si="26"/>
        <v>6</v>
      </c>
      <c r="MW55">
        <f t="shared" si="27"/>
        <v>0.43770751333489921</v>
      </c>
      <c r="MX55" t="str">
        <f t="shared" si="28"/>
        <v/>
      </c>
      <c r="MY55" t="str">
        <f t="shared" si="29"/>
        <v/>
      </c>
      <c r="MZ55">
        <f t="shared" si="30"/>
        <v>6</v>
      </c>
      <c r="NA55">
        <f t="shared" si="31"/>
        <v>0.30801639827270688</v>
      </c>
      <c r="NB55" t="str">
        <f t="shared" si="32"/>
        <v/>
      </c>
      <c r="NC55" t="str">
        <f t="shared" si="33"/>
        <v/>
      </c>
      <c r="ND55">
        <f t="shared" si="34"/>
        <v>2.6</v>
      </c>
      <c r="NE55">
        <f t="shared" si="35"/>
        <v>0.70681657708894841</v>
      </c>
      <c r="NF55" t="str">
        <f t="shared" si="36"/>
        <v/>
      </c>
      <c r="NG55" t="str">
        <f t="shared" si="37"/>
        <v/>
      </c>
      <c r="NH55" t="str">
        <f t="shared" si="38"/>
        <v/>
      </c>
      <c r="NI55" t="str">
        <f t="shared" si="39"/>
        <v/>
      </c>
      <c r="NJ55" t="str">
        <f t="shared" si="40"/>
        <v/>
      </c>
      <c r="NK55" t="str">
        <f t="shared" si="41"/>
        <v/>
      </c>
      <c r="NL55" t="str">
        <f t="shared" si="42"/>
        <v/>
      </c>
      <c r="NM55" t="str">
        <f t="shared" si="43"/>
        <v/>
      </c>
      <c r="NN55" t="str">
        <f t="shared" si="44"/>
        <v/>
      </c>
      <c r="NO55" t="str">
        <f t="shared" si="45"/>
        <v/>
      </c>
      <c r="NP55" t="str">
        <f t="shared" si="46"/>
        <v/>
      </c>
      <c r="NQ55" t="str">
        <f t="shared" si="47"/>
        <v/>
      </c>
      <c r="NR55" t="str">
        <f t="shared" si="48"/>
        <v/>
      </c>
      <c r="NS55" t="str">
        <f t="shared" si="49"/>
        <v/>
      </c>
      <c r="NT55" t="str">
        <f t="shared" si="50"/>
        <v/>
      </c>
      <c r="NU55" t="str">
        <f t="shared" si="51"/>
        <v/>
      </c>
      <c r="NZ55" t="str">
        <f t="shared" si="84"/>
        <v/>
      </c>
      <c r="OA55" t="str">
        <f t="shared" si="85"/>
        <v/>
      </c>
      <c r="OB55" t="str">
        <f t="shared" si="52"/>
        <v/>
      </c>
      <c r="OC55" t="str">
        <f t="shared" si="53"/>
        <v/>
      </c>
      <c r="OD55" t="str">
        <f t="shared" si="54"/>
        <v/>
      </c>
      <c r="OE55" t="str">
        <f t="shared" si="55"/>
        <v/>
      </c>
      <c r="OF55" t="str">
        <f t="shared" si="56"/>
        <v/>
      </c>
      <c r="OG55" t="str">
        <f t="shared" si="57"/>
        <v/>
      </c>
      <c r="OH55" t="str">
        <f t="shared" si="58"/>
        <v/>
      </c>
      <c r="OI55" t="str">
        <f t="shared" si="59"/>
        <v/>
      </c>
      <c r="OJ55" t="str">
        <f t="shared" si="60"/>
        <v/>
      </c>
      <c r="OK55" t="str">
        <f t="shared" si="61"/>
        <v/>
      </c>
      <c r="OL55" t="str">
        <f t="shared" si="62"/>
        <v/>
      </c>
      <c r="OM55" t="str">
        <f t="shared" si="63"/>
        <v/>
      </c>
      <c r="ON55" t="str">
        <f t="shared" si="64"/>
        <v/>
      </c>
      <c r="OO55" t="str">
        <f t="shared" si="65"/>
        <v/>
      </c>
      <c r="OP55" t="str">
        <f t="shared" si="66"/>
        <v/>
      </c>
      <c r="OQ55" t="str">
        <f t="shared" si="67"/>
        <v/>
      </c>
      <c r="OR55" t="str">
        <f t="shared" si="68"/>
        <v/>
      </c>
      <c r="OS55" t="str">
        <f t="shared" si="69"/>
        <v/>
      </c>
      <c r="OT55" t="str">
        <f t="shared" si="70"/>
        <v/>
      </c>
      <c r="OU55" t="str">
        <f t="shared" si="71"/>
        <v/>
      </c>
      <c r="OV55" t="str">
        <f t="shared" si="72"/>
        <v/>
      </c>
      <c r="OW55" t="str">
        <f t="shared" si="73"/>
        <v/>
      </c>
      <c r="OX55" t="str">
        <f t="shared" si="74"/>
        <v/>
      </c>
      <c r="OY55" t="str">
        <f t="shared" si="75"/>
        <v/>
      </c>
      <c r="OZ55" t="str">
        <f t="shared" si="76"/>
        <v/>
      </c>
      <c r="PA55" t="str">
        <f t="shared" si="77"/>
        <v/>
      </c>
    </row>
    <row r="56" spans="17:417" x14ac:dyDescent="0.25">
      <c r="Q56" s="38">
        <f t="shared" si="82"/>
        <v>41</v>
      </c>
      <c r="R56" s="21">
        <v>2.7</v>
      </c>
      <c r="S56" s="22">
        <v>0.52712117152035731</v>
      </c>
      <c r="T56" s="178">
        <v>2.7</v>
      </c>
      <c r="U56" s="179">
        <v>0.25082819031282705</v>
      </c>
      <c r="V56" s="24">
        <v>6</v>
      </c>
      <c r="W56" s="24">
        <v>0.12477747538404595</v>
      </c>
      <c r="X56" s="178">
        <v>0.4960900092898658</v>
      </c>
      <c r="Y56" s="179">
        <v>0.20351841667996215</v>
      </c>
      <c r="Z56" s="24"/>
      <c r="AA56" s="26"/>
      <c r="AB56" s="24">
        <v>2.5</v>
      </c>
      <c r="AC56" s="24">
        <v>0.29284509528908742</v>
      </c>
      <c r="AD56" s="25"/>
      <c r="AE56" s="26"/>
      <c r="AF56" s="24">
        <v>4</v>
      </c>
      <c r="AG56" s="24">
        <v>0.19607888988921507</v>
      </c>
      <c r="AH56" s="25"/>
      <c r="AI56" s="26"/>
      <c r="AJ56" s="25">
        <v>6</v>
      </c>
      <c r="AK56" s="26">
        <v>0.17188733853924698</v>
      </c>
      <c r="AL56" s="25"/>
      <c r="AM56" s="26"/>
      <c r="AN56" s="25">
        <v>6</v>
      </c>
      <c r="AO56" s="26">
        <v>0.12095775674984047</v>
      </c>
      <c r="AP56" s="25"/>
      <c r="AQ56" s="26"/>
      <c r="AR56" s="25">
        <v>2.6</v>
      </c>
      <c r="AS56" s="26">
        <v>0.2775662207522655</v>
      </c>
      <c r="AT56" s="25"/>
      <c r="AU56" s="26"/>
      <c r="AV56" s="25"/>
      <c r="AW56" s="26"/>
      <c r="AX56" s="25"/>
      <c r="AY56" s="26"/>
      <c r="AZ56" s="25"/>
      <c r="BA56" s="26"/>
      <c r="BB56" s="25"/>
      <c r="BC56" s="26"/>
      <c r="BD56" s="25"/>
      <c r="BE56" s="26"/>
      <c r="BF56" s="25"/>
      <c r="BG56" s="26"/>
      <c r="BH56" s="25"/>
      <c r="BI56" s="26"/>
      <c r="BJ56" s="25">
        <v>2</v>
      </c>
      <c r="BK56" s="26">
        <v>0.318</v>
      </c>
      <c r="BL56" s="25"/>
      <c r="BM56" s="26"/>
      <c r="BN56" s="25"/>
      <c r="BO56" s="26"/>
      <c r="BP56" s="25"/>
      <c r="BQ56" s="26"/>
      <c r="BR56" s="25"/>
      <c r="BS56" s="26"/>
      <c r="BT56" s="25"/>
      <c r="BU56" s="26"/>
      <c r="BV56" s="25"/>
      <c r="BW56" s="26"/>
      <c r="BX56" s="25"/>
      <c r="BY56" s="26"/>
      <c r="BZ56" s="25"/>
      <c r="CA56" s="26"/>
      <c r="CB56" s="25"/>
      <c r="CC56" s="26"/>
      <c r="CD56" s="25"/>
      <c r="CE56" s="26"/>
      <c r="CF56" s="25"/>
      <c r="CG56" s="26"/>
      <c r="CH56" s="25"/>
      <c r="CI56" s="26"/>
      <c r="CJ56" s="25"/>
      <c r="CK56" s="26"/>
      <c r="CL56" s="25"/>
      <c r="CM56" s="26"/>
      <c r="CN56" s="242"/>
      <c r="CO56" s="243"/>
      <c r="CP56" s="242">
        <f t="shared" si="88"/>
        <v>10</v>
      </c>
      <c r="CQ56" s="243">
        <f t="shared" si="89"/>
        <v>0.12649110640673517</v>
      </c>
      <c r="CR56" s="242"/>
      <c r="CS56" s="243"/>
      <c r="CT56" s="242"/>
      <c r="CU56" s="243"/>
      <c r="CV56" s="242"/>
      <c r="CW56" s="243"/>
      <c r="CX56" s="242"/>
      <c r="CY56" s="243"/>
      <c r="CZ56" s="264"/>
      <c r="DA56" s="265"/>
      <c r="DB56" s="264">
        <v>4.0000000000000018</v>
      </c>
      <c r="DC56" s="265">
        <v>0.92431163050411236</v>
      </c>
      <c r="DD56" s="264"/>
      <c r="DE56" s="265"/>
      <c r="DF56" s="64"/>
      <c r="DG56" s="65"/>
      <c r="DH56" s="64"/>
      <c r="DI56" s="65"/>
      <c r="DJ56" s="64"/>
      <c r="DK56" s="65"/>
      <c r="DL56" s="64"/>
      <c r="DM56" s="65"/>
      <c r="DN56" s="64"/>
      <c r="DO56" s="65"/>
      <c r="DP56" s="64"/>
      <c r="DQ56" s="65"/>
      <c r="DR56" s="64"/>
      <c r="DS56" s="65"/>
      <c r="DT56" s="64"/>
      <c r="DU56" s="65"/>
      <c r="DV56" s="64"/>
      <c r="DW56" s="65"/>
      <c r="DX56" s="64"/>
      <c r="DY56" s="65"/>
      <c r="DZ56" s="64"/>
      <c r="EA56" s="65"/>
      <c r="EB56" s="64"/>
      <c r="EC56" s="65"/>
      <c r="ED56" s="64"/>
      <c r="EE56" s="65"/>
      <c r="EF56" s="64"/>
      <c r="EG56" s="65"/>
      <c r="EH56" s="64"/>
      <c r="EI56" s="65"/>
      <c r="EJ56" s="64"/>
      <c r="EK56" s="65"/>
      <c r="EL56" s="64"/>
      <c r="EM56" s="65"/>
      <c r="EN56" s="64"/>
      <c r="EO56" s="65"/>
      <c r="EP56" s="64"/>
      <c r="EQ56" s="65"/>
      <c r="ER56" s="64"/>
      <c r="ES56" s="65"/>
      <c r="ET56" s="64"/>
      <c r="EU56" s="65"/>
      <c r="EV56" s="64"/>
      <c r="EW56" s="65"/>
      <c r="EX56" s="64"/>
      <c r="EY56" s="65"/>
      <c r="EZ56" s="64"/>
      <c r="FA56" s="65"/>
      <c r="FB56" s="64"/>
      <c r="FC56" s="65"/>
      <c r="FD56" s="64"/>
      <c r="FE56" s="65"/>
      <c r="FF56" s="64"/>
      <c r="FG56" s="65"/>
      <c r="FH56" s="64"/>
      <c r="FI56" s="65"/>
      <c r="FJ56" s="64"/>
      <c r="FK56" s="65"/>
      <c r="FL56" s="64"/>
      <c r="FM56" s="65"/>
      <c r="FN56" s="64"/>
      <c r="FO56" s="65"/>
      <c r="FP56" s="64"/>
      <c r="FQ56" s="65"/>
      <c r="FR56" s="64"/>
      <c r="FS56" s="65"/>
      <c r="FT56" s="64"/>
      <c r="FU56" s="65"/>
      <c r="FV56" s="64"/>
      <c r="FW56" s="65"/>
      <c r="FX56" s="64"/>
      <c r="FY56" s="65"/>
      <c r="FZ56" s="64"/>
      <c r="GA56" s="65"/>
      <c r="GB56" s="64"/>
      <c r="GC56" s="65"/>
      <c r="GD56" s="64"/>
      <c r="GE56" s="65"/>
      <c r="GF56" s="64"/>
      <c r="GG56" s="65"/>
      <c r="GH56" s="64"/>
      <c r="GI56" s="65"/>
      <c r="GJ56" s="64"/>
      <c r="GK56" s="65"/>
      <c r="GL56" s="64"/>
      <c r="GM56" s="65"/>
      <c r="GN56" s="64"/>
      <c r="GO56" s="65"/>
      <c r="GP56" s="64"/>
      <c r="GQ56" s="65"/>
      <c r="GR56" s="64"/>
      <c r="GS56" s="65"/>
      <c r="GT56" s="64"/>
      <c r="GU56" s="65"/>
      <c r="GV56" s="64"/>
      <c r="GW56" s="65"/>
      <c r="GX56" s="64"/>
      <c r="GY56" s="65"/>
      <c r="GZ56" s="64"/>
      <c r="HA56" s="65"/>
      <c r="HB56" s="64"/>
      <c r="HC56" s="65"/>
      <c r="HD56" s="64"/>
      <c r="HE56" s="65"/>
      <c r="HF56" s="64"/>
      <c r="HG56" s="65"/>
      <c r="HH56" s="64"/>
      <c r="HI56" s="65"/>
      <c r="HJ56" s="64"/>
      <c r="HK56" s="65"/>
      <c r="HL56" s="64"/>
      <c r="HM56" s="65"/>
      <c r="HN56" s="64"/>
      <c r="HO56" s="65"/>
      <c r="HP56" s="64"/>
      <c r="HQ56" s="65"/>
      <c r="HR56" s="64"/>
      <c r="HS56" s="65"/>
      <c r="HT56" s="64"/>
      <c r="HU56" s="65"/>
      <c r="HV56" s="64"/>
      <c r="HW56" s="65"/>
      <c r="HX56" s="64"/>
      <c r="HY56" s="65"/>
      <c r="HZ56" s="64"/>
      <c r="IA56" s="65"/>
      <c r="IB56" s="64"/>
      <c r="IC56" s="65"/>
      <c r="ID56" s="64"/>
      <c r="IE56" s="65"/>
      <c r="IF56" s="64"/>
      <c r="IG56" s="65"/>
      <c r="IH56" s="64"/>
      <c r="II56" s="65"/>
      <c r="IJ56" s="64"/>
      <c r="IK56" s="65"/>
      <c r="IL56" s="64"/>
      <c r="IM56" s="65"/>
      <c r="IN56" s="64"/>
      <c r="IO56" s="65"/>
      <c r="IP56" s="64"/>
      <c r="IQ56" s="65"/>
      <c r="IR56" s="64"/>
      <c r="IS56" s="65"/>
      <c r="IT56" s="64"/>
      <c r="IU56" s="65"/>
      <c r="IV56" s="64"/>
      <c r="IW56" s="65"/>
      <c r="IX56" s="64"/>
      <c r="IY56" s="65"/>
      <c r="IZ56" s="64"/>
      <c r="JA56" s="65"/>
      <c r="JB56" s="64"/>
      <c r="JC56" s="65"/>
      <c r="JD56" s="64"/>
      <c r="JE56" s="65"/>
      <c r="JF56" s="64"/>
      <c r="JG56" s="65"/>
      <c r="JH56" s="64"/>
      <c r="JI56" s="65"/>
      <c r="JJ56" s="64"/>
      <c r="JK56" s="65"/>
      <c r="JL56" s="64"/>
      <c r="JM56" s="65"/>
      <c r="JN56" s="64"/>
      <c r="JO56" s="65"/>
      <c r="JP56" s="64"/>
      <c r="JQ56" s="65"/>
      <c r="JR56" s="64"/>
      <c r="JS56" s="65"/>
      <c r="JT56" s="64"/>
      <c r="JU56" s="65"/>
      <c r="JV56" s="64"/>
      <c r="JW56" s="65"/>
      <c r="JX56" s="64"/>
      <c r="JY56" s="65"/>
      <c r="JZ56" s="64"/>
      <c r="KA56" s="65"/>
      <c r="KB56" s="64"/>
      <c r="KC56" s="65"/>
      <c r="KD56" s="64"/>
      <c r="KE56" s="65"/>
      <c r="KF56" s="64"/>
      <c r="KG56" s="65"/>
      <c r="KH56" s="64"/>
      <c r="KI56" s="65"/>
      <c r="KJ56" s="64"/>
      <c r="KK56" s="65"/>
      <c r="KL56" s="64"/>
      <c r="KM56" s="65"/>
      <c r="KN56" s="64"/>
      <c r="KO56" s="65"/>
      <c r="KP56" s="64"/>
      <c r="KQ56" s="65"/>
      <c r="KR56" s="64"/>
      <c r="KS56" s="65"/>
      <c r="KT56" s="64"/>
      <c r="KU56" s="65"/>
      <c r="KV56" s="64"/>
      <c r="KW56" s="65"/>
      <c r="KX56" s="64"/>
      <c r="KY56" s="65"/>
      <c r="KZ56" s="64"/>
      <c r="LA56" s="65"/>
      <c r="LB56" s="64"/>
      <c r="LC56" s="65"/>
      <c r="LD56" s="64"/>
      <c r="LE56" s="65"/>
      <c r="LH56" s="3">
        <f t="shared" si="78"/>
        <v>0.4960900092898658</v>
      </c>
      <c r="LI56" s="10">
        <f t="shared" si="86"/>
        <v>0.20351841667996215</v>
      </c>
      <c r="LK56" s="12">
        <f t="shared" si="10"/>
        <v>0.4960900092898658</v>
      </c>
      <c r="LL56" s="10" cm="1">
        <f t="array" ref="LL56">INDEX(drag_functions_data,Q56,(2*chosen_drag_function))*$B$3</f>
        <v>0.20351841667996215</v>
      </c>
      <c r="LO56" s="3" t="e">
        <f t="shared" si="80"/>
        <v>#N/A</v>
      </c>
      <c r="LP56" s="10" t="e">
        <f t="shared" si="87"/>
        <v>#N/A</v>
      </c>
      <c r="LR56" s="12">
        <f t="shared" si="11"/>
        <v>0</v>
      </c>
      <c r="LS56" s="10" cm="1">
        <f t="array" ref="LS56">INDEX(drag_functions_data,Q56,(2*$B$6)) * $B$7</f>
        <v>0</v>
      </c>
      <c r="LT56" s="24"/>
      <c r="MD56">
        <f t="shared" si="12"/>
        <v>2.75</v>
      </c>
      <c r="ME56">
        <f t="shared" si="13"/>
        <v>1.3358184851405812</v>
      </c>
      <c r="MF56">
        <f t="shared" si="14"/>
        <v>2.75</v>
      </c>
      <c r="MG56">
        <f t="shared" si="15"/>
        <v>0.6354864638047425</v>
      </c>
      <c r="MH56" t="str">
        <f t="shared" si="16"/>
        <v/>
      </c>
      <c r="MI56" t="str">
        <f t="shared" si="17"/>
        <v/>
      </c>
      <c r="MN56">
        <f t="shared" si="18"/>
        <v>3</v>
      </c>
      <c r="MO56">
        <f t="shared" si="19"/>
        <v>0.55896870591804904</v>
      </c>
      <c r="MP56" t="str">
        <f t="shared" si="20"/>
        <v/>
      </c>
      <c r="MQ56" t="str">
        <f t="shared" si="21"/>
        <v/>
      </c>
      <c r="MR56">
        <f t="shared" si="22"/>
        <v>4.0999999999999996</v>
      </c>
      <c r="MS56">
        <f t="shared" si="23"/>
        <v>0.49217778166101994</v>
      </c>
      <c r="MT56" t="str">
        <f t="shared" si="24"/>
        <v/>
      </c>
      <c r="MU56" t="str">
        <f t="shared" si="25"/>
        <v/>
      </c>
      <c r="MV56" t="str">
        <f t="shared" si="26"/>
        <v/>
      </c>
      <c r="MW56" t="str">
        <f t="shared" si="27"/>
        <v/>
      </c>
      <c r="MX56" t="str">
        <f t="shared" si="28"/>
        <v/>
      </c>
      <c r="MY56" t="str">
        <f t="shared" si="29"/>
        <v/>
      </c>
      <c r="MZ56" t="str">
        <f t="shared" si="30"/>
        <v/>
      </c>
      <c r="NA56" t="str">
        <f t="shared" si="31"/>
        <v/>
      </c>
      <c r="NB56" t="str">
        <f t="shared" si="32"/>
        <v/>
      </c>
      <c r="NC56" t="str">
        <f t="shared" si="33"/>
        <v/>
      </c>
      <c r="ND56">
        <f t="shared" si="34"/>
        <v>2.65</v>
      </c>
      <c r="NE56">
        <f t="shared" si="35"/>
        <v>0.68736290982961956</v>
      </c>
      <c r="NF56" t="str">
        <f t="shared" si="36"/>
        <v/>
      </c>
      <c r="NG56" t="str">
        <f t="shared" si="37"/>
        <v/>
      </c>
      <c r="NH56" t="str">
        <f t="shared" si="38"/>
        <v/>
      </c>
      <c r="NI56" t="str">
        <f t="shared" si="39"/>
        <v/>
      </c>
      <c r="NJ56" t="str">
        <f t="shared" si="40"/>
        <v/>
      </c>
      <c r="NK56" t="str">
        <f t="shared" si="41"/>
        <v/>
      </c>
      <c r="NL56" t="str">
        <f t="shared" si="42"/>
        <v/>
      </c>
      <c r="NM56" t="str">
        <f t="shared" si="43"/>
        <v/>
      </c>
      <c r="NN56" t="str">
        <f t="shared" si="44"/>
        <v/>
      </c>
      <c r="NO56" t="str">
        <f t="shared" si="45"/>
        <v/>
      </c>
      <c r="NP56" t="str">
        <f t="shared" si="46"/>
        <v/>
      </c>
      <c r="NQ56" t="str">
        <f t="shared" si="47"/>
        <v/>
      </c>
      <c r="NR56" t="str">
        <f t="shared" si="48"/>
        <v/>
      </c>
      <c r="NS56" t="str">
        <f t="shared" si="49"/>
        <v/>
      </c>
      <c r="NT56" t="str">
        <f t="shared" si="50"/>
        <v/>
      </c>
      <c r="NU56" t="str">
        <f t="shared" si="51"/>
        <v/>
      </c>
      <c r="NZ56" t="str">
        <f t="shared" si="84"/>
        <v/>
      </c>
      <c r="OA56" t="str">
        <f t="shared" si="85"/>
        <v/>
      </c>
      <c r="OB56" t="str">
        <f t="shared" si="52"/>
        <v/>
      </c>
      <c r="OC56" t="str">
        <f t="shared" si="53"/>
        <v/>
      </c>
      <c r="OD56" t="str">
        <f t="shared" si="54"/>
        <v/>
      </c>
      <c r="OE56" t="str">
        <f t="shared" si="55"/>
        <v/>
      </c>
      <c r="OF56" t="str">
        <f t="shared" si="56"/>
        <v/>
      </c>
      <c r="OG56" t="str">
        <f t="shared" si="57"/>
        <v/>
      </c>
      <c r="OH56" t="str">
        <f t="shared" si="58"/>
        <v/>
      </c>
      <c r="OI56" t="str">
        <f t="shared" si="59"/>
        <v/>
      </c>
      <c r="OJ56" t="str">
        <f t="shared" si="60"/>
        <v/>
      </c>
      <c r="OK56" t="str">
        <f t="shared" si="61"/>
        <v/>
      </c>
      <c r="OL56" t="str">
        <f t="shared" si="62"/>
        <v/>
      </c>
      <c r="OM56" t="str">
        <f t="shared" si="63"/>
        <v/>
      </c>
      <c r="ON56" t="str">
        <f t="shared" si="64"/>
        <v/>
      </c>
      <c r="OO56" t="str">
        <f t="shared" si="65"/>
        <v/>
      </c>
      <c r="OP56" t="str">
        <f t="shared" si="66"/>
        <v/>
      </c>
      <c r="OQ56" t="str">
        <f t="shared" si="67"/>
        <v/>
      </c>
      <c r="OR56" t="str">
        <f t="shared" si="68"/>
        <v/>
      </c>
      <c r="OS56" t="str">
        <f t="shared" si="69"/>
        <v/>
      </c>
      <c r="OT56" t="str">
        <f t="shared" si="70"/>
        <v/>
      </c>
      <c r="OU56" t="str">
        <f t="shared" si="71"/>
        <v/>
      </c>
      <c r="OV56" t="str">
        <f t="shared" si="72"/>
        <v/>
      </c>
      <c r="OW56" t="str">
        <f t="shared" si="73"/>
        <v/>
      </c>
      <c r="OX56" t="str">
        <f t="shared" si="74"/>
        <v/>
      </c>
      <c r="OY56" t="str">
        <f t="shared" si="75"/>
        <v/>
      </c>
      <c r="OZ56" t="str">
        <f t="shared" si="76"/>
        <v/>
      </c>
      <c r="PA56" t="str">
        <f t="shared" si="77"/>
        <v/>
      </c>
    </row>
    <row r="57" spans="17:417" ht="15" customHeight="1" x14ac:dyDescent="0.25">
      <c r="Q57" s="38">
        <f t="shared" si="82"/>
        <v>42</v>
      </c>
      <c r="R57" s="21">
        <v>2.75</v>
      </c>
      <c r="S57" s="22">
        <v>0.52457469243088706</v>
      </c>
      <c r="T57" s="178">
        <v>2.75</v>
      </c>
      <c r="U57" s="179">
        <v>0.24955495076809189</v>
      </c>
      <c r="X57" s="178">
        <v>0.50471830847245569</v>
      </c>
      <c r="Y57" s="179">
        <v>0.20314920976781917</v>
      </c>
      <c r="Z57" s="24"/>
      <c r="AA57" s="26"/>
      <c r="AB57" s="24">
        <v>3</v>
      </c>
      <c r="AC57" s="24">
        <v>0.21950649751234205</v>
      </c>
      <c r="AD57" s="25"/>
      <c r="AE57" s="26"/>
      <c r="AF57" s="24">
        <v>4.0999999999999996</v>
      </c>
      <c r="AG57" s="24">
        <v>0.19327776289079768</v>
      </c>
      <c r="AH57" s="25"/>
      <c r="AI57" s="26"/>
      <c r="AJ57" s="25"/>
      <c r="AK57" s="26"/>
      <c r="AL57" s="25"/>
      <c r="AM57" s="26"/>
      <c r="AN57" s="25"/>
      <c r="AO57" s="26"/>
      <c r="AP57" s="25"/>
      <c r="AQ57" s="26"/>
      <c r="AR57" s="25">
        <v>2.65</v>
      </c>
      <c r="AS57" s="26">
        <v>0.26992678348385452</v>
      </c>
      <c r="AT57" s="25"/>
      <c r="AU57" s="26"/>
      <c r="AV57" s="25"/>
      <c r="AW57" s="26"/>
      <c r="AX57" s="25"/>
      <c r="AY57" s="26"/>
      <c r="AZ57" s="25"/>
      <c r="BA57" s="26"/>
      <c r="BB57" s="25"/>
      <c r="BC57" s="26"/>
      <c r="BD57" s="25"/>
      <c r="BE57" s="26"/>
      <c r="BF57" s="25"/>
      <c r="BG57" s="26"/>
      <c r="BH57" s="25"/>
      <c r="BI57" s="26"/>
      <c r="BJ57" s="25">
        <v>2.1147425268811282</v>
      </c>
      <c r="BK57" s="26">
        <v>0.30693584552384351</v>
      </c>
      <c r="BL57" s="25"/>
      <c r="BM57" s="26"/>
      <c r="BN57" s="25"/>
      <c r="BO57" s="26"/>
      <c r="BP57" s="25"/>
      <c r="BQ57" s="26"/>
      <c r="BR57" s="25"/>
      <c r="BS57" s="26"/>
      <c r="BT57" s="25"/>
      <c r="BU57" s="26"/>
      <c r="BV57" s="25"/>
      <c r="BW57" s="26"/>
      <c r="BX57" s="25"/>
      <c r="BY57" s="26"/>
      <c r="BZ57" s="25"/>
      <c r="CA57" s="26"/>
      <c r="CB57" s="25"/>
      <c r="CC57" s="26"/>
      <c r="CD57" s="25"/>
      <c r="CE57" s="26"/>
      <c r="CF57" s="25"/>
      <c r="CG57" s="26"/>
      <c r="CH57" s="25"/>
      <c r="CI57" s="26"/>
      <c r="CJ57" s="25"/>
      <c r="CK57" s="26"/>
      <c r="CL57" s="25"/>
      <c r="CM57" s="26"/>
      <c r="CN57" s="242"/>
      <c r="CO57" s="243"/>
      <c r="CP57" s="242">
        <f t="shared" si="88"/>
        <v>10.25</v>
      </c>
      <c r="CQ57" s="243">
        <f t="shared" si="89"/>
        <v>0.12493900951088487</v>
      </c>
      <c r="CR57" s="242"/>
      <c r="CS57" s="243"/>
      <c r="CT57" s="242"/>
      <c r="CU57" s="243"/>
      <c r="CV57" s="242"/>
      <c r="CW57" s="243"/>
      <c r="CX57" s="242"/>
      <c r="CY57" s="243"/>
      <c r="CZ57" s="264"/>
      <c r="DA57" s="265"/>
      <c r="DB57" s="264">
        <v>4.1000000000000014</v>
      </c>
      <c r="DC57" s="265">
        <v>0.92230593992079279</v>
      </c>
      <c r="DD57" s="264"/>
      <c r="DE57" s="265"/>
      <c r="DF57" s="64"/>
      <c r="DG57" s="65"/>
      <c r="DH57" s="64"/>
      <c r="DI57" s="65"/>
      <c r="DJ57" s="64"/>
      <c r="DK57" s="65"/>
      <c r="DL57" s="64"/>
      <c r="DM57" s="65"/>
      <c r="DN57" s="64"/>
      <c r="DO57" s="65"/>
      <c r="DP57" s="64"/>
      <c r="DQ57" s="65"/>
      <c r="DR57" s="64"/>
      <c r="DS57" s="65"/>
      <c r="DT57" s="64"/>
      <c r="DU57" s="65"/>
      <c r="DV57" s="64"/>
      <c r="DW57" s="65"/>
      <c r="DX57" s="64"/>
      <c r="DY57" s="65"/>
      <c r="DZ57" s="64"/>
      <c r="EA57" s="65"/>
      <c r="EB57" s="64"/>
      <c r="EC57" s="65"/>
      <c r="ED57" s="64"/>
      <c r="EE57" s="65"/>
      <c r="EF57" s="64"/>
      <c r="EG57" s="65"/>
      <c r="EH57" s="64"/>
      <c r="EI57" s="65"/>
      <c r="EJ57" s="64"/>
      <c r="EK57" s="65"/>
      <c r="EL57" s="64"/>
      <c r="EM57" s="65"/>
      <c r="EN57" s="64"/>
      <c r="EO57" s="65"/>
      <c r="EP57" s="64"/>
      <c r="EQ57" s="65"/>
      <c r="ER57" s="64"/>
      <c r="ES57" s="65"/>
      <c r="ET57" s="64"/>
      <c r="EU57" s="65"/>
      <c r="EV57" s="64"/>
      <c r="EW57" s="65"/>
      <c r="EX57" s="64"/>
      <c r="EY57" s="65"/>
      <c r="EZ57" s="64"/>
      <c r="FA57" s="65"/>
      <c r="FB57" s="64"/>
      <c r="FC57" s="65"/>
      <c r="FD57" s="64"/>
      <c r="FE57" s="65"/>
      <c r="FF57" s="64"/>
      <c r="FG57" s="65"/>
      <c r="FH57" s="64"/>
      <c r="FI57" s="65"/>
      <c r="FJ57" s="64"/>
      <c r="FK57" s="65"/>
      <c r="FL57" s="64"/>
      <c r="FM57" s="65"/>
      <c r="FN57" s="64"/>
      <c r="FO57" s="65"/>
      <c r="FP57" s="64"/>
      <c r="FQ57" s="65"/>
      <c r="FR57" s="64"/>
      <c r="FS57" s="65"/>
      <c r="FT57" s="64"/>
      <c r="FU57" s="65"/>
      <c r="FV57" s="64"/>
      <c r="FW57" s="65"/>
      <c r="FX57" s="64"/>
      <c r="FY57" s="65"/>
      <c r="FZ57" s="64"/>
      <c r="GA57" s="65"/>
      <c r="GB57" s="64"/>
      <c r="GC57" s="65"/>
      <c r="GD57" s="64"/>
      <c r="GE57" s="65"/>
      <c r="GF57" s="64"/>
      <c r="GG57" s="65"/>
      <c r="GH57" s="64"/>
      <c r="GI57" s="65"/>
      <c r="GJ57" s="64"/>
      <c r="GK57" s="65"/>
      <c r="GL57" s="64"/>
      <c r="GM57" s="65"/>
      <c r="GN57" s="64"/>
      <c r="GO57" s="65"/>
      <c r="GP57" s="64"/>
      <c r="GQ57" s="65"/>
      <c r="GR57" s="64"/>
      <c r="GS57" s="65"/>
      <c r="GT57" s="64"/>
      <c r="GU57" s="65"/>
      <c r="GV57" s="64"/>
      <c r="GW57" s="65"/>
      <c r="GX57" s="64"/>
      <c r="GY57" s="65"/>
      <c r="GZ57" s="64"/>
      <c r="HA57" s="65"/>
      <c r="HB57" s="64"/>
      <c r="HC57" s="65"/>
      <c r="HD57" s="64"/>
      <c r="HE57" s="65"/>
      <c r="HF57" s="64"/>
      <c r="HG57" s="65"/>
      <c r="HH57" s="64"/>
      <c r="HI57" s="65"/>
      <c r="HJ57" s="64"/>
      <c r="HK57" s="65"/>
      <c r="HL57" s="64"/>
      <c r="HM57" s="65"/>
      <c r="HN57" s="64"/>
      <c r="HO57" s="65"/>
      <c r="HP57" s="64"/>
      <c r="HQ57" s="65"/>
      <c r="HR57" s="64"/>
      <c r="HS57" s="65"/>
      <c r="HT57" s="64"/>
      <c r="HU57" s="65"/>
      <c r="HV57" s="64"/>
      <c r="HW57" s="65"/>
      <c r="HX57" s="64"/>
      <c r="HY57" s="65"/>
      <c r="HZ57" s="64"/>
      <c r="IA57" s="65"/>
      <c r="IB57" s="64"/>
      <c r="IC57" s="65"/>
      <c r="ID57" s="64"/>
      <c r="IE57" s="65"/>
      <c r="IF57" s="64"/>
      <c r="IG57" s="65"/>
      <c r="IH57" s="64"/>
      <c r="II57" s="65"/>
      <c r="IJ57" s="64"/>
      <c r="IK57" s="65"/>
      <c r="IL57" s="64"/>
      <c r="IM57" s="65"/>
      <c r="IN57" s="64"/>
      <c r="IO57" s="65"/>
      <c r="IP57" s="64"/>
      <c r="IQ57" s="65"/>
      <c r="IR57" s="64"/>
      <c r="IS57" s="65"/>
      <c r="IT57" s="64"/>
      <c r="IU57" s="65"/>
      <c r="IV57" s="64"/>
      <c r="IW57" s="65"/>
      <c r="IX57" s="64"/>
      <c r="IY57" s="65"/>
      <c r="IZ57" s="64"/>
      <c r="JA57" s="65"/>
      <c r="JB57" s="64"/>
      <c r="JC57" s="65"/>
      <c r="JD57" s="64"/>
      <c r="JE57" s="65"/>
      <c r="JF57" s="64"/>
      <c r="JG57" s="65"/>
      <c r="JH57" s="64"/>
      <c r="JI57" s="65"/>
      <c r="JJ57" s="64"/>
      <c r="JK57" s="65"/>
      <c r="JL57" s="64"/>
      <c r="JM57" s="65"/>
      <c r="JN57" s="64"/>
      <c r="JO57" s="65"/>
      <c r="JP57" s="64"/>
      <c r="JQ57" s="65"/>
      <c r="JR57" s="64"/>
      <c r="JS57" s="65"/>
      <c r="JT57" s="64"/>
      <c r="JU57" s="65"/>
      <c r="JV57" s="64"/>
      <c r="JW57" s="65"/>
      <c r="JX57" s="64"/>
      <c r="JY57" s="65"/>
      <c r="JZ57" s="64"/>
      <c r="KA57" s="65"/>
      <c r="KB57" s="64"/>
      <c r="KC57" s="65"/>
      <c r="KD57" s="64"/>
      <c r="KE57" s="65"/>
      <c r="KF57" s="64"/>
      <c r="KG57" s="65"/>
      <c r="KH57" s="64"/>
      <c r="KI57" s="65"/>
      <c r="KJ57" s="64"/>
      <c r="KK57" s="65"/>
      <c r="KL57" s="64"/>
      <c r="KM57" s="65"/>
      <c r="KN57" s="64"/>
      <c r="KO57" s="65"/>
      <c r="KP57" s="64"/>
      <c r="KQ57" s="65"/>
      <c r="KR57" s="64"/>
      <c r="KS57" s="65"/>
      <c r="KT57" s="64"/>
      <c r="KU57" s="65"/>
      <c r="KV57" s="64"/>
      <c r="KW57" s="65"/>
      <c r="KX57" s="64"/>
      <c r="KY57" s="65"/>
      <c r="KZ57" s="64"/>
      <c r="LA57" s="65"/>
      <c r="LB57" s="64"/>
      <c r="LC57" s="65"/>
      <c r="LD57" s="64"/>
      <c r="LE57" s="65"/>
      <c r="LH57" s="3">
        <f t="shared" si="78"/>
        <v>0.50471830847245569</v>
      </c>
      <c r="LI57" s="10">
        <f t="shared" si="86"/>
        <v>0.20314920976781917</v>
      </c>
      <c r="LK57" s="12">
        <f t="shared" si="10"/>
        <v>0.50471830847245569</v>
      </c>
      <c r="LL57" s="10" cm="1">
        <f t="array" ref="LL57">INDEX(drag_functions_data,Q57,(2*chosen_drag_function))*$B$3</f>
        <v>0.20314920976781917</v>
      </c>
      <c r="LO57" s="3" t="e">
        <f t="shared" si="80"/>
        <v>#N/A</v>
      </c>
      <c r="LP57" s="10" t="e">
        <f t="shared" si="87"/>
        <v>#N/A</v>
      </c>
      <c r="LR57" s="12">
        <f t="shared" si="11"/>
        <v>0</v>
      </c>
      <c r="LS57" s="10" cm="1">
        <f t="array" ref="LS57">INDEX(drag_functions_data,Q57,(2*$B$6)) * $B$7</f>
        <v>0</v>
      </c>
      <c r="LT57" s="24"/>
      <c r="MD57">
        <f t="shared" si="12"/>
        <v>2.8</v>
      </c>
      <c r="ME57">
        <f t="shared" si="13"/>
        <v>1.3293339293874715</v>
      </c>
      <c r="MF57">
        <f t="shared" si="14"/>
        <v>2.8</v>
      </c>
      <c r="MG57">
        <f t="shared" si="15"/>
        <v>0.62900190805163292</v>
      </c>
      <c r="MH57" t="str">
        <f t="shared" si="16"/>
        <v/>
      </c>
      <c r="MI57" t="str">
        <f t="shared" si="17"/>
        <v/>
      </c>
      <c r="MN57">
        <f t="shared" si="18"/>
        <v>3.5</v>
      </c>
      <c r="MO57">
        <f t="shared" si="19"/>
        <v>0.47337256997700206</v>
      </c>
      <c r="MP57" t="str">
        <f t="shared" si="20"/>
        <v/>
      </c>
      <c r="MQ57" t="str">
        <f t="shared" si="21"/>
        <v/>
      </c>
      <c r="MR57">
        <f t="shared" si="22"/>
        <v>4.2</v>
      </c>
      <c r="MS57">
        <f t="shared" si="23"/>
        <v>0.48634168148322132</v>
      </c>
      <c r="MT57" t="str">
        <f t="shared" si="24"/>
        <v/>
      </c>
      <c r="MU57" t="str">
        <f t="shared" si="25"/>
        <v/>
      </c>
      <c r="MV57" t="str">
        <f t="shared" si="26"/>
        <v/>
      </c>
      <c r="MW57" t="str">
        <f t="shared" si="27"/>
        <v/>
      </c>
      <c r="MX57" t="str">
        <f t="shared" si="28"/>
        <v/>
      </c>
      <c r="MY57" t="str">
        <f t="shared" si="29"/>
        <v/>
      </c>
      <c r="MZ57" t="str">
        <f t="shared" si="30"/>
        <v/>
      </c>
      <c r="NA57" t="str">
        <f t="shared" si="31"/>
        <v/>
      </c>
      <c r="NB57" t="str">
        <f t="shared" si="32"/>
        <v/>
      </c>
      <c r="NC57" t="str">
        <f t="shared" si="33"/>
        <v/>
      </c>
      <c r="ND57">
        <f t="shared" si="34"/>
        <v>3</v>
      </c>
      <c r="NE57">
        <f t="shared" si="35"/>
        <v>0.60241522946388348</v>
      </c>
      <c r="NF57" t="str">
        <f t="shared" si="36"/>
        <v/>
      </c>
      <c r="NG57" t="str">
        <f t="shared" si="37"/>
        <v/>
      </c>
      <c r="NH57" t="str">
        <f t="shared" si="38"/>
        <v/>
      </c>
      <c r="NI57" t="str">
        <f t="shared" si="39"/>
        <v/>
      </c>
      <c r="NJ57" t="str">
        <f t="shared" si="40"/>
        <v/>
      </c>
      <c r="NK57" t="str">
        <f t="shared" si="41"/>
        <v/>
      </c>
      <c r="NL57" t="str">
        <f t="shared" si="42"/>
        <v/>
      </c>
      <c r="NM57" t="str">
        <f t="shared" si="43"/>
        <v/>
      </c>
      <c r="NN57" t="str">
        <f t="shared" si="44"/>
        <v/>
      </c>
      <c r="NO57" t="str">
        <f t="shared" si="45"/>
        <v/>
      </c>
      <c r="NP57" t="str">
        <f t="shared" si="46"/>
        <v/>
      </c>
      <c r="NQ57" t="str">
        <f t="shared" si="47"/>
        <v/>
      </c>
      <c r="NR57" t="str">
        <f t="shared" si="48"/>
        <v/>
      </c>
      <c r="NS57" t="str">
        <f t="shared" si="49"/>
        <v/>
      </c>
      <c r="NT57" t="str">
        <f t="shared" si="50"/>
        <v/>
      </c>
      <c r="NU57" t="str">
        <f t="shared" si="51"/>
        <v/>
      </c>
      <c r="NZ57" t="str">
        <f t="shared" si="84"/>
        <v/>
      </c>
      <c r="OA57" t="str">
        <f t="shared" si="85"/>
        <v/>
      </c>
      <c r="OB57" t="str">
        <f t="shared" si="52"/>
        <v/>
      </c>
      <c r="OC57" t="str">
        <f t="shared" si="53"/>
        <v/>
      </c>
      <c r="OD57" t="str">
        <f t="shared" si="54"/>
        <v/>
      </c>
      <c r="OE57" t="str">
        <f t="shared" si="55"/>
        <v/>
      </c>
      <c r="OF57" t="str">
        <f t="shared" si="56"/>
        <v/>
      </c>
      <c r="OG57" t="str">
        <f t="shared" si="57"/>
        <v/>
      </c>
      <c r="OH57" t="str">
        <f t="shared" si="58"/>
        <v/>
      </c>
      <c r="OI57" t="str">
        <f t="shared" si="59"/>
        <v/>
      </c>
      <c r="OJ57" t="str">
        <f t="shared" si="60"/>
        <v/>
      </c>
      <c r="OK57" t="str">
        <f t="shared" si="61"/>
        <v/>
      </c>
      <c r="OL57" t="str">
        <f t="shared" si="62"/>
        <v/>
      </c>
      <c r="OM57" t="str">
        <f t="shared" si="63"/>
        <v/>
      </c>
      <c r="ON57" t="str">
        <f t="shared" si="64"/>
        <v/>
      </c>
      <c r="OO57" t="str">
        <f t="shared" si="65"/>
        <v/>
      </c>
      <c r="OP57" t="str">
        <f t="shared" si="66"/>
        <v/>
      </c>
      <c r="OQ57" t="str">
        <f t="shared" si="67"/>
        <v/>
      </c>
      <c r="OR57" t="str">
        <f t="shared" si="68"/>
        <v/>
      </c>
      <c r="OS57" t="str">
        <f t="shared" si="69"/>
        <v/>
      </c>
      <c r="OT57" t="str">
        <f t="shared" si="70"/>
        <v/>
      </c>
      <c r="OU57" t="str">
        <f t="shared" si="71"/>
        <v/>
      </c>
      <c r="OV57" t="str">
        <f t="shared" si="72"/>
        <v/>
      </c>
      <c r="OW57" t="str">
        <f t="shared" si="73"/>
        <v/>
      </c>
      <c r="OX57" t="str">
        <f t="shared" si="74"/>
        <v/>
      </c>
      <c r="OY57" t="str">
        <f t="shared" si="75"/>
        <v/>
      </c>
      <c r="OZ57" t="str">
        <f t="shared" si="76"/>
        <v/>
      </c>
      <c r="PA57" t="str">
        <f t="shared" si="77"/>
        <v/>
      </c>
    </row>
    <row r="58" spans="17:417" x14ac:dyDescent="0.25">
      <c r="Q58" s="38">
        <f t="shared" si="82"/>
        <v>43</v>
      </c>
      <c r="R58" s="21">
        <v>2.8</v>
      </c>
      <c r="S58" s="22">
        <v>0.52202821334141669</v>
      </c>
      <c r="T58" s="178">
        <v>2.8</v>
      </c>
      <c r="U58" s="179">
        <v>0.24700847167862158</v>
      </c>
      <c r="X58" s="178">
        <v>0.51320156322577082</v>
      </c>
      <c r="Y58" s="179">
        <v>0.20285056683643776</v>
      </c>
      <c r="Z58" s="24"/>
      <c r="AA58" s="26"/>
      <c r="AB58" s="24">
        <v>3.5</v>
      </c>
      <c r="AC58" s="24">
        <v>0.18589297353133374</v>
      </c>
      <c r="AD58" s="25"/>
      <c r="AE58" s="26"/>
      <c r="AF58" s="24">
        <v>4.2</v>
      </c>
      <c r="AG58" s="24">
        <v>0.19098593171027439</v>
      </c>
      <c r="AH58" s="25"/>
      <c r="AI58" s="26"/>
      <c r="AJ58" s="25"/>
      <c r="AK58" s="26"/>
      <c r="AL58" s="25"/>
      <c r="AM58" s="26"/>
      <c r="AN58" s="25"/>
      <c r="AO58" s="26"/>
      <c r="AP58" s="25"/>
      <c r="AQ58" s="26"/>
      <c r="AR58" s="25">
        <v>3</v>
      </c>
      <c r="AS58" s="26">
        <v>0.23656790741179323</v>
      </c>
      <c r="AT58" s="25"/>
      <c r="AU58" s="26"/>
      <c r="AV58" s="25"/>
      <c r="AW58" s="26"/>
      <c r="AX58" s="25"/>
      <c r="AY58" s="26"/>
      <c r="AZ58" s="25"/>
      <c r="BA58" s="26"/>
      <c r="BB58" s="25"/>
      <c r="BC58" s="26"/>
      <c r="BD58" s="25"/>
      <c r="BE58" s="26"/>
      <c r="BF58" s="25"/>
      <c r="BG58" s="26"/>
      <c r="BH58" s="25"/>
      <c r="BI58" s="26"/>
      <c r="BJ58" s="25">
        <v>2.2360679774997898</v>
      </c>
      <c r="BK58" s="26">
        <v>0.29625664549508418</v>
      </c>
      <c r="BL58" s="25"/>
      <c r="BM58" s="26"/>
      <c r="BN58" s="25"/>
      <c r="BO58" s="26"/>
      <c r="BP58" s="25"/>
      <c r="BQ58" s="26"/>
      <c r="BR58" s="25"/>
      <c r="BS58" s="26"/>
      <c r="BT58" s="25"/>
      <c r="BU58" s="26"/>
      <c r="BV58" s="25"/>
      <c r="BW58" s="26"/>
      <c r="BX58" s="25"/>
      <c r="BY58" s="26"/>
      <c r="BZ58" s="25"/>
      <c r="CA58" s="26"/>
      <c r="CB58" s="25"/>
      <c r="CC58" s="26"/>
      <c r="CD58" s="25"/>
      <c r="CE58" s="26"/>
      <c r="CF58" s="25"/>
      <c r="CG58" s="26"/>
      <c r="CH58" s="25"/>
      <c r="CI58" s="26"/>
      <c r="CJ58" s="25"/>
      <c r="CK58" s="26"/>
      <c r="CL58" s="25"/>
      <c r="CM58" s="26"/>
      <c r="CN58" s="242"/>
      <c r="CO58" s="243"/>
      <c r="CP58" s="242">
        <f t="shared" si="88"/>
        <v>10.5</v>
      </c>
      <c r="CQ58" s="243">
        <f t="shared" si="89"/>
        <v>0.12344267996967354</v>
      </c>
      <c r="CR58" s="242"/>
      <c r="CS58" s="243"/>
      <c r="CT58" s="242"/>
      <c r="CU58" s="243"/>
      <c r="CV58" s="242"/>
      <c r="CW58" s="243"/>
      <c r="CX58" s="242"/>
      <c r="CY58" s="243"/>
      <c r="CZ58" s="264"/>
      <c r="DA58" s="265"/>
      <c r="DB58" s="264">
        <v>4.2000000000000011</v>
      </c>
      <c r="DC58" s="265">
        <v>0.92030024933747234</v>
      </c>
      <c r="DD58" s="264"/>
      <c r="DE58" s="265"/>
      <c r="DF58" s="64"/>
      <c r="DG58" s="65"/>
      <c r="DH58" s="64"/>
      <c r="DI58" s="65"/>
      <c r="DJ58" s="64"/>
      <c r="DK58" s="65"/>
      <c r="DL58" s="64"/>
      <c r="DM58" s="65"/>
      <c r="DN58" s="64"/>
      <c r="DO58" s="65"/>
      <c r="DP58" s="64"/>
      <c r="DQ58" s="65"/>
      <c r="DR58" s="64"/>
      <c r="DS58" s="65"/>
      <c r="DT58" s="64"/>
      <c r="DU58" s="65"/>
      <c r="DV58" s="64"/>
      <c r="DW58" s="65"/>
      <c r="DX58" s="64"/>
      <c r="DY58" s="65"/>
      <c r="DZ58" s="64"/>
      <c r="EA58" s="65"/>
      <c r="EB58" s="64"/>
      <c r="EC58" s="65"/>
      <c r="ED58" s="64"/>
      <c r="EE58" s="65"/>
      <c r="EF58" s="64"/>
      <c r="EG58" s="65"/>
      <c r="EH58" s="64"/>
      <c r="EI58" s="65"/>
      <c r="EJ58" s="64"/>
      <c r="EK58" s="65"/>
      <c r="EL58" s="64"/>
      <c r="EM58" s="65"/>
      <c r="EN58" s="64"/>
      <c r="EO58" s="65"/>
      <c r="EP58" s="64"/>
      <c r="EQ58" s="65"/>
      <c r="ER58" s="64"/>
      <c r="ES58" s="65"/>
      <c r="ET58" s="64"/>
      <c r="EU58" s="65"/>
      <c r="EV58" s="64"/>
      <c r="EW58" s="65"/>
      <c r="EX58" s="64"/>
      <c r="EY58" s="65"/>
      <c r="EZ58" s="64"/>
      <c r="FA58" s="65"/>
      <c r="FB58" s="64"/>
      <c r="FC58" s="65"/>
      <c r="FD58" s="64"/>
      <c r="FE58" s="65"/>
      <c r="FF58" s="64"/>
      <c r="FG58" s="65"/>
      <c r="FH58" s="64"/>
      <c r="FI58" s="65"/>
      <c r="FJ58" s="64"/>
      <c r="FK58" s="65"/>
      <c r="FL58" s="64"/>
      <c r="FM58" s="65"/>
      <c r="FN58" s="64"/>
      <c r="FO58" s="65"/>
      <c r="FP58" s="64"/>
      <c r="FQ58" s="65"/>
      <c r="FR58" s="64"/>
      <c r="FS58" s="65"/>
      <c r="FT58" s="64"/>
      <c r="FU58" s="65"/>
      <c r="FV58" s="64"/>
      <c r="FW58" s="65"/>
      <c r="FX58" s="64"/>
      <c r="FY58" s="65"/>
      <c r="FZ58" s="64"/>
      <c r="GA58" s="65"/>
      <c r="GB58" s="64"/>
      <c r="GC58" s="65"/>
      <c r="GD58" s="64"/>
      <c r="GE58" s="65"/>
      <c r="GF58" s="64"/>
      <c r="GG58" s="65"/>
      <c r="GH58" s="64"/>
      <c r="GI58" s="65"/>
      <c r="GJ58" s="64"/>
      <c r="GK58" s="65"/>
      <c r="GL58" s="64"/>
      <c r="GM58" s="65"/>
      <c r="GN58" s="64"/>
      <c r="GO58" s="65"/>
      <c r="GP58" s="64"/>
      <c r="GQ58" s="65"/>
      <c r="GR58" s="64"/>
      <c r="GS58" s="65"/>
      <c r="GT58" s="64"/>
      <c r="GU58" s="65"/>
      <c r="GV58" s="64"/>
      <c r="GW58" s="65"/>
      <c r="GX58" s="64"/>
      <c r="GY58" s="65"/>
      <c r="GZ58" s="64"/>
      <c r="HA58" s="65"/>
      <c r="HB58" s="64"/>
      <c r="HC58" s="65"/>
      <c r="HD58" s="64"/>
      <c r="HE58" s="65"/>
      <c r="HF58" s="64"/>
      <c r="HG58" s="65"/>
      <c r="HH58" s="64"/>
      <c r="HI58" s="65"/>
      <c r="HJ58" s="64"/>
      <c r="HK58" s="65"/>
      <c r="HL58" s="64"/>
      <c r="HM58" s="65"/>
      <c r="HN58" s="64"/>
      <c r="HO58" s="65"/>
      <c r="HP58" s="64"/>
      <c r="HQ58" s="65"/>
      <c r="HR58" s="64"/>
      <c r="HS58" s="65"/>
      <c r="HT58" s="64"/>
      <c r="HU58" s="65"/>
      <c r="HV58" s="64"/>
      <c r="HW58" s="65"/>
      <c r="HX58" s="64"/>
      <c r="HY58" s="65"/>
      <c r="HZ58" s="64"/>
      <c r="IA58" s="65"/>
      <c r="IB58" s="64"/>
      <c r="IC58" s="65"/>
      <c r="ID58" s="64"/>
      <c r="IE58" s="65"/>
      <c r="IF58" s="64"/>
      <c r="IG58" s="65"/>
      <c r="IH58" s="64"/>
      <c r="II58" s="65"/>
      <c r="IJ58" s="64"/>
      <c r="IK58" s="65"/>
      <c r="IL58" s="64"/>
      <c r="IM58" s="65"/>
      <c r="IN58" s="64"/>
      <c r="IO58" s="65"/>
      <c r="IP58" s="64"/>
      <c r="IQ58" s="65"/>
      <c r="IR58" s="64"/>
      <c r="IS58" s="65"/>
      <c r="IT58" s="64"/>
      <c r="IU58" s="65"/>
      <c r="IV58" s="64"/>
      <c r="IW58" s="65"/>
      <c r="IX58" s="64"/>
      <c r="IY58" s="65"/>
      <c r="IZ58" s="64"/>
      <c r="JA58" s="65"/>
      <c r="JB58" s="64"/>
      <c r="JC58" s="65"/>
      <c r="JD58" s="64"/>
      <c r="JE58" s="65"/>
      <c r="JF58" s="64"/>
      <c r="JG58" s="65"/>
      <c r="JH58" s="64"/>
      <c r="JI58" s="65"/>
      <c r="JJ58" s="64"/>
      <c r="JK58" s="65"/>
      <c r="JL58" s="64"/>
      <c r="JM58" s="65"/>
      <c r="JN58" s="64"/>
      <c r="JO58" s="65"/>
      <c r="JP58" s="64"/>
      <c r="JQ58" s="65"/>
      <c r="JR58" s="64"/>
      <c r="JS58" s="65"/>
      <c r="JT58" s="64"/>
      <c r="JU58" s="65"/>
      <c r="JV58" s="64"/>
      <c r="JW58" s="65"/>
      <c r="JX58" s="64"/>
      <c r="JY58" s="65"/>
      <c r="JZ58" s="64"/>
      <c r="KA58" s="65"/>
      <c r="KB58" s="64"/>
      <c r="KC58" s="65"/>
      <c r="KD58" s="64"/>
      <c r="KE58" s="65"/>
      <c r="KF58" s="64"/>
      <c r="KG58" s="65"/>
      <c r="KH58" s="64"/>
      <c r="KI58" s="65"/>
      <c r="KJ58" s="64"/>
      <c r="KK58" s="65"/>
      <c r="KL58" s="64"/>
      <c r="KM58" s="65"/>
      <c r="KN58" s="64"/>
      <c r="KO58" s="65"/>
      <c r="KP58" s="64"/>
      <c r="KQ58" s="65"/>
      <c r="KR58" s="64"/>
      <c r="KS58" s="65"/>
      <c r="KT58" s="64"/>
      <c r="KU58" s="65"/>
      <c r="KV58" s="64"/>
      <c r="KW58" s="65"/>
      <c r="KX58" s="64"/>
      <c r="KY58" s="65"/>
      <c r="KZ58" s="64"/>
      <c r="LA58" s="65"/>
      <c r="LB58" s="64"/>
      <c r="LC58" s="65"/>
      <c r="LD58" s="64"/>
      <c r="LE58" s="65"/>
      <c r="LH58" s="3">
        <f t="shared" si="78"/>
        <v>0.51320156322577082</v>
      </c>
      <c r="LI58" s="10">
        <f t="shared" si="86"/>
        <v>0.20285056683643776</v>
      </c>
      <c r="LK58" s="12">
        <f t="shared" si="10"/>
        <v>0.51320156322577082</v>
      </c>
      <c r="LL58" s="10" cm="1">
        <f t="array" ref="LL58">INDEX(drag_functions_data,Q58,(2*chosen_drag_function))*$B$3</f>
        <v>0.20285056683643776</v>
      </c>
      <c r="LO58" s="3" t="e">
        <f t="shared" si="80"/>
        <v>#N/A</v>
      </c>
      <c r="LP58" s="10" t="e">
        <f t="shared" si="87"/>
        <v>#N/A</v>
      </c>
      <c r="LR58" s="12">
        <f t="shared" si="11"/>
        <v>0</v>
      </c>
      <c r="LS58" s="10" cm="1">
        <f t="array" ref="LS58">INDEX(drag_functions_data,Q58,(2*$B$6)) * $B$7</f>
        <v>0</v>
      </c>
      <c r="LT58" s="24"/>
      <c r="MD58">
        <f t="shared" si="12"/>
        <v>2.85</v>
      </c>
      <c r="ME58">
        <f t="shared" si="13"/>
        <v>1.3260916515109169</v>
      </c>
      <c r="MF58">
        <f t="shared" si="14"/>
        <v>2.85</v>
      </c>
      <c r="MG58">
        <f t="shared" si="15"/>
        <v>0.62251735229852334</v>
      </c>
      <c r="MH58" t="str">
        <f t="shared" si="16"/>
        <v/>
      </c>
      <c r="MI58" t="str">
        <f t="shared" si="17"/>
        <v/>
      </c>
      <c r="MN58">
        <f t="shared" si="18"/>
        <v>4</v>
      </c>
      <c r="MO58">
        <f t="shared" si="19"/>
        <v>0.40204245669279631</v>
      </c>
      <c r="MP58" t="str">
        <f t="shared" si="20"/>
        <v/>
      </c>
      <c r="MQ58" t="str">
        <f t="shared" si="21"/>
        <v/>
      </c>
      <c r="MR58">
        <f t="shared" si="22"/>
        <v>4.3</v>
      </c>
      <c r="MS58">
        <f t="shared" si="23"/>
        <v>0.48115403688073366</v>
      </c>
      <c r="MT58" t="str">
        <f t="shared" si="24"/>
        <v/>
      </c>
      <c r="MU58" t="str">
        <f t="shared" si="25"/>
        <v/>
      </c>
      <c r="MV58" t="str">
        <f t="shared" si="26"/>
        <v/>
      </c>
      <c r="MW58" t="str">
        <f t="shared" si="27"/>
        <v/>
      </c>
      <c r="MX58" t="str">
        <f t="shared" si="28"/>
        <v/>
      </c>
      <c r="MY58" t="str">
        <f t="shared" si="29"/>
        <v/>
      </c>
      <c r="MZ58" t="str">
        <f t="shared" si="30"/>
        <v/>
      </c>
      <c r="NA58" t="str">
        <f t="shared" si="31"/>
        <v/>
      </c>
      <c r="NB58" t="str">
        <f t="shared" si="32"/>
        <v/>
      </c>
      <c r="NC58" t="str">
        <f t="shared" si="33"/>
        <v/>
      </c>
      <c r="ND58">
        <f t="shared" si="34"/>
        <v>3.5</v>
      </c>
      <c r="NE58">
        <f t="shared" si="35"/>
        <v>0.47402102555231307</v>
      </c>
      <c r="NF58" t="str">
        <f t="shared" si="36"/>
        <v/>
      </c>
      <c r="NG58" t="str">
        <f t="shared" si="37"/>
        <v/>
      </c>
      <c r="NH58" t="str">
        <f t="shared" si="38"/>
        <v/>
      </c>
      <c r="NI58" t="str">
        <f t="shared" si="39"/>
        <v/>
      </c>
      <c r="NJ58" t="str">
        <f t="shared" si="40"/>
        <v/>
      </c>
      <c r="NK58" t="str">
        <f t="shared" si="41"/>
        <v/>
      </c>
      <c r="NL58" t="str">
        <f t="shared" si="42"/>
        <v/>
      </c>
      <c r="NM58" t="str">
        <f t="shared" si="43"/>
        <v/>
      </c>
      <c r="NN58" t="str">
        <f t="shared" si="44"/>
        <v/>
      </c>
      <c r="NO58" t="str">
        <f t="shared" si="45"/>
        <v/>
      </c>
      <c r="NP58" t="str">
        <f t="shared" si="46"/>
        <v/>
      </c>
      <c r="NQ58" t="str">
        <f t="shared" si="47"/>
        <v/>
      </c>
      <c r="NR58" t="str">
        <f t="shared" si="48"/>
        <v/>
      </c>
      <c r="NS58" t="str">
        <f t="shared" si="49"/>
        <v/>
      </c>
      <c r="NT58" t="str">
        <f t="shared" si="50"/>
        <v/>
      </c>
      <c r="NU58" t="str">
        <f t="shared" si="51"/>
        <v/>
      </c>
      <c r="NZ58" t="str">
        <f t="shared" si="84"/>
        <v/>
      </c>
      <c r="OA58" t="str">
        <f t="shared" si="85"/>
        <v/>
      </c>
      <c r="OB58" t="str">
        <f t="shared" si="52"/>
        <v/>
      </c>
      <c r="OC58" t="str">
        <f t="shared" si="53"/>
        <v/>
      </c>
      <c r="OD58" t="str">
        <f t="shared" si="54"/>
        <v/>
      </c>
      <c r="OE58" t="str">
        <f t="shared" si="55"/>
        <v/>
      </c>
      <c r="OF58" t="str">
        <f t="shared" si="56"/>
        <v/>
      </c>
      <c r="OG58" t="str">
        <f t="shared" si="57"/>
        <v/>
      </c>
      <c r="OH58" t="str">
        <f t="shared" si="58"/>
        <v/>
      </c>
      <c r="OI58" t="str">
        <f t="shared" si="59"/>
        <v/>
      </c>
      <c r="OJ58" t="str">
        <f t="shared" si="60"/>
        <v/>
      </c>
      <c r="OK58" t="str">
        <f t="shared" si="61"/>
        <v/>
      </c>
      <c r="OL58" t="str">
        <f t="shared" si="62"/>
        <v/>
      </c>
      <c r="OM58" t="str">
        <f t="shared" si="63"/>
        <v/>
      </c>
      <c r="ON58" t="str">
        <f t="shared" si="64"/>
        <v/>
      </c>
      <c r="OO58" t="str">
        <f t="shared" si="65"/>
        <v/>
      </c>
      <c r="OP58" t="str">
        <f t="shared" si="66"/>
        <v/>
      </c>
      <c r="OQ58" t="str">
        <f t="shared" si="67"/>
        <v/>
      </c>
      <c r="OR58" t="str">
        <f t="shared" si="68"/>
        <v/>
      </c>
      <c r="OS58" t="str">
        <f t="shared" si="69"/>
        <v/>
      </c>
      <c r="OT58" t="str">
        <f t="shared" si="70"/>
        <v/>
      </c>
      <c r="OU58" t="str">
        <f t="shared" si="71"/>
        <v/>
      </c>
      <c r="OV58" t="str">
        <f t="shared" si="72"/>
        <v/>
      </c>
      <c r="OW58" t="str">
        <f t="shared" si="73"/>
        <v/>
      </c>
      <c r="OX58" t="str">
        <f t="shared" si="74"/>
        <v/>
      </c>
      <c r="OY58" t="str">
        <f t="shared" si="75"/>
        <v/>
      </c>
      <c r="OZ58" t="str">
        <f t="shared" si="76"/>
        <v/>
      </c>
      <c r="PA58" t="str">
        <f t="shared" si="77"/>
        <v/>
      </c>
    </row>
    <row r="59" spans="17:417" x14ac:dyDescent="0.25">
      <c r="Q59" s="38">
        <f t="shared" si="82"/>
        <v>44</v>
      </c>
      <c r="R59" s="21">
        <v>2.85</v>
      </c>
      <c r="S59" s="22">
        <v>0.52075497379668156</v>
      </c>
      <c r="T59" s="178">
        <v>2.85</v>
      </c>
      <c r="U59" s="179">
        <v>0.24446199258915124</v>
      </c>
      <c r="X59" s="178">
        <v>0.52154685128706579</v>
      </c>
      <c r="Y59" s="179">
        <v>0.20256801313662223</v>
      </c>
      <c r="Z59" s="24"/>
      <c r="AA59" s="26"/>
      <c r="AB59" s="24">
        <v>4</v>
      </c>
      <c r="AC59" s="24">
        <v>0.15788170354716019</v>
      </c>
      <c r="AD59" s="25"/>
      <c r="AE59" s="26"/>
      <c r="AF59" s="24">
        <v>4.3</v>
      </c>
      <c r="AG59" s="24">
        <v>0.18894874843869816</v>
      </c>
      <c r="AH59" s="25"/>
      <c r="AI59" s="26"/>
      <c r="AJ59" s="25"/>
      <c r="AK59" s="26"/>
      <c r="AL59" s="25"/>
      <c r="AM59" s="26"/>
      <c r="AN59" s="25"/>
      <c r="AO59" s="26"/>
      <c r="AP59" s="25"/>
      <c r="AQ59" s="26"/>
      <c r="AR59" s="25">
        <v>3.5</v>
      </c>
      <c r="AS59" s="26">
        <v>0.1861476214402808</v>
      </c>
      <c r="AT59" s="25"/>
      <c r="AU59" s="26"/>
      <c r="AV59" s="25"/>
      <c r="AW59" s="26"/>
      <c r="AX59" s="25"/>
      <c r="AY59" s="26"/>
      <c r="AZ59" s="25"/>
      <c r="BA59" s="26"/>
      <c r="BB59" s="25"/>
      <c r="BC59" s="26"/>
      <c r="BD59" s="25"/>
      <c r="BE59" s="26"/>
      <c r="BF59" s="25"/>
      <c r="BG59" s="26"/>
      <c r="BH59" s="25"/>
      <c r="BI59" s="26"/>
      <c r="BJ59" s="25">
        <v>2.3643540225079396</v>
      </c>
      <c r="BK59" s="26">
        <v>0.2859490062172681</v>
      </c>
      <c r="BL59" s="25"/>
      <c r="BM59" s="26"/>
      <c r="BN59" s="25"/>
      <c r="BO59" s="26"/>
      <c r="BP59" s="25"/>
      <c r="BQ59" s="26"/>
      <c r="BR59" s="25"/>
      <c r="BS59" s="26"/>
      <c r="BT59" s="25"/>
      <c r="BU59" s="26"/>
      <c r="BV59" s="25"/>
      <c r="BW59" s="26"/>
      <c r="BX59" s="25"/>
      <c r="BY59" s="26"/>
      <c r="BZ59" s="25"/>
      <c r="CA59" s="26"/>
      <c r="CB59" s="25"/>
      <c r="CC59" s="26"/>
      <c r="CD59" s="25"/>
      <c r="CE59" s="26"/>
      <c r="CF59" s="25"/>
      <c r="CG59" s="26"/>
      <c r="CH59" s="25"/>
      <c r="CI59" s="26"/>
      <c r="CJ59" s="25"/>
      <c r="CK59" s="26"/>
      <c r="CL59" s="25"/>
      <c r="CM59" s="26"/>
      <c r="CN59" s="242"/>
      <c r="CO59" s="243"/>
      <c r="CP59" s="242">
        <f t="shared" si="88"/>
        <v>10.75</v>
      </c>
      <c r="CQ59" s="243">
        <f t="shared" si="89"/>
        <v>0.12199885626608374</v>
      </c>
      <c r="CR59" s="242"/>
      <c r="CS59" s="243"/>
      <c r="CT59" s="242"/>
      <c r="CU59" s="243"/>
      <c r="CV59" s="242"/>
      <c r="CW59" s="243"/>
      <c r="CX59" s="242"/>
      <c r="CY59" s="243"/>
      <c r="CZ59" s="264"/>
      <c r="DA59" s="265"/>
      <c r="DB59" s="264">
        <v>4.3000000000000007</v>
      </c>
      <c r="DC59" s="265">
        <v>0.91829455875415245</v>
      </c>
      <c r="DD59" s="264"/>
      <c r="DE59" s="265"/>
      <c r="DF59" s="64"/>
      <c r="DG59" s="65"/>
      <c r="DH59" s="64"/>
      <c r="DI59" s="65"/>
      <c r="DJ59" s="64"/>
      <c r="DK59" s="65"/>
      <c r="DL59" s="64"/>
      <c r="DM59" s="65"/>
      <c r="DN59" s="64"/>
      <c r="DO59" s="65"/>
      <c r="DP59" s="64"/>
      <c r="DQ59" s="65"/>
      <c r="DR59" s="64"/>
      <c r="DS59" s="65"/>
      <c r="DT59" s="64"/>
      <c r="DU59" s="65"/>
      <c r="DV59" s="64"/>
      <c r="DW59" s="65"/>
      <c r="DX59" s="64"/>
      <c r="DY59" s="65"/>
      <c r="DZ59" s="64"/>
      <c r="EA59" s="65"/>
      <c r="EB59" s="64"/>
      <c r="EC59" s="65"/>
      <c r="ED59" s="64"/>
      <c r="EE59" s="65"/>
      <c r="EF59" s="64"/>
      <c r="EG59" s="65"/>
      <c r="EH59" s="64"/>
      <c r="EI59" s="65"/>
      <c r="EJ59" s="64"/>
      <c r="EK59" s="65"/>
      <c r="EL59" s="64"/>
      <c r="EM59" s="65"/>
      <c r="EN59" s="64"/>
      <c r="EO59" s="65"/>
      <c r="EP59" s="64"/>
      <c r="EQ59" s="65"/>
      <c r="ER59" s="64"/>
      <c r="ES59" s="65"/>
      <c r="ET59" s="64"/>
      <c r="EU59" s="65"/>
      <c r="EV59" s="64"/>
      <c r="EW59" s="65"/>
      <c r="EX59" s="64"/>
      <c r="EY59" s="65"/>
      <c r="EZ59" s="64"/>
      <c r="FA59" s="65"/>
      <c r="FB59" s="64"/>
      <c r="FC59" s="65"/>
      <c r="FD59" s="64"/>
      <c r="FE59" s="65"/>
      <c r="FF59" s="64"/>
      <c r="FG59" s="65"/>
      <c r="FH59" s="64"/>
      <c r="FI59" s="65"/>
      <c r="FJ59" s="64"/>
      <c r="FK59" s="65"/>
      <c r="FL59" s="64"/>
      <c r="FM59" s="65"/>
      <c r="FN59" s="64"/>
      <c r="FO59" s="65"/>
      <c r="FP59" s="64"/>
      <c r="FQ59" s="65"/>
      <c r="FR59" s="64"/>
      <c r="FS59" s="65"/>
      <c r="FT59" s="64"/>
      <c r="FU59" s="65"/>
      <c r="FV59" s="64"/>
      <c r="FW59" s="65"/>
      <c r="FX59" s="64"/>
      <c r="FY59" s="65"/>
      <c r="FZ59" s="64"/>
      <c r="GA59" s="65"/>
      <c r="GB59" s="64"/>
      <c r="GC59" s="65"/>
      <c r="GD59" s="64"/>
      <c r="GE59" s="65"/>
      <c r="GF59" s="64"/>
      <c r="GG59" s="65"/>
      <c r="GH59" s="64"/>
      <c r="GI59" s="65"/>
      <c r="GJ59" s="64"/>
      <c r="GK59" s="65"/>
      <c r="GL59" s="64"/>
      <c r="GM59" s="65"/>
      <c r="GN59" s="64"/>
      <c r="GO59" s="65"/>
      <c r="GP59" s="64"/>
      <c r="GQ59" s="65"/>
      <c r="GR59" s="64"/>
      <c r="GS59" s="65"/>
      <c r="GT59" s="64"/>
      <c r="GU59" s="65"/>
      <c r="GV59" s="64"/>
      <c r="GW59" s="65"/>
      <c r="GX59" s="64"/>
      <c r="GY59" s="65"/>
      <c r="GZ59" s="64"/>
      <c r="HA59" s="65"/>
      <c r="HB59" s="64"/>
      <c r="HC59" s="65"/>
      <c r="HD59" s="64"/>
      <c r="HE59" s="65"/>
      <c r="HF59" s="64"/>
      <c r="HG59" s="65"/>
      <c r="HH59" s="64"/>
      <c r="HI59" s="65"/>
      <c r="HJ59" s="64"/>
      <c r="HK59" s="65"/>
      <c r="HL59" s="64"/>
      <c r="HM59" s="65"/>
      <c r="HN59" s="64"/>
      <c r="HO59" s="65"/>
      <c r="HP59" s="64"/>
      <c r="HQ59" s="65"/>
      <c r="HR59" s="64"/>
      <c r="HS59" s="65"/>
      <c r="HT59" s="64"/>
      <c r="HU59" s="65"/>
      <c r="HV59" s="64"/>
      <c r="HW59" s="65"/>
      <c r="HX59" s="64"/>
      <c r="HY59" s="65"/>
      <c r="HZ59" s="64"/>
      <c r="IA59" s="65"/>
      <c r="IB59" s="64"/>
      <c r="IC59" s="65"/>
      <c r="ID59" s="64"/>
      <c r="IE59" s="65"/>
      <c r="IF59" s="64"/>
      <c r="IG59" s="65"/>
      <c r="IH59" s="64"/>
      <c r="II59" s="65"/>
      <c r="IJ59" s="64"/>
      <c r="IK59" s="65"/>
      <c r="IL59" s="64"/>
      <c r="IM59" s="65"/>
      <c r="IN59" s="64"/>
      <c r="IO59" s="65"/>
      <c r="IP59" s="64"/>
      <c r="IQ59" s="65"/>
      <c r="IR59" s="64"/>
      <c r="IS59" s="65"/>
      <c r="IT59" s="64"/>
      <c r="IU59" s="65"/>
      <c r="IV59" s="64"/>
      <c r="IW59" s="65"/>
      <c r="IX59" s="64"/>
      <c r="IY59" s="65"/>
      <c r="IZ59" s="64"/>
      <c r="JA59" s="65"/>
      <c r="JB59" s="64"/>
      <c r="JC59" s="65"/>
      <c r="JD59" s="64"/>
      <c r="JE59" s="65"/>
      <c r="JF59" s="64"/>
      <c r="JG59" s="65"/>
      <c r="JH59" s="64"/>
      <c r="JI59" s="65"/>
      <c r="JJ59" s="64"/>
      <c r="JK59" s="65"/>
      <c r="JL59" s="64"/>
      <c r="JM59" s="65"/>
      <c r="JN59" s="64"/>
      <c r="JO59" s="65"/>
      <c r="JP59" s="64"/>
      <c r="JQ59" s="65"/>
      <c r="JR59" s="64"/>
      <c r="JS59" s="65"/>
      <c r="JT59" s="64"/>
      <c r="JU59" s="65"/>
      <c r="JV59" s="64"/>
      <c r="JW59" s="65"/>
      <c r="JX59" s="64"/>
      <c r="JY59" s="65"/>
      <c r="JZ59" s="64"/>
      <c r="KA59" s="65"/>
      <c r="KB59" s="64"/>
      <c r="KC59" s="65"/>
      <c r="KD59" s="64"/>
      <c r="KE59" s="65"/>
      <c r="KF59" s="64"/>
      <c r="KG59" s="65"/>
      <c r="KH59" s="64"/>
      <c r="KI59" s="65"/>
      <c r="KJ59" s="64"/>
      <c r="KK59" s="65"/>
      <c r="KL59" s="64"/>
      <c r="KM59" s="65"/>
      <c r="KN59" s="64"/>
      <c r="KO59" s="65"/>
      <c r="KP59" s="64"/>
      <c r="KQ59" s="65"/>
      <c r="KR59" s="64"/>
      <c r="KS59" s="65"/>
      <c r="KT59" s="64"/>
      <c r="KU59" s="65"/>
      <c r="KV59" s="64"/>
      <c r="KW59" s="65"/>
      <c r="KX59" s="64"/>
      <c r="KY59" s="65"/>
      <c r="KZ59" s="64"/>
      <c r="LA59" s="65"/>
      <c r="LB59" s="64"/>
      <c r="LC59" s="65"/>
      <c r="LD59" s="64"/>
      <c r="LE59" s="65"/>
      <c r="LH59" s="3">
        <f t="shared" si="78"/>
        <v>0.52154685128706579</v>
      </c>
      <c r="LI59" s="10">
        <f t="shared" si="86"/>
        <v>0.20256801313662223</v>
      </c>
      <c r="LK59" s="12">
        <f t="shared" si="10"/>
        <v>0.52154685128706579</v>
      </c>
      <c r="LL59" s="10" cm="1">
        <f t="array" ref="LL59">INDEX(drag_functions_data,Q59,(2*chosen_drag_function))*$B$3</f>
        <v>0.20256801313662223</v>
      </c>
      <c r="LO59" s="3" t="e">
        <f t="shared" si="80"/>
        <v>#N/A</v>
      </c>
      <c r="LP59" s="10" t="e">
        <f t="shared" si="87"/>
        <v>#N/A</v>
      </c>
      <c r="LR59" s="12">
        <f t="shared" si="11"/>
        <v>0</v>
      </c>
      <c r="LS59" s="10" cm="1">
        <f t="array" ref="LS59">INDEX(drag_functions_data,Q59,(2*$B$6)) * $B$7</f>
        <v>0</v>
      </c>
      <c r="LT59" s="24"/>
      <c r="MD59">
        <f t="shared" si="12"/>
        <v>2.9</v>
      </c>
      <c r="ME59">
        <f t="shared" si="13"/>
        <v>1.3163648178812524</v>
      </c>
      <c r="MF59">
        <f t="shared" si="14"/>
        <v>2.9</v>
      </c>
      <c r="MG59">
        <f t="shared" si="15"/>
        <v>0.61603279654541376</v>
      </c>
      <c r="MH59" t="str">
        <f t="shared" si="16"/>
        <v/>
      </c>
      <c r="MI59" t="str">
        <f t="shared" si="17"/>
        <v/>
      </c>
      <c r="MN59">
        <f t="shared" si="18"/>
        <v>4.5</v>
      </c>
      <c r="MO59">
        <f t="shared" si="19"/>
        <v>0.34692373279136457</v>
      </c>
      <c r="MP59" t="str">
        <f t="shared" si="20"/>
        <v/>
      </c>
      <c r="MQ59" t="str">
        <f t="shared" si="21"/>
        <v/>
      </c>
      <c r="MR59">
        <f t="shared" si="22"/>
        <v>4.4000000000000004</v>
      </c>
      <c r="MS59">
        <f t="shared" si="23"/>
        <v>0.47661484785355684</v>
      </c>
      <c r="MT59" t="str">
        <f t="shared" si="24"/>
        <v/>
      </c>
      <c r="MU59" t="str">
        <f t="shared" si="25"/>
        <v/>
      </c>
      <c r="MV59" t="str">
        <f t="shared" si="26"/>
        <v/>
      </c>
      <c r="MW59" t="str">
        <f t="shared" si="27"/>
        <v/>
      </c>
      <c r="MX59" t="str">
        <f t="shared" si="28"/>
        <v/>
      </c>
      <c r="MY59" t="str">
        <f t="shared" si="29"/>
        <v/>
      </c>
      <c r="MZ59" t="str">
        <f t="shared" si="30"/>
        <v/>
      </c>
      <c r="NA59" t="str">
        <f t="shared" si="31"/>
        <v/>
      </c>
      <c r="NB59" t="str">
        <f t="shared" si="32"/>
        <v/>
      </c>
      <c r="NC59" t="str">
        <f t="shared" si="33"/>
        <v/>
      </c>
      <c r="ND59">
        <f t="shared" si="34"/>
        <v>4</v>
      </c>
      <c r="NE59">
        <f t="shared" si="35"/>
        <v>0.37286195580380299</v>
      </c>
      <c r="NF59" t="str">
        <f t="shared" si="36"/>
        <v/>
      </c>
      <c r="NG59" t="str">
        <f t="shared" si="37"/>
        <v/>
      </c>
      <c r="NH59" t="str">
        <f t="shared" si="38"/>
        <v/>
      </c>
      <c r="NI59" t="str">
        <f t="shared" si="39"/>
        <v/>
      </c>
      <c r="NJ59" t="str">
        <f t="shared" si="40"/>
        <v/>
      </c>
      <c r="NK59" t="str">
        <f t="shared" si="41"/>
        <v/>
      </c>
      <c r="NL59" t="str">
        <f t="shared" si="42"/>
        <v/>
      </c>
      <c r="NM59" t="str">
        <f t="shared" si="43"/>
        <v/>
      </c>
      <c r="NN59" t="str">
        <f t="shared" si="44"/>
        <v/>
      </c>
      <c r="NO59" t="str">
        <f t="shared" si="45"/>
        <v/>
      </c>
      <c r="NP59" t="str">
        <f t="shared" si="46"/>
        <v/>
      </c>
      <c r="NQ59" t="str">
        <f t="shared" si="47"/>
        <v/>
      </c>
      <c r="NR59" t="str">
        <f t="shared" si="48"/>
        <v/>
      </c>
      <c r="NS59" t="str">
        <f t="shared" si="49"/>
        <v/>
      </c>
      <c r="NT59" t="str">
        <f t="shared" si="50"/>
        <v/>
      </c>
      <c r="NU59" t="str">
        <f t="shared" si="51"/>
        <v/>
      </c>
      <c r="NZ59" t="str">
        <f t="shared" si="84"/>
        <v/>
      </c>
      <c r="OA59" t="str">
        <f t="shared" si="85"/>
        <v/>
      </c>
      <c r="OB59" t="str">
        <f t="shared" si="52"/>
        <v/>
      </c>
      <c r="OC59" t="str">
        <f t="shared" si="53"/>
        <v/>
      </c>
      <c r="OD59" t="str">
        <f t="shared" si="54"/>
        <v/>
      </c>
      <c r="OE59" t="str">
        <f t="shared" si="55"/>
        <v/>
      </c>
      <c r="OF59" t="str">
        <f t="shared" si="56"/>
        <v/>
      </c>
      <c r="OG59" t="str">
        <f t="shared" si="57"/>
        <v/>
      </c>
      <c r="OH59" t="str">
        <f t="shared" si="58"/>
        <v/>
      </c>
      <c r="OI59" t="str">
        <f t="shared" si="59"/>
        <v/>
      </c>
      <c r="OJ59" t="str">
        <f t="shared" si="60"/>
        <v/>
      </c>
      <c r="OK59" t="str">
        <f t="shared" si="61"/>
        <v/>
      </c>
      <c r="OL59" t="str">
        <f t="shared" si="62"/>
        <v/>
      </c>
      <c r="OM59" t="str">
        <f t="shared" si="63"/>
        <v/>
      </c>
      <c r="ON59" t="str">
        <f t="shared" si="64"/>
        <v/>
      </c>
      <c r="OO59" t="str">
        <f t="shared" si="65"/>
        <v/>
      </c>
      <c r="OP59" t="str">
        <f t="shared" si="66"/>
        <v/>
      </c>
      <c r="OQ59" t="str">
        <f t="shared" si="67"/>
        <v/>
      </c>
      <c r="OR59" t="str">
        <f t="shared" si="68"/>
        <v/>
      </c>
      <c r="OS59" t="str">
        <f t="shared" si="69"/>
        <v/>
      </c>
      <c r="OT59" t="str">
        <f t="shared" si="70"/>
        <v/>
      </c>
      <c r="OU59" t="str">
        <f t="shared" si="71"/>
        <v/>
      </c>
      <c r="OV59" t="str">
        <f t="shared" si="72"/>
        <v/>
      </c>
      <c r="OW59" t="str">
        <f t="shared" si="73"/>
        <v/>
      </c>
      <c r="OX59" t="str">
        <f t="shared" si="74"/>
        <v/>
      </c>
      <c r="OY59" t="str">
        <f t="shared" si="75"/>
        <v/>
      </c>
      <c r="OZ59" t="str">
        <f t="shared" si="76"/>
        <v/>
      </c>
      <c r="PA59" t="str">
        <f t="shared" si="77"/>
        <v/>
      </c>
    </row>
    <row r="60" spans="17:417" x14ac:dyDescent="0.25">
      <c r="Q60" s="38">
        <f t="shared" si="82"/>
        <v>45</v>
      </c>
      <c r="R60" s="21">
        <v>2.9</v>
      </c>
      <c r="S60" s="22">
        <v>0.51693525516247607</v>
      </c>
      <c r="T60" s="178">
        <v>2.9</v>
      </c>
      <c r="U60" s="179">
        <v>0.24191551349968093</v>
      </c>
      <c r="X60" s="178">
        <v>0.52976069283925786</v>
      </c>
      <c r="Y60" s="179">
        <v>0.20238786302832285</v>
      </c>
      <c r="Z60" s="24"/>
      <c r="AA60" s="26"/>
      <c r="AB60" s="24">
        <v>4.5</v>
      </c>
      <c r="AC60" s="24">
        <v>0.13623663128666241</v>
      </c>
      <c r="AD60" s="25"/>
      <c r="AE60" s="26"/>
      <c r="AF60" s="24">
        <v>4.4000000000000004</v>
      </c>
      <c r="AG60" s="24">
        <v>0.1871662130760689</v>
      </c>
      <c r="AH60" s="25"/>
      <c r="AI60" s="26"/>
      <c r="AJ60" s="25"/>
      <c r="AK60" s="26"/>
      <c r="AL60" s="25"/>
      <c r="AM60" s="26"/>
      <c r="AN60" s="25"/>
      <c r="AO60" s="26"/>
      <c r="AP60" s="25"/>
      <c r="AQ60" s="26"/>
      <c r="AR60" s="25">
        <v>4</v>
      </c>
      <c r="AS60" s="26">
        <v>0.14642254764454371</v>
      </c>
      <c r="AT60" s="25"/>
      <c r="AU60" s="26"/>
      <c r="AV60" s="25"/>
      <c r="AW60" s="26"/>
      <c r="AX60" s="25"/>
      <c r="AY60" s="26"/>
      <c r="AZ60" s="25"/>
      <c r="BA60" s="26"/>
      <c r="BB60" s="25"/>
      <c r="BC60" s="26"/>
      <c r="BD60" s="25"/>
      <c r="BE60" s="26"/>
      <c r="BF60" s="25"/>
      <c r="BG60" s="26"/>
      <c r="BH60" s="25"/>
      <c r="BI60" s="26"/>
      <c r="BJ60" s="25">
        <v>2.5</v>
      </c>
      <c r="BK60" s="26">
        <v>0.27599999999999991</v>
      </c>
      <c r="BL60" s="25"/>
      <c r="BM60" s="26"/>
      <c r="BN60" s="25"/>
      <c r="BO60" s="26"/>
      <c r="BP60" s="25"/>
      <c r="BQ60" s="26"/>
      <c r="BR60" s="25"/>
      <c r="BS60" s="26"/>
      <c r="BT60" s="25"/>
      <c r="BU60" s="26"/>
      <c r="BV60" s="25"/>
      <c r="BW60" s="26"/>
      <c r="BX60" s="25"/>
      <c r="BY60" s="26"/>
      <c r="BZ60" s="25"/>
      <c r="CA60" s="26"/>
      <c r="CB60" s="25"/>
      <c r="CC60" s="26"/>
      <c r="CD60" s="25"/>
      <c r="CE60" s="26"/>
      <c r="CF60" s="25"/>
      <c r="CG60" s="26"/>
      <c r="CH60" s="25"/>
      <c r="CI60" s="26"/>
      <c r="CJ60" s="25"/>
      <c r="CK60" s="26"/>
      <c r="CL60" s="25"/>
      <c r="CM60" s="26"/>
      <c r="CN60" s="242"/>
      <c r="CO60" s="243"/>
      <c r="CP60" s="242">
        <f t="shared" si="88"/>
        <v>11</v>
      </c>
      <c r="CQ60" s="243">
        <f t="shared" si="89"/>
        <v>0.12060453783110546</v>
      </c>
      <c r="CR60" s="242"/>
      <c r="CS60" s="243"/>
      <c r="CT60" s="242"/>
      <c r="CU60" s="243"/>
      <c r="CV60" s="242"/>
      <c r="CW60" s="243"/>
      <c r="CX60" s="242"/>
      <c r="CY60" s="243"/>
      <c r="CZ60" s="264"/>
      <c r="DA60" s="265"/>
      <c r="DB60" s="264">
        <v>4.4000000000000004</v>
      </c>
      <c r="DC60" s="265">
        <v>0.91628886817083255</v>
      </c>
      <c r="DD60" s="264"/>
      <c r="DE60" s="265"/>
      <c r="DF60" s="64"/>
      <c r="DG60" s="65"/>
      <c r="DH60" s="64"/>
      <c r="DI60" s="65"/>
      <c r="DJ60" s="64"/>
      <c r="DK60" s="65"/>
      <c r="DL60" s="64"/>
      <c r="DM60" s="65"/>
      <c r="DN60" s="64"/>
      <c r="DO60" s="65"/>
      <c r="DP60" s="64"/>
      <c r="DQ60" s="65"/>
      <c r="DR60" s="64"/>
      <c r="DS60" s="65"/>
      <c r="DT60" s="64"/>
      <c r="DU60" s="65"/>
      <c r="DV60" s="64"/>
      <c r="DW60" s="65"/>
      <c r="DX60" s="64"/>
      <c r="DY60" s="65"/>
      <c r="DZ60" s="64"/>
      <c r="EA60" s="65"/>
      <c r="EB60" s="64"/>
      <c r="EC60" s="65"/>
      <c r="ED60" s="64"/>
      <c r="EE60" s="65"/>
      <c r="EF60" s="64"/>
      <c r="EG60" s="65"/>
      <c r="EH60" s="64"/>
      <c r="EI60" s="65"/>
      <c r="EJ60" s="64"/>
      <c r="EK60" s="65"/>
      <c r="EL60" s="64"/>
      <c r="EM60" s="65"/>
      <c r="EN60" s="64"/>
      <c r="EO60" s="65"/>
      <c r="EP60" s="64"/>
      <c r="EQ60" s="65"/>
      <c r="ER60" s="64"/>
      <c r="ES60" s="65"/>
      <c r="ET60" s="64"/>
      <c r="EU60" s="65"/>
      <c r="EV60" s="64"/>
      <c r="EW60" s="65"/>
      <c r="EX60" s="64"/>
      <c r="EY60" s="65"/>
      <c r="EZ60" s="64"/>
      <c r="FA60" s="65"/>
      <c r="FB60" s="64"/>
      <c r="FC60" s="65"/>
      <c r="FD60" s="64"/>
      <c r="FE60" s="65"/>
      <c r="FF60" s="64"/>
      <c r="FG60" s="65"/>
      <c r="FH60" s="64"/>
      <c r="FI60" s="65"/>
      <c r="FJ60" s="64"/>
      <c r="FK60" s="65"/>
      <c r="FL60" s="64"/>
      <c r="FM60" s="65"/>
      <c r="FN60" s="64"/>
      <c r="FO60" s="65"/>
      <c r="FP60" s="64"/>
      <c r="FQ60" s="65"/>
      <c r="FR60" s="64"/>
      <c r="FS60" s="65"/>
      <c r="FT60" s="64"/>
      <c r="FU60" s="65"/>
      <c r="FV60" s="64"/>
      <c r="FW60" s="65"/>
      <c r="FX60" s="64"/>
      <c r="FY60" s="65"/>
      <c r="FZ60" s="64"/>
      <c r="GA60" s="65"/>
      <c r="GB60" s="64"/>
      <c r="GC60" s="65"/>
      <c r="GD60" s="64"/>
      <c r="GE60" s="65"/>
      <c r="GF60" s="64"/>
      <c r="GG60" s="65"/>
      <c r="GH60" s="64"/>
      <c r="GI60" s="65"/>
      <c r="GJ60" s="64"/>
      <c r="GK60" s="65"/>
      <c r="GL60" s="64"/>
      <c r="GM60" s="65"/>
      <c r="GN60" s="64"/>
      <c r="GO60" s="65"/>
      <c r="GP60" s="64"/>
      <c r="GQ60" s="65"/>
      <c r="GR60" s="64"/>
      <c r="GS60" s="65"/>
      <c r="GT60" s="64"/>
      <c r="GU60" s="65"/>
      <c r="GV60" s="64"/>
      <c r="GW60" s="65"/>
      <c r="GX60" s="64"/>
      <c r="GY60" s="65"/>
      <c r="GZ60" s="64"/>
      <c r="HA60" s="65"/>
      <c r="HB60" s="64"/>
      <c r="HC60" s="65"/>
      <c r="HD60" s="64"/>
      <c r="HE60" s="65"/>
      <c r="HF60" s="64"/>
      <c r="HG60" s="65"/>
      <c r="HH60" s="64"/>
      <c r="HI60" s="65"/>
      <c r="HJ60" s="64"/>
      <c r="HK60" s="65"/>
      <c r="HL60" s="64"/>
      <c r="HM60" s="65"/>
      <c r="HN60" s="64"/>
      <c r="HO60" s="65"/>
      <c r="HP60" s="64"/>
      <c r="HQ60" s="65"/>
      <c r="HR60" s="64"/>
      <c r="HS60" s="65"/>
      <c r="HT60" s="64"/>
      <c r="HU60" s="65"/>
      <c r="HV60" s="64"/>
      <c r="HW60" s="65"/>
      <c r="HX60" s="64"/>
      <c r="HY60" s="65"/>
      <c r="HZ60" s="64"/>
      <c r="IA60" s="65"/>
      <c r="IB60" s="64"/>
      <c r="IC60" s="65"/>
      <c r="ID60" s="64"/>
      <c r="IE60" s="65"/>
      <c r="IF60" s="64"/>
      <c r="IG60" s="65"/>
      <c r="IH60" s="64"/>
      <c r="II60" s="65"/>
      <c r="IJ60" s="64"/>
      <c r="IK60" s="65"/>
      <c r="IL60" s="64"/>
      <c r="IM60" s="65"/>
      <c r="IN60" s="64"/>
      <c r="IO60" s="65"/>
      <c r="IP60" s="64"/>
      <c r="IQ60" s="65"/>
      <c r="IR60" s="64"/>
      <c r="IS60" s="65"/>
      <c r="IT60" s="64"/>
      <c r="IU60" s="65"/>
      <c r="IV60" s="64"/>
      <c r="IW60" s="65"/>
      <c r="IX60" s="64"/>
      <c r="IY60" s="65"/>
      <c r="IZ60" s="64"/>
      <c r="JA60" s="65"/>
      <c r="JB60" s="64"/>
      <c r="JC60" s="65"/>
      <c r="JD60" s="64"/>
      <c r="JE60" s="65"/>
      <c r="JF60" s="64"/>
      <c r="JG60" s="65"/>
      <c r="JH60" s="64"/>
      <c r="JI60" s="65"/>
      <c r="JJ60" s="64"/>
      <c r="JK60" s="65"/>
      <c r="JL60" s="64"/>
      <c r="JM60" s="65"/>
      <c r="JN60" s="64"/>
      <c r="JO60" s="65"/>
      <c r="JP60" s="64"/>
      <c r="JQ60" s="65"/>
      <c r="JR60" s="64"/>
      <c r="JS60" s="65"/>
      <c r="JT60" s="64"/>
      <c r="JU60" s="65"/>
      <c r="JV60" s="64"/>
      <c r="JW60" s="65"/>
      <c r="JX60" s="64"/>
      <c r="JY60" s="65"/>
      <c r="JZ60" s="64"/>
      <c r="KA60" s="65"/>
      <c r="KB60" s="64"/>
      <c r="KC60" s="65"/>
      <c r="KD60" s="64"/>
      <c r="KE60" s="65"/>
      <c r="KF60" s="64"/>
      <c r="KG60" s="65"/>
      <c r="KH60" s="64"/>
      <c r="KI60" s="65"/>
      <c r="KJ60" s="64"/>
      <c r="KK60" s="65"/>
      <c r="KL60" s="64"/>
      <c r="KM60" s="65"/>
      <c r="KN60" s="64"/>
      <c r="KO60" s="65"/>
      <c r="KP60" s="64"/>
      <c r="KQ60" s="65"/>
      <c r="KR60" s="64"/>
      <c r="KS60" s="65"/>
      <c r="KT60" s="64"/>
      <c r="KU60" s="65"/>
      <c r="KV60" s="64"/>
      <c r="KW60" s="65"/>
      <c r="KX60" s="64"/>
      <c r="KY60" s="65"/>
      <c r="KZ60" s="64"/>
      <c r="LA60" s="65"/>
      <c r="LB60" s="64"/>
      <c r="LC60" s="65"/>
      <c r="LD60" s="64"/>
      <c r="LE60" s="65"/>
      <c r="LH60" s="3">
        <f t="shared" si="78"/>
        <v>0.52976069283925786</v>
      </c>
      <c r="LI60" s="10">
        <f t="shared" si="86"/>
        <v>0.20238786302832285</v>
      </c>
      <c r="LK60" s="12">
        <f t="shared" si="10"/>
        <v>0.52976069283925786</v>
      </c>
      <c r="LL60" s="10" cm="1">
        <f t="array" ref="LL60">INDEX(drag_functions_data,Q60,(2*chosen_drag_function))*$B$3</f>
        <v>0.20238786302832285</v>
      </c>
      <c r="LO60" s="3" t="e">
        <f t="shared" si="80"/>
        <v>#N/A</v>
      </c>
      <c r="LP60" s="10" t="e">
        <f t="shared" si="87"/>
        <v>#N/A</v>
      </c>
      <c r="LR60" s="12">
        <f t="shared" si="11"/>
        <v>0</v>
      </c>
      <c r="LS60" s="10" cm="1">
        <f t="array" ref="LS60">INDEX(drag_functions_data,Q60,(2*$B$6)) * $B$7</f>
        <v>0</v>
      </c>
      <c r="LT60" s="24"/>
      <c r="MD60">
        <f t="shared" si="12"/>
        <v>2.95</v>
      </c>
      <c r="ME60">
        <f t="shared" si="13"/>
        <v>1.3131225400046977</v>
      </c>
      <c r="MF60">
        <f t="shared" si="14"/>
        <v>2.95</v>
      </c>
      <c r="MG60">
        <f t="shared" si="15"/>
        <v>0.60954824079230407</v>
      </c>
      <c r="MH60" t="str">
        <f t="shared" si="16"/>
        <v/>
      </c>
      <c r="MI60" t="str">
        <f t="shared" si="17"/>
        <v/>
      </c>
      <c r="MN60">
        <f t="shared" si="18"/>
        <v>5</v>
      </c>
      <c r="MO60">
        <f t="shared" si="19"/>
        <v>0.30736794269739587</v>
      </c>
      <c r="MP60" t="str">
        <f t="shared" si="20"/>
        <v/>
      </c>
      <c r="MQ60" t="str">
        <f t="shared" si="21"/>
        <v/>
      </c>
      <c r="MR60">
        <f t="shared" si="22"/>
        <v>4.5</v>
      </c>
      <c r="MS60">
        <f t="shared" si="23"/>
        <v>0.47337256997700206</v>
      </c>
      <c r="MT60" t="str">
        <f t="shared" si="24"/>
        <v/>
      </c>
      <c r="MU60" t="str">
        <f t="shared" si="25"/>
        <v/>
      </c>
      <c r="MV60" t="str">
        <f t="shared" si="26"/>
        <v/>
      </c>
      <c r="MW60" t="str">
        <f t="shared" si="27"/>
        <v/>
      </c>
      <c r="MX60" t="str">
        <f t="shared" si="28"/>
        <v/>
      </c>
      <c r="MY60" t="str">
        <f t="shared" si="29"/>
        <v/>
      </c>
      <c r="MZ60" t="str">
        <f t="shared" si="30"/>
        <v/>
      </c>
      <c r="NA60" t="str">
        <f t="shared" si="31"/>
        <v/>
      </c>
      <c r="NB60" t="str">
        <f t="shared" si="32"/>
        <v/>
      </c>
      <c r="NC60" t="str">
        <f t="shared" si="33"/>
        <v/>
      </c>
      <c r="ND60">
        <f t="shared" si="34"/>
        <v>4.5</v>
      </c>
      <c r="NE60">
        <f t="shared" si="35"/>
        <v>0.29893802021835342</v>
      </c>
      <c r="NF60" t="str">
        <f t="shared" si="36"/>
        <v/>
      </c>
      <c r="NG60" t="str">
        <f t="shared" si="37"/>
        <v/>
      </c>
      <c r="NH60" t="str">
        <f t="shared" si="38"/>
        <v/>
      </c>
      <c r="NI60" t="str">
        <f t="shared" si="39"/>
        <v/>
      </c>
      <c r="NJ60" t="str">
        <f t="shared" si="40"/>
        <v/>
      </c>
      <c r="NK60" t="str">
        <f t="shared" si="41"/>
        <v/>
      </c>
      <c r="NL60" t="str">
        <f t="shared" si="42"/>
        <v/>
      </c>
      <c r="NM60" t="str">
        <f t="shared" si="43"/>
        <v/>
      </c>
      <c r="NN60" t="str">
        <f t="shared" si="44"/>
        <v/>
      </c>
      <c r="NO60" t="str">
        <f t="shared" si="45"/>
        <v/>
      </c>
      <c r="NP60" t="str">
        <f t="shared" si="46"/>
        <v/>
      </c>
      <c r="NQ60" t="str">
        <f t="shared" si="47"/>
        <v/>
      </c>
      <c r="NR60" t="str">
        <f t="shared" si="48"/>
        <v/>
      </c>
      <c r="NS60" t="str">
        <f t="shared" si="49"/>
        <v/>
      </c>
      <c r="NT60" t="str">
        <f t="shared" si="50"/>
        <v/>
      </c>
      <c r="NU60" t="str">
        <f t="shared" si="51"/>
        <v/>
      </c>
      <c r="NZ60" t="str">
        <f t="shared" si="84"/>
        <v/>
      </c>
      <c r="OA60" t="str">
        <f t="shared" si="85"/>
        <v/>
      </c>
      <c r="OB60" t="str">
        <f t="shared" si="52"/>
        <v/>
      </c>
      <c r="OC60" t="str">
        <f t="shared" si="53"/>
        <v/>
      </c>
      <c r="OD60" t="str">
        <f t="shared" si="54"/>
        <v/>
      </c>
      <c r="OE60" t="str">
        <f t="shared" si="55"/>
        <v/>
      </c>
      <c r="OF60" t="str">
        <f t="shared" si="56"/>
        <v/>
      </c>
      <c r="OG60" t="str">
        <f t="shared" si="57"/>
        <v/>
      </c>
      <c r="OH60" t="str">
        <f t="shared" si="58"/>
        <v/>
      </c>
      <c r="OI60" t="str">
        <f t="shared" si="59"/>
        <v/>
      </c>
      <c r="OJ60" t="str">
        <f t="shared" si="60"/>
        <v/>
      </c>
      <c r="OK60" t="str">
        <f t="shared" si="61"/>
        <v/>
      </c>
      <c r="OL60" t="str">
        <f t="shared" si="62"/>
        <v/>
      </c>
      <c r="OM60" t="str">
        <f t="shared" si="63"/>
        <v/>
      </c>
      <c r="ON60" t="str">
        <f t="shared" si="64"/>
        <v/>
      </c>
      <c r="OO60" t="str">
        <f t="shared" si="65"/>
        <v/>
      </c>
      <c r="OP60" t="str">
        <f t="shared" si="66"/>
        <v/>
      </c>
      <c r="OQ60" t="str">
        <f t="shared" si="67"/>
        <v/>
      </c>
      <c r="OR60" t="str">
        <f t="shared" si="68"/>
        <v/>
      </c>
      <c r="OS60" t="str">
        <f t="shared" si="69"/>
        <v/>
      </c>
      <c r="OT60" t="str">
        <f t="shared" si="70"/>
        <v/>
      </c>
      <c r="OU60" t="str">
        <f t="shared" si="71"/>
        <v/>
      </c>
      <c r="OV60" t="str">
        <f t="shared" si="72"/>
        <v/>
      </c>
      <c r="OW60" t="str">
        <f t="shared" si="73"/>
        <v/>
      </c>
      <c r="OX60" t="str">
        <f t="shared" si="74"/>
        <v/>
      </c>
      <c r="OY60" t="str">
        <f t="shared" si="75"/>
        <v/>
      </c>
      <c r="OZ60" t="str">
        <f t="shared" si="76"/>
        <v/>
      </c>
      <c r="PA60" t="str">
        <f t="shared" si="77"/>
        <v/>
      </c>
    </row>
    <row r="61" spans="17:417" x14ac:dyDescent="0.25">
      <c r="Q61" s="38">
        <f t="shared" si="82"/>
        <v>46</v>
      </c>
      <c r="R61" s="21">
        <v>2.95</v>
      </c>
      <c r="S61" s="22">
        <v>0.51566201561774094</v>
      </c>
      <c r="T61" s="178">
        <v>2.95</v>
      </c>
      <c r="U61" s="179">
        <v>0.2393690344102106</v>
      </c>
      <c r="X61" s="178">
        <v>0.53784911012997727</v>
      </c>
      <c r="Y61" s="179">
        <v>0.20225708407994303</v>
      </c>
      <c r="Z61" s="24"/>
      <c r="AA61" s="26"/>
      <c r="AB61" s="24">
        <v>5</v>
      </c>
      <c r="AC61" s="24">
        <v>0.12070310884089343</v>
      </c>
      <c r="AD61" s="25"/>
      <c r="AE61" s="26"/>
      <c r="AF61" s="24">
        <v>4.5</v>
      </c>
      <c r="AG61" s="24">
        <v>0.18589297353133374</v>
      </c>
      <c r="AH61" s="25"/>
      <c r="AI61" s="26"/>
      <c r="AJ61" s="25"/>
      <c r="AK61" s="26"/>
      <c r="AL61" s="25"/>
      <c r="AM61" s="26"/>
      <c r="AN61" s="25"/>
      <c r="AO61" s="26"/>
      <c r="AP61" s="25"/>
      <c r="AQ61" s="26"/>
      <c r="AR61" s="25">
        <v>4.5</v>
      </c>
      <c r="AS61" s="26">
        <v>0.11739268602458201</v>
      </c>
      <c r="AT61" s="25"/>
      <c r="AU61" s="26"/>
      <c r="AV61" s="25"/>
      <c r="AW61" s="26"/>
      <c r="AX61" s="25"/>
      <c r="AY61" s="26"/>
      <c r="AZ61" s="25"/>
      <c r="BA61" s="26"/>
      <c r="BB61" s="25"/>
      <c r="BC61" s="26"/>
      <c r="BD61" s="25"/>
      <c r="BE61" s="26"/>
      <c r="BF61" s="25"/>
      <c r="BG61" s="26"/>
      <c r="BH61" s="25"/>
      <c r="BI61" s="26"/>
      <c r="BJ61" s="25">
        <v>2.6434281586014108</v>
      </c>
      <c r="BK61" s="26">
        <v>0.26639714894522259</v>
      </c>
      <c r="BL61" s="25"/>
      <c r="BM61" s="26"/>
      <c r="BN61" s="25"/>
      <c r="BO61" s="26"/>
      <c r="BP61" s="25"/>
      <c r="BQ61" s="26"/>
      <c r="BR61" s="25"/>
      <c r="BS61" s="26"/>
      <c r="BT61" s="25"/>
      <c r="BU61" s="26"/>
      <c r="BV61" s="25"/>
      <c r="BW61" s="26"/>
      <c r="BX61" s="25"/>
      <c r="BY61" s="26"/>
      <c r="BZ61" s="25"/>
      <c r="CA61" s="26"/>
      <c r="CB61" s="25"/>
      <c r="CC61" s="26"/>
      <c r="CD61" s="25"/>
      <c r="CE61" s="26"/>
      <c r="CF61" s="25"/>
      <c r="CG61" s="26"/>
      <c r="CH61" s="25"/>
      <c r="CI61" s="26"/>
      <c r="CJ61" s="25"/>
      <c r="CK61" s="26"/>
      <c r="CL61" s="25"/>
      <c r="CM61" s="26"/>
      <c r="CN61" s="242"/>
      <c r="CO61" s="243"/>
      <c r="CP61" s="242">
        <f t="shared" si="88"/>
        <v>11.25</v>
      </c>
      <c r="CQ61" s="243">
        <f t="shared" si="89"/>
        <v>0.11925695879998878</v>
      </c>
      <c r="CR61" s="242"/>
      <c r="CS61" s="243"/>
      <c r="CT61" s="242"/>
      <c r="CU61" s="243"/>
      <c r="CV61" s="242"/>
      <c r="CW61" s="243"/>
      <c r="CX61" s="242"/>
      <c r="CY61" s="243"/>
      <c r="CZ61" s="264"/>
      <c r="DA61" s="265"/>
      <c r="DB61" s="264">
        <v>4.5</v>
      </c>
      <c r="DC61" s="265">
        <v>0.91428317758751254</v>
      </c>
      <c r="DD61" s="264"/>
      <c r="DE61" s="265"/>
      <c r="DF61" s="64"/>
      <c r="DG61" s="65"/>
      <c r="DH61" s="64"/>
      <c r="DI61" s="65"/>
      <c r="DJ61" s="64"/>
      <c r="DK61" s="65"/>
      <c r="DL61" s="64"/>
      <c r="DM61" s="65"/>
      <c r="DN61" s="64"/>
      <c r="DO61" s="65"/>
      <c r="DP61" s="64"/>
      <c r="DQ61" s="65"/>
      <c r="DR61" s="64"/>
      <c r="DS61" s="65"/>
      <c r="DT61" s="64"/>
      <c r="DU61" s="65"/>
      <c r="DV61" s="64"/>
      <c r="DW61" s="65"/>
      <c r="DX61" s="64"/>
      <c r="DY61" s="65"/>
      <c r="DZ61" s="64"/>
      <c r="EA61" s="65"/>
      <c r="EB61" s="64"/>
      <c r="EC61" s="65"/>
      <c r="ED61" s="64"/>
      <c r="EE61" s="65"/>
      <c r="EF61" s="64"/>
      <c r="EG61" s="65"/>
      <c r="EH61" s="64"/>
      <c r="EI61" s="65"/>
      <c r="EJ61" s="64"/>
      <c r="EK61" s="65"/>
      <c r="EL61" s="64"/>
      <c r="EM61" s="65"/>
      <c r="EN61" s="64"/>
      <c r="EO61" s="65"/>
      <c r="EP61" s="64"/>
      <c r="EQ61" s="65"/>
      <c r="ER61" s="64"/>
      <c r="ES61" s="65"/>
      <c r="ET61" s="64"/>
      <c r="EU61" s="65"/>
      <c r="EV61" s="64"/>
      <c r="EW61" s="65"/>
      <c r="EX61" s="64"/>
      <c r="EY61" s="65"/>
      <c r="EZ61" s="64"/>
      <c r="FA61" s="65"/>
      <c r="FB61" s="64"/>
      <c r="FC61" s="65"/>
      <c r="FD61" s="64"/>
      <c r="FE61" s="65"/>
      <c r="FF61" s="64"/>
      <c r="FG61" s="65"/>
      <c r="FH61" s="64"/>
      <c r="FI61" s="65"/>
      <c r="FJ61" s="64"/>
      <c r="FK61" s="65"/>
      <c r="FL61" s="64"/>
      <c r="FM61" s="65"/>
      <c r="FN61" s="64"/>
      <c r="FO61" s="65"/>
      <c r="FP61" s="64"/>
      <c r="FQ61" s="65"/>
      <c r="FR61" s="64"/>
      <c r="FS61" s="65"/>
      <c r="FT61" s="64"/>
      <c r="FU61" s="65"/>
      <c r="FV61" s="64"/>
      <c r="FW61" s="65"/>
      <c r="FX61" s="64"/>
      <c r="FY61" s="65"/>
      <c r="FZ61" s="64"/>
      <c r="GA61" s="65"/>
      <c r="GB61" s="64"/>
      <c r="GC61" s="65"/>
      <c r="GD61" s="64"/>
      <c r="GE61" s="65"/>
      <c r="GF61" s="64"/>
      <c r="GG61" s="65"/>
      <c r="GH61" s="64"/>
      <c r="GI61" s="65"/>
      <c r="GJ61" s="64"/>
      <c r="GK61" s="65"/>
      <c r="GL61" s="64"/>
      <c r="GM61" s="65"/>
      <c r="GN61" s="64"/>
      <c r="GO61" s="65"/>
      <c r="GP61" s="64"/>
      <c r="GQ61" s="65"/>
      <c r="GR61" s="64"/>
      <c r="GS61" s="65"/>
      <c r="GT61" s="64"/>
      <c r="GU61" s="65"/>
      <c r="GV61" s="64"/>
      <c r="GW61" s="65"/>
      <c r="GX61" s="64"/>
      <c r="GY61" s="65"/>
      <c r="GZ61" s="64"/>
      <c r="HA61" s="65"/>
      <c r="HB61" s="64"/>
      <c r="HC61" s="65"/>
      <c r="HD61" s="64"/>
      <c r="HE61" s="65"/>
      <c r="HF61" s="64"/>
      <c r="HG61" s="65"/>
      <c r="HH61" s="64"/>
      <c r="HI61" s="65"/>
      <c r="HJ61" s="64"/>
      <c r="HK61" s="65"/>
      <c r="HL61" s="64"/>
      <c r="HM61" s="65"/>
      <c r="HN61" s="64"/>
      <c r="HO61" s="65"/>
      <c r="HP61" s="64"/>
      <c r="HQ61" s="65"/>
      <c r="HR61" s="64"/>
      <c r="HS61" s="65"/>
      <c r="HT61" s="64"/>
      <c r="HU61" s="65"/>
      <c r="HV61" s="64"/>
      <c r="HW61" s="65"/>
      <c r="HX61" s="64"/>
      <c r="HY61" s="65"/>
      <c r="HZ61" s="64"/>
      <c r="IA61" s="65"/>
      <c r="IB61" s="64"/>
      <c r="IC61" s="65"/>
      <c r="ID61" s="64"/>
      <c r="IE61" s="65"/>
      <c r="IF61" s="64"/>
      <c r="IG61" s="65"/>
      <c r="IH61" s="64"/>
      <c r="II61" s="65"/>
      <c r="IJ61" s="64"/>
      <c r="IK61" s="65"/>
      <c r="IL61" s="64"/>
      <c r="IM61" s="65"/>
      <c r="IN61" s="64"/>
      <c r="IO61" s="65"/>
      <c r="IP61" s="64"/>
      <c r="IQ61" s="65"/>
      <c r="IR61" s="64"/>
      <c r="IS61" s="65"/>
      <c r="IT61" s="64"/>
      <c r="IU61" s="65"/>
      <c r="IV61" s="64"/>
      <c r="IW61" s="65"/>
      <c r="IX61" s="64"/>
      <c r="IY61" s="65"/>
      <c r="IZ61" s="64"/>
      <c r="JA61" s="65"/>
      <c r="JB61" s="64"/>
      <c r="JC61" s="65"/>
      <c r="JD61" s="64"/>
      <c r="JE61" s="65"/>
      <c r="JF61" s="64"/>
      <c r="JG61" s="65"/>
      <c r="JH61" s="64"/>
      <c r="JI61" s="65"/>
      <c r="JJ61" s="64"/>
      <c r="JK61" s="65"/>
      <c r="JL61" s="64"/>
      <c r="JM61" s="65"/>
      <c r="JN61" s="64"/>
      <c r="JO61" s="65"/>
      <c r="JP61" s="64"/>
      <c r="JQ61" s="65"/>
      <c r="JR61" s="64"/>
      <c r="JS61" s="65"/>
      <c r="JT61" s="64"/>
      <c r="JU61" s="65"/>
      <c r="JV61" s="64"/>
      <c r="JW61" s="65"/>
      <c r="JX61" s="64"/>
      <c r="JY61" s="65"/>
      <c r="JZ61" s="64"/>
      <c r="KA61" s="65"/>
      <c r="KB61" s="64"/>
      <c r="KC61" s="65"/>
      <c r="KD61" s="64"/>
      <c r="KE61" s="65"/>
      <c r="KF61" s="64"/>
      <c r="KG61" s="65"/>
      <c r="KH61" s="64"/>
      <c r="KI61" s="65"/>
      <c r="KJ61" s="64"/>
      <c r="KK61" s="65"/>
      <c r="KL61" s="64"/>
      <c r="KM61" s="65"/>
      <c r="KN61" s="64"/>
      <c r="KO61" s="65"/>
      <c r="KP61" s="64"/>
      <c r="KQ61" s="65"/>
      <c r="KR61" s="64"/>
      <c r="KS61" s="65"/>
      <c r="KT61" s="64"/>
      <c r="KU61" s="65"/>
      <c r="KV61" s="64"/>
      <c r="KW61" s="65"/>
      <c r="KX61" s="64"/>
      <c r="KY61" s="65"/>
      <c r="KZ61" s="64"/>
      <c r="LA61" s="65"/>
      <c r="LB61" s="64"/>
      <c r="LC61" s="65"/>
      <c r="LD61" s="64"/>
      <c r="LE61" s="65"/>
      <c r="LH61" s="3">
        <f t="shared" si="78"/>
        <v>0.53784911012997727</v>
      </c>
      <c r="LI61" s="10">
        <f t="shared" si="86"/>
        <v>0.20225708407994303</v>
      </c>
      <c r="LK61" s="12">
        <f t="shared" si="10"/>
        <v>0.53784911012997727</v>
      </c>
      <c r="LL61" s="10" cm="1">
        <f t="array" ref="LL61">INDEX(drag_functions_data,Q61,(2*chosen_drag_function))*$B$3</f>
        <v>0.20225708407994303</v>
      </c>
      <c r="LO61" s="3" t="e">
        <f t="shared" si="80"/>
        <v>#N/A</v>
      </c>
      <c r="LP61" s="10" t="e">
        <f t="shared" si="87"/>
        <v>#N/A</v>
      </c>
      <c r="LR61" s="12">
        <f t="shared" si="11"/>
        <v>0</v>
      </c>
      <c r="LS61" s="10" cm="1">
        <f t="array" ref="LS61">INDEX(drag_functions_data,Q61,(2*$B$6)) * $B$7</f>
        <v>0</v>
      </c>
      <c r="LT61" s="24"/>
      <c r="MD61">
        <f t="shared" si="12"/>
        <v>3</v>
      </c>
      <c r="ME61">
        <f t="shared" si="13"/>
        <v>1.3098802621281429</v>
      </c>
      <c r="MF61">
        <f t="shared" si="14"/>
        <v>3</v>
      </c>
      <c r="MG61">
        <f t="shared" si="15"/>
        <v>0.60306368503919439</v>
      </c>
      <c r="MH61" t="str">
        <f t="shared" si="16"/>
        <v/>
      </c>
      <c r="MI61" t="str">
        <f t="shared" si="17"/>
        <v/>
      </c>
      <c r="MN61">
        <f t="shared" si="18"/>
        <v>5.5</v>
      </c>
      <c r="MO61">
        <f t="shared" si="19"/>
        <v>0.25938223012438472</v>
      </c>
      <c r="MP61" t="str">
        <f t="shared" si="20"/>
        <v/>
      </c>
      <c r="MQ61" t="str">
        <f t="shared" si="21"/>
        <v/>
      </c>
      <c r="MR61">
        <f t="shared" si="22"/>
        <v>5</v>
      </c>
      <c r="MS61">
        <f t="shared" si="23"/>
        <v>0.45780963616953901</v>
      </c>
      <c r="MT61" t="str">
        <f t="shared" si="24"/>
        <v/>
      </c>
      <c r="MU61" t="str">
        <f t="shared" si="25"/>
        <v/>
      </c>
      <c r="MV61" t="str">
        <f t="shared" si="26"/>
        <v/>
      </c>
      <c r="MW61" t="str">
        <f t="shared" si="27"/>
        <v/>
      </c>
      <c r="MX61" t="str">
        <f t="shared" si="28"/>
        <v/>
      </c>
      <c r="MY61" t="str">
        <f t="shared" si="29"/>
        <v/>
      </c>
      <c r="MZ61" t="str">
        <f t="shared" si="30"/>
        <v/>
      </c>
      <c r="NA61" t="str">
        <f t="shared" si="31"/>
        <v/>
      </c>
      <c r="NB61" t="str">
        <f t="shared" si="32"/>
        <v/>
      </c>
      <c r="NC61" t="str">
        <f t="shared" si="33"/>
        <v/>
      </c>
      <c r="ND61">
        <f t="shared" si="34"/>
        <v>5</v>
      </c>
      <c r="NE61">
        <f t="shared" si="35"/>
        <v>0.237983196139123</v>
      </c>
      <c r="NF61" t="str">
        <f t="shared" si="36"/>
        <v/>
      </c>
      <c r="NG61" t="str">
        <f t="shared" si="37"/>
        <v/>
      </c>
      <c r="NH61" t="str">
        <f t="shared" si="38"/>
        <v/>
      </c>
      <c r="NI61" t="str">
        <f t="shared" si="39"/>
        <v/>
      </c>
      <c r="NJ61" t="str">
        <f t="shared" si="40"/>
        <v/>
      </c>
      <c r="NK61" t="str">
        <f t="shared" si="41"/>
        <v/>
      </c>
      <c r="NL61" t="str">
        <f t="shared" si="42"/>
        <v/>
      </c>
      <c r="NM61" t="str">
        <f t="shared" si="43"/>
        <v/>
      </c>
      <c r="NN61" t="str">
        <f t="shared" si="44"/>
        <v/>
      </c>
      <c r="NO61" t="str">
        <f t="shared" si="45"/>
        <v/>
      </c>
      <c r="NP61" t="str">
        <f t="shared" si="46"/>
        <v/>
      </c>
      <c r="NQ61" t="str">
        <f t="shared" si="47"/>
        <v/>
      </c>
      <c r="NR61" t="str">
        <f t="shared" si="48"/>
        <v/>
      </c>
      <c r="NS61" t="str">
        <f t="shared" si="49"/>
        <v/>
      </c>
      <c r="NT61" t="str">
        <f t="shared" si="50"/>
        <v/>
      </c>
      <c r="NU61" t="str">
        <f t="shared" si="51"/>
        <v/>
      </c>
      <c r="NZ61" t="str">
        <f t="shared" si="84"/>
        <v/>
      </c>
      <c r="OA61" t="str">
        <f t="shared" si="85"/>
        <v/>
      </c>
      <c r="OB61" t="str">
        <f t="shared" si="52"/>
        <v/>
      </c>
      <c r="OC61" t="str">
        <f t="shared" si="53"/>
        <v/>
      </c>
      <c r="OD61" t="str">
        <f t="shared" si="54"/>
        <v/>
      </c>
      <c r="OE61" t="str">
        <f t="shared" si="55"/>
        <v/>
      </c>
      <c r="OF61" t="str">
        <f t="shared" si="56"/>
        <v/>
      </c>
      <c r="OG61" t="str">
        <f t="shared" si="57"/>
        <v/>
      </c>
      <c r="OH61" t="str">
        <f t="shared" si="58"/>
        <v/>
      </c>
      <c r="OI61" t="str">
        <f t="shared" si="59"/>
        <v/>
      </c>
      <c r="OJ61" t="str">
        <f t="shared" si="60"/>
        <v/>
      </c>
      <c r="OK61" t="str">
        <f t="shared" si="61"/>
        <v/>
      </c>
      <c r="OL61" t="str">
        <f t="shared" si="62"/>
        <v/>
      </c>
      <c r="OM61" t="str">
        <f t="shared" si="63"/>
        <v/>
      </c>
      <c r="ON61" t="str">
        <f t="shared" si="64"/>
        <v/>
      </c>
      <c r="OO61" t="str">
        <f t="shared" si="65"/>
        <v/>
      </c>
      <c r="OP61" t="str">
        <f t="shared" si="66"/>
        <v/>
      </c>
      <c r="OQ61" t="str">
        <f t="shared" si="67"/>
        <v/>
      </c>
      <c r="OR61" t="str">
        <f t="shared" si="68"/>
        <v/>
      </c>
      <c r="OS61" t="str">
        <f t="shared" si="69"/>
        <v/>
      </c>
      <c r="OT61" t="str">
        <f t="shared" si="70"/>
        <v/>
      </c>
      <c r="OU61" t="str">
        <f t="shared" si="71"/>
        <v/>
      </c>
      <c r="OV61" t="str">
        <f t="shared" si="72"/>
        <v/>
      </c>
      <c r="OW61" t="str">
        <f t="shared" si="73"/>
        <v/>
      </c>
      <c r="OX61" t="str">
        <f t="shared" si="74"/>
        <v/>
      </c>
      <c r="OY61" t="str">
        <f t="shared" si="75"/>
        <v/>
      </c>
      <c r="OZ61" t="str">
        <f t="shared" si="76"/>
        <v/>
      </c>
      <c r="PA61" t="str">
        <f t="shared" si="77"/>
        <v/>
      </c>
    </row>
    <row r="62" spans="17:417" ht="15" customHeight="1" x14ac:dyDescent="0.25">
      <c r="Q62" s="38">
        <f t="shared" si="82"/>
        <v>47</v>
      </c>
      <c r="R62" s="21">
        <v>3</v>
      </c>
      <c r="S62" s="22">
        <v>0.51438877607300582</v>
      </c>
      <c r="T62" s="178">
        <v>3</v>
      </c>
      <c r="U62" s="179">
        <v>0.23682255532074026</v>
      </c>
      <c r="X62" s="178">
        <v>0.54581767913625356</v>
      </c>
      <c r="Y62" s="179">
        <v>0.20212340124715009</v>
      </c>
      <c r="Z62" s="24"/>
      <c r="AA62" s="26"/>
      <c r="AB62" s="24">
        <v>5.5</v>
      </c>
      <c r="AC62" s="24">
        <v>0.10185916357881303</v>
      </c>
      <c r="AD62" s="25"/>
      <c r="AE62" s="26"/>
      <c r="AF62" s="24">
        <v>5</v>
      </c>
      <c r="AG62" s="24">
        <v>0.17978142371660497</v>
      </c>
      <c r="AH62" s="25"/>
      <c r="AI62" s="26"/>
      <c r="AJ62" s="25"/>
      <c r="AK62" s="26"/>
      <c r="AL62" s="25"/>
      <c r="AM62" s="26"/>
      <c r="AN62" s="25"/>
      <c r="AO62" s="26"/>
      <c r="AP62" s="25"/>
      <c r="AQ62" s="26"/>
      <c r="AR62" s="25">
        <v>5</v>
      </c>
      <c r="AS62" s="26">
        <v>9.3455782583560951E-2</v>
      </c>
      <c r="AT62" s="25"/>
      <c r="AU62" s="26"/>
      <c r="AV62" s="25"/>
      <c r="AW62" s="26"/>
      <c r="AX62" s="25"/>
      <c r="AY62" s="26"/>
      <c r="AZ62" s="25"/>
      <c r="BA62" s="26"/>
      <c r="BB62" s="25"/>
      <c r="BC62" s="26"/>
      <c r="BD62" s="25"/>
      <c r="BE62" s="26"/>
      <c r="BF62" s="25"/>
      <c r="BG62" s="26"/>
      <c r="BH62" s="25"/>
      <c r="BI62" s="26"/>
      <c r="BJ62" s="25">
        <v>2.7950849718747377</v>
      </c>
      <c r="BK62" s="26">
        <v>0.2571284092976201</v>
      </c>
      <c r="BL62" s="25"/>
      <c r="BM62" s="26"/>
      <c r="BN62" s="25"/>
      <c r="BO62" s="26"/>
      <c r="BP62" s="25"/>
      <c r="BQ62" s="26"/>
      <c r="BR62" s="25"/>
      <c r="BS62" s="26"/>
      <c r="BT62" s="25"/>
      <c r="BU62" s="26"/>
      <c r="BV62" s="25"/>
      <c r="BW62" s="26"/>
      <c r="BX62" s="25"/>
      <c r="BY62" s="26"/>
      <c r="BZ62" s="25"/>
      <c r="CA62" s="26"/>
      <c r="CB62" s="25"/>
      <c r="CC62" s="26"/>
      <c r="CD62" s="25"/>
      <c r="CE62" s="26"/>
      <c r="CF62" s="25"/>
      <c r="CG62" s="26"/>
      <c r="CH62" s="25"/>
      <c r="CI62" s="26"/>
      <c r="CJ62" s="25"/>
      <c r="CK62" s="26"/>
      <c r="CL62" s="25"/>
      <c r="CM62" s="26"/>
      <c r="CN62" s="25"/>
      <c r="CO62" s="26"/>
      <c r="CP62" s="242">
        <f t="shared" si="88"/>
        <v>11.5</v>
      </c>
      <c r="CQ62" s="26">
        <f t="shared" si="89"/>
        <v>0.11795356492391772</v>
      </c>
      <c r="CR62" s="242"/>
      <c r="CS62" s="26"/>
      <c r="CT62" s="242"/>
      <c r="CU62" s="26"/>
      <c r="CV62" s="242"/>
      <c r="CW62" s="26"/>
      <c r="CX62" s="242"/>
      <c r="CY62" s="26"/>
      <c r="CZ62" s="264"/>
      <c r="DA62" s="265"/>
      <c r="DB62" s="264">
        <v>4.5999999999999996</v>
      </c>
      <c r="DC62" s="265">
        <v>0.91227748700419264</v>
      </c>
      <c r="DD62" s="264"/>
      <c r="DE62" s="265"/>
      <c r="DF62" s="64"/>
      <c r="DG62" s="65"/>
      <c r="DH62" s="64"/>
      <c r="DI62" s="65"/>
      <c r="DJ62" s="64"/>
      <c r="DK62" s="65"/>
      <c r="DL62" s="64"/>
      <c r="DM62" s="65"/>
      <c r="DN62" s="64"/>
      <c r="DO62" s="65"/>
      <c r="DP62" s="64"/>
      <c r="DQ62" s="65"/>
      <c r="DR62" s="64"/>
      <c r="DS62" s="65"/>
      <c r="DT62" s="64"/>
      <c r="DU62" s="65"/>
      <c r="DV62" s="64"/>
      <c r="DW62" s="65"/>
      <c r="DX62" s="64"/>
      <c r="DY62" s="65"/>
      <c r="DZ62" s="64"/>
      <c r="EA62" s="65"/>
      <c r="EB62" s="64"/>
      <c r="EC62" s="65"/>
      <c r="ED62" s="64"/>
      <c r="EE62" s="65"/>
      <c r="EF62" s="64"/>
      <c r="EG62" s="65"/>
      <c r="EH62" s="64"/>
      <c r="EI62" s="65"/>
      <c r="EJ62" s="64"/>
      <c r="EK62" s="65"/>
      <c r="EL62" s="64"/>
      <c r="EM62" s="65"/>
      <c r="EN62" s="64"/>
      <c r="EO62" s="65"/>
      <c r="EP62" s="64"/>
      <c r="EQ62" s="65"/>
      <c r="ER62" s="64"/>
      <c r="ES62" s="65"/>
      <c r="ET62" s="64"/>
      <c r="EU62" s="65"/>
      <c r="EV62" s="64"/>
      <c r="EW62" s="65"/>
      <c r="EX62" s="64"/>
      <c r="EY62" s="65"/>
      <c r="EZ62" s="64"/>
      <c r="FA62" s="65"/>
      <c r="FB62" s="64"/>
      <c r="FC62" s="65"/>
      <c r="FD62" s="64"/>
      <c r="FE62" s="65"/>
      <c r="FF62" s="64"/>
      <c r="FG62" s="65"/>
      <c r="FH62" s="64"/>
      <c r="FI62" s="65"/>
      <c r="FJ62" s="64"/>
      <c r="FK62" s="65"/>
      <c r="FL62" s="64"/>
      <c r="FM62" s="65"/>
      <c r="FN62" s="64"/>
      <c r="FO62" s="65"/>
      <c r="FP62" s="64"/>
      <c r="FQ62" s="65"/>
      <c r="FR62" s="64"/>
      <c r="FS62" s="65"/>
      <c r="FT62" s="64"/>
      <c r="FU62" s="65"/>
      <c r="FV62" s="64"/>
      <c r="FW62" s="65"/>
      <c r="FX62" s="64"/>
      <c r="FY62" s="65"/>
      <c r="FZ62" s="64"/>
      <c r="GA62" s="65"/>
      <c r="GB62" s="64"/>
      <c r="GC62" s="65"/>
      <c r="GD62" s="64"/>
      <c r="GE62" s="65"/>
      <c r="GF62" s="64"/>
      <c r="GG62" s="65"/>
      <c r="GH62" s="64"/>
      <c r="GI62" s="65"/>
      <c r="GJ62" s="64"/>
      <c r="GK62" s="65"/>
      <c r="GL62" s="64"/>
      <c r="GM62" s="65"/>
      <c r="GN62" s="64"/>
      <c r="GO62" s="65"/>
      <c r="GP62" s="64"/>
      <c r="GQ62" s="65"/>
      <c r="GR62" s="64"/>
      <c r="GS62" s="65"/>
      <c r="GT62" s="64"/>
      <c r="GU62" s="65"/>
      <c r="GV62" s="64"/>
      <c r="GW62" s="65"/>
      <c r="GX62" s="64"/>
      <c r="GY62" s="65"/>
      <c r="GZ62" s="64"/>
      <c r="HA62" s="65"/>
      <c r="HB62" s="64"/>
      <c r="HC62" s="65"/>
      <c r="HD62" s="64"/>
      <c r="HE62" s="65"/>
      <c r="HF62" s="64"/>
      <c r="HG62" s="65"/>
      <c r="HH62" s="64"/>
      <c r="HI62" s="65"/>
      <c r="HJ62" s="64"/>
      <c r="HK62" s="65"/>
      <c r="HL62" s="64"/>
      <c r="HM62" s="65"/>
      <c r="HN62" s="64"/>
      <c r="HO62" s="65"/>
      <c r="HP62" s="64"/>
      <c r="HQ62" s="65"/>
      <c r="HR62" s="64"/>
      <c r="HS62" s="65"/>
      <c r="HT62" s="64"/>
      <c r="HU62" s="65"/>
      <c r="HV62" s="64"/>
      <c r="HW62" s="65"/>
      <c r="HX62" s="64"/>
      <c r="HY62" s="65"/>
      <c r="HZ62" s="64"/>
      <c r="IA62" s="65"/>
      <c r="IB62" s="64"/>
      <c r="IC62" s="65"/>
      <c r="ID62" s="64"/>
      <c r="IE62" s="65"/>
      <c r="IF62" s="64"/>
      <c r="IG62" s="65"/>
      <c r="IH62" s="64"/>
      <c r="II62" s="65"/>
      <c r="IJ62" s="64"/>
      <c r="IK62" s="65"/>
      <c r="IL62" s="64"/>
      <c r="IM62" s="65"/>
      <c r="IN62" s="64"/>
      <c r="IO62" s="65"/>
      <c r="IP62" s="64"/>
      <c r="IQ62" s="65"/>
      <c r="IR62" s="64"/>
      <c r="IS62" s="65"/>
      <c r="IT62" s="64"/>
      <c r="IU62" s="65"/>
      <c r="IV62" s="64"/>
      <c r="IW62" s="65"/>
      <c r="IX62" s="64"/>
      <c r="IY62" s="65"/>
      <c r="IZ62" s="64"/>
      <c r="JA62" s="65"/>
      <c r="JB62" s="64"/>
      <c r="JC62" s="65"/>
      <c r="JD62" s="64"/>
      <c r="JE62" s="65"/>
      <c r="JF62" s="64"/>
      <c r="JG62" s="65"/>
      <c r="JH62" s="64"/>
      <c r="JI62" s="65"/>
      <c r="JJ62" s="64"/>
      <c r="JK62" s="65"/>
      <c r="JL62" s="64"/>
      <c r="JM62" s="65"/>
      <c r="JN62" s="64"/>
      <c r="JO62" s="65"/>
      <c r="JP62" s="64"/>
      <c r="JQ62" s="65"/>
      <c r="JR62" s="64"/>
      <c r="JS62" s="65"/>
      <c r="JT62" s="64"/>
      <c r="JU62" s="65"/>
      <c r="JV62" s="64"/>
      <c r="JW62" s="65"/>
      <c r="JX62" s="64"/>
      <c r="JY62" s="65"/>
      <c r="JZ62" s="64"/>
      <c r="KA62" s="65"/>
      <c r="KB62" s="64"/>
      <c r="KC62" s="65"/>
      <c r="KD62" s="64"/>
      <c r="KE62" s="65"/>
      <c r="KF62" s="64"/>
      <c r="KG62" s="65"/>
      <c r="KH62" s="64"/>
      <c r="KI62" s="65"/>
      <c r="KJ62" s="64"/>
      <c r="KK62" s="65"/>
      <c r="KL62" s="64"/>
      <c r="KM62" s="65"/>
      <c r="KN62" s="64"/>
      <c r="KO62" s="65"/>
      <c r="KP62" s="64"/>
      <c r="KQ62" s="65"/>
      <c r="KR62" s="64"/>
      <c r="KS62" s="65"/>
      <c r="KT62" s="64"/>
      <c r="KU62" s="65"/>
      <c r="KV62" s="64"/>
      <c r="KW62" s="65"/>
      <c r="KX62" s="64"/>
      <c r="KY62" s="65"/>
      <c r="KZ62" s="64"/>
      <c r="LA62" s="65"/>
      <c r="LB62" s="64"/>
      <c r="LC62" s="65"/>
      <c r="LD62" s="64"/>
      <c r="LE62" s="65"/>
      <c r="LH62" s="3">
        <f t="shared" si="78"/>
        <v>0.54581767913625356</v>
      </c>
      <c r="LI62" s="10">
        <f t="shared" si="86"/>
        <v>0.20212340124715009</v>
      </c>
      <c r="LK62" s="12">
        <f t="shared" si="10"/>
        <v>0.54581767913625356</v>
      </c>
      <c r="LL62" s="10" cm="1">
        <f t="array" ref="LL62">INDEX(drag_functions_data,Q62,(2*chosen_drag_function))*$B$3</f>
        <v>0.20212340124715009</v>
      </c>
      <c r="LO62" s="3" t="e">
        <f t="shared" si="80"/>
        <v>#N/A</v>
      </c>
      <c r="LP62" s="10" t="e">
        <f t="shared" si="87"/>
        <v>#N/A</v>
      </c>
      <c r="LR62" s="12">
        <f>INDEX(drag_functions_data,Q62,(2*$B$6-1))</f>
        <v>0</v>
      </c>
      <c r="LS62" s="10" cm="1">
        <f t="array" ref="LS62">INDEX(drag_functions_data,Q62,(2*$B$6)) * $B$7</f>
        <v>0</v>
      </c>
      <c r="LT62" s="24"/>
      <c r="MD62">
        <f t="shared" si="12"/>
        <v>3.1</v>
      </c>
      <c r="ME62">
        <f t="shared" si="13"/>
        <v>1.3033957063750332</v>
      </c>
      <c r="MF62">
        <f t="shared" si="14"/>
        <v>3.1</v>
      </c>
      <c r="MG62">
        <f t="shared" si="15"/>
        <v>0.59009457353297523</v>
      </c>
      <c r="MH62" t="str">
        <f t="shared" si="16"/>
        <v/>
      </c>
      <c r="MI62" t="str">
        <f t="shared" si="17"/>
        <v/>
      </c>
      <c r="MN62">
        <f t="shared" si="18"/>
        <v>6</v>
      </c>
      <c r="MO62">
        <f t="shared" si="19"/>
        <v>0.220474895605727</v>
      </c>
      <c r="MP62" t="str">
        <f t="shared" si="20"/>
        <v/>
      </c>
      <c r="MQ62" t="str">
        <f t="shared" si="21"/>
        <v/>
      </c>
      <c r="MR62">
        <f t="shared" si="22"/>
        <v>5.5</v>
      </c>
      <c r="MS62">
        <f t="shared" si="23"/>
        <v>0.45132508041642933</v>
      </c>
      <c r="MT62" t="str">
        <f t="shared" si="24"/>
        <v/>
      </c>
      <c r="MU62" t="str">
        <f t="shared" si="25"/>
        <v/>
      </c>
      <c r="MV62" t="str">
        <f t="shared" si="26"/>
        <v/>
      </c>
      <c r="MW62" t="str">
        <f t="shared" si="27"/>
        <v/>
      </c>
      <c r="MX62" t="str">
        <f t="shared" si="28"/>
        <v/>
      </c>
      <c r="MY62" t="str">
        <f t="shared" si="29"/>
        <v/>
      </c>
      <c r="MZ62" t="str">
        <f t="shared" si="30"/>
        <v/>
      </c>
      <c r="NA62" t="str">
        <f t="shared" si="31"/>
        <v/>
      </c>
      <c r="NB62" t="str">
        <f t="shared" si="32"/>
        <v/>
      </c>
      <c r="NC62" t="str">
        <f t="shared" si="33"/>
        <v/>
      </c>
      <c r="ND62">
        <f t="shared" si="34"/>
        <v>5.5</v>
      </c>
      <c r="NE62">
        <f t="shared" si="35"/>
        <v>0.19453667259328852</v>
      </c>
      <c r="NF62" t="str">
        <f t="shared" si="36"/>
        <v/>
      </c>
      <c r="NG62" t="str">
        <f t="shared" si="37"/>
        <v/>
      </c>
      <c r="NH62" t="str">
        <f t="shared" si="38"/>
        <v/>
      </c>
      <c r="NI62" t="str">
        <f t="shared" si="39"/>
        <v/>
      </c>
      <c r="NJ62" t="str">
        <f t="shared" si="40"/>
        <v/>
      </c>
      <c r="NK62" t="str">
        <f t="shared" si="41"/>
        <v/>
      </c>
      <c r="NL62" t="str">
        <f t="shared" si="42"/>
        <v/>
      </c>
      <c r="NM62" t="str">
        <f t="shared" si="43"/>
        <v/>
      </c>
      <c r="NN62" t="str">
        <f t="shared" si="44"/>
        <v/>
      </c>
      <c r="NO62" t="str">
        <f t="shared" si="45"/>
        <v/>
      </c>
      <c r="NP62" t="str">
        <f t="shared" si="46"/>
        <v/>
      </c>
      <c r="NQ62" t="str">
        <f t="shared" si="47"/>
        <v/>
      </c>
      <c r="NR62" t="str">
        <f t="shared" si="48"/>
        <v/>
      </c>
      <c r="NS62" t="str">
        <f t="shared" si="49"/>
        <v/>
      </c>
      <c r="NT62" t="str">
        <f t="shared" si="50"/>
        <v/>
      </c>
      <c r="NU62" t="str">
        <f t="shared" si="51"/>
        <v/>
      </c>
      <c r="NZ62" t="str">
        <f t="shared" si="84"/>
        <v/>
      </c>
      <c r="OA62" t="str">
        <f t="shared" si="85"/>
        <v/>
      </c>
      <c r="OB62" t="str">
        <f t="shared" si="52"/>
        <v/>
      </c>
      <c r="OC62" t="str">
        <f t="shared" si="53"/>
        <v/>
      </c>
      <c r="OD62" t="str">
        <f t="shared" si="54"/>
        <v/>
      </c>
      <c r="OE62" t="str">
        <f t="shared" si="55"/>
        <v/>
      </c>
      <c r="OF62" t="str">
        <f t="shared" si="56"/>
        <v/>
      </c>
      <c r="OG62" t="str">
        <f t="shared" si="57"/>
        <v/>
      </c>
      <c r="OH62" t="str">
        <f t="shared" si="58"/>
        <v/>
      </c>
      <c r="OI62" t="str">
        <f t="shared" si="59"/>
        <v/>
      </c>
      <c r="OJ62" t="str">
        <f t="shared" si="60"/>
        <v/>
      </c>
      <c r="OK62" t="str">
        <f t="shared" si="61"/>
        <v/>
      </c>
      <c r="OL62" t="str">
        <f t="shared" si="62"/>
        <v/>
      </c>
      <c r="OM62" t="str">
        <f t="shared" si="63"/>
        <v/>
      </c>
      <c r="ON62" t="str">
        <f t="shared" si="64"/>
        <v/>
      </c>
      <c r="OO62" t="str">
        <f t="shared" si="65"/>
        <v/>
      </c>
      <c r="OP62" t="str">
        <f t="shared" si="66"/>
        <v/>
      </c>
      <c r="OQ62" t="str">
        <f t="shared" si="67"/>
        <v/>
      </c>
      <c r="OR62" t="str">
        <f t="shared" si="68"/>
        <v/>
      </c>
      <c r="OS62" t="str">
        <f t="shared" si="69"/>
        <v/>
      </c>
      <c r="OT62" t="str">
        <f t="shared" si="70"/>
        <v/>
      </c>
      <c r="OU62" t="str">
        <f t="shared" si="71"/>
        <v/>
      </c>
      <c r="OV62" t="str">
        <f t="shared" si="72"/>
        <v/>
      </c>
      <c r="OW62" t="str">
        <f t="shared" si="73"/>
        <v/>
      </c>
      <c r="OX62" t="str">
        <f t="shared" si="74"/>
        <v/>
      </c>
      <c r="OY62" t="str">
        <f t="shared" si="75"/>
        <v/>
      </c>
      <c r="OZ62" t="str">
        <f t="shared" si="76"/>
        <v/>
      </c>
      <c r="PA62" t="str">
        <f t="shared" si="77"/>
        <v/>
      </c>
    </row>
    <row r="63" spans="17:417" x14ac:dyDescent="0.25">
      <c r="Q63" s="38">
        <f t="shared" si="82"/>
        <v>48</v>
      </c>
      <c r="R63" s="21">
        <v>3.1</v>
      </c>
      <c r="S63" s="22">
        <v>0.51184229698353545</v>
      </c>
      <c r="T63" s="178">
        <v>3.1</v>
      </c>
      <c r="U63" s="179">
        <v>0.23172959714179961</v>
      </c>
      <c r="X63" s="178">
        <v>0.55367157453472737</v>
      </c>
      <c r="Y63" s="179">
        <v>0.20212124689695793</v>
      </c>
      <c r="Z63" s="24"/>
      <c r="AA63" s="26"/>
      <c r="AB63" s="24">
        <v>6</v>
      </c>
      <c r="AC63" s="24">
        <v>8.6580289041991068E-2</v>
      </c>
      <c r="AD63" s="25"/>
      <c r="AE63" s="26"/>
      <c r="AF63" s="24">
        <v>5.5</v>
      </c>
      <c r="AG63" s="24">
        <v>0.17723494462713463</v>
      </c>
      <c r="AH63" s="25"/>
      <c r="AI63" s="26"/>
      <c r="AJ63" s="25"/>
      <c r="AK63" s="26"/>
      <c r="AL63" s="25"/>
      <c r="AM63" s="26"/>
      <c r="AN63" s="25"/>
      <c r="AO63" s="26"/>
      <c r="AP63" s="25"/>
      <c r="AQ63" s="26"/>
      <c r="AR63" s="25">
        <v>5.5</v>
      </c>
      <c r="AS63" s="26">
        <v>7.6394372684109757E-2</v>
      </c>
      <c r="AT63" s="25"/>
      <c r="AU63" s="26"/>
      <c r="AV63" s="25"/>
      <c r="AW63" s="26"/>
      <c r="AX63" s="25"/>
      <c r="AY63" s="26"/>
      <c r="AZ63" s="25"/>
      <c r="BA63" s="26"/>
      <c r="BB63" s="25"/>
      <c r="BC63" s="26"/>
      <c r="BD63" s="25"/>
      <c r="BE63" s="26"/>
      <c r="BF63" s="25"/>
      <c r="BG63" s="26"/>
      <c r="BH63" s="25"/>
      <c r="BI63" s="26"/>
      <c r="BJ63" s="25">
        <v>2.9554425281349253</v>
      </c>
      <c r="BK63" s="26">
        <v>0.24818215633951554</v>
      </c>
      <c r="BL63" s="25"/>
      <c r="BM63" s="26"/>
      <c r="BN63" s="25"/>
      <c r="BO63" s="26"/>
      <c r="BP63" s="25"/>
      <c r="BQ63" s="26"/>
      <c r="BR63" s="25"/>
      <c r="BS63" s="26"/>
      <c r="BT63" s="25"/>
      <c r="BU63" s="26"/>
      <c r="BV63" s="25"/>
      <c r="BW63" s="26"/>
      <c r="BX63" s="25"/>
      <c r="BY63" s="26"/>
      <c r="BZ63" s="25"/>
      <c r="CA63" s="26"/>
      <c r="CB63" s="25"/>
      <c r="CC63" s="26"/>
      <c r="CD63" s="25"/>
      <c r="CE63" s="26"/>
      <c r="CF63" s="25"/>
      <c r="CG63" s="26"/>
      <c r="CH63" s="25"/>
      <c r="CI63" s="26"/>
      <c r="CJ63" s="25"/>
      <c r="CK63" s="26"/>
      <c r="CL63" s="25"/>
      <c r="CM63" s="26"/>
      <c r="CN63" s="25"/>
      <c r="CO63" s="26"/>
      <c r="CP63" s="242">
        <f t="shared" si="88"/>
        <v>11.75</v>
      </c>
      <c r="CQ63" s="26">
        <f t="shared" si="89"/>
        <v>0.11669199319831565</v>
      </c>
      <c r="CR63" s="242"/>
      <c r="CS63" s="26"/>
      <c r="CT63" s="242"/>
      <c r="CU63" s="26"/>
      <c r="CV63" s="242"/>
      <c r="CW63" s="26"/>
      <c r="CX63" s="242"/>
      <c r="CY63" s="26"/>
      <c r="CZ63" s="264"/>
      <c r="DA63" s="265"/>
      <c r="DB63" s="264">
        <v>4.6999999999999993</v>
      </c>
      <c r="DC63" s="265">
        <v>0.91027179642087253</v>
      </c>
      <c r="DD63" s="264"/>
      <c r="DE63" s="265"/>
      <c r="DF63" s="64"/>
      <c r="DG63" s="65"/>
      <c r="DH63" s="64"/>
      <c r="DI63" s="65"/>
      <c r="DJ63" s="64"/>
      <c r="DK63" s="65"/>
      <c r="DL63" s="64"/>
      <c r="DM63" s="65"/>
      <c r="DN63" s="64"/>
      <c r="DO63" s="65"/>
      <c r="DP63" s="64"/>
      <c r="DQ63" s="65"/>
      <c r="DR63" s="64"/>
      <c r="DS63" s="65"/>
      <c r="DT63" s="64"/>
      <c r="DU63" s="65"/>
      <c r="DV63" s="64"/>
      <c r="DW63" s="65"/>
      <c r="DX63" s="64"/>
      <c r="DY63" s="65"/>
      <c r="DZ63" s="64"/>
      <c r="EA63" s="65"/>
      <c r="EB63" s="64"/>
      <c r="EC63" s="65"/>
      <c r="ED63" s="64"/>
      <c r="EE63" s="65"/>
      <c r="EF63" s="64"/>
      <c r="EG63" s="65"/>
      <c r="EH63" s="64"/>
      <c r="EI63" s="65"/>
      <c r="EJ63" s="64"/>
      <c r="EK63" s="65"/>
      <c r="EL63" s="64"/>
      <c r="EM63" s="65"/>
      <c r="EN63" s="64"/>
      <c r="EO63" s="65"/>
      <c r="EP63" s="64"/>
      <c r="EQ63" s="65"/>
      <c r="ER63" s="64"/>
      <c r="ES63" s="65"/>
      <c r="ET63" s="64"/>
      <c r="EU63" s="65"/>
      <c r="EV63" s="64"/>
      <c r="EW63" s="65"/>
      <c r="EX63" s="64"/>
      <c r="EY63" s="65"/>
      <c r="EZ63" s="64"/>
      <c r="FA63" s="65"/>
      <c r="FB63" s="64"/>
      <c r="FC63" s="65"/>
      <c r="FD63" s="64"/>
      <c r="FE63" s="65"/>
      <c r="FF63" s="64"/>
      <c r="FG63" s="65"/>
      <c r="FH63" s="64"/>
      <c r="FI63" s="65"/>
      <c r="FJ63" s="64"/>
      <c r="FK63" s="65"/>
      <c r="FL63" s="64"/>
      <c r="FM63" s="65"/>
      <c r="FN63" s="64"/>
      <c r="FO63" s="65"/>
      <c r="FP63" s="64"/>
      <c r="FQ63" s="65"/>
      <c r="FR63" s="64"/>
      <c r="FS63" s="65"/>
      <c r="FT63" s="64"/>
      <c r="FU63" s="65"/>
      <c r="FV63" s="64"/>
      <c r="FW63" s="65"/>
      <c r="FX63" s="64"/>
      <c r="FY63" s="65"/>
      <c r="FZ63" s="64"/>
      <c r="GA63" s="65"/>
      <c r="GB63" s="64"/>
      <c r="GC63" s="65"/>
      <c r="GD63" s="64"/>
      <c r="GE63" s="65"/>
      <c r="GF63" s="64"/>
      <c r="GG63" s="65"/>
      <c r="GH63" s="64"/>
      <c r="GI63" s="65"/>
      <c r="GJ63" s="64"/>
      <c r="GK63" s="65"/>
      <c r="GL63" s="64"/>
      <c r="GM63" s="65"/>
      <c r="GN63" s="64"/>
      <c r="GO63" s="65"/>
      <c r="GP63" s="64"/>
      <c r="GQ63" s="65"/>
      <c r="GR63" s="64"/>
      <c r="GS63" s="65"/>
      <c r="GT63" s="64"/>
      <c r="GU63" s="65"/>
      <c r="GV63" s="64"/>
      <c r="GW63" s="65"/>
      <c r="GX63" s="64"/>
      <c r="GY63" s="65"/>
      <c r="GZ63" s="64"/>
      <c r="HA63" s="65"/>
      <c r="HB63" s="64"/>
      <c r="HC63" s="65"/>
      <c r="HD63" s="64"/>
      <c r="HE63" s="65"/>
      <c r="HF63" s="64"/>
      <c r="HG63" s="65"/>
      <c r="HH63" s="64"/>
      <c r="HI63" s="65"/>
      <c r="HJ63" s="64"/>
      <c r="HK63" s="65"/>
      <c r="HL63" s="64"/>
      <c r="HM63" s="65"/>
      <c r="HN63" s="64"/>
      <c r="HO63" s="65"/>
      <c r="HP63" s="64"/>
      <c r="HQ63" s="65"/>
      <c r="HR63" s="64"/>
      <c r="HS63" s="65"/>
      <c r="HT63" s="64"/>
      <c r="HU63" s="65"/>
      <c r="HV63" s="64"/>
      <c r="HW63" s="65"/>
      <c r="HX63" s="64"/>
      <c r="HY63" s="65"/>
      <c r="HZ63" s="64"/>
      <c r="IA63" s="65"/>
      <c r="IB63" s="64"/>
      <c r="IC63" s="65"/>
      <c r="ID63" s="64"/>
      <c r="IE63" s="65"/>
      <c r="IF63" s="64"/>
      <c r="IG63" s="65"/>
      <c r="IH63" s="64"/>
      <c r="II63" s="65"/>
      <c r="IJ63" s="64"/>
      <c r="IK63" s="65"/>
      <c r="IL63" s="64"/>
      <c r="IM63" s="65"/>
      <c r="IN63" s="64"/>
      <c r="IO63" s="65"/>
      <c r="IP63" s="64"/>
      <c r="IQ63" s="65"/>
      <c r="IR63" s="64"/>
      <c r="IS63" s="65"/>
      <c r="IT63" s="64"/>
      <c r="IU63" s="65"/>
      <c r="IV63" s="64"/>
      <c r="IW63" s="65"/>
      <c r="IX63" s="64"/>
      <c r="IY63" s="65"/>
      <c r="IZ63" s="64"/>
      <c r="JA63" s="65"/>
      <c r="JB63" s="64"/>
      <c r="JC63" s="65"/>
      <c r="JD63" s="64"/>
      <c r="JE63" s="65"/>
      <c r="JF63" s="64"/>
      <c r="JG63" s="65"/>
      <c r="JH63" s="64"/>
      <c r="JI63" s="65"/>
      <c r="JJ63" s="64"/>
      <c r="JK63" s="65"/>
      <c r="JL63" s="64"/>
      <c r="JM63" s="65"/>
      <c r="JN63" s="64"/>
      <c r="JO63" s="65"/>
      <c r="JP63" s="64"/>
      <c r="JQ63" s="65"/>
      <c r="JR63" s="64"/>
      <c r="JS63" s="65"/>
      <c r="JT63" s="64"/>
      <c r="JU63" s="65"/>
      <c r="JV63" s="64"/>
      <c r="JW63" s="65"/>
      <c r="JX63" s="64"/>
      <c r="JY63" s="65"/>
      <c r="JZ63" s="64"/>
      <c r="KA63" s="65"/>
      <c r="KB63" s="64"/>
      <c r="KC63" s="65"/>
      <c r="KD63" s="64"/>
      <c r="KE63" s="65"/>
      <c r="KF63" s="64"/>
      <c r="KG63" s="65"/>
      <c r="KH63" s="64"/>
      <c r="KI63" s="65"/>
      <c r="KJ63" s="64"/>
      <c r="KK63" s="65"/>
      <c r="KL63" s="64"/>
      <c r="KM63" s="65"/>
      <c r="KN63" s="64"/>
      <c r="KO63" s="65"/>
      <c r="KP63" s="64"/>
      <c r="KQ63" s="65"/>
      <c r="KR63" s="64"/>
      <c r="KS63" s="65"/>
      <c r="KT63" s="64"/>
      <c r="KU63" s="65"/>
      <c r="KV63" s="64"/>
      <c r="KW63" s="65"/>
      <c r="KX63" s="64"/>
      <c r="KY63" s="65"/>
      <c r="KZ63" s="64"/>
      <c r="LA63" s="65"/>
      <c r="LB63" s="64"/>
      <c r="LC63" s="65"/>
      <c r="LD63" s="64"/>
      <c r="LE63" s="65"/>
      <c r="LH63" s="3">
        <f t="shared" si="78"/>
        <v>0.55367157453472737</v>
      </c>
      <c r="LI63" s="10">
        <f t="shared" si="86"/>
        <v>0.20212124689695793</v>
      </c>
      <c r="LK63" s="12">
        <f t="shared" si="10"/>
        <v>0.55367157453472737</v>
      </c>
      <c r="LL63" s="10" cm="1">
        <f t="array" ref="LL63">INDEX(drag_functions_data,Q63,(2*chosen_drag_function))*$B$3</f>
        <v>0.20212124689695793</v>
      </c>
      <c r="LO63" s="3" t="e">
        <f t="shared" si="80"/>
        <v>#N/A</v>
      </c>
      <c r="LP63" s="10" t="e">
        <f t="shared" si="87"/>
        <v>#N/A</v>
      </c>
      <c r="LR63" s="12">
        <f t="shared" si="11"/>
        <v>0</v>
      </c>
      <c r="LS63" s="10" cm="1">
        <f t="array" ref="LS63">INDEX(drag_functions_data,Q63,(2*$B$6)) * $B$7</f>
        <v>0</v>
      </c>
      <c r="LT63" s="24"/>
      <c r="MD63">
        <f t="shared" si="12"/>
        <v>3.2</v>
      </c>
      <c r="ME63">
        <f t="shared" si="13"/>
        <v>1.2969111506219235</v>
      </c>
      <c r="MF63">
        <f t="shared" si="14"/>
        <v>3.2</v>
      </c>
      <c r="MG63">
        <f t="shared" si="15"/>
        <v>0.57712546202675596</v>
      </c>
      <c r="MH63" t="str">
        <f t="shared" si="16"/>
        <v/>
      </c>
      <c r="MI63" t="str">
        <f t="shared" si="17"/>
        <v/>
      </c>
      <c r="MN63" t="str">
        <f t="shared" si="18"/>
        <v/>
      </c>
      <c r="MO63" t="str">
        <f t="shared" si="19"/>
        <v/>
      </c>
      <c r="MP63" t="str">
        <f t="shared" si="20"/>
        <v/>
      </c>
      <c r="MQ63" t="str">
        <f t="shared" si="21"/>
        <v/>
      </c>
      <c r="MR63">
        <f t="shared" si="22"/>
        <v>6</v>
      </c>
      <c r="MS63">
        <f t="shared" si="23"/>
        <v>0.4441920690880089</v>
      </c>
      <c r="MT63" t="str">
        <f t="shared" si="24"/>
        <v/>
      </c>
      <c r="MU63" t="str">
        <f t="shared" si="25"/>
        <v/>
      </c>
      <c r="MV63" t="str">
        <f t="shared" si="26"/>
        <v/>
      </c>
      <c r="MW63" t="str">
        <f t="shared" si="27"/>
        <v/>
      </c>
      <c r="MX63" t="str">
        <f t="shared" si="28"/>
        <v/>
      </c>
      <c r="MY63" t="str">
        <f t="shared" si="29"/>
        <v/>
      </c>
      <c r="MZ63" t="str">
        <f t="shared" si="30"/>
        <v/>
      </c>
      <c r="NA63" t="str">
        <f t="shared" si="31"/>
        <v/>
      </c>
      <c r="NB63" t="str">
        <f t="shared" si="32"/>
        <v/>
      </c>
      <c r="NC63" t="str">
        <f t="shared" si="33"/>
        <v/>
      </c>
      <c r="ND63">
        <f t="shared" si="34"/>
        <v>6</v>
      </c>
      <c r="NE63">
        <f t="shared" si="35"/>
        <v>0.17508300533395968</v>
      </c>
      <c r="NF63" t="str">
        <f t="shared" si="36"/>
        <v/>
      </c>
      <c r="NG63" t="str">
        <f t="shared" si="37"/>
        <v/>
      </c>
      <c r="NH63" t="str">
        <f t="shared" si="38"/>
        <v/>
      </c>
      <c r="NI63" t="str">
        <f t="shared" si="39"/>
        <v/>
      </c>
      <c r="NJ63" t="str">
        <f t="shared" si="40"/>
        <v/>
      </c>
      <c r="NK63" t="str">
        <f t="shared" si="41"/>
        <v/>
      </c>
      <c r="NL63" t="str">
        <f t="shared" si="42"/>
        <v/>
      </c>
      <c r="NM63" t="str">
        <f t="shared" si="43"/>
        <v/>
      </c>
      <c r="NN63" t="str">
        <f t="shared" si="44"/>
        <v/>
      </c>
      <c r="NO63" t="str">
        <f t="shared" si="45"/>
        <v/>
      </c>
      <c r="NP63" t="str">
        <f t="shared" si="46"/>
        <v/>
      </c>
      <c r="NQ63" t="str">
        <f t="shared" si="47"/>
        <v/>
      </c>
      <c r="NR63" t="str">
        <f t="shared" si="48"/>
        <v/>
      </c>
      <c r="NS63" t="str">
        <f t="shared" si="49"/>
        <v/>
      </c>
      <c r="NT63" t="str">
        <f t="shared" si="50"/>
        <v/>
      </c>
      <c r="NU63" t="str">
        <f t="shared" si="51"/>
        <v/>
      </c>
      <c r="NZ63" t="str">
        <f t="shared" si="84"/>
        <v/>
      </c>
      <c r="OA63" t="str">
        <f t="shared" si="85"/>
        <v/>
      </c>
      <c r="OB63" t="str">
        <f t="shared" si="52"/>
        <v/>
      </c>
      <c r="OC63" t="str">
        <f t="shared" si="53"/>
        <v/>
      </c>
      <c r="OD63" t="str">
        <f t="shared" si="54"/>
        <v/>
      </c>
      <c r="OE63" t="str">
        <f t="shared" si="55"/>
        <v/>
      </c>
      <c r="OF63" t="str">
        <f t="shared" si="56"/>
        <v/>
      </c>
      <c r="OG63" t="str">
        <f t="shared" si="57"/>
        <v/>
      </c>
      <c r="OH63" t="str">
        <f t="shared" si="58"/>
        <v/>
      </c>
      <c r="OI63" t="str">
        <f t="shared" si="59"/>
        <v/>
      </c>
      <c r="OJ63" t="str">
        <f t="shared" si="60"/>
        <v/>
      </c>
      <c r="OK63" t="str">
        <f t="shared" si="61"/>
        <v/>
      </c>
      <c r="OL63" t="str">
        <f t="shared" si="62"/>
        <v/>
      </c>
      <c r="OM63" t="str">
        <f t="shared" si="63"/>
        <v/>
      </c>
      <c r="ON63" t="str">
        <f t="shared" si="64"/>
        <v/>
      </c>
      <c r="OO63" t="str">
        <f t="shared" si="65"/>
        <v/>
      </c>
      <c r="OP63" t="str">
        <f t="shared" si="66"/>
        <v/>
      </c>
      <c r="OQ63" t="str">
        <f t="shared" si="67"/>
        <v/>
      </c>
      <c r="OR63" t="str">
        <f t="shared" si="68"/>
        <v/>
      </c>
      <c r="OS63" t="str">
        <f t="shared" si="69"/>
        <v/>
      </c>
      <c r="OT63" t="str">
        <f t="shared" si="70"/>
        <v/>
      </c>
      <c r="OU63" t="str">
        <f t="shared" si="71"/>
        <v/>
      </c>
      <c r="OV63" t="str">
        <f t="shared" si="72"/>
        <v/>
      </c>
      <c r="OW63" t="str">
        <f t="shared" si="73"/>
        <v/>
      </c>
      <c r="OX63" t="str">
        <f t="shared" si="74"/>
        <v/>
      </c>
      <c r="OY63" t="str">
        <f t="shared" si="75"/>
        <v/>
      </c>
      <c r="OZ63" t="str">
        <f t="shared" si="76"/>
        <v/>
      </c>
      <c r="PA63" t="str">
        <f t="shared" si="77"/>
        <v/>
      </c>
    </row>
    <row r="64" spans="17:417" x14ac:dyDescent="0.25">
      <c r="Q64" s="38">
        <f t="shared" si="82"/>
        <v>49</v>
      </c>
      <c r="R64" s="21">
        <v>3.2</v>
      </c>
      <c r="S64" s="22">
        <v>0.50929581789406508</v>
      </c>
      <c r="T64" s="178">
        <v>3.2</v>
      </c>
      <c r="U64" s="179">
        <v>0.22663663896285896</v>
      </c>
      <c r="X64" s="178">
        <v>0.56141560900801646</v>
      </c>
      <c r="Y64" s="179">
        <v>0.20219933040241153</v>
      </c>
      <c r="Z64" s="24"/>
      <c r="AA64" s="26"/>
      <c r="AB64" s="25"/>
      <c r="AC64" s="26"/>
      <c r="AD64" s="25"/>
      <c r="AE64" s="26"/>
      <c r="AF64" s="24">
        <v>6</v>
      </c>
      <c r="AG64" s="24">
        <v>0.17443381762871732</v>
      </c>
      <c r="AH64" s="25"/>
      <c r="AI64" s="26"/>
      <c r="AJ64" s="25"/>
      <c r="AK64" s="26"/>
      <c r="AL64" s="25"/>
      <c r="AM64" s="26"/>
      <c r="AN64" s="25"/>
      <c r="AO64" s="26"/>
      <c r="AP64" s="25"/>
      <c r="AQ64" s="26"/>
      <c r="AR64" s="25">
        <v>6</v>
      </c>
      <c r="AS64" s="26">
        <v>6.8754935415698784E-2</v>
      </c>
      <c r="AT64" s="25"/>
      <c r="AU64" s="26"/>
      <c r="AV64" s="25"/>
      <c r="AW64" s="26"/>
      <c r="AX64" s="25"/>
      <c r="AY64" s="26"/>
      <c r="AZ64" s="25"/>
      <c r="BA64" s="26"/>
      <c r="BB64" s="25"/>
      <c r="BC64" s="26"/>
      <c r="BD64" s="25"/>
      <c r="BE64" s="26"/>
      <c r="BF64" s="25"/>
      <c r="BG64" s="26"/>
      <c r="BH64" s="25"/>
      <c r="BI64" s="26"/>
      <c r="BJ64" s="25">
        <v>3.125</v>
      </c>
      <c r="BK64" s="26">
        <v>0.23954716981132052</v>
      </c>
      <c r="BL64" s="25"/>
      <c r="BM64" s="26"/>
      <c r="BN64" s="25"/>
      <c r="BO64" s="26"/>
      <c r="BP64" s="25"/>
      <c r="BQ64" s="26"/>
      <c r="BR64" s="25"/>
      <c r="BS64" s="26"/>
      <c r="BT64" s="25"/>
      <c r="BU64" s="26"/>
      <c r="BV64" s="25"/>
      <c r="BW64" s="26"/>
      <c r="BX64" s="25"/>
      <c r="BY64" s="26"/>
      <c r="BZ64" s="25"/>
      <c r="CA64" s="26"/>
      <c r="CB64" s="25"/>
      <c r="CC64" s="26"/>
      <c r="CD64" s="25"/>
      <c r="CE64" s="26"/>
      <c r="CF64" s="25"/>
      <c r="CG64" s="26"/>
      <c r="CH64" s="25"/>
      <c r="CI64" s="26"/>
      <c r="CJ64" s="25"/>
      <c r="CK64" s="26"/>
      <c r="CL64" s="25"/>
      <c r="CM64" s="26"/>
      <c r="CN64" s="25"/>
      <c r="CO64" s="26"/>
      <c r="CP64" s="315">
        <f t="shared" si="88"/>
        <v>12</v>
      </c>
      <c r="CQ64" s="26">
        <f t="shared" si="89"/>
        <v>0.11547005383792516</v>
      </c>
      <c r="CR64" s="25"/>
      <c r="CS64" s="26"/>
      <c r="CT64" s="25"/>
      <c r="CU64" s="26"/>
      <c r="CV64" s="25"/>
      <c r="CW64" s="26"/>
      <c r="CX64" s="25"/>
      <c r="CY64" s="26"/>
      <c r="CZ64" s="264"/>
      <c r="DA64" s="265"/>
      <c r="DB64" s="264">
        <v>4.7999999999999989</v>
      </c>
      <c r="DC64" s="265">
        <v>0.90826610583755252</v>
      </c>
      <c r="DD64" s="264"/>
      <c r="DE64" s="265"/>
      <c r="DF64" s="64"/>
      <c r="DG64" s="65"/>
      <c r="DH64" s="64"/>
      <c r="DI64" s="65"/>
      <c r="DJ64" s="64"/>
      <c r="DK64" s="65"/>
      <c r="DL64" s="64"/>
      <c r="DM64" s="65"/>
      <c r="DN64" s="64"/>
      <c r="DO64" s="65"/>
      <c r="DP64" s="64"/>
      <c r="DQ64" s="65"/>
      <c r="DR64" s="64"/>
      <c r="DS64" s="65"/>
      <c r="DT64" s="64"/>
      <c r="DU64" s="65"/>
      <c r="DV64" s="64"/>
      <c r="DW64" s="65"/>
      <c r="DX64" s="64"/>
      <c r="DY64" s="65"/>
      <c r="DZ64" s="64"/>
      <c r="EA64" s="65"/>
      <c r="EB64" s="64"/>
      <c r="EC64" s="65"/>
      <c r="ED64" s="64"/>
      <c r="EE64" s="65"/>
      <c r="EF64" s="64"/>
      <c r="EG64" s="65"/>
      <c r="EH64" s="64"/>
      <c r="EI64" s="65"/>
      <c r="EJ64" s="64"/>
      <c r="EK64" s="65"/>
      <c r="EL64" s="64"/>
      <c r="EM64" s="65"/>
      <c r="EN64" s="64"/>
      <c r="EO64" s="65"/>
      <c r="EP64" s="64"/>
      <c r="EQ64" s="65"/>
      <c r="ER64" s="64"/>
      <c r="ES64" s="65"/>
      <c r="ET64" s="64"/>
      <c r="EU64" s="65"/>
      <c r="EV64" s="64"/>
      <c r="EW64" s="65"/>
      <c r="EX64" s="64"/>
      <c r="EY64" s="65"/>
      <c r="EZ64" s="64"/>
      <c r="FA64" s="65"/>
      <c r="FB64" s="64"/>
      <c r="FC64" s="65"/>
      <c r="FD64" s="64"/>
      <c r="FE64" s="65"/>
      <c r="FF64" s="64"/>
      <c r="FG64" s="65"/>
      <c r="FH64" s="64"/>
      <c r="FI64" s="65"/>
      <c r="FJ64" s="64"/>
      <c r="FK64" s="65"/>
      <c r="FL64" s="64"/>
      <c r="FM64" s="65"/>
      <c r="FN64" s="64"/>
      <c r="FO64" s="65"/>
      <c r="FP64" s="64"/>
      <c r="FQ64" s="65"/>
      <c r="FR64" s="64"/>
      <c r="FS64" s="65"/>
      <c r="FT64" s="64"/>
      <c r="FU64" s="65"/>
      <c r="FV64" s="64"/>
      <c r="FW64" s="65"/>
      <c r="FX64" s="64"/>
      <c r="FY64" s="65"/>
      <c r="FZ64" s="64"/>
      <c r="GA64" s="65"/>
      <c r="GB64" s="64"/>
      <c r="GC64" s="65"/>
      <c r="GD64" s="64"/>
      <c r="GE64" s="65"/>
      <c r="GF64" s="64"/>
      <c r="GG64" s="65"/>
      <c r="GH64" s="64"/>
      <c r="GI64" s="65"/>
      <c r="GJ64" s="64"/>
      <c r="GK64" s="65"/>
      <c r="GL64" s="64"/>
      <c r="GM64" s="65"/>
      <c r="GN64" s="64"/>
      <c r="GO64" s="65"/>
      <c r="GP64" s="64"/>
      <c r="GQ64" s="65"/>
      <c r="GR64" s="64"/>
      <c r="GS64" s="65"/>
      <c r="GT64" s="64"/>
      <c r="GU64" s="65"/>
      <c r="GV64" s="64"/>
      <c r="GW64" s="65"/>
      <c r="GX64" s="64"/>
      <c r="GY64" s="65"/>
      <c r="GZ64" s="64"/>
      <c r="HA64" s="65"/>
      <c r="HB64" s="64"/>
      <c r="HC64" s="65"/>
      <c r="HD64" s="64"/>
      <c r="HE64" s="65"/>
      <c r="HF64" s="64"/>
      <c r="HG64" s="65"/>
      <c r="HH64" s="64"/>
      <c r="HI64" s="65"/>
      <c r="HJ64" s="64"/>
      <c r="HK64" s="65"/>
      <c r="HL64" s="64"/>
      <c r="HM64" s="65"/>
      <c r="HN64" s="64"/>
      <c r="HO64" s="65"/>
      <c r="HP64" s="64"/>
      <c r="HQ64" s="65"/>
      <c r="HR64" s="64"/>
      <c r="HS64" s="65"/>
      <c r="HT64" s="64"/>
      <c r="HU64" s="65"/>
      <c r="HV64" s="64"/>
      <c r="HW64" s="65"/>
      <c r="HX64" s="64"/>
      <c r="HY64" s="65"/>
      <c r="HZ64" s="64"/>
      <c r="IA64" s="65"/>
      <c r="IB64" s="64"/>
      <c r="IC64" s="65"/>
      <c r="ID64" s="64"/>
      <c r="IE64" s="65"/>
      <c r="IF64" s="64"/>
      <c r="IG64" s="65"/>
      <c r="IH64" s="64"/>
      <c r="II64" s="65"/>
      <c r="IJ64" s="64"/>
      <c r="IK64" s="65"/>
      <c r="IL64" s="64"/>
      <c r="IM64" s="65"/>
      <c r="IN64" s="64"/>
      <c r="IO64" s="65"/>
      <c r="IP64" s="64"/>
      <c r="IQ64" s="65"/>
      <c r="IR64" s="64"/>
      <c r="IS64" s="65"/>
      <c r="IT64" s="64"/>
      <c r="IU64" s="65"/>
      <c r="IV64" s="64"/>
      <c r="IW64" s="65"/>
      <c r="IX64" s="64"/>
      <c r="IY64" s="65"/>
      <c r="IZ64" s="64"/>
      <c r="JA64" s="65"/>
      <c r="JB64" s="64"/>
      <c r="JC64" s="65"/>
      <c r="JD64" s="64"/>
      <c r="JE64" s="65"/>
      <c r="JF64" s="64"/>
      <c r="JG64" s="65"/>
      <c r="JH64" s="64"/>
      <c r="JI64" s="65"/>
      <c r="JJ64" s="64"/>
      <c r="JK64" s="65"/>
      <c r="JL64" s="64"/>
      <c r="JM64" s="65"/>
      <c r="JN64" s="64"/>
      <c r="JO64" s="65"/>
      <c r="JP64" s="64"/>
      <c r="JQ64" s="65"/>
      <c r="JR64" s="64"/>
      <c r="JS64" s="65"/>
      <c r="JT64" s="64"/>
      <c r="JU64" s="65"/>
      <c r="JV64" s="64"/>
      <c r="JW64" s="65"/>
      <c r="JX64" s="64"/>
      <c r="JY64" s="65"/>
      <c r="JZ64" s="64"/>
      <c r="KA64" s="65"/>
      <c r="KB64" s="64"/>
      <c r="KC64" s="65"/>
      <c r="KD64" s="64"/>
      <c r="KE64" s="65"/>
      <c r="KF64" s="64"/>
      <c r="KG64" s="65"/>
      <c r="KH64" s="64"/>
      <c r="KI64" s="65"/>
      <c r="KJ64" s="64"/>
      <c r="KK64" s="65"/>
      <c r="KL64" s="64"/>
      <c r="KM64" s="65"/>
      <c r="KN64" s="64"/>
      <c r="KO64" s="65"/>
      <c r="KP64" s="64"/>
      <c r="KQ64" s="65"/>
      <c r="KR64" s="64"/>
      <c r="KS64" s="65"/>
      <c r="KT64" s="64"/>
      <c r="KU64" s="65"/>
      <c r="KV64" s="64"/>
      <c r="KW64" s="65"/>
      <c r="KX64" s="64"/>
      <c r="KY64" s="65"/>
      <c r="KZ64" s="64"/>
      <c r="LA64" s="65"/>
      <c r="LB64" s="64"/>
      <c r="LC64" s="65"/>
      <c r="LD64" s="64"/>
      <c r="LE64" s="65"/>
      <c r="LH64" s="3">
        <f t="shared" si="78"/>
        <v>0.56141560900801646</v>
      </c>
      <c r="LI64" s="10">
        <f t="shared" si="86"/>
        <v>0.20219933040241153</v>
      </c>
      <c r="LK64" s="12">
        <f t="shared" si="10"/>
        <v>0.56141560900801646</v>
      </c>
      <c r="LL64" s="10" cm="1">
        <f t="array" ref="LL64">INDEX(drag_functions_data,Q64,(2*chosen_drag_function))*$B$3</f>
        <v>0.20219933040241153</v>
      </c>
      <c r="LO64" s="3" t="e">
        <f t="shared" si="80"/>
        <v>#N/A</v>
      </c>
      <c r="LP64" s="10" t="e">
        <f t="shared" si="87"/>
        <v>#N/A</v>
      </c>
      <c r="LR64" s="12">
        <f>INDEX(drag_functions_data,Q64,(2*$B$6-1))</f>
        <v>0</v>
      </c>
      <c r="LS64" s="10" cm="1">
        <f t="array" ref="LS64">INDEX(drag_functions_data,Q64,(2*$B$6)) * $B$7</f>
        <v>0</v>
      </c>
      <c r="LT64" s="24"/>
      <c r="MD64">
        <f t="shared" si="12"/>
        <v>4</v>
      </c>
      <c r="ME64">
        <f t="shared" si="13"/>
        <v>1.2839420391157044</v>
      </c>
      <c r="MF64">
        <f t="shared" si="14"/>
        <v>4</v>
      </c>
      <c r="MG64">
        <f t="shared" si="15"/>
        <v>0.48374785918197755</v>
      </c>
      <c r="MH64" t="str">
        <f t="shared" si="16"/>
        <v/>
      </c>
      <c r="MI64" t="str">
        <f t="shared" si="17"/>
        <v/>
      </c>
      <c r="MN64" t="str">
        <f t="shared" si="18"/>
        <v/>
      </c>
      <c r="MO64" t="str">
        <f t="shared" si="19"/>
        <v/>
      </c>
      <c r="MP64" t="str">
        <f t="shared" si="20"/>
        <v/>
      </c>
      <c r="MQ64" t="str">
        <f t="shared" si="21"/>
        <v/>
      </c>
      <c r="MR64" t="str">
        <f t="shared" si="22"/>
        <v/>
      </c>
      <c r="MS64" t="str">
        <f t="shared" si="23"/>
        <v/>
      </c>
      <c r="MT64" t="str">
        <f t="shared" si="24"/>
        <v/>
      </c>
      <c r="MU64" t="str">
        <f t="shared" si="25"/>
        <v/>
      </c>
      <c r="MV64" t="str">
        <f t="shared" si="26"/>
        <v/>
      </c>
      <c r="MW64" t="str">
        <f t="shared" si="27"/>
        <v/>
      </c>
      <c r="MX64" t="str">
        <f t="shared" si="28"/>
        <v/>
      </c>
      <c r="MY64" t="str">
        <f t="shared" si="29"/>
        <v/>
      </c>
      <c r="MZ64" t="str">
        <f t="shared" si="30"/>
        <v/>
      </c>
      <c r="NA64" t="str">
        <f t="shared" si="31"/>
        <v/>
      </c>
      <c r="NB64" t="str">
        <f t="shared" si="32"/>
        <v/>
      </c>
      <c r="NC64" t="str">
        <f t="shared" si="33"/>
        <v/>
      </c>
      <c r="ND64" t="str">
        <f t="shared" si="34"/>
        <v/>
      </c>
      <c r="NE64" t="str">
        <f t="shared" si="35"/>
        <v/>
      </c>
      <c r="NF64" t="str">
        <f t="shared" si="36"/>
        <v/>
      </c>
      <c r="NG64" t="str">
        <f t="shared" si="37"/>
        <v/>
      </c>
      <c r="NH64" t="str">
        <f t="shared" si="38"/>
        <v/>
      </c>
      <c r="NI64" t="str">
        <f t="shared" si="39"/>
        <v/>
      </c>
      <c r="NJ64" t="str">
        <f t="shared" si="40"/>
        <v/>
      </c>
      <c r="NK64" t="str">
        <f t="shared" si="41"/>
        <v/>
      </c>
      <c r="NL64" t="str">
        <f t="shared" si="42"/>
        <v/>
      </c>
      <c r="NM64" t="str">
        <f t="shared" si="43"/>
        <v/>
      </c>
      <c r="NN64" t="str">
        <f t="shared" si="44"/>
        <v/>
      </c>
      <c r="NO64" t="str">
        <f t="shared" si="45"/>
        <v/>
      </c>
      <c r="NP64" t="str">
        <f t="shared" si="46"/>
        <v/>
      </c>
      <c r="NQ64" t="str">
        <f t="shared" si="47"/>
        <v/>
      </c>
      <c r="NR64" t="str">
        <f t="shared" si="48"/>
        <v/>
      </c>
      <c r="NS64" t="str">
        <f t="shared" si="49"/>
        <v/>
      </c>
      <c r="NT64" t="str">
        <f t="shared" si="50"/>
        <v/>
      </c>
      <c r="NU64" t="str">
        <f t="shared" si="51"/>
        <v/>
      </c>
      <c r="NZ64" t="str">
        <f t="shared" si="84"/>
        <v/>
      </c>
      <c r="OA64" t="str">
        <f t="shared" si="85"/>
        <v/>
      </c>
      <c r="OB64" t="str">
        <f t="shared" si="52"/>
        <v/>
      </c>
      <c r="OC64" t="str">
        <f t="shared" si="53"/>
        <v/>
      </c>
      <c r="OD64" t="str">
        <f t="shared" si="54"/>
        <v/>
      </c>
      <c r="OE64" t="str">
        <f t="shared" si="55"/>
        <v/>
      </c>
      <c r="OF64" t="str">
        <f t="shared" si="56"/>
        <v/>
      </c>
      <c r="OG64" t="str">
        <f t="shared" si="57"/>
        <v/>
      </c>
      <c r="OH64" t="str">
        <f t="shared" si="58"/>
        <v/>
      </c>
      <c r="OI64" t="str">
        <f t="shared" si="59"/>
        <v/>
      </c>
      <c r="OJ64" t="str">
        <f t="shared" si="60"/>
        <v/>
      </c>
      <c r="OK64" t="str">
        <f t="shared" si="61"/>
        <v/>
      </c>
      <c r="OL64" t="str">
        <f t="shared" si="62"/>
        <v/>
      </c>
      <c r="OM64" t="str">
        <f t="shared" si="63"/>
        <v/>
      </c>
      <c r="ON64" t="str">
        <f t="shared" si="64"/>
        <v/>
      </c>
      <c r="OO64" t="str">
        <f t="shared" si="65"/>
        <v/>
      </c>
      <c r="OP64" t="str">
        <f t="shared" si="66"/>
        <v/>
      </c>
      <c r="OQ64" t="str">
        <f t="shared" si="67"/>
        <v/>
      </c>
      <c r="OR64" t="str">
        <f t="shared" si="68"/>
        <v/>
      </c>
      <c r="OS64" t="str">
        <f t="shared" si="69"/>
        <v/>
      </c>
      <c r="OT64" t="str">
        <f t="shared" si="70"/>
        <v/>
      </c>
      <c r="OU64" t="str">
        <f t="shared" si="71"/>
        <v/>
      </c>
      <c r="OV64" t="str">
        <f t="shared" si="72"/>
        <v/>
      </c>
      <c r="OW64" t="str">
        <f t="shared" si="73"/>
        <v/>
      </c>
      <c r="OX64" t="str">
        <f t="shared" si="74"/>
        <v/>
      </c>
      <c r="OY64" t="str">
        <f t="shared" si="75"/>
        <v/>
      </c>
      <c r="OZ64" t="str">
        <f t="shared" si="76"/>
        <v/>
      </c>
      <c r="PA64" t="str">
        <f t="shared" si="77"/>
        <v/>
      </c>
    </row>
    <row r="65" spans="17:417" x14ac:dyDescent="0.25">
      <c r="Q65" s="38">
        <f t="shared" si="82"/>
        <v>50</v>
      </c>
      <c r="R65" s="21">
        <v>4</v>
      </c>
      <c r="S65" s="22">
        <v>0.50420285971512446</v>
      </c>
      <c r="T65" s="178">
        <v>4</v>
      </c>
      <c r="U65" s="179">
        <v>0.18996734007448629</v>
      </c>
      <c r="X65" s="178">
        <v>0.56905426773544177</v>
      </c>
      <c r="Y65" s="179">
        <v>0.20226023682841449</v>
      </c>
      <c r="Z65" s="24"/>
      <c r="AA65" s="26"/>
      <c r="AB65" s="25"/>
      <c r="AC65" s="26"/>
      <c r="AD65" s="25"/>
      <c r="AE65" s="26"/>
      <c r="AF65" s="25"/>
      <c r="AG65" s="26"/>
      <c r="AH65" s="25"/>
      <c r="AI65" s="26"/>
      <c r="AJ65" s="25"/>
      <c r="AK65" s="26"/>
      <c r="AL65" s="25"/>
      <c r="AM65" s="26"/>
      <c r="AN65" s="25"/>
      <c r="AO65" s="26"/>
      <c r="AP65" s="25"/>
      <c r="AQ65" s="26"/>
      <c r="AR65" s="25"/>
      <c r="AS65" s="26"/>
      <c r="AT65" s="25"/>
      <c r="AU65" s="26"/>
      <c r="AV65" s="25"/>
      <c r="AW65" s="26"/>
      <c r="AX65" s="25"/>
      <c r="AY65" s="26"/>
      <c r="AZ65" s="25"/>
      <c r="BA65" s="26"/>
      <c r="BB65" s="25"/>
      <c r="BC65" s="26"/>
      <c r="BD65" s="25"/>
      <c r="BE65" s="26"/>
      <c r="BF65" s="25"/>
      <c r="BG65" s="26"/>
      <c r="BH65" s="25"/>
      <c r="BI65" s="26"/>
      <c r="BJ65" s="25">
        <v>3.3042851982517645</v>
      </c>
      <c r="BK65" s="26">
        <v>0.23121261983924962</v>
      </c>
      <c r="BL65" s="25"/>
      <c r="BM65" s="26"/>
      <c r="BN65" s="25"/>
      <c r="BO65" s="26"/>
      <c r="BP65" s="25"/>
      <c r="BQ65" s="26"/>
      <c r="BR65" s="25"/>
      <c r="BS65" s="26"/>
      <c r="BT65" s="25"/>
      <c r="BU65" s="26"/>
      <c r="BV65" s="25"/>
      <c r="BW65" s="26"/>
      <c r="BX65" s="25"/>
      <c r="BY65" s="26"/>
      <c r="BZ65" s="25"/>
      <c r="CA65" s="26"/>
      <c r="CB65" s="25"/>
      <c r="CC65" s="26"/>
      <c r="CD65" s="25"/>
      <c r="CE65" s="26"/>
      <c r="CF65" s="25"/>
      <c r="CG65" s="26"/>
      <c r="CH65" s="25"/>
      <c r="CI65" s="26"/>
      <c r="CJ65" s="25"/>
      <c r="CK65" s="26"/>
      <c r="CL65" s="25"/>
      <c r="CM65" s="26"/>
      <c r="CN65" s="25"/>
      <c r="CO65" s="26"/>
      <c r="CP65" s="315">
        <f t="shared" si="88"/>
        <v>12.25</v>
      </c>
      <c r="CQ65" s="26">
        <f t="shared" si="89"/>
        <v>0.1142857142857143</v>
      </c>
      <c r="CR65" s="25"/>
      <c r="CS65" s="26"/>
      <c r="CT65" s="25"/>
      <c r="CU65" s="26"/>
      <c r="CV65" s="25"/>
      <c r="CW65" s="26"/>
      <c r="CX65" s="25"/>
      <c r="CY65" s="26"/>
      <c r="CZ65" s="264"/>
      <c r="DA65" s="265"/>
      <c r="DB65" s="264">
        <v>4.8999999999999986</v>
      </c>
      <c r="DC65" s="265">
        <v>0.90626041525423262</v>
      </c>
      <c r="DD65" s="264"/>
      <c r="DE65" s="265"/>
      <c r="DF65" s="64"/>
      <c r="DG65" s="65"/>
      <c r="DH65" s="64"/>
      <c r="DI65" s="65"/>
      <c r="DJ65" s="64"/>
      <c r="DK65" s="65"/>
      <c r="DL65" s="64"/>
      <c r="DM65" s="65"/>
      <c r="DN65" s="64"/>
      <c r="DO65" s="65"/>
      <c r="DP65" s="64"/>
      <c r="DQ65" s="65"/>
      <c r="DR65" s="64"/>
      <c r="DS65" s="65"/>
      <c r="DT65" s="64"/>
      <c r="DU65" s="65"/>
      <c r="DV65" s="64"/>
      <c r="DW65" s="65"/>
      <c r="DX65" s="64"/>
      <c r="DY65" s="65"/>
      <c r="DZ65" s="64"/>
      <c r="EA65" s="65"/>
      <c r="EB65" s="64"/>
      <c r="EC65" s="65"/>
      <c r="ED65" s="64"/>
      <c r="EE65" s="65"/>
      <c r="EF65" s="64"/>
      <c r="EG65" s="65"/>
      <c r="EH65" s="64"/>
      <c r="EI65" s="65"/>
      <c r="EJ65" s="64"/>
      <c r="EK65" s="65"/>
      <c r="EL65" s="64"/>
      <c r="EM65" s="65"/>
      <c r="EN65" s="64"/>
      <c r="EO65" s="65"/>
      <c r="EP65" s="64"/>
      <c r="EQ65" s="65"/>
      <c r="ER65" s="64"/>
      <c r="ES65" s="65"/>
      <c r="ET65" s="64"/>
      <c r="EU65" s="65"/>
      <c r="EV65" s="64"/>
      <c r="EW65" s="65"/>
      <c r="EX65" s="64"/>
      <c r="EY65" s="65"/>
      <c r="EZ65" s="64"/>
      <c r="FA65" s="65"/>
      <c r="FB65" s="64"/>
      <c r="FC65" s="65"/>
      <c r="FD65" s="64"/>
      <c r="FE65" s="65"/>
      <c r="FF65" s="64"/>
      <c r="FG65" s="65"/>
      <c r="FH65" s="64"/>
      <c r="FI65" s="65"/>
      <c r="FJ65" s="64"/>
      <c r="FK65" s="65"/>
      <c r="FL65" s="64"/>
      <c r="FM65" s="65"/>
      <c r="FN65" s="64"/>
      <c r="FO65" s="65"/>
      <c r="FP65" s="64"/>
      <c r="FQ65" s="65"/>
      <c r="FR65" s="64"/>
      <c r="FS65" s="65"/>
      <c r="FT65" s="64"/>
      <c r="FU65" s="65"/>
      <c r="FV65" s="64"/>
      <c r="FW65" s="65"/>
      <c r="FX65" s="64"/>
      <c r="FY65" s="65"/>
      <c r="FZ65" s="64"/>
      <c r="GA65" s="65"/>
      <c r="GB65" s="64"/>
      <c r="GC65" s="65"/>
      <c r="GD65" s="64"/>
      <c r="GE65" s="65"/>
      <c r="GF65" s="64"/>
      <c r="GG65" s="65"/>
      <c r="GH65" s="64"/>
      <c r="GI65" s="65"/>
      <c r="GJ65" s="64"/>
      <c r="GK65" s="65"/>
      <c r="GL65" s="64"/>
      <c r="GM65" s="65"/>
      <c r="GN65" s="64"/>
      <c r="GO65" s="65"/>
      <c r="GP65" s="64"/>
      <c r="GQ65" s="65"/>
      <c r="GR65" s="64"/>
      <c r="GS65" s="65"/>
      <c r="GT65" s="64"/>
      <c r="GU65" s="65"/>
      <c r="GV65" s="64"/>
      <c r="GW65" s="65"/>
      <c r="GX65" s="64"/>
      <c r="GY65" s="65"/>
      <c r="GZ65" s="64"/>
      <c r="HA65" s="65"/>
      <c r="HB65" s="64"/>
      <c r="HC65" s="65"/>
      <c r="HD65" s="64"/>
      <c r="HE65" s="65"/>
      <c r="HF65" s="64"/>
      <c r="HG65" s="65"/>
      <c r="HH65" s="64"/>
      <c r="HI65" s="65"/>
      <c r="HJ65" s="64"/>
      <c r="HK65" s="65"/>
      <c r="HL65" s="64"/>
      <c r="HM65" s="65"/>
      <c r="HN65" s="64"/>
      <c r="HO65" s="65"/>
      <c r="HP65" s="64"/>
      <c r="HQ65" s="65"/>
      <c r="HR65" s="64"/>
      <c r="HS65" s="65"/>
      <c r="HT65" s="64"/>
      <c r="HU65" s="65"/>
      <c r="HV65" s="64"/>
      <c r="HW65" s="65"/>
      <c r="HX65" s="64"/>
      <c r="HY65" s="65"/>
      <c r="HZ65" s="64"/>
      <c r="IA65" s="65"/>
      <c r="IB65" s="64"/>
      <c r="IC65" s="65"/>
      <c r="ID65" s="64"/>
      <c r="IE65" s="65"/>
      <c r="IF65" s="64"/>
      <c r="IG65" s="65"/>
      <c r="IH65" s="64"/>
      <c r="II65" s="65"/>
      <c r="IJ65" s="64"/>
      <c r="IK65" s="65"/>
      <c r="IL65" s="64"/>
      <c r="IM65" s="65"/>
      <c r="IN65" s="64"/>
      <c r="IO65" s="65"/>
      <c r="IP65" s="64"/>
      <c r="IQ65" s="65"/>
      <c r="IR65" s="64"/>
      <c r="IS65" s="65"/>
      <c r="IT65" s="64"/>
      <c r="IU65" s="65"/>
      <c r="IV65" s="64"/>
      <c r="IW65" s="65"/>
      <c r="IX65" s="64"/>
      <c r="IY65" s="65"/>
      <c r="IZ65" s="64"/>
      <c r="JA65" s="65"/>
      <c r="JB65" s="64"/>
      <c r="JC65" s="65"/>
      <c r="JD65" s="64"/>
      <c r="JE65" s="65"/>
      <c r="JF65" s="64"/>
      <c r="JG65" s="65"/>
      <c r="JH65" s="64"/>
      <c r="JI65" s="65"/>
      <c r="JJ65" s="64"/>
      <c r="JK65" s="65"/>
      <c r="JL65" s="64"/>
      <c r="JM65" s="65"/>
      <c r="JN65" s="64"/>
      <c r="JO65" s="65"/>
      <c r="JP65" s="64"/>
      <c r="JQ65" s="65"/>
      <c r="JR65" s="64"/>
      <c r="JS65" s="65"/>
      <c r="JT65" s="64"/>
      <c r="JU65" s="65"/>
      <c r="JV65" s="64"/>
      <c r="JW65" s="65"/>
      <c r="JX65" s="64"/>
      <c r="JY65" s="65"/>
      <c r="JZ65" s="64"/>
      <c r="KA65" s="65"/>
      <c r="KB65" s="64"/>
      <c r="KC65" s="65"/>
      <c r="KD65" s="64"/>
      <c r="KE65" s="65"/>
      <c r="KF65" s="64"/>
      <c r="KG65" s="65"/>
      <c r="KH65" s="64"/>
      <c r="KI65" s="65"/>
      <c r="KJ65" s="64"/>
      <c r="KK65" s="65"/>
      <c r="KL65" s="64"/>
      <c r="KM65" s="65"/>
      <c r="KN65" s="64"/>
      <c r="KO65" s="65"/>
      <c r="KP65" s="64"/>
      <c r="KQ65" s="65"/>
      <c r="KR65" s="64"/>
      <c r="KS65" s="65"/>
      <c r="KT65" s="64"/>
      <c r="KU65" s="65"/>
      <c r="KV65" s="64"/>
      <c r="KW65" s="65"/>
      <c r="KX65" s="64"/>
      <c r="KY65" s="65"/>
      <c r="KZ65" s="64"/>
      <c r="LA65" s="65"/>
      <c r="LB65" s="64"/>
      <c r="LC65" s="65"/>
      <c r="LD65" s="64"/>
      <c r="LE65" s="65"/>
      <c r="LH65" s="3">
        <f t="shared" si="78"/>
        <v>0.56905426773544177</v>
      </c>
      <c r="LI65" s="10">
        <f t="shared" si="86"/>
        <v>0.20226023682841449</v>
      </c>
      <c r="LK65" s="12">
        <f t="shared" si="10"/>
        <v>0.56905426773544177</v>
      </c>
      <c r="LL65" s="10" cm="1">
        <f t="array" ref="LL65">INDEX(drag_functions_data,Q65,(2*chosen_drag_function))*$B$3</f>
        <v>0.20226023682841449</v>
      </c>
      <c r="LO65" s="3" t="e">
        <f t="shared" si="80"/>
        <v>#N/A</v>
      </c>
      <c r="LP65" s="10" t="e">
        <f t="shared" si="87"/>
        <v>#N/A</v>
      </c>
      <c r="LR65" s="12">
        <f t="shared" si="11"/>
        <v>0</v>
      </c>
      <c r="LS65" s="10" cm="1">
        <f t="array" ref="LS65">INDEX(drag_functions_data,Q65,(2*$B$6)) * $B$7</f>
        <v>0</v>
      </c>
      <c r="LT65" s="24"/>
      <c r="MD65">
        <f t="shared" si="12"/>
        <v>4.5</v>
      </c>
      <c r="ME65">
        <f t="shared" si="13"/>
        <v>1.2761605722119729</v>
      </c>
      <c r="MF65">
        <f t="shared" si="14"/>
        <v>4.5</v>
      </c>
      <c r="MG65">
        <f t="shared" si="15"/>
        <v>0.44289515793738693</v>
      </c>
      <c r="MH65" t="str">
        <f t="shared" si="16"/>
        <v/>
      </c>
      <c r="MI65" t="str">
        <f t="shared" si="17"/>
        <v/>
      </c>
      <c r="MN65" t="str">
        <f t="shared" si="18"/>
        <v/>
      </c>
      <c r="MO65" t="str">
        <f t="shared" si="19"/>
        <v/>
      </c>
      <c r="MP65" t="str">
        <f t="shared" si="20"/>
        <v/>
      </c>
      <c r="MQ65" t="str">
        <f t="shared" si="21"/>
        <v/>
      </c>
      <c r="MR65" t="str">
        <f t="shared" si="22"/>
        <v/>
      </c>
      <c r="MS65" t="str">
        <f t="shared" si="23"/>
        <v/>
      </c>
      <c r="MT65" t="str">
        <f t="shared" si="24"/>
        <v/>
      </c>
      <c r="MU65" t="str">
        <f t="shared" si="25"/>
        <v/>
      </c>
      <c r="MV65" t="str">
        <f t="shared" si="26"/>
        <v/>
      </c>
      <c r="MW65" t="str">
        <f t="shared" si="27"/>
        <v/>
      </c>
      <c r="MX65" t="str">
        <f t="shared" si="28"/>
        <v/>
      </c>
      <c r="MY65" t="str">
        <f t="shared" si="29"/>
        <v/>
      </c>
      <c r="MZ65" t="str">
        <f t="shared" si="30"/>
        <v/>
      </c>
      <c r="NA65" t="str">
        <f t="shared" si="31"/>
        <v/>
      </c>
      <c r="NB65" t="str">
        <f t="shared" si="32"/>
        <v/>
      </c>
      <c r="NC65" t="str">
        <f t="shared" si="33"/>
        <v/>
      </c>
      <c r="ND65" t="str">
        <f t="shared" si="34"/>
        <v/>
      </c>
      <c r="NE65" t="str">
        <f t="shared" si="35"/>
        <v/>
      </c>
      <c r="NF65" t="str">
        <f t="shared" si="36"/>
        <v/>
      </c>
      <c r="NG65" t="str">
        <f t="shared" si="37"/>
        <v/>
      </c>
      <c r="NH65" t="str">
        <f t="shared" si="38"/>
        <v/>
      </c>
      <c r="NI65" t="str">
        <f t="shared" si="39"/>
        <v/>
      </c>
      <c r="NJ65" t="str">
        <f t="shared" si="40"/>
        <v/>
      </c>
      <c r="NK65" t="str">
        <f t="shared" si="41"/>
        <v/>
      </c>
      <c r="NL65" t="str">
        <f t="shared" si="42"/>
        <v/>
      </c>
      <c r="NM65" t="str">
        <f t="shared" si="43"/>
        <v/>
      </c>
      <c r="NN65" t="str">
        <f t="shared" si="44"/>
        <v/>
      </c>
      <c r="NO65" t="str">
        <f t="shared" si="45"/>
        <v/>
      </c>
      <c r="NP65" t="str">
        <f t="shared" si="46"/>
        <v/>
      </c>
      <c r="NQ65" t="str">
        <f t="shared" si="47"/>
        <v/>
      </c>
      <c r="NR65" t="str">
        <f t="shared" si="48"/>
        <v/>
      </c>
      <c r="NS65" t="str">
        <f t="shared" si="49"/>
        <v/>
      </c>
      <c r="NT65" t="str">
        <f t="shared" si="50"/>
        <v/>
      </c>
      <c r="NU65" t="str">
        <f t="shared" si="51"/>
        <v/>
      </c>
      <c r="NZ65" t="str">
        <f t="shared" si="84"/>
        <v/>
      </c>
      <c r="OA65" t="str">
        <f t="shared" si="85"/>
        <v/>
      </c>
      <c r="OB65" t="str">
        <f t="shared" si="52"/>
        <v/>
      </c>
      <c r="OC65" t="str">
        <f t="shared" si="53"/>
        <v/>
      </c>
      <c r="OD65" t="str">
        <f t="shared" si="54"/>
        <v/>
      </c>
      <c r="OE65" t="str">
        <f t="shared" si="55"/>
        <v/>
      </c>
      <c r="OF65" t="str">
        <f t="shared" si="56"/>
        <v/>
      </c>
      <c r="OG65" t="str">
        <f t="shared" si="57"/>
        <v/>
      </c>
      <c r="OH65" t="str">
        <f t="shared" si="58"/>
        <v/>
      </c>
      <c r="OI65" t="str">
        <f t="shared" si="59"/>
        <v/>
      </c>
      <c r="OJ65" t="str">
        <f t="shared" si="60"/>
        <v/>
      </c>
      <c r="OK65" t="str">
        <f t="shared" si="61"/>
        <v/>
      </c>
      <c r="OL65" t="str">
        <f t="shared" si="62"/>
        <v/>
      </c>
      <c r="OM65" t="str">
        <f t="shared" si="63"/>
        <v/>
      </c>
      <c r="ON65" t="str">
        <f t="shared" si="64"/>
        <v/>
      </c>
      <c r="OO65" t="str">
        <f t="shared" si="65"/>
        <v/>
      </c>
      <c r="OP65" t="str">
        <f t="shared" si="66"/>
        <v/>
      </c>
      <c r="OQ65" t="str">
        <f t="shared" si="67"/>
        <v/>
      </c>
      <c r="OR65" t="str">
        <f t="shared" si="68"/>
        <v/>
      </c>
      <c r="OS65" t="str">
        <f t="shared" si="69"/>
        <v/>
      </c>
      <c r="OT65" t="str">
        <f t="shared" si="70"/>
        <v/>
      </c>
      <c r="OU65" t="str">
        <f t="shared" si="71"/>
        <v/>
      </c>
      <c r="OV65" t="str">
        <f t="shared" si="72"/>
        <v/>
      </c>
      <c r="OW65" t="str">
        <f t="shared" si="73"/>
        <v/>
      </c>
      <c r="OX65" t="str">
        <f t="shared" si="74"/>
        <v/>
      </c>
      <c r="OY65" t="str">
        <f t="shared" si="75"/>
        <v/>
      </c>
      <c r="OZ65" t="str">
        <f t="shared" si="76"/>
        <v/>
      </c>
      <c r="PA65" t="str">
        <f t="shared" si="77"/>
        <v/>
      </c>
    </row>
    <row r="66" spans="17:417" x14ac:dyDescent="0.25">
      <c r="Q66" s="38">
        <f t="shared" si="82"/>
        <v>51</v>
      </c>
      <c r="R66" s="21">
        <v>4.5</v>
      </c>
      <c r="S66" s="22">
        <v>0.50114708480776005</v>
      </c>
      <c r="T66" s="178">
        <v>4.5</v>
      </c>
      <c r="U66" s="179">
        <v>0.17392452181082324</v>
      </c>
      <c r="X66" s="178">
        <v>0.57659173877016112</v>
      </c>
      <c r="Y66" s="179">
        <v>0.20239313640248335</v>
      </c>
      <c r="Z66" s="24"/>
      <c r="AA66" s="26"/>
      <c r="AB66" s="25"/>
      <c r="AC66" s="26"/>
      <c r="AD66" s="25"/>
      <c r="AE66" s="26"/>
      <c r="AF66" s="25"/>
      <c r="AG66" s="26"/>
      <c r="AH66" s="25"/>
      <c r="AI66" s="26"/>
      <c r="AJ66" s="25"/>
      <c r="AK66" s="26"/>
      <c r="AL66" s="25"/>
      <c r="AM66" s="26"/>
      <c r="AN66" s="25"/>
      <c r="AO66" s="26"/>
      <c r="AP66" s="25"/>
      <c r="AQ66" s="26"/>
      <c r="AR66" s="25"/>
      <c r="AS66" s="26"/>
      <c r="AT66" s="25"/>
      <c r="AU66" s="26"/>
      <c r="AV66" s="25"/>
      <c r="AW66" s="26"/>
      <c r="AX66" s="25"/>
      <c r="AY66" s="26"/>
      <c r="AZ66" s="25"/>
      <c r="BA66" s="26"/>
      <c r="BB66" s="25"/>
      <c r="BC66" s="26"/>
      <c r="BD66" s="25"/>
      <c r="BE66" s="26"/>
      <c r="BF66" s="25"/>
      <c r="BG66" s="26"/>
      <c r="BH66" s="25"/>
      <c r="BI66" s="26"/>
      <c r="BJ66" s="25"/>
      <c r="BK66" s="26"/>
      <c r="BL66" s="25"/>
      <c r="BM66" s="26"/>
      <c r="BN66" s="25"/>
      <c r="BO66" s="26"/>
      <c r="BP66" s="25"/>
      <c r="BQ66" s="26"/>
      <c r="BR66" s="25"/>
      <c r="BS66" s="26"/>
      <c r="BT66" s="25"/>
      <c r="BU66" s="26"/>
      <c r="BV66" s="25"/>
      <c r="BW66" s="26"/>
      <c r="BX66" s="25"/>
      <c r="BY66" s="26"/>
      <c r="BZ66" s="25"/>
      <c r="CA66" s="26"/>
      <c r="CB66" s="25"/>
      <c r="CC66" s="26"/>
      <c r="CD66" s="25"/>
      <c r="CE66" s="26"/>
      <c r="CF66" s="25"/>
      <c r="CG66" s="26"/>
      <c r="CH66" s="25"/>
      <c r="CI66" s="26"/>
      <c r="CJ66" s="25"/>
      <c r="CK66" s="26"/>
      <c r="CL66" s="25"/>
      <c r="CM66" s="26"/>
      <c r="CN66" s="25"/>
      <c r="CO66" s="26"/>
      <c r="CP66" s="315">
        <f t="shared" si="88"/>
        <v>12.5</v>
      </c>
      <c r="CQ66" s="26">
        <f t="shared" si="89"/>
        <v>0.11313708498984761</v>
      </c>
      <c r="CR66" s="25"/>
      <c r="CS66" s="26"/>
      <c r="CT66" s="25"/>
      <c r="CU66" s="26"/>
      <c r="CV66" s="25"/>
      <c r="CW66" s="26"/>
      <c r="CX66" s="25"/>
      <c r="CY66" s="26"/>
      <c r="CZ66" s="264"/>
      <c r="DA66" s="265"/>
      <c r="DB66" s="264">
        <v>4.9999999999999982</v>
      </c>
      <c r="DC66" s="265">
        <v>0.9042547246709125</v>
      </c>
      <c r="DD66" s="264"/>
      <c r="DE66" s="265"/>
      <c r="DF66" s="64"/>
      <c r="DG66" s="65"/>
      <c r="DH66" s="64"/>
      <c r="DI66" s="65"/>
      <c r="DJ66" s="64"/>
      <c r="DK66" s="65"/>
      <c r="DL66" s="64"/>
      <c r="DM66" s="65"/>
      <c r="DN66" s="64"/>
      <c r="DO66" s="65"/>
      <c r="DP66" s="64"/>
      <c r="DQ66" s="65"/>
      <c r="DR66" s="64"/>
      <c r="DS66" s="65"/>
      <c r="DT66" s="64"/>
      <c r="DU66" s="65"/>
      <c r="DV66" s="64"/>
      <c r="DW66" s="65"/>
      <c r="DX66" s="64"/>
      <c r="DY66" s="65"/>
      <c r="DZ66" s="64"/>
      <c r="EA66" s="65"/>
      <c r="EB66" s="64"/>
      <c r="EC66" s="65"/>
      <c r="ED66" s="64"/>
      <c r="EE66" s="65"/>
      <c r="EF66" s="64"/>
      <c r="EG66" s="65"/>
      <c r="EH66" s="64"/>
      <c r="EI66" s="65"/>
      <c r="EJ66" s="64"/>
      <c r="EK66" s="65"/>
      <c r="EL66" s="64"/>
      <c r="EM66" s="65"/>
      <c r="EN66" s="64"/>
      <c r="EO66" s="65"/>
      <c r="EP66" s="64"/>
      <c r="EQ66" s="65"/>
      <c r="ER66" s="64"/>
      <c r="ES66" s="65"/>
      <c r="ET66" s="64"/>
      <c r="EU66" s="65"/>
      <c r="EV66" s="64"/>
      <c r="EW66" s="65"/>
      <c r="EX66" s="64"/>
      <c r="EY66" s="65"/>
      <c r="EZ66" s="64"/>
      <c r="FA66" s="65"/>
      <c r="FB66" s="64"/>
      <c r="FC66" s="65"/>
      <c r="FD66" s="64"/>
      <c r="FE66" s="65"/>
      <c r="FF66" s="64"/>
      <c r="FG66" s="65"/>
      <c r="FH66" s="64"/>
      <c r="FI66" s="65"/>
      <c r="FJ66" s="64"/>
      <c r="FK66" s="65"/>
      <c r="FL66" s="64"/>
      <c r="FM66" s="65"/>
      <c r="FN66" s="64"/>
      <c r="FO66" s="65"/>
      <c r="FP66" s="64"/>
      <c r="FQ66" s="65"/>
      <c r="FR66" s="64"/>
      <c r="FS66" s="65"/>
      <c r="FT66" s="64"/>
      <c r="FU66" s="65"/>
      <c r="FV66" s="64"/>
      <c r="FW66" s="65"/>
      <c r="FX66" s="64"/>
      <c r="FY66" s="65"/>
      <c r="FZ66" s="64"/>
      <c r="GA66" s="65"/>
      <c r="GB66" s="64"/>
      <c r="GC66" s="65"/>
      <c r="GD66" s="64"/>
      <c r="GE66" s="65"/>
      <c r="GF66" s="64"/>
      <c r="GG66" s="65"/>
      <c r="GH66" s="64"/>
      <c r="GI66" s="65"/>
      <c r="GJ66" s="64"/>
      <c r="GK66" s="65"/>
      <c r="GL66" s="64"/>
      <c r="GM66" s="65"/>
      <c r="GN66" s="64"/>
      <c r="GO66" s="65"/>
      <c r="GP66" s="64"/>
      <c r="GQ66" s="65"/>
      <c r="GR66" s="64"/>
      <c r="GS66" s="65"/>
      <c r="GT66" s="64"/>
      <c r="GU66" s="65"/>
      <c r="GV66" s="64"/>
      <c r="GW66" s="65"/>
      <c r="GX66" s="64"/>
      <c r="GY66" s="65"/>
      <c r="GZ66" s="64"/>
      <c r="HA66" s="65"/>
      <c r="HB66" s="64"/>
      <c r="HC66" s="65"/>
      <c r="HD66" s="64"/>
      <c r="HE66" s="65"/>
      <c r="HF66" s="64"/>
      <c r="HG66" s="65"/>
      <c r="HH66" s="64"/>
      <c r="HI66" s="65"/>
      <c r="HJ66" s="64"/>
      <c r="HK66" s="65"/>
      <c r="HL66" s="64"/>
      <c r="HM66" s="65"/>
      <c r="HN66" s="64"/>
      <c r="HO66" s="65"/>
      <c r="HP66" s="64"/>
      <c r="HQ66" s="65"/>
      <c r="HR66" s="64"/>
      <c r="HS66" s="65"/>
      <c r="HT66" s="64"/>
      <c r="HU66" s="65"/>
      <c r="HV66" s="64"/>
      <c r="HW66" s="65"/>
      <c r="HX66" s="64"/>
      <c r="HY66" s="65"/>
      <c r="HZ66" s="64"/>
      <c r="IA66" s="65"/>
      <c r="IB66" s="64"/>
      <c r="IC66" s="65"/>
      <c r="ID66" s="64"/>
      <c r="IE66" s="65"/>
      <c r="IF66" s="64"/>
      <c r="IG66" s="65"/>
      <c r="IH66" s="64"/>
      <c r="II66" s="65"/>
      <c r="IJ66" s="64"/>
      <c r="IK66" s="65"/>
      <c r="IL66" s="64"/>
      <c r="IM66" s="65"/>
      <c r="IN66" s="64"/>
      <c r="IO66" s="65"/>
      <c r="IP66" s="64"/>
      <c r="IQ66" s="65"/>
      <c r="IR66" s="64"/>
      <c r="IS66" s="65"/>
      <c r="IT66" s="64"/>
      <c r="IU66" s="65"/>
      <c r="IV66" s="64"/>
      <c r="IW66" s="65"/>
      <c r="IX66" s="64"/>
      <c r="IY66" s="65"/>
      <c r="IZ66" s="64"/>
      <c r="JA66" s="65"/>
      <c r="JB66" s="64"/>
      <c r="JC66" s="65"/>
      <c r="JD66" s="64"/>
      <c r="JE66" s="65"/>
      <c r="JF66" s="64"/>
      <c r="JG66" s="65"/>
      <c r="JH66" s="64"/>
      <c r="JI66" s="65"/>
      <c r="JJ66" s="64"/>
      <c r="JK66" s="65"/>
      <c r="JL66" s="64"/>
      <c r="JM66" s="65"/>
      <c r="JN66" s="64"/>
      <c r="JO66" s="65"/>
      <c r="JP66" s="64"/>
      <c r="JQ66" s="65"/>
      <c r="JR66" s="64"/>
      <c r="JS66" s="65"/>
      <c r="JT66" s="64"/>
      <c r="JU66" s="65"/>
      <c r="JV66" s="64"/>
      <c r="JW66" s="65"/>
      <c r="JX66" s="64"/>
      <c r="JY66" s="65"/>
      <c r="JZ66" s="64"/>
      <c r="KA66" s="65"/>
      <c r="KB66" s="64"/>
      <c r="KC66" s="65"/>
      <c r="KD66" s="64"/>
      <c r="KE66" s="65"/>
      <c r="KF66" s="64"/>
      <c r="KG66" s="65"/>
      <c r="KH66" s="64"/>
      <c r="KI66" s="65"/>
      <c r="KJ66" s="64"/>
      <c r="KK66" s="65"/>
      <c r="KL66" s="64"/>
      <c r="KM66" s="65"/>
      <c r="KN66" s="64"/>
      <c r="KO66" s="65"/>
      <c r="KP66" s="64"/>
      <c r="KQ66" s="65"/>
      <c r="KR66" s="64"/>
      <c r="KS66" s="65"/>
      <c r="KT66" s="64"/>
      <c r="KU66" s="65"/>
      <c r="KV66" s="64"/>
      <c r="KW66" s="65"/>
      <c r="KX66" s="64"/>
      <c r="KY66" s="65"/>
      <c r="KZ66" s="64"/>
      <c r="LA66" s="65"/>
      <c r="LB66" s="64"/>
      <c r="LC66" s="65"/>
      <c r="LD66" s="64"/>
      <c r="LE66" s="65"/>
      <c r="LH66" s="3">
        <f t="shared" si="78"/>
        <v>0.57659173877016112</v>
      </c>
      <c r="LI66" s="10">
        <f t="shared" si="86"/>
        <v>0.20239313640248335</v>
      </c>
      <c r="LK66" s="12">
        <f t="shared" si="10"/>
        <v>0.57659173877016112</v>
      </c>
      <c r="LL66" s="10" cm="1">
        <f t="array" ref="LL66">INDEX(drag_functions_data,Q66,(2*chosen_drag_function))*$B$3</f>
        <v>0.20239313640248335</v>
      </c>
      <c r="LO66" s="3" t="e">
        <f t="shared" si="80"/>
        <v>#N/A</v>
      </c>
      <c r="LP66" s="10" t="e">
        <f t="shared" si="87"/>
        <v>#N/A</v>
      </c>
      <c r="LR66" s="12">
        <f t="shared" si="11"/>
        <v>0</v>
      </c>
      <c r="LS66" s="10" cm="1">
        <f t="array" ref="LS66">INDEX(drag_functions_data,Q66,(2*$B$6)) * $B$7</f>
        <v>0</v>
      </c>
      <c r="LT66" s="24"/>
      <c r="MD66">
        <f t="shared" si="12"/>
        <v>5</v>
      </c>
      <c r="ME66">
        <f t="shared" si="13"/>
        <v>1.2644883718563755</v>
      </c>
      <c r="MF66">
        <f t="shared" si="14"/>
        <v>5</v>
      </c>
      <c r="MG66">
        <f t="shared" si="15"/>
        <v>0.41825384607557037</v>
      </c>
      <c r="MH66" t="str">
        <f t="shared" si="16"/>
        <v/>
      </c>
      <c r="MI66" t="str">
        <f t="shared" si="17"/>
        <v/>
      </c>
      <c r="MN66" t="str">
        <f t="shared" si="18"/>
        <v/>
      </c>
      <c r="MO66" t="str">
        <f t="shared" si="19"/>
        <v/>
      </c>
      <c r="MP66" t="str">
        <f t="shared" si="20"/>
        <v/>
      </c>
      <c r="MQ66" t="str">
        <f t="shared" si="21"/>
        <v/>
      </c>
      <c r="MR66" t="str">
        <f t="shared" si="22"/>
        <v/>
      </c>
      <c r="MS66" t="str">
        <f t="shared" si="23"/>
        <v/>
      </c>
      <c r="MT66" t="str">
        <f t="shared" si="24"/>
        <v/>
      </c>
      <c r="MU66" t="str">
        <f t="shared" si="25"/>
        <v/>
      </c>
      <c r="MV66" t="str">
        <f t="shared" si="26"/>
        <v/>
      </c>
      <c r="MW66" t="str">
        <f t="shared" si="27"/>
        <v/>
      </c>
      <c r="MX66" t="str">
        <f t="shared" si="28"/>
        <v/>
      </c>
      <c r="MY66" t="str">
        <f t="shared" si="29"/>
        <v/>
      </c>
      <c r="MZ66" t="str">
        <f t="shared" si="30"/>
        <v/>
      </c>
      <c r="NA66" t="str">
        <f t="shared" si="31"/>
        <v/>
      </c>
      <c r="NB66" t="str">
        <f t="shared" si="32"/>
        <v/>
      </c>
      <c r="NC66" t="str">
        <f t="shared" si="33"/>
        <v/>
      </c>
      <c r="ND66" t="str">
        <f t="shared" si="34"/>
        <v/>
      </c>
      <c r="NE66" t="str">
        <f t="shared" si="35"/>
        <v/>
      </c>
      <c r="NF66" t="str">
        <f t="shared" si="36"/>
        <v/>
      </c>
      <c r="NG66" t="str">
        <f t="shared" si="37"/>
        <v/>
      </c>
      <c r="NH66" t="str">
        <f t="shared" si="38"/>
        <v/>
      </c>
      <c r="NI66" t="str">
        <f t="shared" si="39"/>
        <v/>
      </c>
      <c r="NJ66" t="str">
        <f t="shared" si="40"/>
        <v/>
      </c>
      <c r="NK66" t="str">
        <f t="shared" si="41"/>
        <v/>
      </c>
      <c r="NL66" t="str">
        <f t="shared" si="42"/>
        <v/>
      </c>
      <c r="NM66" t="str">
        <f t="shared" si="43"/>
        <v/>
      </c>
      <c r="NN66" t="str">
        <f t="shared" si="44"/>
        <v/>
      </c>
      <c r="NO66" t="str">
        <f t="shared" si="45"/>
        <v/>
      </c>
      <c r="NP66" t="str">
        <f t="shared" si="46"/>
        <v/>
      </c>
      <c r="NQ66" t="str">
        <f t="shared" si="47"/>
        <v/>
      </c>
      <c r="NR66" t="str">
        <f t="shared" si="48"/>
        <v/>
      </c>
      <c r="NS66" t="str">
        <f t="shared" si="49"/>
        <v/>
      </c>
      <c r="NT66" t="str">
        <f t="shared" si="50"/>
        <v/>
      </c>
      <c r="NU66" t="str">
        <f t="shared" si="51"/>
        <v/>
      </c>
      <c r="NZ66" t="str">
        <f t="shared" si="84"/>
        <v/>
      </c>
      <c r="OA66" t="str">
        <f t="shared" si="85"/>
        <v/>
      </c>
      <c r="OB66" t="str">
        <f t="shared" si="52"/>
        <v/>
      </c>
      <c r="OC66" t="str">
        <f t="shared" si="53"/>
        <v/>
      </c>
      <c r="OD66" t="str">
        <f t="shared" si="54"/>
        <v/>
      </c>
      <c r="OE66" t="str">
        <f t="shared" si="55"/>
        <v/>
      </c>
      <c r="OF66" t="str">
        <f t="shared" si="56"/>
        <v/>
      </c>
      <c r="OG66" t="str">
        <f t="shared" si="57"/>
        <v/>
      </c>
      <c r="OH66" t="str">
        <f t="shared" si="58"/>
        <v/>
      </c>
      <c r="OI66" t="str">
        <f t="shared" si="59"/>
        <v/>
      </c>
      <c r="OJ66" t="str">
        <f t="shared" si="60"/>
        <v/>
      </c>
      <c r="OK66" t="str">
        <f t="shared" si="61"/>
        <v/>
      </c>
      <c r="OL66" t="str">
        <f t="shared" si="62"/>
        <v/>
      </c>
      <c r="OM66" t="str">
        <f t="shared" si="63"/>
        <v/>
      </c>
      <c r="ON66" t="str">
        <f t="shared" si="64"/>
        <v/>
      </c>
      <c r="OO66" t="str">
        <f t="shared" si="65"/>
        <v/>
      </c>
      <c r="OP66" t="str">
        <f t="shared" si="66"/>
        <v/>
      </c>
      <c r="OQ66" t="str">
        <f t="shared" si="67"/>
        <v/>
      </c>
      <c r="OR66" t="str">
        <f t="shared" si="68"/>
        <v/>
      </c>
      <c r="OS66" t="str">
        <f t="shared" si="69"/>
        <v/>
      </c>
      <c r="OT66" t="str">
        <f t="shared" si="70"/>
        <v/>
      </c>
      <c r="OU66" t="str">
        <f t="shared" si="71"/>
        <v/>
      </c>
      <c r="OV66" t="str">
        <f t="shared" si="72"/>
        <v/>
      </c>
      <c r="OW66" t="str">
        <f t="shared" si="73"/>
        <v/>
      </c>
      <c r="OX66" t="str">
        <f t="shared" si="74"/>
        <v/>
      </c>
      <c r="OY66" t="str">
        <f t="shared" si="75"/>
        <v/>
      </c>
      <c r="OZ66" t="str">
        <f t="shared" si="76"/>
        <v/>
      </c>
      <c r="PA66" t="str">
        <f t="shared" si="77"/>
        <v/>
      </c>
    </row>
    <row r="67" spans="17:417" x14ac:dyDescent="0.25">
      <c r="Q67" s="38">
        <f t="shared" si="82"/>
        <v>52</v>
      </c>
      <c r="R67" s="21">
        <v>5</v>
      </c>
      <c r="S67" s="22">
        <v>0.49656342244671348</v>
      </c>
      <c r="T67" s="178">
        <v>5</v>
      </c>
      <c r="U67" s="179">
        <v>0.16424790127083599</v>
      </c>
      <c r="X67" s="178">
        <v>0.58403193988691715</v>
      </c>
      <c r="Y67" s="179">
        <v>0.20259447501532918</v>
      </c>
      <c r="Z67" s="24"/>
      <c r="AA67" s="26"/>
      <c r="AB67" s="25"/>
      <c r="AC67" s="26"/>
      <c r="AD67" s="25"/>
      <c r="AE67" s="26"/>
      <c r="AF67" s="25"/>
      <c r="AG67" s="26"/>
      <c r="AH67" s="25"/>
      <c r="AI67" s="26"/>
      <c r="AJ67" s="25"/>
      <c r="AK67" s="26"/>
      <c r="AL67" s="25"/>
      <c r="AM67" s="26"/>
      <c r="AN67" s="25"/>
      <c r="AO67" s="26"/>
      <c r="AP67" s="25"/>
      <c r="AQ67" s="26"/>
      <c r="AR67" s="25"/>
      <c r="AS67" s="26"/>
      <c r="AT67" s="25"/>
      <c r="AU67" s="26"/>
      <c r="AV67" s="25"/>
      <c r="AW67" s="26"/>
      <c r="AX67" s="25"/>
      <c r="AY67" s="26"/>
      <c r="AZ67" s="25"/>
      <c r="BA67" s="26"/>
      <c r="BB67" s="25"/>
      <c r="BC67" s="26"/>
      <c r="BD67" s="25"/>
      <c r="BE67" s="26"/>
      <c r="BF67" s="25"/>
      <c r="BG67" s="26"/>
      <c r="BH67" s="25"/>
      <c r="BI67" s="26"/>
      <c r="BJ67" s="25"/>
      <c r="BK67" s="26"/>
      <c r="BL67" s="25"/>
      <c r="BM67" s="26"/>
      <c r="BN67" s="25"/>
      <c r="BO67" s="26"/>
      <c r="BP67" s="25"/>
      <c r="BQ67" s="26"/>
      <c r="BR67" s="25"/>
      <c r="BS67" s="26"/>
      <c r="BT67" s="25"/>
      <c r="BU67" s="26"/>
      <c r="BV67" s="25"/>
      <c r="BW67" s="26"/>
      <c r="BX67" s="25"/>
      <c r="BY67" s="26"/>
      <c r="BZ67" s="25"/>
      <c r="CA67" s="26"/>
      <c r="CB67" s="25"/>
      <c r="CC67" s="26"/>
      <c r="CD67" s="25"/>
      <c r="CE67" s="26"/>
      <c r="CF67" s="25"/>
      <c r="CG67" s="26"/>
      <c r="CH67" s="25"/>
      <c r="CI67" s="26"/>
      <c r="CJ67" s="25"/>
      <c r="CK67" s="26"/>
      <c r="CL67" s="25"/>
      <c r="CM67" s="26"/>
      <c r="CN67" s="25"/>
      <c r="CO67" s="26"/>
      <c r="CP67" s="315">
        <f t="shared" si="88"/>
        <v>12.75</v>
      </c>
      <c r="CQ67" s="26">
        <f t="shared" si="89"/>
        <v>0.11202240672224079</v>
      </c>
      <c r="CR67" s="25"/>
      <c r="CS67" s="26"/>
      <c r="CT67" s="25"/>
      <c r="CU67" s="26"/>
      <c r="CV67" s="25"/>
      <c r="CW67" s="26"/>
      <c r="CX67" s="25"/>
      <c r="CY67" s="26"/>
      <c r="CZ67" s="264"/>
      <c r="DA67" s="265"/>
      <c r="DB67" s="264"/>
      <c r="DC67" s="265"/>
      <c r="DD67" s="264"/>
      <c r="DE67" s="265"/>
      <c r="DF67" s="64"/>
      <c r="DG67" s="65"/>
      <c r="DH67" s="64"/>
      <c r="DI67" s="65"/>
      <c r="DJ67" s="64"/>
      <c r="DK67" s="65"/>
      <c r="DL67" s="64"/>
      <c r="DM67" s="65"/>
      <c r="DN67" s="64"/>
      <c r="DO67" s="65"/>
      <c r="DP67" s="64"/>
      <c r="DQ67" s="65"/>
      <c r="DR67" s="64"/>
      <c r="DS67" s="65"/>
      <c r="DT67" s="64"/>
      <c r="DU67" s="65"/>
      <c r="DV67" s="64"/>
      <c r="DW67" s="65"/>
      <c r="DX67" s="64"/>
      <c r="DY67" s="65"/>
      <c r="DZ67" s="64"/>
      <c r="EA67" s="65"/>
      <c r="EB67" s="64"/>
      <c r="EC67" s="65"/>
      <c r="ED67" s="64"/>
      <c r="EE67" s="65"/>
      <c r="EF67" s="64"/>
      <c r="EG67" s="65"/>
      <c r="EH67" s="64"/>
      <c r="EI67" s="65"/>
      <c r="EJ67" s="64"/>
      <c r="EK67" s="65"/>
      <c r="EL67" s="64"/>
      <c r="EM67" s="65"/>
      <c r="EN67" s="64"/>
      <c r="EO67" s="65"/>
      <c r="EP67" s="64"/>
      <c r="EQ67" s="65"/>
      <c r="ER67" s="64"/>
      <c r="ES67" s="65"/>
      <c r="ET67" s="64"/>
      <c r="EU67" s="65"/>
      <c r="EV67" s="64"/>
      <c r="EW67" s="65"/>
      <c r="EX67" s="64"/>
      <c r="EY67" s="65"/>
      <c r="EZ67" s="64"/>
      <c r="FA67" s="65"/>
      <c r="FB67" s="64"/>
      <c r="FC67" s="65"/>
      <c r="FD67" s="64"/>
      <c r="FE67" s="65"/>
      <c r="FF67" s="64"/>
      <c r="FG67" s="65"/>
      <c r="FH67" s="64"/>
      <c r="FI67" s="65"/>
      <c r="FJ67" s="64"/>
      <c r="FK67" s="65"/>
      <c r="FL67" s="64"/>
      <c r="FM67" s="65"/>
      <c r="FN67" s="64"/>
      <c r="FO67" s="65"/>
      <c r="FP67" s="64"/>
      <c r="FQ67" s="65"/>
      <c r="FR67" s="64"/>
      <c r="FS67" s="65"/>
      <c r="FT67" s="64"/>
      <c r="FU67" s="65"/>
      <c r="FV67" s="64"/>
      <c r="FW67" s="65"/>
      <c r="FX67" s="64"/>
      <c r="FY67" s="65"/>
      <c r="FZ67" s="64"/>
      <c r="GA67" s="65"/>
      <c r="GB67" s="64"/>
      <c r="GC67" s="65"/>
      <c r="GD67" s="64"/>
      <c r="GE67" s="65"/>
      <c r="GF67" s="64"/>
      <c r="GG67" s="65"/>
      <c r="GH67" s="64"/>
      <c r="GI67" s="65"/>
      <c r="GJ67" s="64"/>
      <c r="GK67" s="65"/>
      <c r="GL67" s="64"/>
      <c r="GM67" s="65"/>
      <c r="GN67" s="64"/>
      <c r="GO67" s="65"/>
      <c r="GP67" s="64"/>
      <c r="GQ67" s="65"/>
      <c r="GR67" s="64"/>
      <c r="GS67" s="65"/>
      <c r="GT67" s="64"/>
      <c r="GU67" s="65"/>
      <c r="GV67" s="64"/>
      <c r="GW67" s="65"/>
      <c r="GX67" s="64"/>
      <c r="GY67" s="65"/>
      <c r="GZ67" s="64"/>
      <c r="HA67" s="65"/>
      <c r="HB67" s="64"/>
      <c r="HC67" s="65"/>
      <c r="HD67" s="64"/>
      <c r="HE67" s="65"/>
      <c r="HF67" s="64"/>
      <c r="HG67" s="65"/>
      <c r="HH67" s="64"/>
      <c r="HI67" s="65"/>
      <c r="HJ67" s="64"/>
      <c r="HK67" s="65"/>
      <c r="HL67" s="64"/>
      <c r="HM67" s="65"/>
      <c r="HN67" s="64"/>
      <c r="HO67" s="65"/>
      <c r="HP67" s="64"/>
      <c r="HQ67" s="65"/>
      <c r="HR67" s="64"/>
      <c r="HS67" s="65"/>
      <c r="HT67" s="64"/>
      <c r="HU67" s="65"/>
      <c r="HV67" s="64"/>
      <c r="HW67" s="65"/>
      <c r="HX67" s="64"/>
      <c r="HY67" s="65"/>
      <c r="HZ67" s="64"/>
      <c r="IA67" s="65"/>
      <c r="IB67" s="64"/>
      <c r="IC67" s="65"/>
      <c r="ID67" s="64"/>
      <c r="IE67" s="65"/>
      <c r="IF67" s="64"/>
      <c r="IG67" s="65"/>
      <c r="IH67" s="64"/>
      <c r="II67" s="65"/>
      <c r="IJ67" s="64"/>
      <c r="IK67" s="65"/>
      <c r="IL67" s="64"/>
      <c r="IM67" s="65"/>
      <c r="IN67" s="64"/>
      <c r="IO67" s="65"/>
      <c r="IP67" s="64"/>
      <c r="IQ67" s="65"/>
      <c r="IR67" s="64"/>
      <c r="IS67" s="65"/>
      <c r="IT67" s="64"/>
      <c r="IU67" s="65"/>
      <c r="IV67" s="64"/>
      <c r="IW67" s="65"/>
      <c r="IX67" s="64"/>
      <c r="IY67" s="65"/>
      <c r="IZ67" s="64"/>
      <c r="JA67" s="65"/>
      <c r="JB67" s="64"/>
      <c r="JC67" s="65"/>
      <c r="JD67" s="64"/>
      <c r="JE67" s="65"/>
      <c r="JF67" s="64"/>
      <c r="JG67" s="65"/>
      <c r="JH67" s="64"/>
      <c r="JI67" s="65"/>
      <c r="JJ67" s="64"/>
      <c r="JK67" s="65"/>
      <c r="JL67" s="64"/>
      <c r="JM67" s="65"/>
      <c r="JN67" s="64"/>
      <c r="JO67" s="65"/>
      <c r="JP67" s="64"/>
      <c r="JQ67" s="65"/>
      <c r="JR67" s="64"/>
      <c r="JS67" s="65"/>
      <c r="JT67" s="64"/>
      <c r="JU67" s="65"/>
      <c r="JV67" s="64"/>
      <c r="JW67" s="65"/>
      <c r="JX67" s="64"/>
      <c r="JY67" s="65"/>
      <c r="JZ67" s="64"/>
      <c r="KA67" s="65"/>
      <c r="KB67" s="64"/>
      <c r="KC67" s="65"/>
      <c r="KD67" s="64"/>
      <c r="KE67" s="65"/>
      <c r="KF67" s="64"/>
      <c r="KG67" s="65"/>
      <c r="KH67" s="64"/>
      <c r="KI67" s="65"/>
      <c r="KJ67" s="64"/>
      <c r="KK67" s="65"/>
      <c r="KL67" s="64"/>
      <c r="KM67" s="65"/>
      <c r="KN67" s="64"/>
      <c r="KO67" s="65"/>
      <c r="KP67" s="64"/>
      <c r="KQ67" s="65"/>
      <c r="KR67" s="64"/>
      <c r="KS67" s="65"/>
      <c r="KT67" s="64"/>
      <c r="KU67" s="65"/>
      <c r="KV67" s="64"/>
      <c r="KW67" s="65"/>
      <c r="KX67" s="64"/>
      <c r="KY67" s="65"/>
      <c r="KZ67" s="64"/>
      <c r="LA67" s="65"/>
      <c r="LB67" s="64"/>
      <c r="LC67" s="65"/>
      <c r="LD67" s="64"/>
      <c r="LE67" s="65"/>
      <c r="LH67" s="3">
        <f t="shared" si="78"/>
        <v>0.58403193988691715</v>
      </c>
      <c r="LI67" s="10">
        <f t="shared" si="86"/>
        <v>0.20259447501532918</v>
      </c>
      <c r="LK67" s="12">
        <f t="shared" si="10"/>
        <v>0.58403193988691715</v>
      </c>
      <c r="LL67" s="10" cm="1">
        <f t="array" ref="LL67">INDEX(drag_functions_data,Q67,(2*chosen_drag_function))*$B$3</f>
        <v>0.20259447501532918</v>
      </c>
      <c r="LO67" s="3" t="e">
        <f t="shared" si="80"/>
        <v>#N/A</v>
      </c>
      <c r="LP67" s="10" t="e">
        <f t="shared" si="87"/>
        <v>#N/A</v>
      </c>
      <c r="LR67" s="12">
        <f t="shared" si="11"/>
        <v>0</v>
      </c>
      <c r="LS67" s="10" cm="1">
        <f t="array" ref="LS67">INDEX(drag_functions_data,Q67,(2*$B$6)) * $B$7</f>
        <v>0</v>
      </c>
      <c r="LT67" s="24"/>
      <c r="MD67">
        <f t="shared" si="12"/>
        <v>5.5</v>
      </c>
      <c r="ME67">
        <f t="shared" si="13"/>
        <v>1.2612460939798207</v>
      </c>
      <c r="MF67">
        <f t="shared" si="14"/>
        <v>5.5</v>
      </c>
      <c r="MG67">
        <f t="shared" si="15"/>
        <v>0.40852701244590589</v>
      </c>
      <c r="MH67" t="str">
        <f t="shared" si="16"/>
        <v/>
      </c>
      <c r="MI67" t="str">
        <f t="shared" si="17"/>
        <v/>
      </c>
      <c r="MN67" t="str">
        <f t="shared" si="18"/>
        <v/>
      </c>
      <c r="MO67" t="str">
        <f t="shared" si="19"/>
        <v/>
      </c>
      <c r="MP67" t="str">
        <f t="shared" si="20"/>
        <v/>
      </c>
      <c r="MQ67" t="str">
        <f t="shared" si="21"/>
        <v/>
      </c>
      <c r="MR67" t="str">
        <f t="shared" si="22"/>
        <v/>
      </c>
      <c r="MS67" t="str">
        <f t="shared" si="23"/>
        <v/>
      </c>
      <c r="MT67" t="str">
        <f t="shared" si="24"/>
        <v/>
      </c>
      <c r="MU67" t="str">
        <f t="shared" si="25"/>
        <v/>
      </c>
      <c r="MV67" t="str">
        <f t="shared" si="26"/>
        <v/>
      </c>
      <c r="MW67" t="str">
        <f t="shared" si="27"/>
        <v/>
      </c>
      <c r="MX67" t="str">
        <f t="shared" si="28"/>
        <v/>
      </c>
      <c r="MY67" t="str">
        <f t="shared" si="29"/>
        <v/>
      </c>
      <c r="MZ67" t="str">
        <f t="shared" si="30"/>
        <v/>
      </c>
      <c r="NA67" t="str">
        <f t="shared" si="31"/>
        <v/>
      </c>
      <c r="NB67" t="str">
        <f t="shared" si="32"/>
        <v/>
      </c>
      <c r="NC67" t="str">
        <f t="shared" si="33"/>
        <v/>
      </c>
      <c r="ND67" t="str">
        <f t="shared" si="34"/>
        <v/>
      </c>
      <c r="NE67" t="str">
        <f t="shared" si="35"/>
        <v/>
      </c>
      <c r="NF67" t="str">
        <f t="shared" si="36"/>
        <v/>
      </c>
      <c r="NG67" t="str">
        <f t="shared" si="37"/>
        <v/>
      </c>
      <c r="NH67" t="str">
        <f t="shared" si="38"/>
        <v/>
      </c>
      <c r="NI67" t="str">
        <f t="shared" si="39"/>
        <v/>
      </c>
      <c r="NJ67" t="str">
        <f t="shared" si="40"/>
        <v/>
      </c>
      <c r="NK67" t="str">
        <f t="shared" si="41"/>
        <v/>
      </c>
      <c r="NL67" t="str">
        <f t="shared" si="42"/>
        <v/>
      </c>
      <c r="NM67" t="str">
        <f t="shared" si="43"/>
        <v/>
      </c>
      <c r="NN67" t="str">
        <f t="shared" si="44"/>
        <v/>
      </c>
      <c r="NO67" t="str">
        <f t="shared" si="45"/>
        <v/>
      </c>
      <c r="NP67" t="str">
        <f t="shared" si="46"/>
        <v/>
      </c>
      <c r="NQ67" t="str">
        <f t="shared" si="47"/>
        <v/>
      </c>
      <c r="NR67" t="str">
        <f t="shared" si="48"/>
        <v/>
      </c>
      <c r="NS67" t="str">
        <f t="shared" si="49"/>
        <v/>
      </c>
      <c r="NT67" t="str">
        <f t="shared" si="50"/>
        <v/>
      </c>
      <c r="NU67" t="str">
        <f t="shared" si="51"/>
        <v/>
      </c>
      <c r="NZ67" t="str">
        <f t="shared" si="84"/>
        <v/>
      </c>
      <c r="OA67" t="str">
        <f t="shared" si="85"/>
        <v/>
      </c>
      <c r="OB67" t="str">
        <f t="shared" si="52"/>
        <v/>
      </c>
      <c r="OC67" t="str">
        <f t="shared" si="53"/>
        <v/>
      </c>
      <c r="OD67" t="str">
        <f t="shared" si="54"/>
        <v/>
      </c>
      <c r="OE67" t="str">
        <f t="shared" si="55"/>
        <v/>
      </c>
      <c r="OF67" t="str">
        <f t="shared" si="56"/>
        <v/>
      </c>
      <c r="OG67" t="str">
        <f t="shared" si="57"/>
        <v/>
      </c>
      <c r="OH67" t="str">
        <f t="shared" si="58"/>
        <v/>
      </c>
      <c r="OI67" t="str">
        <f t="shared" si="59"/>
        <v/>
      </c>
      <c r="OJ67" t="str">
        <f t="shared" si="60"/>
        <v/>
      </c>
      <c r="OK67" t="str">
        <f t="shared" si="61"/>
        <v/>
      </c>
      <c r="OL67" t="str">
        <f t="shared" si="62"/>
        <v/>
      </c>
      <c r="OM67" t="str">
        <f t="shared" si="63"/>
        <v/>
      </c>
      <c r="ON67" t="str">
        <f t="shared" si="64"/>
        <v/>
      </c>
      <c r="OO67" t="str">
        <f t="shared" si="65"/>
        <v/>
      </c>
      <c r="OP67" t="str">
        <f t="shared" si="66"/>
        <v/>
      </c>
      <c r="OQ67" t="str">
        <f t="shared" si="67"/>
        <v/>
      </c>
      <c r="OR67" t="str">
        <f t="shared" si="68"/>
        <v/>
      </c>
      <c r="OS67" t="str">
        <f t="shared" si="69"/>
        <v/>
      </c>
      <c r="OT67" t="str">
        <f t="shared" si="70"/>
        <v/>
      </c>
      <c r="OU67" t="str">
        <f t="shared" si="71"/>
        <v/>
      </c>
      <c r="OV67" t="str">
        <f t="shared" si="72"/>
        <v/>
      </c>
      <c r="OW67" t="str">
        <f t="shared" si="73"/>
        <v/>
      </c>
      <c r="OX67" t="str">
        <f t="shared" si="74"/>
        <v/>
      </c>
      <c r="OY67" t="str">
        <f t="shared" si="75"/>
        <v/>
      </c>
      <c r="OZ67" t="str">
        <f t="shared" si="76"/>
        <v/>
      </c>
      <c r="PA67" t="str">
        <f t="shared" si="77"/>
        <v/>
      </c>
    </row>
    <row r="68" spans="17:417" x14ac:dyDescent="0.25">
      <c r="Q68" s="38">
        <f t="shared" si="82"/>
        <v>53</v>
      </c>
      <c r="R68" s="21">
        <v>5.5</v>
      </c>
      <c r="S68" s="22">
        <v>0.49529018290197829</v>
      </c>
      <c r="T68" s="178">
        <v>5.5</v>
      </c>
      <c r="U68" s="179">
        <v>0.1604281826366305</v>
      </c>
      <c r="X68" s="178">
        <v>0.59501782930698166</v>
      </c>
      <c r="Y68" s="179">
        <v>0.2030645985710125</v>
      </c>
      <c r="Z68" s="24"/>
      <c r="AA68" s="26"/>
      <c r="AB68" s="25"/>
      <c r="AC68" s="26"/>
      <c r="AD68" s="25"/>
      <c r="AE68" s="26"/>
      <c r="AF68" s="25"/>
      <c r="AG68" s="26"/>
      <c r="AH68" s="25"/>
      <c r="AI68" s="26"/>
      <c r="AJ68" s="25"/>
      <c r="AK68" s="26"/>
      <c r="AL68" s="25"/>
      <c r="AM68" s="26"/>
      <c r="AN68" s="25"/>
      <c r="AO68" s="26"/>
      <c r="AP68" s="25"/>
      <c r="AQ68" s="26"/>
      <c r="AR68" s="25"/>
      <c r="AS68" s="26"/>
      <c r="AT68" s="25"/>
      <c r="AU68" s="26"/>
      <c r="AV68" s="25"/>
      <c r="AW68" s="26"/>
      <c r="AX68" s="25"/>
      <c r="AY68" s="26"/>
      <c r="AZ68" s="25"/>
      <c r="BA68" s="26"/>
      <c r="BB68" s="25"/>
      <c r="BC68" s="26"/>
      <c r="BD68" s="25"/>
      <c r="BE68" s="26"/>
      <c r="BF68" s="25"/>
      <c r="BG68" s="26"/>
      <c r="BH68" s="25"/>
      <c r="BI68" s="26"/>
      <c r="BJ68" s="25"/>
      <c r="BK68" s="26"/>
      <c r="BL68" s="25"/>
      <c r="BM68" s="26"/>
      <c r="BN68" s="25"/>
      <c r="BO68" s="26"/>
      <c r="BP68" s="25"/>
      <c r="BQ68" s="26"/>
      <c r="BR68" s="25"/>
      <c r="BS68" s="26"/>
      <c r="BT68" s="25"/>
      <c r="BU68" s="26"/>
      <c r="BV68" s="25"/>
      <c r="BW68" s="26"/>
      <c r="BX68" s="25"/>
      <c r="BY68" s="26"/>
      <c r="BZ68" s="25"/>
      <c r="CA68" s="26"/>
      <c r="CB68" s="25"/>
      <c r="CC68" s="26"/>
      <c r="CD68" s="25"/>
      <c r="CE68" s="26"/>
      <c r="CF68" s="25"/>
      <c r="CG68" s="26"/>
      <c r="CH68" s="25"/>
      <c r="CI68" s="26"/>
      <c r="CJ68" s="25"/>
      <c r="CK68" s="26"/>
      <c r="CL68" s="25"/>
      <c r="CM68" s="26"/>
      <c r="CN68" s="25"/>
      <c r="CO68" s="26"/>
      <c r="CP68" s="315">
        <f t="shared" si="88"/>
        <v>13</v>
      </c>
      <c r="CQ68" s="26">
        <f t="shared" si="89"/>
        <v>0.11094003924504584</v>
      </c>
      <c r="CR68" s="25"/>
      <c r="CS68" s="26"/>
      <c r="CT68" s="25"/>
      <c r="CU68" s="26"/>
      <c r="CV68" s="25"/>
      <c r="CW68" s="26"/>
      <c r="CX68" s="25"/>
      <c r="CY68" s="26"/>
      <c r="CZ68" s="264"/>
      <c r="DA68" s="265"/>
      <c r="DB68" s="264"/>
      <c r="DC68" s="265"/>
      <c r="DD68" s="264"/>
      <c r="DE68" s="265"/>
      <c r="DF68" s="64"/>
      <c r="DG68" s="65"/>
      <c r="DH68" s="64"/>
      <c r="DI68" s="65"/>
      <c r="DJ68" s="64"/>
      <c r="DK68" s="65"/>
      <c r="DL68" s="64"/>
      <c r="DM68" s="65"/>
      <c r="DN68" s="64"/>
      <c r="DO68" s="65"/>
      <c r="DP68" s="64"/>
      <c r="DQ68" s="65"/>
      <c r="DR68" s="64"/>
      <c r="DS68" s="65"/>
      <c r="DT68" s="64"/>
      <c r="DU68" s="65"/>
      <c r="DV68" s="64"/>
      <c r="DW68" s="65"/>
      <c r="DX68" s="64"/>
      <c r="DY68" s="65"/>
      <c r="DZ68" s="64"/>
      <c r="EA68" s="65"/>
      <c r="EB68" s="64"/>
      <c r="EC68" s="65"/>
      <c r="ED68" s="64"/>
      <c r="EE68" s="65"/>
      <c r="EF68" s="64"/>
      <c r="EG68" s="65"/>
      <c r="EH68" s="64"/>
      <c r="EI68" s="65"/>
      <c r="EJ68" s="64"/>
      <c r="EK68" s="65"/>
      <c r="EL68" s="64"/>
      <c r="EM68" s="65"/>
      <c r="EN68" s="64"/>
      <c r="EO68" s="65"/>
      <c r="EP68" s="64"/>
      <c r="EQ68" s="65"/>
      <c r="ER68" s="64"/>
      <c r="ES68" s="65"/>
      <c r="ET68" s="64"/>
      <c r="EU68" s="65"/>
      <c r="EV68" s="64"/>
      <c r="EW68" s="65"/>
      <c r="EX68" s="64"/>
      <c r="EY68" s="65"/>
      <c r="EZ68" s="64"/>
      <c r="FA68" s="65"/>
      <c r="FB68" s="64"/>
      <c r="FC68" s="65"/>
      <c r="FD68" s="64"/>
      <c r="FE68" s="65"/>
      <c r="FF68" s="64"/>
      <c r="FG68" s="65"/>
      <c r="FH68" s="64"/>
      <c r="FI68" s="65"/>
      <c r="FJ68" s="64"/>
      <c r="FK68" s="65"/>
      <c r="FL68" s="64"/>
      <c r="FM68" s="65"/>
      <c r="FN68" s="64"/>
      <c r="FO68" s="65"/>
      <c r="FP68" s="64"/>
      <c r="FQ68" s="65"/>
      <c r="FR68" s="64"/>
      <c r="FS68" s="65"/>
      <c r="FT68" s="64"/>
      <c r="FU68" s="65"/>
      <c r="FV68" s="64"/>
      <c r="FW68" s="65"/>
      <c r="FX68" s="64"/>
      <c r="FY68" s="65"/>
      <c r="FZ68" s="64"/>
      <c r="GA68" s="65"/>
      <c r="GB68" s="64"/>
      <c r="GC68" s="65"/>
      <c r="GD68" s="64"/>
      <c r="GE68" s="65"/>
      <c r="GF68" s="64"/>
      <c r="GG68" s="65"/>
      <c r="GH68" s="64"/>
      <c r="GI68" s="65"/>
      <c r="GJ68" s="64"/>
      <c r="GK68" s="65"/>
      <c r="GL68" s="64"/>
      <c r="GM68" s="65"/>
      <c r="GN68" s="64"/>
      <c r="GO68" s="65"/>
      <c r="GP68" s="64"/>
      <c r="GQ68" s="65"/>
      <c r="GR68" s="64"/>
      <c r="GS68" s="65"/>
      <c r="GT68" s="64"/>
      <c r="GU68" s="65"/>
      <c r="GV68" s="64"/>
      <c r="GW68" s="65"/>
      <c r="GX68" s="64"/>
      <c r="GY68" s="65"/>
      <c r="GZ68" s="64"/>
      <c r="HA68" s="65"/>
      <c r="HB68" s="64"/>
      <c r="HC68" s="65"/>
      <c r="HD68" s="64"/>
      <c r="HE68" s="65"/>
      <c r="HF68" s="64"/>
      <c r="HG68" s="65"/>
      <c r="HH68" s="64"/>
      <c r="HI68" s="65"/>
      <c r="HJ68" s="64"/>
      <c r="HK68" s="65"/>
      <c r="HL68" s="64"/>
      <c r="HM68" s="65"/>
      <c r="HN68" s="64"/>
      <c r="HO68" s="65"/>
      <c r="HP68" s="64"/>
      <c r="HQ68" s="65"/>
      <c r="HR68" s="64"/>
      <c r="HS68" s="65"/>
      <c r="HT68" s="64"/>
      <c r="HU68" s="65"/>
      <c r="HV68" s="64"/>
      <c r="HW68" s="65"/>
      <c r="HX68" s="64"/>
      <c r="HY68" s="65"/>
      <c r="HZ68" s="64"/>
      <c r="IA68" s="65"/>
      <c r="IB68" s="64"/>
      <c r="IC68" s="65"/>
      <c r="ID68" s="64"/>
      <c r="IE68" s="65"/>
      <c r="IF68" s="64"/>
      <c r="IG68" s="65"/>
      <c r="IH68" s="64"/>
      <c r="II68" s="65"/>
      <c r="IJ68" s="64"/>
      <c r="IK68" s="65"/>
      <c r="IL68" s="64"/>
      <c r="IM68" s="65"/>
      <c r="IN68" s="64"/>
      <c r="IO68" s="65"/>
      <c r="IP68" s="64"/>
      <c r="IQ68" s="65"/>
      <c r="IR68" s="64"/>
      <c r="IS68" s="65"/>
      <c r="IT68" s="64"/>
      <c r="IU68" s="65"/>
      <c r="IV68" s="64"/>
      <c r="IW68" s="65"/>
      <c r="IX68" s="64"/>
      <c r="IY68" s="65"/>
      <c r="IZ68" s="64"/>
      <c r="JA68" s="65"/>
      <c r="JB68" s="64"/>
      <c r="JC68" s="65"/>
      <c r="JD68" s="64"/>
      <c r="JE68" s="65"/>
      <c r="JF68" s="64"/>
      <c r="JG68" s="65"/>
      <c r="JH68" s="64"/>
      <c r="JI68" s="65"/>
      <c r="JJ68" s="64"/>
      <c r="JK68" s="65"/>
      <c r="JL68" s="64"/>
      <c r="JM68" s="65"/>
      <c r="JN68" s="64"/>
      <c r="JO68" s="65"/>
      <c r="JP68" s="64"/>
      <c r="JQ68" s="65"/>
      <c r="JR68" s="64"/>
      <c r="JS68" s="65"/>
      <c r="JT68" s="64"/>
      <c r="JU68" s="65"/>
      <c r="JV68" s="64"/>
      <c r="JW68" s="65"/>
      <c r="JX68" s="64"/>
      <c r="JY68" s="65"/>
      <c r="JZ68" s="64"/>
      <c r="KA68" s="65"/>
      <c r="KB68" s="64"/>
      <c r="KC68" s="65"/>
      <c r="KD68" s="64"/>
      <c r="KE68" s="65"/>
      <c r="KF68" s="64"/>
      <c r="KG68" s="65"/>
      <c r="KH68" s="64"/>
      <c r="KI68" s="65"/>
      <c r="KJ68" s="64"/>
      <c r="KK68" s="65"/>
      <c r="KL68" s="64"/>
      <c r="KM68" s="65"/>
      <c r="KN68" s="64"/>
      <c r="KO68" s="65"/>
      <c r="KP68" s="64"/>
      <c r="KQ68" s="65"/>
      <c r="KR68" s="64"/>
      <c r="KS68" s="65"/>
      <c r="KT68" s="64"/>
      <c r="KU68" s="65"/>
      <c r="KV68" s="64"/>
      <c r="KW68" s="65"/>
      <c r="KX68" s="64"/>
      <c r="KY68" s="65"/>
      <c r="KZ68" s="64"/>
      <c r="LA68" s="65"/>
      <c r="LB68" s="64"/>
      <c r="LC68" s="65"/>
      <c r="LD68" s="64"/>
      <c r="LE68" s="65"/>
      <c r="LH68" s="3">
        <f t="shared" si="78"/>
        <v>0.59501782930698166</v>
      </c>
      <c r="LI68" s="10">
        <f t="shared" si="86"/>
        <v>0.2030645985710125</v>
      </c>
      <c r="LK68" s="12">
        <f t="shared" si="10"/>
        <v>0.59501782930698166</v>
      </c>
      <c r="LL68" s="10" cm="1">
        <f t="array" ref="LL68">INDEX(drag_functions_data,Q68,(2*chosen_drag_function))*$B$3</f>
        <v>0.2030645985710125</v>
      </c>
      <c r="LO68" s="3" t="e">
        <f t="shared" si="80"/>
        <v>#N/A</v>
      </c>
      <c r="LP68" s="10" t="e">
        <f t="shared" si="87"/>
        <v>#N/A</v>
      </c>
      <c r="LR68" s="12">
        <f t="shared" si="11"/>
        <v>0</v>
      </c>
      <c r="LS68" s="10" cm="1">
        <f t="array" ref="LS68">INDEX(drag_functions_data,Q68,(2*$B$6)) * $B$7</f>
        <v>0</v>
      </c>
      <c r="LT68" s="24"/>
      <c r="MD68">
        <f t="shared" si="12"/>
        <v>6</v>
      </c>
      <c r="ME68">
        <f t="shared" si="13"/>
        <v>1.2580038161032658</v>
      </c>
      <c r="MF68">
        <f t="shared" si="14"/>
        <v>6</v>
      </c>
      <c r="MG68">
        <f t="shared" si="15"/>
        <v>0.38907334518657705</v>
      </c>
      <c r="MH68" t="str">
        <f t="shared" si="16"/>
        <v/>
      </c>
      <c r="MI68" t="str">
        <f t="shared" si="17"/>
        <v/>
      </c>
      <c r="MN68" t="str">
        <f t="shared" si="18"/>
        <v/>
      </c>
      <c r="MO68" t="str">
        <f t="shared" si="19"/>
        <v/>
      </c>
      <c r="MP68" t="str">
        <f t="shared" si="20"/>
        <v/>
      </c>
      <c r="MQ68" t="str">
        <f t="shared" si="21"/>
        <v/>
      </c>
      <c r="MR68" t="str">
        <f t="shared" si="22"/>
        <v/>
      </c>
      <c r="MS68" t="str">
        <f t="shared" si="23"/>
        <v/>
      </c>
      <c r="MT68" t="str">
        <f t="shared" si="24"/>
        <v/>
      </c>
      <c r="MU68" t="str">
        <f t="shared" si="25"/>
        <v/>
      </c>
      <c r="MV68" t="str">
        <f t="shared" si="26"/>
        <v/>
      </c>
      <c r="MW68" t="str">
        <f t="shared" si="27"/>
        <v/>
      </c>
      <c r="MX68" t="str">
        <f t="shared" si="28"/>
        <v/>
      </c>
      <c r="MY68" t="str">
        <f t="shared" si="29"/>
        <v/>
      </c>
      <c r="MZ68" t="str">
        <f t="shared" si="30"/>
        <v/>
      </c>
      <c r="NA68" t="str">
        <f t="shared" si="31"/>
        <v/>
      </c>
      <c r="NB68" t="str">
        <f t="shared" si="32"/>
        <v/>
      </c>
      <c r="NC68" t="str">
        <f t="shared" si="33"/>
        <v/>
      </c>
      <c r="ND68" t="str">
        <f t="shared" si="34"/>
        <v/>
      </c>
      <c r="NE68" t="str">
        <f t="shared" si="35"/>
        <v/>
      </c>
      <c r="NF68" t="str">
        <f t="shared" si="36"/>
        <v/>
      </c>
      <c r="NG68" t="str">
        <f t="shared" si="37"/>
        <v/>
      </c>
      <c r="NH68" t="str">
        <f t="shared" si="38"/>
        <v/>
      </c>
      <c r="NI68" t="str">
        <f t="shared" si="39"/>
        <v/>
      </c>
      <c r="NJ68" t="str">
        <f t="shared" si="40"/>
        <v/>
      </c>
      <c r="NK68" t="str">
        <f t="shared" si="41"/>
        <v/>
      </c>
      <c r="NL68" t="str">
        <f t="shared" si="42"/>
        <v/>
      </c>
      <c r="NM68" t="str">
        <f t="shared" si="43"/>
        <v/>
      </c>
      <c r="NN68" t="str">
        <f t="shared" si="44"/>
        <v/>
      </c>
      <c r="NO68" t="str">
        <f t="shared" si="45"/>
        <v/>
      </c>
      <c r="NP68" t="str">
        <f t="shared" si="46"/>
        <v/>
      </c>
      <c r="NQ68" t="str">
        <f t="shared" si="47"/>
        <v/>
      </c>
      <c r="NR68" t="str">
        <f t="shared" si="48"/>
        <v/>
      </c>
      <c r="NS68" t="str">
        <f t="shared" si="49"/>
        <v/>
      </c>
      <c r="NT68" t="str">
        <f t="shared" si="50"/>
        <v/>
      </c>
      <c r="NU68" t="str">
        <f t="shared" si="51"/>
        <v/>
      </c>
      <c r="NZ68" t="str">
        <f t="shared" si="84"/>
        <v/>
      </c>
      <c r="OA68" t="str">
        <f t="shared" si="85"/>
        <v/>
      </c>
      <c r="OB68" t="str">
        <f t="shared" si="52"/>
        <v/>
      </c>
      <c r="OC68" t="str">
        <f t="shared" si="53"/>
        <v/>
      </c>
      <c r="OD68" t="str">
        <f t="shared" si="54"/>
        <v/>
      </c>
      <c r="OE68" t="str">
        <f t="shared" si="55"/>
        <v/>
      </c>
      <c r="OF68" t="str">
        <f t="shared" si="56"/>
        <v/>
      </c>
      <c r="OG68" t="str">
        <f t="shared" si="57"/>
        <v/>
      </c>
      <c r="OH68" t="str">
        <f t="shared" si="58"/>
        <v/>
      </c>
      <c r="OI68" t="str">
        <f t="shared" si="59"/>
        <v/>
      </c>
      <c r="OJ68" t="str">
        <f t="shared" si="60"/>
        <v/>
      </c>
      <c r="OK68" t="str">
        <f t="shared" si="61"/>
        <v/>
      </c>
      <c r="OL68" t="str">
        <f t="shared" si="62"/>
        <v/>
      </c>
      <c r="OM68" t="str">
        <f t="shared" si="63"/>
        <v/>
      </c>
      <c r="ON68" t="str">
        <f t="shared" si="64"/>
        <v/>
      </c>
      <c r="OO68" t="str">
        <f t="shared" si="65"/>
        <v/>
      </c>
      <c r="OP68" t="str">
        <f t="shared" si="66"/>
        <v/>
      </c>
      <c r="OQ68" t="str">
        <f t="shared" si="67"/>
        <v/>
      </c>
      <c r="OR68" t="str">
        <f t="shared" si="68"/>
        <v/>
      </c>
      <c r="OS68" t="str">
        <f t="shared" si="69"/>
        <v/>
      </c>
      <c r="OT68" t="str">
        <f t="shared" si="70"/>
        <v/>
      </c>
      <c r="OU68" t="str">
        <f t="shared" si="71"/>
        <v/>
      </c>
      <c r="OV68" t="str">
        <f t="shared" si="72"/>
        <v/>
      </c>
      <c r="OW68" t="str">
        <f t="shared" si="73"/>
        <v/>
      </c>
      <c r="OX68" t="str">
        <f t="shared" si="74"/>
        <v/>
      </c>
      <c r="OY68" t="str">
        <f t="shared" si="75"/>
        <v/>
      </c>
      <c r="OZ68" t="str">
        <f t="shared" si="76"/>
        <v/>
      </c>
      <c r="PA68" t="str">
        <f t="shared" si="77"/>
        <v/>
      </c>
    </row>
    <row r="69" spans="17:417" x14ac:dyDescent="0.25">
      <c r="Q69" s="38">
        <f t="shared" si="82"/>
        <v>54</v>
      </c>
      <c r="R69" s="21">
        <v>6</v>
      </c>
      <c r="S69" s="22">
        <v>0.49401694335724317</v>
      </c>
      <c r="T69" s="178">
        <v>6</v>
      </c>
      <c r="U69" s="179">
        <v>0.15278874536821951</v>
      </c>
      <c r="V69" s="24"/>
      <c r="W69" s="24"/>
      <c r="X69" s="178">
        <v>0.60935766539311542</v>
      </c>
      <c r="Y69" s="179">
        <v>0.2037942458505351</v>
      </c>
      <c r="Z69" s="24"/>
      <c r="AA69" s="26"/>
      <c r="AB69" s="25"/>
      <c r="AC69" s="26"/>
      <c r="AD69" s="25"/>
      <c r="AE69" s="26"/>
      <c r="AF69" s="25"/>
      <c r="AG69" s="26"/>
      <c r="AH69" s="25"/>
      <c r="AI69" s="26"/>
      <c r="AJ69" s="25"/>
      <c r="AK69" s="26"/>
      <c r="AL69" s="25"/>
      <c r="AM69" s="26"/>
      <c r="AN69" s="25"/>
      <c r="AO69" s="26"/>
      <c r="AP69" s="25"/>
      <c r="AQ69" s="26"/>
      <c r="AR69" s="25"/>
      <c r="AS69" s="26"/>
      <c r="AT69" s="25"/>
      <c r="AU69" s="26"/>
      <c r="AV69" s="25"/>
      <c r="AW69" s="26"/>
      <c r="AX69" s="25"/>
      <c r="AY69" s="26"/>
      <c r="AZ69" s="25"/>
      <c r="BA69" s="26"/>
      <c r="BB69" s="25"/>
      <c r="BC69" s="26"/>
      <c r="BD69" s="25"/>
      <c r="BE69" s="26"/>
      <c r="BF69" s="25"/>
      <c r="BG69" s="26"/>
      <c r="BH69" s="25"/>
      <c r="BI69" s="26"/>
      <c r="BJ69" s="25"/>
      <c r="BK69" s="26"/>
      <c r="BL69" s="25"/>
      <c r="BM69" s="26"/>
      <c r="BN69" s="25"/>
      <c r="BO69" s="26"/>
      <c r="BP69" s="25"/>
      <c r="BQ69" s="26"/>
      <c r="BR69" s="25"/>
      <c r="BS69" s="26"/>
      <c r="BT69" s="25"/>
      <c r="BU69" s="26"/>
      <c r="BV69" s="25"/>
      <c r="BW69" s="26"/>
      <c r="BX69" s="25"/>
      <c r="BY69" s="26"/>
      <c r="BZ69" s="25"/>
      <c r="CA69" s="26"/>
      <c r="CB69" s="25"/>
      <c r="CC69" s="26"/>
      <c r="CD69" s="25"/>
      <c r="CE69" s="26"/>
      <c r="CF69" s="25"/>
      <c r="CG69" s="26"/>
      <c r="CH69" s="25"/>
      <c r="CI69" s="26"/>
      <c r="CJ69" s="25"/>
      <c r="CK69" s="26"/>
      <c r="CL69" s="25"/>
      <c r="CM69" s="26"/>
      <c r="CN69" s="25"/>
      <c r="CO69" s="26"/>
      <c r="CP69" s="315">
        <f t="shared" si="88"/>
        <v>13.25</v>
      </c>
      <c r="CQ69" s="26">
        <f t="shared" si="89"/>
        <v>0.10988845115895123</v>
      </c>
      <c r="CR69" s="25"/>
      <c r="CS69" s="26"/>
      <c r="CT69" s="25"/>
      <c r="CU69" s="26"/>
      <c r="CV69" s="25"/>
      <c r="CW69" s="26"/>
      <c r="CX69" s="25"/>
      <c r="CY69" s="26"/>
      <c r="CZ69" s="264"/>
      <c r="DA69" s="265"/>
      <c r="DB69" s="264"/>
      <c r="DC69" s="265"/>
      <c r="DD69" s="264"/>
      <c r="DE69" s="265"/>
      <c r="DF69" s="64"/>
      <c r="DG69" s="65"/>
      <c r="DH69" s="64"/>
      <c r="DI69" s="65"/>
      <c r="DJ69" s="64"/>
      <c r="DK69" s="65"/>
      <c r="DL69" s="64"/>
      <c r="DM69" s="65"/>
      <c r="DN69" s="64"/>
      <c r="DO69" s="65"/>
      <c r="DP69" s="64"/>
      <c r="DQ69" s="65"/>
      <c r="DR69" s="64"/>
      <c r="DS69" s="65"/>
      <c r="DT69" s="64"/>
      <c r="DU69" s="65"/>
      <c r="DV69" s="64"/>
      <c r="DW69" s="65"/>
      <c r="DX69" s="64"/>
      <c r="DY69" s="65"/>
      <c r="DZ69" s="64"/>
      <c r="EA69" s="65"/>
      <c r="EB69" s="64"/>
      <c r="EC69" s="65"/>
      <c r="ED69" s="64"/>
      <c r="EE69" s="65"/>
      <c r="EF69" s="64"/>
      <c r="EG69" s="65"/>
      <c r="EH69" s="64"/>
      <c r="EI69" s="65"/>
      <c r="EJ69" s="64"/>
      <c r="EK69" s="65"/>
      <c r="EL69" s="64"/>
      <c r="EM69" s="65"/>
      <c r="EN69" s="64"/>
      <c r="EO69" s="65"/>
      <c r="EP69" s="64"/>
      <c r="EQ69" s="65"/>
      <c r="ER69" s="64"/>
      <c r="ES69" s="65"/>
      <c r="ET69" s="64"/>
      <c r="EU69" s="65"/>
      <c r="EV69" s="64"/>
      <c r="EW69" s="65"/>
      <c r="EX69" s="64"/>
      <c r="EY69" s="65"/>
      <c r="EZ69" s="64"/>
      <c r="FA69" s="65"/>
      <c r="FB69" s="64"/>
      <c r="FC69" s="65"/>
      <c r="FD69" s="64"/>
      <c r="FE69" s="65"/>
      <c r="FF69" s="64"/>
      <c r="FG69" s="65"/>
      <c r="FH69" s="64"/>
      <c r="FI69" s="65"/>
      <c r="FJ69" s="64"/>
      <c r="FK69" s="65"/>
      <c r="FL69" s="64"/>
      <c r="FM69" s="65"/>
      <c r="FN69" s="64"/>
      <c r="FO69" s="65"/>
      <c r="FP69" s="64"/>
      <c r="FQ69" s="65"/>
      <c r="FR69" s="64"/>
      <c r="FS69" s="65"/>
      <c r="FT69" s="64"/>
      <c r="FU69" s="65"/>
      <c r="FV69" s="64"/>
      <c r="FW69" s="65"/>
      <c r="FX69" s="64"/>
      <c r="FY69" s="65"/>
      <c r="FZ69" s="64"/>
      <c r="GA69" s="65"/>
      <c r="GB69" s="64"/>
      <c r="GC69" s="65"/>
      <c r="GD69" s="64"/>
      <c r="GE69" s="65"/>
      <c r="GF69" s="64"/>
      <c r="GG69" s="65"/>
      <c r="GH69" s="64"/>
      <c r="GI69" s="65"/>
      <c r="GJ69" s="64"/>
      <c r="GK69" s="65"/>
      <c r="GL69" s="64"/>
      <c r="GM69" s="65"/>
      <c r="GN69" s="64"/>
      <c r="GO69" s="65"/>
      <c r="GP69" s="64"/>
      <c r="GQ69" s="65"/>
      <c r="GR69" s="64"/>
      <c r="GS69" s="65"/>
      <c r="GT69" s="64"/>
      <c r="GU69" s="65"/>
      <c r="GV69" s="64"/>
      <c r="GW69" s="65"/>
      <c r="GX69" s="64"/>
      <c r="GY69" s="65"/>
      <c r="GZ69" s="64"/>
      <c r="HA69" s="65"/>
      <c r="HB69" s="64"/>
      <c r="HC69" s="65"/>
      <c r="HD69" s="64"/>
      <c r="HE69" s="65"/>
      <c r="HF69" s="64"/>
      <c r="HG69" s="65"/>
      <c r="HH69" s="64"/>
      <c r="HI69" s="65"/>
      <c r="HJ69" s="64"/>
      <c r="HK69" s="65"/>
      <c r="HL69" s="64"/>
      <c r="HM69" s="65"/>
      <c r="HN69" s="64"/>
      <c r="HO69" s="65"/>
      <c r="HP69" s="64"/>
      <c r="HQ69" s="65"/>
      <c r="HR69" s="64"/>
      <c r="HS69" s="65"/>
      <c r="HT69" s="64"/>
      <c r="HU69" s="65"/>
      <c r="HV69" s="64"/>
      <c r="HW69" s="65"/>
      <c r="HX69" s="64"/>
      <c r="HY69" s="65"/>
      <c r="HZ69" s="64"/>
      <c r="IA69" s="65"/>
      <c r="IB69" s="64"/>
      <c r="IC69" s="65"/>
      <c r="ID69" s="64"/>
      <c r="IE69" s="65"/>
      <c r="IF69" s="64"/>
      <c r="IG69" s="65"/>
      <c r="IH69" s="64"/>
      <c r="II69" s="65"/>
      <c r="IJ69" s="64"/>
      <c r="IK69" s="65"/>
      <c r="IL69" s="64"/>
      <c r="IM69" s="65"/>
      <c r="IN69" s="64"/>
      <c r="IO69" s="65"/>
      <c r="IP69" s="64"/>
      <c r="IQ69" s="65"/>
      <c r="IR69" s="64"/>
      <c r="IS69" s="65"/>
      <c r="IT69" s="64"/>
      <c r="IU69" s="65"/>
      <c r="IV69" s="64"/>
      <c r="IW69" s="65"/>
      <c r="IX69" s="64"/>
      <c r="IY69" s="65"/>
      <c r="IZ69" s="64"/>
      <c r="JA69" s="65"/>
      <c r="JB69" s="64"/>
      <c r="JC69" s="65"/>
      <c r="JD69" s="64"/>
      <c r="JE69" s="65"/>
      <c r="JF69" s="64"/>
      <c r="JG69" s="65"/>
      <c r="JH69" s="64"/>
      <c r="JI69" s="65"/>
      <c r="JJ69" s="64"/>
      <c r="JK69" s="65"/>
      <c r="JL69" s="64"/>
      <c r="JM69" s="65"/>
      <c r="JN69" s="64"/>
      <c r="JO69" s="65"/>
      <c r="JP69" s="64"/>
      <c r="JQ69" s="65"/>
      <c r="JR69" s="64"/>
      <c r="JS69" s="65"/>
      <c r="JT69" s="64"/>
      <c r="JU69" s="65"/>
      <c r="JV69" s="64"/>
      <c r="JW69" s="65"/>
      <c r="JX69" s="64"/>
      <c r="JY69" s="65"/>
      <c r="JZ69" s="64"/>
      <c r="KA69" s="65"/>
      <c r="KB69" s="64"/>
      <c r="KC69" s="65"/>
      <c r="KD69" s="64"/>
      <c r="KE69" s="65"/>
      <c r="KF69" s="64"/>
      <c r="KG69" s="65"/>
      <c r="KH69" s="64"/>
      <c r="KI69" s="65"/>
      <c r="KJ69" s="64"/>
      <c r="KK69" s="65"/>
      <c r="KL69" s="64"/>
      <c r="KM69" s="65"/>
      <c r="KN69" s="64"/>
      <c r="KO69" s="65"/>
      <c r="KP69" s="64"/>
      <c r="KQ69" s="65"/>
      <c r="KR69" s="64"/>
      <c r="KS69" s="65"/>
      <c r="KT69" s="64"/>
      <c r="KU69" s="65"/>
      <c r="KV69" s="64"/>
      <c r="KW69" s="65"/>
      <c r="KX69" s="64"/>
      <c r="KY69" s="65"/>
      <c r="KZ69" s="64"/>
      <c r="LA69" s="65"/>
      <c r="LB69" s="64"/>
      <c r="LC69" s="65"/>
      <c r="LD69" s="64"/>
      <c r="LE69" s="65"/>
      <c r="LH69" s="3">
        <f t="shared" si="78"/>
        <v>0.60935766539311542</v>
      </c>
      <c r="LI69" s="10">
        <f t="shared" si="86"/>
        <v>0.2037942458505351</v>
      </c>
      <c r="LK69" s="12">
        <f t="shared" si="10"/>
        <v>0.60935766539311542</v>
      </c>
      <c r="LL69" s="10" cm="1">
        <f t="array" ref="LL69">INDEX(drag_functions_data,Q69,(2*chosen_drag_function))*$B$3</f>
        <v>0.2037942458505351</v>
      </c>
      <c r="LO69" s="3" t="e">
        <f t="shared" si="80"/>
        <v>#N/A</v>
      </c>
      <c r="LP69" s="10" t="e">
        <f t="shared" si="87"/>
        <v>#N/A</v>
      </c>
      <c r="LR69" s="12">
        <f t="shared" si="11"/>
        <v>0</v>
      </c>
      <c r="LS69" s="10" cm="1">
        <f t="array" ref="LS69">INDEX(drag_functions_data,Q69,(2*$B$6)) * $B$7</f>
        <v>0</v>
      </c>
      <c r="LT69" s="24"/>
      <c r="MD69" t="str">
        <f t="shared" si="12"/>
        <v/>
      </c>
      <c r="ME69" t="str">
        <f t="shared" si="13"/>
        <v/>
      </c>
      <c r="MF69" t="str">
        <f t="shared" si="14"/>
        <v/>
      </c>
      <c r="MG69" t="str">
        <f t="shared" si="15"/>
        <v/>
      </c>
      <c r="MH69" t="str">
        <f t="shared" si="16"/>
        <v/>
      </c>
      <c r="MI69" t="str">
        <f t="shared" si="17"/>
        <v/>
      </c>
      <c r="MN69" t="str">
        <f t="shared" si="18"/>
        <v/>
      </c>
      <c r="MO69" t="str">
        <f t="shared" si="19"/>
        <v/>
      </c>
      <c r="MP69" t="str">
        <f t="shared" si="20"/>
        <v/>
      </c>
      <c r="MQ69" t="str">
        <f t="shared" si="21"/>
        <v/>
      </c>
      <c r="MR69" t="str">
        <f t="shared" si="22"/>
        <v/>
      </c>
      <c r="MS69" t="str">
        <f t="shared" si="23"/>
        <v/>
      </c>
      <c r="MT69" t="str">
        <f t="shared" si="24"/>
        <v/>
      </c>
      <c r="MU69" t="str">
        <f t="shared" si="25"/>
        <v/>
      </c>
      <c r="MV69" t="str">
        <f t="shared" si="26"/>
        <v/>
      </c>
      <c r="MW69" t="str">
        <f t="shared" si="27"/>
        <v/>
      </c>
      <c r="MX69" t="str">
        <f t="shared" si="28"/>
        <v/>
      </c>
      <c r="MY69" t="str">
        <f t="shared" si="29"/>
        <v/>
      </c>
      <c r="MZ69" t="str">
        <f t="shared" si="30"/>
        <v/>
      </c>
      <c r="NA69" t="str">
        <f t="shared" si="31"/>
        <v/>
      </c>
      <c r="NB69" t="str">
        <f t="shared" si="32"/>
        <v/>
      </c>
      <c r="NC69" t="str">
        <f t="shared" si="33"/>
        <v/>
      </c>
      <c r="ND69" t="str">
        <f t="shared" si="34"/>
        <v/>
      </c>
      <c r="NE69" t="str">
        <f t="shared" si="35"/>
        <v/>
      </c>
      <c r="NF69" t="str">
        <f t="shared" si="36"/>
        <v/>
      </c>
      <c r="NG69" t="str">
        <f t="shared" si="37"/>
        <v/>
      </c>
      <c r="NH69" t="str">
        <f t="shared" si="38"/>
        <v/>
      </c>
      <c r="NI69" t="str">
        <f t="shared" si="39"/>
        <v/>
      </c>
      <c r="NJ69" t="str">
        <f t="shared" si="40"/>
        <v/>
      </c>
      <c r="NK69" t="str">
        <f t="shared" si="41"/>
        <v/>
      </c>
      <c r="NL69" t="str">
        <f t="shared" si="42"/>
        <v/>
      </c>
      <c r="NM69" t="str">
        <f t="shared" si="43"/>
        <v/>
      </c>
      <c r="NN69" t="str">
        <f t="shared" si="44"/>
        <v/>
      </c>
      <c r="NO69" t="str">
        <f t="shared" si="45"/>
        <v/>
      </c>
      <c r="NP69" t="str">
        <f t="shared" si="46"/>
        <v/>
      </c>
      <c r="NQ69" t="str">
        <f t="shared" si="47"/>
        <v/>
      </c>
      <c r="NR69" t="str">
        <f t="shared" si="48"/>
        <v/>
      </c>
      <c r="NS69" t="str">
        <f t="shared" si="49"/>
        <v/>
      </c>
      <c r="NT69" t="str">
        <f t="shared" si="50"/>
        <v/>
      </c>
      <c r="NU69" t="str">
        <f t="shared" si="51"/>
        <v/>
      </c>
      <c r="NZ69" t="str">
        <f t="shared" si="84"/>
        <v/>
      </c>
      <c r="OA69" t="str">
        <f t="shared" si="85"/>
        <v/>
      </c>
      <c r="OB69" t="str">
        <f t="shared" si="52"/>
        <v/>
      </c>
      <c r="OC69" t="str">
        <f t="shared" si="53"/>
        <v/>
      </c>
      <c r="OD69" t="str">
        <f t="shared" si="54"/>
        <v/>
      </c>
      <c r="OE69" t="str">
        <f t="shared" si="55"/>
        <v/>
      </c>
      <c r="OF69" t="str">
        <f t="shared" si="56"/>
        <v/>
      </c>
      <c r="OG69" t="str">
        <f t="shared" si="57"/>
        <v/>
      </c>
      <c r="OH69" t="str">
        <f t="shared" si="58"/>
        <v/>
      </c>
      <c r="OI69" t="str">
        <f t="shared" si="59"/>
        <v/>
      </c>
      <c r="OJ69" t="str">
        <f t="shared" si="60"/>
        <v/>
      </c>
      <c r="OK69" t="str">
        <f t="shared" si="61"/>
        <v/>
      </c>
      <c r="OL69" t="str">
        <f t="shared" si="62"/>
        <v/>
      </c>
      <c r="OM69" t="str">
        <f t="shared" si="63"/>
        <v/>
      </c>
      <c r="ON69" t="str">
        <f t="shared" si="64"/>
        <v/>
      </c>
      <c r="OO69" t="str">
        <f t="shared" si="65"/>
        <v/>
      </c>
      <c r="OP69" t="str">
        <f t="shared" si="66"/>
        <v/>
      </c>
      <c r="OQ69" t="str">
        <f t="shared" si="67"/>
        <v/>
      </c>
      <c r="OR69" t="str">
        <f t="shared" si="68"/>
        <v/>
      </c>
      <c r="OS69" t="str">
        <f t="shared" si="69"/>
        <v/>
      </c>
      <c r="OT69" t="str">
        <f t="shared" si="70"/>
        <v/>
      </c>
      <c r="OU69" t="str">
        <f t="shared" si="71"/>
        <v/>
      </c>
      <c r="OV69" t="str">
        <f t="shared" si="72"/>
        <v/>
      </c>
      <c r="OW69" t="str">
        <f t="shared" si="73"/>
        <v/>
      </c>
      <c r="OX69" t="str">
        <f t="shared" si="74"/>
        <v/>
      </c>
      <c r="OY69" t="str">
        <f t="shared" si="75"/>
        <v/>
      </c>
      <c r="OZ69" t="str">
        <f t="shared" si="76"/>
        <v/>
      </c>
      <c r="PA69" t="str">
        <f t="shared" si="77"/>
        <v/>
      </c>
    </row>
    <row r="70" spans="17:417" x14ac:dyDescent="0.25">
      <c r="Q70" s="38">
        <f t="shared" si="82"/>
        <v>55</v>
      </c>
      <c r="R70" s="21"/>
      <c r="S70" s="22"/>
      <c r="T70" s="178"/>
      <c r="U70" s="179"/>
      <c r="V70" s="24"/>
      <c r="W70" s="24"/>
      <c r="X70" s="178">
        <v>0.62336771776657141</v>
      </c>
      <c r="Y70" s="179">
        <v>0.2047952542259226</v>
      </c>
      <c r="Z70" s="24"/>
      <c r="AA70" s="26"/>
      <c r="AB70" s="25"/>
      <c r="AC70" s="26"/>
      <c r="AD70" s="25"/>
      <c r="AE70" s="26"/>
      <c r="AF70" s="25"/>
      <c r="AG70" s="26"/>
      <c r="AH70" s="25"/>
      <c r="AI70" s="26"/>
      <c r="AJ70" s="25"/>
      <c r="AK70" s="26"/>
      <c r="AL70" s="25"/>
      <c r="AM70" s="26"/>
      <c r="AN70" s="25"/>
      <c r="AO70" s="26"/>
      <c r="AP70" s="25"/>
      <c r="AQ70" s="26"/>
      <c r="AR70" s="25"/>
      <c r="AS70" s="26"/>
      <c r="AT70" s="25"/>
      <c r="AU70" s="26"/>
      <c r="AV70" s="25"/>
      <c r="AW70" s="26"/>
      <c r="AX70" s="25"/>
      <c r="AY70" s="26"/>
      <c r="AZ70" s="25"/>
      <c r="BA70" s="26"/>
      <c r="BB70" s="25"/>
      <c r="BC70" s="26"/>
      <c r="BD70" s="25"/>
      <c r="BE70" s="26"/>
      <c r="BF70" s="25"/>
      <c r="BG70" s="26"/>
      <c r="BH70" s="25"/>
      <c r="BI70" s="26"/>
      <c r="BJ70" s="25"/>
      <c r="BK70" s="26"/>
      <c r="BL70" s="25"/>
      <c r="BM70" s="26"/>
      <c r="BN70" s="25"/>
      <c r="BO70" s="26"/>
      <c r="BP70" s="25"/>
      <c r="BQ70" s="26"/>
      <c r="BR70" s="25"/>
      <c r="BS70" s="26"/>
      <c r="BT70" s="25"/>
      <c r="BU70" s="26"/>
      <c r="BV70" s="25"/>
      <c r="BW70" s="26"/>
      <c r="BX70" s="25"/>
      <c r="BY70" s="26"/>
      <c r="BZ70" s="25"/>
      <c r="CA70" s="26"/>
      <c r="CB70" s="25"/>
      <c r="CC70" s="26"/>
      <c r="CD70" s="25"/>
      <c r="CE70" s="26"/>
      <c r="CF70" s="25"/>
      <c r="CG70" s="26"/>
      <c r="CH70" s="25"/>
      <c r="CI70" s="26"/>
      <c r="CJ70" s="25"/>
      <c r="CK70" s="26"/>
      <c r="CL70" s="25"/>
      <c r="CM70" s="26"/>
      <c r="CN70" s="25"/>
      <c r="CO70" s="26"/>
      <c r="CP70" s="315">
        <f t="shared" si="88"/>
        <v>13.5</v>
      </c>
      <c r="CQ70" s="26">
        <f t="shared" si="89"/>
        <v>0.10886621079036347</v>
      </c>
      <c r="CR70" s="25"/>
      <c r="CS70" s="26"/>
      <c r="CT70" s="25"/>
      <c r="CU70" s="26"/>
      <c r="CV70" s="25"/>
      <c r="CW70" s="26"/>
      <c r="CX70" s="25"/>
      <c r="CY70" s="26"/>
      <c r="CZ70" s="264"/>
      <c r="DA70" s="265"/>
      <c r="DB70" s="264"/>
      <c r="DC70" s="265"/>
      <c r="DD70" s="264"/>
      <c r="DE70" s="265"/>
      <c r="DF70" s="64"/>
      <c r="DG70" s="65"/>
      <c r="DH70" s="64"/>
      <c r="DI70" s="65"/>
      <c r="DJ70" s="64"/>
      <c r="DK70" s="65"/>
      <c r="DL70" s="64"/>
      <c r="DM70" s="65"/>
      <c r="DN70" s="64"/>
      <c r="DO70" s="65"/>
      <c r="DP70" s="64"/>
      <c r="DQ70" s="65"/>
      <c r="DR70" s="64"/>
      <c r="DS70" s="65"/>
      <c r="DT70" s="64"/>
      <c r="DU70" s="65"/>
      <c r="DV70" s="64"/>
      <c r="DW70" s="65"/>
      <c r="DX70" s="64"/>
      <c r="DY70" s="65"/>
      <c r="DZ70" s="64"/>
      <c r="EA70" s="65"/>
      <c r="EB70" s="64"/>
      <c r="EC70" s="65"/>
      <c r="ED70" s="64"/>
      <c r="EE70" s="65"/>
      <c r="EF70" s="64"/>
      <c r="EG70" s="65"/>
      <c r="EH70" s="64"/>
      <c r="EI70" s="65"/>
      <c r="EJ70" s="64"/>
      <c r="EK70" s="65"/>
      <c r="EL70" s="64"/>
      <c r="EM70" s="65"/>
      <c r="EN70" s="64"/>
      <c r="EO70" s="65"/>
      <c r="EP70" s="64"/>
      <c r="EQ70" s="65"/>
      <c r="ER70" s="64"/>
      <c r="ES70" s="65"/>
      <c r="ET70" s="64"/>
      <c r="EU70" s="65"/>
      <c r="EV70" s="64"/>
      <c r="EW70" s="65"/>
      <c r="EX70" s="64"/>
      <c r="EY70" s="65"/>
      <c r="EZ70" s="64"/>
      <c r="FA70" s="65"/>
      <c r="FB70" s="64"/>
      <c r="FC70" s="65"/>
      <c r="FD70" s="64"/>
      <c r="FE70" s="65"/>
      <c r="FF70" s="64"/>
      <c r="FG70" s="65"/>
      <c r="FH70" s="64"/>
      <c r="FI70" s="65"/>
      <c r="FJ70" s="64"/>
      <c r="FK70" s="65"/>
      <c r="FL70" s="64"/>
      <c r="FM70" s="65"/>
      <c r="FN70" s="64"/>
      <c r="FO70" s="65"/>
      <c r="FP70" s="64"/>
      <c r="FQ70" s="65"/>
      <c r="FR70" s="64"/>
      <c r="FS70" s="65"/>
      <c r="FT70" s="64"/>
      <c r="FU70" s="65"/>
      <c r="FV70" s="64"/>
      <c r="FW70" s="65"/>
      <c r="FX70" s="64"/>
      <c r="FY70" s="65"/>
      <c r="FZ70" s="64"/>
      <c r="GA70" s="65"/>
      <c r="GB70" s="64"/>
      <c r="GC70" s="65"/>
      <c r="GD70" s="64"/>
      <c r="GE70" s="65"/>
      <c r="GF70" s="64"/>
      <c r="GG70" s="65"/>
      <c r="GH70" s="64"/>
      <c r="GI70" s="65"/>
      <c r="GJ70" s="64"/>
      <c r="GK70" s="65"/>
      <c r="GL70" s="64"/>
      <c r="GM70" s="65"/>
      <c r="GN70" s="64"/>
      <c r="GO70" s="65"/>
      <c r="GP70" s="64"/>
      <c r="GQ70" s="65"/>
      <c r="GR70" s="64"/>
      <c r="GS70" s="65"/>
      <c r="GT70" s="64"/>
      <c r="GU70" s="65"/>
      <c r="GV70" s="64"/>
      <c r="GW70" s="65"/>
      <c r="GX70" s="64"/>
      <c r="GY70" s="65"/>
      <c r="GZ70" s="64"/>
      <c r="HA70" s="65"/>
      <c r="HB70" s="64"/>
      <c r="HC70" s="65"/>
      <c r="HD70" s="64"/>
      <c r="HE70" s="65"/>
      <c r="HF70" s="64"/>
      <c r="HG70" s="65"/>
      <c r="HH70" s="64"/>
      <c r="HI70" s="65"/>
      <c r="HJ70" s="64"/>
      <c r="HK70" s="65"/>
      <c r="HL70" s="64"/>
      <c r="HM70" s="65"/>
      <c r="HN70" s="64"/>
      <c r="HO70" s="65"/>
      <c r="HP70" s="64"/>
      <c r="HQ70" s="65"/>
      <c r="HR70" s="64"/>
      <c r="HS70" s="65"/>
      <c r="HT70" s="64"/>
      <c r="HU70" s="65"/>
      <c r="HV70" s="64"/>
      <c r="HW70" s="65"/>
      <c r="HX70" s="64"/>
      <c r="HY70" s="65"/>
      <c r="HZ70" s="64"/>
      <c r="IA70" s="65"/>
      <c r="IB70" s="64"/>
      <c r="IC70" s="65"/>
      <c r="ID70" s="64"/>
      <c r="IE70" s="65"/>
      <c r="IF70" s="64"/>
      <c r="IG70" s="65"/>
      <c r="IH70" s="64"/>
      <c r="II70" s="65"/>
      <c r="IJ70" s="64"/>
      <c r="IK70" s="65"/>
      <c r="IL70" s="64"/>
      <c r="IM70" s="65"/>
      <c r="IN70" s="64"/>
      <c r="IO70" s="65"/>
      <c r="IP70" s="64"/>
      <c r="IQ70" s="65"/>
      <c r="IR70" s="64"/>
      <c r="IS70" s="65"/>
      <c r="IT70" s="64"/>
      <c r="IU70" s="65"/>
      <c r="IV70" s="64"/>
      <c r="IW70" s="65"/>
      <c r="IX70" s="64"/>
      <c r="IY70" s="65"/>
      <c r="IZ70" s="64"/>
      <c r="JA70" s="65"/>
      <c r="JB70" s="64"/>
      <c r="JC70" s="65"/>
      <c r="JD70" s="64"/>
      <c r="JE70" s="65"/>
      <c r="JF70" s="64"/>
      <c r="JG70" s="65"/>
      <c r="JH70" s="64"/>
      <c r="JI70" s="65"/>
      <c r="JJ70" s="64"/>
      <c r="JK70" s="65"/>
      <c r="JL70" s="64"/>
      <c r="JM70" s="65"/>
      <c r="JN70" s="64"/>
      <c r="JO70" s="65"/>
      <c r="JP70" s="64"/>
      <c r="JQ70" s="65"/>
      <c r="JR70" s="64"/>
      <c r="JS70" s="65"/>
      <c r="JT70" s="64"/>
      <c r="JU70" s="65"/>
      <c r="JV70" s="64"/>
      <c r="JW70" s="65"/>
      <c r="JX70" s="64"/>
      <c r="JY70" s="65"/>
      <c r="JZ70" s="64"/>
      <c r="KA70" s="65"/>
      <c r="KB70" s="64"/>
      <c r="KC70" s="65"/>
      <c r="KD70" s="64"/>
      <c r="KE70" s="65"/>
      <c r="KF70" s="64"/>
      <c r="KG70" s="65"/>
      <c r="KH70" s="64"/>
      <c r="KI70" s="65"/>
      <c r="KJ70" s="64"/>
      <c r="KK70" s="65"/>
      <c r="KL70" s="64"/>
      <c r="KM70" s="65"/>
      <c r="KN70" s="64"/>
      <c r="KO70" s="65"/>
      <c r="KP70" s="64"/>
      <c r="KQ70" s="65"/>
      <c r="KR70" s="64"/>
      <c r="KS70" s="65"/>
      <c r="KT70" s="64"/>
      <c r="KU70" s="65"/>
      <c r="KV70" s="64"/>
      <c r="KW70" s="65"/>
      <c r="KX70" s="64"/>
      <c r="KY70" s="65"/>
      <c r="KZ70" s="64"/>
      <c r="LA70" s="65"/>
      <c r="LB70" s="64"/>
      <c r="LC70" s="65"/>
      <c r="LD70" s="64"/>
      <c r="LE70" s="65"/>
      <c r="LH70" s="3">
        <f t="shared" si="78"/>
        <v>0.62336771776657141</v>
      </c>
      <c r="LI70" s="10">
        <f t="shared" si="86"/>
        <v>0.2047952542259226</v>
      </c>
      <c r="LK70" s="12">
        <f t="shared" si="10"/>
        <v>0.62336771776657141</v>
      </c>
      <c r="LL70" s="10" cm="1">
        <f t="array" ref="LL70">INDEX(drag_functions_data,Q70,(2*chosen_drag_function))*$B$3</f>
        <v>0.2047952542259226</v>
      </c>
      <c r="LO70" s="3" t="e">
        <f t="shared" si="80"/>
        <v>#N/A</v>
      </c>
      <c r="LP70" s="10" t="e">
        <f t="shared" si="87"/>
        <v>#N/A</v>
      </c>
      <c r="LR70" s="12">
        <f t="shared" si="11"/>
        <v>0</v>
      </c>
      <c r="LS70" s="10" cm="1">
        <f t="array" ref="LS70">INDEX(drag_functions_data,Q70,(2*$B$6)) * $B$7</f>
        <v>0</v>
      </c>
      <c r="LT70" s="24"/>
      <c r="MD70" t="str">
        <f t="shared" si="12"/>
        <v/>
      </c>
      <c r="ME70" t="str">
        <f t="shared" si="13"/>
        <v/>
      </c>
      <c r="MF70" t="str">
        <f t="shared" si="14"/>
        <v/>
      </c>
      <c r="MG70" t="str">
        <f t="shared" si="15"/>
        <v/>
      </c>
      <c r="MH70" t="str">
        <f t="shared" si="16"/>
        <v/>
      </c>
      <c r="MI70" t="str">
        <f t="shared" si="17"/>
        <v/>
      </c>
      <c r="MN70" t="str">
        <f t="shared" si="18"/>
        <v/>
      </c>
      <c r="MO70" t="str">
        <f t="shared" si="19"/>
        <v/>
      </c>
      <c r="MP70" t="str">
        <f t="shared" si="20"/>
        <v/>
      </c>
      <c r="MQ70" t="str">
        <f t="shared" si="21"/>
        <v/>
      </c>
      <c r="MR70" t="str">
        <f t="shared" si="22"/>
        <v/>
      </c>
      <c r="MS70" t="str">
        <f t="shared" si="23"/>
        <v/>
      </c>
      <c r="MT70" t="str">
        <f t="shared" si="24"/>
        <v/>
      </c>
      <c r="MU70" t="str">
        <f t="shared" si="25"/>
        <v/>
      </c>
      <c r="MV70" t="str">
        <f t="shared" si="26"/>
        <v/>
      </c>
      <c r="MW70" t="str">
        <f t="shared" si="27"/>
        <v/>
      </c>
      <c r="MX70" t="str">
        <f t="shared" si="28"/>
        <v/>
      </c>
      <c r="MY70" t="str">
        <f t="shared" si="29"/>
        <v/>
      </c>
      <c r="MZ70" t="str">
        <f t="shared" si="30"/>
        <v/>
      </c>
      <c r="NA70" t="str">
        <f t="shared" si="31"/>
        <v/>
      </c>
      <c r="NB70" t="str">
        <f t="shared" si="32"/>
        <v/>
      </c>
      <c r="NC70" t="str">
        <f t="shared" si="33"/>
        <v/>
      </c>
      <c r="ND70" t="str">
        <f t="shared" si="34"/>
        <v/>
      </c>
      <c r="NE70" t="str">
        <f t="shared" si="35"/>
        <v/>
      </c>
      <c r="NF70" t="str">
        <f t="shared" si="36"/>
        <v/>
      </c>
      <c r="NG70" t="str">
        <f t="shared" si="37"/>
        <v/>
      </c>
      <c r="NH70" t="str">
        <f t="shared" si="38"/>
        <v/>
      </c>
      <c r="NI70" t="str">
        <f t="shared" si="39"/>
        <v/>
      </c>
      <c r="NJ70" t="str">
        <f t="shared" si="40"/>
        <v/>
      </c>
      <c r="NK70" t="str">
        <f t="shared" si="41"/>
        <v/>
      </c>
      <c r="NL70" t="str">
        <f t="shared" si="42"/>
        <v/>
      </c>
      <c r="NM70" t="str">
        <f t="shared" si="43"/>
        <v/>
      </c>
      <c r="NN70" t="str">
        <f t="shared" si="44"/>
        <v/>
      </c>
      <c r="NO70" t="str">
        <f t="shared" si="45"/>
        <v/>
      </c>
      <c r="NP70" t="str">
        <f t="shared" si="46"/>
        <v/>
      </c>
      <c r="NQ70" t="str">
        <f t="shared" si="47"/>
        <v/>
      </c>
      <c r="NR70" t="str">
        <f t="shared" si="48"/>
        <v/>
      </c>
      <c r="NS70" t="str">
        <f t="shared" si="49"/>
        <v/>
      </c>
      <c r="NT70" t="str">
        <f t="shared" si="50"/>
        <v/>
      </c>
      <c r="NU70" t="str">
        <f t="shared" si="51"/>
        <v/>
      </c>
      <c r="NZ70" t="str">
        <f t="shared" si="84"/>
        <v/>
      </c>
      <c r="OA70" t="str">
        <f t="shared" si="85"/>
        <v/>
      </c>
      <c r="OB70" t="str">
        <f t="shared" si="52"/>
        <v/>
      </c>
      <c r="OC70" t="str">
        <f t="shared" si="53"/>
        <v/>
      </c>
      <c r="OD70" t="str">
        <f t="shared" si="54"/>
        <v/>
      </c>
      <c r="OE70" t="str">
        <f t="shared" si="55"/>
        <v/>
      </c>
      <c r="OF70" t="str">
        <f t="shared" si="56"/>
        <v/>
      </c>
      <c r="OG70" t="str">
        <f t="shared" si="57"/>
        <v/>
      </c>
      <c r="OH70" t="str">
        <f t="shared" si="58"/>
        <v/>
      </c>
      <c r="OI70" t="str">
        <f t="shared" si="59"/>
        <v/>
      </c>
      <c r="OJ70" t="str">
        <f t="shared" si="60"/>
        <v/>
      </c>
      <c r="OK70" t="str">
        <f t="shared" si="61"/>
        <v/>
      </c>
      <c r="OL70" t="str">
        <f t="shared" si="62"/>
        <v/>
      </c>
      <c r="OM70" t="str">
        <f t="shared" si="63"/>
        <v/>
      </c>
      <c r="ON70" t="str">
        <f t="shared" si="64"/>
        <v/>
      </c>
      <c r="OO70" t="str">
        <f t="shared" si="65"/>
        <v/>
      </c>
      <c r="OP70" t="str">
        <f t="shared" si="66"/>
        <v/>
      </c>
      <c r="OQ70" t="str">
        <f t="shared" si="67"/>
        <v/>
      </c>
      <c r="OR70" t="str">
        <f t="shared" si="68"/>
        <v/>
      </c>
      <c r="OS70" t="str">
        <f t="shared" si="69"/>
        <v/>
      </c>
      <c r="OT70" t="str">
        <f t="shared" si="70"/>
        <v/>
      </c>
      <c r="OU70" t="str">
        <f t="shared" si="71"/>
        <v/>
      </c>
      <c r="OV70" t="str">
        <f t="shared" si="72"/>
        <v/>
      </c>
      <c r="OW70" t="str">
        <f t="shared" si="73"/>
        <v/>
      </c>
      <c r="OX70" t="str">
        <f t="shared" si="74"/>
        <v/>
      </c>
      <c r="OY70" t="str">
        <f t="shared" si="75"/>
        <v/>
      </c>
      <c r="OZ70" t="str">
        <f t="shared" si="76"/>
        <v/>
      </c>
      <c r="PA70" t="str">
        <f t="shared" si="77"/>
        <v/>
      </c>
    </row>
    <row r="71" spans="17:417" x14ac:dyDescent="0.25">
      <c r="Q71" s="38">
        <f t="shared" si="82"/>
        <v>56</v>
      </c>
      <c r="R71" s="21"/>
      <c r="S71" s="22"/>
      <c r="T71" s="178"/>
      <c r="U71" s="179"/>
      <c r="V71" s="24"/>
      <c r="W71" s="24"/>
      <c r="X71" s="178">
        <v>0.63706974401054361</v>
      </c>
      <c r="Y71" s="179">
        <v>0.20609963199643691</v>
      </c>
      <c r="Z71" s="24"/>
      <c r="AA71" s="26"/>
      <c r="AB71" s="25"/>
      <c r="AC71" s="26"/>
      <c r="AD71" s="25"/>
      <c r="AE71" s="26"/>
      <c r="AF71" s="25"/>
      <c r="AG71" s="26"/>
      <c r="AH71" s="25"/>
      <c r="AI71" s="26"/>
      <c r="AJ71" s="25"/>
      <c r="AK71" s="26"/>
      <c r="AL71" s="25"/>
      <c r="AM71" s="26"/>
      <c r="AN71" s="25"/>
      <c r="AO71" s="26"/>
      <c r="AP71" s="25"/>
      <c r="AQ71" s="26"/>
      <c r="AR71" s="25"/>
      <c r="AS71" s="26"/>
      <c r="AT71" s="25"/>
      <c r="AU71" s="26"/>
      <c r="AV71" s="25"/>
      <c r="AW71" s="26"/>
      <c r="AX71" s="25"/>
      <c r="AY71" s="26"/>
      <c r="AZ71" s="25"/>
      <c r="BA71" s="26"/>
      <c r="BB71" s="25"/>
      <c r="BC71" s="26"/>
      <c r="BD71" s="25"/>
      <c r="BE71" s="26"/>
      <c r="BF71" s="25"/>
      <c r="BG71" s="26"/>
      <c r="BH71" s="25"/>
      <c r="BI71" s="26"/>
      <c r="BJ71" s="25"/>
      <c r="BK71" s="26"/>
      <c r="BL71" s="25"/>
      <c r="BM71" s="26"/>
      <c r="BN71" s="25"/>
      <c r="BO71" s="26"/>
      <c r="BP71" s="25"/>
      <c r="BQ71" s="26"/>
      <c r="BR71" s="25"/>
      <c r="BS71" s="26"/>
      <c r="BT71" s="25"/>
      <c r="BU71" s="26"/>
      <c r="BV71" s="25"/>
      <c r="BW71" s="26"/>
      <c r="BX71" s="25"/>
      <c r="BY71" s="26"/>
      <c r="BZ71" s="25"/>
      <c r="CA71" s="26"/>
      <c r="CB71" s="25"/>
      <c r="CC71" s="26"/>
      <c r="CD71" s="25"/>
      <c r="CE71" s="26"/>
      <c r="CF71" s="25"/>
      <c r="CG71" s="26"/>
      <c r="CH71" s="25"/>
      <c r="CI71" s="26"/>
      <c r="CJ71" s="25"/>
      <c r="CK71" s="26"/>
      <c r="CL71" s="25"/>
      <c r="CM71" s="26"/>
      <c r="CN71" s="25"/>
      <c r="CO71" s="26"/>
      <c r="CP71" s="315">
        <f t="shared" si="88"/>
        <v>13.75</v>
      </c>
      <c r="CQ71" s="26">
        <f t="shared" si="89"/>
        <v>0.10787197799411874</v>
      </c>
      <c r="CR71" s="25"/>
      <c r="CS71" s="26"/>
      <c r="CT71" s="25"/>
      <c r="CU71" s="26"/>
      <c r="CV71" s="25"/>
      <c r="CW71" s="26"/>
      <c r="CX71" s="25"/>
      <c r="CY71" s="26"/>
      <c r="CZ71" s="264"/>
      <c r="DA71" s="265"/>
      <c r="DB71" s="264"/>
      <c r="DC71" s="265"/>
      <c r="DD71" s="264"/>
      <c r="DE71" s="265"/>
      <c r="DF71" s="64"/>
      <c r="DG71" s="65"/>
      <c r="DH71" s="64"/>
      <c r="DI71" s="65"/>
      <c r="DJ71" s="64"/>
      <c r="DK71" s="65"/>
      <c r="DL71" s="64"/>
      <c r="DM71" s="65"/>
      <c r="DN71" s="64"/>
      <c r="DO71" s="65"/>
      <c r="DP71" s="64"/>
      <c r="DQ71" s="65"/>
      <c r="DR71" s="64"/>
      <c r="DS71" s="65"/>
      <c r="DT71" s="64"/>
      <c r="DU71" s="65"/>
      <c r="DV71" s="64"/>
      <c r="DW71" s="65"/>
      <c r="DX71" s="64"/>
      <c r="DY71" s="65"/>
      <c r="DZ71" s="64"/>
      <c r="EA71" s="65"/>
      <c r="EB71" s="64"/>
      <c r="EC71" s="65"/>
      <c r="ED71" s="64"/>
      <c r="EE71" s="65"/>
      <c r="EF71" s="64"/>
      <c r="EG71" s="65"/>
      <c r="EH71" s="64"/>
      <c r="EI71" s="65"/>
      <c r="EJ71" s="64"/>
      <c r="EK71" s="65"/>
      <c r="EL71" s="64"/>
      <c r="EM71" s="65"/>
      <c r="EN71" s="64"/>
      <c r="EO71" s="65"/>
      <c r="EP71" s="64"/>
      <c r="EQ71" s="65"/>
      <c r="ER71" s="64"/>
      <c r="ES71" s="65"/>
      <c r="ET71" s="64"/>
      <c r="EU71" s="65"/>
      <c r="EV71" s="64"/>
      <c r="EW71" s="65"/>
      <c r="EX71" s="64"/>
      <c r="EY71" s="65"/>
      <c r="EZ71" s="64"/>
      <c r="FA71" s="65"/>
      <c r="FB71" s="64"/>
      <c r="FC71" s="65"/>
      <c r="FD71" s="64"/>
      <c r="FE71" s="65"/>
      <c r="FF71" s="64"/>
      <c r="FG71" s="65"/>
      <c r="FH71" s="64"/>
      <c r="FI71" s="65"/>
      <c r="FJ71" s="64"/>
      <c r="FK71" s="65"/>
      <c r="FL71" s="64"/>
      <c r="FM71" s="65"/>
      <c r="FN71" s="64"/>
      <c r="FO71" s="65"/>
      <c r="FP71" s="64"/>
      <c r="FQ71" s="65"/>
      <c r="FR71" s="64"/>
      <c r="FS71" s="65"/>
      <c r="FT71" s="64"/>
      <c r="FU71" s="65"/>
      <c r="FV71" s="64"/>
      <c r="FW71" s="65"/>
      <c r="FX71" s="64"/>
      <c r="FY71" s="65"/>
      <c r="FZ71" s="64"/>
      <c r="GA71" s="65"/>
      <c r="GB71" s="64"/>
      <c r="GC71" s="65"/>
      <c r="GD71" s="64"/>
      <c r="GE71" s="65"/>
      <c r="GF71" s="64"/>
      <c r="GG71" s="65"/>
      <c r="GH71" s="64"/>
      <c r="GI71" s="65"/>
      <c r="GJ71" s="64"/>
      <c r="GK71" s="65"/>
      <c r="GL71" s="64"/>
      <c r="GM71" s="65"/>
      <c r="GN71" s="64"/>
      <c r="GO71" s="65"/>
      <c r="GP71" s="64"/>
      <c r="GQ71" s="65"/>
      <c r="GR71" s="64"/>
      <c r="GS71" s="65"/>
      <c r="GT71" s="64"/>
      <c r="GU71" s="65"/>
      <c r="GV71" s="64"/>
      <c r="GW71" s="65"/>
      <c r="GX71" s="64"/>
      <c r="GY71" s="65"/>
      <c r="GZ71" s="64"/>
      <c r="HA71" s="65"/>
      <c r="HB71" s="64"/>
      <c r="HC71" s="65"/>
      <c r="HD71" s="64"/>
      <c r="HE71" s="65"/>
      <c r="HF71" s="64"/>
      <c r="HG71" s="65"/>
      <c r="HH71" s="64"/>
      <c r="HI71" s="65"/>
      <c r="HJ71" s="64"/>
      <c r="HK71" s="65"/>
      <c r="HL71" s="64"/>
      <c r="HM71" s="65"/>
      <c r="HN71" s="64"/>
      <c r="HO71" s="65"/>
      <c r="HP71" s="64"/>
      <c r="HQ71" s="65"/>
      <c r="HR71" s="64"/>
      <c r="HS71" s="65"/>
      <c r="HT71" s="64"/>
      <c r="HU71" s="65"/>
      <c r="HV71" s="64"/>
      <c r="HW71" s="65"/>
      <c r="HX71" s="64"/>
      <c r="HY71" s="65"/>
      <c r="HZ71" s="64"/>
      <c r="IA71" s="65"/>
      <c r="IB71" s="64"/>
      <c r="IC71" s="65"/>
      <c r="ID71" s="64"/>
      <c r="IE71" s="65"/>
      <c r="IF71" s="64"/>
      <c r="IG71" s="65"/>
      <c r="IH71" s="64"/>
      <c r="II71" s="65"/>
      <c r="IJ71" s="64"/>
      <c r="IK71" s="65"/>
      <c r="IL71" s="64"/>
      <c r="IM71" s="65"/>
      <c r="IN71" s="64"/>
      <c r="IO71" s="65"/>
      <c r="IP71" s="64"/>
      <c r="IQ71" s="65"/>
      <c r="IR71" s="64"/>
      <c r="IS71" s="65"/>
      <c r="IT71" s="64"/>
      <c r="IU71" s="65"/>
      <c r="IV71" s="64"/>
      <c r="IW71" s="65"/>
      <c r="IX71" s="64"/>
      <c r="IY71" s="65"/>
      <c r="IZ71" s="64"/>
      <c r="JA71" s="65"/>
      <c r="JB71" s="64"/>
      <c r="JC71" s="65"/>
      <c r="JD71" s="64"/>
      <c r="JE71" s="65"/>
      <c r="JF71" s="64"/>
      <c r="JG71" s="65"/>
      <c r="JH71" s="64"/>
      <c r="JI71" s="65"/>
      <c r="JJ71" s="64"/>
      <c r="JK71" s="65"/>
      <c r="JL71" s="64"/>
      <c r="JM71" s="65"/>
      <c r="JN71" s="64"/>
      <c r="JO71" s="65"/>
      <c r="JP71" s="64"/>
      <c r="JQ71" s="65"/>
      <c r="JR71" s="64"/>
      <c r="JS71" s="65"/>
      <c r="JT71" s="64"/>
      <c r="JU71" s="65"/>
      <c r="JV71" s="64"/>
      <c r="JW71" s="65"/>
      <c r="JX71" s="64"/>
      <c r="JY71" s="65"/>
      <c r="JZ71" s="64"/>
      <c r="KA71" s="65"/>
      <c r="KB71" s="64"/>
      <c r="KC71" s="65"/>
      <c r="KD71" s="64"/>
      <c r="KE71" s="65"/>
      <c r="KF71" s="64"/>
      <c r="KG71" s="65"/>
      <c r="KH71" s="64"/>
      <c r="KI71" s="65"/>
      <c r="KJ71" s="64"/>
      <c r="KK71" s="65"/>
      <c r="KL71" s="64"/>
      <c r="KM71" s="65"/>
      <c r="KN71" s="64"/>
      <c r="KO71" s="65"/>
      <c r="KP71" s="64"/>
      <c r="KQ71" s="65"/>
      <c r="KR71" s="64"/>
      <c r="KS71" s="65"/>
      <c r="KT71" s="64"/>
      <c r="KU71" s="65"/>
      <c r="KV71" s="64"/>
      <c r="KW71" s="65"/>
      <c r="KX71" s="64"/>
      <c r="KY71" s="65"/>
      <c r="KZ71" s="64"/>
      <c r="LA71" s="65"/>
      <c r="LB71" s="64"/>
      <c r="LC71" s="65"/>
      <c r="LD71" s="64"/>
      <c r="LE71" s="65"/>
      <c r="LH71" s="3">
        <f t="shared" si="78"/>
        <v>0.63706974401054361</v>
      </c>
      <c r="LI71" s="10">
        <f t="shared" si="86"/>
        <v>0.20609963199643691</v>
      </c>
      <c r="LK71" s="12">
        <f t="shared" si="10"/>
        <v>0.63706974401054361</v>
      </c>
      <c r="LL71" s="10" cm="1">
        <f t="array" ref="LL71">INDEX(drag_functions_data,Q71,(2*chosen_drag_function))*$B$3</f>
        <v>0.20609963199643691</v>
      </c>
      <c r="LO71" s="3" t="e">
        <f t="shared" si="80"/>
        <v>#N/A</v>
      </c>
      <c r="LP71" s="10" t="e">
        <f t="shared" si="87"/>
        <v>#N/A</v>
      </c>
      <c r="LR71" s="12">
        <f t="shared" si="11"/>
        <v>0</v>
      </c>
      <c r="LS71" s="10" cm="1">
        <f t="array" ref="LS71">INDEX(drag_functions_data,Q71,(2*$B$6)) * $B$7</f>
        <v>0</v>
      </c>
      <c r="LT71" s="24"/>
      <c r="MD71" t="str">
        <f t="shared" si="12"/>
        <v/>
      </c>
      <c r="ME71" t="str">
        <f t="shared" si="13"/>
        <v/>
      </c>
      <c r="MF71" t="str">
        <f t="shared" si="14"/>
        <v/>
      </c>
      <c r="MG71" t="str">
        <f t="shared" si="15"/>
        <v/>
      </c>
      <c r="MH71" t="str">
        <f t="shared" si="16"/>
        <v/>
      </c>
      <c r="MI71" t="str">
        <f t="shared" si="17"/>
        <v/>
      </c>
      <c r="MN71" t="str">
        <f t="shared" si="18"/>
        <v/>
      </c>
      <c r="MO71" t="str">
        <f t="shared" si="19"/>
        <v/>
      </c>
      <c r="MP71" t="str">
        <f t="shared" si="20"/>
        <v/>
      </c>
      <c r="MQ71" t="str">
        <f t="shared" si="21"/>
        <v/>
      </c>
      <c r="MR71" t="str">
        <f t="shared" si="22"/>
        <v/>
      </c>
      <c r="MS71" t="str">
        <f t="shared" si="23"/>
        <v/>
      </c>
      <c r="MT71" t="str">
        <f t="shared" si="24"/>
        <v/>
      </c>
      <c r="MU71" t="str">
        <f t="shared" si="25"/>
        <v/>
      </c>
      <c r="MV71" t="str">
        <f t="shared" si="26"/>
        <v/>
      </c>
      <c r="MW71" t="str">
        <f t="shared" si="27"/>
        <v/>
      </c>
      <c r="MX71" t="str">
        <f t="shared" si="28"/>
        <v/>
      </c>
      <c r="MY71" t="str">
        <f t="shared" si="29"/>
        <v/>
      </c>
      <c r="MZ71" t="str">
        <f t="shared" si="30"/>
        <v/>
      </c>
      <c r="NA71" t="str">
        <f t="shared" si="31"/>
        <v/>
      </c>
      <c r="NB71" t="str">
        <f t="shared" si="32"/>
        <v/>
      </c>
      <c r="NC71" t="str">
        <f t="shared" si="33"/>
        <v/>
      </c>
      <c r="ND71" t="str">
        <f t="shared" si="34"/>
        <v/>
      </c>
      <c r="NE71" t="str">
        <f t="shared" si="35"/>
        <v/>
      </c>
      <c r="NF71" t="str">
        <f t="shared" si="36"/>
        <v/>
      </c>
      <c r="NG71" t="str">
        <f t="shared" si="37"/>
        <v/>
      </c>
      <c r="NH71" t="str">
        <f t="shared" si="38"/>
        <v/>
      </c>
      <c r="NI71" t="str">
        <f t="shared" si="39"/>
        <v/>
      </c>
      <c r="NJ71" t="str">
        <f t="shared" si="40"/>
        <v/>
      </c>
      <c r="NK71" t="str">
        <f t="shared" si="41"/>
        <v/>
      </c>
      <c r="NL71" t="str">
        <f t="shared" si="42"/>
        <v/>
      </c>
      <c r="NM71" t="str">
        <f t="shared" si="43"/>
        <v/>
      </c>
      <c r="NN71" t="str">
        <f t="shared" si="44"/>
        <v/>
      </c>
      <c r="NO71" t="str">
        <f t="shared" si="45"/>
        <v/>
      </c>
      <c r="NP71" t="str">
        <f t="shared" si="46"/>
        <v/>
      </c>
      <c r="NQ71" t="str">
        <f t="shared" si="47"/>
        <v/>
      </c>
      <c r="NR71" t="str">
        <f t="shared" si="48"/>
        <v/>
      </c>
      <c r="NS71" t="str">
        <f t="shared" si="49"/>
        <v/>
      </c>
      <c r="NT71" t="str">
        <f t="shared" si="50"/>
        <v/>
      </c>
      <c r="NU71" t="str">
        <f t="shared" si="51"/>
        <v/>
      </c>
      <c r="NZ71" t="str">
        <f t="shared" si="84"/>
        <v/>
      </c>
      <c r="OA71" t="str">
        <f t="shared" si="85"/>
        <v/>
      </c>
      <c r="OB71" t="str">
        <f t="shared" si="52"/>
        <v/>
      </c>
      <c r="OC71" t="str">
        <f t="shared" si="53"/>
        <v/>
      </c>
      <c r="OD71" t="str">
        <f t="shared" si="54"/>
        <v/>
      </c>
      <c r="OE71" t="str">
        <f t="shared" si="55"/>
        <v/>
      </c>
      <c r="OF71" t="str">
        <f t="shared" si="56"/>
        <v/>
      </c>
      <c r="OG71" t="str">
        <f t="shared" si="57"/>
        <v/>
      </c>
      <c r="OH71" t="str">
        <f t="shared" si="58"/>
        <v/>
      </c>
      <c r="OI71" t="str">
        <f t="shared" si="59"/>
        <v/>
      </c>
      <c r="OJ71" t="str">
        <f t="shared" si="60"/>
        <v/>
      </c>
      <c r="OK71" t="str">
        <f t="shared" si="61"/>
        <v/>
      </c>
      <c r="OL71" t="str">
        <f t="shared" si="62"/>
        <v/>
      </c>
      <c r="OM71" t="str">
        <f t="shared" si="63"/>
        <v/>
      </c>
      <c r="ON71" t="str">
        <f t="shared" si="64"/>
        <v/>
      </c>
      <c r="OO71" t="str">
        <f t="shared" si="65"/>
        <v/>
      </c>
      <c r="OP71" t="str">
        <f t="shared" si="66"/>
        <v/>
      </c>
      <c r="OQ71" t="str">
        <f t="shared" si="67"/>
        <v/>
      </c>
      <c r="OR71" t="str">
        <f t="shared" si="68"/>
        <v/>
      </c>
      <c r="OS71" t="str">
        <f t="shared" si="69"/>
        <v/>
      </c>
      <c r="OT71" t="str">
        <f t="shared" si="70"/>
        <v/>
      </c>
      <c r="OU71" t="str">
        <f t="shared" si="71"/>
        <v/>
      </c>
      <c r="OV71" t="str">
        <f t="shared" si="72"/>
        <v/>
      </c>
      <c r="OW71" t="str">
        <f t="shared" si="73"/>
        <v/>
      </c>
      <c r="OX71" t="str">
        <f t="shared" si="74"/>
        <v/>
      </c>
      <c r="OY71" t="str">
        <f t="shared" si="75"/>
        <v/>
      </c>
      <c r="OZ71" t="str">
        <f t="shared" si="76"/>
        <v/>
      </c>
      <c r="PA71" t="str">
        <f t="shared" si="77"/>
        <v/>
      </c>
    </row>
    <row r="72" spans="17:417" x14ac:dyDescent="0.25">
      <c r="Q72" s="38">
        <f t="shared" si="82"/>
        <v>57</v>
      </c>
      <c r="R72" s="21"/>
      <c r="S72" s="22"/>
      <c r="T72" s="178"/>
      <c r="U72" s="179"/>
      <c r="V72" s="24"/>
      <c r="W72" s="24"/>
      <c r="X72" s="178">
        <v>0.65048320955564665</v>
      </c>
      <c r="Y72" s="179">
        <v>0.20760036142756369</v>
      </c>
      <c r="Z72" s="24"/>
      <c r="AA72" s="26"/>
      <c r="AB72" s="25"/>
      <c r="AC72" s="26"/>
      <c r="AD72" s="25"/>
      <c r="AE72" s="26"/>
      <c r="AF72" s="25"/>
      <c r="AG72" s="26"/>
      <c r="AH72" s="25"/>
      <c r="AI72" s="26"/>
      <c r="AJ72" s="25"/>
      <c r="AK72" s="26"/>
      <c r="AL72" s="25"/>
      <c r="AM72" s="26"/>
      <c r="AN72" s="25"/>
      <c r="AO72" s="26"/>
      <c r="AP72" s="25"/>
      <c r="AQ72" s="26"/>
      <c r="AR72" s="25"/>
      <c r="AS72" s="26"/>
      <c r="AT72" s="25"/>
      <c r="AU72" s="26"/>
      <c r="AV72" s="25"/>
      <c r="AW72" s="26"/>
      <c r="AX72" s="25"/>
      <c r="AY72" s="26"/>
      <c r="AZ72" s="25"/>
      <c r="BA72" s="26"/>
      <c r="BB72" s="25"/>
      <c r="BC72" s="26"/>
      <c r="BD72" s="25"/>
      <c r="BE72" s="26"/>
      <c r="BF72" s="25"/>
      <c r="BG72" s="26"/>
      <c r="BH72" s="25"/>
      <c r="BI72" s="26"/>
      <c r="BJ72" s="25"/>
      <c r="BK72" s="26"/>
      <c r="BL72" s="25"/>
      <c r="BM72" s="26"/>
      <c r="BN72" s="25"/>
      <c r="BO72" s="26"/>
      <c r="BP72" s="25"/>
      <c r="BQ72" s="26"/>
      <c r="BR72" s="25"/>
      <c r="BS72" s="26"/>
      <c r="BT72" s="25"/>
      <c r="BU72" s="26"/>
      <c r="BV72" s="25"/>
      <c r="BW72" s="26"/>
      <c r="BX72" s="25"/>
      <c r="BY72" s="26"/>
      <c r="BZ72" s="25"/>
      <c r="CA72" s="26"/>
      <c r="CB72" s="25"/>
      <c r="CC72" s="26"/>
      <c r="CD72" s="25"/>
      <c r="CE72" s="26"/>
      <c r="CF72" s="25"/>
      <c r="CG72" s="26"/>
      <c r="CH72" s="25"/>
      <c r="CI72" s="26"/>
      <c r="CJ72" s="25"/>
      <c r="CK72" s="26"/>
      <c r="CL72" s="25"/>
      <c r="CM72" s="26"/>
      <c r="CN72" s="25"/>
      <c r="CO72" s="26"/>
      <c r="CP72" s="315">
        <f t="shared" si="88"/>
        <v>14</v>
      </c>
      <c r="CQ72" s="26">
        <f t="shared" si="89"/>
        <v>0.10690449676496976</v>
      </c>
      <c r="CR72" s="25"/>
      <c r="CS72" s="26"/>
      <c r="CT72" s="25"/>
      <c r="CU72" s="26"/>
      <c r="CV72" s="25"/>
      <c r="CW72" s="26"/>
      <c r="CX72" s="25"/>
      <c r="CY72" s="26"/>
      <c r="CZ72" s="264"/>
      <c r="DA72" s="265"/>
      <c r="DB72" s="264"/>
      <c r="DC72" s="265"/>
      <c r="DD72" s="264"/>
      <c r="DE72" s="265"/>
      <c r="DF72" s="64"/>
      <c r="DG72" s="65"/>
      <c r="DH72" s="64"/>
      <c r="DI72" s="65"/>
      <c r="DJ72" s="64"/>
      <c r="DK72" s="65"/>
      <c r="DL72" s="64"/>
      <c r="DM72" s="65"/>
      <c r="DN72" s="64"/>
      <c r="DO72" s="65"/>
      <c r="DP72" s="64"/>
      <c r="DQ72" s="65"/>
      <c r="DR72" s="64"/>
      <c r="DS72" s="65"/>
      <c r="DT72" s="64"/>
      <c r="DU72" s="65"/>
      <c r="DV72" s="64"/>
      <c r="DW72" s="65"/>
      <c r="DX72" s="64"/>
      <c r="DY72" s="65"/>
      <c r="DZ72" s="64"/>
      <c r="EA72" s="65"/>
      <c r="EB72" s="64"/>
      <c r="EC72" s="65"/>
      <c r="ED72" s="64"/>
      <c r="EE72" s="65"/>
      <c r="EF72" s="64"/>
      <c r="EG72" s="65"/>
      <c r="EH72" s="64"/>
      <c r="EI72" s="65"/>
      <c r="EJ72" s="64"/>
      <c r="EK72" s="65"/>
      <c r="EL72" s="64"/>
      <c r="EM72" s="65"/>
      <c r="EN72" s="64"/>
      <c r="EO72" s="65"/>
      <c r="EP72" s="64"/>
      <c r="EQ72" s="65"/>
      <c r="ER72" s="64"/>
      <c r="ES72" s="65"/>
      <c r="ET72" s="64"/>
      <c r="EU72" s="65"/>
      <c r="EV72" s="64"/>
      <c r="EW72" s="65"/>
      <c r="EX72" s="64"/>
      <c r="EY72" s="65"/>
      <c r="EZ72" s="64"/>
      <c r="FA72" s="65"/>
      <c r="FB72" s="64"/>
      <c r="FC72" s="65"/>
      <c r="FD72" s="64"/>
      <c r="FE72" s="65"/>
      <c r="FF72" s="64"/>
      <c r="FG72" s="65"/>
      <c r="FH72" s="64"/>
      <c r="FI72" s="65"/>
      <c r="FJ72" s="64"/>
      <c r="FK72" s="65"/>
      <c r="FL72" s="64"/>
      <c r="FM72" s="65"/>
      <c r="FN72" s="64"/>
      <c r="FO72" s="65"/>
      <c r="FP72" s="64"/>
      <c r="FQ72" s="65"/>
      <c r="FR72" s="64"/>
      <c r="FS72" s="65"/>
      <c r="FT72" s="64"/>
      <c r="FU72" s="65"/>
      <c r="FV72" s="64"/>
      <c r="FW72" s="65"/>
      <c r="FX72" s="64"/>
      <c r="FY72" s="65"/>
      <c r="FZ72" s="64"/>
      <c r="GA72" s="65"/>
      <c r="GB72" s="64"/>
      <c r="GC72" s="65"/>
      <c r="GD72" s="64"/>
      <c r="GE72" s="65"/>
      <c r="GF72" s="64"/>
      <c r="GG72" s="65"/>
      <c r="GH72" s="64"/>
      <c r="GI72" s="65"/>
      <c r="GJ72" s="64"/>
      <c r="GK72" s="65"/>
      <c r="GL72" s="64"/>
      <c r="GM72" s="65"/>
      <c r="GN72" s="64"/>
      <c r="GO72" s="65"/>
      <c r="GP72" s="64"/>
      <c r="GQ72" s="65"/>
      <c r="GR72" s="64"/>
      <c r="GS72" s="65"/>
      <c r="GT72" s="64"/>
      <c r="GU72" s="65"/>
      <c r="GV72" s="64"/>
      <c r="GW72" s="65"/>
      <c r="GX72" s="64"/>
      <c r="GY72" s="65"/>
      <c r="GZ72" s="64"/>
      <c r="HA72" s="65"/>
      <c r="HB72" s="64"/>
      <c r="HC72" s="65"/>
      <c r="HD72" s="64"/>
      <c r="HE72" s="65"/>
      <c r="HF72" s="64"/>
      <c r="HG72" s="65"/>
      <c r="HH72" s="64"/>
      <c r="HI72" s="65"/>
      <c r="HJ72" s="64"/>
      <c r="HK72" s="65"/>
      <c r="HL72" s="64"/>
      <c r="HM72" s="65"/>
      <c r="HN72" s="64"/>
      <c r="HO72" s="65"/>
      <c r="HP72" s="64"/>
      <c r="HQ72" s="65"/>
      <c r="HR72" s="64"/>
      <c r="HS72" s="65"/>
      <c r="HT72" s="64"/>
      <c r="HU72" s="65"/>
      <c r="HV72" s="64"/>
      <c r="HW72" s="65"/>
      <c r="HX72" s="64"/>
      <c r="HY72" s="65"/>
      <c r="HZ72" s="64"/>
      <c r="IA72" s="65"/>
      <c r="IB72" s="64"/>
      <c r="IC72" s="65"/>
      <c r="ID72" s="64"/>
      <c r="IE72" s="65"/>
      <c r="IF72" s="64"/>
      <c r="IG72" s="65"/>
      <c r="IH72" s="64"/>
      <c r="II72" s="65"/>
      <c r="IJ72" s="64"/>
      <c r="IK72" s="65"/>
      <c r="IL72" s="64"/>
      <c r="IM72" s="65"/>
      <c r="IN72" s="64"/>
      <c r="IO72" s="65"/>
      <c r="IP72" s="64"/>
      <c r="IQ72" s="65"/>
      <c r="IR72" s="64"/>
      <c r="IS72" s="65"/>
      <c r="IT72" s="64"/>
      <c r="IU72" s="65"/>
      <c r="IV72" s="64"/>
      <c r="IW72" s="65"/>
      <c r="IX72" s="64"/>
      <c r="IY72" s="65"/>
      <c r="IZ72" s="64"/>
      <c r="JA72" s="65"/>
      <c r="JB72" s="64"/>
      <c r="JC72" s="65"/>
      <c r="JD72" s="64"/>
      <c r="JE72" s="65"/>
      <c r="JF72" s="64"/>
      <c r="JG72" s="65"/>
      <c r="JH72" s="64"/>
      <c r="JI72" s="65"/>
      <c r="JJ72" s="64"/>
      <c r="JK72" s="65"/>
      <c r="JL72" s="64"/>
      <c r="JM72" s="65"/>
      <c r="JN72" s="64"/>
      <c r="JO72" s="65"/>
      <c r="JP72" s="64"/>
      <c r="JQ72" s="65"/>
      <c r="JR72" s="64"/>
      <c r="JS72" s="65"/>
      <c r="JT72" s="64"/>
      <c r="JU72" s="65"/>
      <c r="JV72" s="64"/>
      <c r="JW72" s="65"/>
      <c r="JX72" s="64"/>
      <c r="JY72" s="65"/>
      <c r="JZ72" s="64"/>
      <c r="KA72" s="65"/>
      <c r="KB72" s="64"/>
      <c r="KC72" s="65"/>
      <c r="KD72" s="64"/>
      <c r="KE72" s="65"/>
      <c r="KF72" s="64"/>
      <c r="KG72" s="65"/>
      <c r="KH72" s="64"/>
      <c r="KI72" s="65"/>
      <c r="KJ72" s="64"/>
      <c r="KK72" s="65"/>
      <c r="KL72" s="64"/>
      <c r="KM72" s="65"/>
      <c r="KN72" s="64"/>
      <c r="KO72" s="65"/>
      <c r="KP72" s="64"/>
      <c r="KQ72" s="65"/>
      <c r="KR72" s="64"/>
      <c r="KS72" s="65"/>
      <c r="KT72" s="64"/>
      <c r="KU72" s="65"/>
      <c r="KV72" s="64"/>
      <c r="KW72" s="65"/>
      <c r="KX72" s="64"/>
      <c r="KY72" s="65"/>
      <c r="KZ72" s="64"/>
      <c r="LA72" s="65"/>
      <c r="LB72" s="64"/>
      <c r="LC72" s="65"/>
      <c r="LD72" s="64"/>
      <c r="LE72" s="65"/>
      <c r="LH72" s="3">
        <f t="shared" si="78"/>
        <v>0.65048320955564665</v>
      </c>
      <c r="LI72" s="10">
        <f t="shared" si="86"/>
        <v>0.20760036142756369</v>
      </c>
      <c r="LK72" s="12">
        <f t="shared" si="10"/>
        <v>0.65048320955564665</v>
      </c>
      <c r="LL72" s="10" cm="1">
        <f t="array" ref="LL72">INDEX(drag_functions_data,Q72,(2*chosen_drag_function))*$B$3</f>
        <v>0.20760036142756369</v>
      </c>
      <c r="LO72" s="3" t="e">
        <f t="shared" si="80"/>
        <v>#N/A</v>
      </c>
      <c r="LP72" s="10" t="e">
        <f t="shared" si="87"/>
        <v>#N/A</v>
      </c>
      <c r="LR72" s="12">
        <f t="shared" si="11"/>
        <v>0</v>
      </c>
      <c r="LS72" s="10" cm="1">
        <f t="array" ref="LS72">INDEX(drag_functions_data,Q72,(2*$B$6)) * $B$7</f>
        <v>0</v>
      </c>
      <c r="LT72" s="24"/>
      <c r="MD72" t="str">
        <f t="shared" si="12"/>
        <v/>
      </c>
      <c r="ME72" t="str">
        <f t="shared" si="13"/>
        <v/>
      </c>
      <c r="MF72" t="str">
        <f t="shared" si="14"/>
        <v/>
      </c>
      <c r="MG72" t="str">
        <f t="shared" si="15"/>
        <v/>
      </c>
      <c r="MH72" t="str">
        <f t="shared" si="16"/>
        <v/>
      </c>
      <c r="MI72" t="str">
        <f t="shared" si="17"/>
        <v/>
      </c>
      <c r="MN72" t="str">
        <f t="shared" si="18"/>
        <v/>
      </c>
      <c r="MO72" t="str">
        <f t="shared" si="19"/>
        <v/>
      </c>
      <c r="MP72" t="str">
        <f t="shared" si="20"/>
        <v/>
      </c>
      <c r="MQ72" t="str">
        <f t="shared" si="21"/>
        <v/>
      </c>
      <c r="MR72" t="str">
        <f t="shared" si="22"/>
        <v/>
      </c>
      <c r="MS72" t="str">
        <f t="shared" si="23"/>
        <v/>
      </c>
      <c r="MT72" t="str">
        <f t="shared" si="24"/>
        <v/>
      </c>
      <c r="MU72" t="str">
        <f t="shared" si="25"/>
        <v/>
      </c>
      <c r="MV72" t="str">
        <f t="shared" si="26"/>
        <v/>
      </c>
      <c r="MW72" t="str">
        <f t="shared" si="27"/>
        <v/>
      </c>
      <c r="MX72" t="str">
        <f t="shared" si="28"/>
        <v/>
      </c>
      <c r="MY72" t="str">
        <f t="shared" si="29"/>
        <v/>
      </c>
      <c r="MZ72" t="str">
        <f t="shared" si="30"/>
        <v/>
      </c>
      <c r="NA72" t="str">
        <f t="shared" si="31"/>
        <v/>
      </c>
      <c r="NB72" t="str">
        <f t="shared" si="32"/>
        <v/>
      </c>
      <c r="NC72" t="str">
        <f t="shared" si="33"/>
        <v/>
      </c>
      <c r="ND72" t="str">
        <f t="shared" si="34"/>
        <v/>
      </c>
      <c r="NE72" t="str">
        <f t="shared" si="35"/>
        <v/>
      </c>
      <c r="NF72" t="str">
        <f t="shared" si="36"/>
        <v/>
      </c>
      <c r="NG72" t="str">
        <f t="shared" si="37"/>
        <v/>
      </c>
      <c r="NH72" t="str">
        <f t="shared" si="38"/>
        <v/>
      </c>
      <c r="NI72" t="str">
        <f t="shared" si="39"/>
        <v/>
      </c>
      <c r="NJ72" t="str">
        <f t="shared" si="40"/>
        <v/>
      </c>
      <c r="NK72" t="str">
        <f t="shared" si="41"/>
        <v/>
      </c>
      <c r="NL72" t="str">
        <f t="shared" si="42"/>
        <v/>
      </c>
      <c r="NM72" t="str">
        <f t="shared" si="43"/>
        <v/>
      </c>
      <c r="NN72" t="str">
        <f t="shared" si="44"/>
        <v/>
      </c>
      <c r="NO72" t="str">
        <f t="shared" si="45"/>
        <v/>
      </c>
      <c r="NP72" t="str">
        <f t="shared" si="46"/>
        <v/>
      </c>
      <c r="NQ72" t="str">
        <f t="shared" si="47"/>
        <v/>
      </c>
      <c r="NR72" t="str">
        <f t="shared" si="48"/>
        <v/>
      </c>
      <c r="NS72" t="str">
        <f t="shared" si="49"/>
        <v/>
      </c>
      <c r="NT72" t="str">
        <f t="shared" si="50"/>
        <v/>
      </c>
      <c r="NU72" t="str">
        <f t="shared" si="51"/>
        <v/>
      </c>
      <c r="NZ72" t="str">
        <f t="shared" si="84"/>
        <v/>
      </c>
      <c r="OA72" t="str">
        <f t="shared" si="85"/>
        <v/>
      </c>
      <c r="OB72" t="str">
        <f t="shared" si="52"/>
        <v/>
      </c>
      <c r="OC72" t="str">
        <f t="shared" si="53"/>
        <v/>
      </c>
      <c r="OD72" t="str">
        <f t="shared" si="54"/>
        <v/>
      </c>
      <c r="OE72" t="str">
        <f t="shared" si="55"/>
        <v/>
      </c>
      <c r="OF72" t="str">
        <f t="shared" si="56"/>
        <v/>
      </c>
      <c r="OG72" t="str">
        <f t="shared" si="57"/>
        <v/>
      </c>
      <c r="OH72" t="str">
        <f t="shared" si="58"/>
        <v/>
      </c>
      <c r="OI72" t="str">
        <f t="shared" si="59"/>
        <v/>
      </c>
      <c r="OJ72" t="str">
        <f t="shared" si="60"/>
        <v/>
      </c>
      <c r="OK72" t="str">
        <f t="shared" si="61"/>
        <v/>
      </c>
      <c r="OL72" t="str">
        <f t="shared" si="62"/>
        <v/>
      </c>
      <c r="OM72" t="str">
        <f t="shared" si="63"/>
        <v/>
      </c>
      <c r="ON72" t="str">
        <f t="shared" si="64"/>
        <v/>
      </c>
      <c r="OO72" t="str">
        <f t="shared" si="65"/>
        <v/>
      </c>
      <c r="OP72" t="str">
        <f t="shared" si="66"/>
        <v/>
      </c>
      <c r="OQ72" t="str">
        <f t="shared" si="67"/>
        <v/>
      </c>
      <c r="OR72" t="str">
        <f t="shared" si="68"/>
        <v/>
      </c>
      <c r="OS72" t="str">
        <f t="shared" si="69"/>
        <v/>
      </c>
      <c r="OT72" t="str">
        <f t="shared" si="70"/>
        <v/>
      </c>
      <c r="OU72" t="str">
        <f t="shared" si="71"/>
        <v/>
      </c>
      <c r="OV72" t="str">
        <f t="shared" si="72"/>
        <v/>
      </c>
      <c r="OW72" t="str">
        <f t="shared" si="73"/>
        <v/>
      </c>
      <c r="OX72" t="str">
        <f t="shared" si="74"/>
        <v/>
      </c>
      <c r="OY72" t="str">
        <f t="shared" si="75"/>
        <v/>
      </c>
      <c r="OZ72" t="str">
        <f t="shared" si="76"/>
        <v/>
      </c>
      <c r="PA72" t="str">
        <f t="shared" si="77"/>
        <v/>
      </c>
    </row>
    <row r="73" spans="17:417" x14ac:dyDescent="0.25">
      <c r="Q73" s="38">
        <f t="shared" si="82"/>
        <v>58</v>
      </c>
      <c r="R73" s="21"/>
      <c r="S73" s="22"/>
      <c r="T73" s="178"/>
      <c r="U73" s="179"/>
      <c r="V73" s="24"/>
      <c r="W73" s="24"/>
      <c r="X73" s="178">
        <v>0.66362561214435578</v>
      </c>
      <c r="Y73" s="179">
        <v>0.20933461944102152</v>
      </c>
      <c r="Z73" s="24"/>
      <c r="AA73" s="26"/>
      <c r="AB73" s="25"/>
      <c r="AC73" s="26"/>
      <c r="AD73" s="25"/>
      <c r="AE73" s="26"/>
      <c r="AF73" s="25"/>
      <c r="AG73" s="26"/>
      <c r="AH73" s="25"/>
      <c r="AI73" s="26"/>
      <c r="AJ73" s="25"/>
      <c r="AK73" s="26"/>
      <c r="AL73" s="25"/>
      <c r="AM73" s="26"/>
      <c r="AN73" s="25"/>
      <c r="AO73" s="26"/>
      <c r="AP73" s="25"/>
      <c r="AQ73" s="26"/>
      <c r="AR73" s="25"/>
      <c r="AS73" s="26"/>
      <c r="AT73" s="25"/>
      <c r="AU73" s="26"/>
      <c r="AV73" s="25"/>
      <c r="AW73" s="26"/>
      <c r="AX73" s="25"/>
      <c r="AY73" s="26"/>
      <c r="AZ73" s="25"/>
      <c r="BA73" s="26"/>
      <c r="BB73" s="25"/>
      <c r="BC73" s="26"/>
      <c r="BD73" s="25"/>
      <c r="BE73" s="26"/>
      <c r="BF73" s="25"/>
      <c r="BG73" s="26"/>
      <c r="BH73" s="25"/>
      <c r="BI73" s="26"/>
      <c r="BJ73" s="25"/>
      <c r="BK73" s="26"/>
      <c r="BL73" s="25"/>
      <c r="BM73" s="26"/>
      <c r="BN73" s="25"/>
      <c r="BO73" s="26"/>
      <c r="BP73" s="25"/>
      <c r="BQ73" s="26"/>
      <c r="BR73" s="25"/>
      <c r="BS73" s="26"/>
      <c r="BT73" s="25"/>
      <c r="BU73" s="26"/>
      <c r="BV73" s="25"/>
      <c r="BW73" s="26"/>
      <c r="BX73" s="25"/>
      <c r="BY73" s="26"/>
      <c r="BZ73" s="25"/>
      <c r="CA73" s="26"/>
      <c r="CB73" s="25"/>
      <c r="CC73" s="26"/>
      <c r="CD73" s="25"/>
      <c r="CE73" s="26"/>
      <c r="CF73" s="25"/>
      <c r="CG73" s="26"/>
      <c r="CH73" s="25"/>
      <c r="CI73" s="26"/>
      <c r="CJ73" s="25"/>
      <c r="CK73" s="26"/>
      <c r="CL73" s="25"/>
      <c r="CM73" s="26"/>
      <c r="CN73" s="25"/>
      <c r="CO73" s="26"/>
      <c r="CP73" s="315">
        <f t="shared" si="88"/>
        <v>14.25</v>
      </c>
      <c r="CQ73" s="26">
        <f t="shared" si="89"/>
        <v>0.10596258856520351</v>
      </c>
      <c r="CR73" s="25"/>
      <c r="CS73" s="26"/>
      <c r="CT73" s="25"/>
      <c r="CU73" s="26"/>
      <c r="CV73" s="25"/>
      <c r="CW73" s="26"/>
      <c r="CX73" s="25"/>
      <c r="CY73" s="26"/>
      <c r="CZ73" s="264"/>
      <c r="DA73" s="265"/>
      <c r="DB73" s="264"/>
      <c r="DC73" s="265"/>
      <c r="DD73" s="264"/>
      <c r="DE73" s="265"/>
      <c r="DF73" s="64"/>
      <c r="DG73" s="65"/>
      <c r="DH73" s="64"/>
      <c r="DI73" s="65"/>
      <c r="DJ73" s="64"/>
      <c r="DK73" s="65"/>
      <c r="DL73" s="64"/>
      <c r="DM73" s="65"/>
      <c r="DN73" s="64"/>
      <c r="DO73" s="65"/>
      <c r="DP73" s="64"/>
      <c r="DQ73" s="65"/>
      <c r="DR73" s="64"/>
      <c r="DS73" s="65"/>
      <c r="DT73" s="64"/>
      <c r="DU73" s="65"/>
      <c r="DV73" s="64"/>
      <c r="DW73" s="65"/>
      <c r="DX73" s="64"/>
      <c r="DY73" s="65"/>
      <c r="DZ73" s="64"/>
      <c r="EA73" s="65"/>
      <c r="EB73" s="64"/>
      <c r="EC73" s="65"/>
      <c r="ED73" s="64"/>
      <c r="EE73" s="65"/>
      <c r="EF73" s="64"/>
      <c r="EG73" s="65"/>
      <c r="EH73" s="64"/>
      <c r="EI73" s="65"/>
      <c r="EJ73" s="64"/>
      <c r="EK73" s="65"/>
      <c r="EL73" s="64"/>
      <c r="EM73" s="65"/>
      <c r="EN73" s="64"/>
      <c r="EO73" s="65"/>
      <c r="EP73" s="64"/>
      <c r="EQ73" s="65"/>
      <c r="ER73" s="64"/>
      <c r="ES73" s="65"/>
      <c r="ET73" s="64"/>
      <c r="EU73" s="65"/>
      <c r="EV73" s="64"/>
      <c r="EW73" s="65"/>
      <c r="EX73" s="64"/>
      <c r="EY73" s="65"/>
      <c r="EZ73" s="64"/>
      <c r="FA73" s="65"/>
      <c r="FB73" s="64"/>
      <c r="FC73" s="65"/>
      <c r="FD73" s="64"/>
      <c r="FE73" s="65"/>
      <c r="FF73" s="64"/>
      <c r="FG73" s="65"/>
      <c r="FH73" s="64"/>
      <c r="FI73" s="65"/>
      <c r="FJ73" s="64"/>
      <c r="FK73" s="65"/>
      <c r="FL73" s="64"/>
      <c r="FM73" s="65"/>
      <c r="FN73" s="64"/>
      <c r="FO73" s="65"/>
      <c r="FP73" s="64"/>
      <c r="FQ73" s="65"/>
      <c r="FR73" s="64"/>
      <c r="FS73" s="65"/>
      <c r="FT73" s="64"/>
      <c r="FU73" s="65"/>
      <c r="FV73" s="64"/>
      <c r="FW73" s="65"/>
      <c r="FX73" s="64"/>
      <c r="FY73" s="65"/>
      <c r="FZ73" s="64"/>
      <c r="GA73" s="65"/>
      <c r="GB73" s="64"/>
      <c r="GC73" s="65"/>
      <c r="GD73" s="64"/>
      <c r="GE73" s="65"/>
      <c r="GF73" s="64"/>
      <c r="GG73" s="65"/>
      <c r="GH73" s="64"/>
      <c r="GI73" s="65"/>
      <c r="GJ73" s="64"/>
      <c r="GK73" s="65"/>
      <c r="GL73" s="64"/>
      <c r="GM73" s="65"/>
      <c r="GN73" s="64"/>
      <c r="GO73" s="65"/>
      <c r="GP73" s="64"/>
      <c r="GQ73" s="65"/>
      <c r="GR73" s="64"/>
      <c r="GS73" s="65"/>
      <c r="GT73" s="64"/>
      <c r="GU73" s="65"/>
      <c r="GV73" s="64"/>
      <c r="GW73" s="65"/>
      <c r="GX73" s="64"/>
      <c r="GY73" s="65"/>
      <c r="GZ73" s="64"/>
      <c r="HA73" s="65"/>
      <c r="HB73" s="64"/>
      <c r="HC73" s="65"/>
      <c r="HD73" s="64"/>
      <c r="HE73" s="65"/>
      <c r="HF73" s="64"/>
      <c r="HG73" s="65"/>
      <c r="HH73" s="64"/>
      <c r="HI73" s="65"/>
      <c r="HJ73" s="64"/>
      <c r="HK73" s="65"/>
      <c r="HL73" s="64"/>
      <c r="HM73" s="65"/>
      <c r="HN73" s="64"/>
      <c r="HO73" s="65"/>
      <c r="HP73" s="64"/>
      <c r="HQ73" s="65"/>
      <c r="HR73" s="64"/>
      <c r="HS73" s="65"/>
      <c r="HT73" s="64"/>
      <c r="HU73" s="65"/>
      <c r="HV73" s="64"/>
      <c r="HW73" s="65"/>
      <c r="HX73" s="64"/>
      <c r="HY73" s="65"/>
      <c r="HZ73" s="64"/>
      <c r="IA73" s="65"/>
      <c r="IB73" s="64"/>
      <c r="IC73" s="65"/>
      <c r="ID73" s="64"/>
      <c r="IE73" s="65"/>
      <c r="IF73" s="64"/>
      <c r="IG73" s="65"/>
      <c r="IH73" s="64"/>
      <c r="II73" s="65"/>
      <c r="IJ73" s="64"/>
      <c r="IK73" s="65"/>
      <c r="IL73" s="64"/>
      <c r="IM73" s="65"/>
      <c r="IN73" s="64"/>
      <c r="IO73" s="65"/>
      <c r="IP73" s="64"/>
      <c r="IQ73" s="65"/>
      <c r="IR73" s="64"/>
      <c r="IS73" s="65"/>
      <c r="IT73" s="64"/>
      <c r="IU73" s="65"/>
      <c r="IV73" s="64"/>
      <c r="IW73" s="65"/>
      <c r="IX73" s="64"/>
      <c r="IY73" s="65"/>
      <c r="IZ73" s="64"/>
      <c r="JA73" s="65"/>
      <c r="JB73" s="64"/>
      <c r="JC73" s="65"/>
      <c r="JD73" s="64"/>
      <c r="JE73" s="65"/>
      <c r="JF73" s="64"/>
      <c r="JG73" s="65"/>
      <c r="JH73" s="64"/>
      <c r="JI73" s="65"/>
      <c r="JJ73" s="64"/>
      <c r="JK73" s="65"/>
      <c r="JL73" s="64"/>
      <c r="JM73" s="65"/>
      <c r="JN73" s="64"/>
      <c r="JO73" s="65"/>
      <c r="JP73" s="64"/>
      <c r="JQ73" s="65"/>
      <c r="JR73" s="64"/>
      <c r="JS73" s="65"/>
      <c r="JT73" s="64"/>
      <c r="JU73" s="65"/>
      <c r="JV73" s="64"/>
      <c r="JW73" s="65"/>
      <c r="JX73" s="64"/>
      <c r="JY73" s="65"/>
      <c r="JZ73" s="64"/>
      <c r="KA73" s="65"/>
      <c r="KB73" s="64"/>
      <c r="KC73" s="65"/>
      <c r="KD73" s="64"/>
      <c r="KE73" s="65"/>
      <c r="KF73" s="64"/>
      <c r="KG73" s="65"/>
      <c r="KH73" s="64"/>
      <c r="KI73" s="65"/>
      <c r="KJ73" s="64"/>
      <c r="KK73" s="65"/>
      <c r="KL73" s="64"/>
      <c r="KM73" s="65"/>
      <c r="KN73" s="64"/>
      <c r="KO73" s="65"/>
      <c r="KP73" s="64"/>
      <c r="KQ73" s="65"/>
      <c r="KR73" s="64"/>
      <c r="KS73" s="65"/>
      <c r="KT73" s="64"/>
      <c r="KU73" s="65"/>
      <c r="KV73" s="64"/>
      <c r="KW73" s="65"/>
      <c r="KX73" s="64"/>
      <c r="KY73" s="65"/>
      <c r="KZ73" s="64"/>
      <c r="LA73" s="65"/>
      <c r="LB73" s="64"/>
      <c r="LC73" s="65"/>
      <c r="LD73" s="64"/>
      <c r="LE73" s="65"/>
      <c r="LH73" s="3">
        <f t="shared" si="78"/>
        <v>0.66362561214435578</v>
      </c>
      <c r="LI73" s="10">
        <f t="shared" si="86"/>
        <v>0.20933461944102152</v>
      </c>
      <c r="LK73" s="12">
        <f t="shared" si="10"/>
        <v>0.66362561214435578</v>
      </c>
      <c r="LL73" s="10" cm="1">
        <f t="array" ref="LL73">INDEX(drag_functions_data,Q73,(2*chosen_drag_function))*$B$3</f>
        <v>0.20933461944102152</v>
      </c>
      <c r="LO73" s="3" t="e">
        <f t="shared" si="80"/>
        <v>#N/A</v>
      </c>
      <c r="LP73" s="10" t="e">
        <f t="shared" si="87"/>
        <v>#N/A</v>
      </c>
      <c r="LR73" s="12">
        <f t="shared" si="11"/>
        <v>0</v>
      </c>
      <c r="LS73" s="10" cm="1">
        <f t="array" ref="LS73">INDEX(drag_functions_data,Q73,(2*$B$6)) * $B$7</f>
        <v>0</v>
      </c>
      <c r="LT73" s="24"/>
      <c r="MD73" t="str">
        <f t="shared" si="12"/>
        <v/>
      </c>
      <c r="ME73" t="str">
        <f t="shared" si="13"/>
        <v/>
      </c>
      <c r="MF73" t="str">
        <f t="shared" si="14"/>
        <v/>
      </c>
      <c r="MG73" t="str">
        <f t="shared" si="15"/>
        <v/>
      </c>
      <c r="MH73" t="str">
        <f t="shared" si="16"/>
        <v/>
      </c>
      <c r="MI73" t="str">
        <f t="shared" si="17"/>
        <v/>
      </c>
      <c r="MN73" t="str">
        <f t="shared" si="18"/>
        <v/>
      </c>
      <c r="MO73" t="str">
        <f t="shared" si="19"/>
        <v/>
      </c>
      <c r="MP73" t="str">
        <f t="shared" si="20"/>
        <v/>
      </c>
      <c r="MQ73" t="str">
        <f t="shared" si="21"/>
        <v/>
      </c>
      <c r="MR73" t="str">
        <f t="shared" si="22"/>
        <v/>
      </c>
      <c r="MS73" t="str">
        <f t="shared" si="23"/>
        <v/>
      </c>
      <c r="MT73" t="str">
        <f t="shared" si="24"/>
        <v/>
      </c>
      <c r="MU73" t="str">
        <f t="shared" si="25"/>
        <v/>
      </c>
      <c r="MV73" t="str">
        <f t="shared" si="26"/>
        <v/>
      </c>
      <c r="MW73" t="str">
        <f t="shared" si="27"/>
        <v/>
      </c>
      <c r="MX73" t="str">
        <f t="shared" si="28"/>
        <v/>
      </c>
      <c r="MY73" t="str">
        <f t="shared" si="29"/>
        <v/>
      </c>
      <c r="MZ73" t="str">
        <f t="shared" si="30"/>
        <v/>
      </c>
      <c r="NA73" t="str">
        <f t="shared" si="31"/>
        <v/>
      </c>
      <c r="NB73" t="str">
        <f t="shared" si="32"/>
        <v/>
      </c>
      <c r="NC73" t="str">
        <f t="shared" si="33"/>
        <v/>
      </c>
      <c r="ND73" t="str">
        <f t="shared" si="34"/>
        <v/>
      </c>
      <c r="NE73" t="str">
        <f t="shared" si="35"/>
        <v/>
      </c>
      <c r="NF73" t="str">
        <f t="shared" si="36"/>
        <v/>
      </c>
      <c r="NG73" t="str">
        <f t="shared" si="37"/>
        <v/>
      </c>
      <c r="NH73" t="str">
        <f t="shared" si="38"/>
        <v/>
      </c>
      <c r="NI73" t="str">
        <f t="shared" si="39"/>
        <v/>
      </c>
      <c r="NJ73" t="str">
        <f t="shared" si="40"/>
        <v/>
      </c>
      <c r="NK73" t="str">
        <f t="shared" si="41"/>
        <v/>
      </c>
      <c r="NL73" t="str">
        <f t="shared" si="42"/>
        <v/>
      </c>
      <c r="NM73" t="str">
        <f t="shared" si="43"/>
        <v/>
      </c>
      <c r="NN73" t="str">
        <f t="shared" si="44"/>
        <v/>
      </c>
      <c r="NO73" t="str">
        <f t="shared" si="45"/>
        <v/>
      </c>
      <c r="NP73" t="str">
        <f t="shared" si="46"/>
        <v/>
      </c>
      <c r="NQ73" t="str">
        <f t="shared" si="47"/>
        <v/>
      </c>
      <c r="NR73" t="str">
        <f t="shared" si="48"/>
        <v/>
      </c>
      <c r="NS73" t="str">
        <f t="shared" si="49"/>
        <v/>
      </c>
      <c r="NT73" t="str">
        <f t="shared" si="50"/>
        <v/>
      </c>
      <c r="NU73" t="str">
        <f t="shared" si="51"/>
        <v/>
      </c>
      <c r="NZ73" t="str">
        <f t="shared" si="84"/>
        <v/>
      </c>
      <c r="OA73" t="str">
        <f t="shared" si="85"/>
        <v/>
      </c>
      <c r="OB73" t="str">
        <f t="shared" si="52"/>
        <v/>
      </c>
      <c r="OC73" t="str">
        <f t="shared" si="53"/>
        <v/>
      </c>
      <c r="OD73" t="str">
        <f t="shared" si="54"/>
        <v/>
      </c>
      <c r="OE73" t="str">
        <f t="shared" si="55"/>
        <v/>
      </c>
      <c r="OF73" t="str">
        <f t="shared" si="56"/>
        <v/>
      </c>
      <c r="OG73" t="str">
        <f t="shared" si="57"/>
        <v/>
      </c>
      <c r="OH73" t="str">
        <f t="shared" si="58"/>
        <v/>
      </c>
      <c r="OI73" t="str">
        <f t="shared" si="59"/>
        <v/>
      </c>
      <c r="OJ73" t="str">
        <f t="shared" si="60"/>
        <v/>
      </c>
      <c r="OK73" t="str">
        <f t="shared" si="61"/>
        <v/>
      </c>
      <c r="OL73" t="str">
        <f t="shared" si="62"/>
        <v/>
      </c>
      <c r="OM73" t="str">
        <f t="shared" si="63"/>
        <v/>
      </c>
      <c r="ON73" t="str">
        <f t="shared" si="64"/>
        <v/>
      </c>
      <c r="OO73" t="str">
        <f t="shared" si="65"/>
        <v/>
      </c>
      <c r="OP73" t="str">
        <f t="shared" si="66"/>
        <v/>
      </c>
      <c r="OQ73" t="str">
        <f t="shared" si="67"/>
        <v/>
      </c>
      <c r="OR73" t="str">
        <f t="shared" si="68"/>
        <v/>
      </c>
      <c r="OS73" t="str">
        <f t="shared" si="69"/>
        <v/>
      </c>
      <c r="OT73" t="str">
        <f t="shared" si="70"/>
        <v/>
      </c>
      <c r="OU73" t="str">
        <f t="shared" si="71"/>
        <v/>
      </c>
      <c r="OV73" t="str">
        <f t="shared" si="72"/>
        <v/>
      </c>
      <c r="OW73" t="str">
        <f t="shared" si="73"/>
        <v/>
      </c>
      <c r="OX73" t="str">
        <f t="shared" si="74"/>
        <v/>
      </c>
      <c r="OY73" t="str">
        <f t="shared" si="75"/>
        <v/>
      </c>
      <c r="OZ73" t="str">
        <f t="shared" si="76"/>
        <v/>
      </c>
      <c r="PA73" t="str">
        <f t="shared" si="77"/>
        <v/>
      </c>
    </row>
    <row r="74" spans="17:417" x14ac:dyDescent="0.25">
      <c r="Q74" s="38">
        <f t="shared" si="82"/>
        <v>59</v>
      </c>
      <c r="R74" s="21"/>
      <c r="S74" s="22"/>
      <c r="T74" s="178"/>
      <c r="U74" s="179"/>
      <c r="V74" s="24"/>
      <c r="W74" s="24"/>
      <c r="X74" s="178">
        <v>0.67651274952814211</v>
      </c>
      <c r="Y74" s="179">
        <v>0.21139183587473398</v>
      </c>
      <c r="Z74" s="24"/>
      <c r="AA74" s="26"/>
      <c r="AB74" s="25"/>
      <c r="AC74" s="26"/>
      <c r="AD74" s="25"/>
      <c r="AE74" s="26"/>
      <c r="AF74" s="25"/>
      <c r="AG74" s="26"/>
      <c r="AH74" s="25"/>
      <c r="AI74" s="26"/>
      <c r="AJ74" s="25"/>
      <c r="AK74" s="26"/>
      <c r="AL74" s="25"/>
      <c r="AM74" s="26"/>
      <c r="AN74" s="25"/>
      <c r="AO74" s="26"/>
      <c r="AP74" s="25"/>
      <c r="AQ74" s="26"/>
      <c r="AR74" s="25"/>
      <c r="AS74" s="26"/>
      <c r="AT74" s="25"/>
      <c r="AU74" s="26"/>
      <c r="AV74" s="25"/>
      <c r="AW74" s="26"/>
      <c r="AX74" s="25"/>
      <c r="AY74" s="26"/>
      <c r="AZ74" s="25"/>
      <c r="BA74" s="26"/>
      <c r="BB74" s="25"/>
      <c r="BC74" s="26"/>
      <c r="BD74" s="25"/>
      <c r="BE74" s="26"/>
      <c r="BF74" s="25"/>
      <c r="BG74" s="26"/>
      <c r="BH74" s="25"/>
      <c r="BI74" s="26"/>
      <c r="BJ74" s="25"/>
      <c r="BK74" s="26"/>
      <c r="BL74" s="25"/>
      <c r="BM74" s="26"/>
      <c r="BN74" s="25"/>
      <c r="BO74" s="26"/>
      <c r="BP74" s="25"/>
      <c r="BQ74" s="26"/>
      <c r="BR74" s="25"/>
      <c r="BS74" s="26"/>
      <c r="BT74" s="25"/>
      <c r="BU74" s="26"/>
      <c r="BV74" s="25"/>
      <c r="BW74" s="26"/>
      <c r="BX74" s="25"/>
      <c r="BY74" s="26"/>
      <c r="BZ74" s="25"/>
      <c r="CA74" s="26"/>
      <c r="CB74" s="25"/>
      <c r="CC74" s="26"/>
      <c r="CD74" s="25"/>
      <c r="CE74" s="26"/>
      <c r="CF74" s="25"/>
      <c r="CG74" s="26"/>
      <c r="CH74" s="25"/>
      <c r="CI74" s="26"/>
      <c r="CJ74" s="25"/>
      <c r="CK74" s="26"/>
      <c r="CL74" s="25"/>
      <c r="CM74" s="26"/>
      <c r="CN74" s="25"/>
      <c r="CO74" s="26"/>
      <c r="CP74" s="315">
        <f t="shared" si="88"/>
        <v>14.5</v>
      </c>
      <c r="CQ74" s="26">
        <f t="shared" si="89"/>
        <v>0.10504514628777804</v>
      </c>
      <c r="CR74" s="25"/>
      <c r="CS74" s="26"/>
      <c r="CT74" s="25"/>
      <c r="CU74" s="26"/>
      <c r="CV74" s="25"/>
      <c r="CW74" s="26"/>
      <c r="CX74" s="25"/>
      <c r="CY74" s="26"/>
      <c r="CZ74" s="264"/>
      <c r="DA74" s="265"/>
      <c r="DB74" s="264"/>
      <c r="DC74" s="265"/>
      <c r="DD74" s="264"/>
      <c r="DE74" s="265"/>
      <c r="DF74" s="64"/>
      <c r="DG74" s="65"/>
      <c r="DH74" s="64"/>
      <c r="DI74" s="65"/>
      <c r="DJ74" s="64"/>
      <c r="DK74" s="65"/>
      <c r="DL74" s="64"/>
      <c r="DM74" s="65"/>
      <c r="DN74" s="64"/>
      <c r="DO74" s="65"/>
      <c r="DP74" s="64"/>
      <c r="DQ74" s="65"/>
      <c r="DR74" s="64"/>
      <c r="DS74" s="65"/>
      <c r="DT74" s="64"/>
      <c r="DU74" s="65"/>
      <c r="DV74" s="64"/>
      <c r="DW74" s="65"/>
      <c r="DX74" s="64"/>
      <c r="DY74" s="65"/>
      <c r="DZ74" s="64"/>
      <c r="EA74" s="65"/>
      <c r="EB74" s="64"/>
      <c r="EC74" s="65"/>
      <c r="ED74" s="64"/>
      <c r="EE74" s="65"/>
      <c r="EF74" s="64"/>
      <c r="EG74" s="65"/>
      <c r="EH74" s="64"/>
      <c r="EI74" s="65"/>
      <c r="EJ74" s="64"/>
      <c r="EK74" s="65"/>
      <c r="EL74" s="64"/>
      <c r="EM74" s="65"/>
      <c r="EN74" s="64"/>
      <c r="EO74" s="65"/>
      <c r="EP74" s="64"/>
      <c r="EQ74" s="65"/>
      <c r="ER74" s="64"/>
      <c r="ES74" s="65"/>
      <c r="ET74" s="64"/>
      <c r="EU74" s="65"/>
      <c r="EV74" s="64"/>
      <c r="EW74" s="65"/>
      <c r="EX74" s="64"/>
      <c r="EY74" s="65"/>
      <c r="EZ74" s="64"/>
      <c r="FA74" s="65"/>
      <c r="FB74" s="64"/>
      <c r="FC74" s="65"/>
      <c r="FD74" s="64"/>
      <c r="FE74" s="65"/>
      <c r="FF74" s="64"/>
      <c r="FG74" s="65"/>
      <c r="FH74" s="64"/>
      <c r="FI74" s="65"/>
      <c r="FJ74" s="64"/>
      <c r="FK74" s="65"/>
      <c r="FL74" s="64"/>
      <c r="FM74" s="65"/>
      <c r="FN74" s="64"/>
      <c r="FO74" s="65"/>
      <c r="FP74" s="64"/>
      <c r="FQ74" s="65"/>
      <c r="FR74" s="64"/>
      <c r="FS74" s="65"/>
      <c r="FT74" s="64"/>
      <c r="FU74" s="65"/>
      <c r="FV74" s="64"/>
      <c r="FW74" s="65"/>
      <c r="FX74" s="64"/>
      <c r="FY74" s="65"/>
      <c r="FZ74" s="64"/>
      <c r="GA74" s="65"/>
      <c r="GB74" s="64"/>
      <c r="GC74" s="65"/>
      <c r="GD74" s="64"/>
      <c r="GE74" s="65"/>
      <c r="GF74" s="64"/>
      <c r="GG74" s="65"/>
      <c r="GH74" s="64"/>
      <c r="GI74" s="65"/>
      <c r="GJ74" s="64"/>
      <c r="GK74" s="65"/>
      <c r="GL74" s="64"/>
      <c r="GM74" s="65"/>
      <c r="GN74" s="64"/>
      <c r="GO74" s="65"/>
      <c r="GP74" s="64"/>
      <c r="GQ74" s="65"/>
      <c r="GR74" s="64"/>
      <c r="GS74" s="65"/>
      <c r="GT74" s="64"/>
      <c r="GU74" s="65"/>
      <c r="GV74" s="64"/>
      <c r="GW74" s="65"/>
      <c r="GX74" s="64"/>
      <c r="GY74" s="65"/>
      <c r="GZ74" s="64"/>
      <c r="HA74" s="65"/>
      <c r="HB74" s="64"/>
      <c r="HC74" s="65"/>
      <c r="HD74" s="64"/>
      <c r="HE74" s="65"/>
      <c r="HF74" s="64"/>
      <c r="HG74" s="65"/>
      <c r="HH74" s="64"/>
      <c r="HI74" s="65"/>
      <c r="HJ74" s="64"/>
      <c r="HK74" s="65"/>
      <c r="HL74" s="64"/>
      <c r="HM74" s="65"/>
      <c r="HN74" s="64"/>
      <c r="HO74" s="65"/>
      <c r="HP74" s="64"/>
      <c r="HQ74" s="65"/>
      <c r="HR74" s="64"/>
      <c r="HS74" s="65"/>
      <c r="HT74" s="64"/>
      <c r="HU74" s="65"/>
      <c r="HV74" s="64"/>
      <c r="HW74" s="65"/>
      <c r="HX74" s="64"/>
      <c r="HY74" s="65"/>
      <c r="HZ74" s="64"/>
      <c r="IA74" s="65"/>
      <c r="IB74" s="64"/>
      <c r="IC74" s="65"/>
      <c r="ID74" s="64"/>
      <c r="IE74" s="65"/>
      <c r="IF74" s="64"/>
      <c r="IG74" s="65"/>
      <c r="IH74" s="64"/>
      <c r="II74" s="65"/>
      <c r="IJ74" s="64"/>
      <c r="IK74" s="65"/>
      <c r="IL74" s="64"/>
      <c r="IM74" s="65"/>
      <c r="IN74" s="64"/>
      <c r="IO74" s="65"/>
      <c r="IP74" s="64"/>
      <c r="IQ74" s="65"/>
      <c r="IR74" s="64"/>
      <c r="IS74" s="65"/>
      <c r="IT74" s="64"/>
      <c r="IU74" s="65"/>
      <c r="IV74" s="64"/>
      <c r="IW74" s="65"/>
      <c r="IX74" s="64"/>
      <c r="IY74" s="65"/>
      <c r="IZ74" s="64"/>
      <c r="JA74" s="65"/>
      <c r="JB74" s="64"/>
      <c r="JC74" s="65"/>
      <c r="JD74" s="64"/>
      <c r="JE74" s="65"/>
      <c r="JF74" s="64"/>
      <c r="JG74" s="65"/>
      <c r="JH74" s="64"/>
      <c r="JI74" s="65"/>
      <c r="JJ74" s="64"/>
      <c r="JK74" s="65"/>
      <c r="JL74" s="64"/>
      <c r="JM74" s="65"/>
      <c r="JN74" s="64"/>
      <c r="JO74" s="65"/>
      <c r="JP74" s="64"/>
      <c r="JQ74" s="65"/>
      <c r="JR74" s="64"/>
      <c r="JS74" s="65"/>
      <c r="JT74" s="64"/>
      <c r="JU74" s="65"/>
      <c r="JV74" s="64"/>
      <c r="JW74" s="65"/>
      <c r="JX74" s="64"/>
      <c r="JY74" s="65"/>
      <c r="JZ74" s="64"/>
      <c r="KA74" s="65"/>
      <c r="KB74" s="64"/>
      <c r="KC74" s="65"/>
      <c r="KD74" s="64"/>
      <c r="KE74" s="65"/>
      <c r="KF74" s="64"/>
      <c r="KG74" s="65"/>
      <c r="KH74" s="64"/>
      <c r="KI74" s="65"/>
      <c r="KJ74" s="64"/>
      <c r="KK74" s="65"/>
      <c r="KL74" s="64"/>
      <c r="KM74" s="65"/>
      <c r="KN74" s="64"/>
      <c r="KO74" s="65"/>
      <c r="KP74" s="64"/>
      <c r="KQ74" s="65"/>
      <c r="KR74" s="64"/>
      <c r="KS74" s="65"/>
      <c r="KT74" s="64"/>
      <c r="KU74" s="65"/>
      <c r="KV74" s="64"/>
      <c r="KW74" s="65"/>
      <c r="KX74" s="64"/>
      <c r="KY74" s="65"/>
      <c r="KZ74" s="64"/>
      <c r="LA74" s="65"/>
      <c r="LB74" s="64"/>
      <c r="LC74" s="65"/>
      <c r="LD74" s="64"/>
      <c r="LE74" s="65"/>
      <c r="LH74" s="3">
        <f t="shared" si="78"/>
        <v>0.67651274952814211</v>
      </c>
      <c r="LI74" s="10">
        <f t="shared" si="86"/>
        <v>0.21139183587473398</v>
      </c>
      <c r="LK74" s="12">
        <f t="shared" si="10"/>
        <v>0.67651274952814211</v>
      </c>
      <c r="LL74" s="10" cm="1">
        <f t="array" ref="LL74">INDEX(drag_functions_data,Q74,(2*chosen_drag_function))*$B$3</f>
        <v>0.21139183587473398</v>
      </c>
      <c r="LO74" s="3" t="e">
        <f t="shared" si="80"/>
        <v>#N/A</v>
      </c>
      <c r="LP74" s="10" t="e">
        <f t="shared" si="87"/>
        <v>#N/A</v>
      </c>
      <c r="LR74" s="12">
        <f t="shared" si="11"/>
        <v>0</v>
      </c>
      <c r="LS74" s="10" cm="1">
        <f t="array" ref="LS74">INDEX(drag_functions_data,Q74,(2*$B$6)) * $B$7</f>
        <v>0</v>
      </c>
      <c r="LT74" s="24"/>
      <c r="MD74" t="str">
        <f t="shared" si="12"/>
        <v/>
      </c>
      <c r="ME74" t="str">
        <f t="shared" si="13"/>
        <v/>
      </c>
      <c r="MF74" t="str">
        <f t="shared" si="14"/>
        <v/>
      </c>
      <c r="MG74" t="str">
        <f t="shared" si="15"/>
        <v/>
      </c>
      <c r="MH74" t="str">
        <f t="shared" si="16"/>
        <v/>
      </c>
      <c r="MI74" t="str">
        <f t="shared" si="17"/>
        <v/>
      </c>
      <c r="MN74" t="str">
        <f t="shared" si="18"/>
        <v/>
      </c>
      <c r="MO74" t="str">
        <f t="shared" si="19"/>
        <v/>
      </c>
      <c r="MP74" t="str">
        <f t="shared" si="20"/>
        <v/>
      </c>
      <c r="MQ74" t="str">
        <f t="shared" si="21"/>
        <v/>
      </c>
      <c r="MR74" t="str">
        <f t="shared" si="22"/>
        <v/>
      </c>
      <c r="MS74" t="str">
        <f t="shared" si="23"/>
        <v/>
      </c>
      <c r="MT74" t="str">
        <f t="shared" si="24"/>
        <v/>
      </c>
      <c r="MU74" t="str">
        <f t="shared" si="25"/>
        <v/>
      </c>
      <c r="MV74" t="str">
        <f t="shared" si="26"/>
        <v/>
      </c>
      <c r="MW74" t="str">
        <f t="shared" si="27"/>
        <v/>
      </c>
      <c r="MX74" t="str">
        <f t="shared" si="28"/>
        <v/>
      </c>
      <c r="MY74" t="str">
        <f t="shared" si="29"/>
        <v/>
      </c>
      <c r="MZ74" t="str">
        <f t="shared" si="30"/>
        <v/>
      </c>
      <c r="NA74" t="str">
        <f t="shared" si="31"/>
        <v/>
      </c>
      <c r="NB74" t="str">
        <f t="shared" si="32"/>
        <v/>
      </c>
      <c r="NC74" t="str">
        <f t="shared" si="33"/>
        <v/>
      </c>
      <c r="ND74" t="str">
        <f t="shared" si="34"/>
        <v/>
      </c>
      <c r="NE74" t="str">
        <f t="shared" si="35"/>
        <v/>
      </c>
      <c r="NF74" t="str">
        <f t="shared" si="36"/>
        <v/>
      </c>
      <c r="NG74" t="str">
        <f t="shared" si="37"/>
        <v/>
      </c>
      <c r="NH74" t="str">
        <f t="shared" si="38"/>
        <v/>
      </c>
      <c r="NI74" t="str">
        <f t="shared" si="39"/>
        <v/>
      </c>
      <c r="NJ74" t="str">
        <f t="shared" si="40"/>
        <v/>
      </c>
      <c r="NK74" t="str">
        <f t="shared" si="41"/>
        <v/>
      </c>
      <c r="NL74" t="str">
        <f t="shared" si="42"/>
        <v/>
      </c>
      <c r="NM74" t="str">
        <f t="shared" si="43"/>
        <v/>
      </c>
      <c r="NN74" t="str">
        <f t="shared" si="44"/>
        <v/>
      </c>
      <c r="NO74" t="str">
        <f t="shared" si="45"/>
        <v/>
      </c>
      <c r="NP74" t="str">
        <f t="shared" si="46"/>
        <v/>
      </c>
      <c r="NQ74" t="str">
        <f t="shared" si="47"/>
        <v/>
      </c>
      <c r="NR74" t="str">
        <f t="shared" si="48"/>
        <v/>
      </c>
      <c r="NS74" t="str">
        <f t="shared" si="49"/>
        <v/>
      </c>
      <c r="NT74" t="str">
        <f t="shared" si="50"/>
        <v/>
      </c>
      <c r="NU74" t="str">
        <f t="shared" si="51"/>
        <v/>
      </c>
      <c r="NZ74" t="str">
        <f t="shared" si="84"/>
        <v/>
      </c>
      <c r="OA74" t="str">
        <f t="shared" si="85"/>
        <v/>
      </c>
      <c r="OB74" t="str">
        <f t="shared" si="52"/>
        <v/>
      </c>
      <c r="OC74" t="str">
        <f t="shared" si="53"/>
        <v/>
      </c>
      <c r="OD74" t="str">
        <f t="shared" si="54"/>
        <v/>
      </c>
      <c r="OE74" t="str">
        <f t="shared" si="55"/>
        <v/>
      </c>
      <c r="OF74" t="str">
        <f t="shared" si="56"/>
        <v/>
      </c>
      <c r="OG74" t="str">
        <f t="shared" si="57"/>
        <v/>
      </c>
      <c r="OH74" t="str">
        <f t="shared" si="58"/>
        <v/>
      </c>
      <c r="OI74" t="str">
        <f t="shared" si="59"/>
        <v/>
      </c>
      <c r="OJ74" t="str">
        <f t="shared" si="60"/>
        <v/>
      </c>
      <c r="OK74" t="str">
        <f t="shared" si="61"/>
        <v/>
      </c>
      <c r="OL74" t="str">
        <f t="shared" si="62"/>
        <v/>
      </c>
      <c r="OM74" t="str">
        <f t="shared" si="63"/>
        <v/>
      </c>
      <c r="ON74" t="str">
        <f t="shared" si="64"/>
        <v/>
      </c>
      <c r="OO74" t="str">
        <f t="shared" si="65"/>
        <v/>
      </c>
      <c r="OP74" t="str">
        <f t="shared" si="66"/>
        <v/>
      </c>
      <c r="OQ74" t="str">
        <f t="shared" si="67"/>
        <v/>
      </c>
      <c r="OR74" t="str">
        <f t="shared" si="68"/>
        <v/>
      </c>
      <c r="OS74" t="str">
        <f t="shared" si="69"/>
        <v/>
      </c>
      <c r="OT74" t="str">
        <f t="shared" si="70"/>
        <v/>
      </c>
      <c r="OU74" t="str">
        <f t="shared" si="71"/>
        <v/>
      </c>
      <c r="OV74" t="str">
        <f t="shared" si="72"/>
        <v/>
      </c>
      <c r="OW74" t="str">
        <f t="shared" si="73"/>
        <v/>
      </c>
      <c r="OX74" t="str">
        <f t="shared" si="74"/>
        <v/>
      </c>
      <c r="OY74" t="str">
        <f t="shared" si="75"/>
        <v/>
      </c>
      <c r="OZ74" t="str">
        <f t="shared" si="76"/>
        <v/>
      </c>
      <c r="PA74" t="str">
        <f t="shared" si="77"/>
        <v/>
      </c>
    </row>
    <row r="75" spans="17:417" x14ac:dyDescent="0.25">
      <c r="Q75" s="38">
        <f t="shared" si="82"/>
        <v>60</v>
      </c>
      <c r="R75" s="21"/>
      <c r="S75" s="22"/>
      <c r="T75" s="178"/>
      <c r="U75" s="179"/>
      <c r="V75" s="24"/>
      <c r="W75" s="24"/>
      <c r="X75" s="178">
        <v>0.68915894208395967</v>
      </c>
      <c r="Y75" s="179">
        <v>0.21371982039537751</v>
      </c>
      <c r="Z75" s="24"/>
      <c r="AA75" s="26"/>
      <c r="AB75" s="25"/>
      <c r="AC75" s="26"/>
      <c r="AD75" s="25"/>
      <c r="AE75" s="26"/>
      <c r="AF75" s="25"/>
      <c r="AG75" s="26"/>
      <c r="AH75" s="25"/>
      <c r="AI75" s="26"/>
      <c r="AJ75" s="25"/>
      <c r="AK75" s="26"/>
      <c r="AL75" s="25"/>
      <c r="AM75" s="26"/>
      <c r="AN75" s="25"/>
      <c r="AO75" s="26"/>
      <c r="AP75" s="25"/>
      <c r="AQ75" s="26"/>
      <c r="AR75" s="25"/>
      <c r="AS75" s="26"/>
      <c r="AT75" s="25"/>
      <c r="AU75" s="26"/>
      <c r="AV75" s="25"/>
      <c r="AW75" s="26"/>
      <c r="AX75" s="25"/>
      <c r="AY75" s="26"/>
      <c r="AZ75" s="25"/>
      <c r="BA75" s="26"/>
      <c r="BB75" s="25"/>
      <c r="BC75" s="26"/>
      <c r="BD75" s="25"/>
      <c r="BE75" s="26"/>
      <c r="BF75" s="25"/>
      <c r="BG75" s="26"/>
      <c r="BH75" s="25"/>
      <c r="BI75" s="26"/>
      <c r="BJ75" s="25"/>
      <c r="BK75" s="26"/>
      <c r="BL75" s="25"/>
      <c r="BM75" s="26"/>
      <c r="BN75" s="25"/>
      <c r="BO75" s="26"/>
      <c r="BP75" s="25"/>
      <c r="BQ75" s="26"/>
      <c r="BR75" s="25"/>
      <c r="BS75" s="26"/>
      <c r="BT75" s="25"/>
      <c r="BU75" s="26"/>
      <c r="BV75" s="25"/>
      <c r="BW75" s="26"/>
      <c r="BX75" s="25"/>
      <c r="BY75" s="26"/>
      <c r="BZ75" s="25"/>
      <c r="CA75" s="26"/>
      <c r="CB75" s="25"/>
      <c r="CC75" s="26"/>
      <c r="CD75" s="25"/>
      <c r="CE75" s="26"/>
      <c r="CF75" s="25"/>
      <c r="CG75" s="26"/>
      <c r="CH75" s="25"/>
      <c r="CI75" s="26"/>
      <c r="CJ75" s="25"/>
      <c r="CK75" s="26"/>
      <c r="CL75" s="25"/>
      <c r="CM75" s="26"/>
      <c r="CN75" s="25"/>
      <c r="CO75" s="26"/>
      <c r="CP75" s="315">
        <f t="shared" si="88"/>
        <v>14.75</v>
      </c>
      <c r="CQ75" s="26">
        <f t="shared" si="89"/>
        <v>0.10415112878465911</v>
      </c>
      <c r="CR75" s="25"/>
      <c r="CS75" s="26"/>
      <c r="CT75" s="25"/>
      <c r="CU75" s="26"/>
      <c r="CV75" s="25"/>
      <c r="CW75" s="26"/>
      <c r="CX75" s="25"/>
      <c r="CY75" s="26"/>
      <c r="CZ75" s="264"/>
      <c r="DA75" s="265"/>
      <c r="DB75" s="264"/>
      <c r="DC75" s="265"/>
      <c r="DD75" s="264"/>
      <c r="DE75" s="265"/>
      <c r="DF75" s="64"/>
      <c r="DG75" s="65"/>
      <c r="DH75" s="64"/>
      <c r="DI75" s="65"/>
      <c r="DJ75" s="64"/>
      <c r="DK75" s="65"/>
      <c r="DL75" s="64"/>
      <c r="DM75" s="65"/>
      <c r="DN75" s="64"/>
      <c r="DO75" s="65"/>
      <c r="DP75" s="64"/>
      <c r="DQ75" s="65"/>
      <c r="DR75" s="64"/>
      <c r="DS75" s="65"/>
      <c r="DT75" s="64"/>
      <c r="DU75" s="65"/>
      <c r="DV75" s="64"/>
      <c r="DW75" s="65"/>
      <c r="DX75" s="64"/>
      <c r="DY75" s="65"/>
      <c r="DZ75" s="64"/>
      <c r="EA75" s="65"/>
      <c r="EB75" s="64"/>
      <c r="EC75" s="65"/>
      <c r="ED75" s="64"/>
      <c r="EE75" s="65"/>
      <c r="EF75" s="64"/>
      <c r="EG75" s="65"/>
      <c r="EH75" s="64"/>
      <c r="EI75" s="65"/>
      <c r="EJ75" s="64"/>
      <c r="EK75" s="65"/>
      <c r="EL75" s="64"/>
      <c r="EM75" s="65"/>
      <c r="EN75" s="64"/>
      <c r="EO75" s="65"/>
      <c r="EP75" s="64"/>
      <c r="EQ75" s="65"/>
      <c r="ER75" s="64"/>
      <c r="ES75" s="65"/>
      <c r="ET75" s="64"/>
      <c r="EU75" s="65"/>
      <c r="EV75" s="64"/>
      <c r="EW75" s="65"/>
      <c r="EX75" s="64"/>
      <c r="EY75" s="65"/>
      <c r="EZ75" s="64"/>
      <c r="FA75" s="65"/>
      <c r="FB75" s="64"/>
      <c r="FC75" s="65"/>
      <c r="FD75" s="64"/>
      <c r="FE75" s="65"/>
      <c r="FF75" s="64"/>
      <c r="FG75" s="65"/>
      <c r="FH75" s="64"/>
      <c r="FI75" s="65"/>
      <c r="FJ75" s="64"/>
      <c r="FK75" s="65"/>
      <c r="FL75" s="64"/>
      <c r="FM75" s="65"/>
      <c r="FN75" s="64"/>
      <c r="FO75" s="65"/>
      <c r="FP75" s="64"/>
      <c r="FQ75" s="65"/>
      <c r="FR75" s="64"/>
      <c r="FS75" s="65"/>
      <c r="FT75" s="64"/>
      <c r="FU75" s="65"/>
      <c r="FV75" s="64"/>
      <c r="FW75" s="65"/>
      <c r="FX75" s="64"/>
      <c r="FY75" s="65"/>
      <c r="FZ75" s="64"/>
      <c r="GA75" s="65"/>
      <c r="GB75" s="64"/>
      <c r="GC75" s="65"/>
      <c r="GD75" s="64"/>
      <c r="GE75" s="65"/>
      <c r="GF75" s="64"/>
      <c r="GG75" s="65"/>
      <c r="GH75" s="64"/>
      <c r="GI75" s="65"/>
      <c r="GJ75" s="64"/>
      <c r="GK75" s="65"/>
      <c r="GL75" s="64"/>
      <c r="GM75" s="65"/>
      <c r="GN75" s="64"/>
      <c r="GO75" s="65"/>
      <c r="GP75" s="64"/>
      <c r="GQ75" s="65"/>
      <c r="GR75" s="64"/>
      <c r="GS75" s="65"/>
      <c r="GT75" s="64"/>
      <c r="GU75" s="65"/>
      <c r="GV75" s="64"/>
      <c r="GW75" s="65"/>
      <c r="GX75" s="64"/>
      <c r="GY75" s="65"/>
      <c r="GZ75" s="64"/>
      <c r="HA75" s="65"/>
      <c r="HB75" s="64"/>
      <c r="HC75" s="65"/>
      <c r="HD75" s="64"/>
      <c r="HE75" s="65"/>
      <c r="HF75" s="64"/>
      <c r="HG75" s="65"/>
      <c r="HH75" s="64"/>
      <c r="HI75" s="65"/>
      <c r="HJ75" s="64"/>
      <c r="HK75" s="65"/>
      <c r="HL75" s="64"/>
      <c r="HM75" s="65"/>
      <c r="HN75" s="64"/>
      <c r="HO75" s="65"/>
      <c r="HP75" s="64"/>
      <c r="HQ75" s="65"/>
      <c r="HR75" s="64"/>
      <c r="HS75" s="65"/>
      <c r="HT75" s="64"/>
      <c r="HU75" s="65"/>
      <c r="HV75" s="64"/>
      <c r="HW75" s="65"/>
      <c r="HX75" s="64"/>
      <c r="HY75" s="65"/>
      <c r="HZ75" s="64"/>
      <c r="IA75" s="65"/>
      <c r="IB75" s="64"/>
      <c r="IC75" s="65"/>
      <c r="ID75" s="64"/>
      <c r="IE75" s="65"/>
      <c r="IF75" s="64"/>
      <c r="IG75" s="65"/>
      <c r="IH75" s="64"/>
      <c r="II75" s="65"/>
      <c r="IJ75" s="64"/>
      <c r="IK75" s="65"/>
      <c r="IL75" s="64"/>
      <c r="IM75" s="65"/>
      <c r="IN75" s="64"/>
      <c r="IO75" s="65"/>
      <c r="IP75" s="64"/>
      <c r="IQ75" s="65"/>
      <c r="IR75" s="64"/>
      <c r="IS75" s="65"/>
      <c r="IT75" s="64"/>
      <c r="IU75" s="65"/>
      <c r="IV75" s="64"/>
      <c r="IW75" s="65"/>
      <c r="IX75" s="64"/>
      <c r="IY75" s="65"/>
      <c r="IZ75" s="64"/>
      <c r="JA75" s="65"/>
      <c r="JB75" s="64"/>
      <c r="JC75" s="65"/>
      <c r="JD75" s="64"/>
      <c r="JE75" s="65"/>
      <c r="JF75" s="64"/>
      <c r="JG75" s="65"/>
      <c r="JH75" s="64"/>
      <c r="JI75" s="65"/>
      <c r="JJ75" s="64"/>
      <c r="JK75" s="65"/>
      <c r="JL75" s="64"/>
      <c r="JM75" s="65"/>
      <c r="JN75" s="64"/>
      <c r="JO75" s="65"/>
      <c r="JP75" s="64"/>
      <c r="JQ75" s="65"/>
      <c r="JR75" s="64"/>
      <c r="JS75" s="65"/>
      <c r="JT75" s="64"/>
      <c r="JU75" s="65"/>
      <c r="JV75" s="64"/>
      <c r="JW75" s="65"/>
      <c r="JX75" s="64"/>
      <c r="JY75" s="65"/>
      <c r="JZ75" s="64"/>
      <c r="KA75" s="65"/>
      <c r="KB75" s="64"/>
      <c r="KC75" s="65"/>
      <c r="KD75" s="64"/>
      <c r="KE75" s="65"/>
      <c r="KF75" s="64"/>
      <c r="KG75" s="65"/>
      <c r="KH75" s="64"/>
      <c r="KI75" s="65"/>
      <c r="KJ75" s="64"/>
      <c r="KK75" s="65"/>
      <c r="KL75" s="64"/>
      <c r="KM75" s="65"/>
      <c r="KN75" s="64"/>
      <c r="KO75" s="65"/>
      <c r="KP75" s="64"/>
      <c r="KQ75" s="65"/>
      <c r="KR75" s="64"/>
      <c r="KS75" s="65"/>
      <c r="KT75" s="64"/>
      <c r="KU75" s="65"/>
      <c r="KV75" s="64"/>
      <c r="KW75" s="65"/>
      <c r="KX75" s="64"/>
      <c r="KY75" s="65"/>
      <c r="KZ75" s="64"/>
      <c r="LA75" s="65"/>
      <c r="LB75" s="64"/>
      <c r="LC75" s="65"/>
      <c r="LD75" s="64"/>
      <c r="LE75" s="65"/>
      <c r="LH75" s="3">
        <f t="shared" si="78"/>
        <v>0.68915894208395967</v>
      </c>
      <c r="LI75" s="10">
        <f t="shared" si="86"/>
        <v>0.21371982039537751</v>
      </c>
      <c r="LK75" s="12">
        <f t="shared" si="10"/>
        <v>0.68915894208395967</v>
      </c>
      <c r="LL75" s="10" cm="1">
        <f t="array" ref="LL75">INDEX(drag_functions_data,Q75,(2*chosen_drag_function))*$B$3</f>
        <v>0.21371982039537751</v>
      </c>
      <c r="LO75" s="3" t="e">
        <f t="shared" si="80"/>
        <v>#N/A</v>
      </c>
      <c r="LP75" s="10" t="e">
        <f t="shared" si="87"/>
        <v>#N/A</v>
      </c>
      <c r="LR75" s="12">
        <f t="shared" si="11"/>
        <v>0</v>
      </c>
      <c r="LS75" s="10" cm="1">
        <f t="array" ref="LS75">INDEX(drag_functions_data,Q75,(2*$B$6)) * $B$7</f>
        <v>0</v>
      </c>
      <c r="LT75" s="24" t="e">
        <f>LL76/LS122</f>
        <v>#DIV/0!</v>
      </c>
      <c r="ME75" t="str">
        <f>IF(S76 &gt; 0, S76*8/PI(), "")</f>
        <v/>
      </c>
      <c r="MG75" t="str">
        <f>IF(U76 &gt; 0, U76*8/PI(), "")</f>
        <v/>
      </c>
      <c r="MI75" t="str">
        <f>IF(W76 &gt; 0, W76*8/PI(), "")</f>
        <v/>
      </c>
      <c r="MO75" t="str">
        <f>IF(AC76 &gt; 0, AC76*8/PI(), "")</f>
        <v/>
      </c>
      <c r="MQ75" t="str">
        <f>IF(AE76 &gt; 0, AE76*8/PI(), "")</f>
        <v/>
      </c>
      <c r="MS75" t="str">
        <f>IF(AG76 &gt; 0, AG76*8/PI(), "")</f>
        <v/>
      </c>
      <c r="MU75" t="str">
        <f>IF(AI76 &gt; 0, AI76*8/PI(), "")</f>
        <v/>
      </c>
      <c r="MW75" t="str">
        <f>IF(AK76 &gt; 0, AK76*8/PI(), "")</f>
        <v/>
      </c>
      <c r="MY75" t="str">
        <f>IF(AM76 &gt; 0, AM76*8/PI(), "")</f>
        <v/>
      </c>
      <c r="NA75" t="str">
        <f>IF(AO76 &gt; 0, AO76*8/PI(), "")</f>
        <v/>
      </c>
      <c r="NC75" t="str">
        <f>IF(AQ76 &gt; 0, AQ76*8/PI(), "")</f>
        <v/>
      </c>
      <c r="NE75" t="str">
        <f>IF(AS76 &gt; 0, AS76*8/PI(), "")</f>
        <v/>
      </c>
      <c r="NG75" t="str">
        <f>IF(AU76 &gt; 0, AU76*8/PI(), "")</f>
        <v/>
      </c>
      <c r="NI75" t="str">
        <f>IF(AW76 &gt; 0, AW76*8/PI(), "")</f>
        <v/>
      </c>
      <c r="NK75" t="str">
        <f>IF(AY76 &gt; 0, AY76*8/PI(), "")</f>
        <v/>
      </c>
      <c r="NM75" t="str">
        <f>IF(BA76 &gt; 0, BA76*8/PI(), "")</f>
        <v/>
      </c>
      <c r="NO75" t="str">
        <f>IF(BC76 &gt; 0, BC76*8/PI(), "")</f>
        <v/>
      </c>
      <c r="NQ75" t="str">
        <f>IF(BE76 &gt; 0, BE76*8/PI(), "")</f>
        <v/>
      </c>
      <c r="NS75" t="str">
        <f>IF(BG76 &gt; 0, BG76*8/PI(), "")</f>
        <v/>
      </c>
      <c r="NU75" t="str">
        <f>IF(BI76 &gt; 0, BI76*8/PI(), "")</f>
        <v/>
      </c>
      <c r="OA75" t="str">
        <f>IF(BO76 &gt; 0, BO76*8/PI(), "")</f>
        <v/>
      </c>
      <c r="OC75" t="str">
        <f>IF(BQ76 &gt; 0, BQ76*8/PI(), "")</f>
        <v/>
      </c>
      <c r="OE75" t="str">
        <f>IF(BS76 &gt; 0, BS76*8/PI(), "")</f>
        <v/>
      </c>
      <c r="OG75" t="str">
        <f>IF(BU76 &gt; 0, BU76*8/PI(), "")</f>
        <v/>
      </c>
      <c r="OI75" t="str">
        <f>IF(BW76 &gt; 0, BW76*8/PI(), "")</f>
        <v/>
      </c>
      <c r="OK75" t="str">
        <f>IF(BY76 &gt; 0, BY76*8/PI(), "")</f>
        <v/>
      </c>
      <c r="OM75" t="str">
        <f>IF(CA76 &gt; 0, CA76*8/PI(), "")</f>
        <v/>
      </c>
      <c r="OO75" t="str">
        <f>IF(CC76 &gt; 0, CC76*8/PI(), "")</f>
        <v/>
      </c>
      <c r="OQ75" t="str">
        <f>IF(CE76 &gt; 0, CE76*8/PI(), "")</f>
        <v/>
      </c>
      <c r="OS75" t="str">
        <f>IF(CG76 &gt; 0, CG76*8/PI(), "")</f>
        <v/>
      </c>
      <c r="OU75" t="str">
        <f>IF(CI76 &gt; 0, CI76*8/PI(), "")</f>
        <v/>
      </c>
      <c r="OW75" t="str">
        <f>IF(CK76 &gt; 0, CK76*8/PI(), "")</f>
        <v/>
      </c>
      <c r="OY75" t="str">
        <f>IF(CM76 &gt; 0, CM76*8/PI(), "")</f>
        <v/>
      </c>
      <c r="PA75" t="str">
        <f>IF(CO76 &gt; 0, CO76*8/PI(), "")</f>
        <v/>
      </c>
    </row>
    <row r="76" spans="17:417" x14ac:dyDescent="0.25">
      <c r="Q76" s="38">
        <f t="shared" si="82"/>
        <v>61</v>
      </c>
      <c r="R76" s="21"/>
      <c r="S76" s="22"/>
      <c r="T76" s="178"/>
      <c r="U76" s="179"/>
      <c r="V76" s="24"/>
      <c r="W76" s="24"/>
      <c r="X76" s="178">
        <v>0.70157721929552286</v>
      </c>
      <c r="Y76" s="179">
        <v>0.21631603678761782</v>
      </c>
      <c r="Z76" s="24"/>
      <c r="AA76" s="26"/>
      <c r="AB76" s="25"/>
      <c r="AC76" s="26"/>
      <c r="AD76" s="25"/>
      <c r="AE76" s="26"/>
      <c r="AF76" s="25"/>
      <c r="AG76" s="26"/>
      <c r="AH76" s="25"/>
      <c r="AI76" s="26"/>
      <c r="AJ76" s="25"/>
      <c r="AK76" s="26"/>
      <c r="AL76" s="25"/>
      <c r="AM76" s="26"/>
      <c r="AN76" s="25"/>
      <c r="AO76" s="26"/>
      <c r="AP76" s="25"/>
      <c r="AQ76" s="26"/>
      <c r="AR76" s="25"/>
      <c r="AS76" s="26"/>
      <c r="AT76" s="25"/>
      <c r="AU76" s="26"/>
      <c r="AV76" s="25"/>
      <c r="AW76" s="26"/>
      <c r="AX76" s="25"/>
      <c r="AY76" s="26"/>
      <c r="AZ76" s="25"/>
      <c r="BA76" s="26"/>
      <c r="BB76" s="25"/>
      <c r="BC76" s="26"/>
      <c r="BD76" s="25"/>
      <c r="BE76" s="26"/>
      <c r="BF76" s="25"/>
      <c r="BG76" s="26"/>
      <c r="BH76" s="25"/>
      <c r="BI76" s="26"/>
      <c r="BJ76" s="25"/>
      <c r="BK76" s="26"/>
      <c r="BL76" s="25"/>
      <c r="BM76" s="26"/>
      <c r="BN76" s="25"/>
      <c r="BO76" s="26"/>
      <c r="BP76" s="25"/>
      <c r="BQ76" s="26"/>
      <c r="BR76" s="25"/>
      <c r="BS76" s="26"/>
      <c r="BT76" s="25"/>
      <c r="BU76" s="26"/>
      <c r="BV76" s="25"/>
      <c r="BW76" s="26"/>
      <c r="BX76" s="25"/>
      <c r="BY76" s="26"/>
      <c r="BZ76" s="25"/>
      <c r="CA76" s="26"/>
      <c r="CB76" s="25"/>
      <c r="CC76" s="26"/>
      <c r="CD76" s="25"/>
      <c r="CE76" s="26"/>
      <c r="CF76" s="25"/>
      <c r="CG76" s="26"/>
      <c r="CH76" s="25"/>
      <c r="CI76" s="26"/>
      <c r="CJ76" s="25"/>
      <c r="CK76" s="26"/>
      <c r="CL76" s="25"/>
      <c r="CM76" s="26"/>
      <c r="CN76" s="25"/>
      <c r="CO76" s="26"/>
      <c r="CP76" s="315">
        <f t="shared" si="88"/>
        <v>15</v>
      </c>
      <c r="CQ76" s="26">
        <f t="shared" si="89"/>
        <v>0.10327955589886445</v>
      </c>
      <c r="CR76" s="25"/>
      <c r="CS76" s="26"/>
      <c r="CT76" s="25"/>
      <c r="CU76" s="26"/>
      <c r="CV76" s="25"/>
      <c r="CW76" s="26"/>
      <c r="CX76" s="25"/>
      <c r="CY76" s="26"/>
      <c r="CZ76" s="264"/>
      <c r="DA76" s="265"/>
      <c r="DB76" s="264"/>
      <c r="DC76" s="265"/>
      <c r="DD76" s="264"/>
      <c r="DE76" s="265"/>
      <c r="DF76" s="64"/>
      <c r="DG76" s="65"/>
      <c r="DH76" s="64"/>
      <c r="DI76" s="65"/>
      <c r="DJ76" s="64"/>
      <c r="DK76" s="65"/>
      <c r="DL76" s="64"/>
      <c r="DM76" s="65"/>
      <c r="DN76" s="64"/>
      <c r="DO76" s="65"/>
      <c r="DP76" s="64"/>
      <c r="DQ76" s="65"/>
      <c r="DR76" s="64"/>
      <c r="DS76" s="65"/>
      <c r="DT76" s="64"/>
      <c r="DU76" s="65"/>
      <c r="DV76" s="64"/>
      <c r="DW76" s="65"/>
      <c r="DX76" s="64"/>
      <c r="DY76" s="65"/>
      <c r="DZ76" s="64"/>
      <c r="EA76" s="65"/>
      <c r="EB76" s="64"/>
      <c r="EC76" s="65"/>
      <c r="ED76" s="64"/>
      <c r="EE76" s="65"/>
      <c r="EF76" s="64"/>
      <c r="EG76" s="65"/>
      <c r="EH76" s="64"/>
      <c r="EI76" s="65"/>
      <c r="EJ76" s="64"/>
      <c r="EK76" s="65"/>
      <c r="EL76" s="64"/>
      <c r="EM76" s="65"/>
      <c r="EN76" s="64"/>
      <c r="EO76" s="65"/>
      <c r="EP76" s="64"/>
      <c r="EQ76" s="65"/>
      <c r="ER76" s="64"/>
      <c r="ES76" s="65"/>
      <c r="ET76" s="64"/>
      <c r="EU76" s="65"/>
      <c r="EV76" s="64"/>
      <c r="EW76" s="65"/>
      <c r="EX76" s="64"/>
      <c r="EY76" s="65"/>
      <c r="EZ76" s="64"/>
      <c r="FA76" s="65"/>
      <c r="FB76" s="64"/>
      <c r="FC76" s="65"/>
      <c r="FD76" s="64"/>
      <c r="FE76" s="65"/>
      <c r="FF76" s="64"/>
      <c r="FG76" s="65"/>
      <c r="FH76" s="64"/>
      <c r="FI76" s="65"/>
      <c r="FJ76" s="64"/>
      <c r="FK76" s="65"/>
      <c r="FL76" s="64"/>
      <c r="FM76" s="65"/>
      <c r="FN76" s="64"/>
      <c r="FO76" s="65"/>
      <c r="FP76" s="64"/>
      <c r="FQ76" s="65"/>
      <c r="FR76" s="64"/>
      <c r="FS76" s="65"/>
      <c r="FT76" s="64"/>
      <c r="FU76" s="65"/>
      <c r="FV76" s="64"/>
      <c r="FW76" s="65"/>
      <c r="FX76" s="64"/>
      <c r="FY76" s="65"/>
      <c r="FZ76" s="64"/>
      <c r="GA76" s="65"/>
      <c r="GB76" s="64"/>
      <c r="GC76" s="65"/>
      <c r="GD76" s="64"/>
      <c r="GE76" s="65"/>
      <c r="GF76" s="64"/>
      <c r="GG76" s="65"/>
      <c r="GH76" s="64"/>
      <c r="GI76" s="65"/>
      <c r="GJ76" s="64"/>
      <c r="GK76" s="65"/>
      <c r="GL76" s="64"/>
      <c r="GM76" s="65"/>
      <c r="GN76" s="64"/>
      <c r="GO76" s="65"/>
      <c r="GP76" s="64"/>
      <c r="GQ76" s="65"/>
      <c r="GR76" s="64"/>
      <c r="GS76" s="65"/>
      <c r="GT76" s="64"/>
      <c r="GU76" s="65"/>
      <c r="GV76" s="64"/>
      <c r="GW76" s="65"/>
      <c r="GX76" s="64"/>
      <c r="GY76" s="65"/>
      <c r="GZ76" s="64"/>
      <c r="HA76" s="65"/>
      <c r="HB76" s="64"/>
      <c r="HC76" s="65"/>
      <c r="HD76" s="64"/>
      <c r="HE76" s="65"/>
      <c r="HF76" s="64"/>
      <c r="HG76" s="65"/>
      <c r="HH76" s="64"/>
      <c r="HI76" s="65"/>
      <c r="HJ76" s="64"/>
      <c r="HK76" s="65"/>
      <c r="HL76" s="64"/>
      <c r="HM76" s="65"/>
      <c r="HN76" s="64"/>
      <c r="HO76" s="65"/>
      <c r="HP76" s="64"/>
      <c r="HQ76" s="65"/>
      <c r="HR76" s="64"/>
      <c r="HS76" s="65"/>
      <c r="HT76" s="64"/>
      <c r="HU76" s="65"/>
      <c r="HV76" s="64"/>
      <c r="HW76" s="65"/>
      <c r="HX76" s="64"/>
      <c r="HY76" s="65"/>
      <c r="HZ76" s="64"/>
      <c r="IA76" s="65"/>
      <c r="IB76" s="64"/>
      <c r="IC76" s="65"/>
      <c r="ID76" s="64"/>
      <c r="IE76" s="65"/>
      <c r="IF76" s="64"/>
      <c r="IG76" s="65"/>
      <c r="IH76" s="64"/>
      <c r="II76" s="65"/>
      <c r="IJ76" s="64"/>
      <c r="IK76" s="65"/>
      <c r="IL76" s="64"/>
      <c r="IM76" s="65"/>
      <c r="IN76" s="64"/>
      <c r="IO76" s="65"/>
      <c r="IP76" s="64"/>
      <c r="IQ76" s="65"/>
      <c r="IR76" s="64"/>
      <c r="IS76" s="65"/>
      <c r="IT76" s="64"/>
      <c r="IU76" s="65"/>
      <c r="IV76" s="64"/>
      <c r="IW76" s="65"/>
      <c r="IX76" s="64"/>
      <c r="IY76" s="65"/>
      <c r="IZ76" s="64"/>
      <c r="JA76" s="65"/>
      <c r="JB76" s="64"/>
      <c r="JC76" s="65"/>
      <c r="JD76" s="64"/>
      <c r="JE76" s="65"/>
      <c r="JF76" s="64"/>
      <c r="JG76" s="65"/>
      <c r="JH76" s="64"/>
      <c r="JI76" s="65"/>
      <c r="JJ76" s="64"/>
      <c r="JK76" s="65"/>
      <c r="JL76" s="64"/>
      <c r="JM76" s="65"/>
      <c r="JN76" s="64"/>
      <c r="JO76" s="65"/>
      <c r="JP76" s="64"/>
      <c r="JQ76" s="65"/>
      <c r="JR76" s="64"/>
      <c r="JS76" s="65"/>
      <c r="JT76" s="64"/>
      <c r="JU76" s="65"/>
      <c r="JV76" s="64"/>
      <c r="JW76" s="65"/>
      <c r="JX76" s="64"/>
      <c r="JY76" s="65"/>
      <c r="JZ76" s="64"/>
      <c r="KA76" s="65"/>
      <c r="KB76" s="64"/>
      <c r="KC76" s="65"/>
      <c r="KD76" s="64"/>
      <c r="KE76" s="65"/>
      <c r="KF76" s="64"/>
      <c r="KG76" s="65"/>
      <c r="KH76" s="64"/>
      <c r="KI76" s="65"/>
      <c r="KJ76" s="64"/>
      <c r="KK76" s="65"/>
      <c r="KL76" s="64"/>
      <c r="KM76" s="65"/>
      <c r="KN76" s="64"/>
      <c r="KO76" s="65"/>
      <c r="KP76" s="64"/>
      <c r="KQ76" s="65"/>
      <c r="KR76" s="64"/>
      <c r="KS76" s="65"/>
      <c r="KT76" s="64"/>
      <c r="KU76" s="65"/>
      <c r="KV76" s="64"/>
      <c r="KW76" s="65"/>
      <c r="KX76" s="64"/>
      <c r="KY76" s="65"/>
      <c r="KZ76" s="64"/>
      <c r="LA76" s="65"/>
      <c r="LB76" s="64"/>
      <c r="LC76" s="65"/>
      <c r="LD76" s="64"/>
      <c r="LE76" s="65"/>
      <c r="LH76" s="3">
        <f t="shared" si="78"/>
        <v>0.70157721929552286</v>
      </c>
      <c r="LI76" s="10">
        <f t="shared" si="86"/>
        <v>0.21631603678761782</v>
      </c>
      <c r="LK76" s="12">
        <f t="shared" si="10"/>
        <v>0.70157721929552286</v>
      </c>
      <c r="LL76" s="10" cm="1">
        <f t="array" ref="LL76">INDEX(drag_functions_data,Q76,(2*chosen_drag_function))*$B$3</f>
        <v>0.21631603678761782</v>
      </c>
      <c r="LO76" s="3" t="e">
        <f t="shared" si="80"/>
        <v>#N/A</v>
      </c>
      <c r="LP76" s="10" t="e">
        <f t="shared" si="87"/>
        <v>#N/A</v>
      </c>
      <c r="LR76" s="12">
        <f t="shared" si="11"/>
        <v>0</v>
      </c>
      <c r="LS76" s="10" cm="1">
        <f t="array" ref="LS76">INDEX(drag_functions_data,Q76,(2*$B$6)) * $B$7</f>
        <v>0</v>
      </c>
      <c r="LT76" s="24"/>
      <c r="ME76" t="str">
        <f>IF(S77 &gt; 0, S77*8/PI(), "")</f>
        <v/>
      </c>
      <c r="MG76" t="str">
        <f>IF(U77 &gt; 0, U77*8/PI(), "")</f>
        <v/>
      </c>
      <c r="MI76" t="str">
        <f>IF(W77 &gt; 0, W77*8/PI(), "")</f>
        <v/>
      </c>
      <c r="MO76" t="str">
        <f>IF(AC77 &gt; 0, AC77*8/PI(), "")</f>
        <v/>
      </c>
      <c r="MQ76" t="str">
        <f>IF(AE77 &gt; 0, AE77*8/PI(), "")</f>
        <v/>
      </c>
      <c r="MS76" t="str">
        <f>IF(AG77 &gt; 0, AG77*8/PI(), "")</f>
        <v/>
      </c>
      <c r="MU76" t="str">
        <f>IF(AI77 &gt; 0, AI77*8/PI(), "")</f>
        <v/>
      </c>
      <c r="MW76" t="str">
        <f>IF(AK77 &gt; 0, AK77*8/PI(), "")</f>
        <v/>
      </c>
      <c r="MY76" t="str">
        <f>IF(AM77 &gt; 0, AM77*8/PI(), "")</f>
        <v/>
      </c>
      <c r="NA76" t="str">
        <f>IF(AO77 &gt; 0, AO77*8/PI(), "")</f>
        <v/>
      </c>
      <c r="NC76" t="str">
        <f>IF(AQ77 &gt; 0, AQ77*8/PI(), "")</f>
        <v/>
      </c>
      <c r="NE76" t="str">
        <f>IF(AS77 &gt; 0, AS77*8/PI(), "")</f>
        <v/>
      </c>
      <c r="NG76" t="str">
        <f>IF(AU77 &gt; 0, AU77*8/PI(), "")</f>
        <v/>
      </c>
      <c r="NI76" t="str">
        <f>IF(AW77 &gt; 0, AW77*8/PI(), "")</f>
        <v/>
      </c>
      <c r="NK76" t="str">
        <f>IF(AY77 &gt; 0, AY77*8/PI(), "")</f>
        <v/>
      </c>
      <c r="NM76" t="str">
        <f>IF(BA77 &gt; 0, BA77*8/PI(), "")</f>
        <v/>
      </c>
      <c r="NO76" t="str">
        <f>IF(BC77 &gt; 0, BC77*8/PI(), "")</f>
        <v/>
      </c>
      <c r="NQ76" t="str">
        <f>IF(BE77 &gt; 0, BE77*8/PI(), "")</f>
        <v/>
      </c>
      <c r="NS76" t="str">
        <f>IF(BG77 &gt; 0, BG77*8/PI(), "")</f>
        <v/>
      </c>
      <c r="NU76" t="str">
        <f>IF(BI77 &gt; 0, BI77*8/PI(), "")</f>
        <v/>
      </c>
      <c r="OA76" t="str">
        <f>IF(BO77 &gt; 0, BO77*8/PI(), "")</f>
        <v/>
      </c>
      <c r="OC76" t="str">
        <f>IF(BQ77 &gt; 0, BQ77*8/PI(), "")</f>
        <v/>
      </c>
      <c r="OE76" t="str">
        <f>IF(BS77 &gt; 0, BS77*8/PI(), "")</f>
        <v/>
      </c>
      <c r="OG76" t="str">
        <f>IF(BU77 &gt; 0, BU77*8/PI(), "")</f>
        <v/>
      </c>
      <c r="OI76" t="str">
        <f>IF(BW77 &gt; 0, BW77*8/PI(), "")</f>
        <v/>
      </c>
      <c r="OK76" t="str">
        <f>IF(BY77 &gt; 0, BY77*8/PI(), "")</f>
        <v/>
      </c>
      <c r="OM76" t="str">
        <f>IF(CA77 &gt; 0, CA77*8/PI(), "")</f>
        <v/>
      </c>
      <c r="OO76" t="str">
        <f>IF(CC77 &gt; 0, CC77*8/PI(), "")</f>
        <v/>
      </c>
      <c r="OQ76" t="str">
        <f>IF(CE77 &gt; 0, CE77*8/PI(), "")</f>
        <v/>
      </c>
      <c r="OS76" t="str">
        <f>IF(CG77 &gt; 0, CG77*8/PI(), "")</f>
        <v/>
      </c>
      <c r="OU76" t="str">
        <f>IF(CI77 &gt; 0, CI77*8/PI(), "")</f>
        <v/>
      </c>
      <c r="OW76" t="str">
        <f>IF(CK77 &gt; 0, CK77*8/PI(), "")</f>
        <v/>
      </c>
      <c r="OY76" t="str">
        <f>IF(CM77 &gt; 0, CM77*8/PI(), "")</f>
        <v/>
      </c>
      <c r="PA76" t="str">
        <f>IF(CO77 &gt; 0, CO77*8/PI(), "")</f>
        <v/>
      </c>
    </row>
    <row r="77" spans="17:417" x14ac:dyDescent="0.25">
      <c r="Q77" s="38">
        <f t="shared" si="82"/>
        <v>62</v>
      </c>
      <c r="R77" s="21"/>
      <c r="S77" s="22"/>
      <c r="T77" s="178"/>
      <c r="U77" s="179"/>
      <c r="V77" s="24"/>
      <c r="W77" s="24"/>
      <c r="X77" s="178">
        <v>0.7137794770197543</v>
      </c>
      <c r="Y77" s="179">
        <v>0.21928056395371628</v>
      </c>
      <c r="Z77" s="24"/>
      <c r="AA77" s="26"/>
      <c r="AB77" s="25"/>
      <c r="AC77" s="26"/>
      <c r="AD77" s="25"/>
      <c r="AE77" s="26"/>
      <c r="AF77" s="25"/>
      <c r="AG77" s="26"/>
      <c r="AH77" s="25"/>
      <c r="AI77" s="26"/>
      <c r="AJ77" s="25"/>
      <c r="AK77" s="26"/>
      <c r="AL77" s="25"/>
      <c r="AM77" s="26"/>
      <c r="AN77" s="25"/>
      <c r="AO77" s="26"/>
      <c r="AP77" s="25"/>
      <c r="AQ77" s="26"/>
      <c r="AR77" s="25"/>
      <c r="AS77" s="26"/>
      <c r="AT77" s="25"/>
      <c r="AU77" s="26"/>
      <c r="AV77" s="25"/>
      <c r="AW77" s="26"/>
      <c r="AX77" s="25"/>
      <c r="AY77" s="26"/>
      <c r="AZ77" s="25"/>
      <c r="BA77" s="26"/>
      <c r="BB77" s="25"/>
      <c r="BC77" s="26"/>
      <c r="BD77" s="25"/>
      <c r="BE77" s="26"/>
      <c r="BF77" s="25"/>
      <c r="BG77" s="26"/>
      <c r="BH77" s="25"/>
      <c r="BI77" s="26"/>
      <c r="BJ77" s="25"/>
      <c r="BK77" s="26"/>
      <c r="BL77" s="25"/>
      <c r="BM77" s="26"/>
      <c r="BN77" s="25"/>
      <c r="BO77" s="26"/>
      <c r="BP77" s="25"/>
      <c r="BQ77" s="26"/>
      <c r="BR77" s="25"/>
      <c r="BS77" s="26"/>
      <c r="BT77" s="25"/>
      <c r="BU77" s="26"/>
      <c r="BV77" s="25"/>
      <c r="BW77" s="26"/>
      <c r="BX77" s="25"/>
      <c r="BY77" s="26"/>
      <c r="BZ77" s="25"/>
      <c r="CA77" s="26"/>
      <c r="CB77" s="25"/>
      <c r="CC77" s="26"/>
      <c r="CD77" s="25"/>
      <c r="CE77" s="26"/>
      <c r="CF77" s="25"/>
      <c r="CG77" s="26"/>
      <c r="CH77" s="25"/>
      <c r="CI77" s="26"/>
      <c r="CJ77" s="25"/>
      <c r="CK77" s="26"/>
      <c r="CL77" s="25"/>
      <c r="CM77" s="26"/>
      <c r="CN77" s="25"/>
      <c r="CO77" s="26"/>
      <c r="CP77" s="315">
        <f t="shared" si="88"/>
        <v>15.25</v>
      </c>
      <c r="CQ77" s="26">
        <f t="shared" si="89"/>
        <v>0.10242950394631679</v>
      </c>
      <c r="CR77" s="25"/>
      <c r="CS77" s="26"/>
      <c r="CT77" s="25"/>
      <c r="CU77" s="26"/>
      <c r="CV77" s="25"/>
      <c r="CW77" s="26"/>
      <c r="CX77" s="25"/>
      <c r="CY77" s="26"/>
      <c r="CZ77" s="264"/>
      <c r="DA77" s="265"/>
      <c r="DB77" s="264"/>
      <c r="DC77" s="265"/>
      <c r="DD77" s="264"/>
      <c r="DE77" s="265"/>
      <c r="DF77" s="64"/>
      <c r="DG77" s="65"/>
      <c r="DH77" s="64"/>
      <c r="DI77" s="65"/>
      <c r="DJ77" s="64"/>
      <c r="DK77" s="65"/>
      <c r="DL77" s="64"/>
      <c r="DM77" s="65"/>
      <c r="DN77" s="64"/>
      <c r="DO77" s="65"/>
      <c r="DP77" s="64"/>
      <c r="DQ77" s="65"/>
      <c r="DR77" s="64"/>
      <c r="DS77" s="65"/>
      <c r="DT77" s="64"/>
      <c r="DU77" s="65"/>
      <c r="DV77" s="64"/>
      <c r="DW77" s="65"/>
      <c r="DX77" s="64"/>
      <c r="DY77" s="65"/>
      <c r="DZ77" s="64"/>
      <c r="EA77" s="65"/>
      <c r="EB77" s="64"/>
      <c r="EC77" s="65"/>
      <c r="ED77" s="64"/>
      <c r="EE77" s="65"/>
      <c r="EF77" s="64"/>
      <c r="EG77" s="65"/>
      <c r="EH77" s="64"/>
      <c r="EI77" s="65"/>
      <c r="EJ77" s="64"/>
      <c r="EK77" s="65"/>
      <c r="EL77" s="64"/>
      <c r="EM77" s="65"/>
      <c r="EN77" s="64"/>
      <c r="EO77" s="65"/>
      <c r="EP77" s="64"/>
      <c r="EQ77" s="65"/>
      <c r="ER77" s="64"/>
      <c r="ES77" s="65"/>
      <c r="ET77" s="64"/>
      <c r="EU77" s="65"/>
      <c r="EV77" s="64"/>
      <c r="EW77" s="65"/>
      <c r="EX77" s="64"/>
      <c r="EY77" s="65"/>
      <c r="EZ77" s="64"/>
      <c r="FA77" s="65"/>
      <c r="FB77" s="64"/>
      <c r="FC77" s="65"/>
      <c r="FD77" s="64"/>
      <c r="FE77" s="65"/>
      <c r="FF77" s="64"/>
      <c r="FG77" s="65"/>
      <c r="FH77" s="64"/>
      <c r="FI77" s="65"/>
      <c r="FJ77" s="64"/>
      <c r="FK77" s="65"/>
      <c r="FL77" s="64"/>
      <c r="FM77" s="65"/>
      <c r="FN77" s="64"/>
      <c r="FO77" s="65"/>
      <c r="FP77" s="64"/>
      <c r="FQ77" s="65"/>
      <c r="FR77" s="64"/>
      <c r="FS77" s="65"/>
      <c r="FT77" s="64"/>
      <c r="FU77" s="65"/>
      <c r="FV77" s="64"/>
      <c r="FW77" s="65"/>
      <c r="FX77" s="64"/>
      <c r="FY77" s="65"/>
      <c r="FZ77" s="64"/>
      <c r="GA77" s="65"/>
      <c r="GB77" s="64"/>
      <c r="GC77" s="65"/>
      <c r="GD77" s="64"/>
      <c r="GE77" s="65"/>
      <c r="GF77" s="64"/>
      <c r="GG77" s="65"/>
      <c r="GH77" s="64"/>
      <c r="GI77" s="65"/>
      <c r="GJ77" s="64"/>
      <c r="GK77" s="65"/>
      <c r="GL77" s="64"/>
      <c r="GM77" s="65"/>
      <c r="GN77" s="64"/>
      <c r="GO77" s="65"/>
      <c r="GP77" s="64"/>
      <c r="GQ77" s="65"/>
      <c r="GR77" s="64"/>
      <c r="GS77" s="65"/>
      <c r="GT77" s="64"/>
      <c r="GU77" s="65"/>
      <c r="GV77" s="64"/>
      <c r="GW77" s="65"/>
      <c r="GX77" s="64"/>
      <c r="GY77" s="65"/>
      <c r="GZ77" s="64"/>
      <c r="HA77" s="65"/>
      <c r="HB77" s="64"/>
      <c r="HC77" s="65"/>
      <c r="HD77" s="64"/>
      <c r="HE77" s="65"/>
      <c r="HF77" s="64"/>
      <c r="HG77" s="65"/>
      <c r="HH77" s="64"/>
      <c r="HI77" s="65"/>
      <c r="HJ77" s="64"/>
      <c r="HK77" s="65"/>
      <c r="HL77" s="64"/>
      <c r="HM77" s="65"/>
      <c r="HN77" s="64"/>
      <c r="HO77" s="65"/>
      <c r="HP77" s="64"/>
      <c r="HQ77" s="65"/>
      <c r="HR77" s="64"/>
      <c r="HS77" s="65"/>
      <c r="HT77" s="64"/>
      <c r="HU77" s="65"/>
      <c r="HV77" s="64"/>
      <c r="HW77" s="65"/>
      <c r="HX77" s="64"/>
      <c r="HY77" s="65"/>
      <c r="HZ77" s="64"/>
      <c r="IA77" s="65"/>
      <c r="IB77" s="64"/>
      <c r="IC77" s="65"/>
      <c r="ID77" s="64"/>
      <c r="IE77" s="65"/>
      <c r="IF77" s="64"/>
      <c r="IG77" s="65"/>
      <c r="IH77" s="64"/>
      <c r="II77" s="65"/>
      <c r="IJ77" s="64"/>
      <c r="IK77" s="65"/>
      <c r="IL77" s="64"/>
      <c r="IM77" s="65"/>
      <c r="IN77" s="64"/>
      <c r="IO77" s="65"/>
      <c r="IP77" s="64"/>
      <c r="IQ77" s="65"/>
      <c r="IR77" s="64"/>
      <c r="IS77" s="65"/>
      <c r="IT77" s="64"/>
      <c r="IU77" s="65"/>
      <c r="IV77" s="64"/>
      <c r="IW77" s="65"/>
      <c r="IX77" s="64"/>
      <c r="IY77" s="65"/>
      <c r="IZ77" s="64"/>
      <c r="JA77" s="65"/>
      <c r="JB77" s="64"/>
      <c r="JC77" s="65"/>
      <c r="JD77" s="64"/>
      <c r="JE77" s="65"/>
      <c r="JF77" s="64"/>
      <c r="JG77" s="65"/>
      <c r="JH77" s="64"/>
      <c r="JI77" s="65"/>
      <c r="JJ77" s="64"/>
      <c r="JK77" s="65"/>
      <c r="JL77" s="64"/>
      <c r="JM77" s="65"/>
      <c r="JN77" s="64"/>
      <c r="JO77" s="65"/>
      <c r="JP77" s="64"/>
      <c r="JQ77" s="65"/>
      <c r="JR77" s="64"/>
      <c r="JS77" s="65"/>
      <c r="JT77" s="64"/>
      <c r="JU77" s="65"/>
      <c r="JV77" s="64"/>
      <c r="JW77" s="65"/>
      <c r="JX77" s="64"/>
      <c r="JY77" s="65"/>
      <c r="JZ77" s="64"/>
      <c r="KA77" s="65"/>
      <c r="KB77" s="64"/>
      <c r="KC77" s="65"/>
      <c r="KD77" s="64"/>
      <c r="KE77" s="65"/>
      <c r="KF77" s="64"/>
      <c r="KG77" s="65"/>
      <c r="KH77" s="64"/>
      <c r="KI77" s="65"/>
      <c r="KJ77" s="64"/>
      <c r="KK77" s="65"/>
      <c r="KL77" s="64"/>
      <c r="KM77" s="65"/>
      <c r="KN77" s="64"/>
      <c r="KO77" s="65"/>
      <c r="KP77" s="64"/>
      <c r="KQ77" s="65"/>
      <c r="KR77" s="64"/>
      <c r="KS77" s="65"/>
      <c r="KT77" s="64"/>
      <c r="KU77" s="65"/>
      <c r="KV77" s="64"/>
      <c r="KW77" s="65"/>
      <c r="KX77" s="64"/>
      <c r="KY77" s="65"/>
      <c r="KZ77" s="64"/>
      <c r="LA77" s="65"/>
      <c r="LB77" s="64"/>
      <c r="LC77" s="65"/>
      <c r="LD77" s="64"/>
      <c r="LE77" s="65"/>
      <c r="LH77" s="3">
        <f t="shared" si="78"/>
        <v>0.7137794770197543</v>
      </c>
      <c r="LI77" s="10">
        <f t="shared" si="86"/>
        <v>0.21928056395371628</v>
      </c>
      <c r="LK77" s="12">
        <f t="shared" si="10"/>
        <v>0.7137794770197543</v>
      </c>
      <c r="LL77" s="10" cm="1">
        <f t="array" ref="LL77">INDEX(drag_functions_data,Q77,(2*chosen_drag_function))*$B$3</f>
        <v>0.21928056395371628</v>
      </c>
      <c r="LO77" s="3" t="e">
        <f t="shared" si="80"/>
        <v>#N/A</v>
      </c>
      <c r="LP77" s="10" t="e">
        <f t="shared" si="87"/>
        <v>#N/A</v>
      </c>
      <c r="LR77" s="12">
        <f t="shared" si="11"/>
        <v>0</v>
      </c>
      <c r="LS77" s="10" cm="1">
        <f t="array" ref="LS77">INDEX(drag_functions_data,Q77,(2*$B$6)) * $B$7</f>
        <v>0</v>
      </c>
      <c r="ME77" t="str">
        <f>IF(S78 &gt; 0, S78*8/PI(), "")</f>
        <v/>
      </c>
      <c r="MG77" t="str">
        <f>IF(U78 &gt; 0, U78*8/PI(), "")</f>
        <v/>
      </c>
      <c r="MI77" t="str">
        <f>IF(W78 &gt; 0, W78*8/PI(), "")</f>
        <v/>
      </c>
      <c r="MO77" t="str">
        <f>IF(AC78 &gt; 0, AC78*8/PI(), "")</f>
        <v/>
      </c>
      <c r="MQ77" t="str">
        <f>IF(AE78 &gt; 0, AE78*8/PI(), "")</f>
        <v/>
      </c>
      <c r="MS77" t="str">
        <f>IF(AG78 &gt; 0, AG78*8/PI(), "")</f>
        <v/>
      </c>
      <c r="MU77" t="str">
        <f>IF(AI78 &gt; 0, AI78*8/PI(), "")</f>
        <v/>
      </c>
      <c r="MW77" t="str">
        <f>IF(AK78 &gt; 0, AK78*8/PI(), "")</f>
        <v/>
      </c>
      <c r="MY77" t="str">
        <f>IF(AM78 &gt; 0, AM78*8/PI(), "")</f>
        <v/>
      </c>
      <c r="NA77" t="str">
        <f>IF(AO78 &gt; 0, AO78*8/PI(), "")</f>
        <v/>
      </c>
      <c r="NC77" t="str">
        <f>IF(AQ78 &gt; 0, AQ78*8/PI(), "")</f>
        <v/>
      </c>
      <c r="NE77" t="str">
        <f>IF(AS78 &gt; 0, AS78*8/PI(), "")</f>
        <v/>
      </c>
      <c r="NG77" t="str">
        <f>IF(AU78 &gt; 0, AU78*8/PI(), "")</f>
        <v/>
      </c>
      <c r="NI77" t="str">
        <f>IF(AW78 &gt; 0, AW78*8/PI(), "")</f>
        <v/>
      </c>
      <c r="NK77" t="str">
        <f>IF(AY78 &gt; 0, AY78*8/PI(), "")</f>
        <v/>
      </c>
      <c r="NM77" t="str">
        <f>IF(BA78 &gt; 0, BA78*8/PI(), "")</f>
        <v/>
      </c>
      <c r="NO77" t="str">
        <f>IF(BC78 &gt; 0, BC78*8/PI(), "")</f>
        <v/>
      </c>
      <c r="NQ77" t="str">
        <f>IF(BE78 &gt; 0, BE78*8/PI(), "")</f>
        <v/>
      </c>
      <c r="NS77" t="str">
        <f>IF(BG78 &gt; 0, BG78*8/PI(), "")</f>
        <v/>
      </c>
      <c r="NU77" t="str">
        <f>IF(BI78 &gt; 0, BI78*8/PI(), "")</f>
        <v/>
      </c>
      <c r="OA77" t="str">
        <f>IF(BO78 &gt; 0, BO78*8/PI(), "")</f>
        <v/>
      </c>
      <c r="OC77" t="str">
        <f>IF(BQ78 &gt; 0, BQ78*8/PI(), "")</f>
        <v/>
      </c>
      <c r="OE77" t="str">
        <f>IF(BS78 &gt; 0, BS78*8/PI(), "")</f>
        <v/>
      </c>
      <c r="OG77" t="str">
        <f>IF(BU78 &gt; 0, BU78*8/PI(), "")</f>
        <v/>
      </c>
      <c r="OI77" t="str">
        <f>IF(BW78 &gt; 0, BW78*8/PI(), "")</f>
        <v/>
      </c>
      <c r="OK77" t="str">
        <f>IF(BY78 &gt; 0, BY78*8/PI(), "")</f>
        <v/>
      </c>
      <c r="OM77" t="str">
        <f>IF(CA78 &gt; 0, CA78*8/PI(), "")</f>
        <v/>
      </c>
      <c r="OO77" t="str">
        <f>IF(CC78 &gt; 0, CC78*8/PI(), "")</f>
        <v/>
      </c>
      <c r="OQ77" t="str">
        <f>IF(CE78 &gt; 0, CE78*8/PI(), "")</f>
        <v/>
      </c>
      <c r="OS77" t="str">
        <f>IF(CG78 &gt; 0, CG78*8/PI(), "")</f>
        <v/>
      </c>
      <c r="OU77" t="str">
        <f>IF(CI78 &gt; 0, CI78*8/PI(), "")</f>
        <v/>
      </c>
      <c r="OW77" t="str">
        <f>IF(CK78 &gt; 0, CK78*8/PI(), "")</f>
        <v/>
      </c>
      <c r="OY77" t="str">
        <f>IF(CM78 &gt; 0, CM78*8/PI(), "")</f>
        <v/>
      </c>
      <c r="PA77" t="str">
        <f>IF(CO78 &gt; 0, CO78*8/PI(), "")</f>
        <v/>
      </c>
    </row>
    <row r="78" spans="17:417" x14ac:dyDescent="0.25">
      <c r="Q78" s="38">
        <f t="shared" si="82"/>
        <v>63</v>
      </c>
      <c r="R78" s="21"/>
      <c r="S78" s="22"/>
      <c r="T78" s="178"/>
      <c r="U78" s="179"/>
      <c r="V78" s="24"/>
      <c r="W78" s="24"/>
      <c r="X78" s="178">
        <v>0.72577661094495849</v>
      </c>
      <c r="Y78" s="179">
        <v>0.22256723360670824</v>
      </c>
      <c r="Z78" s="24"/>
      <c r="AA78" s="26"/>
      <c r="AB78" s="25"/>
      <c r="AC78" s="26"/>
      <c r="AD78" s="25"/>
      <c r="AE78" s="26"/>
      <c r="AF78" s="25"/>
      <c r="AG78" s="26"/>
      <c r="AH78" s="25"/>
      <c r="AI78" s="26"/>
      <c r="AJ78" s="25"/>
      <c r="AK78" s="26"/>
      <c r="AL78" s="25"/>
      <c r="AM78" s="26"/>
      <c r="AN78" s="25"/>
      <c r="AO78" s="26"/>
      <c r="AP78" s="25"/>
      <c r="AQ78" s="26"/>
      <c r="AR78" s="25"/>
      <c r="AS78" s="26"/>
      <c r="AT78" s="25"/>
      <c r="AU78" s="26"/>
      <c r="AV78" s="25"/>
      <c r="AW78" s="26"/>
      <c r="AX78" s="25"/>
      <c r="AY78" s="26"/>
      <c r="AZ78" s="25"/>
      <c r="BA78" s="26"/>
      <c r="BB78" s="25"/>
      <c r="BC78" s="26"/>
      <c r="BD78" s="25"/>
      <c r="BE78" s="26"/>
      <c r="BF78" s="25"/>
      <c r="BG78" s="26"/>
      <c r="BH78" s="25"/>
      <c r="BI78" s="26"/>
      <c r="BJ78" s="25"/>
      <c r="BK78" s="26"/>
      <c r="BL78" s="25"/>
      <c r="BM78" s="26"/>
      <c r="BN78" s="25"/>
      <c r="BO78" s="26"/>
      <c r="BP78" s="25"/>
      <c r="BQ78" s="26"/>
      <c r="BR78" s="25"/>
      <c r="BS78" s="26"/>
      <c r="BT78" s="25"/>
      <c r="BU78" s="26"/>
      <c r="BV78" s="25"/>
      <c r="BW78" s="26"/>
      <c r="BX78" s="25"/>
      <c r="BY78" s="26"/>
      <c r="BZ78" s="25"/>
      <c r="CA78" s="26"/>
      <c r="CB78" s="25"/>
      <c r="CC78" s="26"/>
      <c r="CD78" s="25"/>
      <c r="CE78" s="26"/>
      <c r="CF78" s="25"/>
      <c r="CG78" s="26"/>
      <c r="CH78" s="25"/>
      <c r="CI78" s="26"/>
      <c r="CJ78" s="25"/>
      <c r="CK78" s="26"/>
      <c r="CL78" s="25"/>
      <c r="CM78" s="26"/>
      <c r="CN78" s="25"/>
      <c r="CO78" s="26"/>
      <c r="CP78" s="315">
        <f t="shared" si="88"/>
        <v>15.5</v>
      </c>
      <c r="CQ78" s="26">
        <f t="shared" si="89"/>
        <v>0.1016001016001524</v>
      </c>
      <c r="CR78" s="25"/>
      <c r="CS78" s="26"/>
      <c r="CT78" s="25"/>
      <c r="CU78" s="26"/>
      <c r="CV78" s="25"/>
      <c r="CW78" s="26"/>
      <c r="CX78" s="25"/>
      <c r="CY78" s="26"/>
      <c r="CZ78" s="264"/>
      <c r="DA78" s="265"/>
      <c r="DB78" s="264"/>
      <c r="DC78" s="265"/>
      <c r="DD78" s="264"/>
      <c r="DE78" s="265"/>
      <c r="DF78" s="64"/>
      <c r="DG78" s="65"/>
      <c r="DH78" s="64"/>
      <c r="DI78" s="65"/>
      <c r="DJ78" s="64"/>
      <c r="DK78" s="65"/>
      <c r="DL78" s="64"/>
      <c r="DM78" s="65"/>
      <c r="DN78" s="64"/>
      <c r="DO78" s="65"/>
      <c r="DP78" s="64"/>
      <c r="DQ78" s="65"/>
      <c r="DR78" s="64"/>
      <c r="DS78" s="65"/>
      <c r="DT78" s="64"/>
      <c r="DU78" s="65"/>
      <c r="DV78" s="64"/>
      <c r="DW78" s="65"/>
      <c r="DX78" s="64"/>
      <c r="DY78" s="65"/>
      <c r="DZ78" s="64"/>
      <c r="EA78" s="65"/>
      <c r="EB78" s="64"/>
      <c r="EC78" s="65"/>
      <c r="ED78" s="64"/>
      <c r="EE78" s="65"/>
      <c r="EF78" s="64"/>
      <c r="EG78" s="65"/>
      <c r="EH78" s="64"/>
      <c r="EI78" s="65"/>
      <c r="EJ78" s="64"/>
      <c r="EK78" s="65"/>
      <c r="EL78" s="64"/>
      <c r="EM78" s="65"/>
      <c r="EN78" s="64"/>
      <c r="EO78" s="65"/>
      <c r="EP78" s="64"/>
      <c r="EQ78" s="65"/>
      <c r="ER78" s="64"/>
      <c r="ES78" s="65"/>
      <c r="ET78" s="64"/>
      <c r="EU78" s="65"/>
      <c r="EV78" s="64"/>
      <c r="EW78" s="65"/>
      <c r="EX78" s="64"/>
      <c r="EY78" s="65"/>
      <c r="EZ78" s="64"/>
      <c r="FA78" s="65"/>
      <c r="FB78" s="64"/>
      <c r="FC78" s="65"/>
      <c r="FD78" s="64"/>
      <c r="FE78" s="65"/>
      <c r="FF78" s="64"/>
      <c r="FG78" s="65"/>
      <c r="FH78" s="64"/>
      <c r="FI78" s="65"/>
      <c r="FJ78" s="64"/>
      <c r="FK78" s="65"/>
      <c r="FL78" s="64"/>
      <c r="FM78" s="65"/>
      <c r="FN78" s="64"/>
      <c r="FO78" s="65"/>
      <c r="FP78" s="64"/>
      <c r="FQ78" s="65"/>
      <c r="FR78" s="64"/>
      <c r="FS78" s="65"/>
      <c r="FT78" s="64"/>
      <c r="FU78" s="65"/>
      <c r="FV78" s="64"/>
      <c r="FW78" s="65"/>
      <c r="FX78" s="64"/>
      <c r="FY78" s="65"/>
      <c r="FZ78" s="64"/>
      <c r="GA78" s="65"/>
      <c r="GB78" s="64"/>
      <c r="GC78" s="65"/>
      <c r="GD78" s="64"/>
      <c r="GE78" s="65"/>
      <c r="GF78" s="64"/>
      <c r="GG78" s="65"/>
      <c r="GH78" s="64"/>
      <c r="GI78" s="65"/>
      <c r="GJ78" s="64"/>
      <c r="GK78" s="65"/>
      <c r="GL78" s="64"/>
      <c r="GM78" s="65"/>
      <c r="GN78" s="64"/>
      <c r="GO78" s="65"/>
      <c r="GP78" s="64"/>
      <c r="GQ78" s="65"/>
      <c r="GR78" s="64"/>
      <c r="GS78" s="65"/>
      <c r="GT78" s="64"/>
      <c r="GU78" s="65"/>
      <c r="GV78" s="64"/>
      <c r="GW78" s="65"/>
      <c r="GX78" s="64"/>
      <c r="GY78" s="65"/>
      <c r="GZ78" s="64"/>
      <c r="HA78" s="65"/>
      <c r="HB78" s="64"/>
      <c r="HC78" s="65"/>
      <c r="HD78" s="64"/>
      <c r="HE78" s="65"/>
      <c r="HF78" s="64"/>
      <c r="HG78" s="65"/>
      <c r="HH78" s="64"/>
      <c r="HI78" s="65"/>
      <c r="HJ78" s="64"/>
      <c r="HK78" s="65"/>
      <c r="HL78" s="64"/>
      <c r="HM78" s="65"/>
      <c r="HN78" s="64"/>
      <c r="HO78" s="65"/>
      <c r="HP78" s="64"/>
      <c r="HQ78" s="65"/>
      <c r="HR78" s="64"/>
      <c r="HS78" s="65"/>
      <c r="HT78" s="64"/>
      <c r="HU78" s="65"/>
      <c r="HV78" s="64"/>
      <c r="HW78" s="65"/>
      <c r="HX78" s="64"/>
      <c r="HY78" s="65"/>
      <c r="HZ78" s="64"/>
      <c r="IA78" s="65"/>
      <c r="IB78" s="64"/>
      <c r="IC78" s="65"/>
      <c r="ID78" s="64"/>
      <c r="IE78" s="65"/>
      <c r="IF78" s="64"/>
      <c r="IG78" s="65"/>
      <c r="IH78" s="64"/>
      <c r="II78" s="65"/>
      <c r="IJ78" s="64"/>
      <c r="IK78" s="65"/>
      <c r="IL78" s="64"/>
      <c r="IM78" s="65"/>
      <c r="IN78" s="64"/>
      <c r="IO78" s="65"/>
      <c r="IP78" s="64"/>
      <c r="IQ78" s="65"/>
      <c r="IR78" s="64"/>
      <c r="IS78" s="65"/>
      <c r="IT78" s="64"/>
      <c r="IU78" s="65"/>
      <c r="IV78" s="64"/>
      <c r="IW78" s="65"/>
      <c r="IX78" s="64"/>
      <c r="IY78" s="65"/>
      <c r="IZ78" s="64"/>
      <c r="JA78" s="65"/>
      <c r="JB78" s="64"/>
      <c r="JC78" s="65"/>
      <c r="JD78" s="64"/>
      <c r="JE78" s="65"/>
      <c r="JF78" s="64"/>
      <c r="JG78" s="65"/>
      <c r="JH78" s="64"/>
      <c r="JI78" s="65"/>
      <c r="JJ78" s="64"/>
      <c r="JK78" s="65"/>
      <c r="JL78" s="64"/>
      <c r="JM78" s="65"/>
      <c r="JN78" s="64"/>
      <c r="JO78" s="65"/>
      <c r="JP78" s="64"/>
      <c r="JQ78" s="65"/>
      <c r="JR78" s="64"/>
      <c r="JS78" s="65"/>
      <c r="JT78" s="64"/>
      <c r="JU78" s="65"/>
      <c r="JV78" s="64"/>
      <c r="JW78" s="65"/>
      <c r="JX78" s="64"/>
      <c r="JY78" s="65"/>
      <c r="JZ78" s="64"/>
      <c r="KA78" s="65"/>
      <c r="KB78" s="64"/>
      <c r="KC78" s="65"/>
      <c r="KD78" s="64"/>
      <c r="KE78" s="65"/>
      <c r="KF78" s="64"/>
      <c r="KG78" s="65"/>
      <c r="KH78" s="64"/>
      <c r="KI78" s="65"/>
      <c r="KJ78" s="64"/>
      <c r="KK78" s="65"/>
      <c r="KL78" s="64"/>
      <c r="KM78" s="65"/>
      <c r="KN78" s="64"/>
      <c r="KO78" s="65"/>
      <c r="KP78" s="64"/>
      <c r="KQ78" s="65"/>
      <c r="KR78" s="64"/>
      <c r="KS78" s="65"/>
      <c r="KT78" s="64"/>
      <c r="KU78" s="65"/>
      <c r="KV78" s="64"/>
      <c r="KW78" s="65"/>
      <c r="KX78" s="64"/>
      <c r="KY78" s="65"/>
      <c r="KZ78" s="64"/>
      <c r="LA78" s="65"/>
      <c r="LB78" s="64"/>
      <c r="LC78" s="65"/>
      <c r="LD78" s="64"/>
      <c r="LE78" s="65"/>
      <c r="LH78" s="3">
        <f t="shared" si="78"/>
        <v>0.72577661094495849</v>
      </c>
      <c r="LI78" s="10">
        <f t="shared" si="86"/>
        <v>0.22256723360670824</v>
      </c>
      <c r="LK78" s="12">
        <f t="shared" si="10"/>
        <v>0.72577661094495849</v>
      </c>
      <c r="LL78" s="10" cm="1">
        <f t="array" ref="LL78">INDEX(drag_functions_data,Q78,(2*chosen_drag_function))*$B$3</f>
        <v>0.22256723360670824</v>
      </c>
      <c r="LO78" s="3" t="e">
        <f t="shared" si="80"/>
        <v>#N/A</v>
      </c>
      <c r="LP78" s="10" t="e">
        <f t="shared" si="87"/>
        <v>#N/A</v>
      </c>
      <c r="LR78" s="12">
        <f t="shared" si="11"/>
        <v>0</v>
      </c>
      <c r="LS78" s="10" cm="1">
        <f t="array" ref="LS78">INDEX(drag_functions_data,Q78,(2*$B$6)) * $B$7</f>
        <v>0</v>
      </c>
      <c r="ME78" t="str">
        <f>IF(S79 &gt; 0, S79*8/PI(), "")</f>
        <v/>
      </c>
      <c r="MG78" t="str">
        <f>IF(U79 &gt; 0, U79*8/PI(), "")</f>
        <v/>
      </c>
      <c r="MI78" t="str">
        <f>IF(W79 &gt; 0, W79*8/PI(), "")</f>
        <v/>
      </c>
      <c r="MO78" t="str">
        <f>IF(AC79 &gt; 0, AC79*8/PI(), "")</f>
        <v/>
      </c>
      <c r="MQ78" t="str">
        <f>IF(AE79 &gt; 0, AE79*8/PI(), "")</f>
        <v/>
      </c>
      <c r="MS78" t="str">
        <f>IF(AG79 &gt; 0, AG79*8/PI(), "")</f>
        <v/>
      </c>
      <c r="MU78" t="str">
        <f>IF(AI79 &gt; 0, AI79*8/PI(), "")</f>
        <v/>
      </c>
      <c r="MW78" t="str">
        <f>IF(AK79 &gt; 0, AK79*8/PI(), "")</f>
        <v/>
      </c>
      <c r="MY78" t="str">
        <f>IF(AM79 &gt; 0, AM79*8/PI(), "")</f>
        <v/>
      </c>
      <c r="NA78" t="str">
        <f>IF(AO79 &gt; 0, AO79*8/PI(), "")</f>
        <v/>
      </c>
      <c r="NC78" t="str">
        <f>IF(AQ79 &gt; 0, AQ79*8/PI(), "")</f>
        <v/>
      </c>
      <c r="NE78" t="str">
        <f>IF(AS79 &gt; 0, AS79*8/PI(), "")</f>
        <v/>
      </c>
      <c r="NG78" t="str">
        <f>IF(AU79 &gt; 0, AU79*8/PI(), "")</f>
        <v/>
      </c>
      <c r="NI78" t="str">
        <f>IF(AW79 &gt; 0, AW79*8/PI(), "")</f>
        <v/>
      </c>
      <c r="NK78" t="str">
        <f>IF(AY79 &gt; 0, AY79*8/PI(), "")</f>
        <v/>
      </c>
      <c r="NM78" t="str">
        <f>IF(BA79 &gt; 0, BA79*8/PI(), "")</f>
        <v/>
      </c>
      <c r="NO78" t="str">
        <f>IF(BC79 &gt; 0, BC79*8/PI(), "")</f>
        <v/>
      </c>
      <c r="NQ78" t="str">
        <f>IF(BE79 &gt; 0, BE79*8/PI(), "")</f>
        <v/>
      </c>
      <c r="NS78" t="str">
        <f>IF(BG79 &gt; 0, BG79*8/PI(), "")</f>
        <v/>
      </c>
      <c r="NU78" t="str">
        <f>IF(BI79 &gt; 0, BI79*8/PI(), "")</f>
        <v/>
      </c>
      <c r="OA78" t="str">
        <f>IF(BO79 &gt; 0, BO79*8/PI(), "")</f>
        <v/>
      </c>
      <c r="OC78" t="str">
        <f>IF(BQ79 &gt; 0, BQ79*8/PI(), "")</f>
        <v/>
      </c>
      <c r="OE78" t="str">
        <f>IF(BS79 &gt; 0, BS79*8/PI(), "")</f>
        <v/>
      </c>
      <c r="OG78" t="str">
        <f>IF(BU79 &gt; 0, BU79*8/PI(), "")</f>
        <v/>
      </c>
      <c r="OI78" t="str">
        <f>IF(BW79 &gt; 0, BW79*8/PI(), "")</f>
        <v/>
      </c>
      <c r="OK78" t="str">
        <f>IF(BY79 &gt; 0, BY79*8/PI(), "")</f>
        <v/>
      </c>
      <c r="OM78" t="str">
        <f>IF(CA79 &gt; 0, CA79*8/PI(), "")</f>
        <v/>
      </c>
      <c r="OO78" t="str">
        <f>IF(CC79 &gt; 0, CC79*8/PI(), "")</f>
        <v/>
      </c>
      <c r="OQ78" t="str">
        <f>IF(CE79 &gt; 0, CE79*8/PI(), "")</f>
        <v/>
      </c>
      <c r="OS78" t="str">
        <f>IF(CG79 &gt; 0, CG79*8/PI(), "")</f>
        <v/>
      </c>
      <c r="OU78" t="str">
        <f>IF(CI79 &gt; 0, CI79*8/PI(), "")</f>
        <v/>
      </c>
      <c r="OW78" t="str">
        <f>IF(CK79 &gt; 0, CK79*8/PI(), "")</f>
        <v/>
      </c>
      <c r="OY78" t="str">
        <f>IF(CM79 &gt; 0, CM79*8/PI(), "")</f>
        <v/>
      </c>
      <c r="PA78" t="str">
        <f>IF(CO79 &gt; 0, CO79*8/PI(), "")</f>
        <v/>
      </c>
    </row>
    <row r="79" spans="17:417" x14ac:dyDescent="0.25">
      <c r="Q79" s="38">
        <f t="shared" si="82"/>
        <v>64</v>
      </c>
      <c r="R79" s="21"/>
      <c r="S79" s="22"/>
      <c r="T79" s="178"/>
      <c r="U79" s="179"/>
      <c r="V79" s="24"/>
      <c r="W79" s="24"/>
      <c r="X79" s="178">
        <v>0.73757863050315209</v>
      </c>
      <c r="Y79" s="179">
        <v>0.22618087016679658</v>
      </c>
      <c r="Z79" s="24"/>
      <c r="AA79" s="26"/>
      <c r="AB79" s="25"/>
      <c r="AC79" s="26"/>
      <c r="AD79" s="25"/>
      <c r="AE79" s="26"/>
      <c r="AF79" s="25"/>
      <c r="AG79" s="26"/>
      <c r="AH79" s="25"/>
      <c r="AI79" s="26"/>
      <c r="AJ79" s="25"/>
      <c r="AK79" s="26"/>
      <c r="AL79" s="25"/>
      <c r="AM79" s="26"/>
      <c r="AN79" s="25"/>
      <c r="AO79" s="26"/>
      <c r="AP79" s="25"/>
      <c r="AQ79" s="26"/>
      <c r="AR79" s="25"/>
      <c r="AS79" s="26"/>
      <c r="AT79" s="25"/>
      <c r="AU79" s="26"/>
      <c r="AV79" s="25"/>
      <c r="AW79" s="26"/>
      <c r="AX79" s="25"/>
      <c r="AY79" s="26"/>
      <c r="AZ79" s="25"/>
      <c r="BA79" s="26"/>
      <c r="BB79" s="25"/>
      <c r="BC79" s="26"/>
      <c r="BD79" s="25"/>
      <c r="BE79" s="26"/>
      <c r="BF79" s="25"/>
      <c r="BG79" s="26"/>
      <c r="BH79" s="25"/>
      <c r="BI79" s="26"/>
      <c r="BJ79" s="25"/>
      <c r="BK79" s="26"/>
      <c r="BL79" s="25"/>
      <c r="BM79" s="26"/>
      <c r="BN79" s="25"/>
      <c r="BO79" s="26"/>
      <c r="BP79" s="25"/>
      <c r="BQ79" s="26"/>
      <c r="BR79" s="25"/>
      <c r="BS79" s="26"/>
      <c r="BT79" s="25"/>
      <c r="BU79" s="26"/>
      <c r="BV79" s="25"/>
      <c r="BW79" s="26"/>
      <c r="BX79" s="25"/>
      <c r="BY79" s="26"/>
      <c r="BZ79" s="25"/>
      <c r="CA79" s="26"/>
      <c r="CB79" s="25"/>
      <c r="CC79" s="26"/>
      <c r="CD79" s="25"/>
      <c r="CE79" s="26"/>
      <c r="CF79" s="25"/>
      <c r="CG79" s="26"/>
      <c r="CH79" s="25"/>
      <c r="CI79" s="26"/>
      <c r="CJ79" s="25"/>
      <c r="CK79" s="26"/>
      <c r="CL79" s="25"/>
      <c r="CM79" s="26"/>
      <c r="CN79" s="25"/>
      <c r="CO79" s="26"/>
      <c r="CP79" s="315">
        <f t="shared" si="88"/>
        <v>15.75</v>
      </c>
      <c r="CQ79" s="26">
        <f t="shared" si="89"/>
        <v>0.10079052613579392</v>
      </c>
      <c r="CR79" s="25"/>
      <c r="CS79" s="26"/>
      <c r="CT79" s="25"/>
      <c r="CU79" s="26"/>
      <c r="CV79" s="25"/>
      <c r="CW79" s="26"/>
      <c r="CX79" s="25"/>
      <c r="CY79" s="26"/>
      <c r="CZ79" s="264"/>
      <c r="DA79" s="265"/>
      <c r="DB79" s="264"/>
      <c r="DC79" s="265"/>
      <c r="DD79" s="264"/>
      <c r="DE79" s="265"/>
      <c r="DF79" s="64"/>
      <c r="DG79" s="65"/>
      <c r="DH79" s="64"/>
      <c r="DI79" s="65"/>
      <c r="DJ79" s="64"/>
      <c r="DK79" s="65"/>
      <c r="DL79" s="64"/>
      <c r="DM79" s="65"/>
      <c r="DN79" s="64"/>
      <c r="DO79" s="65"/>
      <c r="DP79" s="64"/>
      <c r="DQ79" s="65"/>
      <c r="DR79" s="64"/>
      <c r="DS79" s="65"/>
      <c r="DT79" s="64"/>
      <c r="DU79" s="65"/>
      <c r="DV79" s="64"/>
      <c r="DW79" s="65"/>
      <c r="DX79" s="64"/>
      <c r="DY79" s="65"/>
      <c r="DZ79" s="64"/>
      <c r="EA79" s="65"/>
      <c r="EB79" s="64"/>
      <c r="EC79" s="65"/>
      <c r="ED79" s="64"/>
      <c r="EE79" s="65"/>
      <c r="EF79" s="64"/>
      <c r="EG79" s="65"/>
      <c r="EH79" s="64"/>
      <c r="EI79" s="65"/>
      <c r="EJ79" s="64"/>
      <c r="EK79" s="65"/>
      <c r="EL79" s="64"/>
      <c r="EM79" s="65"/>
      <c r="EN79" s="64"/>
      <c r="EO79" s="65"/>
      <c r="EP79" s="64"/>
      <c r="EQ79" s="65"/>
      <c r="ER79" s="64"/>
      <c r="ES79" s="65"/>
      <c r="ET79" s="64"/>
      <c r="EU79" s="65"/>
      <c r="EV79" s="64"/>
      <c r="EW79" s="65"/>
      <c r="EX79" s="64"/>
      <c r="EY79" s="65"/>
      <c r="EZ79" s="64"/>
      <c r="FA79" s="65"/>
      <c r="FB79" s="64"/>
      <c r="FC79" s="65"/>
      <c r="FD79" s="64"/>
      <c r="FE79" s="65"/>
      <c r="FF79" s="64"/>
      <c r="FG79" s="65"/>
      <c r="FH79" s="64"/>
      <c r="FI79" s="65"/>
      <c r="FJ79" s="64"/>
      <c r="FK79" s="65"/>
      <c r="FL79" s="64"/>
      <c r="FM79" s="65"/>
      <c r="FN79" s="64"/>
      <c r="FO79" s="65"/>
      <c r="FP79" s="64"/>
      <c r="FQ79" s="65"/>
      <c r="FR79" s="64"/>
      <c r="FS79" s="65"/>
      <c r="FT79" s="64"/>
      <c r="FU79" s="65"/>
      <c r="FV79" s="64"/>
      <c r="FW79" s="65"/>
      <c r="FX79" s="64"/>
      <c r="FY79" s="65"/>
      <c r="FZ79" s="64"/>
      <c r="GA79" s="65"/>
      <c r="GB79" s="64"/>
      <c r="GC79" s="65"/>
      <c r="GD79" s="64"/>
      <c r="GE79" s="65"/>
      <c r="GF79" s="64"/>
      <c r="GG79" s="65"/>
      <c r="GH79" s="64"/>
      <c r="GI79" s="65"/>
      <c r="GJ79" s="64"/>
      <c r="GK79" s="65"/>
      <c r="GL79" s="64"/>
      <c r="GM79" s="65"/>
      <c r="GN79" s="64"/>
      <c r="GO79" s="65"/>
      <c r="GP79" s="64"/>
      <c r="GQ79" s="65"/>
      <c r="GR79" s="64"/>
      <c r="GS79" s="65"/>
      <c r="GT79" s="64"/>
      <c r="GU79" s="65"/>
      <c r="GV79" s="64"/>
      <c r="GW79" s="65"/>
      <c r="GX79" s="64"/>
      <c r="GY79" s="65"/>
      <c r="GZ79" s="64"/>
      <c r="HA79" s="65"/>
      <c r="HB79" s="64"/>
      <c r="HC79" s="65"/>
      <c r="HD79" s="64"/>
      <c r="HE79" s="65"/>
      <c r="HF79" s="64"/>
      <c r="HG79" s="65"/>
      <c r="HH79" s="64"/>
      <c r="HI79" s="65"/>
      <c r="HJ79" s="64"/>
      <c r="HK79" s="65"/>
      <c r="HL79" s="64"/>
      <c r="HM79" s="65"/>
      <c r="HN79" s="64"/>
      <c r="HO79" s="65"/>
      <c r="HP79" s="64"/>
      <c r="HQ79" s="65"/>
      <c r="HR79" s="64"/>
      <c r="HS79" s="65"/>
      <c r="HT79" s="64"/>
      <c r="HU79" s="65"/>
      <c r="HV79" s="64"/>
      <c r="HW79" s="65"/>
      <c r="HX79" s="64"/>
      <c r="HY79" s="65"/>
      <c r="HZ79" s="64"/>
      <c r="IA79" s="65"/>
      <c r="IB79" s="64"/>
      <c r="IC79" s="65"/>
      <c r="ID79" s="64"/>
      <c r="IE79" s="65"/>
      <c r="IF79" s="64"/>
      <c r="IG79" s="65"/>
      <c r="IH79" s="64"/>
      <c r="II79" s="65"/>
      <c r="IJ79" s="64"/>
      <c r="IK79" s="65"/>
      <c r="IL79" s="64"/>
      <c r="IM79" s="65"/>
      <c r="IN79" s="64"/>
      <c r="IO79" s="65"/>
      <c r="IP79" s="64"/>
      <c r="IQ79" s="65"/>
      <c r="IR79" s="64"/>
      <c r="IS79" s="65"/>
      <c r="IT79" s="64"/>
      <c r="IU79" s="65"/>
      <c r="IV79" s="64"/>
      <c r="IW79" s="65"/>
      <c r="IX79" s="64"/>
      <c r="IY79" s="65"/>
      <c r="IZ79" s="64"/>
      <c r="JA79" s="65"/>
      <c r="JB79" s="64"/>
      <c r="JC79" s="65"/>
      <c r="JD79" s="64"/>
      <c r="JE79" s="65"/>
      <c r="JF79" s="64"/>
      <c r="JG79" s="65"/>
      <c r="JH79" s="64"/>
      <c r="JI79" s="65"/>
      <c r="JJ79" s="64"/>
      <c r="JK79" s="65"/>
      <c r="JL79" s="64"/>
      <c r="JM79" s="65"/>
      <c r="JN79" s="64"/>
      <c r="JO79" s="65"/>
      <c r="JP79" s="64"/>
      <c r="JQ79" s="65"/>
      <c r="JR79" s="64"/>
      <c r="JS79" s="65"/>
      <c r="JT79" s="64"/>
      <c r="JU79" s="65"/>
      <c r="JV79" s="64"/>
      <c r="JW79" s="65"/>
      <c r="JX79" s="64"/>
      <c r="JY79" s="65"/>
      <c r="JZ79" s="64"/>
      <c r="KA79" s="65"/>
      <c r="KB79" s="64"/>
      <c r="KC79" s="65"/>
      <c r="KD79" s="64"/>
      <c r="KE79" s="65"/>
      <c r="KF79" s="64"/>
      <c r="KG79" s="65"/>
      <c r="KH79" s="64"/>
      <c r="KI79" s="65"/>
      <c r="KJ79" s="64"/>
      <c r="KK79" s="65"/>
      <c r="KL79" s="64"/>
      <c r="KM79" s="65"/>
      <c r="KN79" s="64"/>
      <c r="KO79" s="65"/>
      <c r="KP79" s="64"/>
      <c r="KQ79" s="65"/>
      <c r="KR79" s="64"/>
      <c r="KS79" s="65"/>
      <c r="KT79" s="64"/>
      <c r="KU79" s="65"/>
      <c r="KV79" s="64"/>
      <c r="KW79" s="65"/>
      <c r="KX79" s="64"/>
      <c r="KY79" s="65"/>
      <c r="KZ79" s="64"/>
      <c r="LA79" s="65"/>
      <c r="LB79" s="64"/>
      <c r="LC79" s="65"/>
      <c r="LD79" s="64"/>
      <c r="LE79" s="65"/>
      <c r="LH79" s="3">
        <f t="shared" si="78"/>
        <v>0.73757863050315209</v>
      </c>
      <c r="LI79" s="10">
        <f t="shared" si="86"/>
        <v>0.22618087016679658</v>
      </c>
      <c r="LK79" s="12">
        <f t="shared" si="10"/>
        <v>0.73757863050315209</v>
      </c>
      <c r="LL79" s="10" cm="1">
        <f t="array" ref="LL79">INDEX(drag_functions_data,Q79,(2*chosen_drag_function))*$B$3</f>
        <v>0.22618087016679658</v>
      </c>
      <c r="LO79" s="3" t="e">
        <f t="shared" si="80"/>
        <v>#N/A</v>
      </c>
      <c r="LP79" s="10" t="e">
        <f t="shared" si="87"/>
        <v>#N/A</v>
      </c>
      <c r="LR79" s="12">
        <f t="shared" si="11"/>
        <v>0</v>
      </c>
      <c r="LS79" s="10" cm="1">
        <f t="array" ref="LS79">INDEX(drag_functions_data,Q79,(2*$B$6)) * $B$7</f>
        <v>0</v>
      </c>
      <c r="ME79" t="str">
        <f>IF(S80 &gt; 0, S80*8/PI(), "")</f>
        <v/>
      </c>
      <c r="MG79" t="str">
        <f>IF(U80 &gt; 0, U80*8/PI(), "")</f>
        <v/>
      </c>
      <c r="MI79" t="str">
        <f>IF(W80 &gt; 0, W80*8/PI(), "")</f>
        <v/>
      </c>
      <c r="MO79" t="str">
        <f>IF(AC80 &gt; 0, AC80*8/PI(), "")</f>
        <v/>
      </c>
      <c r="MQ79" t="str">
        <f>IF(AE80 &gt; 0, AE80*8/PI(), "")</f>
        <v/>
      </c>
      <c r="MS79" t="str">
        <f>IF(AG80 &gt; 0, AG80*8/PI(), "")</f>
        <v/>
      </c>
      <c r="MU79" t="str">
        <f>IF(AI80 &gt; 0, AI80*8/PI(), "")</f>
        <v/>
      </c>
      <c r="MW79" t="str">
        <f>IF(AK80 &gt; 0, AK80*8/PI(), "")</f>
        <v/>
      </c>
      <c r="MY79" t="str">
        <f>IF(AM80 &gt; 0, AM80*8/PI(), "")</f>
        <v/>
      </c>
      <c r="NA79" t="str">
        <f>IF(AO80 &gt; 0, AO80*8/PI(), "")</f>
        <v/>
      </c>
      <c r="NC79" t="str">
        <f>IF(AQ80 &gt; 0, AQ80*8/PI(), "")</f>
        <v/>
      </c>
      <c r="NE79" t="str">
        <f>IF(AS80 &gt; 0, AS80*8/PI(), "")</f>
        <v/>
      </c>
      <c r="NG79" t="str">
        <f>IF(AU80 &gt; 0, AU80*8/PI(), "")</f>
        <v/>
      </c>
      <c r="NI79" t="str">
        <f>IF(AW80 &gt; 0, AW80*8/PI(), "")</f>
        <v/>
      </c>
      <c r="NK79" t="str">
        <f>IF(AY80 &gt; 0, AY80*8/PI(), "")</f>
        <v/>
      </c>
      <c r="NM79" t="str">
        <f>IF(BA80 &gt; 0, BA80*8/PI(), "")</f>
        <v/>
      </c>
      <c r="NO79" t="str">
        <f>IF(BC80 &gt; 0, BC80*8/PI(), "")</f>
        <v/>
      </c>
      <c r="NQ79" t="str">
        <f>IF(BE80 &gt; 0, BE80*8/PI(), "")</f>
        <v/>
      </c>
      <c r="NS79" t="str">
        <f>IF(BG80 &gt; 0, BG80*8/PI(), "")</f>
        <v/>
      </c>
      <c r="NU79" t="str">
        <f>IF(BI80 &gt; 0, BI80*8/PI(), "")</f>
        <v/>
      </c>
      <c r="OA79" t="str">
        <f>IF(BO80 &gt; 0, BO80*8/PI(), "")</f>
        <v/>
      </c>
      <c r="OC79" t="str">
        <f>IF(BQ80 &gt; 0, BQ80*8/PI(), "")</f>
        <v/>
      </c>
      <c r="OE79" t="str">
        <f>IF(BS80 &gt; 0, BS80*8/PI(), "")</f>
        <v/>
      </c>
      <c r="OG79" t="str">
        <f>IF(BU80 &gt; 0, BU80*8/PI(), "")</f>
        <v/>
      </c>
      <c r="OI79" t="str">
        <f>IF(BW80 &gt; 0, BW80*8/PI(), "")</f>
        <v/>
      </c>
      <c r="OK79" t="str">
        <f>IF(BY80 &gt; 0, BY80*8/PI(), "")</f>
        <v/>
      </c>
      <c r="OM79" t="str">
        <f>IF(CA80 &gt; 0, CA80*8/PI(), "")</f>
        <v/>
      </c>
      <c r="OO79" t="str">
        <f>IF(CC80 &gt; 0, CC80*8/PI(), "")</f>
        <v/>
      </c>
      <c r="OQ79" t="str">
        <f>IF(CE80 &gt; 0, CE80*8/PI(), "")</f>
        <v/>
      </c>
      <c r="OS79" t="str">
        <f>IF(CG80 &gt; 0, CG80*8/PI(), "")</f>
        <v/>
      </c>
      <c r="OU79" t="str">
        <f>IF(CI80 &gt; 0, CI80*8/PI(), "")</f>
        <v/>
      </c>
      <c r="OW79" t="str">
        <f>IF(CK80 &gt; 0, CK80*8/PI(), "")</f>
        <v/>
      </c>
      <c r="OY79" t="str">
        <f>IF(CM80 &gt; 0, CM80*8/PI(), "")</f>
        <v/>
      </c>
      <c r="PA79" t="str">
        <f>IF(CO80 &gt; 0, CO80*8/PI(), "")</f>
        <v/>
      </c>
    </row>
    <row r="80" spans="17:417" x14ac:dyDescent="0.25">
      <c r="Q80" s="38">
        <f t="shared" si="82"/>
        <v>65</v>
      </c>
      <c r="R80" s="21"/>
      <c r="S80" s="22"/>
      <c r="T80" s="178"/>
      <c r="U80" s="179"/>
      <c r="V80" s="24"/>
      <c r="W80" s="24"/>
      <c r="X80" s="178">
        <v>0.74919475662544588</v>
      </c>
      <c r="Y80" s="179">
        <v>0.23012800204431996</v>
      </c>
      <c r="Z80" s="24"/>
      <c r="AA80" s="26"/>
      <c r="AB80" s="25"/>
      <c r="AC80" s="26"/>
      <c r="AD80" s="25"/>
      <c r="AE80" s="26"/>
      <c r="AF80" s="25"/>
      <c r="AG80" s="26"/>
      <c r="AH80" s="25"/>
      <c r="AI80" s="26"/>
      <c r="AJ80" s="25"/>
      <c r="AK80" s="26"/>
      <c r="AL80" s="25"/>
      <c r="AM80" s="26"/>
      <c r="AN80" s="25"/>
      <c r="AO80" s="26"/>
      <c r="AP80" s="25"/>
      <c r="AQ80" s="26"/>
      <c r="AR80" s="25"/>
      <c r="AS80" s="26"/>
      <c r="AT80" s="25"/>
      <c r="AU80" s="26"/>
      <c r="AV80" s="25"/>
      <c r="AW80" s="26"/>
      <c r="AX80" s="25"/>
      <c r="AY80" s="26"/>
      <c r="AZ80" s="25"/>
      <c r="BA80" s="26"/>
      <c r="BB80" s="25"/>
      <c r="BC80" s="26"/>
      <c r="BD80" s="25"/>
      <c r="BE80" s="26"/>
      <c r="BF80" s="25"/>
      <c r="BG80" s="26"/>
      <c r="BH80" s="25"/>
      <c r="BI80" s="26"/>
      <c r="BJ80" s="25"/>
      <c r="BK80" s="26"/>
      <c r="BL80" s="25"/>
      <c r="BM80" s="26"/>
      <c r="BN80" s="25"/>
      <c r="BO80" s="26"/>
      <c r="BP80" s="25"/>
      <c r="BQ80" s="26"/>
      <c r="BR80" s="25"/>
      <c r="BS80" s="26"/>
      <c r="BT80" s="25"/>
      <c r="BU80" s="26"/>
      <c r="BV80" s="25"/>
      <c r="BW80" s="26"/>
      <c r="BX80" s="25"/>
      <c r="BY80" s="26"/>
      <c r="BZ80" s="25"/>
      <c r="CA80" s="26"/>
      <c r="CB80" s="25"/>
      <c r="CC80" s="26"/>
      <c r="CD80" s="25"/>
      <c r="CE80" s="26"/>
      <c r="CF80" s="25"/>
      <c r="CG80" s="26"/>
      <c r="CH80" s="25"/>
      <c r="CI80" s="26"/>
      <c r="CJ80" s="25"/>
      <c r="CK80" s="26"/>
      <c r="CL80" s="25"/>
      <c r="CM80" s="26"/>
      <c r="CN80" s="25"/>
      <c r="CO80" s="26"/>
      <c r="CP80" s="315">
        <f t="shared" si="88"/>
        <v>16</v>
      </c>
      <c r="CQ80" s="26">
        <f t="shared" si="89"/>
        <v>0.1</v>
      </c>
      <c r="CR80" s="25"/>
      <c r="CS80" s="26"/>
      <c r="CT80" s="25"/>
      <c r="CU80" s="26"/>
      <c r="CV80" s="25"/>
      <c r="CW80" s="26"/>
      <c r="CX80" s="25"/>
      <c r="CY80" s="26"/>
      <c r="CZ80" s="264"/>
      <c r="DA80" s="265"/>
      <c r="DB80" s="264"/>
      <c r="DC80" s="265"/>
      <c r="DD80" s="264"/>
      <c r="DE80" s="265"/>
      <c r="DF80" s="64"/>
      <c r="DG80" s="65"/>
      <c r="DH80" s="64"/>
      <c r="DI80" s="65"/>
      <c r="DJ80" s="64"/>
      <c r="DK80" s="65"/>
      <c r="DL80" s="64"/>
      <c r="DM80" s="65"/>
      <c r="DN80" s="64"/>
      <c r="DO80" s="65"/>
      <c r="DP80" s="64"/>
      <c r="DQ80" s="65"/>
      <c r="DR80" s="64"/>
      <c r="DS80" s="65"/>
      <c r="DT80" s="64"/>
      <c r="DU80" s="65"/>
      <c r="DV80" s="64"/>
      <c r="DW80" s="65"/>
      <c r="DX80" s="64"/>
      <c r="DY80" s="65"/>
      <c r="DZ80" s="64"/>
      <c r="EA80" s="65"/>
      <c r="EB80" s="64"/>
      <c r="EC80" s="65"/>
      <c r="ED80" s="64"/>
      <c r="EE80" s="65"/>
      <c r="EF80" s="64"/>
      <c r="EG80" s="65"/>
      <c r="EH80" s="64"/>
      <c r="EI80" s="65"/>
      <c r="EJ80" s="64"/>
      <c r="EK80" s="65"/>
      <c r="EL80" s="64"/>
      <c r="EM80" s="65"/>
      <c r="EN80" s="64"/>
      <c r="EO80" s="65"/>
      <c r="EP80" s="64"/>
      <c r="EQ80" s="65"/>
      <c r="ER80" s="64"/>
      <c r="ES80" s="65"/>
      <c r="ET80" s="64"/>
      <c r="EU80" s="65"/>
      <c r="EV80" s="64"/>
      <c r="EW80" s="65"/>
      <c r="EX80" s="64"/>
      <c r="EY80" s="65"/>
      <c r="EZ80" s="64"/>
      <c r="FA80" s="65"/>
      <c r="FB80" s="64"/>
      <c r="FC80" s="65"/>
      <c r="FD80" s="64"/>
      <c r="FE80" s="65"/>
      <c r="FF80" s="64"/>
      <c r="FG80" s="65"/>
      <c r="FH80" s="64"/>
      <c r="FI80" s="65"/>
      <c r="FJ80" s="64"/>
      <c r="FK80" s="65"/>
      <c r="FL80" s="64"/>
      <c r="FM80" s="65"/>
      <c r="FN80" s="64"/>
      <c r="FO80" s="65"/>
      <c r="FP80" s="64"/>
      <c r="FQ80" s="65"/>
      <c r="FR80" s="64"/>
      <c r="FS80" s="65"/>
      <c r="FT80" s="64"/>
      <c r="FU80" s="65"/>
      <c r="FV80" s="64"/>
      <c r="FW80" s="65"/>
      <c r="FX80" s="64"/>
      <c r="FY80" s="65"/>
      <c r="FZ80" s="64"/>
      <c r="GA80" s="65"/>
      <c r="GB80" s="64"/>
      <c r="GC80" s="65"/>
      <c r="GD80" s="64"/>
      <c r="GE80" s="65"/>
      <c r="GF80" s="64"/>
      <c r="GG80" s="65"/>
      <c r="GH80" s="64"/>
      <c r="GI80" s="65"/>
      <c r="GJ80" s="64"/>
      <c r="GK80" s="65"/>
      <c r="GL80" s="64"/>
      <c r="GM80" s="65"/>
      <c r="GN80" s="64"/>
      <c r="GO80" s="65"/>
      <c r="GP80" s="64"/>
      <c r="GQ80" s="65"/>
      <c r="GR80" s="64"/>
      <c r="GS80" s="65"/>
      <c r="GT80" s="64"/>
      <c r="GU80" s="65"/>
      <c r="GV80" s="64"/>
      <c r="GW80" s="65"/>
      <c r="GX80" s="64"/>
      <c r="GY80" s="65"/>
      <c r="GZ80" s="64"/>
      <c r="HA80" s="65"/>
      <c r="HB80" s="64"/>
      <c r="HC80" s="65"/>
      <c r="HD80" s="64"/>
      <c r="HE80" s="65"/>
      <c r="HF80" s="64"/>
      <c r="HG80" s="65"/>
      <c r="HH80" s="64"/>
      <c r="HI80" s="65"/>
      <c r="HJ80" s="64"/>
      <c r="HK80" s="65"/>
      <c r="HL80" s="64"/>
      <c r="HM80" s="65"/>
      <c r="HN80" s="64"/>
      <c r="HO80" s="65"/>
      <c r="HP80" s="64"/>
      <c r="HQ80" s="65"/>
      <c r="HR80" s="64"/>
      <c r="HS80" s="65"/>
      <c r="HT80" s="64"/>
      <c r="HU80" s="65"/>
      <c r="HV80" s="64"/>
      <c r="HW80" s="65"/>
      <c r="HX80" s="64"/>
      <c r="HY80" s="65"/>
      <c r="HZ80" s="64"/>
      <c r="IA80" s="65"/>
      <c r="IB80" s="64"/>
      <c r="IC80" s="65"/>
      <c r="ID80" s="64"/>
      <c r="IE80" s="65"/>
      <c r="IF80" s="64"/>
      <c r="IG80" s="65"/>
      <c r="IH80" s="64"/>
      <c r="II80" s="65"/>
      <c r="IJ80" s="64"/>
      <c r="IK80" s="65"/>
      <c r="IL80" s="64"/>
      <c r="IM80" s="65"/>
      <c r="IN80" s="64"/>
      <c r="IO80" s="65"/>
      <c r="IP80" s="64"/>
      <c r="IQ80" s="65"/>
      <c r="IR80" s="64"/>
      <c r="IS80" s="65"/>
      <c r="IT80" s="64"/>
      <c r="IU80" s="65"/>
      <c r="IV80" s="64"/>
      <c r="IW80" s="65"/>
      <c r="IX80" s="64"/>
      <c r="IY80" s="65"/>
      <c r="IZ80" s="64"/>
      <c r="JA80" s="65"/>
      <c r="JB80" s="64"/>
      <c r="JC80" s="65"/>
      <c r="JD80" s="64"/>
      <c r="JE80" s="65"/>
      <c r="JF80" s="64"/>
      <c r="JG80" s="65"/>
      <c r="JH80" s="64"/>
      <c r="JI80" s="65"/>
      <c r="JJ80" s="64"/>
      <c r="JK80" s="65"/>
      <c r="JL80" s="64"/>
      <c r="JM80" s="65"/>
      <c r="JN80" s="64"/>
      <c r="JO80" s="65"/>
      <c r="JP80" s="64"/>
      <c r="JQ80" s="65"/>
      <c r="JR80" s="64"/>
      <c r="JS80" s="65"/>
      <c r="JT80" s="64"/>
      <c r="JU80" s="65"/>
      <c r="JV80" s="64"/>
      <c r="JW80" s="65"/>
      <c r="JX80" s="64"/>
      <c r="JY80" s="65"/>
      <c r="JZ80" s="64"/>
      <c r="KA80" s="65"/>
      <c r="KB80" s="64"/>
      <c r="KC80" s="65"/>
      <c r="KD80" s="64"/>
      <c r="KE80" s="65"/>
      <c r="KF80" s="64"/>
      <c r="KG80" s="65"/>
      <c r="KH80" s="64"/>
      <c r="KI80" s="65"/>
      <c r="KJ80" s="64"/>
      <c r="KK80" s="65"/>
      <c r="KL80" s="64"/>
      <c r="KM80" s="65"/>
      <c r="KN80" s="64"/>
      <c r="KO80" s="65"/>
      <c r="KP80" s="64"/>
      <c r="KQ80" s="65"/>
      <c r="KR80" s="64"/>
      <c r="KS80" s="65"/>
      <c r="KT80" s="64"/>
      <c r="KU80" s="65"/>
      <c r="KV80" s="64"/>
      <c r="KW80" s="65"/>
      <c r="KX80" s="64"/>
      <c r="KY80" s="65"/>
      <c r="KZ80" s="64"/>
      <c r="LA80" s="65"/>
      <c r="LB80" s="64"/>
      <c r="LC80" s="65"/>
      <c r="LD80" s="64"/>
      <c r="LE80" s="65"/>
      <c r="LH80" s="3">
        <f t="shared" si="78"/>
        <v>0.74919475662544588</v>
      </c>
      <c r="LI80" s="10">
        <f t="shared" si="86"/>
        <v>0.23012800204431996</v>
      </c>
      <c r="LK80" s="12">
        <f t="shared" ref="LK80:LK143" si="90">_xlfn.SINGLE(INDEX(drag_functions_data,Q80,(2*_xlfn.SINGLE(chosen_drag_function)-1)))</f>
        <v>0.74919475662544588</v>
      </c>
      <c r="LL80" s="10" cm="1">
        <f t="array" ref="LL80">INDEX(drag_functions_data,Q80,(2*chosen_drag_function))*$B$3</f>
        <v>0.23012800204431996</v>
      </c>
      <c r="LO80" s="3" t="e">
        <f t="shared" si="80"/>
        <v>#N/A</v>
      </c>
      <c r="LP80" s="10" t="e">
        <f t="shared" si="87"/>
        <v>#N/A</v>
      </c>
      <c r="LR80" s="12">
        <f t="shared" ref="LR80:LR143" si="91">INDEX(drag_functions_data,Q80,(2*$B$6-1))</f>
        <v>0</v>
      </c>
      <c r="LS80" s="10" cm="1">
        <f t="array" ref="LS80">INDEX(drag_functions_data,Q80,(2*$B$6)) * $B$7</f>
        <v>0</v>
      </c>
      <c r="ME80" t="str">
        <f t="shared" ref="ME80:ME137" si="92">IF(S81 &gt; 0, S81*8/PI(), "")</f>
        <v/>
      </c>
      <c r="MG80" t="str">
        <f t="shared" ref="MG80:MG137" si="93">IF(U81 &gt; 0, U81*8/PI(), "")</f>
        <v/>
      </c>
      <c r="MI80" t="str">
        <f t="shared" ref="MI80:MI137" si="94">IF(W81 &gt; 0, W81*8/PI(), "")</f>
        <v/>
      </c>
      <c r="MO80" t="str">
        <f t="shared" ref="MO80:MO137" si="95">IF(AC81 &gt; 0, AC81*8/PI(), "")</f>
        <v/>
      </c>
      <c r="MQ80" t="str">
        <f t="shared" ref="MQ80:MQ137" si="96">IF(AE81 &gt; 0, AE81*8/PI(), "")</f>
        <v/>
      </c>
      <c r="MS80" t="str">
        <f t="shared" ref="MS80:MS137" si="97">IF(AG81 &gt; 0, AG81*8/PI(), "")</f>
        <v/>
      </c>
      <c r="MU80" t="str">
        <f t="shared" ref="MU80:MU137" si="98">IF(AI81 &gt; 0, AI81*8/PI(), "")</f>
        <v/>
      </c>
      <c r="MW80" t="str">
        <f t="shared" ref="MW80:MW137" si="99">IF(AK81 &gt; 0, AK81*8/PI(), "")</f>
        <v/>
      </c>
      <c r="MY80" t="str">
        <f t="shared" ref="MY80:MY137" si="100">IF(AM81 &gt; 0, AM81*8/PI(), "")</f>
        <v/>
      </c>
      <c r="NA80" t="str">
        <f t="shared" ref="NA80:NA137" si="101">IF(AO81 &gt; 0, AO81*8/PI(), "")</f>
        <v/>
      </c>
      <c r="NC80" t="str">
        <f t="shared" ref="NC80:NC137" si="102">IF(AQ81 &gt; 0, AQ81*8/PI(), "")</f>
        <v/>
      </c>
      <c r="NE80" t="str">
        <f t="shared" ref="NE80:NE137" si="103">IF(AS81 &gt; 0, AS81*8/PI(), "")</f>
        <v/>
      </c>
      <c r="NG80" t="str">
        <f t="shared" ref="NG80:NG137" si="104">IF(AU81 &gt; 0, AU81*8/PI(), "")</f>
        <v/>
      </c>
      <c r="NI80" t="str">
        <f t="shared" ref="NI80:NI137" si="105">IF(AW81 &gt; 0, AW81*8/PI(), "")</f>
        <v/>
      </c>
      <c r="NK80" t="str">
        <f t="shared" ref="NK80:NK137" si="106">IF(AY81 &gt; 0, AY81*8/PI(), "")</f>
        <v/>
      </c>
      <c r="NM80" t="str">
        <f t="shared" ref="NM80:NM137" si="107">IF(BA81 &gt; 0, BA81*8/PI(), "")</f>
        <v/>
      </c>
      <c r="NO80" t="str">
        <f t="shared" ref="NO80:NO137" si="108">IF(BC81 &gt; 0, BC81*8/PI(), "")</f>
        <v/>
      </c>
      <c r="NQ80" t="str">
        <f t="shared" ref="NQ80:NQ137" si="109">IF(BE81 &gt; 0, BE81*8/PI(), "")</f>
        <v/>
      </c>
      <c r="NS80" t="str">
        <f t="shared" ref="NS80:NS137" si="110">IF(BG81 &gt; 0, BG81*8/PI(), "")</f>
        <v/>
      </c>
      <c r="NU80" t="str">
        <f t="shared" ref="NU80:NU137" si="111">IF(BI81 &gt; 0, BI81*8/PI(), "")</f>
        <v/>
      </c>
      <c r="OA80" t="str">
        <f t="shared" ref="OA80:OA137" si="112">IF(BO81 &gt; 0, BO81*8/PI(), "")</f>
        <v/>
      </c>
      <c r="OC80" t="str">
        <f t="shared" ref="OC80:OC137" si="113">IF(BQ81 &gt; 0, BQ81*8/PI(), "")</f>
        <v/>
      </c>
      <c r="OE80" t="str">
        <f t="shared" ref="OE80:OE137" si="114">IF(BS81 &gt; 0, BS81*8/PI(), "")</f>
        <v/>
      </c>
      <c r="OG80" t="str">
        <f t="shared" ref="OG80:OG137" si="115">IF(BU81 &gt; 0, BU81*8/PI(), "")</f>
        <v/>
      </c>
      <c r="OI80" t="str">
        <f t="shared" ref="OI80:OI137" si="116">IF(BW81 &gt; 0, BW81*8/PI(), "")</f>
        <v/>
      </c>
      <c r="OK80" t="str">
        <f t="shared" ref="OK80:OK137" si="117">IF(BY81 &gt; 0, BY81*8/PI(), "")</f>
        <v/>
      </c>
      <c r="OM80" t="str">
        <f t="shared" ref="OM80:OM137" si="118">IF(CA81 &gt; 0, CA81*8/PI(), "")</f>
        <v/>
      </c>
      <c r="OO80" t="str">
        <f t="shared" ref="OO80:OO137" si="119">IF(CC81 &gt; 0, CC81*8/PI(), "")</f>
        <v/>
      </c>
      <c r="OQ80" t="str">
        <f t="shared" ref="OQ80:OQ137" si="120">IF(CE81 &gt; 0, CE81*8/PI(), "")</f>
        <v/>
      </c>
      <c r="OS80" t="str">
        <f t="shared" ref="OS80:OS137" si="121">IF(CG81 &gt; 0, CG81*8/PI(), "")</f>
        <v/>
      </c>
      <c r="OU80" t="str">
        <f t="shared" ref="OU80:OU137" si="122">IF(CI81 &gt; 0, CI81*8/PI(), "")</f>
        <v/>
      </c>
      <c r="OW80" t="str">
        <f t="shared" ref="OW80:OW137" si="123">IF(CK81 &gt; 0, CK81*8/PI(), "")</f>
        <v/>
      </c>
      <c r="OY80" t="str">
        <f t="shared" ref="OY80:OY137" si="124">IF(CM81 &gt; 0, CM81*8/PI(), "")</f>
        <v/>
      </c>
      <c r="PA80" t="str">
        <f t="shared" ref="PA80:PA137" si="125">IF(CO81 &gt; 0, CO81*8/PI(), "")</f>
        <v/>
      </c>
    </row>
    <row r="81" spans="17:417" x14ac:dyDescent="0.25">
      <c r="Q81" s="38">
        <f t="shared" si="82"/>
        <v>66</v>
      </c>
      <c r="R81" s="21"/>
      <c r="S81" s="22"/>
      <c r="T81" s="178"/>
      <c r="U81" s="179"/>
      <c r="V81" s="24"/>
      <c r="W81" s="24"/>
      <c r="X81" s="178">
        <v>0.76063350605611424</v>
      </c>
      <c r="Y81" s="179">
        <v>0.23441680582889557</v>
      </c>
      <c r="Z81" s="24"/>
      <c r="AA81" s="26"/>
      <c r="AB81" s="25"/>
      <c r="AC81" s="26"/>
      <c r="AD81" s="25"/>
      <c r="AE81" s="26"/>
      <c r="AF81" s="25"/>
      <c r="AG81" s="26"/>
      <c r="AH81" s="25"/>
      <c r="AI81" s="26"/>
      <c r="AJ81" s="25"/>
      <c r="AK81" s="26"/>
      <c r="AL81" s="25"/>
      <c r="AM81" s="26"/>
      <c r="AN81" s="25"/>
      <c r="AO81" s="26"/>
      <c r="AP81" s="25"/>
      <c r="AQ81" s="26"/>
      <c r="AR81" s="25"/>
      <c r="AS81" s="26"/>
      <c r="AT81" s="25"/>
      <c r="AU81" s="26"/>
      <c r="AV81" s="25"/>
      <c r="AW81" s="26"/>
      <c r="AX81" s="25"/>
      <c r="AY81" s="26"/>
      <c r="AZ81" s="25"/>
      <c r="BA81" s="26"/>
      <c r="BB81" s="25"/>
      <c r="BC81" s="26"/>
      <c r="BD81" s="25"/>
      <c r="BE81" s="26"/>
      <c r="BF81" s="25"/>
      <c r="BG81" s="26"/>
      <c r="BH81" s="25"/>
      <c r="BI81" s="26"/>
      <c r="BJ81" s="25"/>
      <c r="BK81" s="26"/>
      <c r="BL81" s="25"/>
      <c r="BM81" s="26"/>
      <c r="BN81" s="25"/>
      <c r="BO81" s="26"/>
      <c r="BP81" s="25"/>
      <c r="BQ81" s="26"/>
      <c r="BR81" s="25"/>
      <c r="BS81" s="26"/>
      <c r="BT81" s="25"/>
      <c r="BU81" s="26"/>
      <c r="BV81" s="25"/>
      <c r="BW81" s="26"/>
      <c r="BX81" s="25"/>
      <c r="BY81" s="26"/>
      <c r="BZ81" s="25"/>
      <c r="CA81" s="26"/>
      <c r="CB81" s="25"/>
      <c r="CC81" s="26"/>
      <c r="CD81" s="25"/>
      <c r="CE81" s="26"/>
      <c r="CF81" s="25"/>
      <c r="CG81" s="26"/>
      <c r="CH81" s="25"/>
      <c r="CI81" s="26"/>
      <c r="CJ81" s="25"/>
      <c r="CK81" s="26"/>
      <c r="CL81" s="25"/>
      <c r="CM81" s="26"/>
      <c r="CN81" s="25"/>
      <c r="CO81" s="26"/>
      <c r="CP81" s="315">
        <f t="shared" si="88"/>
        <v>16.25</v>
      </c>
      <c r="CQ81" s="26">
        <f t="shared" si="89"/>
        <v>9.9227787671366779E-2</v>
      </c>
      <c r="CR81" s="25"/>
      <c r="CS81" s="26"/>
      <c r="CT81" s="25"/>
      <c r="CU81" s="26"/>
      <c r="CV81" s="25"/>
      <c r="CW81" s="26"/>
      <c r="CX81" s="25"/>
      <c r="CY81" s="26"/>
      <c r="CZ81" s="264"/>
      <c r="DA81" s="265"/>
      <c r="DB81" s="264"/>
      <c r="DC81" s="265"/>
      <c r="DD81" s="264"/>
      <c r="DE81" s="265"/>
      <c r="DF81" s="64"/>
      <c r="DG81" s="65"/>
      <c r="DH81" s="64"/>
      <c r="DI81" s="65"/>
      <c r="DJ81" s="64"/>
      <c r="DK81" s="65"/>
      <c r="DL81" s="64"/>
      <c r="DM81" s="65"/>
      <c r="DN81" s="64"/>
      <c r="DO81" s="65"/>
      <c r="DP81" s="64"/>
      <c r="DQ81" s="65"/>
      <c r="DR81" s="64"/>
      <c r="DS81" s="65"/>
      <c r="DT81" s="64"/>
      <c r="DU81" s="65"/>
      <c r="DV81" s="64"/>
      <c r="DW81" s="65"/>
      <c r="DX81" s="64"/>
      <c r="DY81" s="65"/>
      <c r="DZ81" s="64"/>
      <c r="EA81" s="65"/>
      <c r="EB81" s="64"/>
      <c r="EC81" s="65"/>
      <c r="ED81" s="64"/>
      <c r="EE81" s="65"/>
      <c r="EF81" s="64"/>
      <c r="EG81" s="65"/>
      <c r="EH81" s="64"/>
      <c r="EI81" s="65"/>
      <c r="EJ81" s="64"/>
      <c r="EK81" s="65"/>
      <c r="EL81" s="64"/>
      <c r="EM81" s="65"/>
      <c r="EN81" s="64"/>
      <c r="EO81" s="65"/>
      <c r="EP81" s="64"/>
      <c r="EQ81" s="65"/>
      <c r="ER81" s="64"/>
      <c r="ES81" s="65"/>
      <c r="ET81" s="64"/>
      <c r="EU81" s="65"/>
      <c r="EV81" s="64"/>
      <c r="EW81" s="65"/>
      <c r="EX81" s="64"/>
      <c r="EY81" s="65"/>
      <c r="EZ81" s="64"/>
      <c r="FA81" s="65"/>
      <c r="FB81" s="64"/>
      <c r="FC81" s="65"/>
      <c r="FD81" s="64"/>
      <c r="FE81" s="65"/>
      <c r="FF81" s="64"/>
      <c r="FG81" s="65"/>
      <c r="FH81" s="64"/>
      <c r="FI81" s="65"/>
      <c r="FJ81" s="64"/>
      <c r="FK81" s="65"/>
      <c r="FL81" s="64"/>
      <c r="FM81" s="65"/>
      <c r="FN81" s="64"/>
      <c r="FO81" s="65"/>
      <c r="FP81" s="64"/>
      <c r="FQ81" s="65"/>
      <c r="FR81" s="64"/>
      <c r="FS81" s="65"/>
      <c r="FT81" s="64"/>
      <c r="FU81" s="65"/>
      <c r="FV81" s="64"/>
      <c r="FW81" s="65"/>
      <c r="FX81" s="64"/>
      <c r="FY81" s="65"/>
      <c r="FZ81" s="64"/>
      <c r="GA81" s="65"/>
      <c r="GB81" s="64"/>
      <c r="GC81" s="65"/>
      <c r="GD81" s="64"/>
      <c r="GE81" s="65"/>
      <c r="GF81" s="64"/>
      <c r="GG81" s="65"/>
      <c r="GH81" s="64"/>
      <c r="GI81" s="65"/>
      <c r="GJ81" s="64"/>
      <c r="GK81" s="65"/>
      <c r="GL81" s="64"/>
      <c r="GM81" s="65"/>
      <c r="GN81" s="64"/>
      <c r="GO81" s="65"/>
      <c r="GP81" s="64"/>
      <c r="GQ81" s="65"/>
      <c r="GR81" s="64"/>
      <c r="GS81" s="65"/>
      <c r="GT81" s="64"/>
      <c r="GU81" s="65"/>
      <c r="GV81" s="64"/>
      <c r="GW81" s="65"/>
      <c r="GX81" s="64"/>
      <c r="GY81" s="65"/>
      <c r="GZ81" s="64"/>
      <c r="HA81" s="65"/>
      <c r="HB81" s="64"/>
      <c r="HC81" s="65"/>
      <c r="HD81" s="64"/>
      <c r="HE81" s="65"/>
      <c r="HF81" s="64"/>
      <c r="HG81" s="65"/>
      <c r="HH81" s="64"/>
      <c r="HI81" s="65"/>
      <c r="HJ81" s="64"/>
      <c r="HK81" s="65"/>
      <c r="HL81" s="64"/>
      <c r="HM81" s="65"/>
      <c r="HN81" s="64"/>
      <c r="HO81" s="65"/>
      <c r="HP81" s="64"/>
      <c r="HQ81" s="65"/>
      <c r="HR81" s="64"/>
      <c r="HS81" s="65"/>
      <c r="HT81" s="64"/>
      <c r="HU81" s="65"/>
      <c r="HV81" s="64"/>
      <c r="HW81" s="65"/>
      <c r="HX81" s="64"/>
      <c r="HY81" s="65"/>
      <c r="HZ81" s="64"/>
      <c r="IA81" s="65"/>
      <c r="IB81" s="64"/>
      <c r="IC81" s="65"/>
      <c r="ID81" s="64"/>
      <c r="IE81" s="65"/>
      <c r="IF81" s="64"/>
      <c r="IG81" s="65"/>
      <c r="IH81" s="64"/>
      <c r="II81" s="65"/>
      <c r="IJ81" s="64"/>
      <c r="IK81" s="65"/>
      <c r="IL81" s="64"/>
      <c r="IM81" s="65"/>
      <c r="IN81" s="64"/>
      <c r="IO81" s="65"/>
      <c r="IP81" s="64"/>
      <c r="IQ81" s="65"/>
      <c r="IR81" s="64"/>
      <c r="IS81" s="65"/>
      <c r="IT81" s="64"/>
      <c r="IU81" s="65"/>
      <c r="IV81" s="64"/>
      <c r="IW81" s="65"/>
      <c r="IX81" s="64"/>
      <c r="IY81" s="65"/>
      <c r="IZ81" s="64"/>
      <c r="JA81" s="65"/>
      <c r="JB81" s="64"/>
      <c r="JC81" s="65"/>
      <c r="JD81" s="64"/>
      <c r="JE81" s="65"/>
      <c r="JF81" s="64"/>
      <c r="JG81" s="65"/>
      <c r="JH81" s="64"/>
      <c r="JI81" s="65"/>
      <c r="JJ81" s="64"/>
      <c r="JK81" s="65"/>
      <c r="JL81" s="64"/>
      <c r="JM81" s="65"/>
      <c r="JN81" s="64"/>
      <c r="JO81" s="65"/>
      <c r="JP81" s="64"/>
      <c r="JQ81" s="65"/>
      <c r="JR81" s="64"/>
      <c r="JS81" s="65"/>
      <c r="JT81" s="64"/>
      <c r="JU81" s="65"/>
      <c r="JV81" s="64"/>
      <c r="JW81" s="65"/>
      <c r="JX81" s="64"/>
      <c r="JY81" s="65"/>
      <c r="JZ81" s="64"/>
      <c r="KA81" s="65"/>
      <c r="KB81" s="64"/>
      <c r="KC81" s="65"/>
      <c r="KD81" s="64"/>
      <c r="KE81" s="65"/>
      <c r="KF81" s="64"/>
      <c r="KG81" s="65"/>
      <c r="KH81" s="64"/>
      <c r="KI81" s="65"/>
      <c r="KJ81" s="64"/>
      <c r="KK81" s="65"/>
      <c r="KL81" s="64"/>
      <c r="KM81" s="65"/>
      <c r="KN81" s="64"/>
      <c r="KO81" s="65"/>
      <c r="KP81" s="64"/>
      <c r="KQ81" s="65"/>
      <c r="KR81" s="64"/>
      <c r="KS81" s="65"/>
      <c r="KT81" s="64"/>
      <c r="KU81" s="65"/>
      <c r="KV81" s="64"/>
      <c r="KW81" s="65"/>
      <c r="KX81" s="64"/>
      <c r="KY81" s="65"/>
      <c r="KZ81" s="64"/>
      <c r="LA81" s="65"/>
      <c r="LB81" s="64"/>
      <c r="LC81" s="65"/>
      <c r="LD81" s="64"/>
      <c r="LE81" s="65"/>
      <c r="LH81" s="3">
        <f t="shared" ref="LH81:LH144" si="126">IF(LK81&gt;LK80,LK81+0,NA())</f>
        <v>0.76063350605611424</v>
      </c>
      <c r="LI81" s="10">
        <f t="shared" si="86"/>
        <v>0.23441680582889557</v>
      </c>
      <c r="LK81" s="12">
        <f t="shared" si="90"/>
        <v>0.76063350605611424</v>
      </c>
      <c r="LL81" s="10" cm="1">
        <f t="array" ref="LL81">INDEX(drag_functions_data,Q81,(2*chosen_drag_function))*$B$3</f>
        <v>0.23441680582889557</v>
      </c>
      <c r="LO81" s="3" t="e">
        <f t="shared" ref="LO81:LO144" si="127">IF(LR81&gt;LR80,LR81+0,NA())</f>
        <v>#N/A</v>
      </c>
      <c r="LP81" s="10" t="e">
        <f t="shared" si="87"/>
        <v>#N/A</v>
      </c>
      <c r="LR81" s="12">
        <f t="shared" si="91"/>
        <v>0</v>
      </c>
      <c r="LS81" s="10" cm="1">
        <f t="array" ref="LS81">INDEX(drag_functions_data,Q81,(2*$B$6)) * $B$7</f>
        <v>0</v>
      </c>
      <c r="ME81" t="str">
        <f t="shared" si="92"/>
        <v/>
      </c>
      <c r="MG81" t="str">
        <f t="shared" si="93"/>
        <v/>
      </c>
      <c r="MI81" t="str">
        <f t="shared" si="94"/>
        <v/>
      </c>
      <c r="MO81" t="str">
        <f t="shared" si="95"/>
        <v/>
      </c>
      <c r="MQ81" t="str">
        <f t="shared" si="96"/>
        <v/>
      </c>
      <c r="MS81" t="str">
        <f t="shared" si="97"/>
        <v/>
      </c>
      <c r="MU81" t="str">
        <f t="shared" si="98"/>
        <v/>
      </c>
      <c r="MW81" t="str">
        <f t="shared" si="99"/>
        <v/>
      </c>
      <c r="MY81" t="str">
        <f t="shared" si="100"/>
        <v/>
      </c>
      <c r="NA81" t="str">
        <f t="shared" si="101"/>
        <v/>
      </c>
      <c r="NC81" t="str">
        <f t="shared" si="102"/>
        <v/>
      </c>
      <c r="NE81" t="str">
        <f t="shared" si="103"/>
        <v/>
      </c>
      <c r="NG81" t="str">
        <f t="shared" si="104"/>
        <v/>
      </c>
      <c r="NI81" t="str">
        <f t="shared" si="105"/>
        <v/>
      </c>
      <c r="NK81" t="str">
        <f t="shared" si="106"/>
        <v/>
      </c>
      <c r="NM81" t="str">
        <f t="shared" si="107"/>
        <v/>
      </c>
      <c r="NO81" t="str">
        <f t="shared" si="108"/>
        <v/>
      </c>
      <c r="NQ81" t="str">
        <f t="shared" si="109"/>
        <v/>
      </c>
      <c r="NS81" t="str">
        <f t="shared" si="110"/>
        <v/>
      </c>
      <c r="NU81" t="str">
        <f t="shared" si="111"/>
        <v/>
      </c>
      <c r="OA81" t="str">
        <f t="shared" si="112"/>
        <v/>
      </c>
      <c r="OC81" t="str">
        <f t="shared" si="113"/>
        <v/>
      </c>
      <c r="OE81" t="str">
        <f t="shared" si="114"/>
        <v/>
      </c>
      <c r="OG81" t="str">
        <f t="shared" si="115"/>
        <v/>
      </c>
      <c r="OI81" t="str">
        <f t="shared" si="116"/>
        <v/>
      </c>
      <c r="OK81" t="str">
        <f t="shared" si="117"/>
        <v/>
      </c>
      <c r="OM81" t="str">
        <f t="shared" si="118"/>
        <v/>
      </c>
      <c r="OO81" t="str">
        <f t="shared" si="119"/>
        <v/>
      </c>
      <c r="OQ81" t="str">
        <f t="shared" si="120"/>
        <v/>
      </c>
      <c r="OS81" t="str">
        <f t="shared" si="121"/>
        <v/>
      </c>
      <c r="OU81" t="str">
        <f t="shared" si="122"/>
        <v/>
      </c>
      <c r="OW81" t="str">
        <f t="shared" si="123"/>
        <v/>
      </c>
      <c r="OY81" t="str">
        <f t="shared" si="124"/>
        <v/>
      </c>
      <c r="PA81" t="str">
        <f t="shared" si="125"/>
        <v/>
      </c>
    </row>
    <row r="82" spans="17:417" x14ac:dyDescent="0.25">
      <c r="Q82" s="38">
        <f t="shared" ref="Q82:Q145" si="128">2*Q81-Q80</f>
        <v>67</v>
      </c>
      <c r="R82" s="21"/>
      <c r="S82" s="22"/>
      <c r="T82" s="178"/>
      <c r="U82" s="179"/>
      <c r="V82" s="24"/>
      <c r="W82" s="24"/>
      <c r="X82" s="178">
        <v>0.77190276441749617</v>
      </c>
      <c r="Y82" s="179">
        <v>0.23911212547072785</v>
      </c>
      <c r="Z82" s="24"/>
      <c r="AA82" s="26"/>
      <c r="AB82" s="25"/>
      <c r="AC82" s="26"/>
      <c r="AD82" s="25"/>
      <c r="AE82" s="26"/>
      <c r="AF82" s="25"/>
      <c r="AG82" s="26"/>
      <c r="AH82" s="25"/>
      <c r="AI82" s="26"/>
      <c r="AJ82" s="25"/>
      <c r="AK82" s="26"/>
      <c r="AL82" s="25"/>
      <c r="AM82" s="26"/>
      <c r="AN82" s="25"/>
      <c r="AO82" s="26"/>
      <c r="AP82" s="25"/>
      <c r="AQ82" s="26"/>
      <c r="AR82" s="25"/>
      <c r="AS82" s="26"/>
      <c r="AT82" s="25"/>
      <c r="AU82" s="26"/>
      <c r="AV82" s="25"/>
      <c r="AW82" s="26"/>
      <c r="AX82" s="25"/>
      <c r="AY82" s="26"/>
      <c r="AZ82" s="25"/>
      <c r="BA82" s="26"/>
      <c r="BB82" s="25"/>
      <c r="BC82" s="26"/>
      <c r="BD82" s="25"/>
      <c r="BE82" s="26"/>
      <c r="BF82" s="25"/>
      <c r="BG82" s="26"/>
      <c r="BH82" s="25"/>
      <c r="BI82" s="26"/>
      <c r="BJ82" s="25"/>
      <c r="BK82" s="26"/>
      <c r="BL82" s="25"/>
      <c r="BM82" s="26"/>
      <c r="BN82" s="25"/>
      <c r="BO82" s="26"/>
      <c r="BP82" s="25"/>
      <c r="BQ82" s="26"/>
      <c r="BR82" s="25"/>
      <c r="BS82" s="26"/>
      <c r="BT82" s="25"/>
      <c r="BU82" s="26"/>
      <c r="BV82" s="25"/>
      <c r="BW82" s="26"/>
      <c r="BX82" s="25"/>
      <c r="BY82" s="26"/>
      <c r="BZ82" s="25"/>
      <c r="CA82" s="26"/>
      <c r="CB82" s="25"/>
      <c r="CC82" s="26"/>
      <c r="CD82" s="25"/>
      <c r="CE82" s="26"/>
      <c r="CF82" s="25"/>
      <c r="CG82" s="26"/>
      <c r="CH82" s="25"/>
      <c r="CI82" s="26"/>
      <c r="CJ82" s="25"/>
      <c r="CK82" s="26"/>
      <c r="CL82" s="25"/>
      <c r="CM82" s="26"/>
      <c r="CN82" s="25"/>
      <c r="CO82" s="26"/>
      <c r="CP82" s="315">
        <f t="shared" si="88"/>
        <v>16.5</v>
      </c>
      <c r="CQ82" s="26">
        <f t="shared" si="89"/>
        <v>9.8473192783466182E-2</v>
      </c>
      <c r="CR82" s="25"/>
      <c r="CS82" s="26"/>
      <c r="CT82" s="25"/>
      <c r="CU82" s="26"/>
      <c r="CV82" s="25"/>
      <c r="CW82" s="26"/>
      <c r="CX82" s="25"/>
      <c r="CY82" s="26"/>
      <c r="CZ82" s="264"/>
      <c r="DA82" s="265"/>
      <c r="DB82" s="264"/>
      <c r="DC82" s="265"/>
      <c r="DD82" s="264"/>
      <c r="DE82" s="265"/>
      <c r="DF82" s="64"/>
      <c r="DG82" s="65"/>
      <c r="DH82" s="64"/>
      <c r="DI82" s="65"/>
      <c r="DJ82" s="64"/>
      <c r="DK82" s="65"/>
      <c r="DL82" s="64"/>
      <c r="DM82" s="65"/>
      <c r="DN82" s="64"/>
      <c r="DO82" s="65"/>
      <c r="DP82" s="64"/>
      <c r="DQ82" s="65"/>
      <c r="DR82" s="64"/>
      <c r="DS82" s="65"/>
      <c r="DT82" s="64"/>
      <c r="DU82" s="65"/>
      <c r="DV82" s="64"/>
      <c r="DW82" s="65"/>
      <c r="DX82" s="64"/>
      <c r="DY82" s="65"/>
      <c r="DZ82" s="64"/>
      <c r="EA82" s="65"/>
      <c r="EB82" s="64"/>
      <c r="EC82" s="65"/>
      <c r="ED82" s="64"/>
      <c r="EE82" s="65"/>
      <c r="EF82" s="64"/>
      <c r="EG82" s="65"/>
      <c r="EH82" s="64"/>
      <c r="EI82" s="65"/>
      <c r="EJ82" s="64"/>
      <c r="EK82" s="65"/>
      <c r="EL82" s="64"/>
      <c r="EM82" s="65"/>
      <c r="EN82" s="64"/>
      <c r="EO82" s="65"/>
      <c r="EP82" s="64"/>
      <c r="EQ82" s="65"/>
      <c r="ER82" s="64"/>
      <c r="ES82" s="65"/>
      <c r="ET82" s="64"/>
      <c r="EU82" s="65"/>
      <c r="EV82" s="64"/>
      <c r="EW82" s="65"/>
      <c r="EX82" s="64"/>
      <c r="EY82" s="65"/>
      <c r="EZ82" s="64"/>
      <c r="FA82" s="65"/>
      <c r="FB82" s="64"/>
      <c r="FC82" s="65"/>
      <c r="FD82" s="64"/>
      <c r="FE82" s="65"/>
      <c r="FF82" s="64"/>
      <c r="FG82" s="65"/>
      <c r="FH82" s="64"/>
      <c r="FI82" s="65"/>
      <c r="FJ82" s="64"/>
      <c r="FK82" s="65"/>
      <c r="FL82" s="64"/>
      <c r="FM82" s="65"/>
      <c r="FN82" s="64"/>
      <c r="FO82" s="65"/>
      <c r="FP82" s="64"/>
      <c r="FQ82" s="65"/>
      <c r="FR82" s="64"/>
      <c r="FS82" s="65"/>
      <c r="FT82" s="64"/>
      <c r="FU82" s="65"/>
      <c r="FV82" s="64"/>
      <c r="FW82" s="65"/>
      <c r="FX82" s="64"/>
      <c r="FY82" s="65"/>
      <c r="FZ82" s="64"/>
      <c r="GA82" s="65"/>
      <c r="GB82" s="64"/>
      <c r="GC82" s="65"/>
      <c r="GD82" s="64"/>
      <c r="GE82" s="65"/>
      <c r="GF82" s="64"/>
      <c r="GG82" s="65"/>
      <c r="GH82" s="64"/>
      <c r="GI82" s="65"/>
      <c r="GJ82" s="64"/>
      <c r="GK82" s="65"/>
      <c r="GL82" s="64"/>
      <c r="GM82" s="65"/>
      <c r="GN82" s="64"/>
      <c r="GO82" s="65"/>
      <c r="GP82" s="64"/>
      <c r="GQ82" s="65"/>
      <c r="GR82" s="64"/>
      <c r="GS82" s="65"/>
      <c r="GT82" s="64"/>
      <c r="GU82" s="65"/>
      <c r="GV82" s="64"/>
      <c r="GW82" s="65"/>
      <c r="GX82" s="64"/>
      <c r="GY82" s="65"/>
      <c r="GZ82" s="64"/>
      <c r="HA82" s="65"/>
      <c r="HB82" s="64"/>
      <c r="HC82" s="65"/>
      <c r="HD82" s="64"/>
      <c r="HE82" s="65"/>
      <c r="HF82" s="64"/>
      <c r="HG82" s="65"/>
      <c r="HH82" s="64"/>
      <c r="HI82" s="65"/>
      <c r="HJ82" s="64"/>
      <c r="HK82" s="65"/>
      <c r="HL82" s="64"/>
      <c r="HM82" s="65"/>
      <c r="HN82" s="64"/>
      <c r="HO82" s="65"/>
      <c r="HP82" s="64"/>
      <c r="HQ82" s="65"/>
      <c r="HR82" s="64"/>
      <c r="HS82" s="65"/>
      <c r="HT82" s="64"/>
      <c r="HU82" s="65"/>
      <c r="HV82" s="64"/>
      <c r="HW82" s="65"/>
      <c r="HX82" s="64"/>
      <c r="HY82" s="65"/>
      <c r="HZ82" s="64"/>
      <c r="IA82" s="65"/>
      <c r="IB82" s="64"/>
      <c r="IC82" s="65"/>
      <c r="ID82" s="64"/>
      <c r="IE82" s="65"/>
      <c r="IF82" s="64"/>
      <c r="IG82" s="65"/>
      <c r="IH82" s="64"/>
      <c r="II82" s="65"/>
      <c r="IJ82" s="64"/>
      <c r="IK82" s="65"/>
      <c r="IL82" s="64"/>
      <c r="IM82" s="65"/>
      <c r="IN82" s="64"/>
      <c r="IO82" s="65"/>
      <c r="IP82" s="64"/>
      <c r="IQ82" s="65"/>
      <c r="IR82" s="64"/>
      <c r="IS82" s="65"/>
      <c r="IT82" s="64"/>
      <c r="IU82" s="65"/>
      <c r="IV82" s="64"/>
      <c r="IW82" s="65"/>
      <c r="IX82" s="64"/>
      <c r="IY82" s="65"/>
      <c r="IZ82" s="64"/>
      <c r="JA82" s="65"/>
      <c r="JB82" s="64"/>
      <c r="JC82" s="65"/>
      <c r="JD82" s="64"/>
      <c r="JE82" s="65"/>
      <c r="JF82" s="64"/>
      <c r="JG82" s="65"/>
      <c r="JH82" s="64"/>
      <c r="JI82" s="65"/>
      <c r="JJ82" s="64"/>
      <c r="JK82" s="65"/>
      <c r="JL82" s="64"/>
      <c r="JM82" s="65"/>
      <c r="JN82" s="64"/>
      <c r="JO82" s="65"/>
      <c r="JP82" s="64"/>
      <c r="JQ82" s="65"/>
      <c r="JR82" s="64"/>
      <c r="JS82" s="65"/>
      <c r="JT82" s="64"/>
      <c r="JU82" s="65"/>
      <c r="JV82" s="64"/>
      <c r="JW82" s="65"/>
      <c r="JX82" s="64"/>
      <c r="JY82" s="65"/>
      <c r="JZ82" s="64"/>
      <c r="KA82" s="65"/>
      <c r="KB82" s="64"/>
      <c r="KC82" s="65"/>
      <c r="KD82" s="64"/>
      <c r="KE82" s="65"/>
      <c r="KF82" s="64"/>
      <c r="KG82" s="65"/>
      <c r="KH82" s="64"/>
      <c r="KI82" s="65"/>
      <c r="KJ82" s="64"/>
      <c r="KK82" s="65"/>
      <c r="KL82" s="64"/>
      <c r="KM82" s="65"/>
      <c r="KN82" s="64"/>
      <c r="KO82" s="65"/>
      <c r="KP82" s="64"/>
      <c r="KQ82" s="65"/>
      <c r="KR82" s="64"/>
      <c r="KS82" s="65"/>
      <c r="KT82" s="64"/>
      <c r="KU82" s="65"/>
      <c r="KV82" s="64"/>
      <c r="KW82" s="65"/>
      <c r="KX82" s="64"/>
      <c r="KY82" s="65"/>
      <c r="KZ82" s="64"/>
      <c r="LA82" s="65"/>
      <c r="LB82" s="64"/>
      <c r="LC82" s="65"/>
      <c r="LD82" s="64"/>
      <c r="LE82" s="65"/>
      <c r="LH82" s="3">
        <f t="shared" si="126"/>
        <v>0.77190276441749617</v>
      </c>
      <c r="LI82" s="10">
        <f t="shared" si="86"/>
        <v>0.23911212547072785</v>
      </c>
      <c r="LK82" s="12">
        <f t="shared" si="90"/>
        <v>0.77190276441749617</v>
      </c>
      <c r="LL82" s="10" cm="1">
        <f t="array" ref="LL82">INDEX(drag_functions_data,Q82,(2*chosen_drag_function))*$B$3</f>
        <v>0.23911212547072785</v>
      </c>
      <c r="LO82" s="3" t="e">
        <f t="shared" si="127"/>
        <v>#N/A</v>
      </c>
      <c r="LP82" s="10" t="e">
        <f t="shared" si="87"/>
        <v>#N/A</v>
      </c>
      <c r="LR82" s="12">
        <f t="shared" si="91"/>
        <v>0</v>
      </c>
      <c r="LS82" s="10" cm="1">
        <f t="array" ref="LS82">INDEX(drag_functions_data,Q82,(2*$B$6)) * $B$7</f>
        <v>0</v>
      </c>
      <c r="ME82" t="str">
        <f t="shared" si="92"/>
        <v/>
      </c>
      <c r="MG82" t="str">
        <f t="shared" si="93"/>
        <v/>
      </c>
      <c r="MI82" t="str">
        <f t="shared" si="94"/>
        <v/>
      </c>
      <c r="MO82" t="str">
        <f t="shared" si="95"/>
        <v/>
      </c>
      <c r="MQ82" t="str">
        <f t="shared" si="96"/>
        <v/>
      </c>
      <c r="MS82" t="str">
        <f t="shared" si="97"/>
        <v/>
      </c>
      <c r="MU82" t="str">
        <f t="shared" si="98"/>
        <v/>
      </c>
      <c r="MW82" t="str">
        <f t="shared" si="99"/>
        <v/>
      </c>
      <c r="MY82" t="str">
        <f t="shared" si="100"/>
        <v/>
      </c>
      <c r="NA82" t="str">
        <f t="shared" si="101"/>
        <v/>
      </c>
      <c r="NC82" t="str">
        <f t="shared" si="102"/>
        <v/>
      </c>
      <c r="NE82" t="str">
        <f t="shared" si="103"/>
        <v/>
      </c>
      <c r="NG82" t="str">
        <f t="shared" si="104"/>
        <v/>
      </c>
      <c r="NI82" t="str">
        <f t="shared" si="105"/>
        <v/>
      </c>
      <c r="NK82" t="str">
        <f t="shared" si="106"/>
        <v/>
      </c>
      <c r="NM82" t="str">
        <f t="shared" si="107"/>
        <v/>
      </c>
      <c r="NO82" t="str">
        <f t="shared" si="108"/>
        <v/>
      </c>
      <c r="NQ82" t="str">
        <f t="shared" si="109"/>
        <v/>
      </c>
      <c r="NS82" t="str">
        <f t="shared" si="110"/>
        <v/>
      </c>
      <c r="NU82" t="str">
        <f t="shared" si="111"/>
        <v/>
      </c>
      <c r="OA82" t="str">
        <f t="shared" si="112"/>
        <v/>
      </c>
      <c r="OC82" t="str">
        <f t="shared" si="113"/>
        <v/>
      </c>
      <c r="OE82" t="str">
        <f t="shared" si="114"/>
        <v/>
      </c>
      <c r="OG82" t="str">
        <f t="shared" si="115"/>
        <v/>
      </c>
      <c r="OI82" t="str">
        <f t="shared" si="116"/>
        <v/>
      </c>
      <c r="OK82" t="str">
        <f t="shared" si="117"/>
        <v/>
      </c>
      <c r="OM82" t="str">
        <f t="shared" si="118"/>
        <v/>
      </c>
      <c r="OO82" t="str">
        <f t="shared" si="119"/>
        <v/>
      </c>
      <c r="OQ82" t="str">
        <f t="shared" si="120"/>
        <v/>
      </c>
      <c r="OS82" t="str">
        <f t="shared" si="121"/>
        <v/>
      </c>
      <c r="OU82" t="str">
        <f t="shared" si="122"/>
        <v/>
      </c>
      <c r="OW82" t="str">
        <f t="shared" si="123"/>
        <v/>
      </c>
      <c r="OY82" t="str">
        <f t="shared" si="124"/>
        <v/>
      </c>
      <c r="PA82" t="str">
        <f t="shared" si="125"/>
        <v/>
      </c>
    </row>
    <row r="83" spans="17:417" x14ac:dyDescent="0.25">
      <c r="Q83" s="38">
        <f t="shared" si="128"/>
        <v>68</v>
      </c>
      <c r="R83" s="21"/>
      <c r="S83" s="22"/>
      <c r="T83" s="178"/>
      <c r="U83" s="179"/>
      <c r="V83" s="24"/>
      <c r="W83" s="24"/>
      <c r="X83" s="178">
        <v>0.78300984980747723</v>
      </c>
      <c r="Y83" s="179">
        <v>0.24422885361218571</v>
      </c>
      <c r="Z83" s="24"/>
      <c r="AA83" s="26"/>
      <c r="AB83" s="25"/>
      <c r="AC83" s="26"/>
      <c r="AD83" s="25"/>
      <c r="AE83" s="26"/>
      <c r="AF83" s="25"/>
      <c r="AG83" s="26"/>
      <c r="AH83" s="25"/>
      <c r="AI83" s="26"/>
      <c r="AJ83" s="25"/>
      <c r="AK83" s="26"/>
      <c r="AL83" s="25"/>
      <c r="AM83" s="26"/>
      <c r="AN83" s="25"/>
      <c r="AO83" s="26"/>
      <c r="AP83" s="25"/>
      <c r="AQ83" s="26"/>
      <c r="AR83" s="25"/>
      <c r="AS83" s="26"/>
      <c r="AT83" s="25"/>
      <c r="AU83" s="26"/>
      <c r="AV83" s="25"/>
      <c r="AW83" s="26"/>
      <c r="AX83" s="25"/>
      <c r="AY83" s="26"/>
      <c r="AZ83" s="25"/>
      <c r="BA83" s="26"/>
      <c r="BB83" s="25"/>
      <c r="BC83" s="26"/>
      <c r="BD83" s="25"/>
      <c r="BE83" s="26"/>
      <c r="BF83" s="25"/>
      <c r="BG83" s="26"/>
      <c r="BH83" s="25"/>
      <c r="BI83" s="26"/>
      <c r="BJ83" s="25"/>
      <c r="BK83" s="26"/>
      <c r="BL83" s="25"/>
      <c r="BM83" s="26"/>
      <c r="BN83" s="25"/>
      <c r="BO83" s="26"/>
      <c r="BP83" s="25"/>
      <c r="BQ83" s="26"/>
      <c r="BR83" s="25"/>
      <c r="BS83" s="26"/>
      <c r="BT83" s="25"/>
      <c r="BU83" s="26"/>
      <c r="BV83" s="25"/>
      <c r="BW83" s="26"/>
      <c r="BX83" s="25"/>
      <c r="BY83" s="26"/>
      <c r="BZ83" s="25"/>
      <c r="CA83" s="26"/>
      <c r="CB83" s="25"/>
      <c r="CC83" s="26"/>
      <c r="CD83" s="25"/>
      <c r="CE83" s="26"/>
      <c r="CF83" s="25"/>
      <c r="CG83" s="26"/>
      <c r="CH83" s="25"/>
      <c r="CI83" s="26"/>
      <c r="CJ83" s="25"/>
      <c r="CK83" s="26"/>
      <c r="CL83" s="25"/>
      <c r="CM83" s="26"/>
      <c r="CN83" s="25"/>
      <c r="CO83" s="26"/>
      <c r="CP83" s="315">
        <f t="shared" si="88"/>
        <v>16.75</v>
      </c>
      <c r="CQ83" s="26">
        <f t="shared" si="89"/>
        <v>9.7735555485044173E-2</v>
      </c>
      <c r="CR83" s="25"/>
      <c r="CS83" s="26"/>
      <c r="CT83" s="25"/>
      <c r="CU83" s="26"/>
      <c r="CV83" s="25"/>
      <c r="CW83" s="26"/>
      <c r="CX83" s="25"/>
      <c r="CY83" s="26"/>
      <c r="CZ83" s="264"/>
      <c r="DA83" s="265"/>
      <c r="DB83" s="264"/>
      <c r="DC83" s="265"/>
      <c r="DD83" s="264"/>
      <c r="DE83" s="265"/>
      <c r="DF83" s="64"/>
      <c r="DG83" s="65"/>
      <c r="DH83" s="64"/>
      <c r="DI83" s="65"/>
      <c r="DJ83" s="64"/>
      <c r="DK83" s="65"/>
      <c r="DL83" s="64"/>
      <c r="DM83" s="65"/>
      <c r="DN83" s="64"/>
      <c r="DO83" s="65"/>
      <c r="DP83" s="64"/>
      <c r="DQ83" s="65"/>
      <c r="DR83" s="64"/>
      <c r="DS83" s="65"/>
      <c r="DT83" s="64"/>
      <c r="DU83" s="65"/>
      <c r="DV83" s="64"/>
      <c r="DW83" s="65"/>
      <c r="DX83" s="64"/>
      <c r="DY83" s="65"/>
      <c r="DZ83" s="64"/>
      <c r="EA83" s="65"/>
      <c r="EB83" s="64"/>
      <c r="EC83" s="65"/>
      <c r="ED83" s="64"/>
      <c r="EE83" s="65"/>
      <c r="EF83" s="64"/>
      <c r="EG83" s="65"/>
      <c r="EH83" s="64"/>
      <c r="EI83" s="65"/>
      <c r="EJ83" s="64"/>
      <c r="EK83" s="65"/>
      <c r="EL83" s="64"/>
      <c r="EM83" s="65"/>
      <c r="EN83" s="64"/>
      <c r="EO83" s="65"/>
      <c r="EP83" s="64"/>
      <c r="EQ83" s="65"/>
      <c r="ER83" s="64"/>
      <c r="ES83" s="65"/>
      <c r="ET83" s="64"/>
      <c r="EU83" s="65"/>
      <c r="EV83" s="64"/>
      <c r="EW83" s="65"/>
      <c r="EX83" s="64"/>
      <c r="EY83" s="65"/>
      <c r="EZ83" s="64"/>
      <c r="FA83" s="65"/>
      <c r="FB83" s="64"/>
      <c r="FC83" s="65"/>
      <c r="FD83" s="64"/>
      <c r="FE83" s="65"/>
      <c r="FF83" s="64"/>
      <c r="FG83" s="65"/>
      <c r="FH83" s="64"/>
      <c r="FI83" s="65"/>
      <c r="FJ83" s="64"/>
      <c r="FK83" s="65"/>
      <c r="FL83" s="64"/>
      <c r="FM83" s="65"/>
      <c r="FN83" s="64"/>
      <c r="FO83" s="65"/>
      <c r="FP83" s="64"/>
      <c r="FQ83" s="65"/>
      <c r="FR83" s="64"/>
      <c r="FS83" s="65"/>
      <c r="FT83" s="64"/>
      <c r="FU83" s="65"/>
      <c r="FV83" s="64"/>
      <c r="FW83" s="65"/>
      <c r="FX83" s="64"/>
      <c r="FY83" s="65"/>
      <c r="FZ83" s="64"/>
      <c r="GA83" s="65"/>
      <c r="GB83" s="64"/>
      <c r="GC83" s="65"/>
      <c r="GD83" s="64"/>
      <c r="GE83" s="65"/>
      <c r="GF83" s="64"/>
      <c r="GG83" s="65"/>
      <c r="GH83" s="64"/>
      <c r="GI83" s="65"/>
      <c r="GJ83" s="64"/>
      <c r="GK83" s="65"/>
      <c r="GL83" s="64"/>
      <c r="GM83" s="65"/>
      <c r="GN83" s="64"/>
      <c r="GO83" s="65"/>
      <c r="GP83" s="64"/>
      <c r="GQ83" s="65"/>
      <c r="GR83" s="64"/>
      <c r="GS83" s="65"/>
      <c r="GT83" s="64"/>
      <c r="GU83" s="65"/>
      <c r="GV83" s="64"/>
      <c r="GW83" s="65"/>
      <c r="GX83" s="64"/>
      <c r="GY83" s="65"/>
      <c r="GZ83" s="64"/>
      <c r="HA83" s="65"/>
      <c r="HB83" s="64"/>
      <c r="HC83" s="65"/>
      <c r="HD83" s="64"/>
      <c r="HE83" s="65"/>
      <c r="HF83" s="64"/>
      <c r="HG83" s="65"/>
      <c r="HH83" s="64"/>
      <c r="HI83" s="65"/>
      <c r="HJ83" s="64"/>
      <c r="HK83" s="65"/>
      <c r="HL83" s="64"/>
      <c r="HM83" s="65"/>
      <c r="HN83" s="64"/>
      <c r="HO83" s="65"/>
      <c r="HP83" s="64"/>
      <c r="HQ83" s="65"/>
      <c r="HR83" s="64"/>
      <c r="HS83" s="65"/>
      <c r="HT83" s="64"/>
      <c r="HU83" s="65"/>
      <c r="HV83" s="64"/>
      <c r="HW83" s="65"/>
      <c r="HX83" s="64"/>
      <c r="HY83" s="65"/>
      <c r="HZ83" s="64"/>
      <c r="IA83" s="65"/>
      <c r="IB83" s="64"/>
      <c r="IC83" s="65"/>
      <c r="ID83" s="64"/>
      <c r="IE83" s="65"/>
      <c r="IF83" s="64"/>
      <c r="IG83" s="65"/>
      <c r="IH83" s="64"/>
      <c r="II83" s="65"/>
      <c r="IJ83" s="64"/>
      <c r="IK83" s="65"/>
      <c r="IL83" s="64"/>
      <c r="IM83" s="65"/>
      <c r="IN83" s="64"/>
      <c r="IO83" s="65"/>
      <c r="IP83" s="64"/>
      <c r="IQ83" s="65"/>
      <c r="IR83" s="64"/>
      <c r="IS83" s="65"/>
      <c r="IT83" s="64"/>
      <c r="IU83" s="65"/>
      <c r="IV83" s="64"/>
      <c r="IW83" s="65"/>
      <c r="IX83" s="64"/>
      <c r="IY83" s="65"/>
      <c r="IZ83" s="64"/>
      <c r="JA83" s="65"/>
      <c r="JB83" s="64"/>
      <c r="JC83" s="65"/>
      <c r="JD83" s="64"/>
      <c r="JE83" s="65"/>
      <c r="JF83" s="64"/>
      <c r="JG83" s="65"/>
      <c r="JH83" s="64"/>
      <c r="JI83" s="65"/>
      <c r="JJ83" s="64"/>
      <c r="JK83" s="65"/>
      <c r="JL83" s="64"/>
      <c r="JM83" s="65"/>
      <c r="JN83" s="64"/>
      <c r="JO83" s="65"/>
      <c r="JP83" s="64"/>
      <c r="JQ83" s="65"/>
      <c r="JR83" s="64"/>
      <c r="JS83" s="65"/>
      <c r="JT83" s="64"/>
      <c r="JU83" s="65"/>
      <c r="JV83" s="64"/>
      <c r="JW83" s="65"/>
      <c r="JX83" s="64"/>
      <c r="JY83" s="65"/>
      <c r="JZ83" s="64"/>
      <c r="KA83" s="65"/>
      <c r="KB83" s="64"/>
      <c r="KC83" s="65"/>
      <c r="KD83" s="64"/>
      <c r="KE83" s="65"/>
      <c r="KF83" s="64"/>
      <c r="KG83" s="65"/>
      <c r="KH83" s="64"/>
      <c r="KI83" s="65"/>
      <c r="KJ83" s="64"/>
      <c r="KK83" s="65"/>
      <c r="KL83" s="64"/>
      <c r="KM83" s="65"/>
      <c r="KN83" s="64"/>
      <c r="KO83" s="65"/>
      <c r="KP83" s="64"/>
      <c r="KQ83" s="65"/>
      <c r="KR83" s="64"/>
      <c r="KS83" s="65"/>
      <c r="KT83" s="64"/>
      <c r="KU83" s="65"/>
      <c r="KV83" s="64"/>
      <c r="KW83" s="65"/>
      <c r="KX83" s="64"/>
      <c r="KY83" s="65"/>
      <c r="KZ83" s="64"/>
      <c r="LA83" s="65"/>
      <c r="LB83" s="64"/>
      <c r="LC83" s="65"/>
      <c r="LD83" s="64"/>
      <c r="LE83" s="65"/>
      <c r="LH83" s="3">
        <f t="shared" si="126"/>
        <v>0.78300984980747723</v>
      </c>
      <c r="LI83" s="10">
        <f t="shared" si="86"/>
        <v>0.24422885361218571</v>
      </c>
      <c r="LK83" s="12">
        <f t="shared" si="90"/>
        <v>0.78300984980747723</v>
      </c>
      <c r="LL83" s="10" cm="1">
        <f t="array" ref="LL83">INDEX(drag_functions_data,Q83,(2*chosen_drag_function))*$B$3</f>
        <v>0.24422885361218571</v>
      </c>
      <c r="LO83" s="3" t="e">
        <f t="shared" si="127"/>
        <v>#N/A</v>
      </c>
      <c r="LP83" s="10" t="e">
        <f t="shared" si="87"/>
        <v>#N/A</v>
      </c>
      <c r="LR83" s="12">
        <f t="shared" si="91"/>
        <v>0</v>
      </c>
      <c r="LS83" s="10" cm="1">
        <f t="array" ref="LS83">INDEX(drag_functions_data,Q83,(2*$B$6)) * $B$7</f>
        <v>0</v>
      </c>
      <c r="ME83" t="str">
        <f t="shared" si="92"/>
        <v/>
      </c>
      <c r="MG83" t="str">
        <f t="shared" si="93"/>
        <v/>
      </c>
      <c r="MI83" t="str">
        <f t="shared" si="94"/>
        <v/>
      </c>
      <c r="MO83" t="str">
        <f t="shared" si="95"/>
        <v/>
      </c>
      <c r="MQ83" t="str">
        <f t="shared" si="96"/>
        <v/>
      </c>
      <c r="MS83" t="str">
        <f t="shared" si="97"/>
        <v/>
      </c>
      <c r="MU83" t="str">
        <f t="shared" si="98"/>
        <v/>
      </c>
      <c r="MW83" t="str">
        <f t="shared" si="99"/>
        <v/>
      </c>
      <c r="MY83" t="str">
        <f t="shared" si="100"/>
        <v/>
      </c>
      <c r="NA83" t="str">
        <f t="shared" si="101"/>
        <v/>
      </c>
      <c r="NC83" t="str">
        <f t="shared" si="102"/>
        <v/>
      </c>
      <c r="NE83" t="str">
        <f t="shared" si="103"/>
        <v/>
      </c>
      <c r="NG83" t="str">
        <f t="shared" si="104"/>
        <v/>
      </c>
      <c r="NI83" t="str">
        <f t="shared" si="105"/>
        <v/>
      </c>
      <c r="NK83" t="str">
        <f t="shared" si="106"/>
        <v/>
      </c>
      <c r="NM83" t="str">
        <f t="shared" si="107"/>
        <v/>
      </c>
      <c r="NO83" t="str">
        <f t="shared" si="108"/>
        <v/>
      </c>
      <c r="NQ83" t="str">
        <f t="shared" si="109"/>
        <v/>
      </c>
      <c r="NS83" t="str">
        <f t="shared" si="110"/>
        <v/>
      </c>
      <c r="NU83" t="str">
        <f t="shared" si="111"/>
        <v/>
      </c>
      <c r="OA83" t="str">
        <f t="shared" si="112"/>
        <v/>
      </c>
      <c r="OC83" t="str">
        <f t="shared" si="113"/>
        <v/>
      </c>
      <c r="OE83" t="str">
        <f t="shared" si="114"/>
        <v/>
      </c>
      <c r="OG83" t="str">
        <f t="shared" si="115"/>
        <v/>
      </c>
      <c r="OI83" t="str">
        <f t="shared" si="116"/>
        <v/>
      </c>
      <c r="OK83" t="str">
        <f t="shared" si="117"/>
        <v/>
      </c>
      <c r="OM83" t="str">
        <f t="shared" si="118"/>
        <v/>
      </c>
      <c r="OO83" t="str">
        <f t="shared" si="119"/>
        <v/>
      </c>
      <c r="OQ83" t="str">
        <f t="shared" si="120"/>
        <v/>
      </c>
      <c r="OS83" t="str">
        <f t="shared" si="121"/>
        <v/>
      </c>
      <c r="OU83" t="str">
        <f t="shared" si="122"/>
        <v/>
      </c>
      <c r="OW83" t="str">
        <f t="shared" si="123"/>
        <v/>
      </c>
      <c r="OY83" t="str">
        <f t="shared" si="124"/>
        <v/>
      </c>
      <c r="PA83" t="str">
        <f t="shared" si="125"/>
        <v/>
      </c>
    </row>
    <row r="84" spans="17:417" x14ac:dyDescent="0.25">
      <c r="Q84" s="38">
        <f t="shared" si="128"/>
        <v>69</v>
      </c>
      <c r="R84" s="21"/>
      <c r="S84" s="22"/>
      <c r="T84" s="178"/>
      <c r="U84" s="179"/>
      <c r="V84" s="24"/>
      <c r="W84" s="24"/>
      <c r="X84" s="178">
        <v>0.79396156838708765</v>
      </c>
      <c r="Y84" s="179">
        <v>0.24984157857082656</v>
      </c>
      <c r="Z84" s="24"/>
      <c r="AA84" s="26"/>
      <c r="AB84" s="25"/>
      <c r="AC84" s="26"/>
      <c r="AD84" s="25"/>
      <c r="AE84" s="26"/>
      <c r="AF84" s="25"/>
      <c r="AG84" s="26"/>
      <c r="AH84" s="25"/>
      <c r="AI84" s="26"/>
      <c r="AJ84" s="25"/>
      <c r="AK84" s="26"/>
      <c r="AL84" s="25"/>
      <c r="AM84" s="26"/>
      <c r="AN84" s="25"/>
      <c r="AO84" s="26"/>
      <c r="AP84" s="25"/>
      <c r="AQ84" s="26"/>
      <c r="AR84" s="25"/>
      <c r="AS84" s="26"/>
      <c r="AT84" s="25"/>
      <c r="AU84" s="26"/>
      <c r="AV84" s="25"/>
      <c r="AW84" s="26"/>
      <c r="AX84" s="25"/>
      <c r="AY84" s="26"/>
      <c r="AZ84" s="25"/>
      <c r="BA84" s="26"/>
      <c r="BB84" s="25"/>
      <c r="BC84" s="26"/>
      <c r="BD84" s="25"/>
      <c r="BE84" s="26"/>
      <c r="BF84" s="25"/>
      <c r="BG84" s="26"/>
      <c r="BH84" s="25"/>
      <c r="BI84" s="26"/>
      <c r="BJ84" s="25"/>
      <c r="BK84" s="26"/>
      <c r="BL84" s="25"/>
      <c r="BM84" s="26"/>
      <c r="BN84" s="25"/>
      <c r="BO84" s="26"/>
      <c r="BP84" s="25"/>
      <c r="BQ84" s="26"/>
      <c r="BR84" s="25"/>
      <c r="BS84" s="26"/>
      <c r="BT84" s="25"/>
      <c r="BU84" s="26"/>
      <c r="BV84" s="25"/>
      <c r="BW84" s="26"/>
      <c r="BX84" s="25"/>
      <c r="BY84" s="26"/>
      <c r="BZ84" s="25"/>
      <c r="CA84" s="26"/>
      <c r="CB84" s="25"/>
      <c r="CC84" s="26"/>
      <c r="CD84" s="25"/>
      <c r="CE84" s="26"/>
      <c r="CF84" s="25"/>
      <c r="CG84" s="26"/>
      <c r="CH84" s="25"/>
      <c r="CI84" s="26"/>
      <c r="CJ84" s="25"/>
      <c r="CK84" s="26"/>
      <c r="CL84" s="25"/>
      <c r="CM84" s="26"/>
      <c r="CN84" s="25"/>
      <c r="CO84" s="26"/>
      <c r="CP84" s="315">
        <f t="shared" si="88"/>
        <v>17</v>
      </c>
      <c r="CQ84" s="26">
        <f t="shared" si="89"/>
        <v>9.701425001453319E-2</v>
      </c>
      <c r="CR84" s="25"/>
      <c r="CS84" s="26"/>
      <c r="CT84" s="25"/>
      <c r="CU84" s="26"/>
      <c r="CV84" s="25"/>
      <c r="CW84" s="26"/>
      <c r="CX84" s="25"/>
      <c r="CY84" s="26"/>
      <c r="CZ84" s="264"/>
      <c r="DA84" s="265"/>
      <c r="DB84" s="264"/>
      <c r="DC84" s="265"/>
      <c r="DD84" s="264"/>
      <c r="DE84" s="265"/>
      <c r="DF84" s="64"/>
      <c r="DG84" s="65"/>
      <c r="DH84" s="64"/>
      <c r="DI84" s="65"/>
      <c r="DJ84" s="64"/>
      <c r="DK84" s="65"/>
      <c r="DL84" s="64"/>
      <c r="DM84" s="65"/>
      <c r="DN84" s="64"/>
      <c r="DO84" s="65"/>
      <c r="DP84" s="64"/>
      <c r="DQ84" s="65"/>
      <c r="DR84" s="64"/>
      <c r="DS84" s="65"/>
      <c r="DT84" s="64"/>
      <c r="DU84" s="65"/>
      <c r="DV84" s="64"/>
      <c r="DW84" s="65"/>
      <c r="DX84" s="64"/>
      <c r="DY84" s="65"/>
      <c r="DZ84" s="64"/>
      <c r="EA84" s="65"/>
      <c r="EB84" s="64"/>
      <c r="EC84" s="65"/>
      <c r="ED84" s="64"/>
      <c r="EE84" s="65"/>
      <c r="EF84" s="64"/>
      <c r="EG84" s="65"/>
      <c r="EH84" s="64"/>
      <c r="EI84" s="65"/>
      <c r="EJ84" s="64"/>
      <c r="EK84" s="65"/>
      <c r="EL84" s="64"/>
      <c r="EM84" s="65"/>
      <c r="EN84" s="64"/>
      <c r="EO84" s="65"/>
      <c r="EP84" s="64"/>
      <c r="EQ84" s="65"/>
      <c r="ER84" s="64"/>
      <c r="ES84" s="65"/>
      <c r="ET84" s="64"/>
      <c r="EU84" s="65"/>
      <c r="EV84" s="64"/>
      <c r="EW84" s="65"/>
      <c r="EX84" s="64"/>
      <c r="EY84" s="65"/>
      <c r="EZ84" s="64"/>
      <c r="FA84" s="65"/>
      <c r="FB84" s="64"/>
      <c r="FC84" s="65"/>
      <c r="FD84" s="64"/>
      <c r="FE84" s="65"/>
      <c r="FF84" s="64"/>
      <c r="FG84" s="65"/>
      <c r="FH84" s="64"/>
      <c r="FI84" s="65"/>
      <c r="FJ84" s="64"/>
      <c r="FK84" s="65"/>
      <c r="FL84" s="64"/>
      <c r="FM84" s="65"/>
      <c r="FN84" s="64"/>
      <c r="FO84" s="65"/>
      <c r="FP84" s="64"/>
      <c r="FQ84" s="65"/>
      <c r="FR84" s="64"/>
      <c r="FS84" s="65"/>
      <c r="FT84" s="64"/>
      <c r="FU84" s="65"/>
      <c r="FV84" s="64"/>
      <c r="FW84" s="65"/>
      <c r="FX84" s="64"/>
      <c r="FY84" s="65"/>
      <c r="FZ84" s="64"/>
      <c r="GA84" s="65"/>
      <c r="GB84" s="64"/>
      <c r="GC84" s="65"/>
      <c r="GD84" s="64"/>
      <c r="GE84" s="65"/>
      <c r="GF84" s="64"/>
      <c r="GG84" s="65"/>
      <c r="GH84" s="64"/>
      <c r="GI84" s="65"/>
      <c r="GJ84" s="64"/>
      <c r="GK84" s="65"/>
      <c r="GL84" s="64"/>
      <c r="GM84" s="65"/>
      <c r="GN84" s="64"/>
      <c r="GO84" s="65"/>
      <c r="GP84" s="64"/>
      <c r="GQ84" s="65"/>
      <c r="GR84" s="64"/>
      <c r="GS84" s="65"/>
      <c r="GT84" s="64"/>
      <c r="GU84" s="65"/>
      <c r="GV84" s="64"/>
      <c r="GW84" s="65"/>
      <c r="GX84" s="64"/>
      <c r="GY84" s="65"/>
      <c r="GZ84" s="64"/>
      <c r="HA84" s="65"/>
      <c r="HB84" s="64"/>
      <c r="HC84" s="65"/>
      <c r="HD84" s="64"/>
      <c r="HE84" s="65"/>
      <c r="HF84" s="64"/>
      <c r="HG84" s="65"/>
      <c r="HH84" s="64"/>
      <c r="HI84" s="65"/>
      <c r="HJ84" s="64"/>
      <c r="HK84" s="65"/>
      <c r="HL84" s="64"/>
      <c r="HM84" s="65"/>
      <c r="HN84" s="64"/>
      <c r="HO84" s="65"/>
      <c r="HP84" s="64"/>
      <c r="HQ84" s="65"/>
      <c r="HR84" s="64"/>
      <c r="HS84" s="65"/>
      <c r="HT84" s="64"/>
      <c r="HU84" s="65"/>
      <c r="HV84" s="64"/>
      <c r="HW84" s="65"/>
      <c r="HX84" s="64"/>
      <c r="HY84" s="65"/>
      <c r="HZ84" s="64"/>
      <c r="IA84" s="65"/>
      <c r="IB84" s="64"/>
      <c r="IC84" s="65"/>
      <c r="ID84" s="64"/>
      <c r="IE84" s="65"/>
      <c r="IF84" s="64"/>
      <c r="IG84" s="65"/>
      <c r="IH84" s="64"/>
      <c r="II84" s="65"/>
      <c r="IJ84" s="64"/>
      <c r="IK84" s="65"/>
      <c r="IL84" s="64"/>
      <c r="IM84" s="65"/>
      <c r="IN84" s="64"/>
      <c r="IO84" s="65"/>
      <c r="IP84" s="64"/>
      <c r="IQ84" s="65"/>
      <c r="IR84" s="64"/>
      <c r="IS84" s="65"/>
      <c r="IT84" s="64"/>
      <c r="IU84" s="65"/>
      <c r="IV84" s="64"/>
      <c r="IW84" s="65"/>
      <c r="IX84" s="64"/>
      <c r="IY84" s="65"/>
      <c r="IZ84" s="64"/>
      <c r="JA84" s="65"/>
      <c r="JB84" s="64"/>
      <c r="JC84" s="65"/>
      <c r="JD84" s="64"/>
      <c r="JE84" s="65"/>
      <c r="JF84" s="64"/>
      <c r="JG84" s="65"/>
      <c r="JH84" s="64"/>
      <c r="JI84" s="65"/>
      <c r="JJ84" s="64"/>
      <c r="JK84" s="65"/>
      <c r="JL84" s="64"/>
      <c r="JM84" s="65"/>
      <c r="JN84" s="64"/>
      <c r="JO84" s="65"/>
      <c r="JP84" s="64"/>
      <c r="JQ84" s="65"/>
      <c r="JR84" s="64"/>
      <c r="JS84" s="65"/>
      <c r="JT84" s="64"/>
      <c r="JU84" s="65"/>
      <c r="JV84" s="64"/>
      <c r="JW84" s="65"/>
      <c r="JX84" s="64"/>
      <c r="JY84" s="65"/>
      <c r="JZ84" s="64"/>
      <c r="KA84" s="65"/>
      <c r="KB84" s="64"/>
      <c r="KC84" s="65"/>
      <c r="KD84" s="64"/>
      <c r="KE84" s="65"/>
      <c r="KF84" s="64"/>
      <c r="KG84" s="65"/>
      <c r="KH84" s="64"/>
      <c r="KI84" s="65"/>
      <c r="KJ84" s="64"/>
      <c r="KK84" s="65"/>
      <c r="KL84" s="64"/>
      <c r="KM84" s="65"/>
      <c r="KN84" s="64"/>
      <c r="KO84" s="65"/>
      <c r="KP84" s="64"/>
      <c r="KQ84" s="65"/>
      <c r="KR84" s="64"/>
      <c r="KS84" s="65"/>
      <c r="KT84" s="64"/>
      <c r="KU84" s="65"/>
      <c r="KV84" s="64"/>
      <c r="KW84" s="65"/>
      <c r="KX84" s="64"/>
      <c r="KY84" s="65"/>
      <c r="KZ84" s="64"/>
      <c r="LA84" s="65"/>
      <c r="LB84" s="64"/>
      <c r="LC84" s="65"/>
      <c r="LD84" s="64"/>
      <c r="LE84" s="65"/>
      <c r="LH84" s="3">
        <f t="shared" si="126"/>
        <v>0.79396156838708765</v>
      </c>
      <c r="LI84" s="10">
        <f t="shared" si="86"/>
        <v>0.24984157857082656</v>
      </c>
      <c r="LK84" s="12">
        <f t="shared" si="90"/>
        <v>0.79396156838708765</v>
      </c>
      <c r="LL84" s="10" cm="1">
        <f t="array" ref="LL84">INDEX(drag_functions_data,Q84,(2*chosen_drag_function))*$B$3</f>
        <v>0.24984157857082656</v>
      </c>
      <c r="LO84" s="3" t="e">
        <f t="shared" si="127"/>
        <v>#N/A</v>
      </c>
      <c r="LP84" s="10" t="e">
        <f t="shared" si="87"/>
        <v>#N/A</v>
      </c>
      <c r="LR84" s="12">
        <f t="shared" si="91"/>
        <v>0</v>
      </c>
      <c r="LS84" s="10" cm="1">
        <f t="array" ref="LS84">INDEX(drag_functions_data,Q84,(2*$B$6)) * $B$7</f>
        <v>0</v>
      </c>
      <c r="ME84" t="str">
        <f t="shared" si="92"/>
        <v/>
      </c>
      <c r="MG84" t="str">
        <f t="shared" si="93"/>
        <v/>
      </c>
      <c r="MI84" t="str">
        <f t="shared" si="94"/>
        <v/>
      </c>
      <c r="MO84" t="str">
        <f t="shared" si="95"/>
        <v/>
      </c>
      <c r="MQ84" t="str">
        <f t="shared" si="96"/>
        <v/>
      </c>
      <c r="MS84" t="str">
        <f t="shared" si="97"/>
        <v/>
      </c>
      <c r="MU84" t="str">
        <f t="shared" si="98"/>
        <v/>
      </c>
      <c r="MW84" t="str">
        <f t="shared" si="99"/>
        <v/>
      </c>
      <c r="MY84" t="str">
        <f t="shared" si="100"/>
        <v/>
      </c>
      <c r="NA84" t="str">
        <f t="shared" si="101"/>
        <v/>
      </c>
      <c r="NC84" t="str">
        <f t="shared" si="102"/>
        <v/>
      </c>
      <c r="NE84" t="str">
        <f t="shared" si="103"/>
        <v/>
      </c>
      <c r="NG84" t="str">
        <f t="shared" si="104"/>
        <v/>
      </c>
      <c r="NI84" t="str">
        <f t="shared" si="105"/>
        <v/>
      </c>
      <c r="NK84" t="str">
        <f t="shared" si="106"/>
        <v/>
      </c>
      <c r="NM84" t="str">
        <f t="shared" si="107"/>
        <v/>
      </c>
      <c r="NO84" t="str">
        <f t="shared" si="108"/>
        <v/>
      </c>
      <c r="NQ84" t="str">
        <f t="shared" si="109"/>
        <v/>
      </c>
      <c r="NS84" t="str">
        <f t="shared" si="110"/>
        <v/>
      </c>
      <c r="NU84" t="str">
        <f t="shared" si="111"/>
        <v/>
      </c>
      <c r="OA84" t="str">
        <f t="shared" si="112"/>
        <v/>
      </c>
      <c r="OC84" t="str">
        <f t="shared" si="113"/>
        <v/>
      </c>
      <c r="OE84" t="str">
        <f t="shared" si="114"/>
        <v/>
      </c>
      <c r="OG84" t="str">
        <f t="shared" si="115"/>
        <v/>
      </c>
      <c r="OI84" t="str">
        <f t="shared" si="116"/>
        <v/>
      </c>
      <c r="OK84" t="str">
        <f t="shared" si="117"/>
        <v/>
      </c>
      <c r="OM84" t="str">
        <f t="shared" si="118"/>
        <v/>
      </c>
      <c r="OO84" t="str">
        <f t="shared" si="119"/>
        <v/>
      </c>
      <c r="OQ84" t="str">
        <f t="shared" si="120"/>
        <v/>
      </c>
      <c r="OS84" t="str">
        <f t="shared" si="121"/>
        <v/>
      </c>
      <c r="OU84" t="str">
        <f t="shared" si="122"/>
        <v/>
      </c>
      <c r="OW84" t="str">
        <f t="shared" si="123"/>
        <v/>
      </c>
      <c r="OY84" t="str">
        <f t="shared" si="124"/>
        <v/>
      </c>
      <c r="PA84" t="str">
        <f t="shared" si="125"/>
        <v/>
      </c>
    </row>
    <row r="85" spans="17:417" x14ac:dyDescent="0.25">
      <c r="Q85" s="38">
        <f t="shared" si="128"/>
        <v>70</v>
      </c>
      <c r="R85" s="21"/>
      <c r="S85" s="22"/>
      <c r="T85" s="178"/>
      <c r="U85" s="179"/>
      <c r="V85" s="24"/>
      <c r="W85" s="24"/>
      <c r="X85" s="178">
        <v>0.80476426315775218</v>
      </c>
      <c r="Y85" s="179">
        <v>0.2557970393726875</v>
      </c>
      <c r="Z85" s="24"/>
      <c r="AA85" s="26"/>
      <c r="AB85" s="25"/>
      <c r="AC85" s="26"/>
      <c r="AD85" s="25"/>
      <c r="AE85" s="26"/>
      <c r="AF85" s="25"/>
      <c r="AG85" s="26"/>
      <c r="AH85" s="25"/>
      <c r="AI85" s="26"/>
      <c r="AJ85" s="25"/>
      <c r="AK85" s="26"/>
      <c r="AL85" s="25"/>
      <c r="AM85" s="26"/>
      <c r="AN85" s="25"/>
      <c r="AO85" s="26"/>
      <c r="AP85" s="25"/>
      <c r="AQ85" s="26"/>
      <c r="AR85" s="25"/>
      <c r="AS85" s="26"/>
      <c r="AT85" s="25"/>
      <c r="AU85" s="26"/>
      <c r="AV85" s="25"/>
      <c r="AW85" s="26"/>
      <c r="AX85" s="25"/>
      <c r="AY85" s="26"/>
      <c r="AZ85" s="25"/>
      <c r="BA85" s="26"/>
      <c r="BB85" s="25"/>
      <c r="BC85" s="26"/>
      <c r="BD85" s="25"/>
      <c r="BE85" s="26"/>
      <c r="BF85" s="25"/>
      <c r="BG85" s="26"/>
      <c r="BH85" s="25"/>
      <c r="BI85" s="26"/>
      <c r="BJ85" s="25"/>
      <c r="BK85" s="26"/>
      <c r="BL85" s="25"/>
      <c r="BM85" s="26"/>
      <c r="BN85" s="25"/>
      <c r="BO85" s="26"/>
      <c r="BP85" s="25"/>
      <c r="BQ85" s="26"/>
      <c r="BR85" s="25"/>
      <c r="BS85" s="26"/>
      <c r="BT85" s="25"/>
      <c r="BU85" s="26"/>
      <c r="BV85" s="25"/>
      <c r="BW85" s="26"/>
      <c r="BX85" s="25"/>
      <c r="BY85" s="26"/>
      <c r="BZ85" s="25"/>
      <c r="CA85" s="26"/>
      <c r="CB85" s="25"/>
      <c r="CC85" s="26"/>
      <c r="CD85" s="25"/>
      <c r="CE85" s="26"/>
      <c r="CF85" s="25"/>
      <c r="CG85" s="26"/>
      <c r="CH85" s="25"/>
      <c r="CI85" s="26"/>
      <c r="CJ85" s="25"/>
      <c r="CK85" s="26"/>
      <c r="CL85" s="25"/>
      <c r="CM85" s="26"/>
      <c r="CN85" s="25"/>
      <c r="CO85" s="26"/>
      <c r="CP85" s="315">
        <f t="shared" si="88"/>
        <v>17.25</v>
      </c>
      <c r="CQ85" s="26">
        <f t="shared" si="89"/>
        <v>9.6308682468615361E-2</v>
      </c>
      <c r="CR85" s="25"/>
      <c r="CS85" s="26"/>
      <c r="CT85" s="25"/>
      <c r="CU85" s="26"/>
      <c r="CV85" s="25"/>
      <c r="CW85" s="26"/>
      <c r="CX85" s="25"/>
      <c r="CY85" s="26"/>
      <c r="CZ85" s="264"/>
      <c r="DA85" s="265"/>
      <c r="DB85" s="264"/>
      <c r="DC85" s="265"/>
      <c r="DD85" s="264"/>
      <c r="DE85" s="265"/>
      <c r="DF85" s="64"/>
      <c r="DG85" s="65"/>
      <c r="DH85" s="64"/>
      <c r="DI85" s="65"/>
      <c r="DJ85" s="64"/>
      <c r="DK85" s="65"/>
      <c r="DL85" s="64"/>
      <c r="DM85" s="65"/>
      <c r="DN85" s="64"/>
      <c r="DO85" s="65"/>
      <c r="DP85" s="64"/>
      <c r="DQ85" s="65"/>
      <c r="DR85" s="64"/>
      <c r="DS85" s="65"/>
      <c r="DT85" s="64"/>
      <c r="DU85" s="65"/>
      <c r="DV85" s="64"/>
      <c r="DW85" s="65"/>
      <c r="DX85" s="64"/>
      <c r="DY85" s="65"/>
      <c r="DZ85" s="64"/>
      <c r="EA85" s="65"/>
      <c r="EB85" s="64"/>
      <c r="EC85" s="65"/>
      <c r="ED85" s="64"/>
      <c r="EE85" s="65"/>
      <c r="EF85" s="64"/>
      <c r="EG85" s="65"/>
      <c r="EH85" s="64"/>
      <c r="EI85" s="65"/>
      <c r="EJ85" s="64"/>
      <c r="EK85" s="65"/>
      <c r="EL85" s="64"/>
      <c r="EM85" s="65"/>
      <c r="EN85" s="64"/>
      <c r="EO85" s="65"/>
      <c r="EP85" s="64"/>
      <c r="EQ85" s="65"/>
      <c r="ER85" s="64"/>
      <c r="ES85" s="65"/>
      <c r="ET85" s="64"/>
      <c r="EU85" s="65"/>
      <c r="EV85" s="64"/>
      <c r="EW85" s="65"/>
      <c r="EX85" s="64"/>
      <c r="EY85" s="65"/>
      <c r="EZ85" s="64"/>
      <c r="FA85" s="65"/>
      <c r="FB85" s="64"/>
      <c r="FC85" s="65"/>
      <c r="FD85" s="64"/>
      <c r="FE85" s="65"/>
      <c r="FF85" s="64"/>
      <c r="FG85" s="65"/>
      <c r="FH85" s="64"/>
      <c r="FI85" s="65"/>
      <c r="FJ85" s="64"/>
      <c r="FK85" s="65"/>
      <c r="FL85" s="64"/>
      <c r="FM85" s="65"/>
      <c r="FN85" s="64"/>
      <c r="FO85" s="65"/>
      <c r="FP85" s="64"/>
      <c r="FQ85" s="65"/>
      <c r="FR85" s="64"/>
      <c r="FS85" s="65"/>
      <c r="FT85" s="64"/>
      <c r="FU85" s="65"/>
      <c r="FV85" s="64"/>
      <c r="FW85" s="65"/>
      <c r="FX85" s="64"/>
      <c r="FY85" s="65"/>
      <c r="FZ85" s="64"/>
      <c r="GA85" s="65"/>
      <c r="GB85" s="64"/>
      <c r="GC85" s="65"/>
      <c r="GD85" s="64"/>
      <c r="GE85" s="65"/>
      <c r="GF85" s="64"/>
      <c r="GG85" s="65"/>
      <c r="GH85" s="64"/>
      <c r="GI85" s="65"/>
      <c r="GJ85" s="64"/>
      <c r="GK85" s="65"/>
      <c r="GL85" s="64"/>
      <c r="GM85" s="65"/>
      <c r="GN85" s="64"/>
      <c r="GO85" s="65"/>
      <c r="GP85" s="64"/>
      <c r="GQ85" s="65"/>
      <c r="GR85" s="64"/>
      <c r="GS85" s="65"/>
      <c r="GT85" s="64"/>
      <c r="GU85" s="65"/>
      <c r="GV85" s="64"/>
      <c r="GW85" s="65"/>
      <c r="GX85" s="64"/>
      <c r="GY85" s="65"/>
      <c r="GZ85" s="64"/>
      <c r="HA85" s="65"/>
      <c r="HB85" s="64"/>
      <c r="HC85" s="65"/>
      <c r="HD85" s="64"/>
      <c r="HE85" s="65"/>
      <c r="HF85" s="64"/>
      <c r="HG85" s="65"/>
      <c r="HH85" s="64"/>
      <c r="HI85" s="65"/>
      <c r="HJ85" s="64"/>
      <c r="HK85" s="65"/>
      <c r="HL85" s="64"/>
      <c r="HM85" s="65"/>
      <c r="HN85" s="64"/>
      <c r="HO85" s="65"/>
      <c r="HP85" s="64"/>
      <c r="HQ85" s="65"/>
      <c r="HR85" s="64"/>
      <c r="HS85" s="65"/>
      <c r="HT85" s="64"/>
      <c r="HU85" s="65"/>
      <c r="HV85" s="64"/>
      <c r="HW85" s="65"/>
      <c r="HX85" s="64"/>
      <c r="HY85" s="65"/>
      <c r="HZ85" s="64"/>
      <c r="IA85" s="65"/>
      <c r="IB85" s="64"/>
      <c r="IC85" s="65"/>
      <c r="ID85" s="64"/>
      <c r="IE85" s="65"/>
      <c r="IF85" s="64"/>
      <c r="IG85" s="65"/>
      <c r="IH85" s="64"/>
      <c r="II85" s="65"/>
      <c r="IJ85" s="64"/>
      <c r="IK85" s="65"/>
      <c r="IL85" s="64"/>
      <c r="IM85" s="65"/>
      <c r="IN85" s="64"/>
      <c r="IO85" s="65"/>
      <c r="IP85" s="64"/>
      <c r="IQ85" s="65"/>
      <c r="IR85" s="64"/>
      <c r="IS85" s="65"/>
      <c r="IT85" s="64"/>
      <c r="IU85" s="65"/>
      <c r="IV85" s="64"/>
      <c r="IW85" s="65"/>
      <c r="IX85" s="64"/>
      <c r="IY85" s="65"/>
      <c r="IZ85" s="64"/>
      <c r="JA85" s="65"/>
      <c r="JB85" s="64"/>
      <c r="JC85" s="65"/>
      <c r="JD85" s="64"/>
      <c r="JE85" s="65"/>
      <c r="JF85" s="64"/>
      <c r="JG85" s="65"/>
      <c r="JH85" s="64"/>
      <c r="JI85" s="65"/>
      <c r="JJ85" s="64"/>
      <c r="JK85" s="65"/>
      <c r="JL85" s="64"/>
      <c r="JM85" s="65"/>
      <c r="JN85" s="64"/>
      <c r="JO85" s="65"/>
      <c r="JP85" s="64"/>
      <c r="JQ85" s="65"/>
      <c r="JR85" s="64"/>
      <c r="JS85" s="65"/>
      <c r="JT85" s="64"/>
      <c r="JU85" s="65"/>
      <c r="JV85" s="64"/>
      <c r="JW85" s="65"/>
      <c r="JX85" s="64"/>
      <c r="JY85" s="65"/>
      <c r="JZ85" s="64"/>
      <c r="KA85" s="65"/>
      <c r="KB85" s="64"/>
      <c r="KC85" s="65"/>
      <c r="KD85" s="64"/>
      <c r="KE85" s="65"/>
      <c r="KF85" s="64"/>
      <c r="KG85" s="65"/>
      <c r="KH85" s="64"/>
      <c r="KI85" s="65"/>
      <c r="KJ85" s="64"/>
      <c r="KK85" s="65"/>
      <c r="KL85" s="64"/>
      <c r="KM85" s="65"/>
      <c r="KN85" s="64"/>
      <c r="KO85" s="65"/>
      <c r="KP85" s="64"/>
      <c r="KQ85" s="65"/>
      <c r="KR85" s="64"/>
      <c r="KS85" s="65"/>
      <c r="KT85" s="64"/>
      <c r="KU85" s="65"/>
      <c r="KV85" s="64"/>
      <c r="KW85" s="65"/>
      <c r="KX85" s="64"/>
      <c r="KY85" s="65"/>
      <c r="KZ85" s="64"/>
      <c r="LA85" s="65"/>
      <c r="LB85" s="64"/>
      <c r="LC85" s="65"/>
      <c r="LD85" s="64"/>
      <c r="LE85" s="65"/>
      <c r="LH85" s="3">
        <f t="shared" si="126"/>
        <v>0.80476426315775218</v>
      </c>
      <c r="LI85" s="10">
        <f t="shared" si="86"/>
        <v>0.2557970393726875</v>
      </c>
      <c r="LK85" s="12">
        <f t="shared" si="90"/>
        <v>0.80476426315775218</v>
      </c>
      <c r="LL85" s="10" cm="1">
        <f t="array" ref="LL85">INDEX(drag_functions_data,Q85,(2*chosen_drag_function))*$B$3</f>
        <v>0.2557970393726875</v>
      </c>
      <c r="LO85" s="3" t="e">
        <f t="shared" si="127"/>
        <v>#N/A</v>
      </c>
      <c r="LP85" s="10" t="e">
        <f t="shared" si="87"/>
        <v>#N/A</v>
      </c>
      <c r="LR85" s="12">
        <f t="shared" si="91"/>
        <v>0</v>
      </c>
      <c r="LS85" s="10" cm="1">
        <f t="array" ref="LS85">INDEX(drag_functions_data,Q85,(2*$B$6)) * $B$7</f>
        <v>0</v>
      </c>
      <c r="ME85" t="str">
        <f t="shared" si="92"/>
        <v/>
      </c>
      <c r="MG85" t="str">
        <f t="shared" si="93"/>
        <v/>
      </c>
      <c r="MI85" t="str">
        <f t="shared" si="94"/>
        <v/>
      </c>
      <c r="MO85" t="str">
        <f t="shared" si="95"/>
        <v/>
      </c>
      <c r="MQ85" t="str">
        <f t="shared" si="96"/>
        <v/>
      </c>
      <c r="MS85" t="str">
        <f t="shared" si="97"/>
        <v/>
      </c>
      <c r="MU85" t="str">
        <f t="shared" si="98"/>
        <v/>
      </c>
      <c r="MW85" t="str">
        <f t="shared" si="99"/>
        <v/>
      </c>
      <c r="MY85" t="str">
        <f t="shared" si="100"/>
        <v/>
      </c>
      <c r="NA85" t="str">
        <f t="shared" si="101"/>
        <v/>
      </c>
      <c r="NC85" t="str">
        <f t="shared" si="102"/>
        <v/>
      </c>
      <c r="NE85" t="str">
        <f t="shared" si="103"/>
        <v/>
      </c>
      <c r="NG85" t="str">
        <f t="shared" si="104"/>
        <v/>
      </c>
      <c r="NI85" t="str">
        <f t="shared" si="105"/>
        <v/>
      </c>
      <c r="NK85" t="str">
        <f t="shared" si="106"/>
        <v/>
      </c>
      <c r="NM85" t="str">
        <f t="shared" si="107"/>
        <v/>
      </c>
      <c r="NO85" t="str">
        <f t="shared" si="108"/>
        <v/>
      </c>
      <c r="NQ85" t="str">
        <f t="shared" si="109"/>
        <v/>
      </c>
      <c r="NS85" t="str">
        <f t="shared" si="110"/>
        <v/>
      </c>
      <c r="NU85" t="str">
        <f t="shared" si="111"/>
        <v/>
      </c>
      <c r="OA85" t="str">
        <f t="shared" si="112"/>
        <v/>
      </c>
      <c r="OC85" t="str">
        <f t="shared" si="113"/>
        <v/>
      </c>
      <c r="OE85" t="str">
        <f t="shared" si="114"/>
        <v/>
      </c>
      <c r="OG85" t="str">
        <f t="shared" si="115"/>
        <v/>
      </c>
      <c r="OI85" t="str">
        <f t="shared" si="116"/>
        <v/>
      </c>
      <c r="OK85" t="str">
        <f t="shared" si="117"/>
        <v/>
      </c>
      <c r="OM85" t="str">
        <f t="shared" si="118"/>
        <v/>
      </c>
      <c r="OO85" t="str">
        <f t="shared" si="119"/>
        <v/>
      </c>
      <c r="OQ85" t="str">
        <f t="shared" si="120"/>
        <v/>
      </c>
      <c r="OS85" t="str">
        <f t="shared" si="121"/>
        <v/>
      </c>
      <c r="OU85" t="str">
        <f t="shared" si="122"/>
        <v/>
      </c>
      <c r="OW85" t="str">
        <f t="shared" si="123"/>
        <v/>
      </c>
      <c r="OY85" t="str">
        <f t="shared" si="124"/>
        <v/>
      </c>
      <c r="PA85" t="str">
        <f t="shared" si="125"/>
        <v/>
      </c>
    </row>
    <row r="86" spans="17:417" x14ac:dyDescent="0.25">
      <c r="Q86" s="38">
        <f t="shared" si="128"/>
        <v>71</v>
      </c>
      <c r="R86" s="21"/>
      <c r="S86" s="22"/>
      <c r="T86" s="178"/>
      <c r="U86" s="179"/>
      <c r="V86" s="24"/>
      <c r="W86" s="24"/>
      <c r="X86" s="178">
        <v>0.81542385692104657</v>
      </c>
      <c r="Y86" s="179">
        <v>0.26228942600761768</v>
      </c>
      <c r="Z86" s="24"/>
      <c r="AA86" s="26"/>
      <c r="AB86" s="25"/>
      <c r="AC86" s="26"/>
      <c r="AD86" s="25"/>
      <c r="AE86" s="26"/>
      <c r="AF86" s="25"/>
      <c r="AG86" s="26"/>
      <c r="AH86" s="25"/>
      <c r="AI86" s="26"/>
      <c r="AJ86" s="25"/>
      <c r="AK86" s="26"/>
      <c r="AL86" s="25"/>
      <c r="AM86" s="26"/>
      <c r="AN86" s="25"/>
      <c r="AO86" s="26"/>
      <c r="AP86" s="25"/>
      <c r="AQ86" s="26"/>
      <c r="AR86" s="25"/>
      <c r="AS86" s="26"/>
      <c r="AT86" s="25"/>
      <c r="AU86" s="26"/>
      <c r="AV86" s="25"/>
      <c r="AW86" s="26"/>
      <c r="AX86" s="25"/>
      <c r="AY86" s="26"/>
      <c r="AZ86" s="25"/>
      <c r="BA86" s="26"/>
      <c r="BB86" s="25"/>
      <c r="BC86" s="26"/>
      <c r="BD86" s="25"/>
      <c r="BE86" s="26"/>
      <c r="BF86" s="25"/>
      <c r="BG86" s="26"/>
      <c r="BH86" s="25"/>
      <c r="BI86" s="26"/>
      <c r="BJ86" s="25"/>
      <c r="BK86" s="26"/>
      <c r="BL86" s="25"/>
      <c r="BM86" s="26"/>
      <c r="BN86" s="25"/>
      <c r="BO86" s="26"/>
      <c r="BP86" s="25"/>
      <c r="BQ86" s="26"/>
      <c r="BR86" s="25"/>
      <c r="BS86" s="26"/>
      <c r="BT86" s="25"/>
      <c r="BU86" s="26"/>
      <c r="BV86" s="25"/>
      <c r="BW86" s="26"/>
      <c r="BX86" s="25"/>
      <c r="BY86" s="26"/>
      <c r="BZ86" s="25"/>
      <c r="CA86" s="26"/>
      <c r="CB86" s="25"/>
      <c r="CC86" s="26"/>
      <c r="CD86" s="25"/>
      <c r="CE86" s="26"/>
      <c r="CF86" s="25"/>
      <c r="CG86" s="26"/>
      <c r="CH86" s="25"/>
      <c r="CI86" s="26"/>
      <c r="CJ86" s="25"/>
      <c r="CK86" s="26"/>
      <c r="CL86" s="25"/>
      <c r="CM86" s="26"/>
      <c r="CN86" s="25"/>
      <c r="CO86" s="26"/>
      <c r="CP86" s="315">
        <f t="shared" si="88"/>
        <v>17.5</v>
      </c>
      <c r="CQ86" s="26">
        <f t="shared" si="89"/>
        <v>9.561828874675149E-2</v>
      </c>
      <c r="CR86" s="25"/>
      <c r="CS86" s="26"/>
      <c r="CT86" s="25"/>
      <c r="CU86" s="26"/>
      <c r="CV86" s="25"/>
      <c r="CW86" s="26"/>
      <c r="CX86" s="25"/>
      <c r="CY86" s="26"/>
      <c r="CZ86" s="264"/>
      <c r="DA86" s="265"/>
      <c r="DB86" s="264"/>
      <c r="DC86" s="265"/>
      <c r="DD86" s="264"/>
      <c r="DE86" s="265"/>
      <c r="DF86" s="64"/>
      <c r="DG86" s="65"/>
      <c r="DH86" s="64"/>
      <c r="DI86" s="65"/>
      <c r="DJ86" s="64"/>
      <c r="DK86" s="65"/>
      <c r="DL86" s="64"/>
      <c r="DM86" s="65"/>
      <c r="DN86" s="64"/>
      <c r="DO86" s="65"/>
      <c r="DP86" s="64"/>
      <c r="DQ86" s="65"/>
      <c r="DR86" s="64"/>
      <c r="DS86" s="65"/>
      <c r="DT86" s="64"/>
      <c r="DU86" s="65"/>
      <c r="DV86" s="64"/>
      <c r="DW86" s="65"/>
      <c r="DX86" s="64"/>
      <c r="DY86" s="65"/>
      <c r="DZ86" s="64"/>
      <c r="EA86" s="65"/>
      <c r="EB86" s="64"/>
      <c r="EC86" s="65"/>
      <c r="ED86" s="64"/>
      <c r="EE86" s="65"/>
      <c r="EF86" s="64"/>
      <c r="EG86" s="65"/>
      <c r="EH86" s="64"/>
      <c r="EI86" s="65"/>
      <c r="EJ86" s="64"/>
      <c r="EK86" s="65"/>
      <c r="EL86" s="64"/>
      <c r="EM86" s="65"/>
      <c r="EN86" s="64"/>
      <c r="EO86" s="65"/>
      <c r="EP86" s="64"/>
      <c r="EQ86" s="65"/>
      <c r="ER86" s="64"/>
      <c r="ES86" s="65"/>
      <c r="ET86" s="64"/>
      <c r="EU86" s="65"/>
      <c r="EV86" s="64"/>
      <c r="EW86" s="65"/>
      <c r="EX86" s="64"/>
      <c r="EY86" s="65"/>
      <c r="EZ86" s="64"/>
      <c r="FA86" s="65"/>
      <c r="FB86" s="64"/>
      <c r="FC86" s="65"/>
      <c r="FD86" s="64"/>
      <c r="FE86" s="65"/>
      <c r="FF86" s="64"/>
      <c r="FG86" s="65"/>
      <c r="FH86" s="64"/>
      <c r="FI86" s="65"/>
      <c r="FJ86" s="64"/>
      <c r="FK86" s="65"/>
      <c r="FL86" s="64"/>
      <c r="FM86" s="65"/>
      <c r="FN86" s="64"/>
      <c r="FO86" s="65"/>
      <c r="FP86" s="64"/>
      <c r="FQ86" s="65"/>
      <c r="FR86" s="64"/>
      <c r="FS86" s="65"/>
      <c r="FT86" s="64"/>
      <c r="FU86" s="65"/>
      <c r="FV86" s="64"/>
      <c r="FW86" s="65"/>
      <c r="FX86" s="64"/>
      <c r="FY86" s="65"/>
      <c r="FZ86" s="64"/>
      <c r="GA86" s="65"/>
      <c r="GB86" s="64"/>
      <c r="GC86" s="65"/>
      <c r="GD86" s="64"/>
      <c r="GE86" s="65"/>
      <c r="GF86" s="64"/>
      <c r="GG86" s="65"/>
      <c r="GH86" s="64"/>
      <c r="GI86" s="65"/>
      <c r="GJ86" s="64"/>
      <c r="GK86" s="65"/>
      <c r="GL86" s="64"/>
      <c r="GM86" s="65"/>
      <c r="GN86" s="64"/>
      <c r="GO86" s="65"/>
      <c r="GP86" s="64"/>
      <c r="GQ86" s="65"/>
      <c r="GR86" s="64"/>
      <c r="GS86" s="65"/>
      <c r="GT86" s="64"/>
      <c r="GU86" s="65"/>
      <c r="GV86" s="64"/>
      <c r="GW86" s="65"/>
      <c r="GX86" s="64"/>
      <c r="GY86" s="65"/>
      <c r="GZ86" s="64"/>
      <c r="HA86" s="65"/>
      <c r="HB86" s="64"/>
      <c r="HC86" s="65"/>
      <c r="HD86" s="64"/>
      <c r="HE86" s="65"/>
      <c r="HF86" s="64"/>
      <c r="HG86" s="65"/>
      <c r="HH86" s="64"/>
      <c r="HI86" s="65"/>
      <c r="HJ86" s="64"/>
      <c r="HK86" s="65"/>
      <c r="HL86" s="64"/>
      <c r="HM86" s="65"/>
      <c r="HN86" s="64"/>
      <c r="HO86" s="65"/>
      <c r="HP86" s="64"/>
      <c r="HQ86" s="65"/>
      <c r="HR86" s="64"/>
      <c r="HS86" s="65"/>
      <c r="HT86" s="64"/>
      <c r="HU86" s="65"/>
      <c r="HV86" s="64"/>
      <c r="HW86" s="65"/>
      <c r="HX86" s="64"/>
      <c r="HY86" s="65"/>
      <c r="HZ86" s="64"/>
      <c r="IA86" s="65"/>
      <c r="IB86" s="64"/>
      <c r="IC86" s="65"/>
      <c r="ID86" s="64"/>
      <c r="IE86" s="65"/>
      <c r="IF86" s="64"/>
      <c r="IG86" s="65"/>
      <c r="IH86" s="64"/>
      <c r="II86" s="65"/>
      <c r="IJ86" s="64"/>
      <c r="IK86" s="65"/>
      <c r="IL86" s="64"/>
      <c r="IM86" s="65"/>
      <c r="IN86" s="64"/>
      <c r="IO86" s="65"/>
      <c r="IP86" s="64"/>
      <c r="IQ86" s="65"/>
      <c r="IR86" s="64"/>
      <c r="IS86" s="65"/>
      <c r="IT86" s="64"/>
      <c r="IU86" s="65"/>
      <c r="IV86" s="64"/>
      <c r="IW86" s="65"/>
      <c r="IX86" s="64"/>
      <c r="IY86" s="65"/>
      <c r="IZ86" s="64"/>
      <c r="JA86" s="65"/>
      <c r="JB86" s="64"/>
      <c r="JC86" s="65"/>
      <c r="JD86" s="64"/>
      <c r="JE86" s="65"/>
      <c r="JF86" s="64"/>
      <c r="JG86" s="65"/>
      <c r="JH86" s="64"/>
      <c r="JI86" s="65"/>
      <c r="JJ86" s="64"/>
      <c r="JK86" s="65"/>
      <c r="JL86" s="64"/>
      <c r="JM86" s="65"/>
      <c r="JN86" s="64"/>
      <c r="JO86" s="65"/>
      <c r="JP86" s="64"/>
      <c r="JQ86" s="65"/>
      <c r="JR86" s="64"/>
      <c r="JS86" s="65"/>
      <c r="JT86" s="64"/>
      <c r="JU86" s="65"/>
      <c r="JV86" s="64"/>
      <c r="JW86" s="65"/>
      <c r="JX86" s="64"/>
      <c r="JY86" s="65"/>
      <c r="JZ86" s="64"/>
      <c r="KA86" s="65"/>
      <c r="KB86" s="64"/>
      <c r="KC86" s="65"/>
      <c r="KD86" s="64"/>
      <c r="KE86" s="65"/>
      <c r="KF86" s="64"/>
      <c r="KG86" s="65"/>
      <c r="KH86" s="64"/>
      <c r="KI86" s="65"/>
      <c r="KJ86" s="64"/>
      <c r="KK86" s="65"/>
      <c r="KL86" s="64"/>
      <c r="KM86" s="65"/>
      <c r="KN86" s="64"/>
      <c r="KO86" s="65"/>
      <c r="KP86" s="64"/>
      <c r="KQ86" s="65"/>
      <c r="KR86" s="64"/>
      <c r="KS86" s="65"/>
      <c r="KT86" s="64"/>
      <c r="KU86" s="65"/>
      <c r="KV86" s="64"/>
      <c r="KW86" s="65"/>
      <c r="KX86" s="64"/>
      <c r="KY86" s="65"/>
      <c r="KZ86" s="64"/>
      <c r="LA86" s="65"/>
      <c r="LB86" s="64"/>
      <c r="LC86" s="65"/>
      <c r="LD86" s="64"/>
      <c r="LE86" s="65"/>
      <c r="LH86" s="3">
        <f t="shared" si="126"/>
        <v>0.81542385692104657</v>
      </c>
      <c r="LI86" s="10">
        <f t="shared" si="86"/>
        <v>0.26228942600761768</v>
      </c>
      <c r="LK86" s="12">
        <f t="shared" si="90"/>
        <v>0.81542385692104657</v>
      </c>
      <c r="LL86" s="10" cm="1">
        <f t="array" ref="LL86">INDEX(drag_functions_data,Q86,(2*chosen_drag_function))*$B$3</f>
        <v>0.26228942600761768</v>
      </c>
      <c r="LO86" s="3" t="e">
        <f t="shared" si="127"/>
        <v>#N/A</v>
      </c>
      <c r="LP86" s="10" t="e">
        <f t="shared" si="87"/>
        <v>#N/A</v>
      </c>
      <c r="LR86" s="12">
        <f t="shared" si="91"/>
        <v>0</v>
      </c>
      <c r="LS86" s="10" cm="1">
        <f t="array" ref="LS86">INDEX(drag_functions_data,Q86,(2*$B$6)) * $B$7</f>
        <v>0</v>
      </c>
      <c r="ME86" t="str">
        <f t="shared" si="92"/>
        <v/>
      </c>
      <c r="MG86" t="str">
        <f t="shared" si="93"/>
        <v/>
      </c>
      <c r="MI86" t="str">
        <f t="shared" si="94"/>
        <v/>
      </c>
      <c r="MO86" t="str">
        <f t="shared" si="95"/>
        <v/>
      </c>
      <c r="MQ86" t="str">
        <f t="shared" si="96"/>
        <v/>
      </c>
      <c r="MS86" t="str">
        <f t="shared" si="97"/>
        <v/>
      </c>
      <c r="MU86" t="str">
        <f t="shared" si="98"/>
        <v/>
      </c>
      <c r="MW86" t="str">
        <f t="shared" si="99"/>
        <v/>
      </c>
      <c r="MY86" t="str">
        <f t="shared" si="100"/>
        <v/>
      </c>
      <c r="NA86" t="str">
        <f t="shared" si="101"/>
        <v/>
      </c>
      <c r="NC86" t="str">
        <f t="shared" si="102"/>
        <v/>
      </c>
      <c r="NE86" t="str">
        <f t="shared" si="103"/>
        <v/>
      </c>
      <c r="NG86" t="str">
        <f t="shared" si="104"/>
        <v/>
      </c>
      <c r="NI86" t="str">
        <f t="shared" si="105"/>
        <v/>
      </c>
      <c r="NK86" t="str">
        <f t="shared" si="106"/>
        <v/>
      </c>
      <c r="NM86" t="str">
        <f t="shared" si="107"/>
        <v/>
      </c>
      <c r="NO86" t="str">
        <f t="shared" si="108"/>
        <v/>
      </c>
      <c r="NQ86" t="str">
        <f t="shared" si="109"/>
        <v/>
      </c>
      <c r="NS86" t="str">
        <f t="shared" si="110"/>
        <v/>
      </c>
      <c r="NU86" t="str">
        <f t="shared" si="111"/>
        <v/>
      </c>
      <c r="OA86" t="str">
        <f t="shared" si="112"/>
        <v/>
      </c>
      <c r="OC86" t="str">
        <f t="shared" si="113"/>
        <v/>
      </c>
      <c r="OE86" t="str">
        <f t="shared" si="114"/>
        <v/>
      </c>
      <c r="OG86" t="str">
        <f t="shared" si="115"/>
        <v/>
      </c>
      <c r="OI86" t="str">
        <f t="shared" si="116"/>
        <v/>
      </c>
      <c r="OK86" t="str">
        <f t="shared" si="117"/>
        <v/>
      </c>
      <c r="OM86" t="str">
        <f t="shared" si="118"/>
        <v/>
      </c>
      <c r="OO86" t="str">
        <f t="shared" si="119"/>
        <v/>
      </c>
      <c r="OQ86" t="str">
        <f t="shared" si="120"/>
        <v/>
      </c>
      <c r="OS86" t="str">
        <f t="shared" si="121"/>
        <v/>
      </c>
      <c r="OU86" t="str">
        <f t="shared" si="122"/>
        <v/>
      </c>
      <c r="OW86" t="str">
        <f t="shared" si="123"/>
        <v/>
      </c>
      <c r="OY86" t="str">
        <f t="shared" si="124"/>
        <v/>
      </c>
      <c r="PA86" t="str">
        <f t="shared" si="125"/>
        <v/>
      </c>
    </row>
    <row r="87" spans="17:417" x14ac:dyDescent="0.25">
      <c r="Q87" s="38">
        <f t="shared" si="128"/>
        <v>72</v>
      </c>
      <c r="R87" s="21"/>
      <c r="S87" s="22"/>
      <c r="T87" s="178"/>
      <c r="U87" s="179"/>
      <c r="V87" s="24"/>
      <c r="W87" s="24"/>
      <c r="X87" s="178">
        <v>0.82594589024714637</v>
      </c>
      <c r="Y87" s="179">
        <v>0.26928527101960109</v>
      </c>
      <c r="Z87" s="24"/>
      <c r="AA87" s="26"/>
      <c r="AB87" s="25"/>
      <c r="AC87" s="26"/>
      <c r="AD87" s="25"/>
      <c r="AE87" s="26"/>
      <c r="AF87" s="25"/>
      <c r="AG87" s="26"/>
      <c r="AH87" s="25"/>
      <c r="AI87" s="26"/>
      <c r="AJ87" s="25"/>
      <c r="AK87" s="26"/>
      <c r="AL87" s="25"/>
      <c r="AM87" s="26"/>
      <c r="AN87" s="25"/>
      <c r="AO87" s="26"/>
      <c r="AP87" s="25"/>
      <c r="AQ87" s="26"/>
      <c r="AR87" s="25"/>
      <c r="AS87" s="26"/>
      <c r="AT87" s="25"/>
      <c r="AU87" s="26"/>
      <c r="AV87" s="25"/>
      <c r="AW87" s="26"/>
      <c r="AX87" s="25"/>
      <c r="AY87" s="26"/>
      <c r="AZ87" s="25"/>
      <c r="BA87" s="26"/>
      <c r="BB87" s="25"/>
      <c r="BC87" s="26"/>
      <c r="BD87" s="25"/>
      <c r="BE87" s="26"/>
      <c r="BF87" s="25"/>
      <c r="BG87" s="26"/>
      <c r="BH87" s="25"/>
      <c r="BI87" s="26"/>
      <c r="BJ87" s="25"/>
      <c r="BK87" s="26"/>
      <c r="BL87" s="25"/>
      <c r="BM87" s="26"/>
      <c r="BN87" s="25"/>
      <c r="BO87" s="26"/>
      <c r="BP87" s="25"/>
      <c r="BQ87" s="26"/>
      <c r="BR87" s="25"/>
      <c r="BS87" s="26"/>
      <c r="BT87" s="25"/>
      <c r="BU87" s="26"/>
      <c r="BV87" s="25"/>
      <c r="BW87" s="26"/>
      <c r="BX87" s="25"/>
      <c r="BY87" s="26"/>
      <c r="BZ87" s="25"/>
      <c r="CA87" s="26"/>
      <c r="CB87" s="25"/>
      <c r="CC87" s="26"/>
      <c r="CD87" s="25"/>
      <c r="CE87" s="26"/>
      <c r="CF87" s="25"/>
      <c r="CG87" s="26"/>
      <c r="CH87" s="25"/>
      <c r="CI87" s="26"/>
      <c r="CJ87" s="25"/>
      <c r="CK87" s="26"/>
      <c r="CL87" s="25"/>
      <c r="CM87" s="26"/>
      <c r="CN87" s="25"/>
      <c r="CO87" s="26"/>
      <c r="CP87" s="315">
        <f t="shared" si="88"/>
        <v>17.75</v>
      </c>
      <c r="CQ87" s="26">
        <f t="shared" si="89"/>
        <v>9.4942532655508269E-2</v>
      </c>
      <c r="CR87" s="25"/>
      <c r="CS87" s="26"/>
      <c r="CT87" s="25"/>
      <c r="CU87" s="26"/>
      <c r="CV87" s="25"/>
      <c r="CW87" s="26"/>
      <c r="CX87" s="25"/>
      <c r="CY87" s="26"/>
      <c r="CZ87" s="264"/>
      <c r="DA87" s="265"/>
      <c r="DB87" s="264"/>
      <c r="DC87" s="265"/>
      <c r="DD87" s="264"/>
      <c r="DE87" s="265"/>
      <c r="DF87" s="64"/>
      <c r="DG87" s="65"/>
      <c r="DH87" s="64"/>
      <c r="DI87" s="65"/>
      <c r="DJ87" s="64"/>
      <c r="DK87" s="65"/>
      <c r="DL87" s="64"/>
      <c r="DM87" s="65"/>
      <c r="DN87" s="64"/>
      <c r="DO87" s="65"/>
      <c r="DP87" s="64"/>
      <c r="DQ87" s="65"/>
      <c r="DR87" s="64"/>
      <c r="DS87" s="65"/>
      <c r="DT87" s="64"/>
      <c r="DU87" s="65"/>
      <c r="DV87" s="64"/>
      <c r="DW87" s="65"/>
      <c r="DX87" s="64"/>
      <c r="DY87" s="65"/>
      <c r="DZ87" s="64"/>
      <c r="EA87" s="65"/>
      <c r="EB87" s="64"/>
      <c r="EC87" s="65"/>
      <c r="ED87" s="64"/>
      <c r="EE87" s="65"/>
      <c r="EF87" s="64"/>
      <c r="EG87" s="65"/>
      <c r="EH87" s="64"/>
      <c r="EI87" s="65"/>
      <c r="EJ87" s="64"/>
      <c r="EK87" s="65"/>
      <c r="EL87" s="64"/>
      <c r="EM87" s="65"/>
      <c r="EN87" s="64"/>
      <c r="EO87" s="65"/>
      <c r="EP87" s="64"/>
      <c r="EQ87" s="65"/>
      <c r="ER87" s="64"/>
      <c r="ES87" s="65"/>
      <c r="ET87" s="64"/>
      <c r="EU87" s="65"/>
      <c r="EV87" s="64"/>
      <c r="EW87" s="65"/>
      <c r="EX87" s="64"/>
      <c r="EY87" s="65"/>
      <c r="EZ87" s="64"/>
      <c r="FA87" s="65"/>
      <c r="FB87" s="64"/>
      <c r="FC87" s="65"/>
      <c r="FD87" s="64"/>
      <c r="FE87" s="65"/>
      <c r="FF87" s="64"/>
      <c r="FG87" s="65"/>
      <c r="FH87" s="64"/>
      <c r="FI87" s="65"/>
      <c r="FJ87" s="64"/>
      <c r="FK87" s="65"/>
      <c r="FL87" s="64"/>
      <c r="FM87" s="65"/>
      <c r="FN87" s="64"/>
      <c r="FO87" s="65"/>
      <c r="FP87" s="64"/>
      <c r="FQ87" s="65"/>
      <c r="FR87" s="64"/>
      <c r="FS87" s="65"/>
      <c r="FT87" s="64"/>
      <c r="FU87" s="65"/>
      <c r="FV87" s="64"/>
      <c r="FW87" s="65"/>
      <c r="FX87" s="64"/>
      <c r="FY87" s="65"/>
      <c r="FZ87" s="64"/>
      <c r="GA87" s="65"/>
      <c r="GB87" s="64"/>
      <c r="GC87" s="65"/>
      <c r="GD87" s="64"/>
      <c r="GE87" s="65"/>
      <c r="GF87" s="64"/>
      <c r="GG87" s="65"/>
      <c r="GH87" s="64"/>
      <c r="GI87" s="65"/>
      <c r="GJ87" s="64"/>
      <c r="GK87" s="65"/>
      <c r="GL87" s="64"/>
      <c r="GM87" s="65"/>
      <c r="GN87" s="64"/>
      <c r="GO87" s="65"/>
      <c r="GP87" s="64"/>
      <c r="GQ87" s="65"/>
      <c r="GR87" s="64"/>
      <c r="GS87" s="65"/>
      <c r="GT87" s="64"/>
      <c r="GU87" s="65"/>
      <c r="GV87" s="64"/>
      <c r="GW87" s="65"/>
      <c r="GX87" s="64"/>
      <c r="GY87" s="65"/>
      <c r="GZ87" s="64"/>
      <c r="HA87" s="65"/>
      <c r="HB87" s="64"/>
      <c r="HC87" s="65"/>
      <c r="HD87" s="64"/>
      <c r="HE87" s="65"/>
      <c r="HF87" s="64"/>
      <c r="HG87" s="65"/>
      <c r="HH87" s="64"/>
      <c r="HI87" s="65"/>
      <c r="HJ87" s="64"/>
      <c r="HK87" s="65"/>
      <c r="HL87" s="64"/>
      <c r="HM87" s="65"/>
      <c r="HN87" s="64"/>
      <c r="HO87" s="65"/>
      <c r="HP87" s="64"/>
      <c r="HQ87" s="65"/>
      <c r="HR87" s="64"/>
      <c r="HS87" s="65"/>
      <c r="HT87" s="64"/>
      <c r="HU87" s="65"/>
      <c r="HV87" s="64"/>
      <c r="HW87" s="65"/>
      <c r="HX87" s="64"/>
      <c r="HY87" s="65"/>
      <c r="HZ87" s="64"/>
      <c r="IA87" s="65"/>
      <c r="IB87" s="64"/>
      <c r="IC87" s="65"/>
      <c r="ID87" s="64"/>
      <c r="IE87" s="65"/>
      <c r="IF87" s="64"/>
      <c r="IG87" s="65"/>
      <c r="IH87" s="64"/>
      <c r="II87" s="65"/>
      <c r="IJ87" s="64"/>
      <c r="IK87" s="65"/>
      <c r="IL87" s="64"/>
      <c r="IM87" s="65"/>
      <c r="IN87" s="64"/>
      <c r="IO87" s="65"/>
      <c r="IP87" s="64"/>
      <c r="IQ87" s="65"/>
      <c r="IR87" s="64"/>
      <c r="IS87" s="65"/>
      <c r="IT87" s="64"/>
      <c r="IU87" s="65"/>
      <c r="IV87" s="64"/>
      <c r="IW87" s="65"/>
      <c r="IX87" s="64"/>
      <c r="IY87" s="65"/>
      <c r="IZ87" s="64"/>
      <c r="JA87" s="65"/>
      <c r="JB87" s="64"/>
      <c r="JC87" s="65"/>
      <c r="JD87" s="64"/>
      <c r="JE87" s="65"/>
      <c r="JF87" s="64"/>
      <c r="JG87" s="65"/>
      <c r="JH87" s="64"/>
      <c r="JI87" s="65"/>
      <c r="JJ87" s="64"/>
      <c r="JK87" s="65"/>
      <c r="JL87" s="64"/>
      <c r="JM87" s="65"/>
      <c r="JN87" s="64"/>
      <c r="JO87" s="65"/>
      <c r="JP87" s="64"/>
      <c r="JQ87" s="65"/>
      <c r="JR87" s="64"/>
      <c r="JS87" s="65"/>
      <c r="JT87" s="64"/>
      <c r="JU87" s="65"/>
      <c r="JV87" s="64"/>
      <c r="JW87" s="65"/>
      <c r="JX87" s="64"/>
      <c r="JY87" s="65"/>
      <c r="JZ87" s="64"/>
      <c r="KA87" s="65"/>
      <c r="KB87" s="64"/>
      <c r="KC87" s="65"/>
      <c r="KD87" s="64"/>
      <c r="KE87" s="65"/>
      <c r="KF87" s="64"/>
      <c r="KG87" s="65"/>
      <c r="KH87" s="64"/>
      <c r="KI87" s="65"/>
      <c r="KJ87" s="64"/>
      <c r="KK87" s="65"/>
      <c r="KL87" s="64"/>
      <c r="KM87" s="65"/>
      <c r="KN87" s="64"/>
      <c r="KO87" s="65"/>
      <c r="KP87" s="64"/>
      <c r="KQ87" s="65"/>
      <c r="KR87" s="64"/>
      <c r="KS87" s="65"/>
      <c r="KT87" s="64"/>
      <c r="KU87" s="65"/>
      <c r="KV87" s="64"/>
      <c r="KW87" s="65"/>
      <c r="KX87" s="64"/>
      <c r="KY87" s="65"/>
      <c r="KZ87" s="64"/>
      <c r="LA87" s="65"/>
      <c r="LB87" s="64"/>
      <c r="LC87" s="65"/>
      <c r="LD87" s="64"/>
      <c r="LE87" s="65"/>
      <c r="LH87" s="3">
        <f t="shared" si="126"/>
        <v>0.82594589024714637</v>
      </c>
      <c r="LI87" s="10">
        <f t="shared" si="86"/>
        <v>0.26928527101960109</v>
      </c>
      <c r="LK87" s="12">
        <f t="shared" si="90"/>
        <v>0.82594589024714637</v>
      </c>
      <c r="LL87" s="10" cm="1">
        <f t="array" ref="LL87">INDEX(drag_functions_data,Q87,(2*chosen_drag_function))*$B$3</f>
        <v>0.26928527101960109</v>
      </c>
      <c r="LO87" s="3" t="e">
        <f t="shared" si="127"/>
        <v>#N/A</v>
      </c>
      <c r="LP87" s="10" t="e">
        <f t="shared" si="87"/>
        <v>#N/A</v>
      </c>
      <c r="LR87" s="12">
        <f t="shared" si="91"/>
        <v>0</v>
      </c>
      <c r="LS87" s="10" cm="1">
        <f t="array" ref="LS87">INDEX(drag_functions_data,Q87,(2*$B$6)) * $B$7</f>
        <v>0</v>
      </c>
      <c r="ME87" t="str">
        <f t="shared" si="92"/>
        <v/>
      </c>
      <c r="MG87" t="str">
        <f t="shared" si="93"/>
        <v/>
      </c>
      <c r="MI87" t="str">
        <f t="shared" si="94"/>
        <v/>
      </c>
      <c r="MO87" t="str">
        <f t="shared" si="95"/>
        <v/>
      </c>
      <c r="MQ87" t="str">
        <f t="shared" si="96"/>
        <v/>
      </c>
      <c r="MS87" t="str">
        <f t="shared" si="97"/>
        <v/>
      </c>
      <c r="MU87" t="str">
        <f t="shared" si="98"/>
        <v/>
      </c>
      <c r="MW87" t="str">
        <f t="shared" si="99"/>
        <v/>
      </c>
      <c r="MY87" t="str">
        <f t="shared" si="100"/>
        <v/>
      </c>
      <c r="NA87" t="str">
        <f t="shared" si="101"/>
        <v/>
      </c>
      <c r="NC87" t="str">
        <f t="shared" si="102"/>
        <v/>
      </c>
      <c r="NE87" t="str">
        <f t="shared" si="103"/>
        <v/>
      </c>
      <c r="NG87" t="str">
        <f t="shared" si="104"/>
        <v/>
      </c>
      <c r="NI87" t="str">
        <f t="shared" si="105"/>
        <v/>
      </c>
      <c r="NK87" t="str">
        <f t="shared" si="106"/>
        <v/>
      </c>
      <c r="NM87" t="str">
        <f t="shared" si="107"/>
        <v/>
      </c>
      <c r="NO87" t="str">
        <f t="shared" si="108"/>
        <v/>
      </c>
      <c r="NQ87" t="str">
        <f t="shared" si="109"/>
        <v/>
      </c>
      <c r="NS87" t="str">
        <f t="shared" si="110"/>
        <v/>
      </c>
      <c r="NU87" t="str">
        <f t="shared" si="111"/>
        <v/>
      </c>
      <c r="OA87" t="str">
        <f t="shared" si="112"/>
        <v/>
      </c>
      <c r="OC87" t="str">
        <f t="shared" si="113"/>
        <v/>
      </c>
      <c r="OE87" t="str">
        <f t="shared" si="114"/>
        <v/>
      </c>
      <c r="OG87" t="str">
        <f t="shared" si="115"/>
        <v/>
      </c>
      <c r="OI87" t="str">
        <f t="shared" si="116"/>
        <v/>
      </c>
      <c r="OK87" t="str">
        <f t="shared" si="117"/>
        <v/>
      </c>
      <c r="OM87" t="str">
        <f t="shared" si="118"/>
        <v/>
      </c>
      <c r="OO87" t="str">
        <f t="shared" si="119"/>
        <v/>
      </c>
      <c r="OQ87" t="str">
        <f t="shared" si="120"/>
        <v/>
      </c>
      <c r="OS87" t="str">
        <f t="shared" si="121"/>
        <v/>
      </c>
      <c r="OU87" t="str">
        <f t="shared" si="122"/>
        <v/>
      </c>
      <c r="OW87" t="str">
        <f t="shared" si="123"/>
        <v/>
      </c>
      <c r="OY87" t="str">
        <f t="shared" si="124"/>
        <v/>
      </c>
      <c r="PA87" t="str">
        <f t="shared" si="125"/>
        <v/>
      </c>
    </row>
    <row r="88" spans="17:417" x14ac:dyDescent="0.25">
      <c r="Q88" s="38">
        <f t="shared" si="128"/>
        <v>73</v>
      </c>
      <c r="R88" s="21"/>
      <c r="S88" s="22"/>
      <c r="T88" s="178"/>
      <c r="U88" s="179"/>
      <c r="V88" s="24"/>
      <c r="W88" s="24"/>
      <c r="X88" s="178">
        <v>0.8363355551429742</v>
      </c>
      <c r="Y88" s="179">
        <v>0.27674745506345994</v>
      </c>
      <c r="Z88" s="24"/>
      <c r="AA88" s="26"/>
      <c r="AB88" s="25"/>
      <c r="AC88" s="26"/>
      <c r="AD88" s="25"/>
      <c r="AE88" s="26"/>
      <c r="AF88" s="25"/>
      <c r="AG88" s="26"/>
      <c r="AH88" s="25"/>
      <c r="AI88" s="26"/>
      <c r="AJ88" s="25"/>
      <c r="AK88" s="26"/>
      <c r="AL88" s="25"/>
      <c r="AM88" s="26"/>
      <c r="AN88" s="25"/>
      <c r="AO88" s="26"/>
      <c r="AP88" s="25"/>
      <c r="AQ88" s="26"/>
      <c r="AR88" s="25"/>
      <c r="AS88" s="26"/>
      <c r="AT88" s="25"/>
      <c r="AU88" s="26"/>
      <c r="AV88" s="25"/>
      <c r="AW88" s="26"/>
      <c r="AX88" s="25"/>
      <c r="AY88" s="26"/>
      <c r="AZ88" s="25"/>
      <c r="BA88" s="26"/>
      <c r="BB88" s="25"/>
      <c r="BC88" s="26"/>
      <c r="BD88" s="25"/>
      <c r="BE88" s="26"/>
      <c r="BF88" s="25"/>
      <c r="BG88" s="26"/>
      <c r="BH88" s="25"/>
      <c r="BI88" s="26"/>
      <c r="BJ88" s="25"/>
      <c r="BK88" s="26"/>
      <c r="BL88" s="25"/>
      <c r="BM88" s="26"/>
      <c r="BN88" s="25"/>
      <c r="BO88" s="26"/>
      <c r="BP88" s="25"/>
      <c r="BQ88" s="26"/>
      <c r="BR88" s="25"/>
      <c r="BS88" s="26"/>
      <c r="BT88" s="25"/>
      <c r="BU88" s="26"/>
      <c r="BV88" s="25"/>
      <c r="BW88" s="26"/>
      <c r="BX88" s="25"/>
      <c r="BY88" s="26"/>
      <c r="BZ88" s="25"/>
      <c r="CA88" s="26"/>
      <c r="CB88" s="25"/>
      <c r="CC88" s="26"/>
      <c r="CD88" s="25"/>
      <c r="CE88" s="26"/>
      <c r="CF88" s="25"/>
      <c r="CG88" s="26"/>
      <c r="CH88" s="25"/>
      <c r="CI88" s="26"/>
      <c r="CJ88" s="25"/>
      <c r="CK88" s="26"/>
      <c r="CL88" s="25"/>
      <c r="CM88" s="26"/>
      <c r="CN88" s="25"/>
      <c r="CO88" s="26"/>
      <c r="CP88" s="315">
        <f t="shared" si="88"/>
        <v>18</v>
      </c>
      <c r="CQ88" s="26">
        <f t="shared" si="89"/>
        <v>9.428090415820635E-2</v>
      </c>
      <c r="CR88" s="25"/>
      <c r="CS88" s="26"/>
      <c r="CT88" s="25"/>
      <c r="CU88" s="26"/>
      <c r="CV88" s="25"/>
      <c r="CW88" s="26"/>
      <c r="CX88" s="25"/>
      <c r="CY88" s="26"/>
      <c r="CZ88" s="264"/>
      <c r="DA88" s="265"/>
      <c r="DB88" s="264"/>
      <c r="DC88" s="265"/>
      <c r="DD88" s="264"/>
      <c r="DE88" s="265"/>
      <c r="DF88" s="64"/>
      <c r="DG88" s="65"/>
      <c r="DH88" s="64"/>
      <c r="DI88" s="65"/>
      <c r="DJ88" s="64"/>
      <c r="DK88" s="65"/>
      <c r="DL88" s="64"/>
      <c r="DM88" s="65"/>
      <c r="DN88" s="64"/>
      <c r="DO88" s="65"/>
      <c r="DP88" s="64"/>
      <c r="DQ88" s="65"/>
      <c r="DR88" s="64"/>
      <c r="DS88" s="65"/>
      <c r="DT88" s="64"/>
      <c r="DU88" s="65"/>
      <c r="DV88" s="64"/>
      <c r="DW88" s="65"/>
      <c r="DX88" s="64"/>
      <c r="DY88" s="65"/>
      <c r="DZ88" s="64"/>
      <c r="EA88" s="65"/>
      <c r="EB88" s="64"/>
      <c r="EC88" s="65"/>
      <c r="ED88" s="64"/>
      <c r="EE88" s="65"/>
      <c r="EF88" s="64"/>
      <c r="EG88" s="65"/>
      <c r="EH88" s="64"/>
      <c r="EI88" s="65"/>
      <c r="EJ88" s="64"/>
      <c r="EK88" s="65"/>
      <c r="EL88" s="64"/>
      <c r="EM88" s="65"/>
      <c r="EN88" s="64"/>
      <c r="EO88" s="65"/>
      <c r="EP88" s="64"/>
      <c r="EQ88" s="65"/>
      <c r="ER88" s="64"/>
      <c r="ES88" s="65"/>
      <c r="ET88" s="64"/>
      <c r="EU88" s="65"/>
      <c r="EV88" s="64"/>
      <c r="EW88" s="65"/>
      <c r="EX88" s="64"/>
      <c r="EY88" s="65"/>
      <c r="EZ88" s="64"/>
      <c r="FA88" s="65"/>
      <c r="FB88" s="64"/>
      <c r="FC88" s="65"/>
      <c r="FD88" s="64"/>
      <c r="FE88" s="65"/>
      <c r="FF88" s="64"/>
      <c r="FG88" s="65"/>
      <c r="FH88" s="64"/>
      <c r="FI88" s="65"/>
      <c r="FJ88" s="64"/>
      <c r="FK88" s="65"/>
      <c r="FL88" s="64"/>
      <c r="FM88" s="65"/>
      <c r="FN88" s="64"/>
      <c r="FO88" s="65"/>
      <c r="FP88" s="64"/>
      <c r="FQ88" s="65"/>
      <c r="FR88" s="64"/>
      <c r="FS88" s="65"/>
      <c r="FT88" s="64"/>
      <c r="FU88" s="65"/>
      <c r="FV88" s="64"/>
      <c r="FW88" s="65"/>
      <c r="FX88" s="64"/>
      <c r="FY88" s="65"/>
      <c r="FZ88" s="64"/>
      <c r="GA88" s="65"/>
      <c r="GB88" s="64"/>
      <c r="GC88" s="65"/>
      <c r="GD88" s="64"/>
      <c r="GE88" s="65"/>
      <c r="GF88" s="64"/>
      <c r="GG88" s="65"/>
      <c r="GH88" s="64"/>
      <c r="GI88" s="65"/>
      <c r="GJ88" s="64"/>
      <c r="GK88" s="65"/>
      <c r="GL88" s="64"/>
      <c r="GM88" s="65"/>
      <c r="GN88" s="64"/>
      <c r="GO88" s="65"/>
      <c r="GP88" s="64"/>
      <c r="GQ88" s="65"/>
      <c r="GR88" s="64"/>
      <c r="GS88" s="65"/>
      <c r="GT88" s="64"/>
      <c r="GU88" s="65"/>
      <c r="GV88" s="64"/>
      <c r="GW88" s="65"/>
      <c r="GX88" s="64"/>
      <c r="GY88" s="65"/>
      <c r="GZ88" s="64"/>
      <c r="HA88" s="65"/>
      <c r="HB88" s="64"/>
      <c r="HC88" s="65"/>
      <c r="HD88" s="64"/>
      <c r="HE88" s="65"/>
      <c r="HF88" s="64"/>
      <c r="HG88" s="65"/>
      <c r="HH88" s="64"/>
      <c r="HI88" s="65"/>
      <c r="HJ88" s="64"/>
      <c r="HK88" s="65"/>
      <c r="HL88" s="64"/>
      <c r="HM88" s="65"/>
      <c r="HN88" s="64"/>
      <c r="HO88" s="65"/>
      <c r="HP88" s="64"/>
      <c r="HQ88" s="65"/>
      <c r="HR88" s="64"/>
      <c r="HS88" s="65"/>
      <c r="HT88" s="64"/>
      <c r="HU88" s="65"/>
      <c r="HV88" s="64"/>
      <c r="HW88" s="65"/>
      <c r="HX88" s="64"/>
      <c r="HY88" s="65"/>
      <c r="HZ88" s="64"/>
      <c r="IA88" s="65"/>
      <c r="IB88" s="64"/>
      <c r="IC88" s="65"/>
      <c r="ID88" s="64"/>
      <c r="IE88" s="65"/>
      <c r="IF88" s="64"/>
      <c r="IG88" s="65"/>
      <c r="IH88" s="64"/>
      <c r="II88" s="65"/>
      <c r="IJ88" s="64"/>
      <c r="IK88" s="65"/>
      <c r="IL88" s="64"/>
      <c r="IM88" s="65"/>
      <c r="IN88" s="64"/>
      <c r="IO88" s="65"/>
      <c r="IP88" s="64"/>
      <c r="IQ88" s="65"/>
      <c r="IR88" s="64"/>
      <c r="IS88" s="65"/>
      <c r="IT88" s="64"/>
      <c r="IU88" s="65"/>
      <c r="IV88" s="64"/>
      <c r="IW88" s="65"/>
      <c r="IX88" s="64"/>
      <c r="IY88" s="65"/>
      <c r="IZ88" s="64"/>
      <c r="JA88" s="65"/>
      <c r="JB88" s="64"/>
      <c r="JC88" s="65"/>
      <c r="JD88" s="64"/>
      <c r="JE88" s="65"/>
      <c r="JF88" s="64"/>
      <c r="JG88" s="65"/>
      <c r="JH88" s="64"/>
      <c r="JI88" s="65"/>
      <c r="JJ88" s="64"/>
      <c r="JK88" s="65"/>
      <c r="JL88" s="64"/>
      <c r="JM88" s="65"/>
      <c r="JN88" s="64"/>
      <c r="JO88" s="65"/>
      <c r="JP88" s="64"/>
      <c r="JQ88" s="65"/>
      <c r="JR88" s="64"/>
      <c r="JS88" s="65"/>
      <c r="JT88" s="64"/>
      <c r="JU88" s="65"/>
      <c r="JV88" s="64"/>
      <c r="JW88" s="65"/>
      <c r="JX88" s="64"/>
      <c r="JY88" s="65"/>
      <c r="JZ88" s="64"/>
      <c r="KA88" s="65"/>
      <c r="KB88" s="64"/>
      <c r="KC88" s="65"/>
      <c r="KD88" s="64"/>
      <c r="KE88" s="65"/>
      <c r="KF88" s="64"/>
      <c r="KG88" s="65"/>
      <c r="KH88" s="64"/>
      <c r="KI88" s="65"/>
      <c r="KJ88" s="64"/>
      <c r="KK88" s="65"/>
      <c r="KL88" s="64"/>
      <c r="KM88" s="65"/>
      <c r="KN88" s="64"/>
      <c r="KO88" s="65"/>
      <c r="KP88" s="64"/>
      <c r="KQ88" s="65"/>
      <c r="KR88" s="64"/>
      <c r="KS88" s="65"/>
      <c r="KT88" s="64"/>
      <c r="KU88" s="65"/>
      <c r="KV88" s="64"/>
      <c r="KW88" s="65"/>
      <c r="KX88" s="64"/>
      <c r="KY88" s="65"/>
      <c r="KZ88" s="64"/>
      <c r="LA88" s="65"/>
      <c r="LB88" s="64"/>
      <c r="LC88" s="65"/>
      <c r="LD88" s="64"/>
      <c r="LE88" s="65"/>
      <c r="LH88" s="3">
        <f t="shared" si="126"/>
        <v>0.8363355551429742</v>
      </c>
      <c r="LI88" s="10">
        <f t="shared" si="86"/>
        <v>0.27674745506345994</v>
      </c>
      <c r="LK88" s="12">
        <f t="shared" si="90"/>
        <v>0.8363355551429742</v>
      </c>
      <c r="LL88" s="10" cm="1">
        <f t="array" ref="LL88">INDEX(drag_functions_data,Q88,(2*chosen_drag_function))*$B$3</f>
        <v>0.27674745506345994</v>
      </c>
      <c r="LO88" s="3" t="e">
        <f t="shared" si="127"/>
        <v>#N/A</v>
      </c>
      <c r="LP88" s="10" t="e">
        <f t="shared" si="87"/>
        <v>#N/A</v>
      </c>
      <c r="LR88" s="12">
        <f t="shared" si="91"/>
        <v>0</v>
      </c>
      <c r="LS88" s="10" cm="1">
        <f t="array" ref="LS88">INDEX(drag_functions_data,Q88,(2*$B$6)) * $B$7</f>
        <v>0</v>
      </c>
      <c r="ME88" t="str">
        <f t="shared" si="92"/>
        <v/>
      </c>
      <c r="MG88" t="str">
        <f t="shared" si="93"/>
        <v/>
      </c>
      <c r="MI88" t="str">
        <f t="shared" si="94"/>
        <v/>
      </c>
      <c r="MO88" t="str">
        <f t="shared" si="95"/>
        <v/>
      </c>
      <c r="MQ88" t="str">
        <f t="shared" si="96"/>
        <v/>
      </c>
      <c r="MS88" t="str">
        <f t="shared" si="97"/>
        <v/>
      </c>
      <c r="MU88" t="str">
        <f t="shared" si="98"/>
        <v/>
      </c>
      <c r="MW88" t="str">
        <f t="shared" si="99"/>
        <v/>
      </c>
      <c r="MY88" t="str">
        <f t="shared" si="100"/>
        <v/>
      </c>
      <c r="NA88" t="str">
        <f t="shared" si="101"/>
        <v/>
      </c>
      <c r="NC88" t="str">
        <f t="shared" si="102"/>
        <v/>
      </c>
      <c r="NE88" t="str">
        <f t="shared" si="103"/>
        <v/>
      </c>
      <c r="NG88" t="str">
        <f t="shared" si="104"/>
        <v/>
      </c>
      <c r="NI88" t="str">
        <f t="shared" si="105"/>
        <v/>
      </c>
      <c r="NK88" t="str">
        <f t="shared" si="106"/>
        <v/>
      </c>
      <c r="NM88" t="str">
        <f t="shared" si="107"/>
        <v/>
      </c>
      <c r="NO88" t="str">
        <f t="shared" si="108"/>
        <v/>
      </c>
      <c r="NQ88" t="str">
        <f t="shared" si="109"/>
        <v/>
      </c>
      <c r="NS88" t="str">
        <f t="shared" si="110"/>
        <v/>
      </c>
      <c r="NU88" t="str">
        <f t="shared" si="111"/>
        <v/>
      </c>
      <c r="OA88" t="str">
        <f t="shared" si="112"/>
        <v/>
      </c>
      <c r="OC88" t="str">
        <f t="shared" si="113"/>
        <v/>
      </c>
      <c r="OE88" t="str">
        <f t="shared" si="114"/>
        <v/>
      </c>
      <c r="OG88" t="str">
        <f t="shared" si="115"/>
        <v/>
      </c>
      <c r="OI88" t="str">
        <f t="shared" si="116"/>
        <v/>
      </c>
      <c r="OK88" t="str">
        <f t="shared" si="117"/>
        <v/>
      </c>
      <c r="OM88" t="str">
        <f t="shared" si="118"/>
        <v/>
      </c>
      <c r="OO88" t="str">
        <f t="shared" si="119"/>
        <v/>
      </c>
      <c r="OQ88" t="str">
        <f t="shared" si="120"/>
        <v/>
      </c>
      <c r="OS88" t="str">
        <f t="shared" si="121"/>
        <v/>
      </c>
      <c r="OU88" t="str">
        <f t="shared" si="122"/>
        <v/>
      </c>
      <c r="OW88" t="str">
        <f t="shared" si="123"/>
        <v/>
      </c>
      <c r="OY88" t="str">
        <f t="shared" si="124"/>
        <v/>
      </c>
      <c r="PA88" t="str">
        <f t="shared" si="125"/>
        <v/>
      </c>
    </row>
    <row r="89" spans="17:417" x14ac:dyDescent="0.25">
      <c r="Q89" s="38">
        <f t="shared" si="128"/>
        <v>74</v>
      </c>
      <c r="R89" s="21"/>
      <c r="S89" s="22"/>
      <c r="T89" s="178"/>
      <c r="U89" s="179"/>
      <c r="V89" s="24"/>
      <c r="W89" s="24"/>
      <c r="X89" s="178">
        <v>0.84659772500076003</v>
      </c>
      <c r="Y89" s="179">
        <v>0.28483089800625527</v>
      </c>
      <c r="Z89" s="24"/>
      <c r="AA89" s="26"/>
      <c r="AB89" s="25"/>
      <c r="AC89" s="26"/>
      <c r="AD89" s="25"/>
      <c r="AE89" s="26"/>
      <c r="AF89" s="25"/>
      <c r="AG89" s="26"/>
      <c r="AH89" s="25"/>
      <c r="AI89" s="26"/>
      <c r="AJ89" s="25"/>
      <c r="AK89" s="26"/>
      <c r="AL89" s="25"/>
      <c r="AM89" s="26"/>
      <c r="AN89" s="25"/>
      <c r="AO89" s="26"/>
      <c r="AP89" s="25"/>
      <c r="AQ89" s="26"/>
      <c r="AR89" s="25"/>
      <c r="AS89" s="26"/>
      <c r="AT89" s="25"/>
      <c r="AU89" s="26"/>
      <c r="AV89" s="25"/>
      <c r="AW89" s="26"/>
      <c r="AX89" s="25"/>
      <c r="AY89" s="26"/>
      <c r="AZ89" s="25"/>
      <c r="BA89" s="26"/>
      <c r="BB89" s="25"/>
      <c r="BC89" s="26"/>
      <c r="BD89" s="25"/>
      <c r="BE89" s="26"/>
      <c r="BF89" s="25"/>
      <c r="BG89" s="26"/>
      <c r="BH89" s="25"/>
      <c r="BI89" s="26"/>
      <c r="BJ89" s="25"/>
      <c r="BK89" s="26"/>
      <c r="BL89" s="25"/>
      <c r="BM89" s="26"/>
      <c r="BN89" s="25"/>
      <c r="BO89" s="26"/>
      <c r="BP89" s="25"/>
      <c r="BQ89" s="26"/>
      <c r="BR89" s="25"/>
      <c r="BS89" s="26"/>
      <c r="BT89" s="25"/>
      <c r="BU89" s="26"/>
      <c r="BV89" s="25"/>
      <c r="BW89" s="26"/>
      <c r="BX89" s="25"/>
      <c r="BY89" s="26"/>
      <c r="BZ89" s="25"/>
      <c r="CA89" s="26"/>
      <c r="CB89" s="25"/>
      <c r="CC89" s="26"/>
      <c r="CD89" s="25"/>
      <c r="CE89" s="26"/>
      <c r="CF89" s="25"/>
      <c r="CG89" s="26"/>
      <c r="CH89" s="25"/>
      <c r="CI89" s="26"/>
      <c r="CJ89" s="25"/>
      <c r="CK89" s="26"/>
      <c r="CL89" s="25"/>
      <c r="CM89" s="26"/>
      <c r="CN89" s="25"/>
      <c r="CO89" s="26"/>
      <c r="CP89" s="315">
        <f t="shared" si="88"/>
        <v>18.25</v>
      </c>
      <c r="CQ89" s="26">
        <f t="shared" si="89"/>
        <v>9.3632917756904466E-2</v>
      </c>
      <c r="CR89" s="25"/>
      <c r="CS89" s="26"/>
      <c r="CT89" s="25"/>
      <c r="CU89" s="26"/>
      <c r="CV89" s="25"/>
      <c r="CW89" s="26"/>
      <c r="CX89" s="25"/>
      <c r="CY89" s="26"/>
      <c r="CZ89" s="264"/>
      <c r="DA89" s="265"/>
      <c r="DB89" s="264"/>
      <c r="DC89" s="265"/>
      <c r="DD89" s="264"/>
      <c r="DE89" s="265"/>
      <c r="DF89" s="64"/>
      <c r="DG89" s="65"/>
      <c r="DH89" s="64"/>
      <c r="DI89" s="65"/>
      <c r="DJ89" s="64"/>
      <c r="DK89" s="65"/>
      <c r="DL89" s="64"/>
      <c r="DM89" s="65"/>
      <c r="DN89" s="64"/>
      <c r="DO89" s="65"/>
      <c r="DP89" s="64"/>
      <c r="DQ89" s="65"/>
      <c r="DR89" s="64"/>
      <c r="DS89" s="65"/>
      <c r="DT89" s="64"/>
      <c r="DU89" s="65"/>
      <c r="DV89" s="64"/>
      <c r="DW89" s="65"/>
      <c r="DX89" s="64"/>
      <c r="DY89" s="65"/>
      <c r="DZ89" s="64"/>
      <c r="EA89" s="65"/>
      <c r="EB89" s="64"/>
      <c r="EC89" s="65"/>
      <c r="ED89" s="64"/>
      <c r="EE89" s="65"/>
      <c r="EF89" s="64"/>
      <c r="EG89" s="65"/>
      <c r="EH89" s="64"/>
      <c r="EI89" s="65"/>
      <c r="EJ89" s="64"/>
      <c r="EK89" s="65"/>
      <c r="EL89" s="64"/>
      <c r="EM89" s="65"/>
      <c r="EN89" s="64"/>
      <c r="EO89" s="65"/>
      <c r="EP89" s="64"/>
      <c r="EQ89" s="65"/>
      <c r="ER89" s="64"/>
      <c r="ES89" s="65"/>
      <c r="ET89" s="64"/>
      <c r="EU89" s="65"/>
      <c r="EV89" s="64"/>
      <c r="EW89" s="65"/>
      <c r="EX89" s="64"/>
      <c r="EY89" s="65"/>
      <c r="EZ89" s="64"/>
      <c r="FA89" s="65"/>
      <c r="FB89" s="64"/>
      <c r="FC89" s="65"/>
      <c r="FD89" s="64"/>
      <c r="FE89" s="65"/>
      <c r="FF89" s="64"/>
      <c r="FG89" s="65"/>
      <c r="FH89" s="64"/>
      <c r="FI89" s="65"/>
      <c r="FJ89" s="64"/>
      <c r="FK89" s="65"/>
      <c r="FL89" s="64"/>
      <c r="FM89" s="65"/>
      <c r="FN89" s="64"/>
      <c r="FO89" s="65"/>
      <c r="FP89" s="64"/>
      <c r="FQ89" s="65"/>
      <c r="FR89" s="64"/>
      <c r="FS89" s="65"/>
      <c r="FT89" s="64"/>
      <c r="FU89" s="65"/>
      <c r="FV89" s="64"/>
      <c r="FW89" s="65"/>
      <c r="FX89" s="64"/>
      <c r="FY89" s="65"/>
      <c r="FZ89" s="64"/>
      <c r="GA89" s="65"/>
      <c r="GB89" s="64"/>
      <c r="GC89" s="65"/>
      <c r="GD89" s="64"/>
      <c r="GE89" s="65"/>
      <c r="GF89" s="64"/>
      <c r="GG89" s="65"/>
      <c r="GH89" s="64"/>
      <c r="GI89" s="65"/>
      <c r="GJ89" s="64"/>
      <c r="GK89" s="65"/>
      <c r="GL89" s="64"/>
      <c r="GM89" s="65"/>
      <c r="GN89" s="64"/>
      <c r="GO89" s="65"/>
      <c r="GP89" s="64"/>
      <c r="GQ89" s="65"/>
      <c r="GR89" s="64"/>
      <c r="GS89" s="65"/>
      <c r="GT89" s="64"/>
      <c r="GU89" s="65"/>
      <c r="GV89" s="64"/>
      <c r="GW89" s="65"/>
      <c r="GX89" s="64"/>
      <c r="GY89" s="65"/>
      <c r="GZ89" s="64"/>
      <c r="HA89" s="65"/>
      <c r="HB89" s="64"/>
      <c r="HC89" s="65"/>
      <c r="HD89" s="64"/>
      <c r="HE89" s="65"/>
      <c r="HF89" s="64"/>
      <c r="HG89" s="65"/>
      <c r="HH89" s="64"/>
      <c r="HI89" s="65"/>
      <c r="HJ89" s="64"/>
      <c r="HK89" s="65"/>
      <c r="HL89" s="64"/>
      <c r="HM89" s="65"/>
      <c r="HN89" s="64"/>
      <c r="HO89" s="65"/>
      <c r="HP89" s="64"/>
      <c r="HQ89" s="65"/>
      <c r="HR89" s="64"/>
      <c r="HS89" s="65"/>
      <c r="HT89" s="64"/>
      <c r="HU89" s="65"/>
      <c r="HV89" s="64"/>
      <c r="HW89" s="65"/>
      <c r="HX89" s="64"/>
      <c r="HY89" s="65"/>
      <c r="HZ89" s="64"/>
      <c r="IA89" s="65"/>
      <c r="IB89" s="64"/>
      <c r="IC89" s="65"/>
      <c r="ID89" s="64"/>
      <c r="IE89" s="65"/>
      <c r="IF89" s="64"/>
      <c r="IG89" s="65"/>
      <c r="IH89" s="64"/>
      <c r="II89" s="65"/>
      <c r="IJ89" s="64"/>
      <c r="IK89" s="65"/>
      <c r="IL89" s="64"/>
      <c r="IM89" s="65"/>
      <c r="IN89" s="64"/>
      <c r="IO89" s="65"/>
      <c r="IP89" s="64"/>
      <c r="IQ89" s="65"/>
      <c r="IR89" s="64"/>
      <c r="IS89" s="65"/>
      <c r="IT89" s="64"/>
      <c r="IU89" s="65"/>
      <c r="IV89" s="64"/>
      <c r="IW89" s="65"/>
      <c r="IX89" s="64"/>
      <c r="IY89" s="65"/>
      <c r="IZ89" s="64"/>
      <c r="JA89" s="65"/>
      <c r="JB89" s="64"/>
      <c r="JC89" s="65"/>
      <c r="JD89" s="64"/>
      <c r="JE89" s="65"/>
      <c r="JF89" s="64"/>
      <c r="JG89" s="65"/>
      <c r="JH89" s="64"/>
      <c r="JI89" s="65"/>
      <c r="JJ89" s="64"/>
      <c r="JK89" s="65"/>
      <c r="JL89" s="64"/>
      <c r="JM89" s="65"/>
      <c r="JN89" s="64"/>
      <c r="JO89" s="65"/>
      <c r="JP89" s="64"/>
      <c r="JQ89" s="65"/>
      <c r="JR89" s="64"/>
      <c r="JS89" s="65"/>
      <c r="JT89" s="64"/>
      <c r="JU89" s="65"/>
      <c r="JV89" s="64"/>
      <c r="JW89" s="65"/>
      <c r="JX89" s="64"/>
      <c r="JY89" s="65"/>
      <c r="JZ89" s="64"/>
      <c r="KA89" s="65"/>
      <c r="KB89" s="64"/>
      <c r="KC89" s="65"/>
      <c r="KD89" s="64"/>
      <c r="KE89" s="65"/>
      <c r="KF89" s="64"/>
      <c r="KG89" s="65"/>
      <c r="KH89" s="64"/>
      <c r="KI89" s="65"/>
      <c r="KJ89" s="64"/>
      <c r="KK89" s="65"/>
      <c r="KL89" s="64"/>
      <c r="KM89" s="65"/>
      <c r="KN89" s="64"/>
      <c r="KO89" s="65"/>
      <c r="KP89" s="64"/>
      <c r="KQ89" s="65"/>
      <c r="KR89" s="64"/>
      <c r="KS89" s="65"/>
      <c r="KT89" s="64"/>
      <c r="KU89" s="65"/>
      <c r="KV89" s="64"/>
      <c r="KW89" s="65"/>
      <c r="KX89" s="64"/>
      <c r="KY89" s="65"/>
      <c r="KZ89" s="64"/>
      <c r="LA89" s="65"/>
      <c r="LB89" s="64"/>
      <c r="LC89" s="65"/>
      <c r="LD89" s="64"/>
      <c r="LE89" s="65"/>
      <c r="LH89" s="3">
        <f t="shared" si="126"/>
        <v>0.84659772500076003</v>
      </c>
      <c r="LI89" s="10">
        <f t="shared" si="86"/>
        <v>0.28483089800625527</v>
      </c>
      <c r="LK89" s="12">
        <f t="shared" si="90"/>
        <v>0.84659772500076003</v>
      </c>
      <c r="LL89" s="10" cm="1">
        <f t="array" ref="LL89">INDEX(drag_functions_data,Q89,(2*chosen_drag_function))*$B$3</f>
        <v>0.28483089800625527</v>
      </c>
      <c r="LO89" s="3" t="e">
        <f t="shared" si="127"/>
        <v>#N/A</v>
      </c>
      <c r="LP89" s="10" t="e">
        <f t="shared" si="87"/>
        <v>#N/A</v>
      </c>
      <c r="LR89" s="12">
        <f t="shared" si="91"/>
        <v>0</v>
      </c>
      <c r="LS89" s="10" cm="1">
        <f t="array" ref="LS89">INDEX(drag_functions_data,Q89,(2*$B$6)) * $B$7</f>
        <v>0</v>
      </c>
      <c r="ME89" t="str">
        <f t="shared" si="92"/>
        <v/>
      </c>
      <c r="MG89" t="str">
        <f t="shared" si="93"/>
        <v/>
      </c>
      <c r="MI89" t="str">
        <f t="shared" si="94"/>
        <v/>
      </c>
      <c r="MO89" t="str">
        <f t="shared" si="95"/>
        <v/>
      </c>
      <c r="MQ89" t="str">
        <f t="shared" si="96"/>
        <v/>
      </c>
      <c r="MS89" t="str">
        <f t="shared" si="97"/>
        <v/>
      </c>
      <c r="MU89" t="str">
        <f t="shared" si="98"/>
        <v/>
      </c>
      <c r="MW89" t="str">
        <f t="shared" si="99"/>
        <v/>
      </c>
      <c r="MY89" t="str">
        <f t="shared" si="100"/>
        <v/>
      </c>
      <c r="NA89" t="str">
        <f t="shared" si="101"/>
        <v/>
      </c>
      <c r="NC89" t="str">
        <f t="shared" si="102"/>
        <v/>
      </c>
      <c r="NE89" t="str">
        <f t="shared" si="103"/>
        <v/>
      </c>
      <c r="NG89" t="str">
        <f t="shared" si="104"/>
        <v/>
      </c>
      <c r="NI89" t="str">
        <f t="shared" si="105"/>
        <v/>
      </c>
      <c r="NK89" t="str">
        <f t="shared" si="106"/>
        <v/>
      </c>
      <c r="NM89" t="str">
        <f t="shared" si="107"/>
        <v/>
      </c>
      <c r="NO89" t="str">
        <f t="shared" si="108"/>
        <v/>
      </c>
      <c r="NQ89" t="str">
        <f t="shared" si="109"/>
        <v/>
      </c>
      <c r="NS89" t="str">
        <f t="shared" si="110"/>
        <v/>
      </c>
      <c r="NU89" t="str">
        <f t="shared" si="111"/>
        <v/>
      </c>
      <c r="OA89" t="str">
        <f t="shared" si="112"/>
        <v/>
      </c>
      <c r="OC89" t="str">
        <f t="shared" si="113"/>
        <v/>
      </c>
      <c r="OE89" t="str">
        <f t="shared" si="114"/>
        <v/>
      </c>
      <c r="OG89" t="str">
        <f t="shared" si="115"/>
        <v/>
      </c>
      <c r="OI89" t="str">
        <f t="shared" si="116"/>
        <v/>
      </c>
      <c r="OK89" t="str">
        <f t="shared" si="117"/>
        <v/>
      </c>
      <c r="OM89" t="str">
        <f t="shared" si="118"/>
        <v/>
      </c>
      <c r="OO89" t="str">
        <f t="shared" si="119"/>
        <v/>
      </c>
      <c r="OQ89" t="str">
        <f t="shared" si="120"/>
        <v/>
      </c>
      <c r="OS89" t="str">
        <f t="shared" si="121"/>
        <v/>
      </c>
      <c r="OU89" t="str">
        <f t="shared" si="122"/>
        <v/>
      </c>
      <c r="OW89" t="str">
        <f t="shared" si="123"/>
        <v/>
      </c>
      <c r="OY89" t="str">
        <f t="shared" si="124"/>
        <v/>
      </c>
      <c r="PA89" t="str">
        <f t="shared" si="125"/>
        <v/>
      </c>
    </row>
    <row r="90" spans="17:417" x14ac:dyDescent="0.25">
      <c r="Q90" s="38">
        <f t="shared" si="128"/>
        <v>75</v>
      </c>
      <c r="R90" s="21"/>
      <c r="S90" s="22"/>
      <c r="T90" s="178"/>
      <c r="U90" s="179"/>
      <c r="V90" s="24"/>
      <c r="W90" s="24"/>
      <c r="X90" s="178">
        <v>0.85673698131726417</v>
      </c>
      <c r="Y90" s="179">
        <v>0.29343822193854963</v>
      </c>
      <c r="Z90" s="24"/>
      <c r="AA90" s="26"/>
      <c r="AB90" s="25"/>
      <c r="AC90" s="26"/>
      <c r="AD90" s="25"/>
      <c r="AE90" s="26"/>
      <c r="AF90" s="25"/>
      <c r="AG90" s="26"/>
      <c r="AH90" s="25"/>
      <c r="AI90" s="26"/>
      <c r="AJ90" s="25"/>
      <c r="AK90" s="26"/>
      <c r="AL90" s="25"/>
      <c r="AM90" s="26"/>
      <c r="AN90" s="25"/>
      <c r="AO90" s="26"/>
      <c r="AP90" s="25"/>
      <c r="AQ90" s="26"/>
      <c r="AR90" s="25"/>
      <c r="AS90" s="26"/>
      <c r="AT90" s="25"/>
      <c r="AU90" s="26"/>
      <c r="AV90" s="25"/>
      <c r="AW90" s="26"/>
      <c r="AX90" s="25"/>
      <c r="AY90" s="26"/>
      <c r="AZ90" s="25"/>
      <c r="BA90" s="26"/>
      <c r="BB90" s="25"/>
      <c r="BC90" s="26"/>
      <c r="BD90" s="25"/>
      <c r="BE90" s="26"/>
      <c r="BF90" s="25"/>
      <c r="BG90" s="26"/>
      <c r="BH90" s="25"/>
      <c r="BI90" s="26"/>
      <c r="BJ90" s="25"/>
      <c r="BK90" s="26"/>
      <c r="BL90" s="25"/>
      <c r="BM90" s="26"/>
      <c r="BN90" s="25"/>
      <c r="BO90" s="26"/>
      <c r="BP90" s="25"/>
      <c r="BQ90" s="26"/>
      <c r="BR90" s="25"/>
      <c r="BS90" s="26"/>
      <c r="BT90" s="25"/>
      <c r="BU90" s="26"/>
      <c r="BV90" s="25"/>
      <c r="BW90" s="26"/>
      <c r="BX90" s="25"/>
      <c r="BY90" s="26"/>
      <c r="BZ90" s="25"/>
      <c r="CA90" s="26"/>
      <c r="CB90" s="25"/>
      <c r="CC90" s="26"/>
      <c r="CD90" s="25"/>
      <c r="CE90" s="26"/>
      <c r="CF90" s="25"/>
      <c r="CG90" s="26"/>
      <c r="CH90" s="25"/>
      <c r="CI90" s="26"/>
      <c r="CJ90" s="25"/>
      <c r="CK90" s="26"/>
      <c r="CL90" s="25"/>
      <c r="CM90" s="26"/>
      <c r="CN90" s="25"/>
      <c r="CO90" s="26"/>
      <c r="CP90" s="315">
        <f t="shared" si="88"/>
        <v>18.5</v>
      </c>
      <c r="CQ90" s="26">
        <f t="shared" si="89"/>
        <v>9.2998110995055436E-2</v>
      </c>
      <c r="CR90" s="25"/>
      <c r="CS90" s="26"/>
      <c r="CT90" s="25"/>
      <c r="CU90" s="26"/>
      <c r="CV90" s="25"/>
      <c r="CW90" s="26"/>
      <c r="CX90" s="25"/>
      <c r="CY90" s="26"/>
      <c r="CZ90" s="264"/>
      <c r="DA90" s="265"/>
      <c r="DB90" s="264"/>
      <c r="DC90" s="265"/>
      <c r="DD90" s="264"/>
      <c r="DE90" s="265"/>
      <c r="DF90" s="64"/>
      <c r="DG90" s="65"/>
      <c r="DH90" s="64"/>
      <c r="DI90" s="65"/>
      <c r="DJ90" s="64"/>
      <c r="DK90" s="65"/>
      <c r="DL90" s="64"/>
      <c r="DM90" s="65"/>
      <c r="DN90" s="64"/>
      <c r="DO90" s="65"/>
      <c r="DP90" s="64"/>
      <c r="DQ90" s="65"/>
      <c r="DR90" s="64"/>
      <c r="DS90" s="65"/>
      <c r="DT90" s="64"/>
      <c r="DU90" s="65"/>
      <c r="DV90" s="64"/>
      <c r="DW90" s="65"/>
      <c r="DX90" s="64"/>
      <c r="DY90" s="65"/>
      <c r="DZ90" s="64"/>
      <c r="EA90" s="65"/>
      <c r="EB90" s="64"/>
      <c r="EC90" s="65"/>
      <c r="ED90" s="64"/>
      <c r="EE90" s="65"/>
      <c r="EF90" s="64"/>
      <c r="EG90" s="65"/>
      <c r="EH90" s="64"/>
      <c r="EI90" s="65"/>
      <c r="EJ90" s="64"/>
      <c r="EK90" s="65"/>
      <c r="EL90" s="64"/>
      <c r="EM90" s="65"/>
      <c r="EN90" s="64"/>
      <c r="EO90" s="65"/>
      <c r="EP90" s="64"/>
      <c r="EQ90" s="65"/>
      <c r="ER90" s="64"/>
      <c r="ES90" s="65"/>
      <c r="ET90" s="64"/>
      <c r="EU90" s="65"/>
      <c r="EV90" s="64"/>
      <c r="EW90" s="65"/>
      <c r="EX90" s="64"/>
      <c r="EY90" s="65"/>
      <c r="EZ90" s="64"/>
      <c r="FA90" s="65"/>
      <c r="FB90" s="64"/>
      <c r="FC90" s="65"/>
      <c r="FD90" s="64"/>
      <c r="FE90" s="65"/>
      <c r="FF90" s="64"/>
      <c r="FG90" s="65"/>
      <c r="FH90" s="64"/>
      <c r="FI90" s="65"/>
      <c r="FJ90" s="64"/>
      <c r="FK90" s="65"/>
      <c r="FL90" s="64"/>
      <c r="FM90" s="65"/>
      <c r="FN90" s="64"/>
      <c r="FO90" s="65"/>
      <c r="FP90" s="64"/>
      <c r="FQ90" s="65"/>
      <c r="FR90" s="64"/>
      <c r="FS90" s="65"/>
      <c r="FT90" s="64"/>
      <c r="FU90" s="65"/>
      <c r="FV90" s="64"/>
      <c r="FW90" s="65"/>
      <c r="FX90" s="64"/>
      <c r="FY90" s="65"/>
      <c r="FZ90" s="64"/>
      <c r="GA90" s="65"/>
      <c r="GB90" s="64"/>
      <c r="GC90" s="65"/>
      <c r="GD90" s="64"/>
      <c r="GE90" s="65"/>
      <c r="GF90" s="64"/>
      <c r="GG90" s="65"/>
      <c r="GH90" s="64"/>
      <c r="GI90" s="65"/>
      <c r="GJ90" s="64"/>
      <c r="GK90" s="65"/>
      <c r="GL90" s="64"/>
      <c r="GM90" s="65"/>
      <c r="GN90" s="64"/>
      <c r="GO90" s="65"/>
      <c r="GP90" s="64"/>
      <c r="GQ90" s="65"/>
      <c r="GR90" s="64"/>
      <c r="GS90" s="65"/>
      <c r="GT90" s="64"/>
      <c r="GU90" s="65"/>
      <c r="GV90" s="64"/>
      <c r="GW90" s="65"/>
      <c r="GX90" s="64"/>
      <c r="GY90" s="65"/>
      <c r="GZ90" s="64"/>
      <c r="HA90" s="65"/>
      <c r="HB90" s="64"/>
      <c r="HC90" s="65"/>
      <c r="HD90" s="64"/>
      <c r="HE90" s="65"/>
      <c r="HF90" s="64"/>
      <c r="HG90" s="65"/>
      <c r="HH90" s="64"/>
      <c r="HI90" s="65"/>
      <c r="HJ90" s="64"/>
      <c r="HK90" s="65"/>
      <c r="HL90" s="64"/>
      <c r="HM90" s="65"/>
      <c r="HN90" s="64"/>
      <c r="HO90" s="65"/>
      <c r="HP90" s="64"/>
      <c r="HQ90" s="65"/>
      <c r="HR90" s="64"/>
      <c r="HS90" s="65"/>
      <c r="HT90" s="64"/>
      <c r="HU90" s="65"/>
      <c r="HV90" s="64"/>
      <c r="HW90" s="65"/>
      <c r="HX90" s="64"/>
      <c r="HY90" s="65"/>
      <c r="HZ90" s="64"/>
      <c r="IA90" s="65"/>
      <c r="IB90" s="64"/>
      <c r="IC90" s="65"/>
      <c r="ID90" s="64"/>
      <c r="IE90" s="65"/>
      <c r="IF90" s="64"/>
      <c r="IG90" s="65"/>
      <c r="IH90" s="64"/>
      <c r="II90" s="65"/>
      <c r="IJ90" s="64"/>
      <c r="IK90" s="65"/>
      <c r="IL90" s="64"/>
      <c r="IM90" s="65"/>
      <c r="IN90" s="64"/>
      <c r="IO90" s="65"/>
      <c r="IP90" s="64"/>
      <c r="IQ90" s="65"/>
      <c r="IR90" s="64"/>
      <c r="IS90" s="65"/>
      <c r="IT90" s="64"/>
      <c r="IU90" s="65"/>
      <c r="IV90" s="64"/>
      <c r="IW90" s="65"/>
      <c r="IX90" s="64"/>
      <c r="IY90" s="65"/>
      <c r="IZ90" s="64"/>
      <c r="JA90" s="65"/>
      <c r="JB90" s="64"/>
      <c r="JC90" s="65"/>
      <c r="JD90" s="64"/>
      <c r="JE90" s="65"/>
      <c r="JF90" s="64"/>
      <c r="JG90" s="65"/>
      <c r="JH90" s="64"/>
      <c r="JI90" s="65"/>
      <c r="JJ90" s="64"/>
      <c r="JK90" s="65"/>
      <c r="JL90" s="64"/>
      <c r="JM90" s="65"/>
      <c r="JN90" s="64"/>
      <c r="JO90" s="65"/>
      <c r="JP90" s="64"/>
      <c r="JQ90" s="65"/>
      <c r="JR90" s="64"/>
      <c r="JS90" s="65"/>
      <c r="JT90" s="64"/>
      <c r="JU90" s="65"/>
      <c r="JV90" s="64"/>
      <c r="JW90" s="65"/>
      <c r="JX90" s="64"/>
      <c r="JY90" s="65"/>
      <c r="JZ90" s="64"/>
      <c r="KA90" s="65"/>
      <c r="KB90" s="64"/>
      <c r="KC90" s="65"/>
      <c r="KD90" s="64"/>
      <c r="KE90" s="65"/>
      <c r="KF90" s="64"/>
      <c r="KG90" s="65"/>
      <c r="KH90" s="64"/>
      <c r="KI90" s="65"/>
      <c r="KJ90" s="64"/>
      <c r="KK90" s="65"/>
      <c r="KL90" s="64"/>
      <c r="KM90" s="65"/>
      <c r="KN90" s="64"/>
      <c r="KO90" s="65"/>
      <c r="KP90" s="64"/>
      <c r="KQ90" s="65"/>
      <c r="KR90" s="64"/>
      <c r="KS90" s="65"/>
      <c r="KT90" s="64"/>
      <c r="KU90" s="65"/>
      <c r="KV90" s="64"/>
      <c r="KW90" s="65"/>
      <c r="KX90" s="64"/>
      <c r="KY90" s="65"/>
      <c r="KZ90" s="64"/>
      <c r="LA90" s="65"/>
      <c r="LB90" s="64"/>
      <c r="LC90" s="65"/>
      <c r="LD90" s="64"/>
      <c r="LE90" s="65"/>
      <c r="LH90" s="3">
        <f t="shared" si="126"/>
        <v>0.85673698131726417</v>
      </c>
      <c r="LI90" s="10">
        <f t="shared" si="86"/>
        <v>0.29343822193854963</v>
      </c>
      <c r="LK90" s="12">
        <f t="shared" si="90"/>
        <v>0.85673698131726417</v>
      </c>
      <c r="LL90" s="10" cm="1">
        <f t="array" ref="LL90">INDEX(drag_functions_data,Q90,(2*chosen_drag_function))*$B$3</f>
        <v>0.29343822193854963</v>
      </c>
      <c r="LO90" s="3" t="e">
        <f t="shared" si="127"/>
        <v>#N/A</v>
      </c>
      <c r="LP90" s="10" t="e">
        <f t="shared" si="87"/>
        <v>#N/A</v>
      </c>
      <c r="LR90" s="12">
        <f t="shared" si="91"/>
        <v>0</v>
      </c>
      <c r="LS90" s="10" cm="1">
        <f t="array" ref="LS90">INDEX(drag_functions_data,Q90,(2*$B$6)) * $B$7</f>
        <v>0</v>
      </c>
      <c r="ME90" t="str">
        <f t="shared" si="92"/>
        <v/>
      </c>
      <c r="MG90" t="str">
        <f t="shared" si="93"/>
        <v/>
      </c>
      <c r="MI90" t="str">
        <f t="shared" si="94"/>
        <v/>
      </c>
      <c r="MO90" t="str">
        <f t="shared" si="95"/>
        <v/>
      </c>
      <c r="MQ90" t="str">
        <f t="shared" si="96"/>
        <v/>
      </c>
      <c r="MS90" t="str">
        <f t="shared" si="97"/>
        <v/>
      </c>
      <c r="MU90" t="str">
        <f t="shared" si="98"/>
        <v/>
      </c>
      <c r="MW90" t="str">
        <f t="shared" si="99"/>
        <v/>
      </c>
      <c r="MY90" t="str">
        <f t="shared" si="100"/>
        <v/>
      </c>
      <c r="NA90" t="str">
        <f t="shared" si="101"/>
        <v/>
      </c>
      <c r="NC90" t="str">
        <f t="shared" si="102"/>
        <v/>
      </c>
      <c r="NE90" t="str">
        <f t="shared" si="103"/>
        <v/>
      </c>
      <c r="NG90" t="str">
        <f t="shared" si="104"/>
        <v/>
      </c>
      <c r="NI90" t="str">
        <f t="shared" si="105"/>
        <v/>
      </c>
      <c r="NK90" t="str">
        <f t="shared" si="106"/>
        <v/>
      </c>
      <c r="NM90" t="str">
        <f t="shared" si="107"/>
        <v/>
      </c>
      <c r="NO90" t="str">
        <f t="shared" si="108"/>
        <v/>
      </c>
      <c r="NQ90" t="str">
        <f t="shared" si="109"/>
        <v/>
      </c>
      <c r="NS90" t="str">
        <f t="shared" si="110"/>
        <v/>
      </c>
      <c r="NU90" t="str">
        <f t="shared" si="111"/>
        <v/>
      </c>
      <c r="OA90" t="str">
        <f t="shared" si="112"/>
        <v/>
      </c>
      <c r="OC90" t="str">
        <f t="shared" si="113"/>
        <v/>
      </c>
      <c r="OE90" t="str">
        <f t="shared" si="114"/>
        <v/>
      </c>
      <c r="OG90" t="str">
        <f t="shared" si="115"/>
        <v/>
      </c>
      <c r="OI90" t="str">
        <f t="shared" si="116"/>
        <v/>
      </c>
      <c r="OK90" t="str">
        <f t="shared" si="117"/>
        <v/>
      </c>
      <c r="OM90" t="str">
        <f t="shared" si="118"/>
        <v/>
      </c>
      <c r="OO90" t="str">
        <f t="shared" si="119"/>
        <v/>
      </c>
      <c r="OQ90" t="str">
        <f t="shared" si="120"/>
        <v/>
      </c>
      <c r="OS90" t="str">
        <f t="shared" si="121"/>
        <v/>
      </c>
      <c r="OU90" t="str">
        <f t="shared" si="122"/>
        <v/>
      </c>
      <c r="OW90" t="str">
        <f t="shared" si="123"/>
        <v/>
      </c>
      <c r="OY90" t="str">
        <f t="shared" si="124"/>
        <v/>
      </c>
      <c r="PA90" t="str">
        <f t="shared" si="125"/>
        <v/>
      </c>
    </row>
    <row r="91" spans="17:417" x14ac:dyDescent="0.25">
      <c r="Q91" s="38">
        <f t="shared" si="128"/>
        <v>76</v>
      </c>
      <c r="R91" s="21"/>
      <c r="S91" s="22"/>
      <c r="T91" s="178"/>
      <c r="U91" s="179"/>
      <c r="V91" s="24"/>
      <c r="W91" s="24"/>
      <c r="X91" s="178">
        <v>0.86675763759933155</v>
      </c>
      <c r="Y91" s="179">
        <v>0.30259832449473789</v>
      </c>
      <c r="Z91" s="24"/>
      <c r="AA91" s="26"/>
      <c r="AB91" s="25"/>
      <c r="AC91" s="26"/>
      <c r="AD91" s="25"/>
      <c r="AE91" s="26"/>
      <c r="AF91" s="25"/>
      <c r="AG91" s="26"/>
      <c r="AH91" s="25"/>
      <c r="AI91" s="26"/>
      <c r="AJ91" s="25"/>
      <c r="AK91" s="26"/>
      <c r="AL91" s="25"/>
      <c r="AM91" s="26"/>
      <c r="AN91" s="25"/>
      <c r="AO91" s="26"/>
      <c r="AP91" s="25"/>
      <c r="AQ91" s="26"/>
      <c r="AR91" s="25"/>
      <c r="AS91" s="26"/>
      <c r="AT91" s="25"/>
      <c r="AU91" s="26"/>
      <c r="AV91" s="25"/>
      <c r="AW91" s="26"/>
      <c r="AX91" s="25"/>
      <c r="AY91" s="26"/>
      <c r="AZ91" s="25"/>
      <c r="BA91" s="26"/>
      <c r="BB91" s="25"/>
      <c r="BC91" s="26"/>
      <c r="BD91" s="25"/>
      <c r="BE91" s="26"/>
      <c r="BF91" s="25"/>
      <c r="BG91" s="26"/>
      <c r="BH91" s="25"/>
      <c r="BI91" s="26"/>
      <c r="BJ91" s="25"/>
      <c r="BK91" s="26"/>
      <c r="BL91" s="25"/>
      <c r="BM91" s="26"/>
      <c r="BN91" s="25"/>
      <c r="BO91" s="26"/>
      <c r="BP91" s="25"/>
      <c r="BQ91" s="26"/>
      <c r="BR91" s="25"/>
      <c r="BS91" s="26"/>
      <c r="BT91" s="25"/>
      <c r="BU91" s="26"/>
      <c r="BV91" s="25"/>
      <c r="BW91" s="26"/>
      <c r="BX91" s="25"/>
      <c r="BY91" s="26"/>
      <c r="BZ91" s="25"/>
      <c r="CA91" s="26"/>
      <c r="CB91" s="25"/>
      <c r="CC91" s="26"/>
      <c r="CD91" s="25"/>
      <c r="CE91" s="26"/>
      <c r="CF91" s="25"/>
      <c r="CG91" s="26"/>
      <c r="CH91" s="25"/>
      <c r="CI91" s="26"/>
      <c r="CJ91" s="25"/>
      <c r="CK91" s="26"/>
      <c r="CL91" s="25"/>
      <c r="CM91" s="26"/>
      <c r="CN91" s="25"/>
      <c r="CO91" s="26"/>
      <c r="CP91" s="315">
        <f t="shared" si="88"/>
        <v>18.75</v>
      </c>
      <c r="CQ91" s="26">
        <f t="shared" si="89"/>
        <v>9.2376043070340114E-2</v>
      </c>
      <c r="CR91" s="25"/>
      <c r="CS91" s="26"/>
      <c r="CT91" s="25"/>
      <c r="CU91" s="26"/>
      <c r="CV91" s="25"/>
      <c r="CW91" s="26"/>
      <c r="CX91" s="25"/>
      <c r="CY91" s="26"/>
      <c r="CZ91" s="264"/>
      <c r="DA91" s="265"/>
      <c r="DB91" s="264"/>
      <c r="DC91" s="265"/>
      <c r="DD91" s="264"/>
      <c r="DE91" s="265"/>
      <c r="DF91" s="64"/>
      <c r="DG91" s="65"/>
      <c r="DH91" s="64"/>
      <c r="DI91" s="65"/>
      <c r="DJ91" s="64"/>
      <c r="DK91" s="65"/>
      <c r="DL91" s="64"/>
      <c r="DM91" s="65"/>
      <c r="DN91" s="64"/>
      <c r="DO91" s="65"/>
      <c r="DP91" s="64"/>
      <c r="DQ91" s="65"/>
      <c r="DR91" s="64"/>
      <c r="DS91" s="65"/>
      <c r="DT91" s="64"/>
      <c r="DU91" s="65"/>
      <c r="DV91" s="64"/>
      <c r="DW91" s="65"/>
      <c r="DX91" s="64"/>
      <c r="DY91" s="65"/>
      <c r="DZ91" s="64"/>
      <c r="EA91" s="65"/>
      <c r="EB91" s="64"/>
      <c r="EC91" s="65"/>
      <c r="ED91" s="64"/>
      <c r="EE91" s="65"/>
      <c r="EF91" s="64"/>
      <c r="EG91" s="65"/>
      <c r="EH91" s="64"/>
      <c r="EI91" s="65"/>
      <c r="EJ91" s="64"/>
      <c r="EK91" s="65"/>
      <c r="EL91" s="64"/>
      <c r="EM91" s="65"/>
      <c r="EN91" s="64"/>
      <c r="EO91" s="65"/>
      <c r="EP91" s="64"/>
      <c r="EQ91" s="65"/>
      <c r="ER91" s="64"/>
      <c r="ES91" s="65"/>
      <c r="ET91" s="64"/>
      <c r="EU91" s="65"/>
      <c r="EV91" s="64"/>
      <c r="EW91" s="65"/>
      <c r="EX91" s="64"/>
      <c r="EY91" s="65"/>
      <c r="EZ91" s="64"/>
      <c r="FA91" s="65"/>
      <c r="FB91" s="64"/>
      <c r="FC91" s="65"/>
      <c r="FD91" s="64"/>
      <c r="FE91" s="65"/>
      <c r="FF91" s="64"/>
      <c r="FG91" s="65"/>
      <c r="FH91" s="64"/>
      <c r="FI91" s="65"/>
      <c r="FJ91" s="64"/>
      <c r="FK91" s="65"/>
      <c r="FL91" s="64"/>
      <c r="FM91" s="65"/>
      <c r="FN91" s="64"/>
      <c r="FO91" s="65"/>
      <c r="FP91" s="64"/>
      <c r="FQ91" s="65"/>
      <c r="FR91" s="64"/>
      <c r="FS91" s="65"/>
      <c r="FT91" s="64"/>
      <c r="FU91" s="65"/>
      <c r="FV91" s="64"/>
      <c r="FW91" s="65"/>
      <c r="FX91" s="64"/>
      <c r="FY91" s="65"/>
      <c r="FZ91" s="64"/>
      <c r="GA91" s="65"/>
      <c r="GB91" s="64"/>
      <c r="GC91" s="65"/>
      <c r="GD91" s="64"/>
      <c r="GE91" s="65"/>
      <c r="GF91" s="64"/>
      <c r="GG91" s="65"/>
      <c r="GH91" s="64"/>
      <c r="GI91" s="65"/>
      <c r="GJ91" s="64"/>
      <c r="GK91" s="65"/>
      <c r="GL91" s="64"/>
      <c r="GM91" s="65"/>
      <c r="GN91" s="64"/>
      <c r="GO91" s="65"/>
      <c r="GP91" s="64"/>
      <c r="GQ91" s="65"/>
      <c r="GR91" s="64"/>
      <c r="GS91" s="65"/>
      <c r="GT91" s="64"/>
      <c r="GU91" s="65"/>
      <c r="GV91" s="64"/>
      <c r="GW91" s="65"/>
      <c r="GX91" s="64"/>
      <c r="GY91" s="65"/>
      <c r="GZ91" s="64"/>
      <c r="HA91" s="65"/>
      <c r="HB91" s="64"/>
      <c r="HC91" s="65"/>
      <c r="HD91" s="64"/>
      <c r="HE91" s="65"/>
      <c r="HF91" s="64"/>
      <c r="HG91" s="65"/>
      <c r="HH91" s="64"/>
      <c r="HI91" s="65"/>
      <c r="HJ91" s="64"/>
      <c r="HK91" s="65"/>
      <c r="HL91" s="64"/>
      <c r="HM91" s="65"/>
      <c r="HN91" s="64"/>
      <c r="HO91" s="65"/>
      <c r="HP91" s="64"/>
      <c r="HQ91" s="65"/>
      <c r="HR91" s="64"/>
      <c r="HS91" s="65"/>
      <c r="HT91" s="64"/>
      <c r="HU91" s="65"/>
      <c r="HV91" s="64"/>
      <c r="HW91" s="65"/>
      <c r="HX91" s="64"/>
      <c r="HY91" s="65"/>
      <c r="HZ91" s="64"/>
      <c r="IA91" s="65"/>
      <c r="IB91" s="64"/>
      <c r="IC91" s="65"/>
      <c r="ID91" s="64"/>
      <c r="IE91" s="65"/>
      <c r="IF91" s="64"/>
      <c r="IG91" s="65"/>
      <c r="IH91" s="64"/>
      <c r="II91" s="65"/>
      <c r="IJ91" s="64"/>
      <c r="IK91" s="65"/>
      <c r="IL91" s="64"/>
      <c r="IM91" s="65"/>
      <c r="IN91" s="64"/>
      <c r="IO91" s="65"/>
      <c r="IP91" s="64"/>
      <c r="IQ91" s="65"/>
      <c r="IR91" s="64"/>
      <c r="IS91" s="65"/>
      <c r="IT91" s="64"/>
      <c r="IU91" s="65"/>
      <c r="IV91" s="64"/>
      <c r="IW91" s="65"/>
      <c r="IX91" s="64"/>
      <c r="IY91" s="65"/>
      <c r="IZ91" s="64"/>
      <c r="JA91" s="65"/>
      <c r="JB91" s="64"/>
      <c r="JC91" s="65"/>
      <c r="JD91" s="64"/>
      <c r="JE91" s="65"/>
      <c r="JF91" s="64"/>
      <c r="JG91" s="65"/>
      <c r="JH91" s="64"/>
      <c r="JI91" s="65"/>
      <c r="JJ91" s="64"/>
      <c r="JK91" s="65"/>
      <c r="JL91" s="64"/>
      <c r="JM91" s="65"/>
      <c r="JN91" s="64"/>
      <c r="JO91" s="65"/>
      <c r="JP91" s="64"/>
      <c r="JQ91" s="65"/>
      <c r="JR91" s="64"/>
      <c r="JS91" s="65"/>
      <c r="JT91" s="64"/>
      <c r="JU91" s="65"/>
      <c r="JV91" s="64"/>
      <c r="JW91" s="65"/>
      <c r="JX91" s="64"/>
      <c r="JY91" s="65"/>
      <c r="JZ91" s="64"/>
      <c r="KA91" s="65"/>
      <c r="KB91" s="64"/>
      <c r="KC91" s="65"/>
      <c r="KD91" s="64"/>
      <c r="KE91" s="65"/>
      <c r="KF91" s="64"/>
      <c r="KG91" s="65"/>
      <c r="KH91" s="64"/>
      <c r="KI91" s="65"/>
      <c r="KJ91" s="64"/>
      <c r="KK91" s="65"/>
      <c r="KL91" s="64"/>
      <c r="KM91" s="65"/>
      <c r="KN91" s="64"/>
      <c r="KO91" s="65"/>
      <c r="KP91" s="64"/>
      <c r="KQ91" s="65"/>
      <c r="KR91" s="64"/>
      <c r="KS91" s="65"/>
      <c r="KT91" s="64"/>
      <c r="KU91" s="65"/>
      <c r="KV91" s="64"/>
      <c r="KW91" s="65"/>
      <c r="KX91" s="64"/>
      <c r="KY91" s="65"/>
      <c r="KZ91" s="64"/>
      <c r="LA91" s="65"/>
      <c r="LB91" s="64"/>
      <c r="LC91" s="65"/>
      <c r="LD91" s="64"/>
      <c r="LE91" s="65"/>
      <c r="LH91" s="3">
        <f t="shared" si="126"/>
        <v>0.86675763759933155</v>
      </c>
      <c r="LI91" s="10">
        <f t="shared" si="86"/>
        <v>0.30259832449473789</v>
      </c>
      <c r="LK91" s="12">
        <f t="shared" si="90"/>
        <v>0.86675763759933155</v>
      </c>
      <c r="LL91" s="10" cm="1">
        <f t="array" ref="LL91">INDEX(drag_functions_data,Q91,(2*chosen_drag_function))*$B$3</f>
        <v>0.30259832449473789</v>
      </c>
      <c r="LO91" s="3" t="e">
        <f t="shared" si="127"/>
        <v>#N/A</v>
      </c>
      <c r="LP91" s="10" t="e">
        <f t="shared" si="87"/>
        <v>#N/A</v>
      </c>
      <c r="LR91" s="12">
        <f t="shared" si="91"/>
        <v>0</v>
      </c>
      <c r="LS91" s="10" cm="1">
        <f t="array" ref="LS91">INDEX(drag_functions_data,Q91,(2*$B$6)) * $B$7</f>
        <v>0</v>
      </c>
      <c r="ME91" t="str">
        <f t="shared" si="92"/>
        <v/>
      </c>
      <c r="MG91" t="str">
        <f t="shared" si="93"/>
        <v/>
      </c>
      <c r="MI91" t="str">
        <f t="shared" si="94"/>
        <v/>
      </c>
      <c r="MO91" t="str">
        <f t="shared" si="95"/>
        <v/>
      </c>
      <c r="MQ91" t="str">
        <f t="shared" si="96"/>
        <v/>
      </c>
      <c r="MS91" t="str">
        <f t="shared" si="97"/>
        <v/>
      </c>
      <c r="MU91" t="str">
        <f t="shared" si="98"/>
        <v/>
      </c>
      <c r="MW91" t="str">
        <f t="shared" si="99"/>
        <v/>
      </c>
      <c r="MY91" t="str">
        <f t="shared" si="100"/>
        <v/>
      </c>
      <c r="NA91" t="str">
        <f t="shared" si="101"/>
        <v/>
      </c>
      <c r="NC91" t="str">
        <f t="shared" si="102"/>
        <v/>
      </c>
      <c r="NE91" t="str">
        <f t="shared" si="103"/>
        <v/>
      </c>
      <c r="NG91" t="str">
        <f t="shared" si="104"/>
        <v/>
      </c>
      <c r="NI91" t="str">
        <f t="shared" si="105"/>
        <v/>
      </c>
      <c r="NK91" t="str">
        <f t="shared" si="106"/>
        <v/>
      </c>
      <c r="NM91" t="str">
        <f t="shared" si="107"/>
        <v/>
      </c>
      <c r="NO91" t="str">
        <f t="shared" si="108"/>
        <v/>
      </c>
      <c r="NQ91" t="str">
        <f t="shared" si="109"/>
        <v/>
      </c>
      <c r="NS91" t="str">
        <f t="shared" si="110"/>
        <v/>
      </c>
      <c r="NU91" t="str">
        <f t="shared" si="111"/>
        <v/>
      </c>
      <c r="OA91" t="str">
        <f t="shared" si="112"/>
        <v/>
      </c>
      <c r="OC91" t="str">
        <f t="shared" si="113"/>
        <v/>
      </c>
      <c r="OE91" t="str">
        <f t="shared" si="114"/>
        <v/>
      </c>
      <c r="OG91" t="str">
        <f t="shared" si="115"/>
        <v/>
      </c>
      <c r="OI91" t="str">
        <f t="shared" si="116"/>
        <v/>
      </c>
      <c r="OK91" t="str">
        <f t="shared" si="117"/>
        <v/>
      </c>
      <c r="OM91" t="str">
        <f t="shared" si="118"/>
        <v/>
      </c>
      <c r="OO91" t="str">
        <f t="shared" si="119"/>
        <v/>
      </c>
      <c r="OQ91" t="str">
        <f t="shared" si="120"/>
        <v/>
      </c>
      <c r="OS91" t="str">
        <f t="shared" si="121"/>
        <v/>
      </c>
      <c r="OU91" t="str">
        <f t="shared" si="122"/>
        <v/>
      </c>
      <c r="OW91" t="str">
        <f t="shared" si="123"/>
        <v/>
      </c>
      <c r="OY91" t="str">
        <f t="shared" si="124"/>
        <v/>
      </c>
      <c r="PA91" t="str">
        <f t="shared" si="125"/>
        <v/>
      </c>
    </row>
    <row r="92" spans="17:417" x14ac:dyDescent="0.25">
      <c r="Q92" s="38">
        <f t="shared" si="128"/>
        <v>77</v>
      </c>
      <c r="R92" s="21"/>
      <c r="S92" s="22"/>
      <c r="T92" s="178"/>
      <c r="U92" s="179"/>
      <c r="V92" s="24"/>
      <c r="W92" s="24"/>
      <c r="X92" s="178">
        <v>0.87666376080965613</v>
      </c>
      <c r="Y92" s="179">
        <v>0.31227063181790465</v>
      </c>
      <c r="Z92" s="24"/>
      <c r="AA92" s="26"/>
      <c r="AB92" s="25"/>
      <c r="AC92" s="26"/>
      <c r="AD92" s="25"/>
      <c r="AE92" s="26"/>
      <c r="AF92" s="25"/>
      <c r="AG92" s="26"/>
      <c r="AH92" s="25"/>
      <c r="AI92" s="26"/>
      <c r="AJ92" s="25"/>
      <c r="AK92" s="26"/>
      <c r="AL92" s="25"/>
      <c r="AM92" s="26"/>
      <c r="AN92" s="25"/>
      <c r="AO92" s="26"/>
      <c r="AP92" s="25"/>
      <c r="AQ92" s="26"/>
      <c r="AR92" s="25"/>
      <c r="AS92" s="26"/>
      <c r="AT92" s="25"/>
      <c r="AU92" s="26"/>
      <c r="AV92" s="25"/>
      <c r="AW92" s="26"/>
      <c r="AX92" s="25"/>
      <c r="AY92" s="26"/>
      <c r="AZ92" s="25"/>
      <c r="BA92" s="26"/>
      <c r="BB92" s="25"/>
      <c r="BC92" s="26"/>
      <c r="BD92" s="25"/>
      <c r="BE92" s="26"/>
      <c r="BF92" s="25"/>
      <c r="BG92" s="26"/>
      <c r="BH92" s="25"/>
      <c r="BI92" s="26"/>
      <c r="BJ92" s="25"/>
      <c r="BK92" s="26"/>
      <c r="BL92" s="25"/>
      <c r="BM92" s="26"/>
      <c r="BN92" s="5"/>
      <c r="BO92" s="4"/>
      <c r="BP92" s="25"/>
      <c r="BQ92" s="26"/>
      <c r="BR92" s="25"/>
      <c r="BS92" s="26"/>
      <c r="BT92" s="25"/>
      <c r="BU92" s="26"/>
      <c r="BV92" s="25"/>
      <c r="BW92" s="26"/>
      <c r="BX92" s="25"/>
      <c r="BY92" s="26"/>
      <c r="BZ92" s="25"/>
      <c r="CA92" s="26"/>
      <c r="CB92" s="25"/>
      <c r="CC92" s="26"/>
      <c r="CD92" s="25"/>
      <c r="CE92" s="26"/>
      <c r="CF92" s="25"/>
      <c r="CG92" s="26"/>
      <c r="CH92" s="25"/>
      <c r="CI92" s="26"/>
      <c r="CJ92" s="25"/>
      <c r="CK92" s="26"/>
      <c r="CL92" s="5"/>
      <c r="CM92" s="4"/>
      <c r="CN92" s="25"/>
      <c r="CO92" s="26"/>
      <c r="CP92" s="315">
        <f t="shared" si="88"/>
        <v>19</v>
      </c>
      <c r="CQ92" s="26">
        <f t="shared" si="89"/>
        <v>9.1766293548224701E-2</v>
      </c>
      <c r="CR92" s="25"/>
      <c r="CS92" s="26"/>
      <c r="CT92" s="25"/>
      <c r="CU92" s="26"/>
      <c r="CV92" s="25"/>
      <c r="CW92" s="26"/>
      <c r="CX92" s="25"/>
      <c r="CY92" s="26"/>
      <c r="CZ92" s="264"/>
      <c r="DA92" s="265"/>
      <c r="DB92" s="264"/>
      <c r="DC92" s="265"/>
      <c r="DD92" s="264"/>
      <c r="DE92" s="265"/>
      <c r="DF92" s="64"/>
      <c r="DG92" s="65"/>
      <c r="DH92" s="64"/>
      <c r="DI92" s="65"/>
      <c r="DJ92" s="64"/>
      <c r="DK92" s="65"/>
      <c r="DL92" s="64"/>
      <c r="DM92" s="65"/>
      <c r="DN92" s="64"/>
      <c r="DO92" s="65"/>
      <c r="DP92" s="64"/>
      <c r="DQ92" s="65"/>
      <c r="DR92" s="64"/>
      <c r="DS92" s="65"/>
      <c r="DT92" s="64"/>
      <c r="DU92" s="65"/>
      <c r="DV92" s="64"/>
      <c r="DW92" s="65"/>
      <c r="DX92" s="64"/>
      <c r="DY92" s="65"/>
      <c r="DZ92" s="64"/>
      <c r="EA92" s="65"/>
      <c r="EB92" s="64"/>
      <c r="EC92" s="65"/>
      <c r="ED92" s="64"/>
      <c r="EE92" s="65"/>
      <c r="EF92" s="64"/>
      <c r="EG92" s="65"/>
      <c r="EH92" s="64"/>
      <c r="EI92" s="65"/>
      <c r="EJ92" s="64"/>
      <c r="EK92" s="65"/>
      <c r="EL92" s="64"/>
      <c r="EM92" s="65"/>
      <c r="EN92" s="64"/>
      <c r="EO92" s="65"/>
      <c r="EP92" s="64"/>
      <c r="EQ92" s="65"/>
      <c r="ER92" s="64"/>
      <c r="ES92" s="65"/>
      <c r="ET92" s="64"/>
      <c r="EU92" s="65"/>
      <c r="EV92" s="64"/>
      <c r="EW92" s="65"/>
      <c r="EX92" s="64"/>
      <c r="EY92" s="65"/>
      <c r="EZ92" s="64"/>
      <c r="FA92" s="65"/>
      <c r="FB92" s="64"/>
      <c r="FC92" s="65"/>
      <c r="FD92" s="64"/>
      <c r="FE92" s="65"/>
      <c r="FF92" s="64"/>
      <c r="FG92" s="65"/>
      <c r="FH92" s="64"/>
      <c r="FI92" s="65"/>
      <c r="FJ92" s="64"/>
      <c r="FK92" s="65"/>
      <c r="FL92" s="64"/>
      <c r="FM92" s="65"/>
      <c r="FN92" s="64"/>
      <c r="FO92" s="65"/>
      <c r="FP92" s="64"/>
      <c r="FQ92" s="65"/>
      <c r="FR92" s="64"/>
      <c r="FS92" s="65"/>
      <c r="FT92" s="64"/>
      <c r="FU92" s="65"/>
      <c r="FV92" s="64"/>
      <c r="FW92" s="65"/>
      <c r="FX92" s="64"/>
      <c r="FY92" s="65"/>
      <c r="FZ92" s="64"/>
      <c r="GA92" s="65"/>
      <c r="GB92" s="64"/>
      <c r="GC92" s="65"/>
      <c r="GD92" s="64"/>
      <c r="GE92" s="65"/>
      <c r="GF92" s="64"/>
      <c r="GG92" s="65"/>
      <c r="GH92" s="64"/>
      <c r="GI92" s="65"/>
      <c r="GJ92" s="64"/>
      <c r="GK92" s="65"/>
      <c r="GL92" s="64"/>
      <c r="GM92" s="65"/>
      <c r="GN92" s="64"/>
      <c r="GO92" s="65"/>
      <c r="GP92" s="64"/>
      <c r="GQ92" s="65"/>
      <c r="GR92" s="64"/>
      <c r="GS92" s="65"/>
      <c r="GT92" s="64"/>
      <c r="GU92" s="65"/>
      <c r="GV92" s="64"/>
      <c r="GW92" s="65"/>
      <c r="GX92" s="64"/>
      <c r="GY92" s="65"/>
      <c r="GZ92" s="64"/>
      <c r="HA92" s="65"/>
      <c r="HB92" s="64"/>
      <c r="HC92" s="65"/>
      <c r="HD92" s="64"/>
      <c r="HE92" s="65"/>
      <c r="HF92" s="64"/>
      <c r="HG92" s="65"/>
      <c r="HH92" s="64"/>
      <c r="HI92" s="65"/>
      <c r="HJ92" s="64"/>
      <c r="HK92" s="65"/>
      <c r="HL92" s="64"/>
      <c r="HM92" s="65"/>
      <c r="HN92" s="64"/>
      <c r="HO92" s="65"/>
      <c r="HP92" s="64"/>
      <c r="HQ92" s="65"/>
      <c r="HR92" s="64"/>
      <c r="HS92" s="65"/>
      <c r="HT92" s="64"/>
      <c r="HU92" s="65"/>
      <c r="HV92" s="64"/>
      <c r="HW92" s="65"/>
      <c r="HX92" s="64"/>
      <c r="HY92" s="65"/>
      <c r="HZ92" s="64"/>
      <c r="IA92" s="65"/>
      <c r="IB92" s="64"/>
      <c r="IC92" s="65"/>
      <c r="ID92" s="64"/>
      <c r="IE92" s="65"/>
      <c r="IF92" s="64"/>
      <c r="IG92" s="65"/>
      <c r="IH92" s="64"/>
      <c r="II92" s="65"/>
      <c r="IJ92" s="64"/>
      <c r="IK92" s="65"/>
      <c r="IL92" s="64"/>
      <c r="IM92" s="65"/>
      <c r="IN92" s="64"/>
      <c r="IO92" s="65"/>
      <c r="IP92" s="64"/>
      <c r="IQ92" s="65"/>
      <c r="IR92" s="64"/>
      <c r="IS92" s="65"/>
      <c r="IT92" s="64"/>
      <c r="IU92" s="65"/>
      <c r="IV92" s="64"/>
      <c r="IW92" s="65"/>
      <c r="IX92" s="64"/>
      <c r="IY92" s="65"/>
      <c r="IZ92" s="64"/>
      <c r="JA92" s="65"/>
      <c r="JB92" s="64"/>
      <c r="JC92" s="65"/>
      <c r="JD92" s="64"/>
      <c r="JE92" s="65"/>
      <c r="JF92" s="64"/>
      <c r="JG92" s="65"/>
      <c r="JH92" s="64"/>
      <c r="JI92" s="65"/>
      <c r="JJ92" s="64"/>
      <c r="JK92" s="65"/>
      <c r="JL92" s="64"/>
      <c r="JM92" s="65"/>
      <c r="JN92" s="64"/>
      <c r="JO92" s="65"/>
      <c r="JP92" s="64"/>
      <c r="JQ92" s="65"/>
      <c r="JR92" s="64"/>
      <c r="JS92" s="65"/>
      <c r="JT92" s="64"/>
      <c r="JU92" s="65"/>
      <c r="JV92" s="64"/>
      <c r="JW92" s="65"/>
      <c r="JX92" s="64"/>
      <c r="JY92" s="65"/>
      <c r="JZ92" s="64"/>
      <c r="KA92" s="65"/>
      <c r="KB92" s="64"/>
      <c r="KC92" s="65"/>
      <c r="KD92" s="64"/>
      <c r="KE92" s="65"/>
      <c r="KF92" s="64"/>
      <c r="KG92" s="65"/>
      <c r="KH92" s="64"/>
      <c r="KI92" s="65"/>
      <c r="KJ92" s="64"/>
      <c r="KK92" s="65"/>
      <c r="KL92" s="64"/>
      <c r="KM92" s="65"/>
      <c r="KN92" s="64"/>
      <c r="KO92" s="65"/>
      <c r="KP92" s="64"/>
      <c r="KQ92" s="65"/>
      <c r="KR92" s="64"/>
      <c r="KS92" s="65"/>
      <c r="KT92" s="64"/>
      <c r="KU92" s="65"/>
      <c r="KV92" s="64"/>
      <c r="KW92" s="65"/>
      <c r="KX92" s="64"/>
      <c r="KY92" s="65"/>
      <c r="KZ92" s="64"/>
      <c r="LA92" s="65"/>
      <c r="LB92" s="64"/>
      <c r="LC92" s="65"/>
      <c r="LD92" s="64"/>
      <c r="LE92" s="65"/>
      <c r="LH92" s="3">
        <f t="shared" si="126"/>
        <v>0.87666376080965613</v>
      </c>
      <c r="LI92" s="10">
        <f t="shared" si="86"/>
        <v>0.31227063181790465</v>
      </c>
      <c r="LK92" s="12">
        <f t="shared" si="90"/>
        <v>0.87666376080965613</v>
      </c>
      <c r="LL92" s="10" cm="1">
        <f t="array" ref="LL92">INDEX(drag_functions_data,Q92,(2*chosen_drag_function))*$B$3</f>
        <v>0.31227063181790465</v>
      </c>
      <c r="LO92" s="3" t="e">
        <f t="shared" si="127"/>
        <v>#N/A</v>
      </c>
      <c r="LP92" s="10" t="e">
        <f t="shared" si="87"/>
        <v>#N/A</v>
      </c>
      <c r="LR92" s="12">
        <f t="shared" si="91"/>
        <v>0</v>
      </c>
      <c r="LS92" s="10" cm="1">
        <f t="array" ref="LS92">INDEX(drag_functions_data,Q92,(2*$B$6)) * $B$7</f>
        <v>0</v>
      </c>
      <c r="ME92" t="str">
        <f t="shared" si="92"/>
        <v/>
      </c>
      <c r="MG92" t="str">
        <f t="shared" si="93"/>
        <v/>
      </c>
      <c r="MI92" t="str">
        <f t="shared" si="94"/>
        <v/>
      </c>
      <c r="MO92" t="str">
        <f t="shared" si="95"/>
        <v/>
      </c>
      <c r="MQ92" t="str">
        <f t="shared" si="96"/>
        <v/>
      </c>
      <c r="MS92" t="str">
        <f t="shared" si="97"/>
        <v/>
      </c>
      <c r="MU92" t="str">
        <f t="shared" si="98"/>
        <v/>
      </c>
      <c r="MW92" t="str">
        <f t="shared" si="99"/>
        <v/>
      </c>
      <c r="MY92" t="str">
        <f t="shared" si="100"/>
        <v/>
      </c>
      <c r="NA92" t="str">
        <f t="shared" si="101"/>
        <v/>
      </c>
      <c r="NC92" t="str">
        <f t="shared" si="102"/>
        <v/>
      </c>
      <c r="NE92" t="str">
        <f t="shared" si="103"/>
        <v/>
      </c>
      <c r="NG92" t="str">
        <f t="shared" si="104"/>
        <v/>
      </c>
      <c r="NI92" t="str">
        <f t="shared" si="105"/>
        <v/>
      </c>
      <c r="NK92" t="str">
        <f t="shared" si="106"/>
        <v/>
      </c>
      <c r="NM92" t="str">
        <f t="shared" si="107"/>
        <v/>
      </c>
      <c r="NO92" t="str">
        <f t="shared" si="108"/>
        <v/>
      </c>
      <c r="NQ92" t="str">
        <f t="shared" si="109"/>
        <v/>
      </c>
      <c r="NS92" t="str">
        <f t="shared" si="110"/>
        <v/>
      </c>
      <c r="NU92" t="str">
        <f t="shared" si="111"/>
        <v/>
      </c>
      <c r="OA92" t="str">
        <f t="shared" si="112"/>
        <v/>
      </c>
      <c r="OC92" t="str">
        <f t="shared" si="113"/>
        <v/>
      </c>
      <c r="OE92" t="str">
        <f t="shared" si="114"/>
        <v/>
      </c>
      <c r="OG92" t="str">
        <f t="shared" si="115"/>
        <v/>
      </c>
      <c r="OI92" t="str">
        <f t="shared" si="116"/>
        <v/>
      </c>
      <c r="OK92" t="str">
        <f t="shared" si="117"/>
        <v/>
      </c>
      <c r="OM92" t="str">
        <f t="shared" si="118"/>
        <v/>
      </c>
      <c r="OO92" t="str">
        <f t="shared" si="119"/>
        <v/>
      </c>
      <c r="OQ92" t="str">
        <f t="shared" si="120"/>
        <v/>
      </c>
      <c r="OS92" t="str">
        <f t="shared" si="121"/>
        <v/>
      </c>
      <c r="OU92" t="str">
        <f t="shared" si="122"/>
        <v/>
      </c>
      <c r="OW92" t="str">
        <f t="shared" si="123"/>
        <v/>
      </c>
      <c r="OY92" t="str">
        <f t="shared" si="124"/>
        <v/>
      </c>
      <c r="PA92" t="str">
        <f t="shared" si="125"/>
        <v/>
      </c>
    </row>
    <row r="93" spans="17:417" x14ac:dyDescent="0.25">
      <c r="Q93" s="38">
        <f t="shared" si="128"/>
        <v>78</v>
      </c>
      <c r="R93" s="21"/>
      <c r="S93" s="22"/>
      <c r="T93" s="178"/>
      <c r="U93" s="179"/>
      <c r="V93" s="24"/>
      <c r="W93" s="24"/>
      <c r="X93" s="178">
        <v>0.88645919065520751</v>
      </c>
      <c r="Y93" s="179">
        <v>0.32248197811351526</v>
      </c>
      <c r="Z93" s="24"/>
      <c r="AA93" s="26"/>
      <c r="AB93" s="25"/>
      <c r="AC93" s="26"/>
      <c r="AD93" s="25"/>
      <c r="AE93" s="26"/>
      <c r="AF93" s="25"/>
      <c r="AG93" s="26"/>
      <c r="AH93" s="25"/>
      <c r="AI93" s="26"/>
      <c r="AJ93" s="25"/>
      <c r="AK93" s="26"/>
      <c r="AL93" s="25"/>
      <c r="AM93" s="26"/>
      <c r="AN93" s="25"/>
      <c r="AO93" s="26"/>
      <c r="AP93" s="25"/>
      <c r="AQ93" s="26"/>
      <c r="AR93" s="25"/>
      <c r="AS93" s="26"/>
      <c r="AT93" s="25"/>
      <c r="AU93" s="26"/>
      <c r="AV93" s="25"/>
      <c r="AW93" s="26"/>
      <c r="AX93" s="25"/>
      <c r="AY93" s="26"/>
      <c r="AZ93" s="25"/>
      <c r="BA93" s="26"/>
      <c r="BB93" s="25"/>
      <c r="BC93" s="26"/>
      <c r="BD93" s="25"/>
      <c r="BE93" s="26"/>
      <c r="BF93" s="25"/>
      <c r="BG93" s="26"/>
      <c r="BH93" s="25"/>
      <c r="BI93" s="26"/>
      <c r="BJ93" s="25"/>
      <c r="BK93" s="26"/>
      <c r="BL93" s="5"/>
      <c r="BM93" s="4"/>
      <c r="BN93" s="5"/>
      <c r="BO93" s="4"/>
      <c r="BP93" s="25"/>
      <c r="BQ93" s="26"/>
      <c r="BR93" s="25"/>
      <c r="BS93" s="26"/>
      <c r="BT93" s="25"/>
      <c r="BU93" s="26"/>
      <c r="BV93" s="25"/>
      <c r="BW93" s="26"/>
      <c r="BX93" s="25"/>
      <c r="BY93" s="26"/>
      <c r="BZ93" s="25"/>
      <c r="CA93" s="26"/>
      <c r="CB93" s="25"/>
      <c r="CC93" s="26"/>
      <c r="CD93" s="25"/>
      <c r="CE93" s="26"/>
      <c r="CF93" s="25"/>
      <c r="CG93" s="26"/>
      <c r="CH93" s="25"/>
      <c r="CI93" s="26"/>
      <c r="CJ93" s="25"/>
      <c r="CK93" s="26"/>
      <c r="CL93" s="5"/>
      <c r="CM93" s="4"/>
      <c r="CN93" s="25"/>
      <c r="CO93" s="26"/>
      <c r="CP93" s="315">
        <f t="shared" si="88"/>
        <v>19.25</v>
      </c>
      <c r="CQ93" s="26">
        <f t="shared" si="89"/>
        <v>9.1168461167710352E-2</v>
      </c>
      <c r="CR93" s="25"/>
      <c r="CS93" s="26"/>
      <c r="CT93" s="25"/>
      <c r="CU93" s="26"/>
      <c r="CV93" s="25"/>
      <c r="CW93" s="26"/>
      <c r="CX93" s="25"/>
      <c r="CY93" s="26"/>
      <c r="CZ93" s="264"/>
      <c r="DA93" s="265"/>
      <c r="DB93" s="264"/>
      <c r="DC93" s="265"/>
      <c r="DD93" s="264"/>
      <c r="DE93" s="265"/>
      <c r="DF93" s="64"/>
      <c r="DG93" s="65"/>
      <c r="DH93" s="64"/>
      <c r="DI93" s="65"/>
      <c r="DJ93" s="64"/>
      <c r="DK93" s="65"/>
      <c r="DL93" s="64"/>
      <c r="DM93" s="65"/>
      <c r="DN93" s="64"/>
      <c r="DO93" s="65"/>
      <c r="DP93" s="64"/>
      <c r="DQ93" s="65"/>
      <c r="DR93" s="64"/>
      <c r="DS93" s="65"/>
      <c r="DT93" s="64"/>
      <c r="DU93" s="65"/>
      <c r="DV93" s="64"/>
      <c r="DW93" s="65"/>
      <c r="DX93" s="64"/>
      <c r="DY93" s="65"/>
      <c r="DZ93" s="64"/>
      <c r="EA93" s="65"/>
      <c r="EB93" s="64"/>
      <c r="EC93" s="65"/>
      <c r="ED93" s="64"/>
      <c r="EE93" s="65"/>
      <c r="EF93" s="64"/>
      <c r="EG93" s="65"/>
      <c r="EH93" s="64"/>
      <c r="EI93" s="65"/>
      <c r="EJ93" s="64"/>
      <c r="EK93" s="65"/>
      <c r="EL93" s="64"/>
      <c r="EM93" s="65"/>
      <c r="EN93" s="64"/>
      <c r="EO93" s="65"/>
      <c r="EP93" s="64"/>
      <c r="EQ93" s="65"/>
      <c r="ER93" s="64"/>
      <c r="ES93" s="65"/>
      <c r="ET93" s="64"/>
      <c r="EU93" s="65"/>
      <c r="EV93" s="64"/>
      <c r="EW93" s="65"/>
      <c r="EX93" s="64"/>
      <c r="EY93" s="65"/>
      <c r="EZ93" s="64"/>
      <c r="FA93" s="65"/>
      <c r="FB93" s="64"/>
      <c r="FC93" s="65"/>
      <c r="FD93" s="64"/>
      <c r="FE93" s="65"/>
      <c r="FF93" s="64"/>
      <c r="FG93" s="65"/>
      <c r="FH93" s="64"/>
      <c r="FI93" s="65"/>
      <c r="FJ93" s="64"/>
      <c r="FK93" s="65"/>
      <c r="FL93" s="64"/>
      <c r="FM93" s="65"/>
      <c r="FN93" s="64"/>
      <c r="FO93" s="65"/>
      <c r="FP93" s="64"/>
      <c r="FQ93" s="65"/>
      <c r="FR93" s="64"/>
      <c r="FS93" s="65"/>
      <c r="FT93" s="64"/>
      <c r="FU93" s="65"/>
      <c r="FV93" s="64"/>
      <c r="FW93" s="65"/>
      <c r="FX93" s="64"/>
      <c r="FY93" s="65"/>
      <c r="FZ93" s="64"/>
      <c r="GA93" s="65"/>
      <c r="GB93" s="64"/>
      <c r="GC93" s="65"/>
      <c r="GD93" s="64"/>
      <c r="GE93" s="65"/>
      <c r="GF93" s="64"/>
      <c r="GG93" s="65"/>
      <c r="GH93" s="64"/>
      <c r="GI93" s="65"/>
      <c r="GJ93" s="64"/>
      <c r="GK93" s="65"/>
      <c r="GL93" s="64"/>
      <c r="GM93" s="65"/>
      <c r="GN93" s="64"/>
      <c r="GO93" s="65"/>
      <c r="GP93" s="64"/>
      <c r="GQ93" s="65"/>
      <c r="GR93" s="64"/>
      <c r="GS93" s="65"/>
      <c r="GT93" s="64"/>
      <c r="GU93" s="65"/>
      <c r="GV93" s="64"/>
      <c r="GW93" s="65"/>
      <c r="GX93" s="64"/>
      <c r="GY93" s="65"/>
      <c r="GZ93" s="64"/>
      <c r="HA93" s="65"/>
      <c r="HB93" s="64"/>
      <c r="HC93" s="65"/>
      <c r="HD93" s="64"/>
      <c r="HE93" s="65"/>
      <c r="HF93" s="64"/>
      <c r="HG93" s="65"/>
      <c r="HH93" s="64"/>
      <c r="HI93" s="65"/>
      <c r="HJ93" s="64"/>
      <c r="HK93" s="65"/>
      <c r="HL93" s="64"/>
      <c r="HM93" s="65"/>
      <c r="HN93" s="64"/>
      <c r="HO93" s="65"/>
      <c r="HP93" s="64"/>
      <c r="HQ93" s="65"/>
      <c r="HR93" s="64"/>
      <c r="HS93" s="65"/>
      <c r="HT93" s="64"/>
      <c r="HU93" s="65"/>
      <c r="HV93" s="64"/>
      <c r="HW93" s="65"/>
      <c r="HX93" s="64"/>
      <c r="HY93" s="65"/>
      <c r="HZ93" s="64"/>
      <c r="IA93" s="65"/>
      <c r="IB93" s="64"/>
      <c r="IC93" s="65"/>
      <c r="ID93" s="64"/>
      <c r="IE93" s="65"/>
      <c r="IF93" s="64"/>
      <c r="IG93" s="65"/>
      <c r="IH93" s="64"/>
      <c r="II93" s="65"/>
      <c r="IJ93" s="64"/>
      <c r="IK93" s="65"/>
      <c r="IL93" s="64"/>
      <c r="IM93" s="65"/>
      <c r="IN93" s="64"/>
      <c r="IO93" s="65"/>
      <c r="IP93" s="64"/>
      <c r="IQ93" s="65"/>
      <c r="IR93" s="64"/>
      <c r="IS93" s="65"/>
      <c r="IT93" s="64"/>
      <c r="IU93" s="65"/>
      <c r="IV93" s="64"/>
      <c r="IW93" s="65"/>
      <c r="IX93" s="64"/>
      <c r="IY93" s="65"/>
      <c r="IZ93" s="64"/>
      <c r="JA93" s="65"/>
      <c r="JB93" s="64"/>
      <c r="JC93" s="65"/>
      <c r="JD93" s="64"/>
      <c r="JE93" s="65"/>
      <c r="JF93" s="64"/>
      <c r="JG93" s="65"/>
      <c r="JH93" s="64"/>
      <c r="JI93" s="65"/>
      <c r="JJ93" s="64"/>
      <c r="JK93" s="65"/>
      <c r="JL93" s="64"/>
      <c r="JM93" s="65"/>
      <c r="JN93" s="64"/>
      <c r="JO93" s="65"/>
      <c r="JP93" s="64"/>
      <c r="JQ93" s="65"/>
      <c r="JR93" s="64"/>
      <c r="JS93" s="65"/>
      <c r="JT93" s="64"/>
      <c r="JU93" s="65"/>
      <c r="JV93" s="64"/>
      <c r="JW93" s="65"/>
      <c r="JX93" s="64"/>
      <c r="JY93" s="65"/>
      <c r="JZ93" s="64"/>
      <c r="KA93" s="65"/>
      <c r="KB93" s="64"/>
      <c r="KC93" s="65"/>
      <c r="KD93" s="64"/>
      <c r="KE93" s="65"/>
      <c r="KF93" s="64"/>
      <c r="KG93" s="65"/>
      <c r="KH93" s="64"/>
      <c r="KI93" s="65"/>
      <c r="KJ93" s="64"/>
      <c r="KK93" s="65"/>
      <c r="KL93" s="64"/>
      <c r="KM93" s="65"/>
      <c r="KN93" s="64"/>
      <c r="KO93" s="65"/>
      <c r="KP93" s="64"/>
      <c r="KQ93" s="65"/>
      <c r="KR93" s="64"/>
      <c r="KS93" s="65"/>
      <c r="KT93" s="64"/>
      <c r="KU93" s="65"/>
      <c r="KV93" s="64"/>
      <c r="KW93" s="65"/>
      <c r="KX93" s="64"/>
      <c r="KY93" s="65"/>
      <c r="KZ93" s="64"/>
      <c r="LA93" s="65"/>
      <c r="LB93" s="64"/>
      <c r="LC93" s="65"/>
      <c r="LD93" s="64"/>
      <c r="LE93" s="65"/>
      <c r="LH93" s="3">
        <f t="shared" si="126"/>
        <v>0.88645919065520751</v>
      </c>
      <c r="LI93" s="10">
        <f t="shared" si="86"/>
        <v>0.32248197811351526</v>
      </c>
      <c r="LK93" s="12">
        <f t="shared" si="90"/>
        <v>0.88645919065520751</v>
      </c>
      <c r="LL93" s="10" cm="1">
        <f t="array" ref="LL93">INDEX(drag_functions_data,Q93,(2*chosen_drag_function))*$B$3</f>
        <v>0.32248197811351526</v>
      </c>
      <c r="LO93" s="3" t="e">
        <f t="shared" si="127"/>
        <v>#N/A</v>
      </c>
      <c r="LP93" s="10" t="e">
        <f t="shared" si="87"/>
        <v>#N/A</v>
      </c>
      <c r="LR93" s="12">
        <f t="shared" si="91"/>
        <v>0</v>
      </c>
      <c r="LS93" s="10" cm="1">
        <f t="array" ref="LS93">INDEX(drag_functions_data,Q93,(2*$B$6)) * $B$7</f>
        <v>0</v>
      </c>
      <c r="ME93" t="str">
        <f t="shared" si="92"/>
        <v/>
      </c>
      <c r="MG93" t="str">
        <f t="shared" si="93"/>
        <v/>
      </c>
      <c r="MI93" t="str">
        <f t="shared" si="94"/>
        <v/>
      </c>
      <c r="MO93" t="str">
        <f t="shared" si="95"/>
        <v/>
      </c>
      <c r="MQ93" t="str">
        <f t="shared" si="96"/>
        <v/>
      </c>
      <c r="MS93" t="str">
        <f t="shared" si="97"/>
        <v/>
      </c>
      <c r="MU93" t="str">
        <f t="shared" si="98"/>
        <v/>
      </c>
      <c r="MW93" t="str">
        <f t="shared" si="99"/>
        <v/>
      </c>
      <c r="MY93" t="str">
        <f t="shared" si="100"/>
        <v/>
      </c>
      <c r="NA93" t="str">
        <f t="shared" si="101"/>
        <v/>
      </c>
      <c r="NC93" t="str">
        <f t="shared" si="102"/>
        <v/>
      </c>
      <c r="NE93" t="str">
        <f t="shared" si="103"/>
        <v/>
      </c>
      <c r="NG93" t="str">
        <f t="shared" si="104"/>
        <v/>
      </c>
      <c r="NI93" t="str">
        <f t="shared" si="105"/>
        <v/>
      </c>
      <c r="NK93" t="str">
        <f t="shared" si="106"/>
        <v/>
      </c>
      <c r="NM93" t="str">
        <f t="shared" si="107"/>
        <v/>
      </c>
      <c r="NO93" t="str">
        <f t="shared" si="108"/>
        <v/>
      </c>
      <c r="NQ93" t="str">
        <f t="shared" si="109"/>
        <v/>
      </c>
      <c r="NS93" t="str">
        <f t="shared" si="110"/>
        <v/>
      </c>
      <c r="NU93" t="str">
        <f t="shared" si="111"/>
        <v/>
      </c>
      <c r="OA93" t="str">
        <f t="shared" si="112"/>
        <v/>
      </c>
      <c r="OC93" t="str">
        <f t="shared" si="113"/>
        <v/>
      </c>
      <c r="OE93" t="str">
        <f t="shared" si="114"/>
        <v/>
      </c>
      <c r="OG93" t="str">
        <f t="shared" si="115"/>
        <v/>
      </c>
      <c r="OI93" t="str">
        <f t="shared" si="116"/>
        <v/>
      </c>
      <c r="OK93" t="str">
        <f t="shared" si="117"/>
        <v/>
      </c>
      <c r="OM93" t="str">
        <f t="shared" si="118"/>
        <v/>
      </c>
      <c r="OO93" t="str">
        <f t="shared" si="119"/>
        <v/>
      </c>
      <c r="OQ93" t="str">
        <f t="shared" si="120"/>
        <v/>
      </c>
      <c r="OS93" t="str">
        <f t="shared" si="121"/>
        <v/>
      </c>
      <c r="OU93" t="str">
        <f t="shared" si="122"/>
        <v/>
      </c>
      <c r="OW93" t="str">
        <f t="shared" si="123"/>
        <v/>
      </c>
      <c r="OY93" t="str">
        <f t="shared" si="124"/>
        <v/>
      </c>
      <c r="PA93" t="str">
        <f t="shared" si="125"/>
        <v/>
      </c>
    </row>
    <row r="94" spans="17:417" x14ac:dyDescent="0.25">
      <c r="Q94" s="38">
        <f t="shared" si="128"/>
        <v>79</v>
      </c>
      <c r="R94" s="21"/>
      <c r="S94" s="22"/>
      <c r="T94" s="178"/>
      <c r="U94" s="179"/>
      <c r="V94" s="24"/>
      <c r="W94" s="24"/>
      <c r="X94" s="178">
        <v>0.8961475569777787</v>
      </c>
      <c r="Y94" s="179">
        <v>0.33333788153095495</v>
      </c>
      <c r="Z94" s="24"/>
      <c r="AA94" s="26"/>
      <c r="AB94" s="25"/>
      <c r="AC94" s="26"/>
      <c r="AD94" s="25"/>
      <c r="AE94" s="26"/>
      <c r="AF94" s="25"/>
      <c r="AG94" s="26"/>
      <c r="AH94" s="25"/>
      <c r="AI94" s="26"/>
      <c r="AJ94" s="25"/>
      <c r="AK94" s="26"/>
      <c r="AL94" s="25"/>
      <c r="AM94" s="26"/>
      <c r="AN94" s="25"/>
      <c r="AO94" s="26"/>
      <c r="AP94" s="25"/>
      <c r="AQ94" s="26"/>
      <c r="AR94" s="25"/>
      <c r="AS94" s="26"/>
      <c r="AT94" s="25"/>
      <c r="AU94" s="26"/>
      <c r="AV94" s="25"/>
      <c r="AW94" s="26"/>
      <c r="AX94" s="25"/>
      <c r="AY94" s="26"/>
      <c r="AZ94" s="25"/>
      <c r="BA94" s="26"/>
      <c r="BB94" s="25"/>
      <c r="BC94" s="26"/>
      <c r="BD94" s="25"/>
      <c r="BE94" s="26"/>
      <c r="BF94" s="25"/>
      <c r="BG94" s="26"/>
      <c r="BH94" s="25"/>
      <c r="BI94" s="26"/>
      <c r="BJ94" s="25"/>
      <c r="BK94" s="26"/>
      <c r="BL94" s="5"/>
      <c r="BM94" s="4"/>
      <c r="BN94" s="5"/>
      <c r="BO94" s="4"/>
      <c r="BP94" s="25"/>
      <c r="BQ94" s="26"/>
      <c r="BR94" s="25"/>
      <c r="BS94" s="26"/>
      <c r="BT94" s="25"/>
      <c r="BU94" s="26"/>
      <c r="BV94" s="25"/>
      <c r="BW94" s="26"/>
      <c r="BX94" s="25"/>
      <c r="BY94" s="26"/>
      <c r="BZ94" s="25"/>
      <c r="CA94" s="26"/>
      <c r="CB94" s="25"/>
      <c r="CC94" s="26"/>
      <c r="CD94" s="25"/>
      <c r="CE94" s="26"/>
      <c r="CF94" s="25"/>
      <c r="CG94" s="26"/>
      <c r="CH94" s="25"/>
      <c r="CI94" s="26"/>
      <c r="CJ94" s="25"/>
      <c r="CK94" s="26"/>
      <c r="CL94" s="5"/>
      <c r="CM94" s="4"/>
      <c r="CN94" s="25"/>
      <c r="CO94" s="26"/>
      <c r="CP94" s="315">
        <f t="shared" si="88"/>
        <v>19.5</v>
      </c>
      <c r="CQ94" s="26">
        <f t="shared" si="89"/>
        <v>9.0582162731567661E-2</v>
      </c>
      <c r="CR94" s="25"/>
      <c r="CS94" s="26"/>
      <c r="CT94" s="25"/>
      <c r="CU94" s="26"/>
      <c r="CV94" s="25"/>
      <c r="CW94" s="26"/>
      <c r="CX94" s="25"/>
      <c r="CY94" s="26"/>
      <c r="CZ94" s="264"/>
      <c r="DA94" s="265"/>
      <c r="DB94" s="264"/>
      <c r="DC94" s="265"/>
      <c r="DD94" s="264"/>
      <c r="DE94" s="265"/>
      <c r="DF94" s="64"/>
      <c r="DG94" s="65"/>
      <c r="DH94" s="64"/>
      <c r="DI94" s="65"/>
      <c r="DJ94" s="64"/>
      <c r="DK94" s="65"/>
      <c r="DL94" s="64"/>
      <c r="DM94" s="65"/>
      <c r="DN94" s="64"/>
      <c r="DO94" s="65"/>
      <c r="DP94" s="64"/>
      <c r="DQ94" s="65"/>
      <c r="DR94" s="64"/>
      <c r="DS94" s="65"/>
      <c r="DT94" s="64"/>
      <c r="DU94" s="65"/>
      <c r="DV94" s="64"/>
      <c r="DW94" s="65"/>
      <c r="DX94" s="64"/>
      <c r="DY94" s="65"/>
      <c r="DZ94" s="64"/>
      <c r="EA94" s="65"/>
      <c r="EB94" s="64"/>
      <c r="EC94" s="65"/>
      <c r="ED94" s="64"/>
      <c r="EE94" s="65"/>
      <c r="EF94" s="64"/>
      <c r="EG94" s="65"/>
      <c r="EH94" s="64"/>
      <c r="EI94" s="65"/>
      <c r="EJ94" s="64"/>
      <c r="EK94" s="65"/>
      <c r="EL94" s="64"/>
      <c r="EM94" s="65"/>
      <c r="EN94" s="64"/>
      <c r="EO94" s="65"/>
      <c r="EP94" s="64"/>
      <c r="EQ94" s="65"/>
      <c r="ER94" s="64"/>
      <c r="ES94" s="65"/>
      <c r="ET94" s="64"/>
      <c r="EU94" s="65"/>
      <c r="EV94" s="64"/>
      <c r="EW94" s="65"/>
      <c r="EX94" s="64"/>
      <c r="EY94" s="65"/>
      <c r="EZ94" s="64"/>
      <c r="FA94" s="65"/>
      <c r="FB94" s="64"/>
      <c r="FC94" s="65"/>
      <c r="FD94" s="64"/>
      <c r="FE94" s="65"/>
      <c r="FF94" s="64"/>
      <c r="FG94" s="65"/>
      <c r="FH94" s="64"/>
      <c r="FI94" s="65"/>
      <c r="FJ94" s="64"/>
      <c r="FK94" s="65"/>
      <c r="FL94" s="64"/>
      <c r="FM94" s="65"/>
      <c r="FN94" s="64"/>
      <c r="FO94" s="65"/>
      <c r="FP94" s="64"/>
      <c r="FQ94" s="65"/>
      <c r="FR94" s="64"/>
      <c r="FS94" s="65"/>
      <c r="FT94" s="64"/>
      <c r="FU94" s="65"/>
      <c r="FV94" s="64"/>
      <c r="FW94" s="65"/>
      <c r="FX94" s="64"/>
      <c r="FY94" s="65"/>
      <c r="FZ94" s="64"/>
      <c r="GA94" s="65"/>
      <c r="GB94" s="64"/>
      <c r="GC94" s="65"/>
      <c r="GD94" s="64"/>
      <c r="GE94" s="65"/>
      <c r="GF94" s="64"/>
      <c r="GG94" s="65"/>
      <c r="GH94" s="64"/>
      <c r="GI94" s="65"/>
      <c r="GJ94" s="64"/>
      <c r="GK94" s="65"/>
      <c r="GL94" s="64"/>
      <c r="GM94" s="65"/>
      <c r="GN94" s="64"/>
      <c r="GO94" s="65"/>
      <c r="GP94" s="64"/>
      <c r="GQ94" s="65"/>
      <c r="GR94" s="64"/>
      <c r="GS94" s="65"/>
      <c r="GT94" s="64"/>
      <c r="GU94" s="65"/>
      <c r="GV94" s="64"/>
      <c r="GW94" s="65"/>
      <c r="GX94" s="64"/>
      <c r="GY94" s="65"/>
      <c r="GZ94" s="64"/>
      <c r="HA94" s="65"/>
      <c r="HB94" s="64"/>
      <c r="HC94" s="65"/>
      <c r="HD94" s="64"/>
      <c r="HE94" s="65"/>
      <c r="HF94" s="64"/>
      <c r="HG94" s="65"/>
      <c r="HH94" s="64"/>
      <c r="HI94" s="65"/>
      <c r="HJ94" s="64"/>
      <c r="HK94" s="65"/>
      <c r="HL94" s="64"/>
      <c r="HM94" s="65"/>
      <c r="HN94" s="64"/>
      <c r="HO94" s="65"/>
      <c r="HP94" s="64"/>
      <c r="HQ94" s="65"/>
      <c r="HR94" s="64"/>
      <c r="HS94" s="65"/>
      <c r="HT94" s="64"/>
      <c r="HU94" s="65"/>
      <c r="HV94" s="64"/>
      <c r="HW94" s="65"/>
      <c r="HX94" s="64"/>
      <c r="HY94" s="65"/>
      <c r="HZ94" s="64"/>
      <c r="IA94" s="65"/>
      <c r="IB94" s="64"/>
      <c r="IC94" s="65"/>
      <c r="ID94" s="64"/>
      <c r="IE94" s="65"/>
      <c r="IF94" s="64"/>
      <c r="IG94" s="65"/>
      <c r="IH94" s="64"/>
      <c r="II94" s="65"/>
      <c r="IJ94" s="64"/>
      <c r="IK94" s="65"/>
      <c r="IL94" s="64"/>
      <c r="IM94" s="65"/>
      <c r="IN94" s="64"/>
      <c r="IO94" s="65"/>
      <c r="IP94" s="64"/>
      <c r="IQ94" s="65"/>
      <c r="IR94" s="64"/>
      <c r="IS94" s="65"/>
      <c r="IT94" s="64"/>
      <c r="IU94" s="65"/>
      <c r="IV94" s="64"/>
      <c r="IW94" s="65"/>
      <c r="IX94" s="64"/>
      <c r="IY94" s="65"/>
      <c r="IZ94" s="64"/>
      <c r="JA94" s="65"/>
      <c r="JB94" s="64"/>
      <c r="JC94" s="65"/>
      <c r="JD94" s="64"/>
      <c r="JE94" s="65"/>
      <c r="JF94" s="64"/>
      <c r="JG94" s="65"/>
      <c r="JH94" s="64"/>
      <c r="JI94" s="65"/>
      <c r="JJ94" s="64"/>
      <c r="JK94" s="65"/>
      <c r="JL94" s="64"/>
      <c r="JM94" s="65"/>
      <c r="JN94" s="64"/>
      <c r="JO94" s="65"/>
      <c r="JP94" s="64"/>
      <c r="JQ94" s="65"/>
      <c r="JR94" s="64"/>
      <c r="JS94" s="65"/>
      <c r="JT94" s="64"/>
      <c r="JU94" s="65"/>
      <c r="JV94" s="64"/>
      <c r="JW94" s="65"/>
      <c r="JX94" s="64"/>
      <c r="JY94" s="65"/>
      <c r="JZ94" s="64"/>
      <c r="KA94" s="65"/>
      <c r="KB94" s="64"/>
      <c r="KC94" s="65"/>
      <c r="KD94" s="64"/>
      <c r="KE94" s="65"/>
      <c r="KF94" s="64"/>
      <c r="KG94" s="65"/>
      <c r="KH94" s="64"/>
      <c r="KI94" s="65"/>
      <c r="KJ94" s="64"/>
      <c r="KK94" s="65"/>
      <c r="KL94" s="64"/>
      <c r="KM94" s="65"/>
      <c r="KN94" s="64"/>
      <c r="KO94" s="65"/>
      <c r="KP94" s="64"/>
      <c r="KQ94" s="65"/>
      <c r="KR94" s="64"/>
      <c r="KS94" s="65"/>
      <c r="KT94" s="64"/>
      <c r="KU94" s="65"/>
      <c r="KV94" s="64"/>
      <c r="KW94" s="65"/>
      <c r="KX94" s="64"/>
      <c r="KY94" s="65"/>
      <c r="KZ94" s="64"/>
      <c r="LA94" s="65"/>
      <c r="LB94" s="64"/>
      <c r="LC94" s="65"/>
      <c r="LD94" s="64"/>
      <c r="LE94" s="65"/>
      <c r="LH94" s="3">
        <f t="shared" si="126"/>
        <v>0.8961475569777787</v>
      </c>
      <c r="LI94" s="10">
        <f t="shared" si="86"/>
        <v>0.33333788153095495</v>
      </c>
      <c r="LK94" s="12">
        <f t="shared" si="90"/>
        <v>0.8961475569777787</v>
      </c>
      <c r="LL94" s="10" cm="1">
        <f t="array" ref="LL94">INDEX(drag_functions_data,Q94,(2*chosen_drag_function))*$B$3</f>
        <v>0.33333788153095495</v>
      </c>
      <c r="LO94" s="3" t="e">
        <f t="shared" si="127"/>
        <v>#N/A</v>
      </c>
      <c r="LP94" s="10" t="e">
        <f t="shared" si="87"/>
        <v>#N/A</v>
      </c>
      <c r="LR94" s="12">
        <f t="shared" si="91"/>
        <v>0</v>
      </c>
      <c r="LS94" s="10" cm="1">
        <f t="array" ref="LS94">INDEX(drag_functions_data,Q94,(2*$B$6)) * $B$7</f>
        <v>0</v>
      </c>
      <c r="ME94" t="str">
        <f t="shared" si="92"/>
        <v/>
      </c>
      <c r="MG94" t="str">
        <f t="shared" si="93"/>
        <v/>
      </c>
      <c r="MI94" t="str">
        <f t="shared" si="94"/>
        <v/>
      </c>
      <c r="MO94" t="str">
        <f t="shared" si="95"/>
        <v/>
      </c>
      <c r="MQ94" t="str">
        <f t="shared" si="96"/>
        <v/>
      </c>
      <c r="MS94" t="str">
        <f t="shared" si="97"/>
        <v/>
      </c>
      <c r="MU94" t="str">
        <f t="shared" si="98"/>
        <v/>
      </c>
      <c r="MW94" t="str">
        <f t="shared" si="99"/>
        <v/>
      </c>
      <c r="MY94" t="str">
        <f t="shared" si="100"/>
        <v/>
      </c>
      <c r="NA94" t="str">
        <f t="shared" si="101"/>
        <v/>
      </c>
      <c r="NC94" t="str">
        <f t="shared" si="102"/>
        <v/>
      </c>
      <c r="NE94" t="str">
        <f t="shared" si="103"/>
        <v/>
      </c>
      <c r="NG94" t="str">
        <f t="shared" si="104"/>
        <v/>
      </c>
      <c r="NI94" t="str">
        <f t="shared" si="105"/>
        <v/>
      </c>
      <c r="NK94" t="str">
        <f t="shared" si="106"/>
        <v/>
      </c>
      <c r="NM94" t="str">
        <f t="shared" si="107"/>
        <v/>
      </c>
      <c r="NO94" t="str">
        <f t="shared" si="108"/>
        <v/>
      </c>
      <c r="NQ94" t="str">
        <f t="shared" si="109"/>
        <v/>
      </c>
      <c r="NS94" t="str">
        <f t="shared" si="110"/>
        <v/>
      </c>
      <c r="NU94" t="str">
        <f t="shared" si="111"/>
        <v/>
      </c>
      <c r="OA94" t="str">
        <f t="shared" si="112"/>
        <v/>
      </c>
      <c r="OC94" t="str">
        <f t="shared" si="113"/>
        <v/>
      </c>
      <c r="OE94" t="str">
        <f t="shared" si="114"/>
        <v/>
      </c>
      <c r="OG94" t="str">
        <f t="shared" si="115"/>
        <v/>
      </c>
      <c r="OI94" t="str">
        <f t="shared" si="116"/>
        <v/>
      </c>
      <c r="OK94" t="str">
        <f t="shared" si="117"/>
        <v/>
      </c>
      <c r="OM94" t="str">
        <f t="shared" si="118"/>
        <v/>
      </c>
      <c r="OO94" t="str">
        <f t="shared" si="119"/>
        <v/>
      </c>
      <c r="OQ94" t="str">
        <f t="shared" si="120"/>
        <v/>
      </c>
      <c r="OS94" t="str">
        <f t="shared" si="121"/>
        <v/>
      </c>
      <c r="OU94" t="str">
        <f t="shared" si="122"/>
        <v/>
      </c>
      <c r="OW94" t="str">
        <f t="shared" si="123"/>
        <v/>
      </c>
      <c r="OY94" t="str">
        <f t="shared" si="124"/>
        <v/>
      </c>
      <c r="PA94" t="str">
        <f t="shared" si="125"/>
        <v/>
      </c>
    </row>
    <row r="95" spans="17:417" x14ac:dyDescent="0.25">
      <c r="Q95" s="38">
        <f t="shared" si="128"/>
        <v>80</v>
      </c>
      <c r="R95" s="21"/>
      <c r="S95" s="22"/>
      <c r="T95" s="178"/>
      <c r="U95" s="179"/>
      <c r="V95" s="24"/>
      <c r="W95" s="24"/>
      <c r="X95" s="178">
        <v>0.90573229547002299</v>
      </c>
      <c r="Y95" s="179">
        <v>0.34471830262636255</v>
      </c>
      <c r="Z95" s="24"/>
      <c r="AA95" s="26"/>
      <c r="AB95" s="25"/>
      <c r="AC95" s="26"/>
      <c r="AD95" s="25"/>
      <c r="AE95" s="26"/>
      <c r="AF95" s="25"/>
      <c r="AG95" s="26"/>
      <c r="AH95" s="25"/>
      <c r="AI95" s="26"/>
      <c r="AJ95" s="25"/>
      <c r="AK95" s="26"/>
      <c r="AL95" s="25"/>
      <c r="AM95" s="26"/>
      <c r="AN95" s="25"/>
      <c r="AO95" s="26"/>
      <c r="AP95" s="25"/>
      <c r="AQ95" s="26"/>
      <c r="AR95" s="25"/>
      <c r="AS95" s="26"/>
      <c r="AT95" s="25"/>
      <c r="AU95" s="26"/>
      <c r="AV95" s="25"/>
      <c r="AW95" s="26"/>
      <c r="AX95" s="25"/>
      <c r="AY95" s="26"/>
      <c r="AZ95" s="25"/>
      <c r="BA95" s="26"/>
      <c r="BB95" s="25"/>
      <c r="BC95" s="26"/>
      <c r="BD95" s="25"/>
      <c r="BE95" s="26"/>
      <c r="BF95" s="25"/>
      <c r="BG95" s="26"/>
      <c r="BH95" s="25"/>
      <c r="BI95" s="26"/>
      <c r="BJ95" s="25"/>
      <c r="BK95" s="26"/>
      <c r="BL95" s="5"/>
      <c r="BM95" s="4"/>
      <c r="BN95" s="5"/>
      <c r="BO95" s="4"/>
      <c r="BP95" s="25"/>
      <c r="BQ95" s="26"/>
      <c r="BR95" s="25"/>
      <c r="BS95" s="26"/>
      <c r="BT95" s="25"/>
      <c r="BU95" s="26"/>
      <c r="BV95" s="25"/>
      <c r="BW95" s="26"/>
      <c r="BX95" s="25"/>
      <c r="BY95" s="26"/>
      <c r="BZ95" s="25"/>
      <c r="CA95" s="26"/>
      <c r="CB95" s="25"/>
      <c r="CC95" s="26"/>
      <c r="CD95" s="25"/>
      <c r="CE95" s="26"/>
      <c r="CF95" s="25"/>
      <c r="CG95" s="26"/>
      <c r="CH95" s="25"/>
      <c r="CI95" s="26"/>
      <c r="CJ95" s="25"/>
      <c r="CK95" s="26"/>
      <c r="CL95" s="5"/>
      <c r="CM95" s="4"/>
      <c r="CN95" s="25"/>
      <c r="CO95" s="26"/>
      <c r="CP95" s="315">
        <f t="shared" si="88"/>
        <v>19.75</v>
      </c>
      <c r="CQ95" s="26">
        <f t="shared" si="89"/>
        <v>9.0007032074081922E-2</v>
      </c>
      <c r="CR95" s="25"/>
      <c r="CS95" s="26"/>
      <c r="CT95" s="25"/>
      <c r="CU95" s="26"/>
      <c r="CV95" s="25"/>
      <c r="CW95" s="26"/>
      <c r="CX95" s="25"/>
      <c r="CY95" s="26"/>
      <c r="CZ95" s="264"/>
      <c r="DA95" s="265"/>
      <c r="DB95" s="264"/>
      <c r="DC95" s="265"/>
      <c r="DD95" s="264"/>
      <c r="DE95" s="265"/>
      <c r="DF95" s="64"/>
      <c r="DG95" s="65"/>
      <c r="DH95" s="64"/>
      <c r="DI95" s="65"/>
      <c r="DJ95" s="64"/>
      <c r="DK95" s="65"/>
      <c r="DL95" s="64"/>
      <c r="DM95" s="65"/>
      <c r="DN95" s="64"/>
      <c r="DO95" s="65"/>
      <c r="DP95" s="64"/>
      <c r="DQ95" s="65"/>
      <c r="DR95" s="64"/>
      <c r="DS95" s="65"/>
      <c r="DT95" s="64"/>
      <c r="DU95" s="65"/>
      <c r="DV95" s="64"/>
      <c r="DW95" s="65"/>
      <c r="DX95" s="64"/>
      <c r="DY95" s="65"/>
      <c r="DZ95" s="64"/>
      <c r="EA95" s="65"/>
      <c r="EB95" s="64"/>
      <c r="EC95" s="65"/>
      <c r="ED95" s="64"/>
      <c r="EE95" s="65"/>
      <c r="EF95" s="64"/>
      <c r="EG95" s="65"/>
      <c r="EH95" s="64"/>
      <c r="EI95" s="65"/>
      <c r="EJ95" s="64"/>
      <c r="EK95" s="65"/>
      <c r="EL95" s="64"/>
      <c r="EM95" s="65"/>
      <c r="EN95" s="64"/>
      <c r="EO95" s="65"/>
      <c r="EP95" s="64"/>
      <c r="EQ95" s="65"/>
      <c r="ER95" s="64"/>
      <c r="ES95" s="65"/>
      <c r="ET95" s="64"/>
      <c r="EU95" s="65"/>
      <c r="EV95" s="64"/>
      <c r="EW95" s="65"/>
      <c r="EX95" s="64"/>
      <c r="EY95" s="65"/>
      <c r="EZ95" s="64"/>
      <c r="FA95" s="65"/>
      <c r="FB95" s="64"/>
      <c r="FC95" s="65"/>
      <c r="FD95" s="64"/>
      <c r="FE95" s="65"/>
      <c r="FF95" s="64"/>
      <c r="FG95" s="65"/>
      <c r="FH95" s="64"/>
      <c r="FI95" s="65"/>
      <c r="FJ95" s="64"/>
      <c r="FK95" s="65"/>
      <c r="FL95" s="64"/>
      <c r="FM95" s="65"/>
      <c r="FN95" s="64"/>
      <c r="FO95" s="65"/>
      <c r="FP95" s="64"/>
      <c r="FQ95" s="65"/>
      <c r="FR95" s="64"/>
      <c r="FS95" s="65"/>
      <c r="FT95" s="64"/>
      <c r="FU95" s="65"/>
      <c r="FV95" s="64"/>
      <c r="FW95" s="65"/>
      <c r="FX95" s="64"/>
      <c r="FY95" s="65"/>
      <c r="FZ95" s="64"/>
      <c r="GA95" s="65"/>
      <c r="GB95" s="64"/>
      <c r="GC95" s="65"/>
      <c r="GD95" s="64"/>
      <c r="GE95" s="65"/>
      <c r="GF95" s="64"/>
      <c r="GG95" s="65"/>
      <c r="GH95" s="64"/>
      <c r="GI95" s="65"/>
      <c r="GJ95" s="64"/>
      <c r="GK95" s="65"/>
      <c r="GL95" s="64"/>
      <c r="GM95" s="65"/>
      <c r="GN95" s="64"/>
      <c r="GO95" s="65"/>
      <c r="GP95" s="64"/>
      <c r="GQ95" s="65"/>
      <c r="GR95" s="64"/>
      <c r="GS95" s="65"/>
      <c r="GT95" s="64"/>
      <c r="GU95" s="65"/>
      <c r="GV95" s="64"/>
      <c r="GW95" s="65"/>
      <c r="GX95" s="64"/>
      <c r="GY95" s="65"/>
      <c r="GZ95" s="64"/>
      <c r="HA95" s="65"/>
      <c r="HB95" s="64"/>
      <c r="HC95" s="65"/>
      <c r="HD95" s="64"/>
      <c r="HE95" s="65"/>
      <c r="HF95" s="64"/>
      <c r="HG95" s="65"/>
      <c r="HH95" s="64"/>
      <c r="HI95" s="65"/>
      <c r="HJ95" s="64"/>
      <c r="HK95" s="65"/>
      <c r="HL95" s="64"/>
      <c r="HM95" s="65"/>
      <c r="HN95" s="64"/>
      <c r="HO95" s="65"/>
      <c r="HP95" s="64"/>
      <c r="HQ95" s="65"/>
      <c r="HR95" s="64"/>
      <c r="HS95" s="65"/>
      <c r="HT95" s="64"/>
      <c r="HU95" s="65"/>
      <c r="HV95" s="64"/>
      <c r="HW95" s="65"/>
      <c r="HX95" s="64"/>
      <c r="HY95" s="65"/>
      <c r="HZ95" s="64"/>
      <c r="IA95" s="65"/>
      <c r="IB95" s="64"/>
      <c r="IC95" s="65"/>
      <c r="ID95" s="64"/>
      <c r="IE95" s="65"/>
      <c r="IF95" s="64"/>
      <c r="IG95" s="65"/>
      <c r="IH95" s="64"/>
      <c r="II95" s="65"/>
      <c r="IJ95" s="64"/>
      <c r="IK95" s="65"/>
      <c r="IL95" s="64"/>
      <c r="IM95" s="65"/>
      <c r="IN95" s="64"/>
      <c r="IO95" s="65"/>
      <c r="IP95" s="64"/>
      <c r="IQ95" s="65"/>
      <c r="IR95" s="64"/>
      <c r="IS95" s="65"/>
      <c r="IT95" s="64"/>
      <c r="IU95" s="65"/>
      <c r="IV95" s="64"/>
      <c r="IW95" s="65"/>
      <c r="IX95" s="64"/>
      <c r="IY95" s="65"/>
      <c r="IZ95" s="64"/>
      <c r="JA95" s="65"/>
      <c r="JB95" s="64"/>
      <c r="JC95" s="65"/>
      <c r="JD95" s="64"/>
      <c r="JE95" s="65"/>
      <c r="JF95" s="64"/>
      <c r="JG95" s="65"/>
      <c r="JH95" s="64"/>
      <c r="JI95" s="65"/>
      <c r="JJ95" s="64"/>
      <c r="JK95" s="65"/>
      <c r="JL95" s="64"/>
      <c r="JM95" s="65"/>
      <c r="JN95" s="64"/>
      <c r="JO95" s="65"/>
      <c r="JP95" s="64"/>
      <c r="JQ95" s="65"/>
      <c r="JR95" s="64"/>
      <c r="JS95" s="65"/>
      <c r="JT95" s="64"/>
      <c r="JU95" s="65"/>
      <c r="JV95" s="64"/>
      <c r="JW95" s="65"/>
      <c r="JX95" s="64"/>
      <c r="JY95" s="65"/>
      <c r="JZ95" s="64"/>
      <c r="KA95" s="65"/>
      <c r="KB95" s="64"/>
      <c r="KC95" s="65"/>
      <c r="KD95" s="64"/>
      <c r="KE95" s="65"/>
      <c r="KF95" s="64"/>
      <c r="KG95" s="65"/>
      <c r="KH95" s="64"/>
      <c r="KI95" s="65"/>
      <c r="KJ95" s="64"/>
      <c r="KK95" s="65"/>
      <c r="KL95" s="64"/>
      <c r="KM95" s="65"/>
      <c r="KN95" s="64"/>
      <c r="KO95" s="65"/>
      <c r="KP95" s="64"/>
      <c r="KQ95" s="65"/>
      <c r="KR95" s="64"/>
      <c r="KS95" s="65"/>
      <c r="KT95" s="64"/>
      <c r="KU95" s="65"/>
      <c r="KV95" s="64"/>
      <c r="KW95" s="65"/>
      <c r="KX95" s="64"/>
      <c r="KY95" s="65"/>
      <c r="KZ95" s="64"/>
      <c r="LA95" s="65"/>
      <c r="LB95" s="64"/>
      <c r="LC95" s="65"/>
      <c r="LD95" s="64"/>
      <c r="LE95" s="65"/>
      <c r="LH95" s="3">
        <f t="shared" si="126"/>
        <v>0.90573229547002299</v>
      </c>
      <c r="LI95" s="10">
        <f t="shared" ref="LI95:LI158" si="129">IF(LK95&gt;LK94,LL95+0,NA())</f>
        <v>0.34471830262636255</v>
      </c>
      <c r="LK95" s="12">
        <f t="shared" si="90"/>
        <v>0.90573229547002299</v>
      </c>
      <c r="LL95" s="10" cm="1">
        <f t="array" ref="LL95">INDEX(drag_functions_data,Q95,(2*chosen_drag_function))*$B$3</f>
        <v>0.34471830262636255</v>
      </c>
      <c r="LO95" s="3" t="e">
        <f t="shared" si="127"/>
        <v>#N/A</v>
      </c>
      <c r="LP95" s="10" t="e">
        <f t="shared" ref="LP95:LP158" si="130">IF(LR95&gt;LR94,LS95+0,NA())</f>
        <v>#N/A</v>
      </c>
      <c r="LR95" s="12">
        <f t="shared" si="91"/>
        <v>0</v>
      </c>
      <c r="LS95" s="10" cm="1">
        <f t="array" ref="LS95">INDEX(drag_functions_data,Q95,(2*$B$6)) * $B$7</f>
        <v>0</v>
      </c>
      <c r="ME95" t="str">
        <f t="shared" si="92"/>
        <v/>
      </c>
      <c r="MG95" t="str">
        <f t="shared" si="93"/>
        <v/>
      </c>
      <c r="MI95" t="str">
        <f t="shared" si="94"/>
        <v/>
      </c>
      <c r="MO95" t="str">
        <f t="shared" si="95"/>
        <v/>
      </c>
      <c r="MQ95" t="str">
        <f t="shared" si="96"/>
        <v/>
      </c>
      <c r="MS95" t="str">
        <f t="shared" si="97"/>
        <v/>
      </c>
      <c r="MU95" t="str">
        <f t="shared" si="98"/>
        <v/>
      </c>
      <c r="MW95" t="str">
        <f t="shared" si="99"/>
        <v/>
      </c>
      <c r="MY95" t="str">
        <f t="shared" si="100"/>
        <v/>
      </c>
      <c r="NA95" t="str">
        <f t="shared" si="101"/>
        <v/>
      </c>
      <c r="NC95" t="str">
        <f t="shared" si="102"/>
        <v/>
      </c>
      <c r="NE95" t="str">
        <f t="shared" si="103"/>
        <v/>
      </c>
      <c r="NG95" t="str">
        <f t="shared" si="104"/>
        <v/>
      </c>
      <c r="NI95" t="str">
        <f t="shared" si="105"/>
        <v/>
      </c>
      <c r="NK95" t="str">
        <f t="shared" si="106"/>
        <v/>
      </c>
      <c r="NM95" t="str">
        <f t="shared" si="107"/>
        <v/>
      </c>
      <c r="NO95" t="str">
        <f t="shared" si="108"/>
        <v/>
      </c>
      <c r="NQ95" t="str">
        <f t="shared" si="109"/>
        <v/>
      </c>
      <c r="NS95" t="str">
        <f t="shared" si="110"/>
        <v/>
      </c>
      <c r="NU95" t="str">
        <f t="shared" si="111"/>
        <v/>
      </c>
      <c r="OA95" t="str">
        <f t="shared" si="112"/>
        <v/>
      </c>
      <c r="OC95" t="str">
        <f t="shared" si="113"/>
        <v/>
      </c>
      <c r="OE95" t="str">
        <f t="shared" si="114"/>
        <v/>
      </c>
      <c r="OG95" t="str">
        <f t="shared" si="115"/>
        <v/>
      </c>
      <c r="OI95" t="str">
        <f t="shared" si="116"/>
        <v/>
      </c>
      <c r="OK95" t="str">
        <f t="shared" si="117"/>
        <v/>
      </c>
      <c r="OM95" t="str">
        <f t="shared" si="118"/>
        <v/>
      </c>
      <c r="OO95" t="str">
        <f t="shared" si="119"/>
        <v/>
      </c>
      <c r="OQ95" t="str">
        <f t="shared" si="120"/>
        <v/>
      </c>
      <c r="OS95" t="str">
        <f t="shared" si="121"/>
        <v/>
      </c>
      <c r="OU95" t="str">
        <f t="shared" si="122"/>
        <v/>
      </c>
      <c r="OW95" t="str">
        <f t="shared" si="123"/>
        <v/>
      </c>
      <c r="OY95" t="str">
        <f t="shared" si="124"/>
        <v/>
      </c>
      <c r="PA95" t="str">
        <f t="shared" si="125"/>
        <v/>
      </c>
    </row>
    <row r="96" spans="17:417" x14ac:dyDescent="0.25">
      <c r="Q96" s="38">
        <f t="shared" si="128"/>
        <v>81</v>
      </c>
      <c r="R96" s="21"/>
      <c r="S96" s="22"/>
      <c r="T96" s="178"/>
      <c r="U96" s="179"/>
      <c r="V96" s="24"/>
      <c r="W96" s="24"/>
      <c r="X96" s="178">
        <v>0.91521666190992867</v>
      </c>
      <c r="Y96" s="179">
        <v>0.35640211955076834</v>
      </c>
      <c r="Z96" s="24"/>
      <c r="AA96" s="26"/>
      <c r="AB96" s="25"/>
      <c r="AC96" s="26"/>
      <c r="AD96" s="25"/>
      <c r="AE96" s="26"/>
      <c r="AF96" s="25"/>
      <c r="AG96" s="26"/>
      <c r="AH96" s="25"/>
      <c r="AI96" s="26"/>
      <c r="AJ96" s="25"/>
      <c r="AK96" s="26"/>
      <c r="AL96" s="25"/>
      <c r="AM96" s="26"/>
      <c r="AN96" s="25"/>
      <c r="AO96" s="26"/>
      <c r="AP96" s="25"/>
      <c r="AQ96" s="26"/>
      <c r="AR96" s="25"/>
      <c r="AS96" s="26"/>
      <c r="AT96" s="25"/>
      <c r="AU96" s="26"/>
      <c r="AV96" s="25"/>
      <c r="AW96" s="26"/>
      <c r="AX96" s="25"/>
      <c r="AY96" s="26"/>
      <c r="AZ96" s="25"/>
      <c r="BA96" s="26"/>
      <c r="BB96" s="25"/>
      <c r="BC96" s="26"/>
      <c r="BD96" s="25"/>
      <c r="BE96" s="26"/>
      <c r="BF96" s="25"/>
      <c r="BG96" s="26"/>
      <c r="BH96" s="25"/>
      <c r="BI96" s="26"/>
      <c r="BJ96" s="25"/>
      <c r="BK96" s="26"/>
      <c r="BL96" s="5"/>
      <c r="BM96" s="4"/>
      <c r="BN96" s="5"/>
      <c r="BO96" s="4"/>
      <c r="BP96" s="25"/>
      <c r="BQ96" s="26"/>
      <c r="BR96" s="25"/>
      <c r="BS96" s="26"/>
      <c r="BT96" s="25"/>
      <c r="BU96" s="26"/>
      <c r="BV96" s="25"/>
      <c r="BW96" s="26"/>
      <c r="BX96" s="25"/>
      <c r="BY96" s="26"/>
      <c r="BZ96" s="25"/>
      <c r="CA96" s="26"/>
      <c r="CB96" s="25"/>
      <c r="CC96" s="26"/>
      <c r="CD96" s="25"/>
      <c r="CE96" s="26"/>
      <c r="CF96" s="25"/>
      <c r="CG96" s="26"/>
      <c r="CH96" s="25"/>
      <c r="CI96" s="26"/>
      <c r="CJ96" s="25"/>
      <c r="CK96" s="26"/>
      <c r="CL96" s="5"/>
      <c r="CM96" s="4"/>
      <c r="CN96" s="25"/>
      <c r="CO96" s="26"/>
      <c r="CP96" s="315">
        <f t="shared" si="88"/>
        <v>20</v>
      </c>
      <c r="CQ96" s="26">
        <f t="shared" si="89"/>
        <v>8.9442719099991588E-2</v>
      </c>
      <c r="CR96" s="25"/>
      <c r="CS96" s="26"/>
      <c r="CT96" s="25"/>
      <c r="CU96" s="26"/>
      <c r="CV96" s="25"/>
      <c r="CW96" s="26"/>
      <c r="CX96" s="25"/>
      <c r="CY96" s="26"/>
      <c r="CZ96" s="264"/>
      <c r="DA96" s="265"/>
      <c r="DB96" s="264"/>
      <c r="DC96" s="265"/>
      <c r="DD96" s="264"/>
      <c r="DE96" s="265"/>
      <c r="DF96" s="64"/>
      <c r="DG96" s="65"/>
      <c r="DH96" s="64"/>
      <c r="DI96" s="65"/>
      <c r="DJ96" s="64"/>
      <c r="DK96" s="65"/>
      <c r="DL96" s="64"/>
      <c r="DM96" s="65"/>
      <c r="DN96" s="64"/>
      <c r="DO96" s="65"/>
      <c r="DP96" s="64"/>
      <c r="DQ96" s="65"/>
      <c r="DR96" s="64"/>
      <c r="DS96" s="65"/>
      <c r="DT96" s="64"/>
      <c r="DU96" s="65"/>
      <c r="DV96" s="64"/>
      <c r="DW96" s="65"/>
      <c r="DX96" s="64"/>
      <c r="DY96" s="65"/>
      <c r="DZ96" s="64"/>
      <c r="EA96" s="65"/>
      <c r="EB96" s="64"/>
      <c r="EC96" s="65"/>
      <c r="ED96" s="64"/>
      <c r="EE96" s="65"/>
      <c r="EF96" s="64"/>
      <c r="EG96" s="65"/>
      <c r="EH96" s="64"/>
      <c r="EI96" s="65"/>
      <c r="EJ96" s="64"/>
      <c r="EK96" s="65"/>
      <c r="EL96" s="64"/>
      <c r="EM96" s="65"/>
      <c r="EN96" s="64"/>
      <c r="EO96" s="65"/>
      <c r="EP96" s="64"/>
      <c r="EQ96" s="65"/>
      <c r="ER96" s="64"/>
      <c r="ES96" s="65"/>
      <c r="ET96" s="64"/>
      <c r="EU96" s="65"/>
      <c r="EV96" s="64"/>
      <c r="EW96" s="65"/>
      <c r="EX96" s="64"/>
      <c r="EY96" s="65"/>
      <c r="EZ96" s="64"/>
      <c r="FA96" s="65"/>
      <c r="FB96" s="64"/>
      <c r="FC96" s="65"/>
      <c r="FD96" s="64"/>
      <c r="FE96" s="65"/>
      <c r="FF96" s="64"/>
      <c r="FG96" s="65"/>
      <c r="FH96" s="64"/>
      <c r="FI96" s="65"/>
      <c r="FJ96" s="64"/>
      <c r="FK96" s="65"/>
      <c r="FL96" s="64"/>
      <c r="FM96" s="65"/>
      <c r="FN96" s="64"/>
      <c r="FO96" s="65"/>
      <c r="FP96" s="64"/>
      <c r="FQ96" s="65"/>
      <c r="FR96" s="64"/>
      <c r="FS96" s="65"/>
      <c r="FT96" s="64"/>
      <c r="FU96" s="65"/>
      <c r="FV96" s="64"/>
      <c r="FW96" s="65"/>
      <c r="FX96" s="64"/>
      <c r="FY96" s="65"/>
      <c r="FZ96" s="64"/>
      <c r="GA96" s="65"/>
      <c r="GB96" s="64"/>
      <c r="GC96" s="65"/>
      <c r="GD96" s="64"/>
      <c r="GE96" s="65"/>
      <c r="GF96" s="64"/>
      <c r="GG96" s="65"/>
      <c r="GH96" s="64"/>
      <c r="GI96" s="65"/>
      <c r="GJ96" s="64"/>
      <c r="GK96" s="65"/>
      <c r="GL96" s="64"/>
      <c r="GM96" s="65"/>
      <c r="GN96" s="64"/>
      <c r="GO96" s="65"/>
      <c r="GP96" s="64"/>
      <c r="GQ96" s="65"/>
      <c r="GR96" s="64"/>
      <c r="GS96" s="65"/>
      <c r="GT96" s="64"/>
      <c r="GU96" s="65"/>
      <c r="GV96" s="64"/>
      <c r="GW96" s="65"/>
      <c r="GX96" s="64"/>
      <c r="GY96" s="65"/>
      <c r="GZ96" s="64"/>
      <c r="HA96" s="65"/>
      <c r="HB96" s="64"/>
      <c r="HC96" s="65"/>
      <c r="HD96" s="64"/>
      <c r="HE96" s="65"/>
      <c r="HF96" s="64"/>
      <c r="HG96" s="65"/>
      <c r="HH96" s="64"/>
      <c r="HI96" s="65"/>
      <c r="HJ96" s="64"/>
      <c r="HK96" s="65"/>
      <c r="HL96" s="64"/>
      <c r="HM96" s="65"/>
      <c r="HN96" s="64"/>
      <c r="HO96" s="65"/>
      <c r="HP96" s="64"/>
      <c r="HQ96" s="65"/>
      <c r="HR96" s="64"/>
      <c r="HS96" s="65"/>
      <c r="HT96" s="64"/>
      <c r="HU96" s="65"/>
      <c r="HV96" s="64"/>
      <c r="HW96" s="65"/>
      <c r="HX96" s="64"/>
      <c r="HY96" s="65"/>
      <c r="HZ96" s="64"/>
      <c r="IA96" s="65"/>
      <c r="IB96" s="64"/>
      <c r="IC96" s="65"/>
      <c r="ID96" s="64"/>
      <c r="IE96" s="65"/>
      <c r="IF96" s="64"/>
      <c r="IG96" s="65"/>
      <c r="IH96" s="64"/>
      <c r="II96" s="65"/>
      <c r="IJ96" s="64"/>
      <c r="IK96" s="65"/>
      <c r="IL96" s="64"/>
      <c r="IM96" s="65"/>
      <c r="IN96" s="64"/>
      <c r="IO96" s="65"/>
      <c r="IP96" s="64"/>
      <c r="IQ96" s="65"/>
      <c r="IR96" s="64"/>
      <c r="IS96" s="65"/>
      <c r="IT96" s="64"/>
      <c r="IU96" s="65"/>
      <c r="IV96" s="64"/>
      <c r="IW96" s="65"/>
      <c r="IX96" s="64"/>
      <c r="IY96" s="65"/>
      <c r="IZ96" s="64"/>
      <c r="JA96" s="65"/>
      <c r="JB96" s="64"/>
      <c r="JC96" s="65"/>
      <c r="JD96" s="64"/>
      <c r="JE96" s="65"/>
      <c r="JF96" s="64"/>
      <c r="JG96" s="65"/>
      <c r="JH96" s="64"/>
      <c r="JI96" s="65"/>
      <c r="JJ96" s="64"/>
      <c r="JK96" s="65"/>
      <c r="JL96" s="64"/>
      <c r="JM96" s="65"/>
      <c r="JN96" s="64"/>
      <c r="JO96" s="65"/>
      <c r="JP96" s="64"/>
      <c r="JQ96" s="65"/>
      <c r="JR96" s="64"/>
      <c r="JS96" s="65"/>
      <c r="JT96" s="64"/>
      <c r="JU96" s="65"/>
      <c r="JV96" s="64"/>
      <c r="JW96" s="65"/>
      <c r="JX96" s="64"/>
      <c r="JY96" s="65"/>
      <c r="JZ96" s="64"/>
      <c r="KA96" s="65"/>
      <c r="KB96" s="64"/>
      <c r="KC96" s="65"/>
      <c r="KD96" s="64"/>
      <c r="KE96" s="65"/>
      <c r="KF96" s="64"/>
      <c r="KG96" s="65"/>
      <c r="KH96" s="64"/>
      <c r="KI96" s="65"/>
      <c r="KJ96" s="64"/>
      <c r="KK96" s="65"/>
      <c r="KL96" s="64"/>
      <c r="KM96" s="65"/>
      <c r="KN96" s="64"/>
      <c r="KO96" s="65"/>
      <c r="KP96" s="64"/>
      <c r="KQ96" s="65"/>
      <c r="KR96" s="64"/>
      <c r="KS96" s="65"/>
      <c r="KT96" s="64"/>
      <c r="KU96" s="65"/>
      <c r="KV96" s="64"/>
      <c r="KW96" s="65"/>
      <c r="KX96" s="64"/>
      <c r="KY96" s="65"/>
      <c r="KZ96" s="64"/>
      <c r="LA96" s="65"/>
      <c r="LB96" s="64"/>
      <c r="LC96" s="65"/>
      <c r="LD96" s="64"/>
      <c r="LE96" s="65"/>
      <c r="LH96" s="3">
        <f t="shared" si="126"/>
        <v>0.91521666190992867</v>
      </c>
      <c r="LI96" s="10">
        <f t="shared" si="129"/>
        <v>0.35640211955076834</v>
      </c>
      <c r="LK96" s="12">
        <f t="shared" si="90"/>
        <v>0.91521666190992867</v>
      </c>
      <c r="LL96" s="10" cm="1">
        <f t="array" ref="LL96">INDEX(drag_functions_data,Q96,(2*chosen_drag_function))*$B$3</f>
        <v>0.35640211955076834</v>
      </c>
      <c r="LO96" s="3" t="e">
        <f t="shared" si="127"/>
        <v>#N/A</v>
      </c>
      <c r="LP96" s="10" t="e">
        <f t="shared" si="130"/>
        <v>#N/A</v>
      </c>
      <c r="LR96" s="12">
        <f t="shared" si="91"/>
        <v>0</v>
      </c>
      <c r="LS96" s="10" cm="1">
        <f t="array" ref="LS96">INDEX(drag_functions_data,Q96,(2*$B$6)) * $B$7</f>
        <v>0</v>
      </c>
      <c r="ME96" t="str">
        <f t="shared" si="92"/>
        <v/>
      </c>
      <c r="MG96" t="str">
        <f t="shared" si="93"/>
        <v/>
      </c>
      <c r="MI96" t="str">
        <f t="shared" si="94"/>
        <v/>
      </c>
      <c r="MO96" t="str">
        <f t="shared" si="95"/>
        <v/>
      </c>
      <c r="MQ96" t="str">
        <f t="shared" si="96"/>
        <v/>
      </c>
      <c r="MS96" t="str">
        <f t="shared" si="97"/>
        <v/>
      </c>
      <c r="MU96" t="str">
        <f t="shared" si="98"/>
        <v/>
      </c>
      <c r="MW96" t="str">
        <f t="shared" si="99"/>
        <v/>
      </c>
      <c r="MY96" t="str">
        <f t="shared" si="100"/>
        <v/>
      </c>
      <c r="NA96" t="str">
        <f t="shared" si="101"/>
        <v/>
      </c>
      <c r="NC96" t="str">
        <f t="shared" si="102"/>
        <v/>
      </c>
      <c r="NE96" t="str">
        <f t="shared" si="103"/>
        <v/>
      </c>
      <c r="NG96" t="str">
        <f t="shared" si="104"/>
        <v/>
      </c>
      <c r="NI96" t="str">
        <f t="shared" si="105"/>
        <v/>
      </c>
      <c r="NK96" t="str">
        <f t="shared" si="106"/>
        <v/>
      </c>
      <c r="NM96" t="str">
        <f t="shared" si="107"/>
        <v/>
      </c>
      <c r="NO96" t="str">
        <f t="shared" si="108"/>
        <v/>
      </c>
      <c r="NQ96" t="str">
        <f t="shared" si="109"/>
        <v/>
      </c>
      <c r="NS96" t="str">
        <f t="shared" si="110"/>
        <v/>
      </c>
      <c r="NU96" t="str">
        <f t="shared" si="111"/>
        <v/>
      </c>
      <c r="OA96" t="str">
        <f t="shared" si="112"/>
        <v/>
      </c>
      <c r="OC96" t="str">
        <f t="shared" si="113"/>
        <v/>
      </c>
      <c r="OE96" t="str">
        <f t="shared" si="114"/>
        <v/>
      </c>
      <c r="OG96" t="str">
        <f t="shared" si="115"/>
        <v/>
      </c>
      <c r="OI96" t="str">
        <f t="shared" si="116"/>
        <v/>
      </c>
      <c r="OK96" t="str">
        <f t="shared" si="117"/>
        <v/>
      </c>
      <c r="OM96" t="str">
        <f t="shared" si="118"/>
        <v/>
      </c>
      <c r="OO96" t="str">
        <f t="shared" si="119"/>
        <v/>
      </c>
      <c r="OQ96" t="str">
        <f t="shared" si="120"/>
        <v/>
      </c>
      <c r="OS96" t="str">
        <f t="shared" si="121"/>
        <v/>
      </c>
      <c r="OU96" t="str">
        <f t="shared" si="122"/>
        <v/>
      </c>
      <c r="OW96" t="str">
        <f t="shared" si="123"/>
        <v/>
      </c>
      <c r="OY96" t="str">
        <f t="shared" si="124"/>
        <v/>
      </c>
      <c r="PA96" t="str">
        <f t="shared" si="125"/>
        <v/>
      </c>
    </row>
    <row r="97" spans="17:417" x14ac:dyDescent="0.25">
      <c r="Q97" s="38">
        <f t="shared" si="128"/>
        <v>82</v>
      </c>
      <c r="R97" s="21"/>
      <c r="S97" s="22"/>
      <c r="T97" s="178"/>
      <c r="U97" s="179"/>
      <c r="V97" s="24"/>
      <c r="W97" s="24"/>
      <c r="X97" s="178">
        <v>0.92460374508094467</v>
      </c>
      <c r="Y97" s="179">
        <v>0.36864516987466006</v>
      </c>
      <c r="Z97" s="24"/>
      <c r="AA97" s="26"/>
      <c r="AB97" s="25"/>
      <c r="AC97" s="26"/>
      <c r="AD97" s="25"/>
      <c r="AE97" s="26"/>
      <c r="AF97" s="25"/>
      <c r="AG97" s="26"/>
      <c r="AH97" s="25"/>
      <c r="AI97" s="26"/>
      <c r="AJ97" s="25"/>
      <c r="AK97" s="26"/>
      <c r="AL97" s="25"/>
      <c r="AM97" s="26"/>
      <c r="AN97" s="25"/>
      <c r="AO97" s="26"/>
      <c r="AP97" s="25"/>
      <c r="AQ97" s="26"/>
      <c r="AR97" s="25"/>
      <c r="AS97" s="26"/>
      <c r="AT97" s="25"/>
      <c r="AU97" s="26"/>
      <c r="AV97" s="25"/>
      <c r="AW97" s="26"/>
      <c r="AX97" s="25"/>
      <c r="AY97" s="26"/>
      <c r="AZ97" s="25"/>
      <c r="BA97" s="26"/>
      <c r="BB97" s="25"/>
      <c r="BC97" s="26"/>
      <c r="BD97" s="25"/>
      <c r="BE97" s="26"/>
      <c r="BF97" s="25"/>
      <c r="BG97" s="26"/>
      <c r="BH97" s="25"/>
      <c r="BI97" s="26"/>
      <c r="BJ97" s="25"/>
      <c r="BK97" s="26"/>
      <c r="BL97" s="5"/>
      <c r="BM97" s="4"/>
      <c r="BN97" s="5"/>
      <c r="BO97" s="4"/>
      <c r="BP97" s="25"/>
      <c r="BQ97" s="26"/>
      <c r="BR97" s="25"/>
      <c r="BS97" s="26"/>
      <c r="BT97" s="25"/>
      <c r="BU97" s="26"/>
      <c r="BV97" s="25"/>
      <c r="BW97" s="26"/>
      <c r="BX97" s="25"/>
      <c r="BY97" s="26"/>
      <c r="BZ97" s="25"/>
      <c r="CA97" s="26"/>
      <c r="CB97" s="25"/>
      <c r="CC97" s="26"/>
      <c r="CD97" s="25"/>
      <c r="CE97" s="26"/>
      <c r="CF97" s="25"/>
      <c r="CG97" s="26"/>
      <c r="CH97" s="25"/>
      <c r="CI97" s="26"/>
      <c r="CJ97" s="25"/>
      <c r="CK97" s="26"/>
      <c r="CL97" s="5"/>
      <c r="CM97" s="4"/>
      <c r="CN97" s="25"/>
      <c r="CO97" s="26"/>
      <c r="CP97" s="315">
        <f t="shared" si="88"/>
        <v>20.25</v>
      </c>
      <c r="CQ97" s="26">
        <f t="shared" si="89"/>
        <v>8.8888888888888892E-2</v>
      </c>
      <c r="CR97" s="25"/>
      <c r="CS97" s="26"/>
      <c r="CT97" s="25"/>
      <c r="CU97" s="26"/>
      <c r="CV97" s="25"/>
      <c r="CW97" s="26"/>
      <c r="CX97" s="25"/>
      <c r="CY97" s="26"/>
      <c r="CZ97" s="264"/>
      <c r="DA97" s="265"/>
      <c r="DB97" s="264"/>
      <c r="DC97" s="265"/>
      <c r="DD97" s="264"/>
      <c r="DE97" s="265"/>
      <c r="DF97" s="64"/>
      <c r="DG97" s="65"/>
      <c r="DH97" s="64"/>
      <c r="DI97" s="65"/>
      <c r="DJ97" s="64"/>
      <c r="DK97" s="65"/>
      <c r="DL97" s="64"/>
      <c r="DM97" s="65"/>
      <c r="DN97" s="64"/>
      <c r="DO97" s="65"/>
      <c r="DP97" s="64"/>
      <c r="DQ97" s="65"/>
      <c r="DR97" s="64"/>
      <c r="DS97" s="65"/>
      <c r="DT97" s="64"/>
      <c r="DU97" s="65"/>
      <c r="DV97" s="64"/>
      <c r="DW97" s="65"/>
      <c r="DX97" s="64"/>
      <c r="DY97" s="65"/>
      <c r="DZ97" s="64"/>
      <c r="EA97" s="65"/>
      <c r="EB97" s="64"/>
      <c r="EC97" s="65"/>
      <c r="ED97" s="64"/>
      <c r="EE97" s="65"/>
      <c r="EF97" s="64"/>
      <c r="EG97" s="65"/>
      <c r="EH97" s="64"/>
      <c r="EI97" s="65"/>
      <c r="EJ97" s="64"/>
      <c r="EK97" s="65"/>
      <c r="EL97" s="64"/>
      <c r="EM97" s="65"/>
      <c r="EN97" s="64"/>
      <c r="EO97" s="65"/>
      <c r="EP97" s="64"/>
      <c r="EQ97" s="65"/>
      <c r="ER97" s="64"/>
      <c r="ES97" s="65"/>
      <c r="ET97" s="64"/>
      <c r="EU97" s="65"/>
      <c r="EV97" s="64"/>
      <c r="EW97" s="65"/>
      <c r="EX97" s="64"/>
      <c r="EY97" s="65"/>
      <c r="EZ97" s="64"/>
      <c r="FA97" s="65"/>
      <c r="FB97" s="64"/>
      <c r="FC97" s="65"/>
      <c r="FD97" s="64"/>
      <c r="FE97" s="65"/>
      <c r="FF97" s="64"/>
      <c r="FG97" s="65"/>
      <c r="FH97" s="64"/>
      <c r="FI97" s="65"/>
      <c r="FJ97" s="64"/>
      <c r="FK97" s="65"/>
      <c r="FL97" s="64"/>
      <c r="FM97" s="65"/>
      <c r="FN97" s="64"/>
      <c r="FO97" s="65"/>
      <c r="FP97" s="64"/>
      <c r="FQ97" s="65"/>
      <c r="FR97" s="64"/>
      <c r="FS97" s="65"/>
      <c r="FT97" s="64"/>
      <c r="FU97" s="65"/>
      <c r="FV97" s="64"/>
      <c r="FW97" s="65"/>
      <c r="FX97" s="64"/>
      <c r="FY97" s="65"/>
      <c r="FZ97" s="64"/>
      <c r="GA97" s="65"/>
      <c r="GB97" s="64"/>
      <c r="GC97" s="65"/>
      <c r="GD97" s="64"/>
      <c r="GE97" s="65"/>
      <c r="GF97" s="64"/>
      <c r="GG97" s="65"/>
      <c r="GH97" s="64"/>
      <c r="GI97" s="65"/>
      <c r="GJ97" s="64"/>
      <c r="GK97" s="65"/>
      <c r="GL97" s="64"/>
      <c r="GM97" s="65"/>
      <c r="GN97" s="64"/>
      <c r="GO97" s="65"/>
      <c r="GP97" s="64"/>
      <c r="GQ97" s="65"/>
      <c r="GR97" s="64"/>
      <c r="GS97" s="65"/>
      <c r="GT97" s="64"/>
      <c r="GU97" s="65"/>
      <c r="GV97" s="64"/>
      <c r="GW97" s="65"/>
      <c r="GX97" s="64"/>
      <c r="GY97" s="65"/>
      <c r="GZ97" s="64"/>
      <c r="HA97" s="65"/>
      <c r="HB97" s="64"/>
      <c r="HC97" s="65"/>
      <c r="HD97" s="64"/>
      <c r="HE97" s="65"/>
      <c r="HF97" s="64"/>
      <c r="HG97" s="65"/>
      <c r="HH97" s="64"/>
      <c r="HI97" s="65"/>
      <c r="HJ97" s="64"/>
      <c r="HK97" s="65"/>
      <c r="HL97" s="64"/>
      <c r="HM97" s="65"/>
      <c r="HN97" s="64"/>
      <c r="HO97" s="65"/>
      <c r="HP97" s="64"/>
      <c r="HQ97" s="65"/>
      <c r="HR97" s="64"/>
      <c r="HS97" s="65"/>
      <c r="HT97" s="64"/>
      <c r="HU97" s="65"/>
      <c r="HV97" s="64"/>
      <c r="HW97" s="65"/>
      <c r="HX97" s="64"/>
      <c r="HY97" s="65"/>
      <c r="HZ97" s="64"/>
      <c r="IA97" s="65"/>
      <c r="IB97" s="64"/>
      <c r="IC97" s="65"/>
      <c r="ID97" s="64"/>
      <c r="IE97" s="65"/>
      <c r="IF97" s="64"/>
      <c r="IG97" s="65"/>
      <c r="IH97" s="64"/>
      <c r="II97" s="65"/>
      <c r="IJ97" s="64"/>
      <c r="IK97" s="65"/>
      <c r="IL97" s="64"/>
      <c r="IM97" s="65"/>
      <c r="IN97" s="64"/>
      <c r="IO97" s="65"/>
      <c r="IP97" s="64"/>
      <c r="IQ97" s="65"/>
      <c r="IR97" s="64"/>
      <c r="IS97" s="65"/>
      <c r="IT97" s="64"/>
      <c r="IU97" s="65"/>
      <c r="IV97" s="64"/>
      <c r="IW97" s="65"/>
      <c r="IX97" s="64"/>
      <c r="IY97" s="65"/>
      <c r="IZ97" s="64"/>
      <c r="JA97" s="65"/>
      <c r="JB97" s="64"/>
      <c r="JC97" s="65"/>
      <c r="JD97" s="64"/>
      <c r="JE97" s="65"/>
      <c r="JF97" s="64"/>
      <c r="JG97" s="65"/>
      <c r="JH97" s="64"/>
      <c r="JI97" s="65"/>
      <c r="JJ97" s="64"/>
      <c r="JK97" s="65"/>
      <c r="JL97" s="64"/>
      <c r="JM97" s="65"/>
      <c r="JN97" s="64"/>
      <c r="JO97" s="65"/>
      <c r="JP97" s="64"/>
      <c r="JQ97" s="65"/>
      <c r="JR97" s="64"/>
      <c r="JS97" s="65"/>
      <c r="JT97" s="64"/>
      <c r="JU97" s="65"/>
      <c r="JV97" s="64"/>
      <c r="JW97" s="65"/>
      <c r="JX97" s="64"/>
      <c r="JY97" s="65"/>
      <c r="JZ97" s="64"/>
      <c r="KA97" s="65"/>
      <c r="KB97" s="64"/>
      <c r="KC97" s="65"/>
      <c r="KD97" s="64"/>
      <c r="KE97" s="65"/>
      <c r="KF97" s="64"/>
      <c r="KG97" s="65"/>
      <c r="KH97" s="64"/>
      <c r="KI97" s="65"/>
      <c r="KJ97" s="64"/>
      <c r="KK97" s="65"/>
      <c r="KL97" s="64"/>
      <c r="KM97" s="65"/>
      <c r="KN97" s="64"/>
      <c r="KO97" s="65"/>
      <c r="KP97" s="64"/>
      <c r="KQ97" s="65"/>
      <c r="KR97" s="64"/>
      <c r="KS97" s="65"/>
      <c r="KT97" s="64"/>
      <c r="KU97" s="65"/>
      <c r="KV97" s="64"/>
      <c r="KW97" s="65"/>
      <c r="KX97" s="64"/>
      <c r="KY97" s="65"/>
      <c r="KZ97" s="64"/>
      <c r="LA97" s="65"/>
      <c r="LB97" s="64"/>
      <c r="LC97" s="65"/>
      <c r="LD97" s="64"/>
      <c r="LE97" s="65"/>
      <c r="LH97" s="3">
        <f t="shared" si="126"/>
        <v>0.92460374508094467</v>
      </c>
      <c r="LI97" s="10">
        <f t="shared" si="129"/>
        <v>0.36864516987466006</v>
      </c>
      <c r="LK97" s="12">
        <f t="shared" si="90"/>
        <v>0.92460374508094467</v>
      </c>
      <c r="LL97" s="10" cm="1">
        <f t="array" ref="LL97">INDEX(drag_functions_data,Q97,(2*chosen_drag_function))*$B$3</f>
        <v>0.36864516987466006</v>
      </c>
      <c r="LO97" s="3" t="e">
        <f t="shared" si="127"/>
        <v>#N/A</v>
      </c>
      <c r="LP97" s="10" t="e">
        <f t="shared" si="130"/>
        <v>#N/A</v>
      </c>
      <c r="LR97" s="12">
        <f t="shared" si="91"/>
        <v>0</v>
      </c>
      <c r="LS97" s="10" cm="1">
        <f t="array" ref="LS97">INDEX(drag_functions_data,Q97,(2*$B$6)) * $B$7</f>
        <v>0</v>
      </c>
      <c r="ME97" t="str">
        <f t="shared" si="92"/>
        <v/>
      </c>
      <c r="MG97" t="str">
        <f t="shared" si="93"/>
        <v/>
      </c>
      <c r="MI97" t="str">
        <f t="shared" si="94"/>
        <v/>
      </c>
      <c r="MO97" t="str">
        <f t="shared" si="95"/>
        <v/>
      </c>
      <c r="MQ97" t="str">
        <f t="shared" si="96"/>
        <v/>
      </c>
      <c r="MS97" t="str">
        <f t="shared" si="97"/>
        <v/>
      </c>
      <c r="MU97" t="str">
        <f t="shared" si="98"/>
        <v/>
      </c>
      <c r="MW97" t="str">
        <f t="shared" si="99"/>
        <v/>
      </c>
      <c r="MY97" t="str">
        <f t="shared" si="100"/>
        <v/>
      </c>
      <c r="NA97" t="str">
        <f t="shared" si="101"/>
        <v/>
      </c>
      <c r="NC97" t="str">
        <f t="shared" si="102"/>
        <v/>
      </c>
      <c r="NE97" t="str">
        <f t="shared" si="103"/>
        <v/>
      </c>
      <c r="NG97" t="str">
        <f t="shared" si="104"/>
        <v/>
      </c>
      <c r="NI97" t="str">
        <f t="shared" si="105"/>
        <v/>
      </c>
      <c r="NK97" t="str">
        <f t="shared" si="106"/>
        <v/>
      </c>
      <c r="NM97" t="str">
        <f t="shared" si="107"/>
        <v/>
      </c>
      <c r="NO97" t="str">
        <f t="shared" si="108"/>
        <v/>
      </c>
      <c r="NQ97" t="str">
        <f t="shared" si="109"/>
        <v/>
      </c>
      <c r="NS97" t="str">
        <f t="shared" si="110"/>
        <v/>
      </c>
      <c r="NU97" t="str">
        <f t="shared" si="111"/>
        <v/>
      </c>
      <c r="OA97" t="str">
        <f t="shared" si="112"/>
        <v/>
      </c>
      <c r="OC97" t="str">
        <f t="shared" si="113"/>
        <v/>
      </c>
      <c r="OE97" t="str">
        <f t="shared" si="114"/>
        <v/>
      </c>
      <c r="OG97" t="str">
        <f t="shared" si="115"/>
        <v/>
      </c>
      <c r="OI97" t="str">
        <f t="shared" si="116"/>
        <v/>
      </c>
      <c r="OK97" t="str">
        <f t="shared" si="117"/>
        <v/>
      </c>
      <c r="OM97" t="str">
        <f t="shared" si="118"/>
        <v/>
      </c>
      <c r="OO97" t="str">
        <f t="shared" si="119"/>
        <v/>
      </c>
      <c r="OQ97" t="str">
        <f t="shared" si="120"/>
        <v/>
      </c>
      <c r="OS97" t="str">
        <f t="shared" si="121"/>
        <v/>
      </c>
      <c r="OU97" t="str">
        <f t="shared" si="122"/>
        <v/>
      </c>
      <c r="OW97" t="str">
        <f t="shared" si="123"/>
        <v/>
      </c>
      <c r="OY97" t="str">
        <f t="shared" si="124"/>
        <v/>
      </c>
      <c r="PA97" t="str">
        <f t="shared" si="125"/>
        <v/>
      </c>
    </row>
    <row r="98" spans="17:417" x14ac:dyDescent="0.25">
      <c r="Q98" s="38">
        <f t="shared" si="128"/>
        <v>83</v>
      </c>
      <c r="R98" s="21"/>
      <c r="S98" s="22"/>
      <c r="T98" s="178"/>
      <c r="U98" s="179"/>
      <c r="V98" s="24"/>
      <c r="W98" s="24"/>
      <c r="X98" s="178">
        <v>0.9338964785231092</v>
      </c>
      <c r="Y98" s="179">
        <v>0.3811232633081284</v>
      </c>
      <c r="Z98" s="24"/>
      <c r="AA98" s="26"/>
      <c r="AB98" s="25"/>
      <c r="AC98" s="26"/>
      <c r="AD98" s="25"/>
      <c r="AE98" s="26"/>
      <c r="AF98" s="25"/>
      <c r="AG98" s="26"/>
      <c r="AH98" s="25"/>
      <c r="AI98" s="26"/>
      <c r="AJ98" s="25"/>
      <c r="AK98" s="26"/>
      <c r="AL98" s="25"/>
      <c r="AM98" s="26"/>
      <c r="AN98" s="25"/>
      <c r="AO98" s="26"/>
      <c r="AP98" s="25"/>
      <c r="AQ98" s="26"/>
      <c r="AR98" s="25"/>
      <c r="AS98" s="26"/>
      <c r="AT98" s="25"/>
      <c r="AU98" s="26"/>
      <c r="AV98" s="25"/>
      <c r="AW98" s="26"/>
      <c r="AX98" s="25"/>
      <c r="AY98" s="26"/>
      <c r="AZ98" s="25"/>
      <c r="BA98" s="26"/>
      <c r="BB98" s="25"/>
      <c r="BC98" s="26"/>
      <c r="BD98" s="25"/>
      <c r="BE98" s="26"/>
      <c r="BF98" s="25"/>
      <c r="BG98" s="26"/>
      <c r="BH98" s="25"/>
      <c r="BI98" s="26"/>
      <c r="BJ98" s="25"/>
      <c r="BK98" s="26"/>
      <c r="BL98" s="5"/>
      <c r="BM98" s="4"/>
      <c r="BN98" s="5"/>
      <c r="BO98" s="4"/>
      <c r="BP98" s="25"/>
      <c r="BQ98" s="26"/>
      <c r="BR98" s="25"/>
      <c r="BS98" s="26"/>
      <c r="BT98" s="25"/>
      <c r="BU98" s="26"/>
      <c r="BV98" s="25"/>
      <c r="BW98" s="26"/>
      <c r="BX98" s="25"/>
      <c r="BY98" s="26"/>
      <c r="BZ98" s="25"/>
      <c r="CA98" s="26"/>
      <c r="CB98" s="25"/>
      <c r="CC98" s="26"/>
      <c r="CD98" s="25"/>
      <c r="CE98" s="26"/>
      <c r="CF98" s="25"/>
      <c r="CG98" s="26"/>
      <c r="CH98" s="25"/>
      <c r="CI98" s="26"/>
      <c r="CJ98" s="25"/>
      <c r="CK98" s="26"/>
      <c r="CL98" s="5"/>
      <c r="CM98" s="4"/>
      <c r="CN98" s="25"/>
      <c r="CO98" s="26"/>
      <c r="CP98" s="315">
        <f t="shared" si="88"/>
        <v>20.5</v>
      </c>
      <c r="CQ98" s="26">
        <f t="shared" si="89"/>
        <v>8.8345220859877227E-2</v>
      </c>
      <c r="CR98" s="25"/>
      <c r="CS98" s="26"/>
      <c r="CT98" s="25"/>
      <c r="CU98" s="26"/>
      <c r="CV98" s="25"/>
      <c r="CW98" s="26"/>
      <c r="CX98" s="25"/>
      <c r="CY98" s="26"/>
      <c r="CZ98" s="264"/>
      <c r="DA98" s="265"/>
      <c r="DB98" s="264"/>
      <c r="DC98" s="265"/>
      <c r="DD98" s="264"/>
      <c r="DE98" s="265"/>
      <c r="DF98" s="64"/>
      <c r="DG98" s="65"/>
      <c r="DH98" s="64"/>
      <c r="DI98" s="65"/>
      <c r="DJ98" s="64"/>
      <c r="DK98" s="65"/>
      <c r="DL98" s="64"/>
      <c r="DM98" s="65"/>
      <c r="DN98" s="64"/>
      <c r="DO98" s="65"/>
      <c r="DP98" s="64"/>
      <c r="DQ98" s="65"/>
      <c r="DR98" s="64"/>
      <c r="DS98" s="65"/>
      <c r="DT98" s="64"/>
      <c r="DU98" s="65"/>
      <c r="DV98" s="64"/>
      <c r="DW98" s="65"/>
      <c r="DX98" s="64"/>
      <c r="DY98" s="65"/>
      <c r="DZ98" s="64"/>
      <c r="EA98" s="65"/>
      <c r="EB98" s="64"/>
      <c r="EC98" s="65"/>
      <c r="ED98" s="64"/>
      <c r="EE98" s="65"/>
      <c r="EF98" s="64"/>
      <c r="EG98" s="65"/>
      <c r="EH98" s="64"/>
      <c r="EI98" s="65"/>
      <c r="EJ98" s="64"/>
      <c r="EK98" s="65"/>
      <c r="EL98" s="64"/>
      <c r="EM98" s="65"/>
      <c r="EN98" s="64"/>
      <c r="EO98" s="65"/>
      <c r="EP98" s="64"/>
      <c r="EQ98" s="65"/>
      <c r="ER98" s="64"/>
      <c r="ES98" s="65"/>
      <c r="ET98" s="64"/>
      <c r="EU98" s="65"/>
      <c r="EV98" s="64"/>
      <c r="EW98" s="65"/>
      <c r="EX98" s="64"/>
      <c r="EY98" s="65"/>
      <c r="EZ98" s="64"/>
      <c r="FA98" s="65"/>
      <c r="FB98" s="64"/>
      <c r="FC98" s="65"/>
      <c r="FD98" s="64"/>
      <c r="FE98" s="65"/>
      <c r="FF98" s="64"/>
      <c r="FG98" s="65"/>
      <c r="FH98" s="64"/>
      <c r="FI98" s="65"/>
      <c r="FJ98" s="64"/>
      <c r="FK98" s="65"/>
      <c r="FL98" s="64"/>
      <c r="FM98" s="65"/>
      <c r="FN98" s="64"/>
      <c r="FO98" s="65"/>
      <c r="FP98" s="64"/>
      <c r="FQ98" s="65"/>
      <c r="FR98" s="64"/>
      <c r="FS98" s="65"/>
      <c r="FT98" s="64"/>
      <c r="FU98" s="65"/>
      <c r="FV98" s="64"/>
      <c r="FW98" s="65"/>
      <c r="FX98" s="64"/>
      <c r="FY98" s="65"/>
      <c r="FZ98" s="64"/>
      <c r="GA98" s="65"/>
      <c r="GB98" s="64"/>
      <c r="GC98" s="65"/>
      <c r="GD98" s="64"/>
      <c r="GE98" s="65"/>
      <c r="GF98" s="64"/>
      <c r="GG98" s="65"/>
      <c r="GH98" s="64"/>
      <c r="GI98" s="65"/>
      <c r="GJ98" s="64"/>
      <c r="GK98" s="65"/>
      <c r="GL98" s="64"/>
      <c r="GM98" s="65"/>
      <c r="GN98" s="64"/>
      <c r="GO98" s="65"/>
      <c r="GP98" s="64"/>
      <c r="GQ98" s="65"/>
      <c r="GR98" s="64"/>
      <c r="GS98" s="65"/>
      <c r="GT98" s="64"/>
      <c r="GU98" s="65"/>
      <c r="GV98" s="64"/>
      <c r="GW98" s="65"/>
      <c r="GX98" s="64"/>
      <c r="GY98" s="65"/>
      <c r="GZ98" s="64"/>
      <c r="HA98" s="65"/>
      <c r="HB98" s="64"/>
      <c r="HC98" s="65"/>
      <c r="HD98" s="64"/>
      <c r="HE98" s="65"/>
      <c r="HF98" s="64"/>
      <c r="HG98" s="65"/>
      <c r="HH98" s="64"/>
      <c r="HI98" s="65"/>
      <c r="HJ98" s="64"/>
      <c r="HK98" s="65"/>
      <c r="HL98" s="64"/>
      <c r="HM98" s="65"/>
      <c r="HN98" s="64"/>
      <c r="HO98" s="65"/>
      <c r="HP98" s="64"/>
      <c r="HQ98" s="65"/>
      <c r="HR98" s="64"/>
      <c r="HS98" s="65"/>
      <c r="HT98" s="64"/>
      <c r="HU98" s="65"/>
      <c r="HV98" s="64"/>
      <c r="HW98" s="65"/>
      <c r="HX98" s="64"/>
      <c r="HY98" s="65"/>
      <c r="HZ98" s="64"/>
      <c r="IA98" s="65"/>
      <c r="IB98" s="64"/>
      <c r="IC98" s="65"/>
      <c r="ID98" s="64"/>
      <c r="IE98" s="65"/>
      <c r="IF98" s="64"/>
      <c r="IG98" s="65"/>
      <c r="IH98" s="64"/>
      <c r="II98" s="65"/>
      <c r="IJ98" s="64"/>
      <c r="IK98" s="65"/>
      <c r="IL98" s="64"/>
      <c r="IM98" s="65"/>
      <c r="IN98" s="64"/>
      <c r="IO98" s="65"/>
      <c r="IP98" s="64"/>
      <c r="IQ98" s="65"/>
      <c r="IR98" s="64"/>
      <c r="IS98" s="65"/>
      <c r="IT98" s="64"/>
      <c r="IU98" s="65"/>
      <c r="IV98" s="64"/>
      <c r="IW98" s="65"/>
      <c r="IX98" s="64"/>
      <c r="IY98" s="65"/>
      <c r="IZ98" s="64"/>
      <c r="JA98" s="65"/>
      <c r="JB98" s="64"/>
      <c r="JC98" s="65"/>
      <c r="JD98" s="64"/>
      <c r="JE98" s="65"/>
      <c r="JF98" s="64"/>
      <c r="JG98" s="65"/>
      <c r="JH98" s="64"/>
      <c r="JI98" s="65"/>
      <c r="JJ98" s="64"/>
      <c r="JK98" s="65"/>
      <c r="JL98" s="64"/>
      <c r="JM98" s="65"/>
      <c r="JN98" s="64"/>
      <c r="JO98" s="65"/>
      <c r="JP98" s="64"/>
      <c r="JQ98" s="65"/>
      <c r="JR98" s="64"/>
      <c r="JS98" s="65"/>
      <c r="JT98" s="64"/>
      <c r="JU98" s="65"/>
      <c r="JV98" s="64"/>
      <c r="JW98" s="65"/>
      <c r="JX98" s="64"/>
      <c r="JY98" s="65"/>
      <c r="JZ98" s="64"/>
      <c r="KA98" s="65"/>
      <c r="KB98" s="64"/>
      <c r="KC98" s="65"/>
      <c r="KD98" s="64"/>
      <c r="KE98" s="65"/>
      <c r="KF98" s="64"/>
      <c r="KG98" s="65"/>
      <c r="KH98" s="64"/>
      <c r="KI98" s="65"/>
      <c r="KJ98" s="64"/>
      <c r="KK98" s="65"/>
      <c r="KL98" s="64"/>
      <c r="KM98" s="65"/>
      <c r="KN98" s="64"/>
      <c r="KO98" s="65"/>
      <c r="KP98" s="64"/>
      <c r="KQ98" s="65"/>
      <c r="KR98" s="64"/>
      <c r="KS98" s="65"/>
      <c r="KT98" s="64"/>
      <c r="KU98" s="65"/>
      <c r="KV98" s="64"/>
      <c r="KW98" s="65"/>
      <c r="KX98" s="64"/>
      <c r="KY98" s="65"/>
      <c r="KZ98" s="64"/>
      <c r="LA98" s="65"/>
      <c r="LB98" s="64"/>
      <c r="LC98" s="65"/>
      <c r="LD98" s="64"/>
      <c r="LE98" s="65"/>
      <c r="LH98" s="3">
        <f t="shared" si="126"/>
        <v>0.9338964785231092</v>
      </c>
      <c r="LI98" s="10">
        <f t="shared" si="129"/>
        <v>0.3811232633081284</v>
      </c>
      <c r="LK98" s="12">
        <f t="shared" si="90"/>
        <v>0.9338964785231092</v>
      </c>
      <c r="LL98" s="10" cm="1">
        <f t="array" ref="LL98">INDEX(drag_functions_data,Q98,(2*chosen_drag_function))*$B$3</f>
        <v>0.3811232633081284</v>
      </c>
      <c r="LO98" s="3" t="e">
        <f t="shared" si="127"/>
        <v>#N/A</v>
      </c>
      <c r="LP98" s="10" t="e">
        <f t="shared" si="130"/>
        <v>#N/A</v>
      </c>
      <c r="LR98" s="12">
        <f t="shared" si="91"/>
        <v>0</v>
      </c>
      <c r="LS98" s="10" cm="1">
        <f t="array" ref="LS98">INDEX(drag_functions_data,Q98,(2*$B$6)) * $B$7</f>
        <v>0</v>
      </c>
      <c r="ME98" t="str">
        <f t="shared" si="92"/>
        <v/>
      </c>
      <c r="MG98" t="str">
        <f t="shared" si="93"/>
        <v/>
      </c>
      <c r="MI98" t="str">
        <f t="shared" si="94"/>
        <v/>
      </c>
      <c r="MO98" t="str">
        <f t="shared" si="95"/>
        <v/>
      </c>
      <c r="MQ98" t="str">
        <f t="shared" si="96"/>
        <v/>
      </c>
      <c r="MS98" t="str">
        <f t="shared" si="97"/>
        <v/>
      </c>
      <c r="MU98" t="str">
        <f t="shared" si="98"/>
        <v/>
      </c>
      <c r="MW98" t="str">
        <f t="shared" si="99"/>
        <v/>
      </c>
      <c r="MY98" t="str">
        <f t="shared" si="100"/>
        <v/>
      </c>
      <c r="NA98" t="str">
        <f t="shared" si="101"/>
        <v/>
      </c>
      <c r="NC98" t="str">
        <f t="shared" si="102"/>
        <v/>
      </c>
      <c r="NE98" t="str">
        <f t="shared" si="103"/>
        <v/>
      </c>
      <c r="NG98" t="str">
        <f t="shared" si="104"/>
        <v/>
      </c>
      <c r="NI98" t="str">
        <f t="shared" si="105"/>
        <v/>
      </c>
      <c r="NK98" t="str">
        <f t="shared" si="106"/>
        <v/>
      </c>
      <c r="NM98" t="str">
        <f t="shared" si="107"/>
        <v/>
      </c>
      <c r="NO98" t="str">
        <f t="shared" si="108"/>
        <v/>
      </c>
      <c r="NQ98" t="str">
        <f t="shared" si="109"/>
        <v/>
      </c>
      <c r="NS98" t="str">
        <f t="shared" si="110"/>
        <v/>
      </c>
      <c r="NU98" t="str">
        <f t="shared" si="111"/>
        <v/>
      </c>
      <c r="OA98" t="str">
        <f t="shared" si="112"/>
        <v/>
      </c>
      <c r="OC98" t="str">
        <f t="shared" si="113"/>
        <v/>
      </c>
      <c r="OE98" t="str">
        <f t="shared" si="114"/>
        <v/>
      </c>
      <c r="OG98" t="str">
        <f t="shared" si="115"/>
        <v/>
      </c>
      <c r="OI98" t="str">
        <f t="shared" si="116"/>
        <v/>
      </c>
      <c r="OK98" t="str">
        <f t="shared" si="117"/>
        <v/>
      </c>
      <c r="OM98" t="str">
        <f t="shared" si="118"/>
        <v/>
      </c>
      <c r="OO98" t="str">
        <f t="shared" si="119"/>
        <v/>
      </c>
      <c r="OQ98" t="str">
        <f t="shared" si="120"/>
        <v/>
      </c>
      <c r="OS98" t="str">
        <f t="shared" si="121"/>
        <v/>
      </c>
      <c r="OU98" t="str">
        <f t="shared" si="122"/>
        <v/>
      </c>
      <c r="OW98" t="str">
        <f t="shared" si="123"/>
        <v/>
      </c>
      <c r="OY98" t="str">
        <f t="shared" si="124"/>
        <v/>
      </c>
      <c r="PA98" t="str">
        <f t="shared" si="125"/>
        <v/>
      </c>
    </row>
    <row r="99" spans="17:417" x14ac:dyDescent="0.25">
      <c r="Q99" s="38">
        <f t="shared" si="128"/>
        <v>84</v>
      </c>
      <c r="R99" s="21"/>
      <c r="S99" s="22"/>
      <c r="T99" s="178"/>
      <c r="U99" s="179"/>
      <c r="V99" s="24"/>
      <c r="W99" s="24"/>
      <c r="X99" s="178">
        <v>0.94309765124191658</v>
      </c>
      <c r="Y99" s="179">
        <v>0.39391954801096096</v>
      </c>
      <c r="Z99" s="24"/>
      <c r="AA99" s="26"/>
      <c r="AB99" s="25"/>
      <c r="AC99" s="26"/>
      <c r="AD99" s="25"/>
      <c r="AE99" s="26"/>
      <c r="AF99" s="25"/>
      <c r="AG99" s="26"/>
      <c r="AH99" s="25"/>
      <c r="AI99" s="26"/>
      <c r="AJ99" s="25"/>
      <c r="AK99" s="26"/>
      <c r="AL99" s="25"/>
      <c r="AM99" s="26"/>
      <c r="AN99" s="25"/>
      <c r="AO99" s="26"/>
      <c r="AP99" s="25"/>
      <c r="AQ99" s="26"/>
      <c r="AR99" s="25"/>
      <c r="AS99" s="26"/>
      <c r="AT99" s="25"/>
      <c r="AU99" s="26"/>
      <c r="AV99" s="25"/>
      <c r="AW99" s="26"/>
      <c r="AX99" s="25"/>
      <c r="AY99" s="26"/>
      <c r="AZ99" s="25"/>
      <c r="BA99" s="26"/>
      <c r="BB99" s="25"/>
      <c r="BC99" s="26"/>
      <c r="BD99" s="25"/>
      <c r="BE99" s="26"/>
      <c r="BF99" s="25"/>
      <c r="BG99" s="26"/>
      <c r="BH99" s="25"/>
      <c r="BI99" s="26"/>
      <c r="BJ99" s="25"/>
      <c r="BK99" s="26"/>
      <c r="BL99" s="5"/>
      <c r="BM99" s="4"/>
      <c r="BN99" s="5"/>
      <c r="BO99" s="4"/>
      <c r="BP99" s="25"/>
      <c r="BQ99" s="26"/>
      <c r="BR99" s="25"/>
      <c r="BS99" s="26"/>
      <c r="BT99" s="25"/>
      <c r="BU99" s="26"/>
      <c r="BV99" s="25"/>
      <c r="BW99" s="26"/>
      <c r="BX99" s="25"/>
      <c r="BY99" s="26"/>
      <c r="BZ99" s="25"/>
      <c r="CA99" s="26"/>
      <c r="CB99" s="25"/>
      <c r="CC99" s="26"/>
      <c r="CD99" s="25"/>
      <c r="CE99" s="26"/>
      <c r="CF99" s="25"/>
      <c r="CG99" s="26"/>
      <c r="CH99" s="25"/>
      <c r="CI99" s="26"/>
      <c r="CJ99" s="25"/>
      <c r="CK99" s="26"/>
      <c r="CL99" s="5"/>
      <c r="CM99" s="4"/>
      <c r="CN99" s="25"/>
      <c r="CO99" s="26"/>
      <c r="CP99" s="315">
        <f t="shared" si="88"/>
        <v>20.75</v>
      </c>
      <c r="CQ99" s="26">
        <f t="shared" si="89"/>
        <v>8.7811407991752286E-2</v>
      </c>
      <c r="CR99" s="25"/>
      <c r="CS99" s="26"/>
      <c r="CT99" s="25"/>
      <c r="CU99" s="26"/>
      <c r="CV99" s="25"/>
      <c r="CW99" s="26"/>
      <c r="CX99" s="25"/>
      <c r="CY99" s="26"/>
      <c r="CZ99" s="264"/>
      <c r="DA99" s="265"/>
      <c r="DB99" s="264"/>
      <c r="DC99" s="265"/>
      <c r="DD99" s="264"/>
      <c r="DE99" s="265"/>
      <c r="DF99" s="64"/>
      <c r="DG99" s="65"/>
      <c r="DH99" s="64"/>
      <c r="DI99" s="65"/>
      <c r="DJ99" s="64"/>
      <c r="DK99" s="65"/>
      <c r="DL99" s="64"/>
      <c r="DM99" s="65"/>
      <c r="DN99" s="64"/>
      <c r="DO99" s="65"/>
      <c r="DP99" s="64"/>
      <c r="DQ99" s="65"/>
      <c r="DR99" s="64"/>
      <c r="DS99" s="65"/>
      <c r="DT99" s="64"/>
      <c r="DU99" s="65"/>
      <c r="DV99" s="64"/>
      <c r="DW99" s="65"/>
      <c r="DX99" s="64"/>
      <c r="DY99" s="65"/>
      <c r="DZ99" s="64"/>
      <c r="EA99" s="65"/>
      <c r="EB99" s="64"/>
      <c r="EC99" s="65"/>
      <c r="ED99" s="64"/>
      <c r="EE99" s="65"/>
      <c r="EF99" s="64"/>
      <c r="EG99" s="65"/>
      <c r="EH99" s="64"/>
      <c r="EI99" s="65"/>
      <c r="EJ99" s="64"/>
      <c r="EK99" s="65"/>
      <c r="EL99" s="64"/>
      <c r="EM99" s="65"/>
      <c r="EN99" s="64"/>
      <c r="EO99" s="65"/>
      <c r="EP99" s="64"/>
      <c r="EQ99" s="65"/>
      <c r="ER99" s="64"/>
      <c r="ES99" s="65"/>
      <c r="ET99" s="64"/>
      <c r="EU99" s="65"/>
      <c r="EV99" s="64"/>
      <c r="EW99" s="65"/>
      <c r="EX99" s="64"/>
      <c r="EY99" s="65"/>
      <c r="EZ99" s="64"/>
      <c r="FA99" s="65"/>
      <c r="FB99" s="64"/>
      <c r="FC99" s="65"/>
      <c r="FD99" s="64"/>
      <c r="FE99" s="65"/>
      <c r="FF99" s="64"/>
      <c r="FG99" s="65"/>
      <c r="FH99" s="64"/>
      <c r="FI99" s="65"/>
      <c r="FJ99" s="64"/>
      <c r="FK99" s="65"/>
      <c r="FL99" s="64"/>
      <c r="FM99" s="65"/>
      <c r="FN99" s="64"/>
      <c r="FO99" s="65"/>
      <c r="FP99" s="64"/>
      <c r="FQ99" s="65"/>
      <c r="FR99" s="64"/>
      <c r="FS99" s="65"/>
      <c r="FT99" s="64"/>
      <c r="FU99" s="65"/>
      <c r="FV99" s="64"/>
      <c r="FW99" s="65"/>
      <c r="FX99" s="64"/>
      <c r="FY99" s="65"/>
      <c r="FZ99" s="64"/>
      <c r="GA99" s="65"/>
      <c r="GB99" s="64"/>
      <c r="GC99" s="65"/>
      <c r="GD99" s="64"/>
      <c r="GE99" s="65"/>
      <c r="GF99" s="64"/>
      <c r="GG99" s="65"/>
      <c r="GH99" s="64"/>
      <c r="GI99" s="65"/>
      <c r="GJ99" s="64"/>
      <c r="GK99" s="65"/>
      <c r="GL99" s="64"/>
      <c r="GM99" s="65"/>
      <c r="GN99" s="64"/>
      <c r="GO99" s="65"/>
      <c r="GP99" s="64"/>
      <c r="GQ99" s="65"/>
      <c r="GR99" s="64"/>
      <c r="GS99" s="65"/>
      <c r="GT99" s="64"/>
      <c r="GU99" s="65"/>
      <c r="GV99" s="64"/>
      <c r="GW99" s="65"/>
      <c r="GX99" s="64"/>
      <c r="GY99" s="65"/>
      <c r="GZ99" s="64"/>
      <c r="HA99" s="65"/>
      <c r="HB99" s="64"/>
      <c r="HC99" s="65"/>
      <c r="HD99" s="64"/>
      <c r="HE99" s="65"/>
      <c r="HF99" s="64"/>
      <c r="HG99" s="65"/>
      <c r="HH99" s="64"/>
      <c r="HI99" s="65"/>
      <c r="HJ99" s="64"/>
      <c r="HK99" s="65"/>
      <c r="HL99" s="64"/>
      <c r="HM99" s="65"/>
      <c r="HN99" s="64"/>
      <c r="HO99" s="65"/>
      <c r="HP99" s="64"/>
      <c r="HQ99" s="65"/>
      <c r="HR99" s="64"/>
      <c r="HS99" s="65"/>
      <c r="HT99" s="64"/>
      <c r="HU99" s="65"/>
      <c r="HV99" s="64"/>
      <c r="HW99" s="65"/>
      <c r="HX99" s="64"/>
      <c r="HY99" s="65"/>
      <c r="HZ99" s="64"/>
      <c r="IA99" s="65"/>
      <c r="IB99" s="64"/>
      <c r="IC99" s="65"/>
      <c r="ID99" s="64"/>
      <c r="IE99" s="65"/>
      <c r="IF99" s="64"/>
      <c r="IG99" s="65"/>
      <c r="IH99" s="64"/>
      <c r="II99" s="65"/>
      <c r="IJ99" s="64"/>
      <c r="IK99" s="65"/>
      <c r="IL99" s="64"/>
      <c r="IM99" s="65"/>
      <c r="IN99" s="64"/>
      <c r="IO99" s="65"/>
      <c r="IP99" s="64"/>
      <c r="IQ99" s="65"/>
      <c r="IR99" s="64"/>
      <c r="IS99" s="65"/>
      <c r="IT99" s="64"/>
      <c r="IU99" s="65"/>
      <c r="IV99" s="64"/>
      <c r="IW99" s="65"/>
      <c r="IX99" s="64"/>
      <c r="IY99" s="65"/>
      <c r="IZ99" s="64"/>
      <c r="JA99" s="65"/>
      <c r="JB99" s="64"/>
      <c r="JC99" s="65"/>
      <c r="JD99" s="64"/>
      <c r="JE99" s="65"/>
      <c r="JF99" s="64"/>
      <c r="JG99" s="65"/>
      <c r="JH99" s="64"/>
      <c r="JI99" s="65"/>
      <c r="JJ99" s="64"/>
      <c r="JK99" s="65"/>
      <c r="JL99" s="64"/>
      <c r="JM99" s="65"/>
      <c r="JN99" s="64"/>
      <c r="JO99" s="65"/>
      <c r="JP99" s="64"/>
      <c r="JQ99" s="65"/>
      <c r="JR99" s="64"/>
      <c r="JS99" s="65"/>
      <c r="JT99" s="64"/>
      <c r="JU99" s="65"/>
      <c r="JV99" s="64"/>
      <c r="JW99" s="65"/>
      <c r="JX99" s="64"/>
      <c r="JY99" s="65"/>
      <c r="JZ99" s="64"/>
      <c r="KA99" s="65"/>
      <c r="KB99" s="64"/>
      <c r="KC99" s="65"/>
      <c r="KD99" s="64"/>
      <c r="KE99" s="65"/>
      <c r="KF99" s="64"/>
      <c r="KG99" s="65"/>
      <c r="KH99" s="64"/>
      <c r="KI99" s="65"/>
      <c r="KJ99" s="64"/>
      <c r="KK99" s="65"/>
      <c r="KL99" s="64"/>
      <c r="KM99" s="65"/>
      <c r="KN99" s="64"/>
      <c r="KO99" s="65"/>
      <c r="KP99" s="64"/>
      <c r="KQ99" s="65"/>
      <c r="KR99" s="64"/>
      <c r="KS99" s="65"/>
      <c r="KT99" s="64"/>
      <c r="KU99" s="65"/>
      <c r="KV99" s="64"/>
      <c r="KW99" s="65"/>
      <c r="KX99" s="64"/>
      <c r="KY99" s="65"/>
      <c r="KZ99" s="64"/>
      <c r="LA99" s="65"/>
      <c r="LB99" s="64"/>
      <c r="LC99" s="65"/>
      <c r="LD99" s="64"/>
      <c r="LE99" s="65"/>
      <c r="LH99" s="3">
        <f t="shared" si="126"/>
        <v>0.94309765124191658</v>
      </c>
      <c r="LI99" s="10">
        <f t="shared" si="129"/>
        <v>0.39391954801096096</v>
      </c>
      <c r="LK99" s="12">
        <f t="shared" si="90"/>
        <v>0.94309765124191658</v>
      </c>
      <c r="LL99" s="10" cm="1">
        <f t="array" ref="LL99">INDEX(drag_functions_data,Q99,(2*chosen_drag_function))*$B$3</f>
        <v>0.39391954801096096</v>
      </c>
      <c r="LO99" s="3" t="e">
        <f t="shared" si="127"/>
        <v>#N/A</v>
      </c>
      <c r="LP99" s="10" t="e">
        <f t="shared" si="130"/>
        <v>#N/A</v>
      </c>
      <c r="LR99" s="12">
        <f t="shared" si="91"/>
        <v>0</v>
      </c>
      <c r="LS99" s="10" cm="1">
        <f t="array" ref="LS99">INDEX(drag_functions_data,Q99,(2*$B$6)) * $B$7</f>
        <v>0</v>
      </c>
      <c r="ME99" t="str">
        <f t="shared" si="92"/>
        <v/>
      </c>
      <c r="MG99" t="str">
        <f t="shared" si="93"/>
        <v/>
      </c>
      <c r="MI99" t="str">
        <f t="shared" si="94"/>
        <v/>
      </c>
      <c r="MO99" t="str">
        <f t="shared" si="95"/>
        <v/>
      </c>
      <c r="MQ99" t="str">
        <f t="shared" si="96"/>
        <v/>
      </c>
      <c r="MS99" t="str">
        <f t="shared" si="97"/>
        <v/>
      </c>
      <c r="MU99" t="str">
        <f t="shared" si="98"/>
        <v/>
      </c>
      <c r="MW99" t="str">
        <f t="shared" si="99"/>
        <v/>
      </c>
      <c r="MY99" t="str">
        <f t="shared" si="100"/>
        <v/>
      </c>
      <c r="NA99" t="str">
        <f t="shared" si="101"/>
        <v/>
      </c>
      <c r="NC99" t="str">
        <f t="shared" si="102"/>
        <v/>
      </c>
      <c r="NE99" t="str">
        <f t="shared" si="103"/>
        <v/>
      </c>
      <c r="NG99" t="str">
        <f t="shared" si="104"/>
        <v/>
      </c>
      <c r="NI99" t="str">
        <f t="shared" si="105"/>
        <v/>
      </c>
      <c r="NK99" t="str">
        <f t="shared" si="106"/>
        <v/>
      </c>
      <c r="NM99" t="str">
        <f t="shared" si="107"/>
        <v/>
      </c>
      <c r="NO99" t="str">
        <f t="shared" si="108"/>
        <v/>
      </c>
      <c r="NQ99" t="str">
        <f t="shared" si="109"/>
        <v/>
      </c>
      <c r="NS99" t="str">
        <f t="shared" si="110"/>
        <v/>
      </c>
      <c r="NU99" t="str">
        <f t="shared" si="111"/>
        <v/>
      </c>
      <c r="OA99" t="str">
        <f t="shared" si="112"/>
        <v/>
      </c>
      <c r="OC99" t="str">
        <f t="shared" si="113"/>
        <v/>
      </c>
      <c r="OE99" t="str">
        <f t="shared" si="114"/>
        <v/>
      </c>
      <c r="OG99" t="str">
        <f t="shared" si="115"/>
        <v/>
      </c>
      <c r="OI99" t="str">
        <f t="shared" si="116"/>
        <v/>
      </c>
      <c r="OK99" t="str">
        <f t="shared" si="117"/>
        <v/>
      </c>
      <c r="OM99" t="str">
        <f t="shared" si="118"/>
        <v/>
      </c>
      <c r="OO99" t="str">
        <f t="shared" si="119"/>
        <v/>
      </c>
      <c r="OQ99" t="str">
        <f t="shared" si="120"/>
        <v/>
      </c>
      <c r="OS99" t="str">
        <f t="shared" si="121"/>
        <v/>
      </c>
      <c r="OU99" t="str">
        <f t="shared" si="122"/>
        <v/>
      </c>
      <c r="OW99" t="str">
        <f t="shared" si="123"/>
        <v/>
      </c>
      <c r="OY99" t="str">
        <f t="shared" si="124"/>
        <v/>
      </c>
      <c r="PA99" t="str">
        <f t="shared" si="125"/>
        <v/>
      </c>
    </row>
    <row r="100" spans="17:417" x14ac:dyDescent="0.25">
      <c r="Q100" s="38">
        <f t="shared" si="128"/>
        <v>85</v>
      </c>
      <c r="R100" s="21"/>
      <c r="S100" s="22"/>
      <c r="T100" s="178"/>
      <c r="U100" s="179"/>
      <c r="V100" s="24"/>
      <c r="W100" s="24"/>
      <c r="X100" s="178">
        <v>0.95220991748572725</v>
      </c>
      <c r="Y100" s="179">
        <v>0.40694104477593984</v>
      </c>
      <c r="Z100" s="24"/>
      <c r="AA100" s="26"/>
      <c r="AB100" s="25"/>
      <c r="AC100" s="26"/>
      <c r="AD100" s="25"/>
      <c r="AE100" s="26"/>
      <c r="AF100" s="25"/>
      <c r="AG100" s="26"/>
      <c r="AH100" s="25"/>
      <c r="AI100" s="26"/>
      <c r="AJ100" s="25"/>
      <c r="AK100" s="26"/>
      <c r="AL100" s="25"/>
      <c r="AM100" s="26"/>
      <c r="AN100" s="25"/>
      <c r="AO100" s="26"/>
      <c r="AP100" s="25"/>
      <c r="AQ100" s="26"/>
      <c r="AR100" s="25"/>
      <c r="AS100" s="26"/>
      <c r="AT100" s="25"/>
      <c r="AU100" s="26"/>
      <c r="AV100" s="25"/>
      <c r="AW100" s="26"/>
      <c r="AX100" s="25"/>
      <c r="AY100" s="26"/>
      <c r="AZ100" s="25"/>
      <c r="BA100" s="26"/>
      <c r="BB100" s="25"/>
      <c r="BC100" s="26"/>
      <c r="BD100" s="25"/>
      <c r="BE100" s="26"/>
      <c r="BF100" s="25"/>
      <c r="BG100" s="26"/>
      <c r="BH100" s="25"/>
      <c r="BI100" s="26"/>
      <c r="BJ100" s="25"/>
      <c r="BK100" s="26"/>
      <c r="BL100" s="5"/>
      <c r="BM100" s="4"/>
      <c r="BN100" s="5"/>
      <c r="BO100" s="4"/>
      <c r="BP100" s="25"/>
      <c r="BQ100" s="26"/>
      <c r="BR100" s="25"/>
      <c r="BS100" s="26"/>
      <c r="BT100" s="25"/>
      <c r="BU100" s="26"/>
      <c r="BV100" s="25"/>
      <c r="BW100" s="26"/>
      <c r="BX100" s="25"/>
      <c r="BY100" s="26"/>
      <c r="BZ100" s="25"/>
      <c r="CA100" s="26"/>
      <c r="CB100" s="25"/>
      <c r="CC100" s="26"/>
      <c r="CD100" s="25"/>
      <c r="CE100" s="26"/>
      <c r="CF100" s="25"/>
      <c r="CG100" s="26"/>
      <c r="CH100" s="25"/>
      <c r="CI100" s="26"/>
      <c r="CJ100" s="25"/>
      <c r="CK100" s="26"/>
      <c r="CL100" s="5"/>
      <c r="CM100" s="4"/>
      <c r="CN100" s="25"/>
      <c r="CO100" s="26"/>
      <c r="CP100" s="315">
        <f t="shared" si="88"/>
        <v>21</v>
      </c>
      <c r="CQ100" s="26">
        <f t="shared" si="89"/>
        <v>8.7287156094396967E-2</v>
      </c>
      <c r="CR100" s="25"/>
      <c r="CS100" s="26"/>
      <c r="CT100" s="25"/>
      <c r="CU100" s="26"/>
      <c r="CV100" s="25"/>
      <c r="CW100" s="26"/>
      <c r="CX100" s="25"/>
      <c r="CY100" s="26"/>
      <c r="CZ100" s="264"/>
      <c r="DA100" s="265"/>
      <c r="DB100" s="264"/>
      <c r="DC100" s="265"/>
      <c r="DD100" s="264"/>
      <c r="DE100" s="265"/>
      <c r="DF100" s="64"/>
      <c r="DG100" s="65"/>
      <c r="DH100" s="64"/>
      <c r="DI100" s="65"/>
      <c r="DJ100" s="64"/>
      <c r="DK100" s="65"/>
      <c r="DL100" s="64"/>
      <c r="DM100" s="65"/>
      <c r="DN100" s="64"/>
      <c r="DO100" s="65"/>
      <c r="DP100" s="64"/>
      <c r="DQ100" s="65"/>
      <c r="DR100" s="64"/>
      <c r="DS100" s="65"/>
      <c r="DT100" s="64"/>
      <c r="DU100" s="65"/>
      <c r="DV100" s="64"/>
      <c r="DW100" s="65"/>
      <c r="DX100" s="64"/>
      <c r="DY100" s="65"/>
      <c r="DZ100" s="64"/>
      <c r="EA100" s="65"/>
      <c r="EB100" s="64"/>
      <c r="EC100" s="65"/>
      <c r="ED100" s="64"/>
      <c r="EE100" s="65"/>
      <c r="EF100" s="64"/>
      <c r="EG100" s="65"/>
      <c r="EH100" s="64"/>
      <c r="EI100" s="65"/>
      <c r="EJ100" s="64"/>
      <c r="EK100" s="65"/>
      <c r="EL100" s="64"/>
      <c r="EM100" s="65"/>
      <c r="EN100" s="64"/>
      <c r="EO100" s="65"/>
      <c r="EP100" s="64"/>
      <c r="EQ100" s="65"/>
      <c r="ER100" s="64"/>
      <c r="ES100" s="65"/>
      <c r="ET100" s="64"/>
      <c r="EU100" s="65"/>
      <c r="EV100" s="64"/>
      <c r="EW100" s="65"/>
      <c r="EX100" s="64"/>
      <c r="EY100" s="65"/>
      <c r="EZ100" s="64"/>
      <c r="FA100" s="65"/>
      <c r="FB100" s="64"/>
      <c r="FC100" s="65"/>
      <c r="FD100" s="64"/>
      <c r="FE100" s="65"/>
      <c r="FF100" s="64"/>
      <c r="FG100" s="65"/>
      <c r="FH100" s="64"/>
      <c r="FI100" s="65"/>
      <c r="FJ100" s="64"/>
      <c r="FK100" s="65"/>
      <c r="FL100" s="64"/>
      <c r="FM100" s="65"/>
      <c r="FN100" s="64"/>
      <c r="FO100" s="65"/>
      <c r="FP100" s="64"/>
      <c r="FQ100" s="65"/>
      <c r="FR100" s="64"/>
      <c r="FS100" s="65"/>
      <c r="FT100" s="64"/>
      <c r="FU100" s="65"/>
      <c r="FV100" s="64"/>
      <c r="FW100" s="65"/>
      <c r="FX100" s="64"/>
      <c r="FY100" s="65"/>
      <c r="FZ100" s="64"/>
      <c r="GA100" s="65"/>
      <c r="GB100" s="64"/>
      <c r="GC100" s="65"/>
      <c r="GD100" s="64"/>
      <c r="GE100" s="65"/>
      <c r="GF100" s="64"/>
      <c r="GG100" s="65"/>
      <c r="GH100" s="64"/>
      <c r="GI100" s="65"/>
      <c r="GJ100" s="64"/>
      <c r="GK100" s="65"/>
      <c r="GL100" s="64"/>
      <c r="GM100" s="65"/>
      <c r="GN100" s="64"/>
      <c r="GO100" s="65"/>
      <c r="GP100" s="64"/>
      <c r="GQ100" s="65"/>
      <c r="GR100" s="64"/>
      <c r="GS100" s="65"/>
      <c r="GT100" s="64"/>
      <c r="GU100" s="65"/>
      <c r="GV100" s="64"/>
      <c r="GW100" s="65"/>
      <c r="GX100" s="64"/>
      <c r="GY100" s="65"/>
      <c r="GZ100" s="64"/>
      <c r="HA100" s="65"/>
      <c r="HB100" s="64"/>
      <c r="HC100" s="65"/>
      <c r="HD100" s="64"/>
      <c r="HE100" s="65"/>
      <c r="HF100" s="64"/>
      <c r="HG100" s="65"/>
      <c r="HH100" s="64"/>
      <c r="HI100" s="65"/>
      <c r="HJ100" s="64"/>
      <c r="HK100" s="65"/>
      <c r="HL100" s="64"/>
      <c r="HM100" s="65"/>
      <c r="HN100" s="64"/>
      <c r="HO100" s="65"/>
      <c r="HP100" s="64"/>
      <c r="HQ100" s="65"/>
      <c r="HR100" s="64"/>
      <c r="HS100" s="65"/>
      <c r="HT100" s="64"/>
      <c r="HU100" s="65"/>
      <c r="HV100" s="64"/>
      <c r="HW100" s="65"/>
      <c r="HX100" s="64"/>
      <c r="HY100" s="65"/>
      <c r="HZ100" s="64"/>
      <c r="IA100" s="65"/>
      <c r="IB100" s="64"/>
      <c r="IC100" s="65"/>
      <c r="ID100" s="64"/>
      <c r="IE100" s="65"/>
      <c r="IF100" s="64"/>
      <c r="IG100" s="65"/>
      <c r="IH100" s="64"/>
      <c r="II100" s="65"/>
      <c r="IJ100" s="64"/>
      <c r="IK100" s="65"/>
      <c r="IL100" s="64"/>
      <c r="IM100" s="65"/>
      <c r="IN100" s="64"/>
      <c r="IO100" s="65"/>
      <c r="IP100" s="64"/>
      <c r="IQ100" s="65"/>
      <c r="IR100" s="64"/>
      <c r="IS100" s="65"/>
      <c r="IT100" s="64"/>
      <c r="IU100" s="65"/>
      <c r="IV100" s="64"/>
      <c r="IW100" s="65"/>
      <c r="IX100" s="64"/>
      <c r="IY100" s="65"/>
      <c r="IZ100" s="64"/>
      <c r="JA100" s="65"/>
      <c r="JB100" s="64"/>
      <c r="JC100" s="65"/>
      <c r="JD100" s="64"/>
      <c r="JE100" s="65"/>
      <c r="JF100" s="64"/>
      <c r="JG100" s="65"/>
      <c r="JH100" s="64"/>
      <c r="JI100" s="65"/>
      <c r="JJ100" s="64"/>
      <c r="JK100" s="65"/>
      <c r="JL100" s="64"/>
      <c r="JM100" s="65"/>
      <c r="JN100" s="64"/>
      <c r="JO100" s="65"/>
      <c r="JP100" s="64"/>
      <c r="JQ100" s="65"/>
      <c r="JR100" s="64"/>
      <c r="JS100" s="65"/>
      <c r="JT100" s="64"/>
      <c r="JU100" s="65"/>
      <c r="JV100" s="64"/>
      <c r="JW100" s="65"/>
      <c r="JX100" s="64"/>
      <c r="JY100" s="65"/>
      <c r="JZ100" s="64"/>
      <c r="KA100" s="65"/>
      <c r="KB100" s="64"/>
      <c r="KC100" s="65"/>
      <c r="KD100" s="64"/>
      <c r="KE100" s="65"/>
      <c r="KF100" s="64"/>
      <c r="KG100" s="65"/>
      <c r="KH100" s="64"/>
      <c r="KI100" s="65"/>
      <c r="KJ100" s="64"/>
      <c r="KK100" s="65"/>
      <c r="KL100" s="64"/>
      <c r="KM100" s="65"/>
      <c r="KN100" s="64"/>
      <c r="KO100" s="65"/>
      <c r="KP100" s="64"/>
      <c r="KQ100" s="65"/>
      <c r="KR100" s="64"/>
      <c r="KS100" s="65"/>
      <c r="KT100" s="64"/>
      <c r="KU100" s="65"/>
      <c r="KV100" s="64"/>
      <c r="KW100" s="65"/>
      <c r="KX100" s="64"/>
      <c r="KY100" s="65"/>
      <c r="KZ100" s="64"/>
      <c r="LA100" s="65"/>
      <c r="LB100" s="64"/>
      <c r="LC100" s="65"/>
      <c r="LD100" s="64"/>
      <c r="LE100" s="65"/>
      <c r="LH100" s="3">
        <f t="shared" si="126"/>
        <v>0.95220991748572725</v>
      </c>
      <c r="LI100" s="10">
        <f t="shared" si="129"/>
        <v>0.40694104477593984</v>
      </c>
      <c r="LK100" s="12">
        <f t="shared" si="90"/>
        <v>0.95220991748572725</v>
      </c>
      <c r="LL100" s="10" cm="1">
        <f t="array" ref="LL100">INDEX(drag_functions_data,Q100,(2*chosen_drag_function))*$B$3</f>
        <v>0.40694104477593984</v>
      </c>
      <c r="LO100" s="3" t="e">
        <f t="shared" si="127"/>
        <v>#N/A</v>
      </c>
      <c r="LP100" s="10" t="e">
        <f t="shared" si="130"/>
        <v>#N/A</v>
      </c>
      <c r="LR100" s="12">
        <f t="shared" si="91"/>
        <v>0</v>
      </c>
      <c r="LS100" s="10" cm="1">
        <f t="array" ref="LS100">INDEX(drag_functions_data,Q100,(2*$B$6)) * $B$7</f>
        <v>0</v>
      </c>
      <c r="ME100" t="str">
        <f t="shared" si="92"/>
        <v/>
      </c>
      <c r="MG100" t="str">
        <f t="shared" si="93"/>
        <v/>
      </c>
      <c r="MI100" t="str">
        <f t="shared" si="94"/>
        <v/>
      </c>
      <c r="MO100" t="str">
        <f t="shared" si="95"/>
        <v/>
      </c>
      <c r="MQ100" t="str">
        <f t="shared" si="96"/>
        <v/>
      </c>
      <c r="MS100" t="str">
        <f t="shared" si="97"/>
        <v/>
      </c>
      <c r="MU100" t="str">
        <f t="shared" si="98"/>
        <v/>
      </c>
      <c r="MW100" t="str">
        <f t="shared" si="99"/>
        <v/>
      </c>
      <c r="MY100" t="str">
        <f t="shared" si="100"/>
        <v/>
      </c>
      <c r="NA100" t="str">
        <f t="shared" si="101"/>
        <v/>
      </c>
      <c r="NC100" t="str">
        <f t="shared" si="102"/>
        <v/>
      </c>
      <c r="NE100" t="str">
        <f t="shared" si="103"/>
        <v/>
      </c>
      <c r="NG100" t="str">
        <f t="shared" si="104"/>
        <v/>
      </c>
      <c r="NI100" t="str">
        <f t="shared" si="105"/>
        <v/>
      </c>
      <c r="NK100" t="str">
        <f t="shared" si="106"/>
        <v/>
      </c>
      <c r="NM100" t="str">
        <f t="shared" si="107"/>
        <v/>
      </c>
      <c r="NO100" t="str">
        <f t="shared" si="108"/>
        <v/>
      </c>
      <c r="NQ100" t="str">
        <f t="shared" si="109"/>
        <v/>
      </c>
      <c r="NS100" t="str">
        <f t="shared" si="110"/>
        <v/>
      </c>
      <c r="NU100" t="str">
        <f t="shared" si="111"/>
        <v/>
      </c>
      <c r="OA100" t="str">
        <f t="shared" si="112"/>
        <v/>
      </c>
      <c r="OC100" t="str">
        <f t="shared" si="113"/>
        <v/>
      </c>
      <c r="OE100" t="str">
        <f t="shared" si="114"/>
        <v/>
      </c>
      <c r="OG100" t="str">
        <f t="shared" si="115"/>
        <v/>
      </c>
      <c r="OI100" t="str">
        <f t="shared" si="116"/>
        <v/>
      </c>
      <c r="OK100" t="str">
        <f t="shared" si="117"/>
        <v/>
      </c>
      <c r="OM100" t="str">
        <f t="shared" si="118"/>
        <v/>
      </c>
      <c r="OO100" t="str">
        <f t="shared" si="119"/>
        <v/>
      </c>
      <c r="OQ100" t="str">
        <f t="shared" si="120"/>
        <v/>
      </c>
      <c r="OS100" t="str">
        <f t="shared" si="121"/>
        <v/>
      </c>
      <c r="OU100" t="str">
        <f t="shared" si="122"/>
        <v/>
      </c>
      <c r="OW100" t="str">
        <f t="shared" si="123"/>
        <v/>
      </c>
      <c r="OY100" t="str">
        <f t="shared" si="124"/>
        <v/>
      </c>
      <c r="PA100" t="str">
        <f t="shared" si="125"/>
        <v/>
      </c>
    </row>
    <row r="101" spans="17:417" x14ac:dyDescent="0.25">
      <c r="Q101" s="38">
        <f t="shared" si="128"/>
        <v>86</v>
      </c>
      <c r="R101" s="21"/>
      <c r="S101" s="22"/>
      <c r="T101" s="178"/>
      <c r="U101" s="179"/>
      <c r="V101" s="24"/>
      <c r="W101" s="24"/>
      <c r="X101" s="178">
        <v>0.96123580568887013</v>
      </c>
      <c r="Y101" s="179">
        <v>0.41998546113083673</v>
      </c>
      <c r="Z101" s="24"/>
      <c r="AA101" s="26"/>
      <c r="AB101" s="25"/>
      <c r="AC101" s="26"/>
      <c r="AD101" s="25"/>
      <c r="AE101" s="26"/>
      <c r="AF101" s="25"/>
      <c r="AG101" s="26"/>
      <c r="AH101" s="25"/>
      <c r="AI101" s="26"/>
      <c r="AJ101" s="25"/>
      <c r="AK101" s="26"/>
      <c r="AL101" s="25"/>
      <c r="AM101" s="26"/>
      <c r="AN101" s="25"/>
      <c r="AO101" s="26"/>
      <c r="AP101" s="25"/>
      <c r="AQ101" s="26"/>
      <c r="AR101" s="25"/>
      <c r="AS101" s="26"/>
      <c r="AT101" s="25"/>
      <c r="AU101" s="26"/>
      <c r="AV101" s="25"/>
      <c r="AW101" s="26"/>
      <c r="AX101" s="25"/>
      <c r="AY101" s="26"/>
      <c r="AZ101" s="25"/>
      <c r="BA101" s="26"/>
      <c r="BB101" s="25"/>
      <c r="BC101" s="26"/>
      <c r="BD101" s="25"/>
      <c r="BE101" s="26"/>
      <c r="BF101" s="25"/>
      <c r="BG101" s="26"/>
      <c r="BH101" s="25"/>
      <c r="BI101" s="26"/>
      <c r="BJ101" s="25"/>
      <c r="BK101" s="26"/>
      <c r="BL101" s="5"/>
      <c r="BM101" s="4"/>
      <c r="BN101" s="5"/>
      <c r="BO101" s="4"/>
      <c r="BP101" s="25"/>
      <c r="BQ101" s="26"/>
      <c r="BR101" s="25"/>
      <c r="BS101" s="26"/>
      <c r="BT101" s="25"/>
      <c r="BU101" s="26"/>
      <c r="BV101" s="25"/>
      <c r="BW101" s="26"/>
      <c r="BX101" s="25"/>
      <c r="BY101" s="26"/>
      <c r="BZ101" s="25"/>
      <c r="CA101" s="26"/>
      <c r="CB101" s="25"/>
      <c r="CC101" s="26"/>
      <c r="CD101" s="25"/>
      <c r="CE101" s="26"/>
      <c r="CF101" s="25"/>
      <c r="CG101" s="26"/>
      <c r="CH101" s="25"/>
      <c r="CI101" s="26"/>
      <c r="CJ101" s="25"/>
      <c r="CK101" s="26"/>
      <c r="CL101" s="5"/>
      <c r="CM101" s="4"/>
      <c r="CN101" s="25"/>
      <c r="CO101" s="26"/>
      <c r="CP101" s="315">
        <f t="shared" si="88"/>
        <v>21.25</v>
      </c>
      <c r="CQ101" s="26">
        <f t="shared" si="89"/>
        <v>8.6772183127462474E-2</v>
      </c>
      <c r="CR101" s="25"/>
      <c r="CS101" s="26"/>
      <c r="CT101" s="25"/>
      <c r="CU101" s="26"/>
      <c r="CV101" s="25"/>
      <c r="CW101" s="26"/>
      <c r="CX101" s="25"/>
      <c r="CY101" s="26"/>
      <c r="CZ101" s="264"/>
      <c r="DA101" s="265"/>
      <c r="DB101" s="264"/>
      <c r="DC101" s="265"/>
      <c r="DD101" s="264"/>
      <c r="DE101" s="265"/>
      <c r="DF101" s="64"/>
      <c r="DG101" s="65"/>
      <c r="DH101" s="64"/>
      <c r="DI101" s="65"/>
      <c r="DJ101" s="64"/>
      <c r="DK101" s="65"/>
      <c r="DL101" s="64"/>
      <c r="DM101" s="65"/>
      <c r="DN101" s="64"/>
      <c r="DO101" s="65"/>
      <c r="DP101" s="64"/>
      <c r="DQ101" s="65"/>
      <c r="DR101" s="64"/>
      <c r="DS101" s="65"/>
      <c r="DT101" s="64"/>
      <c r="DU101" s="65"/>
      <c r="DV101" s="64"/>
      <c r="DW101" s="65"/>
      <c r="DX101" s="64"/>
      <c r="DY101" s="65"/>
      <c r="DZ101" s="64"/>
      <c r="EA101" s="65"/>
      <c r="EB101" s="64"/>
      <c r="EC101" s="65"/>
      <c r="ED101" s="64"/>
      <c r="EE101" s="65"/>
      <c r="EF101" s="64"/>
      <c r="EG101" s="65"/>
      <c r="EH101" s="64"/>
      <c r="EI101" s="65"/>
      <c r="EJ101" s="64"/>
      <c r="EK101" s="65"/>
      <c r="EL101" s="64"/>
      <c r="EM101" s="65"/>
      <c r="EN101" s="64"/>
      <c r="EO101" s="65"/>
      <c r="EP101" s="64"/>
      <c r="EQ101" s="65"/>
      <c r="ER101" s="64"/>
      <c r="ES101" s="65"/>
      <c r="ET101" s="64"/>
      <c r="EU101" s="65"/>
      <c r="EV101" s="64"/>
      <c r="EW101" s="65"/>
      <c r="EX101" s="64"/>
      <c r="EY101" s="65"/>
      <c r="EZ101" s="64"/>
      <c r="FA101" s="65"/>
      <c r="FB101" s="64"/>
      <c r="FC101" s="65"/>
      <c r="FD101" s="64"/>
      <c r="FE101" s="65"/>
      <c r="FF101" s="64"/>
      <c r="FG101" s="65"/>
      <c r="FH101" s="64"/>
      <c r="FI101" s="65"/>
      <c r="FJ101" s="64"/>
      <c r="FK101" s="65"/>
      <c r="FL101" s="64"/>
      <c r="FM101" s="65"/>
      <c r="FN101" s="64"/>
      <c r="FO101" s="65"/>
      <c r="FP101" s="64"/>
      <c r="FQ101" s="65"/>
      <c r="FR101" s="64"/>
      <c r="FS101" s="65"/>
      <c r="FT101" s="64"/>
      <c r="FU101" s="65"/>
      <c r="FV101" s="64"/>
      <c r="FW101" s="65"/>
      <c r="FX101" s="64"/>
      <c r="FY101" s="65"/>
      <c r="FZ101" s="64"/>
      <c r="GA101" s="65"/>
      <c r="GB101" s="64"/>
      <c r="GC101" s="65"/>
      <c r="GD101" s="64"/>
      <c r="GE101" s="65"/>
      <c r="GF101" s="64"/>
      <c r="GG101" s="65"/>
      <c r="GH101" s="64"/>
      <c r="GI101" s="65"/>
      <c r="GJ101" s="64"/>
      <c r="GK101" s="65"/>
      <c r="GL101" s="64"/>
      <c r="GM101" s="65"/>
      <c r="GN101" s="64"/>
      <c r="GO101" s="65"/>
      <c r="GP101" s="64"/>
      <c r="GQ101" s="65"/>
      <c r="GR101" s="64"/>
      <c r="GS101" s="65"/>
      <c r="GT101" s="64"/>
      <c r="GU101" s="65"/>
      <c r="GV101" s="64"/>
      <c r="GW101" s="65"/>
      <c r="GX101" s="64"/>
      <c r="GY101" s="65"/>
      <c r="GZ101" s="64"/>
      <c r="HA101" s="65"/>
      <c r="HB101" s="64"/>
      <c r="HC101" s="65"/>
      <c r="HD101" s="64"/>
      <c r="HE101" s="65"/>
      <c r="HF101" s="64"/>
      <c r="HG101" s="65"/>
      <c r="HH101" s="64"/>
      <c r="HI101" s="65"/>
      <c r="HJ101" s="64"/>
      <c r="HK101" s="65"/>
      <c r="HL101" s="64"/>
      <c r="HM101" s="65"/>
      <c r="HN101" s="64"/>
      <c r="HO101" s="65"/>
      <c r="HP101" s="64"/>
      <c r="HQ101" s="65"/>
      <c r="HR101" s="64"/>
      <c r="HS101" s="65"/>
      <c r="HT101" s="64"/>
      <c r="HU101" s="65"/>
      <c r="HV101" s="64"/>
      <c r="HW101" s="65"/>
      <c r="HX101" s="64"/>
      <c r="HY101" s="65"/>
      <c r="HZ101" s="64"/>
      <c r="IA101" s="65"/>
      <c r="IB101" s="64"/>
      <c r="IC101" s="65"/>
      <c r="ID101" s="64"/>
      <c r="IE101" s="65"/>
      <c r="IF101" s="64"/>
      <c r="IG101" s="65"/>
      <c r="IH101" s="64"/>
      <c r="II101" s="65"/>
      <c r="IJ101" s="64"/>
      <c r="IK101" s="65"/>
      <c r="IL101" s="64"/>
      <c r="IM101" s="65"/>
      <c r="IN101" s="64"/>
      <c r="IO101" s="65"/>
      <c r="IP101" s="64"/>
      <c r="IQ101" s="65"/>
      <c r="IR101" s="64"/>
      <c r="IS101" s="65"/>
      <c r="IT101" s="64"/>
      <c r="IU101" s="65"/>
      <c r="IV101" s="64"/>
      <c r="IW101" s="65"/>
      <c r="IX101" s="64"/>
      <c r="IY101" s="65"/>
      <c r="IZ101" s="64"/>
      <c r="JA101" s="65"/>
      <c r="JB101" s="64"/>
      <c r="JC101" s="65"/>
      <c r="JD101" s="64"/>
      <c r="JE101" s="65"/>
      <c r="JF101" s="64"/>
      <c r="JG101" s="65"/>
      <c r="JH101" s="64"/>
      <c r="JI101" s="65"/>
      <c r="JJ101" s="64"/>
      <c r="JK101" s="65"/>
      <c r="JL101" s="64"/>
      <c r="JM101" s="65"/>
      <c r="JN101" s="64"/>
      <c r="JO101" s="65"/>
      <c r="JP101" s="64"/>
      <c r="JQ101" s="65"/>
      <c r="JR101" s="64"/>
      <c r="JS101" s="65"/>
      <c r="JT101" s="64"/>
      <c r="JU101" s="65"/>
      <c r="JV101" s="64"/>
      <c r="JW101" s="65"/>
      <c r="JX101" s="64"/>
      <c r="JY101" s="65"/>
      <c r="JZ101" s="64"/>
      <c r="KA101" s="65"/>
      <c r="KB101" s="64"/>
      <c r="KC101" s="65"/>
      <c r="KD101" s="64"/>
      <c r="KE101" s="65"/>
      <c r="KF101" s="64"/>
      <c r="KG101" s="65"/>
      <c r="KH101" s="64"/>
      <c r="KI101" s="65"/>
      <c r="KJ101" s="64"/>
      <c r="KK101" s="65"/>
      <c r="KL101" s="64"/>
      <c r="KM101" s="65"/>
      <c r="KN101" s="64"/>
      <c r="KO101" s="65"/>
      <c r="KP101" s="64"/>
      <c r="KQ101" s="65"/>
      <c r="KR101" s="64"/>
      <c r="KS101" s="65"/>
      <c r="KT101" s="64"/>
      <c r="KU101" s="65"/>
      <c r="KV101" s="64"/>
      <c r="KW101" s="65"/>
      <c r="KX101" s="64"/>
      <c r="KY101" s="65"/>
      <c r="KZ101" s="64"/>
      <c r="LA101" s="65"/>
      <c r="LB101" s="64"/>
      <c r="LC101" s="65"/>
      <c r="LD101" s="64"/>
      <c r="LE101" s="65"/>
      <c r="LH101" s="3">
        <f t="shared" si="126"/>
        <v>0.96123580568887013</v>
      </c>
      <c r="LI101" s="10">
        <f t="shared" si="129"/>
        <v>0.41998546113083673</v>
      </c>
      <c r="LK101" s="12">
        <f t="shared" si="90"/>
        <v>0.96123580568887013</v>
      </c>
      <c r="LL101" s="10" cm="1">
        <f t="array" ref="LL101">INDEX(drag_functions_data,Q101,(2*chosen_drag_function))*$B$3</f>
        <v>0.41998546113083673</v>
      </c>
      <c r="LO101" s="3" t="e">
        <f t="shared" si="127"/>
        <v>#N/A</v>
      </c>
      <c r="LP101" s="10" t="e">
        <f t="shared" si="130"/>
        <v>#N/A</v>
      </c>
      <c r="LR101" s="12">
        <f t="shared" si="91"/>
        <v>0</v>
      </c>
      <c r="LS101" s="10" cm="1">
        <f t="array" ref="LS101">INDEX(drag_functions_data,Q101,(2*$B$6)) * $B$7</f>
        <v>0</v>
      </c>
      <c r="ME101" t="str">
        <f t="shared" si="92"/>
        <v/>
      </c>
      <c r="MG101" t="str">
        <f t="shared" si="93"/>
        <v/>
      </c>
      <c r="MI101" t="str">
        <f t="shared" si="94"/>
        <v/>
      </c>
      <c r="MO101" t="str">
        <f t="shared" si="95"/>
        <v/>
      </c>
      <c r="MQ101" t="str">
        <f t="shared" si="96"/>
        <v/>
      </c>
      <c r="MS101" t="str">
        <f t="shared" si="97"/>
        <v/>
      </c>
      <c r="MU101" t="str">
        <f t="shared" si="98"/>
        <v/>
      </c>
      <c r="MW101" t="str">
        <f t="shared" si="99"/>
        <v/>
      </c>
      <c r="MY101" t="str">
        <f t="shared" si="100"/>
        <v/>
      </c>
      <c r="NA101" t="str">
        <f t="shared" si="101"/>
        <v/>
      </c>
      <c r="NC101" t="str">
        <f t="shared" si="102"/>
        <v/>
      </c>
      <c r="NE101" t="str">
        <f t="shared" si="103"/>
        <v/>
      </c>
      <c r="NG101" t="str">
        <f t="shared" si="104"/>
        <v/>
      </c>
      <c r="NI101" t="str">
        <f t="shared" si="105"/>
        <v/>
      </c>
      <c r="NK101" t="str">
        <f t="shared" si="106"/>
        <v/>
      </c>
      <c r="NM101" t="str">
        <f t="shared" si="107"/>
        <v/>
      </c>
      <c r="NO101" t="str">
        <f t="shared" si="108"/>
        <v/>
      </c>
      <c r="NQ101" t="str">
        <f t="shared" si="109"/>
        <v/>
      </c>
      <c r="NS101" t="str">
        <f t="shared" si="110"/>
        <v/>
      </c>
      <c r="NU101" t="str">
        <f t="shared" si="111"/>
        <v/>
      </c>
      <c r="OA101" t="str">
        <f t="shared" si="112"/>
        <v/>
      </c>
      <c r="OC101" t="str">
        <f t="shared" si="113"/>
        <v/>
      </c>
      <c r="OE101" t="str">
        <f t="shared" si="114"/>
        <v/>
      </c>
      <c r="OG101" t="str">
        <f t="shared" si="115"/>
        <v/>
      </c>
      <c r="OI101" t="str">
        <f t="shared" si="116"/>
        <v/>
      </c>
      <c r="OK101" t="str">
        <f t="shared" si="117"/>
        <v/>
      </c>
      <c r="OM101" t="str">
        <f t="shared" si="118"/>
        <v/>
      </c>
      <c r="OO101" t="str">
        <f t="shared" si="119"/>
        <v/>
      </c>
      <c r="OQ101" t="str">
        <f t="shared" si="120"/>
        <v/>
      </c>
      <c r="OS101" t="str">
        <f t="shared" si="121"/>
        <v/>
      </c>
      <c r="OU101" t="str">
        <f t="shared" si="122"/>
        <v/>
      </c>
      <c r="OW101" t="str">
        <f t="shared" si="123"/>
        <v/>
      </c>
      <c r="OY101" t="str">
        <f t="shared" si="124"/>
        <v/>
      </c>
      <c r="PA101" t="str">
        <f t="shared" si="125"/>
        <v/>
      </c>
    </row>
    <row r="102" spans="17:417" x14ac:dyDescent="0.25">
      <c r="Q102" s="38">
        <f t="shared" si="128"/>
        <v>87</v>
      </c>
      <c r="R102" s="21"/>
      <c r="S102" s="22"/>
      <c r="T102" s="178"/>
      <c r="U102" s="179"/>
      <c r="V102" s="24"/>
      <c r="W102" s="24"/>
      <c r="X102" s="178">
        <v>0.97017772666583468</v>
      </c>
      <c r="Y102" s="179">
        <v>0.43292522997015254</v>
      </c>
      <c r="Z102" s="24"/>
      <c r="AA102" s="26"/>
      <c r="AB102" s="25"/>
      <c r="AC102" s="26"/>
      <c r="AD102" s="25"/>
      <c r="AE102" s="26"/>
      <c r="AF102" s="25"/>
      <c r="AG102" s="26"/>
      <c r="AH102" s="25"/>
      <c r="AI102" s="26"/>
      <c r="AJ102" s="25"/>
      <c r="AK102" s="26"/>
      <c r="AL102" s="25"/>
      <c r="AM102" s="26"/>
      <c r="AN102" s="25"/>
      <c r="AO102" s="26"/>
      <c r="AP102" s="25"/>
      <c r="AQ102" s="26"/>
      <c r="AR102" s="25"/>
      <c r="AS102" s="26"/>
      <c r="AT102" s="25"/>
      <c r="AU102" s="26"/>
      <c r="AV102" s="25"/>
      <c r="AW102" s="26"/>
      <c r="AX102" s="25"/>
      <c r="AY102" s="26"/>
      <c r="AZ102" s="25"/>
      <c r="BA102" s="26"/>
      <c r="BB102" s="25"/>
      <c r="BC102" s="26"/>
      <c r="BD102" s="25"/>
      <c r="BE102" s="26"/>
      <c r="BF102" s="25"/>
      <c r="BG102" s="26"/>
      <c r="BH102" s="25"/>
      <c r="BI102" s="26"/>
      <c r="BJ102" s="25"/>
      <c r="BK102" s="26"/>
      <c r="BL102" s="5"/>
      <c r="BM102" s="4"/>
      <c r="BN102" s="5"/>
      <c r="BO102" s="4"/>
      <c r="BP102" s="25"/>
      <c r="BQ102" s="26"/>
      <c r="BR102" s="25"/>
      <c r="BS102" s="26"/>
      <c r="BT102" s="25"/>
      <c r="BU102" s="26"/>
      <c r="BV102" s="25"/>
      <c r="BW102" s="26"/>
      <c r="BX102" s="25"/>
      <c r="BY102" s="26"/>
      <c r="BZ102" s="25"/>
      <c r="CA102" s="26"/>
      <c r="CB102" s="25"/>
      <c r="CC102" s="26"/>
      <c r="CD102" s="25"/>
      <c r="CE102" s="26"/>
      <c r="CF102" s="25"/>
      <c r="CG102" s="26"/>
      <c r="CH102" s="25"/>
      <c r="CI102" s="26"/>
      <c r="CJ102" s="25"/>
      <c r="CK102" s="26"/>
      <c r="CL102" s="5"/>
      <c r="CM102" s="4"/>
      <c r="CN102" s="25"/>
      <c r="CO102" s="26"/>
      <c r="CP102" s="315">
        <f t="shared" si="88"/>
        <v>21.5</v>
      </c>
      <c r="CQ102" s="26">
        <f t="shared" si="89"/>
        <v>8.6266218562750741E-2</v>
      </c>
      <c r="CR102" s="25"/>
      <c r="CS102" s="26"/>
      <c r="CT102" s="25"/>
      <c r="CU102" s="26"/>
      <c r="CV102" s="25"/>
      <c r="CW102" s="26"/>
      <c r="CX102" s="25"/>
      <c r="CY102" s="26"/>
      <c r="CZ102" s="264"/>
      <c r="DA102" s="265"/>
      <c r="DB102" s="264"/>
      <c r="DC102" s="265"/>
      <c r="DD102" s="264"/>
      <c r="DE102" s="265"/>
      <c r="DF102" s="64"/>
      <c r="DG102" s="65"/>
      <c r="DH102" s="64"/>
      <c r="DI102" s="65"/>
      <c r="DJ102" s="64"/>
      <c r="DK102" s="65"/>
      <c r="DL102" s="64"/>
      <c r="DM102" s="65"/>
      <c r="DN102" s="64"/>
      <c r="DO102" s="65"/>
      <c r="DP102" s="64"/>
      <c r="DQ102" s="65"/>
      <c r="DR102" s="64"/>
      <c r="DS102" s="65"/>
      <c r="DT102" s="64"/>
      <c r="DU102" s="65"/>
      <c r="DV102" s="64"/>
      <c r="DW102" s="65"/>
      <c r="DX102" s="64"/>
      <c r="DY102" s="65"/>
      <c r="DZ102" s="64"/>
      <c r="EA102" s="65"/>
      <c r="EB102" s="64"/>
      <c r="EC102" s="65"/>
      <c r="ED102" s="64"/>
      <c r="EE102" s="65"/>
      <c r="EF102" s="64"/>
      <c r="EG102" s="65"/>
      <c r="EH102" s="64"/>
      <c r="EI102" s="65"/>
      <c r="EJ102" s="64"/>
      <c r="EK102" s="65"/>
      <c r="EL102" s="64"/>
      <c r="EM102" s="65"/>
      <c r="EN102" s="64"/>
      <c r="EO102" s="65"/>
      <c r="EP102" s="64"/>
      <c r="EQ102" s="65"/>
      <c r="ER102" s="64"/>
      <c r="ES102" s="65"/>
      <c r="ET102" s="64"/>
      <c r="EU102" s="65"/>
      <c r="EV102" s="64"/>
      <c r="EW102" s="65"/>
      <c r="EX102" s="64"/>
      <c r="EY102" s="65"/>
      <c r="EZ102" s="64"/>
      <c r="FA102" s="65"/>
      <c r="FB102" s="64"/>
      <c r="FC102" s="65"/>
      <c r="FD102" s="64"/>
      <c r="FE102" s="65"/>
      <c r="FF102" s="64"/>
      <c r="FG102" s="65"/>
      <c r="FH102" s="64"/>
      <c r="FI102" s="65"/>
      <c r="FJ102" s="64"/>
      <c r="FK102" s="65"/>
      <c r="FL102" s="64"/>
      <c r="FM102" s="65"/>
      <c r="FN102" s="64"/>
      <c r="FO102" s="65"/>
      <c r="FP102" s="64"/>
      <c r="FQ102" s="65"/>
      <c r="FR102" s="64"/>
      <c r="FS102" s="65"/>
      <c r="FT102" s="64"/>
      <c r="FU102" s="65"/>
      <c r="FV102" s="64"/>
      <c r="FW102" s="65"/>
      <c r="FX102" s="64"/>
      <c r="FY102" s="65"/>
      <c r="FZ102" s="64"/>
      <c r="GA102" s="65"/>
      <c r="GB102" s="64"/>
      <c r="GC102" s="65"/>
      <c r="GD102" s="64"/>
      <c r="GE102" s="65"/>
      <c r="GF102" s="64"/>
      <c r="GG102" s="65"/>
      <c r="GH102" s="64"/>
      <c r="GI102" s="65"/>
      <c r="GJ102" s="64"/>
      <c r="GK102" s="65"/>
      <c r="GL102" s="64"/>
      <c r="GM102" s="65"/>
      <c r="GN102" s="64"/>
      <c r="GO102" s="65"/>
      <c r="GP102" s="64"/>
      <c r="GQ102" s="65"/>
      <c r="GR102" s="64"/>
      <c r="GS102" s="65"/>
      <c r="GT102" s="64"/>
      <c r="GU102" s="65"/>
      <c r="GV102" s="64"/>
      <c r="GW102" s="65"/>
      <c r="GX102" s="64"/>
      <c r="GY102" s="65"/>
      <c r="GZ102" s="64"/>
      <c r="HA102" s="65"/>
      <c r="HB102" s="64"/>
      <c r="HC102" s="65"/>
      <c r="HD102" s="64"/>
      <c r="HE102" s="65"/>
      <c r="HF102" s="64"/>
      <c r="HG102" s="65"/>
      <c r="HH102" s="64"/>
      <c r="HI102" s="65"/>
      <c r="HJ102" s="64"/>
      <c r="HK102" s="65"/>
      <c r="HL102" s="64"/>
      <c r="HM102" s="65"/>
      <c r="HN102" s="64"/>
      <c r="HO102" s="65"/>
      <c r="HP102" s="64"/>
      <c r="HQ102" s="65"/>
      <c r="HR102" s="64"/>
      <c r="HS102" s="65"/>
      <c r="HT102" s="64"/>
      <c r="HU102" s="65"/>
      <c r="HV102" s="64"/>
      <c r="HW102" s="65"/>
      <c r="HX102" s="64"/>
      <c r="HY102" s="65"/>
      <c r="HZ102" s="64"/>
      <c r="IA102" s="65"/>
      <c r="IB102" s="64"/>
      <c r="IC102" s="65"/>
      <c r="ID102" s="64"/>
      <c r="IE102" s="65"/>
      <c r="IF102" s="64"/>
      <c r="IG102" s="65"/>
      <c r="IH102" s="64"/>
      <c r="II102" s="65"/>
      <c r="IJ102" s="64"/>
      <c r="IK102" s="65"/>
      <c r="IL102" s="64"/>
      <c r="IM102" s="65"/>
      <c r="IN102" s="64"/>
      <c r="IO102" s="65"/>
      <c r="IP102" s="64"/>
      <c r="IQ102" s="65"/>
      <c r="IR102" s="64"/>
      <c r="IS102" s="65"/>
      <c r="IT102" s="64"/>
      <c r="IU102" s="65"/>
      <c r="IV102" s="64"/>
      <c r="IW102" s="65"/>
      <c r="IX102" s="64"/>
      <c r="IY102" s="65"/>
      <c r="IZ102" s="64"/>
      <c r="JA102" s="65"/>
      <c r="JB102" s="64"/>
      <c r="JC102" s="65"/>
      <c r="JD102" s="64"/>
      <c r="JE102" s="65"/>
      <c r="JF102" s="64"/>
      <c r="JG102" s="65"/>
      <c r="JH102" s="64"/>
      <c r="JI102" s="65"/>
      <c r="JJ102" s="64"/>
      <c r="JK102" s="65"/>
      <c r="JL102" s="64"/>
      <c r="JM102" s="65"/>
      <c r="JN102" s="64"/>
      <c r="JO102" s="65"/>
      <c r="JP102" s="64"/>
      <c r="JQ102" s="65"/>
      <c r="JR102" s="64"/>
      <c r="JS102" s="65"/>
      <c r="JT102" s="64"/>
      <c r="JU102" s="65"/>
      <c r="JV102" s="64"/>
      <c r="JW102" s="65"/>
      <c r="JX102" s="64"/>
      <c r="JY102" s="65"/>
      <c r="JZ102" s="64"/>
      <c r="KA102" s="65"/>
      <c r="KB102" s="64"/>
      <c r="KC102" s="65"/>
      <c r="KD102" s="64"/>
      <c r="KE102" s="65"/>
      <c r="KF102" s="64"/>
      <c r="KG102" s="65"/>
      <c r="KH102" s="64"/>
      <c r="KI102" s="65"/>
      <c r="KJ102" s="64"/>
      <c r="KK102" s="65"/>
      <c r="KL102" s="64"/>
      <c r="KM102" s="65"/>
      <c r="KN102" s="64"/>
      <c r="KO102" s="65"/>
      <c r="KP102" s="64"/>
      <c r="KQ102" s="65"/>
      <c r="KR102" s="64"/>
      <c r="KS102" s="65"/>
      <c r="KT102" s="64"/>
      <c r="KU102" s="65"/>
      <c r="KV102" s="64"/>
      <c r="KW102" s="65"/>
      <c r="KX102" s="64"/>
      <c r="KY102" s="65"/>
      <c r="KZ102" s="64"/>
      <c r="LA102" s="65"/>
      <c r="LB102" s="64"/>
      <c r="LC102" s="65"/>
      <c r="LD102" s="64"/>
      <c r="LE102" s="65"/>
      <c r="LH102" s="3">
        <f t="shared" si="126"/>
        <v>0.97017772666583468</v>
      </c>
      <c r="LI102" s="10">
        <f t="shared" si="129"/>
        <v>0.43292522997015254</v>
      </c>
      <c r="LK102" s="12">
        <f t="shared" si="90"/>
        <v>0.97017772666583468</v>
      </c>
      <c r="LL102" s="10" cm="1">
        <f t="array" ref="LL102">INDEX(drag_functions_data,Q102,(2*chosen_drag_function))*$B$3</f>
        <v>0.43292522997015254</v>
      </c>
      <c r="LO102" s="3" t="e">
        <f t="shared" si="127"/>
        <v>#N/A</v>
      </c>
      <c r="LP102" s="10" t="e">
        <f t="shared" si="130"/>
        <v>#N/A</v>
      </c>
      <c r="LR102" s="12">
        <f t="shared" si="91"/>
        <v>0</v>
      </c>
      <c r="LS102" s="10" cm="1">
        <f t="array" ref="LS102">INDEX(drag_functions_data,Q102,(2*$B$6)) * $B$7</f>
        <v>0</v>
      </c>
      <c r="ME102" t="str">
        <f t="shared" si="92"/>
        <v/>
      </c>
      <c r="MG102" t="str">
        <f t="shared" si="93"/>
        <v/>
      </c>
      <c r="MI102" t="str">
        <f t="shared" si="94"/>
        <v/>
      </c>
      <c r="MO102" t="str">
        <f t="shared" si="95"/>
        <v/>
      </c>
      <c r="MQ102" t="str">
        <f t="shared" si="96"/>
        <v/>
      </c>
      <c r="MS102" t="str">
        <f t="shared" si="97"/>
        <v/>
      </c>
      <c r="MU102" t="str">
        <f t="shared" si="98"/>
        <v/>
      </c>
      <c r="MW102" t="str">
        <f t="shared" si="99"/>
        <v/>
      </c>
      <c r="MY102" t="str">
        <f t="shared" si="100"/>
        <v/>
      </c>
      <c r="NA102" t="str">
        <f t="shared" si="101"/>
        <v/>
      </c>
      <c r="NC102" t="str">
        <f t="shared" si="102"/>
        <v/>
      </c>
      <c r="NE102" t="str">
        <f t="shared" si="103"/>
        <v/>
      </c>
      <c r="NG102" t="str">
        <f t="shared" si="104"/>
        <v/>
      </c>
      <c r="NI102" t="str">
        <f t="shared" si="105"/>
        <v/>
      </c>
      <c r="NK102" t="str">
        <f t="shared" si="106"/>
        <v/>
      </c>
      <c r="NM102" t="str">
        <f t="shared" si="107"/>
        <v/>
      </c>
      <c r="NO102" t="str">
        <f t="shared" si="108"/>
        <v/>
      </c>
      <c r="NQ102" t="str">
        <f t="shared" si="109"/>
        <v/>
      </c>
      <c r="NS102" t="str">
        <f t="shared" si="110"/>
        <v/>
      </c>
      <c r="NU102" t="str">
        <f t="shared" si="111"/>
        <v/>
      </c>
      <c r="OA102" t="str">
        <f t="shared" si="112"/>
        <v/>
      </c>
      <c r="OC102" t="str">
        <f t="shared" si="113"/>
        <v/>
      </c>
      <c r="OE102" t="str">
        <f t="shared" si="114"/>
        <v/>
      </c>
      <c r="OG102" t="str">
        <f t="shared" si="115"/>
        <v/>
      </c>
      <c r="OI102" t="str">
        <f t="shared" si="116"/>
        <v/>
      </c>
      <c r="OK102" t="str">
        <f t="shared" si="117"/>
        <v/>
      </c>
      <c r="OM102" t="str">
        <f t="shared" si="118"/>
        <v/>
      </c>
      <c r="OO102" t="str">
        <f t="shared" si="119"/>
        <v/>
      </c>
      <c r="OQ102" t="str">
        <f t="shared" si="120"/>
        <v/>
      </c>
      <c r="OS102" t="str">
        <f t="shared" si="121"/>
        <v/>
      </c>
      <c r="OU102" t="str">
        <f t="shared" si="122"/>
        <v/>
      </c>
      <c r="OW102" t="str">
        <f t="shared" si="123"/>
        <v/>
      </c>
      <c r="OY102" t="str">
        <f t="shared" si="124"/>
        <v/>
      </c>
      <c r="PA102" t="str">
        <f t="shared" si="125"/>
        <v/>
      </c>
    </row>
    <row r="103" spans="17:417" x14ac:dyDescent="0.25">
      <c r="Q103" s="38">
        <f t="shared" si="128"/>
        <v>88</v>
      </c>
      <c r="R103" s="21"/>
      <c r="S103" s="22"/>
      <c r="T103" s="178"/>
      <c r="U103" s="179"/>
      <c r="V103" s="24"/>
      <c r="W103" s="24"/>
      <c r="X103" s="178">
        <v>0.97903798113180618</v>
      </c>
      <c r="Y103" s="179">
        <v>0.44592791083636096</v>
      </c>
      <c r="Z103" s="24"/>
      <c r="AA103" s="26"/>
      <c r="AB103" s="25"/>
      <c r="AC103" s="26"/>
      <c r="AD103" s="25"/>
      <c r="AE103" s="26"/>
      <c r="AF103" s="25"/>
      <c r="AG103" s="26"/>
      <c r="AH103" s="25"/>
      <c r="AI103" s="26"/>
      <c r="AJ103" s="25"/>
      <c r="AK103" s="26"/>
      <c r="AL103" s="25"/>
      <c r="AM103" s="26"/>
      <c r="AN103" s="25"/>
      <c r="AO103" s="26"/>
      <c r="AP103" s="25"/>
      <c r="AQ103" s="26"/>
      <c r="AR103" s="25"/>
      <c r="AS103" s="26"/>
      <c r="AT103" s="25"/>
      <c r="AU103" s="26"/>
      <c r="AV103" s="25"/>
      <c r="AW103" s="26"/>
      <c r="AX103" s="25"/>
      <c r="AY103" s="26"/>
      <c r="AZ103" s="25"/>
      <c r="BA103" s="26"/>
      <c r="BB103" s="25"/>
      <c r="BC103" s="26"/>
      <c r="BD103" s="25"/>
      <c r="BE103" s="26"/>
      <c r="BF103" s="25"/>
      <c r="BG103" s="26"/>
      <c r="BH103" s="25"/>
      <c r="BI103" s="26"/>
      <c r="BJ103" s="25"/>
      <c r="BK103" s="26"/>
      <c r="BL103" s="5"/>
      <c r="BM103" s="4"/>
      <c r="BN103" s="5"/>
      <c r="BO103" s="4"/>
      <c r="BP103" s="25"/>
      <c r="BQ103" s="26"/>
      <c r="BR103" s="25"/>
      <c r="BS103" s="26"/>
      <c r="BT103" s="25"/>
      <c r="BU103" s="26"/>
      <c r="BV103" s="25"/>
      <c r="BW103" s="26"/>
      <c r="BX103" s="25"/>
      <c r="BY103" s="26"/>
      <c r="BZ103" s="25"/>
      <c r="CA103" s="26"/>
      <c r="CB103" s="25"/>
      <c r="CC103" s="26"/>
      <c r="CD103" s="25"/>
      <c r="CE103" s="26"/>
      <c r="CF103" s="25"/>
      <c r="CG103" s="26"/>
      <c r="CH103" s="25"/>
      <c r="CI103" s="26"/>
      <c r="CJ103" s="25"/>
      <c r="CK103" s="26"/>
      <c r="CL103" s="5"/>
      <c r="CM103" s="4"/>
      <c r="CN103" s="25"/>
      <c r="CO103" s="26"/>
      <c r="CP103" s="315">
        <f t="shared" si="88"/>
        <v>21.75</v>
      </c>
      <c r="CQ103" s="26">
        <f t="shared" si="89"/>
        <v>8.5769002787023582E-2</v>
      </c>
      <c r="CR103" s="25"/>
      <c r="CS103" s="26"/>
      <c r="CT103" s="25"/>
      <c r="CU103" s="26"/>
      <c r="CV103" s="25"/>
      <c r="CW103" s="26"/>
      <c r="CX103" s="25"/>
      <c r="CY103" s="26"/>
      <c r="CZ103" s="264"/>
      <c r="DA103" s="265"/>
      <c r="DB103" s="264"/>
      <c r="DC103" s="265"/>
      <c r="DD103" s="264"/>
      <c r="DE103" s="265"/>
      <c r="DF103" s="64"/>
      <c r="DG103" s="65"/>
      <c r="DH103" s="64"/>
      <c r="DI103" s="65"/>
      <c r="DJ103" s="64"/>
      <c r="DK103" s="65"/>
      <c r="DL103" s="64"/>
      <c r="DM103" s="65"/>
      <c r="DN103" s="64"/>
      <c r="DO103" s="65"/>
      <c r="DP103" s="64"/>
      <c r="DQ103" s="65"/>
      <c r="DR103" s="64"/>
      <c r="DS103" s="65"/>
      <c r="DT103" s="64"/>
      <c r="DU103" s="65"/>
      <c r="DV103" s="64"/>
      <c r="DW103" s="65"/>
      <c r="DX103" s="64"/>
      <c r="DY103" s="65"/>
      <c r="DZ103" s="64"/>
      <c r="EA103" s="65"/>
      <c r="EB103" s="64"/>
      <c r="EC103" s="65"/>
      <c r="ED103" s="64"/>
      <c r="EE103" s="65"/>
      <c r="EF103" s="64"/>
      <c r="EG103" s="65"/>
      <c r="EH103" s="64"/>
      <c r="EI103" s="65"/>
      <c r="EJ103" s="64"/>
      <c r="EK103" s="65"/>
      <c r="EL103" s="64"/>
      <c r="EM103" s="65"/>
      <c r="EN103" s="64"/>
      <c r="EO103" s="65"/>
      <c r="EP103" s="64"/>
      <c r="EQ103" s="65"/>
      <c r="ER103" s="64"/>
      <c r="ES103" s="65"/>
      <c r="ET103" s="64"/>
      <c r="EU103" s="65"/>
      <c r="EV103" s="64"/>
      <c r="EW103" s="65"/>
      <c r="EX103" s="64"/>
      <c r="EY103" s="65"/>
      <c r="EZ103" s="64"/>
      <c r="FA103" s="65"/>
      <c r="FB103" s="64"/>
      <c r="FC103" s="65"/>
      <c r="FD103" s="64"/>
      <c r="FE103" s="65"/>
      <c r="FF103" s="64"/>
      <c r="FG103" s="65"/>
      <c r="FH103" s="64"/>
      <c r="FI103" s="65"/>
      <c r="FJ103" s="64"/>
      <c r="FK103" s="65"/>
      <c r="FL103" s="64"/>
      <c r="FM103" s="65"/>
      <c r="FN103" s="64"/>
      <c r="FO103" s="65"/>
      <c r="FP103" s="64"/>
      <c r="FQ103" s="65"/>
      <c r="FR103" s="64"/>
      <c r="FS103" s="65"/>
      <c r="FT103" s="64"/>
      <c r="FU103" s="65"/>
      <c r="FV103" s="64"/>
      <c r="FW103" s="65"/>
      <c r="FX103" s="64"/>
      <c r="FY103" s="65"/>
      <c r="FZ103" s="64"/>
      <c r="GA103" s="65"/>
      <c r="GB103" s="64"/>
      <c r="GC103" s="65"/>
      <c r="GD103" s="64"/>
      <c r="GE103" s="65"/>
      <c r="GF103" s="64"/>
      <c r="GG103" s="65"/>
      <c r="GH103" s="64"/>
      <c r="GI103" s="65"/>
      <c r="GJ103" s="64"/>
      <c r="GK103" s="65"/>
      <c r="GL103" s="64"/>
      <c r="GM103" s="65"/>
      <c r="GN103" s="64"/>
      <c r="GO103" s="65"/>
      <c r="GP103" s="64"/>
      <c r="GQ103" s="65"/>
      <c r="GR103" s="64"/>
      <c r="GS103" s="65"/>
      <c r="GT103" s="64"/>
      <c r="GU103" s="65"/>
      <c r="GV103" s="64"/>
      <c r="GW103" s="65"/>
      <c r="GX103" s="64"/>
      <c r="GY103" s="65"/>
      <c r="GZ103" s="64"/>
      <c r="HA103" s="65"/>
      <c r="HB103" s="64"/>
      <c r="HC103" s="65"/>
      <c r="HD103" s="64"/>
      <c r="HE103" s="65"/>
      <c r="HF103" s="64"/>
      <c r="HG103" s="65"/>
      <c r="HH103" s="64"/>
      <c r="HI103" s="65"/>
      <c r="HJ103" s="64"/>
      <c r="HK103" s="65"/>
      <c r="HL103" s="64"/>
      <c r="HM103" s="65"/>
      <c r="HN103" s="64"/>
      <c r="HO103" s="65"/>
      <c r="HP103" s="64"/>
      <c r="HQ103" s="65"/>
      <c r="HR103" s="64"/>
      <c r="HS103" s="65"/>
      <c r="HT103" s="64"/>
      <c r="HU103" s="65"/>
      <c r="HV103" s="64"/>
      <c r="HW103" s="65"/>
      <c r="HX103" s="64"/>
      <c r="HY103" s="65"/>
      <c r="HZ103" s="64"/>
      <c r="IA103" s="65"/>
      <c r="IB103" s="64"/>
      <c r="IC103" s="65"/>
      <c r="ID103" s="64"/>
      <c r="IE103" s="65"/>
      <c r="IF103" s="64"/>
      <c r="IG103" s="65"/>
      <c r="IH103" s="64"/>
      <c r="II103" s="65"/>
      <c r="IJ103" s="64"/>
      <c r="IK103" s="65"/>
      <c r="IL103" s="64"/>
      <c r="IM103" s="65"/>
      <c r="IN103" s="64"/>
      <c r="IO103" s="65"/>
      <c r="IP103" s="64"/>
      <c r="IQ103" s="65"/>
      <c r="IR103" s="64"/>
      <c r="IS103" s="65"/>
      <c r="IT103" s="64"/>
      <c r="IU103" s="65"/>
      <c r="IV103" s="64"/>
      <c r="IW103" s="65"/>
      <c r="IX103" s="64"/>
      <c r="IY103" s="65"/>
      <c r="IZ103" s="64"/>
      <c r="JA103" s="65"/>
      <c r="JB103" s="64"/>
      <c r="JC103" s="65"/>
      <c r="JD103" s="64"/>
      <c r="JE103" s="65"/>
      <c r="JF103" s="64"/>
      <c r="JG103" s="65"/>
      <c r="JH103" s="64"/>
      <c r="JI103" s="65"/>
      <c r="JJ103" s="64"/>
      <c r="JK103" s="65"/>
      <c r="JL103" s="64"/>
      <c r="JM103" s="65"/>
      <c r="JN103" s="64"/>
      <c r="JO103" s="65"/>
      <c r="JP103" s="64"/>
      <c r="JQ103" s="65"/>
      <c r="JR103" s="64"/>
      <c r="JS103" s="65"/>
      <c r="JT103" s="64"/>
      <c r="JU103" s="65"/>
      <c r="JV103" s="64"/>
      <c r="JW103" s="65"/>
      <c r="JX103" s="64"/>
      <c r="JY103" s="65"/>
      <c r="JZ103" s="64"/>
      <c r="KA103" s="65"/>
      <c r="KB103" s="64"/>
      <c r="KC103" s="65"/>
      <c r="KD103" s="64"/>
      <c r="KE103" s="65"/>
      <c r="KF103" s="64"/>
      <c r="KG103" s="65"/>
      <c r="KH103" s="64"/>
      <c r="KI103" s="65"/>
      <c r="KJ103" s="64"/>
      <c r="KK103" s="65"/>
      <c r="KL103" s="64"/>
      <c r="KM103" s="65"/>
      <c r="KN103" s="64"/>
      <c r="KO103" s="65"/>
      <c r="KP103" s="64"/>
      <c r="KQ103" s="65"/>
      <c r="KR103" s="64"/>
      <c r="KS103" s="65"/>
      <c r="KT103" s="64"/>
      <c r="KU103" s="65"/>
      <c r="KV103" s="64"/>
      <c r="KW103" s="65"/>
      <c r="KX103" s="64"/>
      <c r="KY103" s="65"/>
      <c r="KZ103" s="64"/>
      <c r="LA103" s="65"/>
      <c r="LB103" s="64"/>
      <c r="LC103" s="65"/>
      <c r="LD103" s="64"/>
      <c r="LE103" s="65"/>
      <c r="LH103" s="3">
        <f t="shared" si="126"/>
        <v>0.97903798113180618</v>
      </c>
      <c r="LI103" s="10">
        <f t="shared" si="129"/>
        <v>0.44592791083636096</v>
      </c>
      <c r="LK103" s="12">
        <f t="shared" si="90"/>
        <v>0.97903798113180618</v>
      </c>
      <c r="LL103" s="10" cm="1">
        <f t="array" ref="LL103">INDEX(drag_functions_data,Q103,(2*chosen_drag_function))*$B$3</f>
        <v>0.44592791083636096</v>
      </c>
      <c r="LO103" s="3" t="e">
        <f t="shared" si="127"/>
        <v>#N/A</v>
      </c>
      <c r="LP103" s="10" t="e">
        <f t="shared" si="130"/>
        <v>#N/A</v>
      </c>
      <c r="LR103" s="12">
        <f t="shared" si="91"/>
        <v>0</v>
      </c>
      <c r="LS103" s="10" cm="1">
        <f t="array" ref="LS103">INDEX(drag_functions_data,Q103,(2*$B$6)) * $B$7</f>
        <v>0</v>
      </c>
      <c r="ME103" t="str">
        <f t="shared" si="92"/>
        <v/>
      </c>
      <c r="MG103" t="str">
        <f t="shared" si="93"/>
        <v/>
      </c>
      <c r="MI103" t="str">
        <f t="shared" si="94"/>
        <v/>
      </c>
      <c r="MO103" t="str">
        <f t="shared" si="95"/>
        <v/>
      </c>
      <c r="MQ103" t="str">
        <f t="shared" si="96"/>
        <v/>
      </c>
      <c r="MS103" t="str">
        <f t="shared" si="97"/>
        <v/>
      </c>
      <c r="MU103" t="str">
        <f t="shared" si="98"/>
        <v/>
      </c>
      <c r="MW103" t="str">
        <f t="shared" si="99"/>
        <v/>
      </c>
      <c r="MY103" t="str">
        <f t="shared" si="100"/>
        <v/>
      </c>
      <c r="NA103" t="str">
        <f t="shared" si="101"/>
        <v/>
      </c>
      <c r="NC103" t="str">
        <f t="shared" si="102"/>
        <v/>
      </c>
      <c r="NE103" t="str">
        <f t="shared" si="103"/>
        <v/>
      </c>
      <c r="NG103" t="str">
        <f t="shared" si="104"/>
        <v/>
      </c>
      <c r="NI103" t="str">
        <f t="shared" si="105"/>
        <v/>
      </c>
      <c r="NK103" t="str">
        <f t="shared" si="106"/>
        <v/>
      </c>
      <c r="NM103" t="str">
        <f t="shared" si="107"/>
        <v/>
      </c>
      <c r="NO103" t="str">
        <f t="shared" si="108"/>
        <v/>
      </c>
      <c r="NQ103" t="str">
        <f t="shared" si="109"/>
        <v/>
      </c>
      <c r="NS103" t="str">
        <f t="shared" si="110"/>
        <v/>
      </c>
      <c r="NU103" t="str">
        <f t="shared" si="111"/>
        <v/>
      </c>
      <c r="OA103" t="str">
        <f t="shared" si="112"/>
        <v/>
      </c>
      <c r="OC103" t="str">
        <f t="shared" si="113"/>
        <v/>
      </c>
      <c r="OE103" t="str">
        <f t="shared" si="114"/>
        <v/>
      </c>
      <c r="OG103" t="str">
        <f t="shared" si="115"/>
        <v/>
      </c>
      <c r="OI103" t="str">
        <f t="shared" si="116"/>
        <v/>
      </c>
      <c r="OK103" t="str">
        <f t="shared" si="117"/>
        <v/>
      </c>
      <c r="OM103" t="str">
        <f t="shared" si="118"/>
        <v/>
      </c>
      <c r="OO103" t="str">
        <f t="shared" si="119"/>
        <v/>
      </c>
      <c r="OQ103" t="str">
        <f t="shared" si="120"/>
        <v/>
      </c>
      <c r="OS103" t="str">
        <f t="shared" si="121"/>
        <v/>
      </c>
      <c r="OU103" t="str">
        <f t="shared" si="122"/>
        <v/>
      </c>
      <c r="OW103" t="str">
        <f t="shared" si="123"/>
        <v/>
      </c>
      <c r="OY103" t="str">
        <f t="shared" si="124"/>
        <v/>
      </c>
      <c r="PA103" t="str">
        <f t="shared" si="125"/>
        <v/>
      </c>
    </row>
    <row r="104" spans="17:417" x14ac:dyDescent="0.25">
      <c r="Q104" s="38">
        <f t="shared" si="128"/>
        <v>89</v>
      </c>
      <c r="R104" s="21"/>
      <c r="S104" s="22"/>
      <c r="T104" s="178"/>
      <c r="U104" s="179"/>
      <c r="V104" s="24"/>
      <c r="W104" s="24"/>
      <c r="X104" s="178">
        <v>0.98781876661602175</v>
      </c>
      <c r="Y104" s="179">
        <v>0.45844466543457485</v>
      </c>
      <c r="Z104" s="24"/>
      <c r="AA104" s="26"/>
      <c r="AB104" s="25"/>
      <c r="AC104" s="26"/>
      <c r="AD104" s="25"/>
      <c r="AE104" s="26"/>
      <c r="AF104" s="25"/>
      <c r="AG104" s="26"/>
      <c r="AH104" s="25"/>
      <c r="AI104" s="26"/>
      <c r="AJ104" s="25"/>
      <c r="AK104" s="26"/>
      <c r="AL104" s="25"/>
      <c r="AM104" s="26"/>
      <c r="AN104" s="25"/>
      <c r="AO104" s="26"/>
      <c r="AP104" s="25"/>
      <c r="AQ104" s="26"/>
      <c r="AR104" s="25"/>
      <c r="AS104" s="26"/>
      <c r="AT104" s="25"/>
      <c r="AU104" s="26"/>
      <c r="AV104" s="25"/>
      <c r="AW104" s="26"/>
      <c r="AX104" s="25"/>
      <c r="AY104" s="26"/>
      <c r="AZ104" s="25"/>
      <c r="BA104" s="26"/>
      <c r="BB104" s="25"/>
      <c r="BC104" s="26"/>
      <c r="BD104" s="25"/>
      <c r="BE104" s="26"/>
      <c r="BF104" s="25"/>
      <c r="BG104" s="26"/>
      <c r="BH104" s="25"/>
      <c r="BI104" s="26"/>
      <c r="BJ104" s="25"/>
      <c r="BK104" s="26"/>
      <c r="BL104" s="5"/>
      <c r="BM104" s="4"/>
      <c r="BN104" s="5"/>
      <c r="BO104" s="4"/>
      <c r="BP104" s="25"/>
      <c r="BQ104" s="26"/>
      <c r="BR104" s="25"/>
      <c r="BS104" s="26"/>
      <c r="BT104" s="25"/>
      <c r="BU104" s="26"/>
      <c r="BV104" s="25"/>
      <c r="BW104" s="26"/>
      <c r="BX104" s="25"/>
      <c r="BY104" s="26"/>
      <c r="BZ104" s="25"/>
      <c r="CA104" s="26"/>
      <c r="CB104" s="25"/>
      <c r="CC104" s="26"/>
      <c r="CD104" s="25"/>
      <c r="CE104" s="26"/>
      <c r="CF104" s="25"/>
      <c r="CG104" s="26"/>
      <c r="CH104" s="25"/>
      <c r="CI104" s="26"/>
      <c r="CJ104" s="25"/>
      <c r="CK104" s="26"/>
      <c r="CL104" s="5"/>
      <c r="CM104" s="4"/>
      <c r="CN104" s="25"/>
      <c r="CO104" s="26"/>
      <c r="CP104" s="315">
        <f t="shared" si="88"/>
        <v>22</v>
      </c>
      <c r="CQ104" s="26">
        <f t="shared" si="89"/>
        <v>8.5280286542244177E-2</v>
      </c>
      <c r="CR104" s="25"/>
      <c r="CS104" s="26"/>
      <c r="CT104" s="25"/>
      <c r="CU104" s="26"/>
      <c r="CV104" s="25"/>
      <c r="CW104" s="26"/>
      <c r="CX104" s="25"/>
      <c r="CY104" s="26"/>
      <c r="CZ104" s="264"/>
      <c r="DA104" s="265"/>
      <c r="DB104" s="264"/>
      <c r="DC104" s="265"/>
      <c r="DD104" s="264"/>
      <c r="DE104" s="265"/>
      <c r="DF104" s="64"/>
      <c r="DG104" s="65"/>
      <c r="DH104" s="64"/>
      <c r="DI104" s="65"/>
      <c r="DJ104" s="64"/>
      <c r="DK104" s="65"/>
      <c r="DL104" s="64"/>
      <c r="DM104" s="65"/>
      <c r="DN104" s="64"/>
      <c r="DO104" s="65"/>
      <c r="DP104" s="64"/>
      <c r="DQ104" s="65"/>
      <c r="DR104" s="64"/>
      <c r="DS104" s="65"/>
      <c r="DT104" s="64"/>
      <c r="DU104" s="65"/>
      <c r="DV104" s="64"/>
      <c r="DW104" s="65"/>
      <c r="DX104" s="64"/>
      <c r="DY104" s="65"/>
      <c r="DZ104" s="64"/>
      <c r="EA104" s="65"/>
      <c r="EB104" s="64"/>
      <c r="EC104" s="65"/>
      <c r="ED104" s="64"/>
      <c r="EE104" s="65"/>
      <c r="EF104" s="64"/>
      <c r="EG104" s="65"/>
      <c r="EH104" s="64"/>
      <c r="EI104" s="65"/>
      <c r="EJ104" s="64"/>
      <c r="EK104" s="65"/>
      <c r="EL104" s="64"/>
      <c r="EM104" s="65"/>
      <c r="EN104" s="64"/>
      <c r="EO104" s="65"/>
      <c r="EP104" s="64"/>
      <c r="EQ104" s="65"/>
      <c r="ER104" s="64"/>
      <c r="ES104" s="65"/>
      <c r="ET104" s="64"/>
      <c r="EU104" s="65"/>
      <c r="EV104" s="64"/>
      <c r="EW104" s="65"/>
      <c r="EX104" s="64"/>
      <c r="EY104" s="65"/>
      <c r="EZ104" s="64"/>
      <c r="FA104" s="65"/>
      <c r="FB104" s="64"/>
      <c r="FC104" s="65"/>
      <c r="FD104" s="64"/>
      <c r="FE104" s="65"/>
      <c r="FF104" s="64"/>
      <c r="FG104" s="65"/>
      <c r="FH104" s="64"/>
      <c r="FI104" s="65"/>
      <c r="FJ104" s="64"/>
      <c r="FK104" s="65"/>
      <c r="FL104" s="64"/>
      <c r="FM104" s="65"/>
      <c r="FN104" s="64"/>
      <c r="FO104" s="65"/>
      <c r="FP104" s="64"/>
      <c r="FQ104" s="65"/>
      <c r="FR104" s="64"/>
      <c r="FS104" s="65"/>
      <c r="FT104" s="64"/>
      <c r="FU104" s="65"/>
      <c r="FV104" s="64"/>
      <c r="FW104" s="65"/>
      <c r="FX104" s="64"/>
      <c r="FY104" s="65"/>
      <c r="FZ104" s="64"/>
      <c r="GA104" s="65"/>
      <c r="GB104" s="64"/>
      <c r="GC104" s="65"/>
      <c r="GD104" s="64"/>
      <c r="GE104" s="65"/>
      <c r="GF104" s="64"/>
      <c r="GG104" s="65"/>
      <c r="GH104" s="64"/>
      <c r="GI104" s="65"/>
      <c r="GJ104" s="64"/>
      <c r="GK104" s="65"/>
      <c r="GL104" s="64"/>
      <c r="GM104" s="65"/>
      <c r="GN104" s="64"/>
      <c r="GO104" s="65"/>
      <c r="GP104" s="64"/>
      <c r="GQ104" s="65"/>
      <c r="GR104" s="64"/>
      <c r="GS104" s="65"/>
      <c r="GT104" s="64"/>
      <c r="GU104" s="65"/>
      <c r="GV104" s="64"/>
      <c r="GW104" s="65"/>
      <c r="GX104" s="64"/>
      <c r="GY104" s="65"/>
      <c r="GZ104" s="64"/>
      <c r="HA104" s="65"/>
      <c r="HB104" s="64"/>
      <c r="HC104" s="65"/>
      <c r="HD104" s="64"/>
      <c r="HE104" s="65"/>
      <c r="HF104" s="64"/>
      <c r="HG104" s="65"/>
      <c r="HH104" s="64"/>
      <c r="HI104" s="65"/>
      <c r="HJ104" s="64"/>
      <c r="HK104" s="65"/>
      <c r="HL104" s="64"/>
      <c r="HM104" s="65"/>
      <c r="HN104" s="64"/>
      <c r="HO104" s="65"/>
      <c r="HP104" s="64"/>
      <c r="HQ104" s="65"/>
      <c r="HR104" s="64"/>
      <c r="HS104" s="65"/>
      <c r="HT104" s="64"/>
      <c r="HU104" s="65"/>
      <c r="HV104" s="64"/>
      <c r="HW104" s="65"/>
      <c r="HX104" s="64"/>
      <c r="HY104" s="65"/>
      <c r="HZ104" s="64"/>
      <c r="IA104" s="65"/>
      <c r="IB104" s="64"/>
      <c r="IC104" s="65"/>
      <c r="ID104" s="64"/>
      <c r="IE104" s="65"/>
      <c r="IF104" s="64"/>
      <c r="IG104" s="65"/>
      <c r="IH104" s="64"/>
      <c r="II104" s="65"/>
      <c r="IJ104" s="64"/>
      <c r="IK104" s="65"/>
      <c r="IL104" s="64"/>
      <c r="IM104" s="65"/>
      <c r="IN104" s="64"/>
      <c r="IO104" s="65"/>
      <c r="IP104" s="64"/>
      <c r="IQ104" s="65"/>
      <c r="IR104" s="64"/>
      <c r="IS104" s="65"/>
      <c r="IT104" s="64"/>
      <c r="IU104" s="65"/>
      <c r="IV104" s="64"/>
      <c r="IW104" s="65"/>
      <c r="IX104" s="64"/>
      <c r="IY104" s="65"/>
      <c r="IZ104" s="64"/>
      <c r="JA104" s="65"/>
      <c r="JB104" s="64"/>
      <c r="JC104" s="65"/>
      <c r="JD104" s="64"/>
      <c r="JE104" s="65"/>
      <c r="JF104" s="64"/>
      <c r="JG104" s="65"/>
      <c r="JH104" s="64"/>
      <c r="JI104" s="65"/>
      <c r="JJ104" s="64"/>
      <c r="JK104" s="65"/>
      <c r="JL104" s="64"/>
      <c r="JM104" s="65"/>
      <c r="JN104" s="64"/>
      <c r="JO104" s="65"/>
      <c r="JP104" s="64"/>
      <c r="JQ104" s="65"/>
      <c r="JR104" s="64"/>
      <c r="JS104" s="65"/>
      <c r="JT104" s="64"/>
      <c r="JU104" s="65"/>
      <c r="JV104" s="64"/>
      <c r="JW104" s="65"/>
      <c r="JX104" s="64"/>
      <c r="JY104" s="65"/>
      <c r="JZ104" s="64"/>
      <c r="KA104" s="65"/>
      <c r="KB104" s="64"/>
      <c r="KC104" s="65"/>
      <c r="KD104" s="64"/>
      <c r="KE104" s="65"/>
      <c r="KF104" s="64"/>
      <c r="KG104" s="65"/>
      <c r="KH104" s="64"/>
      <c r="KI104" s="65"/>
      <c r="KJ104" s="64"/>
      <c r="KK104" s="65"/>
      <c r="KL104" s="64"/>
      <c r="KM104" s="65"/>
      <c r="KN104" s="64"/>
      <c r="KO104" s="65"/>
      <c r="KP104" s="64"/>
      <c r="KQ104" s="65"/>
      <c r="KR104" s="64"/>
      <c r="KS104" s="65"/>
      <c r="KT104" s="64"/>
      <c r="KU104" s="65"/>
      <c r="KV104" s="64"/>
      <c r="KW104" s="65"/>
      <c r="KX104" s="64"/>
      <c r="KY104" s="65"/>
      <c r="KZ104" s="64"/>
      <c r="LA104" s="65"/>
      <c r="LB104" s="64"/>
      <c r="LC104" s="65"/>
      <c r="LD104" s="64"/>
      <c r="LE104" s="65"/>
      <c r="LH104" s="3">
        <f t="shared" si="126"/>
        <v>0.98781876661602175</v>
      </c>
      <c r="LI104" s="10">
        <f t="shared" si="129"/>
        <v>0.45844466543457485</v>
      </c>
      <c r="LK104" s="12">
        <f t="shared" si="90"/>
        <v>0.98781876661602175</v>
      </c>
      <c r="LL104" s="10" cm="1">
        <f t="array" ref="LL104">INDEX(drag_functions_data,Q104,(2*chosen_drag_function))*$B$3</f>
        <v>0.45844466543457485</v>
      </c>
      <c r="LO104" s="3" t="e">
        <f t="shared" si="127"/>
        <v>#N/A</v>
      </c>
      <c r="LP104" s="10" t="e">
        <f t="shared" si="130"/>
        <v>#N/A</v>
      </c>
      <c r="LR104" s="12">
        <f t="shared" si="91"/>
        <v>0</v>
      </c>
      <c r="LS104" s="10" cm="1">
        <f t="array" ref="LS104">INDEX(drag_functions_data,Q104,(2*$B$6)) * $B$7</f>
        <v>0</v>
      </c>
      <c r="ME104" t="str">
        <f t="shared" si="92"/>
        <v/>
      </c>
      <c r="MG104" t="str">
        <f t="shared" si="93"/>
        <v/>
      </c>
      <c r="MI104" t="str">
        <f t="shared" si="94"/>
        <v/>
      </c>
      <c r="MO104" t="str">
        <f t="shared" si="95"/>
        <v/>
      </c>
      <c r="MQ104" t="str">
        <f t="shared" si="96"/>
        <v/>
      </c>
      <c r="MS104" t="str">
        <f t="shared" si="97"/>
        <v/>
      </c>
      <c r="MU104" t="str">
        <f t="shared" si="98"/>
        <v/>
      </c>
      <c r="MW104" t="str">
        <f t="shared" si="99"/>
        <v/>
      </c>
      <c r="MY104" t="str">
        <f t="shared" si="100"/>
        <v/>
      </c>
      <c r="NA104" t="str">
        <f t="shared" si="101"/>
        <v/>
      </c>
      <c r="NC104" t="str">
        <f t="shared" si="102"/>
        <v/>
      </c>
      <c r="NE104" t="str">
        <f t="shared" si="103"/>
        <v/>
      </c>
      <c r="NG104" t="str">
        <f t="shared" si="104"/>
        <v/>
      </c>
      <c r="NI104" t="str">
        <f t="shared" si="105"/>
        <v/>
      </c>
      <c r="NK104" t="str">
        <f t="shared" si="106"/>
        <v/>
      </c>
      <c r="NM104" t="str">
        <f t="shared" si="107"/>
        <v/>
      </c>
      <c r="NO104" t="str">
        <f t="shared" si="108"/>
        <v/>
      </c>
      <c r="NQ104" t="str">
        <f t="shared" si="109"/>
        <v/>
      </c>
      <c r="NS104" t="str">
        <f t="shared" si="110"/>
        <v/>
      </c>
      <c r="NU104" t="str">
        <f t="shared" si="111"/>
        <v/>
      </c>
      <c r="OA104" t="str">
        <f t="shared" si="112"/>
        <v/>
      </c>
      <c r="OC104" t="str">
        <f t="shared" si="113"/>
        <v/>
      </c>
      <c r="OE104" t="str">
        <f t="shared" si="114"/>
        <v/>
      </c>
      <c r="OG104" t="str">
        <f t="shared" si="115"/>
        <v/>
      </c>
      <c r="OI104" t="str">
        <f t="shared" si="116"/>
        <v/>
      </c>
      <c r="OK104" t="str">
        <f t="shared" si="117"/>
        <v/>
      </c>
      <c r="OM104" t="str">
        <f t="shared" si="118"/>
        <v/>
      </c>
      <c r="OO104" t="str">
        <f t="shared" si="119"/>
        <v/>
      </c>
      <c r="OQ104" t="str">
        <f t="shared" si="120"/>
        <v/>
      </c>
      <c r="OS104" t="str">
        <f t="shared" si="121"/>
        <v/>
      </c>
      <c r="OU104" t="str">
        <f t="shared" si="122"/>
        <v/>
      </c>
      <c r="OW104" t="str">
        <f t="shared" si="123"/>
        <v/>
      </c>
      <c r="OY104" t="str">
        <f t="shared" si="124"/>
        <v/>
      </c>
      <c r="PA104" t="str">
        <f t="shared" si="125"/>
        <v/>
      </c>
    </row>
    <row r="105" spans="17:417" x14ac:dyDescent="0.25">
      <c r="Q105" s="38">
        <f t="shared" si="128"/>
        <v>90</v>
      </c>
      <c r="R105" s="21"/>
      <c r="S105" s="22"/>
      <c r="T105" s="178"/>
      <c r="U105" s="179"/>
      <c r="V105" s="24"/>
      <c r="W105" s="24"/>
      <c r="X105" s="178">
        <v>0.99652218382680979</v>
      </c>
      <c r="Y105" s="179">
        <v>0.47095262846660529</v>
      </c>
      <c r="Z105" s="24"/>
      <c r="AA105" s="26"/>
      <c r="AB105" s="25"/>
      <c r="AC105" s="26"/>
      <c r="AD105" s="25"/>
      <c r="AE105" s="26"/>
      <c r="AF105" s="25"/>
      <c r="AG105" s="26"/>
      <c r="AH105" s="25"/>
      <c r="AI105" s="26"/>
      <c r="AJ105" s="25"/>
      <c r="AK105" s="26"/>
      <c r="AL105" s="25"/>
      <c r="AM105" s="26"/>
      <c r="AN105" s="25"/>
      <c r="AO105" s="26"/>
      <c r="AP105" s="25"/>
      <c r="AQ105" s="26"/>
      <c r="AR105" s="25"/>
      <c r="AS105" s="26"/>
      <c r="AT105" s="25"/>
      <c r="AU105" s="26"/>
      <c r="AV105" s="25"/>
      <c r="AW105" s="26"/>
      <c r="AX105" s="25"/>
      <c r="AY105" s="26"/>
      <c r="AZ105" s="25"/>
      <c r="BA105" s="26"/>
      <c r="BB105" s="25"/>
      <c r="BC105" s="26"/>
      <c r="BD105" s="25"/>
      <c r="BE105" s="26"/>
      <c r="BF105" s="25"/>
      <c r="BG105" s="26"/>
      <c r="BH105" s="25"/>
      <c r="BI105" s="26"/>
      <c r="BJ105" s="25"/>
      <c r="BK105" s="26"/>
      <c r="BL105" s="5"/>
      <c r="BM105" s="4"/>
      <c r="BN105" s="5"/>
      <c r="BO105" s="4"/>
      <c r="BP105" s="25"/>
      <c r="BQ105" s="26"/>
      <c r="BR105" s="25"/>
      <c r="BS105" s="26"/>
      <c r="BT105" s="25"/>
      <c r="BU105" s="26"/>
      <c r="BV105" s="25"/>
      <c r="BW105" s="26"/>
      <c r="BX105" s="25"/>
      <c r="BY105" s="26"/>
      <c r="BZ105" s="25"/>
      <c r="CA105" s="26"/>
      <c r="CB105" s="25"/>
      <c r="CC105" s="26"/>
      <c r="CD105" s="25"/>
      <c r="CE105" s="26"/>
      <c r="CF105" s="25"/>
      <c r="CG105" s="26"/>
      <c r="CH105" s="25"/>
      <c r="CI105" s="26"/>
      <c r="CJ105" s="25"/>
      <c r="CK105" s="26"/>
      <c r="CL105" s="5"/>
      <c r="CM105" s="4"/>
      <c r="CN105" s="25"/>
      <c r="CO105" s="26"/>
      <c r="CP105" s="315">
        <f t="shared" si="88"/>
        <v>22.25</v>
      </c>
      <c r="CQ105" s="26">
        <f t="shared" si="89"/>
        <v>8.4799830400508813E-2</v>
      </c>
      <c r="CR105" s="25"/>
      <c r="CS105" s="26"/>
      <c r="CT105" s="25"/>
      <c r="CU105" s="26"/>
      <c r="CV105" s="25"/>
      <c r="CW105" s="26"/>
      <c r="CX105" s="25"/>
      <c r="CY105" s="26"/>
      <c r="CZ105" s="264"/>
      <c r="DA105" s="265"/>
      <c r="DB105" s="264"/>
      <c r="DC105" s="265"/>
      <c r="DD105" s="264"/>
      <c r="DE105" s="265"/>
      <c r="DF105" s="64"/>
      <c r="DG105" s="65"/>
      <c r="DH105" s="64"/>
      <c r="DI105" s="65"/>
      <c r="DJ105" s="64"/>
      <c r="DK105" s="65"/>
      <c r="DL105" s="64"/>
      <c r="DM105" s="65"/>
      <c r="DN105" s="64"/>
      <c r="DO105" s="65"/>
      <c r="DP105" s="64"/>
      <c r="DQ105" s="65"/>
      <c r="DR105" s="64"/>
      <c r="DS105" s="65"/>
      <c r="DT105" s="64"/>
      <c r="DU105" s="65"/>
      <c r="DV105" s="64"/>
      <c r="DW105" s="65"/>
      <c r="DX105" s="64"/>
      <c r="DY105" s="65"/>
      <c r="DZ105" s="64"/>
      <c r="EA105" s="65"/>
      <c r="EB105" s="64"/>
      <c r="EC105" s="65"/>
      <c r="ED105" s="64"/>
      <c r="EE105" s="65"/>
      <c r="EF105" s="64"/>
      <c r="EG105" s="65"/>
      <c r="EH105" s="64"/>
      <c r="EI105" s="65"/>
      <c r="EJ105" s="64"/>
      <c r="EK105" s="65"/>
      <c r="EL105" s="64"/>
      <c r="EM105" s="65"/>
      <c r="EN105" s="64"/>
      <c r="EO105" s="65"/>
      <c r="EP105" s="64"/>
      <c r="EQ105" s="65"/>
      <c r="ER105" s="64"/>
      <c r="ES105" s="65"/>
      <c r="ET105" s="64"/>
      <c r="EU105" s="65"/>
      <c r="EV105" s="64"/>
      <c r="EW105" s="65"/>
      <c r="EX105" s="64"/>
      <c r="EY105" s="65"/>
      <c r="EZ105" s="64"/>
      <c r="FA105" s="65"/>
      <c r="FB105" s="64"/>
      <c r="FC105" s="65"/>
      <c r="FD105" s="64"/>
      <c r="FE105" s="65"/>
      <c r="FF105" s="64"/>
      <c r="FG105" s="65"/>
      <c r="FH105" s="64"/>
      <c r="FI105" s="65"/>
      <c r="FJ105" s="64"/>
      <c r="FK105" s="65"/>
      <c r="FL105" s="64"/>
      <c r="FM105" s="65"/>
      <c r="FN105" s="64"/>
      <c r="FO105" s="65"/>
      <c r="FP105" s="64"/>
      <c r="FQ105" s="65"/>
      <c r="FR105" s="64"/>
      <c r="FS105" s="65"/>
      <c r="FT105" s="64"/>
      <c r="FU105" s="65"/>
      <c r="FV105" s="64"/>
      <c r="FW105" s="65"/>
      <c r="FX105" s="64"/>
      <c r="FY105" s="65"/>
      <c r="FZ105" s="64"/>
      <c r="GA105" s="65"/>
      <c r="GB105" s="64"/>
      <c r="GC105" s="65"/>
      <c r="GD105" s="64"/>
      <c r="GE105" s="65"/>
      <c r="GF105" s="64"/>
      <c r="GG105" s="65"/>
      <c r="GH105" s="64"/>
      <c r="GI105" s="65"/>
      <c r="GJ105" s="64"/>
      <c r="GK105" s="65"/>
      <c r="GL105" s="64"/>
      <c r="GM105" s="65"/>
      <c r="GN105" s="64"/>
      <c r="GO105" s="65"/>
      <c r="GP105" s="64"/>
      <c r="GQ105" s="65"/>
      <c r="GR105" s="64"/>
      <c r="GS105" s="65"/>
      <c r="GT105" s="64"/>
      <c r="GU105" s="65"/>
      <c r="GV105" s="64"/>
      <c r="GW105" s="65"/>
      <c r="GX105" s="64"/>
      <c r="GY105" s="65"/>
      <c r="GZ105" s="64"/>
      <c r="HA105" s="65"/>
      <c r="HB105" s="64"/>
      <c r="HC105" s="65"/>
      <c r="HD105" s="64"/>
      <c r="HE105" s="65"/>
      <c r="HF105" s="64"/>
      <c r="HG105" s="65"/>
      <c r="HH105" s="64"/>
      <c r="HI105" s="65"/>
      <c r="HJ105" s="64"/>
      <c r="HK105" s="65"/>
      <c r="HL105" s="64"/>
      <c r="HM105" s="65"/>
      <c r="HN105" s="64"/>
      <c r="HO105" s="65"/>
      <c r="HP105" s="64"/>
      <c r="HQ105" s="65"/>
      <c r="HR105" s="64"/>
      <c r="HS105" s="65"/>
      <c r="HT105" s="64"/>
      <c r="HU105" s="65"/>
      <c r="HV105" s="64"/>
      <c r="HW105" s="65"/>
      <c r="HX105" s="64"/>
      <c r="HY105" s="65"/>
      <c r="HZ105" s="64"/>
      <c r="IA105" s="65"/>
      <c r="IB105" s="64"/>
      <c r="IC105" s="65"/>
      <c r="ID105" s="64"/>
      <c r="IE105" s="65"/>
      <c r="IF105" s="64"/>
      <c r="IG105" s="65"/>
      <c r="IH105" s="64"/>
      <c r="II105" s="65"/>
      <c r="IJ105" s="64"/>
      <c r="IK105" s="65"/>
      <c r="IL105" s="64"/>
      <c r="IM105" s="65"/>
      <c r="IN105" s="64"/>
      <c r="IO105" s="65"/>
      <c r="IP105" s="64"/>
      <c r="IQ105" s="65"/>
      <c r="IR105" s="64"/>
      <c r="IS105" s="65"/>
      <c r="IT105" s="64"/>
      <c r="IU105" s="65"/>
      <c r="IV105" s="64"/>
      <c r="IW105" s="65"/>
      <c r="IX105" s="64"/>
      <c r="IY105" s="65"/>
      <c r="IZ105" s="64"/>
      <c r="JA105" s="65"/>
      <c r="JB105" s="64"/>
      <c r="JC105" s="65"/>
      <c r="JD105" s="64"/>
      <c r="JE105" s="65"/>
      <c r="JF105" s="64"/>
      <c r="JG105" s="65"/>
      <c r="JH105" s="64"/>
      <c r="JI105" s="65"/>
      <c r="JJ105" s="64"/>
      <c r="JK105" s="65"/>
      <c r="JL105" s="64"/>
      <c r="JM105" s="65"/>
      <c r="JN105" s="64"/>
      <c r="JO105" s="65"/>
      <c r="JP105" s="64"/>
      <c r="JQ105" s="65"/>
      <c r="JR105" s="64"/>
      <c r="JS105" s="65"/>
      <c r="JT105" s="64"/>
      <c r="JU105" s="65"/>
      <c r="JV105" s="64"/>
      <c r="JW105" s="65"/>
      <c r="JX105" s="64"/>
      <c r="JY105" s="65"/>
      <c r="JZ105" s="64"/>
      <c r="KA105" s="65"/>
      <c r="KB105" s="64"/>
      <c r="KC105" s="65"/>
      <c r="KD105" s="64"/>
      <c r="KE105" s="65"/>
      <c r="KF105" s="64"/>
      <c r="KG105" s="65"/>
      <c r="KH105" s="64"/>
      <c r="KI105" s="65"/>
      <c r="KJ105" s="64"/>
      <c r="KK105" s="65"/>
      <c r="KL105" s="64"/>
      <c r="KM105" s="65"/>
      <c r="KN105" s="64"/>
      <c r="KO105" s="65"/>
      <c r="KP105" s="64"/>
      <c r="KQ105" s="65"/>
      <c r="KR105" s="64"/>
      <c r="KS105" s="65"/>
      <c r="KT105" s="64"/>
      <c r="KU105" s="65"/>
      <c r="KV105" s="64"/>
      <c r="KW105" s="65"/>
      <c r="KX105" s="64"/>
      <c r="KY105" s="65"/>
      <c r="KZ105" s="64"/>
      <c r="LA105" s="65"/>
      <c r="LB105" s="64"/>
      <c r="LC105" s="65"/>
      <c r="LD105" s="64"/>
      <c r="LE105" s="65"/>
      <c r="LH105" s="3">
        <f t="shared" si="126"/>
        <v>0.99652218382680979</v>
      </c>
      <c r="LI105" s="10">
        <f t="shared" si="129"/>
        <v>0.47095262846660529</v>
      </c>
      <c r="LK105" s="12">
        <f t="shared" si="90"/>
        <v>0.99652218382680979</v>
      </c>
      <c r="LL105" s="10" cm="1">
        <f t="array" ref="LL105">INDEX(drag_functions_data,Q105,(2*chosen_drag_function))*$B$3</f>
        <v>0.47095262846660529</v>
      </c>
      <c r="LO105" s="3" t="e">
        <f t="shared" si="127"/>
        <v>#N/A</v>
      </c>
      <c r="LP105" s="10" t="e">
        <f t="shared" si="130"/>
        <v>#N/A</v>
      </c>
      <c r="LR105" s="12">
        <f t="shared" si="91"/>
        <v>0</v>
      </c>
      <c r="LS105" s="10" cm="1">
        <f t="array" ref="LS105">INDEX(drag_functions_data,Q105,(2*$B$6)) * $B$7</f>
        <v>0</v>
      </c>
      <c r="ME105" t="str">
        <f t="shared" si="92"/>
        <v/>
      </c>
      <c r="MG105" t="str">
        <f t="shared" si="93"/>
        <v/>
      </c>
      <c r="MI105" t="str">
        <f t="shared" si="94"/>
        <v/>
      </c>
      <c r="MO105" t="str">
        <f t="shared" si="95"/>
        <v/>
      </c>
      <c r="MQ105" t="str">
        <f t="shared" si="96"/>
        <v/>
      </c>
      <c r="MS105" t="str">
        <f t="shared" si="97"/>
        <v/>
      </c>
      <c r="MU105" t="str">
        <f t="shared" si="98"/>
        <v/>
      </c>
      <c r="MW105" t="str">
        <f t="shared" si="99"/>
        <v/>
      </c>
      <c r="MY105" t="str">
        <f t="shared" si="100"/>
        <v/>
      </c>
      <c r="NA105" t="str">
        <f t="shared" si="101"/>
        <v/>
      </c>
      <c r="NC105" t="str">
        <f t="shared" si="102"/>
        <v/>
      </c>
      <c r="NE105" t="str">
        <f t="shared" si="103"/>
        <v/>
      </c>
      <c r="NG105" t="str">
        <f t="shared" si="104"/>
        <v/>
      </c>
      <c r="NI105" t="str">
        <f t="shared" si="105"/>
        <v/>
      </c>
      <c r="NK105" t="str">
        <f t="shared" si="106"/>
        <v/>
      </c>
      <c r="NM105" t="str">
        <f t="shared" si="107"/>
        <v/>
      </c>
      <c r="NO105" t="str">
        <f t="shared" si="108"/>
        <v/>
      </c>
      <c r="NQ105" t="str">
        <f t="shared" si="109"/>
        <v/>
      </c>
      <c r="NS105" t="str">
        <f t="shared" si="110"/>
        <v/>
      </c>
      <c r="NU105" t="str">
        <f t="shared" si="111"/>
        <v/>
      </c>
      <c r="OA105" t="str">
        <f t="shared" si="112"/>
        <v/>
      </c>
      <c r="OC105" t="str">
        <f t="shared" si="113"/>
        <v/>
      </c>
      <c r="OE105" t="str">
        <f t="shared" si="114"/>
        <v/>
      </c>
      <c r="OG105" t="str">
        <f t="shared" si="115"/>
        <v/>
      </c>
      <c r="OI105" t="str">
        <f t="shared" si="116"/>
        <v/>
      </c>
      <c r="OK105" t="str">
        <f t="shared" si="117"/>
        <v/>
      </c>
      <c r="OM105" t="str">
        <f t="shared" si="118"/>
        <v/>
      </c>
      <c r="OO105" t="str">
        <f t="shared" si="119"/>
        <v/>
      </c>
      <c r="OQ105" t="str">
        <f t="shared" si="120"/>
        <v/>
      </c>
      <c r="OS105" t="str">
        <f t="shared" si="121"/>
        <v/>
      </c>
      <c r="OU105" t="str">
        <f t="shared" si="122"/>
        <v/>
      </c>
      <c r="OW105" t="str">
        <f t="shared" si="123"/>
        <v/>
      </c>
      <c r="OY105" t="str">
        <f t="shared" si="124"/>
        <v/>
      </c>
      <c r="PA105" t="str">
        <f t="shared" si="125"/>
        <v/>
      </c>
    </row>
    <row r="106" spans="17:417" x14ac:dyDescent="0.25">
      <c r="Q106" s="38">
        <f t="shared" si="128"/>
        <v>91</v>
      </c>
      <c r="R106" s="21"/>
      <c r="S106" s="22"/>
      <c r="T106" s="178"/>
      <c r="U106" s="179"/>
      <c r="V106" s="24"/>
      <c r="W106" s="24"/>
      <c r="X106" s="178">
        <v>1.0051502425205447</v>
      </c>
      <c r="Y106" s="179">
        <v>0.48287332472036809</v>
      </c>
      <c r="Z106" s="24"/>
      <c r="AA106" s="26"/>
      <c r="AB106" s="25"/>
      <c r="AC106" s="26"/>
      <c r="AD106" s="25"/>
      <c r="AE106" s="26"/>
      <c r="AF106" s="25"/>
      <c r="AG106" s="26"/>
      <c r="AH106" s="25"/>
      <c r="AI106" s="26"/>
      <c r="AJ106" s="25"/>
      <c r="AK106" s="26"/>
      <c r="AL106" s="25"/>
      <c r="AM106" s="26"/>
      <c r="AN106" s="25"/>
      <c r="AO106" s="26"/>
      <c r="AP106" s="25"/>
      <c r="AQ106" s="26"/>
      <c r="AR106" s="25"/>
      <c r="AS106" s="26"/>
      <c r="AT106" s="25"/>
      <c r="AU106" s="26"/>
      <c r="AV106" s="25"/>
      <c r="AW106" s="26"/>
      <c r="AX106" s="25"/>
      <c r="AY106" s="26"/>
      <c r="AZ106" s="25"/>
      <c r="BA106" s="26"/>
      <c r="BB106" s="25"/>
      <c r="BC106" s="26"/>
      <c r="BD106" s="25"/>
      <c r="BE106" s="26"/>
      <c r="BF106" s="25"/>
      <c r="BG106" s="26"/>
      <c r="BH106" s="25"/>
      <c r="BI106" s="26"/>
      <c r="BJ106" s="25"/>
      <c r="BK106" s="26"/>
      <c r="BL106" s="5"/>
      <c r="BM106" s="4"/>
      <c r="BN106" s="5"/>
      <c r="BO106" s="4"/>
      <c r="BP106" s="25"/>
      <c r="BQ106" s="26"/>
      <c r="BR106" s="25"/>
      <c r="BS106" s="26"/>
      <c r="BT106" s="25"/>
      <c r="BU106" s="26"/>
      <c r="BV106" s="25"/>
      <c r="BW106" s="26"/>
      <c r="BX106" s="25"/>
      <c r="BY106" s="26"/>
      <c r="BZ106" s="25"/>
      <c r="CA106" s="26"/>
      <c r="CB106" s="25"/>
      <c r="CC106" s="26"/>
      <c r="CD106" s="25"/>
      <c r="CE106" s="26"/>
      <c r="CF106" s="25"/>
      <c r="CG106" s="26"/>
      <c r="CH106" s="25"/>
      <c r="CI106" s="26"/>
      <c r="CJ106" s="25"/>
      <c r="CK106" s="26"/>
      <c r="CL106" s="5"/>
      <c r="CM106" s="4"/>
      <c r="CN106" s="25"/>
      <c r="CO106" s="26"/>
      <c r="CP106" s="315">
        <f t="shared" ref="CP106:CP115" si="131">0.25+CP105</f>
        <v>22.5</v>
      </c>
      <c r="CQ106" s="26">
        <f t="shared" ref="CQ106:CQ115" si="132">0.4/(SQRT(CP106))</f>
        <v>8.4327404271156786E-2</v>
      </c>
      <c r="CR106" s="25"/>
      <c r="CS106" s="26"/>
      <c r="CT106" s="25"/>
      <c r="CU106" s="26"/>
      <c r="CV106" s="25"/>
      <c r="CW106" s="26"/>
      <c r="CX106" s="25"/>
      <c r="CY106" s="26"/>
      <c r="CZ106" s="264"/>
      <c r="DA106" s="265"/>
      <c r="DB106" s="264"/>
      <c r="DC106" s="265"/>
      <c r="DD106" s="264"/>
      <c r="DE106" s="265"/>
      <c r="DF106" s="64"/>
      <c r="DG106" s="65"/>
      <c r="DH106" s="64"/>
      <c r="DI106" s="65"/>
      <c r="DJ106" s="64"/>
      <c r="DK106" s="65"/>
      <c r="DL106" s="64"/>
      <c r="DM106" s="65"/>
      <c r="DN106" s="64"/>
      <c r="DO106" s="65"/>
      <c r="DP106" s="64"/>
      <c r="DQ106" s="65"/>
      <c r="DR106" s="64"/>
      <c r="DS106" s="65"/>
      <c r="DT106" s="64"/>
      <c r="DU106" s="65"/>
      <c r="DV106" s="64"/>
      <c r="DW106" s="65"/>
      <c r="DX106" s="64"/>
      <c r="DY106" s="65"/>
      <c r="DZ106" s="64"/>
      <c r="EA106" s="65"/>
      <c r="EB106" s="64"/>
      <c r="EC106" s="65"/>
      <c r="ED106" s="64"/>
      <c r="EE106" s="65"/>
      <c r="EF106" s="64"/>
      <c r="EG106" s="65"/>
      <c r="EH106" s="64"/>
      <c r="EI106" s="65"/>
      <c r="EJ106" s="64"/>
      <c r="EK106" s="65"/>
      <c r="EL106" s="64"/>
      <c r="EM106" s="65"/>
      <c r="EN106" s="64"/>
      <c r="EO106" s="65"/>
      <c r="EP106" s="64"/>
      <c r="EQ106" s="65"/>
      <c r="ER106" s="64"/>
      <c r="ES106" s="65"/>
      <c r="ET106" s="64"/>
      <c r="EU106" s="65"/>
      <c r="EV106" s="64"/>
      <c r="EW106" s="65"/>
      <c r="EX106" s="64"/>
      <c r="EY106" s="65"/>
      <c r="EZ106" s="64"/>
      <c r="FA106" s="65"/>
      <c r="FB106" s="64"/>
      <c r="FC106" s="65"/>
      <c r="FD106" s="64"/>
      <c r="FE106" s="65"/>
      <c r="FF106" s="64"/>
      <c r="FG106" s="65"/>
      <c r="FH106" s="64"/>
      <c r="FI106" s="65"/>
      <c r="FJ106" s="64"/>
      <c r="FK106" s="65"/>
      <c r="FL106" s="64"/>
      <c r="FM106" s="65"/>
      <c r="FN106" s="64"/>
      <c r="FO106" s="65"/>
      <c r="FP106" s="64"/>
      <c r="FQ106" s="65"/>
      <c r="FR106" s="64"/>
      <c r="FS106" s="65"/>
      <c r="FT106" s="64"/>
      <c r="FU106" s="65"/>
      <c r="FV106" s="64"/>
      <c r="FW106" s="65"/>
      <c r="FX106" s="64"/>
      <c r="FY106" s="65"/>
      <c r="FZ106" s="64"/>
      <c r="GA106" s="65"/>
      <c r="GB106" s="64"/>
      <c r="GC106" s="65"/>
      <c r="GD106" s="64"/>
      <c r="GE106" s="65"/>
      <c r="GF106" s="64"/>
      <c r="GG106" s="65"/>
      <c r="GH106" s="64"/>
      <c r="GI106" s="65"/>
      <c r="GJ106" s="64"/>
      <c r="GK106" s="65"/>
      <c r="GL106" s="64"/>
      <c r="GM106" s="65"/>
      <c r="GN106" s="64"/>
      <c r="GO106" s="65"/>
      <c r="GP106" s="64"/>
      <c r="GQ106" s="65"/>
      <c r="GR106" s="64"/>
      <c r="GS106" s="65"/>
      <c r="GT106" s="64"/>
      <c r="GU106" s="65"/>
      <c r="GV106" s="64"/>
      <c r="GW106" s="65"/>
      <c r="GX106" s="64"/>
      <c r="GY106" s="65"/>
      <c r="GZ106" s="64"/>
      <c r="HA106" s="65"/>
      <c r="HB106" s="64"/>
      <c r="HC106" s="65"/>
      <c r="HD106" s="64"/>
      <c r="HE106" s="65"/>
      <c r="HF106" s="64"/>
      <c r="HG106" s="65"/>
      <c r="HH106" s="64"/>
      <c r="HI106" s="65"/>
      <c r="HJ106" s="64"/>
      <c r="HK106" s="65"/>
      <c r="HL106" s="64"/>
      <c r="HM106" s="65"/>
      <c r="HN106" s="64"/>
      <c r="HO106" s="65"/>
      <c r="HP106" s="64"/>
      <c r="HQ106" s="65"/>
      <c r="HR106" s="64"/>
      <c r="HS106" s="65"/>
      <c r="HT106" s="64"/>
      <c r="HU106" s="65"/>
      <c r="HV106" s="64"/>
      <c r="HW106" s="65"/>
      <c r="HX106" s="64"/>
      <c r="HY106" s="65"/>
      <c r="HZ106" s="64"/>
      <c r="IA106" s="65"/>
      <c r="IB106" s="64"/>
      <c r="IC106" s="65"/>
      <c r="ID106" s="64"/>
      <c r="IE106" s="65"/>
      <c r="IF106" s="64"/>
      <c r="IG106" s="65"/>
      <c r="IH106" s="64"/>
      <c r="II106" s="65"/>
      <c r="IJ106" s="64"/>
      <c r="IK106" s="65"/>
      <c r="IL106" s="64"/>
      <c r="IM106" s="65"/>
      <c r="IN106" s="64"/>
      <c r="IO106" s="65"/>
      <c r="IP106" s="64"/>
      <c r="IQ106" s="65"/>
      <c r="IR106" s="64"/>
      <c r="IS106" s="65"/>
      <c r="IT106" s="64"/>
      <c r="IU106" s="65"/>
      <c r="IV106" s="64"/>
      <c r="IW106" s="65"/>
      <c r="IX106" s="64"/>
      <c r="IY106" s="65"/>
      <c r="IZ106" s="64"/>
      <c r="JA106" s="65"/>
      <c r="JB106" s="64"/>
      <c r="JC106" s="65"/>
      <c r="JD106" s="64"/>
      <c r="JE106" s="65"/>
      <c r="JF106" s="64"/>
      <c r="JG106" s="65"/>
      <c r="JH106" s="64"/>
      <c r="JI106" s="65"/>
      <c r="JJ106" s="64"/>
      <c r="JK106" s="65"/>
      <c r="JL106" s="64"/>
      <c r="JM106" s="65"/>
      <c r="JN106" s="64"/>
      <c r="JO106" s="65"/>
      <c r="JP106" s="64"/>
      <c r="JQ106" s="65"/>
      <c r="JR106" s="64"/>
      <c r="JS106" s="65"/>
      <c r="JT106" s="64"/>
      <c r="JU106" s="65"/>
      <c r="JV106" s="64"/>
      <c r="JW106" s="65"/>
      <c r="JX106" s="64"/>
      <c r="JY106" s="65"/>
      <c r="JZ106" s="64"/>
      <c r="KA106" s="65"/>
      <c r="KB106" s="64"/>
      <c r="KC106" s="65"/>
      <c r="KD106" s="64"/>
      <c r="KE106" s="65"/>
      <c r="KF106" s="64"/>
      <c r="KG106" s="65"/>
      <c r="KH106" s="64"/>
      <c r="KI106" s="65"/>
      <c r="KJ106" s="64"/>
      <c r="KK106" s="65"/>
      <c r="KL106" s="64"/>
      <c r="KM106" s="65"/>
      <c r="KN106" s="64"/>
      <c r="KO106" s="65"/>
      <c r="KP106" s="64"/>
      <c r="KQ106" s="65"/>
      <c r="KR106" s="64"/>
      <c r="KS106" s="65"/>
      <c r="KT106" s="64"/>
      <c r="KU106" s="65"/>
      <c r="KV106" s="64"/>
      <c r="KW106" s="65"/>
      <c r="KX106" s="64"/>
      <c r="KY106" s="65"/>
      <c r="KZ106" s="64"/>
      <c r="LA106" s="65"/>
      <c r="LB106" s="64"/>
      <c r="LC106" s="65"/>
      <c r="LD106" s="64"/>
      <c r="LE106" s="65"/>
      <c r="LH106" s="3">
        <f t="shared" si="126"/>
        <v>1.0051502425205447</v>
      </c>
      <c r="LI106" s="10">
        <f t="shared" si="129"/>
        <v>0.48287332472036809</v>
      </c>
      <c r="LK106" s="12">
        <f t="shared" si="90"/>
        <v>1.0051502425205447</v>
      </c>
      <c r="LL106" s="10" cm="1">
        <f t="array" ref="LL106">INDEX(drag_functions_data,Q106,(2*chosen_drag_function))*$B$3</f>
        <v>0.48287332472036809</v>
      </c>
      <c r="LO106" s="3" t="e">
        <f t="shared" si="127"/>
        <v>#N/A</v>
      </c>
      <c r="LP106" s="10" t="e">
        <f t="shared" si="130"/>
        <v>#N/A</v>
      </c>
      <c r="LR106" s="12">
        <f t="shared" si="91"/>
        <v>0</v>
      </c>
      <c r="LS106" s="10" cm="1">
        <f t="array" ref="LS106">INDEX(drag_functions_data,Q106,(2*$B$6)) * $B$7</f>
        <v>0</v>
      </c>
      <c r="ME106" t="str">
        <f t="shared" si="92"/>
        <v/>
      </c>
      <c r="MG106" t="str">
        <f t="shared" si="93"/>
        <v/>
      </c>
      <c r="MI106" t="str">
        <f t="shared" si="94"/>
        <v/>
      </c>
      <c r="MO106" t="str">
        <f t="shared" si="95"/>
        <v/>
      </c>
      <c r="MQ106" t="str">
        <f t="shared" si="96"/>
        <v/>
      </c>
      <c r="MS106" t="str">
        <f t="shared" si="97"/>
        <v/>
      </c>
      <c r="MU106" t="str">
        <f t="shared" si="98"/>
        <v/>
      </c>
      <c r="MW106" t="str">
        <f t="shared" si="99"/>
        <v/>
      </c>
      <c r="MY106" t="str">
        <f t="shared" si="100"/>
        <v/>
      </c>
      <c r="NA106" t="str">
        <f t="shared" si="101"/>
        <v/>
      </c>
      <c r="NC106" t="str">
        <f t="shared" si="102"/>
        <v/>
      </c>
      <c r="NE106" t="str">
        <f t="shared" si="103"/>
        <v/>
      </c>
      <c r="NG106" t="str">
        <f t="shared" si="104"/>
        <v/>
      </c>
      <c r="NI106" t="str">
        <f t="shared" si="105"/>
        <v/>
      </c>
      <c r="NK106" t="str">
        <f t="shared" si="106"/>
        <v/>
      </c>
      <c r="NM106" t="str">
        <f t="shared" si="107"/>
        <v/>
      </c>
      <c r="NO106" t="str">
        <f t="shared" si="108"/>
        <v/>
      </c>
      <c r="NQ106" t="str">
        <f t="shared" si="109"/>
        <v/>
      </c>
      <c r="NS106" t="str">
        <f t="shared" si="110"/>
        <v/>
      </c>
      <c r="NU106" t="str">
        <f t="shared" si="111"/>
        <v/>
      </c>
      <c r="OA106" t="str">
        <f t="shared" si="112"/>
        <v/>
      </c>
      <c r="OC106" t="str">
        <f t="shared" si="113"/>
        <v/>
      </c>
      <c r="OE106" t="str">
        <f t="shared" si="114"/>
        <v/>
      </c>
      <c r="OG106" t="str">
        <f t="shared" si="115"/>
        <v/>
      </c>
      <c r="OI106" t="str">
        <f t="shared" si="116"/>
        <v/>
      </c>
      <c r="OK106" t="str">
        <f t="shared" si="117"/>
        <v/>
      </c>
      <c r="OM106" t="str">
        <f t="shared" si="118"/>
        <v/>
      </c>
      <c r="OO106" t="str">
        <f t="shared" si="119"/>
        <v/>
      </c>
      <c r="OQ106" t="str">
        <f t="shared" si="120"/>
        <v/>
      </c>
      <c r="OS106" t="str">
        <f t="shared" si="121"/>
        <v/>
      </c>
      <c r="OU106" t="str">
        <f t="shared" si="122"/>
        <v/>
      </c>
      <c r="OW106" t="str">
        <f t="shared" si="123"/>
        <v/>
      </c>
      <c r="OY106" t="str">
        <f t="shared" si="124"/>
        <v/>
      </c>
      <c r="PA106" t="str">
        <f t="shared" si="125"/>
        <v/>
      </c>
    </row>
    <row r="107" spans="17:417" x14ac:dyDescent="0.25">
      <c r="Q107" s="38">
        <f t="shared" si="128"/>
        <v>92</v>
      </c>
      <c r="R107" s="21"/>
      <c r="S107" s="22"/>
      <c r="T107" s="178"/>
      <c r="U107" s="179"/>
      <c r="V107" s="24"/>
      <c r="W107" s="24"/>
      <c r="X107" s="178">
        <v>1.0137048669209721</v>
      </c>
      <c r="Y107" s="179">
        <v>0.49448447921233807</v>
      </c>
      <c r="Z107" s="24"/>
      <c r="AA107" s="26"/>
      <c r="AB107" s="25"/>
      <c r="AC107" s="26"/>
      <c r="AD107" s="25"/>
      <c r="AE107" s="26"/>
      <c r="AF107" s="25"/>
      <c r="AG107" s="26"/>
      <c r="AH107" s="25"/>
      <c r="AI107" s="26"/>
      <c r="AJ107" s="25"/>
      <c r="AK107" s="26"/>
      <c r="AL107" s="25"/>
      <c r="AM107" s="26"/>
      <c r="AN107" s="25"/>
      <c r="AO107" s="26"/>
      <c r="AP107" s="25"/>
      <c r="AQ107" s="26"/>
      <c r="AR107" s="25"/>
      <c r="AS107" s="26"/>
      <c r="AT107" s="25"/>
      <c r="AU107" s="26"/>
      <c r="AV107" s="25"/>
      <c r="AW107" s="26"/>
      <c r="AX107" s="25"/>
      <c r="AY107" s="26"/>
      <c r="AZ107" s="25"/>
      <c r="BA107" s="26"/>
      <c r="BB107" s="25"/>
      <c r="BC107" s="26"/>
      <c r="BD107" s="25"/>
      <c r="BE107" s="26"/>
      <c r="BF107" s="25"/>
      <c r="BG107" s="26"/>
      <c r="BH107" s="25"/>
      <c r="BI107" s="26"/>
      <c r="BJ107" s="25"/>
      <c r="BK107" s="26"/>
      <c r="BL107" s="5"/>
      <c r="BM107" s="4"/>
      <c r="BN107" s="5"/>
      <c r="BO107" s="4"/>
      <c r="BP107" s="25"/>
      <c r="BQ107" s="26"/>
      <c r="BR107" s="25"/>
      <c r="BS107" s="26"/>
      <c r="BT107" s="25"/>
      <c r="BU107" s="26"/>
      <c r="BV107" s="25"/>
      <c r="BW107" s="26"/>
      <c r="BX107" s="25"/>
      <c r="BY107" s="26"/>
      <c r="BZ107" s="25"/>
      <c r="CA107" s="26"/>
      <c r="CB107" s="25"/>
      <c r="CC107" s="26"/>
      <c r="CD107" s="25"/>
      <c r="CE107" s="26"/>
      <c r="CF107" s="25"/>
      <c r="CG107" s="26"/>
      <c r="CH107" s="25"/>
      <c r="CI107" s="26"/>
      <c r="CJ107" s="25"/>
      <c r="CK107" s="26"/>
      <c r="CL107" s="5"/>
      <c r="CM107" s="4"/>
      <c r="CN107" s="25"/>
      <c r="CO107" s="26"/>
      <c r="CP107" s="315">
        <f t="shared" si="131"/>
        <v>22.75</v>
      </c>
      <c r="CQ107" s="26">
        <f t="shared" si="132"/>
        <v>8.3862786937753467E-2</v>
      </c>
      <c r="CR107" s="25"/>
      <c r="CS107" s="26"/>
      <c r="CT107" s="25"/>
      <c r="CU107" s="26"/>
      <c r="CV107" s="25"/>
      <c r="CW107" s="26"/>
      <c r="CX107" s="25"/>
      <c r="CY107" s="26"/>
      <c r="CZ107" s="264"/>
      <c r="DA107" s="265"/>
      <c r="DB107" s="264"/>
      <c r="DC107" s="265"/>
      <c r="DD107" s="264"/>
      <c r="DE107" s="265"/>
      <c r="DF107" s="64"/>
      <c r="DG107" s="65"/>
      <c r="DH107" s="64"/>
      <c r="DI107" s="65"/>
      <c r="DJ107" s="64"/>
      <c r="DK107" s="65"/>
      <c r="DL107" s="64"/>
      <c r="DM107" s="65"/>
      <c r="DN107" s="64"/>
      <c r="DO107" s="65"/>
      <c r="DP107" s="64"/>
      <c r="DQ107" s="65"/>
      <c r="DR107" s="64"/>
      <c r="DS107" s="65"/>
      <c r="DT107" s="64"/>
      <c r="DU107" s="65"/>
      <c r="DV107" s="64"/>
      <c r="DW107" s="65"/>
      <c r="DX107" s="64"/>
      <c r="DY107" s="65"/>
      <c r="DZ107" s="64"/>
      <c r="EA107" s="65"/>
      <c r="EB107" s="64"/>
      <c r="EC107" s="65"/>
      <c r="ED107" s="64"/>
      <c r="EE107" s="65"/>
      <c r="EF107" s="64"/>
      <c r="EG107" s="65"/>
      <c r="EH107" s="64"/>
      <c r="EI107" s="65"/>
      <c r="EJ107" s="64"/>
      <c r="EK107" s="65"/>
      <c r="EL107" s="64"/>
      <c r="EM107" s="65"/>
      <c r="EN107" s="64"/>
      <c r="EO107" s="65"/>
      <c r="EP107" s="64"/>
      <c r="EQ107" s="65"/>
      <c r="ER107" s="64"/>
      <c r="ES107" s="65"/>
      <c r="ET107" s="64"/>
      <c r="EU107" s="65"/>
      <c r="EV107" s="64"/>
      <c r="EW107" s="65"/>
      <c r="EX107" s="64"/>
      <c r="EY107" s="65"/>
      <c r="EZ107" s="64"/>
      <c r="FA107" s="65"/>
      <c r="FB107" s="64"/>
      <c r="FC107" s="65"/>
      <c r="FD107" s="64"/>
      <c r="FE107" s="65"/>
      <c r="FF107" s="64"/>
      <c r="FG107" s="65"/>
      <c r="FH107" s="64"/>
      <c r="FI107" s="65"/>
      <c r="FJ107" s="64"/>
      <c r="FK107" s="65"/>
      <c r="FL107" s="64"/>
      <c r="FM107" s="65"/>
      <c r="FN107" s="64"/>
      <c r="FO107" s="65"/>
      <c r="FP107" s="64"/>
      <c r="FQ107" s="65"/>
      <c r="FR107" s="64"/>
      <c r="FS107" s="65"/>
      <c r="FT107" s="64"/>
      <c r="FU107" s="65"/>
      <c r="FV107" s="64"/>
      <c r="FW107" s="65"/>
      <c r="FX107" s="64"/>
      <c r="FY107" s="65"/>
      <c r="FZ107" s="64"/>
      <c r="GA107" s="65"/>
      <c r="GB107" s="64"/>
      <c r="GC107" s="65"/>
      <c r="GD107" s="64"/>
      <c r="GE107" s="65"/>
      <c r="GF107" s="64"/>
      <c r="GG107" s="65"/>
      <c r="GH107" s="64"/>
      <c r="GI107" s="65"/>
      <c r="GJ107" s="64"/>
      <c r="GK107" s="65"/>
      <c r="GL107" s="64"/>
      <c r="GM107" s="65"/>
      <c r="GN107" s="64"/>
      <c r="GO107" s="65"/>
      <c r="GP107" s="64"/>
      <c r="GQ107" s="65"/>
      <c r="GR107" s="64"/>
      <c r="GS107" s="65"/>
      <c r="GT107" s="64"/>
      <c r="GU107" s="65"/>
      <c r="GV107" s="64"/>
      <c r="GW107" s="65"/>
      <c r="GX107" s="64"/>
      <c r="GY107" s="65"/>
      <c r="GZ107" s="64"/>
      <c r="HA107" s="65"/>
      <c r="HB107" s="64"/>
      <c r="HC107" s="65"/>
      <c r="HD107" s="64"/>
      <c r="HE107" s="65"/>
      <c r="HF107" s="64"/>
      <c r="HG107" s="65"/>
      <c r="HH107" s="64"/>
      <c r="HI107" s="65"/>
      <c r="HJ107" s="64"/>
      <c r="HK107" s="65"/>
      <c r="HL107" s="64"/>
      <c r="HM107" s="65"/>
      <c r="HN107" s="64"/>
      <c r="HO107" s="65"/>
      <c r="HP107" s="64"/>
      <c r="HQ107" s="65"/>
      <c r="HR107" s="64"/>
      <c r="HS107" s="65"/>
      <c r="HT107" s="64"/>
      <c r="HU107" s="65"/>
      <c r="HV107" s="64"/>
      <c r="HW107" s="65"/>
      <c r="HX107" s="64"/>
      <c r="HY107" s="65"/>
      <c r="HZ107" s="64"/>
      <c r="IA107" s="65"/>
      <c r="IB107" s="64"/>
      <c r="IC107" s="65"/>
      <c r="ID107" s="64"/>
      <c r="IE107" s="65"/>
      <c r="IF107" s="64"/>
      <c r="IG107" s="65"/>
      <c r="IH107" s="64"/>
      <c r="II107" s="65"/>
      <c r="IJ107" s="64"/>
      <c r="IK107" s="65"/>
      <c r="IL107" s="64"/>
      <c r="IM107" s="65"/>
      <c r="IN107" s="64"/>
      <c r="IO107" s="65"/>
      <c r="IP107" s="64"/>
      <c r="IQ107" s="65"/>
      <c r="IR107" s="64"/>
      <c r="IS107" s="65"/>
      <c r="IT107" s="64"/>
      <c r="IU107" s="65"/>
      <c r="IV107" s="64"/>
      <c r="IW107" s="65"/>
      <c r="IX107" s="64"/>
      <c r="IY107" s="65"/>
      <c r="IZ107" s="64"/>
      <c r="JA107" s="65"/>
      <c r="JB107" s="64"/>
      <c r="JC107" s="65"/>
      <c r="JD107" s="64"/>
      <c r="JE107" s="65"/>
      <c r="JF107" s="64"/>
      <c r="JG107" s="65"/>
      <c r="JH107" s="64"/>
      <c r="JI107" s="65"/>
      <c r="JJ107" s="64"/>
      <c r="JK107" s="65"/>
      <c r="JL107" s="64"/>
      <c r="JM107" s="65"/>
      <c r="JN107" s="64"/>
      <c r="JO107" s="65"/>
      <c r="JP107" s="64"/>
      <c r="JQ107" s="65"/>
      <c r="JR107" s="64"/>
      <c r="JS107" s="65"/>
      <c r="JT107" s="64"/>
      <c r="JU107" s="65"/>
      <c r="JV107" s="64"/>
      <c r="JW107" s="65"/>
      <c r="JX107" s="64"/>
      <c r="JY107" s="65"/>
      <c r="JZ107" s="64"/>
      <c r="KA107" s="65"/>
      <c r="KB107" s="64"/>
      <c r="KC107" s="65"/>
      <c r="KD107" s="64"/>
      <c r="KE107" s="65"/>
      <c r="KF107" s="64"/>
      <c r="KG107" s="65"/>
      <c r="KH107" s="64"/>
      <c r="KI107" s="65"/>
      <c r="KJ107" s="64"/>
      <c r="KK107" s="65"/>
      <c r="KL107" s="64"/>
      <c r="KM107" s="65"/>
      <c r="KN107" s="64"/>
      <c r="KO107" s="65"/>
      <c r="KP107" s="64"/>
      <c r="KQ107" s="65"/>
      <c r="KR107" s="64"/>
      <c r="KS107" s="65"/>
      <c r="KT107" s="64"/>
      <c r="KU107" s="65"/>
      <c r="KV107" s="64"/>
      <c r="KW107" s="65"/>
      <c r="KX107" s="64"/>
      <c r="KY107" s="65"/>
      <c r="KZ107" s="64"/>
      <c r="LA107" s="65"/>
      <c r="LB107" s="64"/>
      <c r="LC107" s="65"/>
      <c r="LD107" s="64"/>
      <c r="LE107" s="65"/>
      <c r="LH107" s="3">
        <f t="shared" si="126"/>
        <v>1.0137048669209721</v>
      </c>
      <c r="LI107" s="10">
        <f t="shared" si="129"/>
        <v>0.49448447921233807</v>
      </c>
      <c r="LK107" s="12">
        <f t="shared" si="90"/>
        <v>1.0137048669209721</v>
      </c>
      <c r="LL107" s="10" cm="1">
        <f t="array" ref="LL107">INDEX(drag_functions_data,Q107,(2*chosen_drag_function))*$B$3</f>
        <v>0.49448447921233807</v>
      </c>
      <c r="LO107" s="3" t="e">
        <f t="shared" si="127"/>
        <v>#N/A</v>
      </c>
      <c r="LP107" s="10" t="e">
        <f t="shared" si="130"/>
        <v>#N/A</v>
      </c>
      <c r="LR107" s="12">
        <f t="shared" si="91"/>
        <v>0</v>
      </c>
      <c r="LS107" s="10" cm="1">
        <f t="array" ref="LS107">INDEX(drag_functions_data,Q107,(2*$B$6)) * $B$7</f>
        <v>0</v>
      </c>
      <c r="ME107" t="str">
        <f t="shared" si="92"/>
        <v/>
      </c>
      <c r="MG107" t="str">
        <f t="shared" si="93"/>
        <v/>
      </c>
      <c r="MI107" t="str">
        <f t="shared" si="94"/>
        <v/>
      </c>
      <c r="MO107" t="str">
        <f t="shared" si="95"/>
        <v/>
      </c>
      <c r="MQ107" t="str">
        <f t="shared" si="96"/>
        <v/>
      </c>
      <c r="MS107" t="str">
        <f t="shared" si="97"/>
        <v/>
      </c>
      <c r="MU107" t="str">
        <f t="shared" si="98"/>
        <v/>
      </c>
      <c r="MW107" t="str">
        <f t="shared" si="99"/>
        <v/>
      </c>
      <c r="MY107" t="str">
        <f t="shared" si="100"/>
        <v/>
      </c>
      <c r="NA107" t="str">
        <f t="shared" si="101"/>
        <v/>
      </c>
      <c r="NC107" t="str">
        <f t="shared" si="102"/>
        <v/>
      </c>
      <c r="NE107" t="str">
        <f t="shared" si="103"/>
        <v/>
      </c>
      <c r="NG107" t="str">
        <f t="shared" si="104"/>
        <v/>
      </c>
      <c r="NI107" t="str">
        <f t="shared" si="105"/>
        <v/>
      </c>
      <c r="NK107" t="str">
        <f t="shared" si="106"/>
        <v/>
      </c>
      <c r="NM107" t="str">
        <f t="shared" si="107"/>
        <v/>
      </c>
      <c r="NO107" t="str">
        <f t="shared" si="108"/>
        <v/>
      </c>
      <c r="NQ107" t="str">
        <f t="shared" si="109"/>
        <v/>
      </c>
      <c r="NS107" t="str">
        <f t="shared" si="110"/>
        <v/>
      </c>
      <c r="NU107" t="str">
        <f t="shared" si="111"/>
        <v/>
      </c>
      <c r="OA107" t="str">
        <f t="shared" si="112"/>
        <v/>
      </c>
      <c r="OC107" t="str">
        <f t="shared" si="113"/>
        <v/>
      </c>
      <c r="OE107" t="str">
        <f t="shared" si="114"/>
        <v/>
      </c>
      <c r="OG107" t="str">
        <f t="shared" si="115"/>
        <v/>
      </c>
      <c r="OI107" t="str">
        <f t="shared" si="116"/>
        <v/>
      </c>
      <c r="OK107" t="str">
        <f t="shared" si="117"/>
        <v/>
      </c>
      <c r="OM107" t="str">
        <f t="shared" si="118"/>
        <v/>
      </c>
      <c r="OO107" t="str">
        <f t="shared" si="119"/>
        <v/>
      </c>
      <c r="OQ107" t="str">
        <f t="shared" si="120"/>
        <v/>
      </c>
      <c r="OS107" t="str">
        <f t="shared" si="121"/>
        <v/>
      </c>
      <c r="OU107" t="str">
        <f t="shared" si="122"/>
        <v/>
      </c>
      <c r="OW107" t="str">
        <f t="shared" si="123"/>
        <v/>
      </c>
      <c r="OY107" t="str">
        <f t="shared" si="124"/>
        <v/>
      </c>
      <c r="PA107" t="str">
        <f t="shared" si="125"/>
        <v/>
      </c>
    </row>
    <row r="108" spans="17:417" x14ac:dyDescent="0.25">
      <c r="Q108" s="38">
        <f t="shared" si="128"/>
        <v>93</v>
      </c>
      <c r="R108" s="21"/>
      <c r="S108" s="22"/>
      <c r="T108" s="178"/>
      <c r="U108" s="179"/>
      <c r="V108" s="24"/>
      <c r="W108" s="24"/>
      <c r="X108" s="178">
        <v>1.0264031264515416</v>
      </c>
      <c r="Y108" s="179">
        <v>0.5110298044623518</v>
      </c>
      <c r="Z108" s="24"/>
      <c r="AA108" s="26"/>
      <c r="AB108" s="25"/>
      <c r="AC108" s="26"/>
      <c r="AD108" s="25"/>
      <c r="AE108" s="26"/>
      <c r="AF108" s="25"/>
      <c r="AG108" s="26"/>
      <c r="AH108" s="25"/>
      <c r="AI108" s="26"/>
      <c r="AJ108" s="25"/>
      <c r="AK108" s="26"/>
      <c r="AL108" s="25"/>
      <c r="AM108" s="26"/>
      <c r="AN108" s="25"/>
      <c r="AO108" s="26"/>
      <c r="AP108" s="25"/>
      <c r="AQ108" s="26"/>
      <c r="AR108" s="25"/>
      <c r="AS108" s="26"/>
      <c r="AT108" s="25"/>
      <c r="AU108" s="26"/>
      <c r="AV108" s="25"/>
      <c r="AW108" s="26"/>
      <c r="AX108" s="25"/>
      <c r="AY108" s="26"/>
      <c r="AZ108" s="25"/>
      <c r="BA108" s="26"/>
      <c r="BB108" s="25"/>
      <c r="BC108" s="26"/>
      <c r="BD108" s="25"/>
      <c r="BE108" s="26"/>
      <c r="BF108" s="5"/>
      <c r="BG108" s="4"/>
      <c r="BH108" s="5"/>
      <c r="BI108" s="4"/>
      <c r="BJ108" s="25"/>
      <c r="BK108" s="26"/>
      <c r="BL108" s="5"/>
      <c r="BM108" s="4"/>
      <c r="BN108" s="5"/>
      <c r="BO108" s="4"/>
      <c r="BP108" s="25"/>
      <c r="BQ108" s="26"/>
      <c r="BR108" s="25"/>
      <c r="BS108" s="26"/>
      <c r="BT108" s="25"/>
      <c r="BU108" s="26"/>
      <c r="BV108" s="25"/>
      <c r="BW108" s="26"/>
      <c r="BX108" s="25"/>
      <c r="BY108" s="26"/>
      <c r="BZ108" s="25"/>
      <c r="CA108" s="26"/>
      <c r="CB108" s="25"/>
      <c r="CC108" s="26"/>
      <c r="CD108" s="25"/>
      <c r="CE108" s="26"/>
      <c r="CF108" s="25"/>
      <c r="CG108" s="26"/>
      <c r="CH108" s="25"/>
      <c r="CI108" s="26"/>
      <c r="CJ108" s="25"/>
      <c r="CK108" s="26"/>
      <c r="CL108" s="5"/>
      <c r="CM108" s="4"/>
      <c r="CN108" s="25"/>
      <c r="CO108" s="26"/>
      <c r="CP108" s="315">
        <f t="shared" si="131"/>
        <v>23</v>
      </c>
      <c r="CQ108" s="26">
        <f t="shared" si="132"/>
        <v>8.3405765622829919E-2</v>
      </c>
      <c r="CR108" s="25"/>
      <c r="CS108" s="26"/>
      <c r="CT108" s="25"/>
      <c r="CU108" s="26"/>
      <c r="CV108" s="25"/>
      <c r="CW108" s="26"/>
      <c r="CX108" s="25"/>
      <c r="CY108" s="26"/>
      <c r="CZ108" s="264"/>
      <c r="DA108" s="265"/>
      <c r="DB108" s="264"/>
      <c r="DC108" s="265"/>
      <c r="DD108" s="264"/>
      <c r="DE108" s="265"/>
      <c r="DF108" s="64"/>
      <c r="DG108" s="65"/>
      <c r="DH108" s="64"/>
      <c r="DI108" s="65"/>
      <c r="DJ108" s="64"/>
      <c r="DK108" s="65"/>
      <c r="DL108" s="64"/>
      <c r="DM108" s="65"/>
      <c r="DN108" s="64"/>
      <c r="DO108" s="65"/>
      <c r="DP108" s="64"/>
      <c r="DQ108" s="65"/>
      <c r="DR108" s="64"/>
      <c r="DS108" s="65"/>
      <c r="DT108" s="64"/>
      <c r="DU108" s="65"/>
      <c r="DV108" s="64"/>
      <c r="DW108" s="65"/>
      <c r="DX108" s="64"/>
      <c r="DY108" s="65"/>
      <c r="DZ108" s="64"/>
      <c r="EA108" s="65"/>
      <c r="EB108" s="64"/>
      <c r="EC108" s="65"/>
      <c r="ED108" s="64"/>
      <c r="EE108" s="65"/>
      <c r="EF108" s="64"/>
      <c r="EG108" s="65"/>
      <c r="EH108" s="64"/>
      <c r="EI108" s="65"/>
      <c r="EJ108" s="64"/>
      <c r="EK108" s="65"/>
      <c r="EL108" s="64"/>
      <c r="EM108" s="65"/>
      <c r="EN108" s="64"/>
      <c r="EO108" s="65"/>
      <c r="EP108" s="64"/>
      <c r="EQ108" s="65"/>
      <c r="ER108" s="64"/>
      <c r="ES108" s="65"/>
      <c r="ET108" s="64"/>
      <c r="EU108" s="65"/>
      <c r="EV108" s="64"/>
      <c r="EW108" s="65"/>
      <c r="EX108" s="64"/>
      <c r="EY108" s="65"/>
      <c r="EZ108" s="64"/>
      <c r="FA108" s="65"/>
      <c r="FB108" s="64"/>
      <c r="FC108" s="65"/>
      <c r="FD108" s="64"/>
      <c r="FE108" s="65"/>
      <c r="FF108" s="64"/>
      <c r="FG108" s="65"/>
      <c r="FH108" s="64"/>
      <c r="FI108" s="65"/>
      <c r="FJ108" s="64"/>
      <c r="FK108" s="65"/>
      <c r="FL108" s="64"/>
      <c r="FM108" s="65"/>
      <c r="FN108" s="64"/>
      <c r="FO108" s="65"/>
      <c r="FP108" s="64"/>
      <c r="FQ108" s="65"/>
      <c r="FR108" s="64"/>
      <c r="FS108" s="65"/>
      <c r="FT108" s="64"/>
      <c r="FU108" s="65"/>
      <c r="FV108" s="64"/>
      <c r="FW108" s="65"/>
      <c r="FX108" s="64"/>
      <c r="FY108" s="65"/>
      <c r="FZ108" s="64"/>
      <c r="GA108" s="65"/>
      <c r="GB108" s="64"/>
      <c r="GC108" s="65"/>
      <c r="GD108" s="64"/>
      <c r="GE108" s="65"/>
      <c r="GF108" s="64"/>
      <c r="GG108" s="65"/>
      <c r="GH108" s="64"/>
      <c r="GI108" s="65"/>
      <c r="GJ108" s="64"/>
      <c r="GK108" s="65"/>
      <c r="GL108" s="64"/>
      <c r="GM108" s="65"/>
      <c r="GN108" s="64"/>
      <c r="GO108" s="65"/>
      <c r="GP108" s="64"/>
      <c r="GQ108" s="65"/>
      <c r="GR108" s="64"/>
      <c r="GS108" s="65"/>
      <c r="GT108" s="64"/>
      <c r="GU108" s="65"/>
      <c r="GV108" s="64"/>
      <c r="GW108" s="65"/>
      <c r="GX108" s="64"/>
      <c r="GY108" s="65"/>
      <c r="GZ108" s="64"/>
      <c r="HA108" s="65"/>
      <c r="HB108" s="64"/>
      <c r="HC108" s="65"/>
      <c r="HD108" s="64"/>
      <c r="HE108" s="65"/>
      <c r="HF108" s="64"/>
      <c r="HG108" s="65"/>
      <c r="HH108" s="64"/>
      <c r="HI108" s="65"/>
      <c r="HJ108" s="64"/>
      <c r="HK108" s="65"/>
      <c r="HL108" s="64"/>
      <c r="HM108" s="65"/>
      <c r="HN108" s="64"/>
      <c r="HO108" s="65"/>
      <c r="HP108" s="64"/>
      <c r="HQ108" s="65"/>
      <c r="HR108" s="64"/>
      <c r="HS108" s="65"/>
      <c r="HT108" s="64"/>
      <c r="HU108" s="65"/>
      <c r="HV108" s="64"/>
      <c r="HW108" s="65"/>
      <c r="HX108" s="64"/>
      <c r="HY108" s="65"/>
      <c r="HZ108" s="64"/>
      <c r="IA108" s="65"/>
      <c r="IB108" s="64"/>
      <c r="IC108" s="65"/>
      <c r="ID108" s="64"/>
      <c r="IE108" s="65"/>
      <c r="IF108" s="64"/>
      <c r="IG108" s="65"/>
      <c r="IH108" s="64"/>
      <c r="II108" s="65"/>
      <c r="IJ108" s="64"/>
      <c r="IK108" s="65"/>
      <c r="IL108" s="64"/>
      <c r="IM108" s="65"/>
      <c r="IN108" s="64"/>
      <c r="IO108" s="65"/>
      <c r="IP108" s="64"/>
      <c r="IQ108" s="65"/>
      <c r="IR108" s="64"/>
      <c r="IS108" s="65"/>
      <c r="IT108" s="64"/>
      <c r="IU108" s="65"/>
      <c r="IV108" s="64"/>
      <c r="IW108" s="65"/>
      <c r="IX108" s="64"/>
      <c r="IY108" s="65"/>
      <c r="IZ108" s="64"/>
      <c r="JA108" s="65"/>
      <c r="JB108" s="64"/>
      <c r="JC108" s="65"/>
      <c r="JD108" s="64"/>
      <c r="JE108" s="65"/>
      <c r="JF108" s="64"/>
      <c r="JG108" s="65"/>
      <c r="JH108" s="64"/>
      <c r="JI108" s="65"/>
      <c r="JJ108" s="64"/>
      <c r="JK108" s="65"/>
      <c r="JL108" s="64"/>
      <c r="JM108" s="65"/>
      <c r="JN108" s="64"/>
      <c r="JO108" s="65"/>
      <c r="JP108" s="64"/>
      <c r="JQ108" s="65"/>
      <c r="JR108" s="64"/>
      <c r="JS108" s="65"/>
      <c r="JT108" s="64"/>
      <c r="JU108" s="65"/>
      <c r="JV108" s="64"/>
      <c r="JW108" s="65"/>
      <c r="JX108" s="64"/>
      <c r="JY108" s="65"/>
      <c r="JZ108" s="64"/>
      <c r="KA108" s="65"/>
      <c r="KB108" s="64"/>
      <c r="KC108" s="65"/>
      <c r="KD108" s="64"/>
      <c r="KE108" s="65"/>
      <c r="KF108" s="64"/>
      <c r="KG108" s="65"/>
      <c r="KH108" s="64"/>
      <c r="KI108" s="65"/>
      <c r="KJ108" s="64"/>
      <c r="KK108" s="65"/>
      <c r="KL108" s="64"/>
      <c r="KM108" s="65"/>
      <c r="KN108" s="64"/>
      <c r="KO108" s="65"/>
      <c r="KP108" s="64"/>
      <c r="KQ108" s="65"/>
      <c r="KR108" s="64"/>
      <c r="KS108" s="65"/>
      <c r="KT108" s="64"/>
      <c r="KU108" s="65"/>
      <c r="KV108" s="64"/>
      <c r="KW108" s="65"/>
      <c r="KX108" s="64"/>
      <c r="KY108" s="65"/>
      <c r="KZ108" s="64"/>
      <c r="LA108" s="65"/>
      <c r="LB108" s="64"/>
      <c r="LC108" s="65"/>
      <c r="LD108" s="64"/>
      <c r="LE108" s="65"/>
      <c r="LH108" s="3">
        <f t="shared" si="126"/>
        <v>1.0264031264515416</v>
      </c>
      <c r="LI108" s="10">
        <f t="shared" si="129"/>
        <v>0.5110298044623518</v>
      </c>
      <c r="LK108" s="12">
        <f t="shared" si="90"/>
        <v>1.0264031264515416</v>
      </c>
      <c r="LL108" s="10" cm="1">
        <f t="array" ref="LL108">INDEX(drag_functions_data,Q108,(2*chosen_drag_function))*$B$3</f>
        <v>0.5110298044623518</v>
      </c>
      <c r="LO108" s="3" t="e">
        <f t="shared" si="127"/>
        <v>#N/A</v>
      </c>
      <c r="LP108" s="10" t="e">
        <f t="shared" si="130"/>
        <v>#N/A</v>
      </c>
      <c r="LR108" s="12">
        <f t="shared" si="91"/>
        <v>0</v>
      </c>
      <c r="LS108" s="10" cm="1">
        <f t="array" ref="LS108">INDEX(drag_functions_data,Q108,(2*$B$6)) * $B$7</f>
        <v>0</v>
      </c>
      <c r="ME108" t="str">
        <f t="shared" si="92"/>
        <v/>
      </c>
      <c r="MG108" t="str">
        <f t="shared" si="93"/>
        <v/>
      </c>
      <c r="MI108" t="str">
        <f t="shared" si="94"/>
        <v/>
      </c>
      <c r="MO108" t="str">
        <f t="shared" si="95"/>
        <v/>
      </c>
      <c r="MQ108" t="str">
        <f t="shared" si="96"/>
        <v/>
      </c>
      <c r="MS108" t="str">
        <f t="shared" si="97"/>
        <v/>
      </c>
      <c r="MU108" t="str">
        <f t="shared" si="98"/>
        <v/>
      </c>
      <c r="MW108" t="str">
        <f t="shared" si="99"/>
        <v/>
      </c>
      <c r="MY108" t="str">
        <f t="shared" si="100"/>
        <v/>
      </c>
      <c r="NA108" t="str">
        <f t="shared" si="101"/>
        <v/>
      </c>
      <c r="NC108" t="str">
        <f t="shared" si="102"/>
        <v/>
      </c>
      <c r="NE108" t="str">
        <f t="shared" si="103"/>
        <v/>
      </c>
      <c r="NG108" t="str">
        <f t="shared" si="104"/>
        <v/>
      </c>
      <c r="NI108" t="str">
        <f t="shared" si="105"/>
        <v/>
      </c>
      <c r="NK108" t="str">
        <f t="shared" si="106"/>
        <v/>
      </c>
      <c r="NM108" t="str">
        <f t="shared" si="107"/>
        <v/>
      </c>
      <c r="NO108" t="str">
        <f t="shared" si="108"/>
        <v/>
      </c>
      <c r="NQ108" t="str">
        <f t="shared" si="109"/>
        <v/>
      </c>
      <c r="NS108" t="str">
        <f t="shared" si="110"/>
        <v/>
      </c>
      <c r="NU108" t="str">
        <f t="shared" si="111"/>
        <v/>
      </c>
      <c r="OA108" t="str">
        <f t="shared" si="112"/>
        <v/>
      </c>
      <c r="OC108" t="str">
        <f t="shared" si="113"/>
        <v/>
      </c>
      <c r="OE108" t="str">
        <f t="shared" si="114"/>
        <v/>
      </c>
      <c r="OG108" t="str">
        <f t="shared" si="115"/>
        <v/>
      </c>
      <c r="OI108" t="str">
        <f t="shared" si="116"/>
        <v/>
      </c>
      <c r="OK108" t="str">
        <f t="shared" si="117"/>
        <v/>
      </c>
      <c r="OM108" t="str">
        <f t="shared" si="118"/>
        <v/>
      </c>
      <c r="OO108" t="str">
        <f t="shared" si="119"/>
        <v/>
      </c>
      <c r="OQ108" t="str">
        <f t="shared" si="120"/>
        <v/>
      </c>
      <c r="OS108" t="str">
        <f t="shared" si="121"/>
        <v/>
      </c>
      <c r="OU108" t="str">
        <f t="shared" si="122"/>
        <v/>
      </c>
      <c r="OW108" t="str">
        <f t="shared" si="123"/>
        <v/>
      </c>
      <c r="OY108" t="str">
        <f t="shared" si="124"/>
        <v/>
      </c>
      <c r="PA108" t="str">
        <f t="shared" si="125"/>
        <v/>
      </c>
    </row>
    <row r="109" spans="17:417" x14ac:dyDescent="0.25">
      <c r="Q109" s="38">
        <f t="shared" si="128"/>
        <v>94</v>
      </c>
      <c r="R109" s="21"/>
      <c r="S109" s="22"/>
      <c r="T109" s="178"/>
      <c r="U109" s="179"/>
      <c r="V109" s="24"/>
      <c r="W109" s="24"/>
      <c r="X109" s="178">
        <v>1.0430937025741316</v>
      </c>
      <c r="Y109" s="179">
        <v>0.53105667591832373</v>
      </c>
      <c r="Z109" s="24"/>
      <c r="AA109" s="26"/>
      <c r="AB109" s="25"/>
      <c r="AC109" s="26"/>
      <c r="AD109" s="25"/>
      <c r="AE109" s="26"/>
      <c r="AF109" s="25"/>
      <c r="AG109" s="26"/>
      <c r="AH109" s="25"/>
      <c r="AI109" s="26"/>
      <c r="AJ109" s="25"/>
      <c r="AK109" s="26"/>
      <c r="AL109" s="25"/>
      <c r="AM109" s="26"/>
      <c r="AN109" s="25"/>
      <c r="AO109" s="26"/>
      <c r="AP109" s="25"/>
      <c r="AQ109" s="26"/>
      <c r="AR109" s="25"/>
      <c r="AS109" s="26"/>
      <c r="AT109" s="25"/>
      <c r="AU109" s="26"/>
      <c r="AV109" s="25"/>
      <c r="AW109" s="26"/>
      <c r="AX109" s="25"/>
      <c r="AY109" s="26"/>
      <c r="AZ109" s="25"/>
      <c r="BA109" s="26"/>
      <c r="BB109" s="25"/>
      <c r="BC109" s="26"/>
      <c r="BD109" s="25"/>
      <c r="BE109" s="26"/>
      <c r="BF109" s="5"/>
      <c r="BG109" s="4"/>
      <c r="BH109" s="5"/>
      <c r="BI109" s="4"/>
      <c r="BJ109" s="25"/>
      <c r="BK109" s="26"/>
      <c r="BL109" s="5"/>
      <c r="BM109" s="4"/>
      <c r="BN109" s="5"/>
      <c r="BO109" s="4"/>
      <c r="BP109" s="25"/>
      <c r="BQ109" s="26"/>
      <c r="BR109" s="25"/>
      <c r="BS109" s="26"/>
      <c r="BT109" s="25"/>
      <c r="BU109" s="26"/>
      <c r="BV109" s="25"/>
      <c r="BW109" s="26"/>
      <c r="BX109" s="25"/>
      <c r="BY109" s="26"/>
      <c r="BZ109" s="25"/>
      <c r="CA109" s="26"/>
      <c r="CB109" s="25"/>
      <c r="CC109" s="26"/>
      <c r="CD109" s="25"/>
      <c r="CE109" s="26"/>
      <c r="CF109" s="25"/>
      <c r="CG109" s="26"/>
      <c r="CH109" s="25"/>
      <c r="CI109" s="26"/>
      <c r="CJ109" s="25"/>
      <c r="CK109" s="26"/>
      <c r="CL109" s="5"/>
      <c r="CM109" s="4"/>
      <c r="CN109" s="25"/>
      <c r="CO109" s="26"/>
      <c r="CP109" s="315">
        <f t="shared" si="131"/>
        <v>23.25</v>
      </c>
      <c r="CQ109" s="26">
        <f t="shared" si="132"/>
        <v>8.2956135578434023E-2</v>
      </c>
      <c r="CR109" s="25"/>
      <c r="CS109" s="26"/>
      <c r="CT109" s="25"/>
      <c r="CU109" s="26"/>
      <c r="CV109" s="25"/>
      <c r="CW109" s="26"/>
      <c r="CX109" s="25"/>
      <c r="CY109" s="26"/>
      <c r="CZ109" s="264"/>
      <c r="DA109" s="265"/>
      <c r="DB109" s="264"/>
      <c r="DC109" s="265"/>
      <c r="DD109" s="264"/>
      <c r="DE109" s="265"/>
      <c r="DF109" s="64"/>
      <c r="DG109" s="65"/>
      <c r="DH109" s="64"/>
      <c r="DI109" s="65"/>
      <c r="DJ109" s="64"/>
      <c r="DK109" s="65"/>
      <c r="DL109" s="64"/>
      <c r="DM109" s="65"/>
      <c r="DN109" s="64"/>
      <c r="DO109" s="65"/>
      <c r="DP109" s="64"/>
      <c r="DQ109" s="65"/>
      <c r="DR109" s="64"/>
      <c r="DS109" s="65"/>
      <c r="DT109" s="64"/>
      <c r="DU109" s="65"/>
      <c r="DV109" s="64"/>
      <c r="DW109" s="65"/>
      <c r="DX109" s="64"/>
      <c r="DY109" s="65"/>
      <c r="DZ109" s="64"/>
      <c r="EA109" s="65"/>
      <c r="EB109" s="64"/>
      <c r="EC109" s="65"/>
      <c r="ED109" s="64"/>
      <c r="EE109" s="65"/>
      <c r="EF109" s="64"/>
      <c r="EG109" s="65"/>
      <c r="EH109" s="64"/>
      <c r="EI109" s="65"/>
      <c r="EJ109" s="64"/>
      <c r="EK109" s="65"/>
      <c r="EL109" s="64"/>
      <c r="EM109" s="65"/>
      <c r="EN109" s="64"/>
      <c r="EO109" s="65"/>
      <c r="EP109" s="64"/>
      <c r="EQ109" s="65"/>
      <c r="ER109" s="64"/>
      <c r="ES109" s="65"/>
      <c r="ET109" s="64"/>
      <c r="EU109" s="65"/>
      <c r="EV109" s="64"/>
      <c r="EW109" s="65"/>
      <c r="EX109" s="64"/>
      <c r="EY109" s="65"/>
      <c r="EZ109" s="64"/>
      <c r="FA109" s="65"/>
      <c r="FB109" s="64"/>
      <c r="FC109" s="65"/>
      <c r="FD109" s="64"/>
      <c r="FE109" s="65"/>
      <c r="FF109" s="64"/>
      <c r="FG109" s="65"/>
      <c r="FH109" s="64"/>
      <c r="FI109" s="65"/>
      <c r="FJ109" s="64"/>
      <c r="FK109" s="65"/>
      <c r="FL109" s="64"/>
      <c r="FM109" s="65"/>
      <c r="FN109" s="64"/>
      <c r="FO109" s="65"/>
      <c r="FP109" s="64"/>
      <c r="FQ109" s="65"/>
      <c r="FR109" s="64"/>
      <c r="FS109" s="65"/>
      <c r="FT109" s="64"/>
      <c r="FU109" s="65"/>
      <c r="FV109" s="64"/>
      <c r="FW109" s="65"/>
      <c r="FX109" s="64"/>
      <c r="FY109" s="65"/>
      <c r="FZ109" s="64"/>
      <c r="GA109" s="65"/>
      <c r="GB109" s="64"/>
      <c r="GC109" s="65"/>
      <c r="GD109" s="64"/>
      <c r="GE109" s="65"/>
      <c r="GF109" s="64"/>
      <c r="GG109" s="65"/>
      <c r="GH109" s="64"/>
      <c r="GI109" s="65"/>
      <c r="GJ109" s="64"/>
      <c r="GK109" s="65"/>
      <c r="GL109" s="64"/>
      <c r="GM109" s="65"/>
      <c r="GN109" s="64"/>
      <c r="GO109" s="65"/>
      <c r="GP109" s="64"/>
      <c r="GQ109" s="65"/>
      <c r="GR109" s="64"/>
      <c r="GS109" s="65"/>
      <c r="GT109" s="64"/>
      <c r="GU109" s="65"/>
      <c r="GV109" s="64"/>
      <c r="GW109" s="65"/>
      <c r="GX109" s="64"/>
      <c r="GY109" s="65"/>
      <c r="GZ109" s="64"/>
      <c r="HA109" s="65"/>
      <c r="HB109" s="64"/>
      <c r="HC109" s="65"/>
      <c r="HD109" s="64"/>
      <c r="HE109" s="65"/>
      <c r="HF109" s="64"/>
      <c r="HG109" s="65"/>
      <c r="HH109" s="64"/>
      <c r="HI109" s="65"/>
      <c r="HJ109" s="64"/>
      <c r="HK109" s="65"/>
      <c r="HL109" s="64"/>
      <c r="HM109" s="65"/>
      <c r="HN109" s="64"/>
      <c r="HO109" s="65"/>
      <c r="HP109" s="64"/>
      <c r="HQ109" s="65"/>
      <c r="HR109" s="64"/>
      <c r="HS109" s="65"/>
      <c r="HT109" s="64"/>
      <c r="HU109" s="65"/>
      <c r="HV109" s="64"/>
      <c r="HW109" s="65"/>
      <c r="HX109" s="64"/>
      <c r="HY109" s="65"/>
      <c r="HZ109" s="64"/>
      <c r="IA109" s="65"/>
      <c r="IB109" s="64"/>
      <c r="IC109" s="65"/>
      <c r="ID109" s="64"/>
      <c r="IE109" s="65"/>
      <c r="IF109" s="64"/>
      <c r="IG109" s="65"/>
      <c r="IH109" s="64"/>
      <c r="II109" s="65"/>
      <c r="IJ109" s="64"/>
      <c r="IK109" s="65"/>
      <c r="IL109" s="64"/>
      <c r="IM109" s="65"/>
      <c r="IN109" s="64"/>
      <c r="IO109" s="65"/>
      <c r="IP109" s="64"/>
      <c r="IQ109" s="65"/>
      <c r="IR109" s="64"/>
      <c r="IS109" s="65"/>
      <c r="IT109" s="64"/>
      <c r="IU109" s="65"/>
      <c r="IV109" s="64"/>
      <c r="IW109" s="65"/>
      <c r="IX109" s="64"/>
      <c r="IY109" s="65"/>
      <c r="IZ109" s="64"/>
      <c r="JA109" s="65"/>
      <c r="JB109" s="64"/>
      <c r="JC109" s="65"/>
      <c r="JD109" s="64"/>
      <c r="JE109" s="65"/>
      <c r="JF109" s="64"/>
      <c r="JG109" s="65"/>
      <c r="JH109" s="64"/>
      <c r="JI109" s="65"/>
      <c r="JJ109" s="64"/>
      <c r="JK109" s="65"/>
      <c r="JL109" s="64"/>
      <c r="JM109" s="65"/>
      <c r="JN109" s="64"/>
      <c r="JO109" s="65"/>
      <c r="JP109" s="64"/>
      <c r="JQ109" s="65"/>
      <c r="JR109" s="64"/>
      <c r="JS109" s="65"/>
      <c r="JT109" s="64"/>
      <c r="JU109" s="65"/>
      <c r="JV109" s="64"/>
      <c r="JW109" s="65"/>
      <c r="JX109" s="64"/>
      <c r="JY109" s="65"/>
      <c r="JZ109" s="64"/>
      <c r="KA109" s="65"/>
      <c r="KB109" s="64"/>
      <c r="KC109" s="65"/>
      <c r="KD109" s="64"/>
      <c r="KE109" s="65"/>
      <c r="KF109" s="64"/>
      <c r="KG109" s="65"/>
      <c r="KH109" s="64"/>
      <c r="KI109" s="65"/>
      <c r="KJ109" s="64"/>
      <c r="KK109" s="65"/>
      <c r="KL109" s="64"/>
      <c r="KM109" s="65"/>
      <c r="KN109" s="64"/>
      <c r="KO109" s="65"/>
      <c r="KP109" s="64"/>
      <c r="KQ109" s="65"/>
      <c r="KR109" s="64"/>
      <c r="KS109" s="65"/>
      <c r="KT109" s="64"/>
      <c r="KU109" s="65"/>
      <c r="KV109" s="64"/>
      <c r="KW109" s="65"/>
      <c r="KX109" s="64"/>
      <c r="KY109" s="65"/>
      <c r="KZ109" s="64"/>
      <c r="LA109" s="65"/>
      <c r="LB109" s="64"/>
      <c r="LC109" s="65"/>
      <c r="LD109" s="64"/>
      <c r="LE109" s="65"/>
      <c r="LH109" s="3">
        <f t="shared" si="126"/>
        <v>1.0430937025741316</v>
      </c>
      <c r="LI109" s="10">
        <f t="shared" si="129"/>
        <v>0.53105667591832373</v>
      </c>
      <c r="LK109" s="12">
        <f t="shared" si="90"/>
        <v>1.0430937025741316</v>
      </c>
      <c r="LL109" s="10" cm="1">
        <f t="array" ref="LL109">INDEX(drag_functions_data,Q109,(2*chosen_drag_function))*$B$3</f>
        <v>0.53105667591832373</v>
      </c>
      <c r="LO109" s="3" t="e">
        <f t="shared" si="127"/>
        <v>#N/A</v>
      </c>
      <c r="LP109" s="10" t="e">
        <f t="shared" si="130"/>
        <v>#N/A</v>
      </c>
      <c r="LR109" s="12">
        <f t="shared" si="91"/>
        <v>0</v>
      </c>
      <c r="LS109" s="10" cm="1">
        <f t="array" ref="LS109">INDEX(drag_functions_data,Q109,(2*$B$6)) * $B$7</f>
        <v>0</v>
      </c>
      <c r="ME109" t="str">
        <f t="shared" si="92"/>
        <v/>
      </c>
      <c r="MG109" t="str">
        <f t="shared" si="93"/>
        <v/>
      </c>
      <c r="MI109" t="str">
        <f t="shared" si="94"/>
        <v/>
      </c>
      <c r="MO109" t="str">
        <f t="shared" si="95"/>
        <v/>
      </c>
      <c r="MQ109" t="str">
        <f t="shared" si="96"/>
        <v/>
      </c>
      <c r="MS109" t="str">
        <f t="shared" si="97"/>
        <v/>
      </c>
      <c r="MU109" t="str">
        <f t="shared" si="98"/>
        <v/>
      </c>
      <c r="MW109" t="str">
        <f t="shared" si="99"/>
        <v/>
      </c>
      <c r="MY109" t="str">
        <f t="shared" si="100"/>
        <v/>
      </c>
      <c r="NA109" t="str">
        <f t="shared" si="101"/>
        <v/>
      </c>
      <c r="NC109" t="str">
        <f t="shared" si="102"/>
        <v/>
      </c>
      <c r="NE109" t="str">
        <f t="shared" si="103"/>
        <v/>
      </c>
      <c r="NG109" t="str">
        <f t="shared" si="104"/>
        <v/>
      </c>
      <c r="NI109" t="str">
        <f t="shared" si="105"/>
        <v/>
      </c>
      <c r="NK109" t="str">
        <f t="shared" si="106"/>
        <v/>
      </c>
      <c r="NM109" t="str">
        <f t="shared" si="107"/>
        <v/>
      </c>
      <c r="NO109" t="str">
        <f t="shared" si="108"/>
        <v/>
      </c>
      <c r="NQ109" t="str">
        <f t="shared" si="109"/>
        <v/>
      </c>
      <c r="NS109" t="str">
        <f t="shared" si="110"/>
        <v/>
      </c>
      <c r="NU109" t="str">
        <f t="shared" si="111"/>
        <v/>
      </c>
      <c r="OA109" t="str">
        <f t="shared" si="112"/>
        <v/>
      </c>
      <c r="OC109" t="str">
        <f t="shared" si="113"/>
        <v/>
      </c>
      <c r="OE109" t="str">
        <f t="shared" si="114"/>
        <v/>
      </c>
      <c r="OG109" t="str">
        <f t="shared" si="115"/>
        <v/>
      </c>
      <c r="OI109" t="str">
        <f t="shared" si="116"/>
        <v/>
      </c>
      <c r="OK109" t="str">
        <f t="shared" si="117"/>
        <v/>
      </c>
      <c r="OM109" t="str">
        <f t="shared" si="118"/>
        <v/>
      </c>
      <c r="OO109" t="str">
        <f t="shared" si="119"/>
        <v/>
      </c>
      <c r="OQ109" t="str">
        <f t="shared" si="120"/>
        <v/>
      </c>
      <c r="OS109" t="str">
        <f t="shared" si="121"/>
        <v/>
      </c>
      <c r="OU109" t="str">
        <f t="shared" si="122"/>
        <v/>
      </c>
      <c r="OW109" t="str">
        <f t="shared" si="123"/>
        <v/>
      </c>
      <c r="OY109" t="str">
        <f t="shared" si="124"/>
        <v/>
      </c>
      <c r="PA109" t="str">
        <f t="shared" si="125"/>
        <v/>
      </c>
    </row>
    <row r="110" spans="17:417" x14ac:dyDescent="0.25">
      <c r="Q110" s="38">
        <f t="shared" si="128"/>
        <v>95</v>
      </c>
      <c r="R110" s="21"/>
      <c r="S110" s="22"/>
      <c r="T110" s="178"/>
      <c r="U110" s="179"/>
      <c r="V110" s="24"/>
      <c r="W110" s="24"/>
      <c r="X110" s="178">
        <v>1.0595213856785157</v>
      </c>
      <c r="Y110" s="179">
        <v>0.54897740393553274</v>
      </c>
      <c r="Z110" s="24"/>
      <c r="AA110" s="26"/>
      <c r="AB110" s="25"/>
      <c r="AC110" s="26"/>
      <c r="AD110" s="25"/>
      <c r="AE110" s="26"/>
      <c r="AF110" s="25"/>
      <c r="AG110" s="26"/>
      <c r="AH110" s="25"/>
      <c r="AI110" s="26"/>
      <c r="AJ110" s="25"/>
      <c r="AK110" s="26"/>
      <c r="AL110" s="25"/>
      <c r="AM110" s="26"/>
      <c r="AN110" s="25"/>
      <c r="AO110" s="26"/>
      <c r="AP110" s="25"/>
      <c r="AQ110" s="26"/>
      <c r="AR110" s="25"/>
      <c r="AS110" s="26"/>
      <c r="AT110" s="25"/>
      <c r="AU110" s="26"/>
      <c r="AV110" s="25"/>
      <c r="AW110" s="26"/>
      <c r="AX110" s="25"/>
      <c r="AY110" s="26"/>
      <c r="AZ110" s="5"/>
      <c r="BA110" s="4"/>
      <c r="BB110" s="25"/>
      <c r="BC110" s="26"/>
      <c r="BD110" s="25"/>
      <c r="BE110" s="26"/>
      <c r="BF110" s="5"/>
      <c r="BG110" s="4"/>
      <c r="BH110" s="5"/>
      <c r="BI110" s="4"/>
      <c r="BJ110" s="25"/>
      <c r="BK110" s="26"/>
      <c r="BL110" s="5"/>
      <c r="BM110" s="4"/>
      <c r="BN110" s="5"/>
      <c r="BO110" s="4"/>
      <c r="BP110" s="25"/>
      <c r="BQ110" s="26"/>
      <c r="BR110" s="25"/>
      <c r="BS110" s="26"/>
      <c r="BT110" s="25"/>
      <c r="BU110" s="26"/>
      <c r="BV110" s="25"/>
      <c r="BW110" s="26"/>
      <c r="BX110" s="25"/>
      <c r="BY110" s="26"/>
      <c r="BZ110" s="25"/>
      <c r="CA110" s="26"/>
      <c r="CB110" s="25"/>
      <c r="CC110" s="26"/>
      <c r="CD110" s="25"/>
      <c r="CE110" s="26"/>
      <c r="CF110" s="25"/>
      <c r="CG110" s="26"/>
      <c r="CH110" s="25"/>
      <c r="CI110" s="26"/>
      <c r="CJ110" s="25"/>
      <c r="CK110" s="26"/>
      <c r="CL110" s="5"/>
      <c r="CM110" s="4"/>
      <c r="CN110" s="25"/>
      <c r="CO110" s="26"/>
      <c r="CP110" s="315">
        <f t="shared" si="131"/>
        <v>23.5</v>
      </c>
      <c r="CQ110" s="26">
        <f t="shared" si="132"/>
        <v>8.2513699700703477E-2</v>
      </c>
      <c r="CR110" s="25"/>
      <c r="CS110" s="26"/>
      <c r="CT110" s="25"/>
      <c r="CU110" s="26"/>
      <c r="CV110" s="25"/>
      <c r="CW110" s="26"/>
      <c r="CX110" s="25"/>
      <c r="CY110" s="26"/>
      <c r="CZ110" s="264"/>
      <c r="DA110" s="265"/>
      <c r="DB110" s="264"/>
      <c r="DC110" s="265"/>
      <c r="DD110" s="264"/>
      <c r="DE110" s="265"/>
      <c r="DF110" s="64"/>
      <c r="DG110" s="65"/>
      <c r="DH110" s="64"/>
      <c r="DI110" s="65"/>
      <c r="DJ110" s="64"/>
      <c r="DK110" s="65"/>
      <c r="DL110" s="64"/>
      <c r="DM110" s="65"/>
      <c r="DN110" s="64"/>
      <c r="DO110" s="65"/>
      <c r="DP110" s="64"/>
      <c r="DQ110" s="65"/>
      <c r="DR110" s="64"/>
      <c r="DS110" s="65"/>
      <c r="DT110" s="64"/>
      <c r="DU110" s="65"/>
      <c r="DV110" s="64"/>
      <c r="DW110" s="65"/>
      <c r="DX110" s="64"/>
      <c r="DY110" s="65"/>
      <c r="DZ110" s="64"/>
      <c r="EA110" s="65"/>
      <c r="EB110" s="64"/>
      <c r="EC110" s="65"/>
      <c r="ED110" s="64"/>
      <c r="EE110" s="65"/>
      <c r="EF110" s="64"/>
      <c r="EG110" s="65"/>
      <c r="EH110" s="64"/>
      <c r="EI110" s="65"/>
      <c r="EJ110" s="64"/>
      <c r="EK110" s="65"/>
      <c r="EL110" s="64"/>
      <c r="EM110" s="65"/>
      <c r="EN110" s="64"/>
      <c r="EO110" s="65"/>
      <c r="EP110" s="64"/>
      <c r="EQ110" s="65"/>
      <c r="ER110" s="64"/>
      <c r="ES110" s="65"/>
      <c r="ET110" s="64"/>
      <c r="EU110" s="65"/>
      <c r="EV110" s="64"/>
      <c r="EW110" s="65"/>
      <c r="EX110" s="64"/>
      <c r="EY110" s="65"/>
      <c r="EZ110" s="64"/>
      <c r="FA110" s="65"/>
      <c r="FB110" s="64"/>
      <c r="FC110" s="65"/>
      <c r="FD110" s="64"/>
      <c r="FE110" s="65"/>
      <c r="FF110" s="64"/>
      <c r="FG110" s="65"/>
      <c r="FH110" s="64"/>
      <c r="FI110" s="65"/>
      <c r="FJ110" s="64"/>
      <c r="FK110" s="65"/>
      <c r="FL110" s="64"/>
      <c r="FM110" s="65"/>
      <c r="FN110" s="64"/>
      <c r="FO110" s="65"/>
      <c r="FP110" s="64"/>
      <c r="FQ110" s="65"/>
      <c r="FR110" s="64"/>
      <c r="FS110" s="65"/>
      <c r="FT110" s="64"/>
      <c r="FU110" s="65"/>
      <c r="FV110" s="64"/>
      <c r="FW110" s="65"/>
      <c r="FX110" s="64"/>
      <c r="FY110" s="65"/>
      <c r="FZ110" s="64"/>
      <c r="GA110" s="65"/>
      <c r="GB110" s="64"/>
      <c r="GC110" s="65"/>
      <c r="GD110" s="64"/>
      <c r="GE110" s="65"/>
      <c r="GF110" s="64"/>
      <c r="GG110" s="65"/>
      <c r="GH110" s="64"/>
      <c r="GI110" s="65"/>
      <c r="GJ110" s="64"/>
      <c r="GK110" s="65"/>
      <c r="GL110" s="64"/>
      <c r="GM110" s="65"/>
      <c r="GN110" s="64"/>
      <c r="GO110" s="65"/>
      <c r="GP110" s="64"/>
      <c r="GQ110" s="65"/>
      <c r="GR110" s="64"/>
      <c r="GS110" s="65"/>
      <c r="GT110" s="64"/>
      <c r="GU110" s="65"/>
      <c r="GV110" s="64"/>
      <c r="GW110" s="65"/>
      <c r="GX110" s="64"/>
      <c r="GY110" s="65"/>
      <c r="GZ110" s="64"/>
      <c r="HA110" s="65"/>
      <c r="HB110" s="64"/>
      <c r="HC110" s="65"/>
      <c r="HD110" s="64"/>
      <c r="HE110" s="65"/>
      <c r="HF110" s="64"/>
      <c r="HG110" s="65"/>
      <c r="HH110" s="64"/>
      <c r="HI110" s="65"/>
      <c r="HJ110" s="64"/>
      <c r="HK110" s="65"/>
      <c r="HL110" s="64"/>
      <c r="HM110" s="65"/>
      <c r="HN110" s="64"/>
      <c r="HO110" s="65"/>
      <c r="HP110" s="64"/>
      <c r="HQ110" s="65"/>
      <c r="HR110" s="64"/>
      <c r="HS110" s="65"/>
      <c r="HT110" s="64"/>
      <c r="HU110" s="65"/>
      <c r="HV110" s="64"/>
      <c r="HW110" s="65"/>
      <c r="HX110" s="64"/>
      <c r="HY110" s="65"/>
      <c r="HZ110" s="64"/>
      <c r="IA110" s="65"/>
      <c r="IB110" s="64"/>
      <c r="IC110" s="65"/>
      <c r="ID110" s="64"/>
      <c r="IE110" s="65"/>
      <c r="IF110" s="64"/>
      <c r="IG110" s="65"/>
      <c r="IH110" s="64"/>
      <c r="II110" s="65"/>
      <c r="IJ110" s="64"/>
      <c r="IK110" s="65"/>
      <c r="IL110" s="64"/>
      <c r="IM110" s="65"/>
      <c r="IN110" s="64"/>
      <c r="IO110" s="65"/>
      <c r="IP110" s="64"/>
      <c r="IQ110" s="65"/>
      <c r="IR110" s="64"/>
      <c r="IS110" s="65"/>
      <c r="IT110" s="64"/>
      <c r="IU110" s="65"/>
      <c r="IV110" s="64"/>
      <c r="IW110" s="65"/>
      <c r="IX110" s="64"/>
      <c r="IY110" s="65"/>
      <c r="IZ110" s="64"/>
      <c r="JA110" s="65"/>
      <c r="JB110" s="64"/>
      <c r="JC110" s="65"/>
      <c r="JD110" s="64"/>
      <c r="JE110" s="65"/>
      <c r="JF110" s="64"/>
      <c r="JG110" s="65"/>
      <c r="JH110" s="64"/>
      <c r="JI110" s="65"/>
      <c r="JJ110" s="64"/>
      <c r="JK110" s="65"/>
      <c r="JL110" s="64"/>
      <c r="JM110" s="65"/>
      <c r="JN110" s="64"/>
      <c r="JO110" s="65"/>
      <c r="JP110" s="64"/>
      <c r="JQ110" s="65"/>
      <c r="JR110" s="64"/>
      <c r="JS110" s="65"/>
      <c r="JT110" s="64"/>
      <c r="JU110" s="65"/>
      <c r="JV110" s="64"/>
      <c r="JW110" s="65"/>
      <c r="JX110" s="64"/>
      <c r="JY110" s="65"/>
      <c r="JZ110" s="64"/>
      <c r="KA110" s="65"/>
      <c r="KB110" s="64"/>
      <c r="KC110" s="65"/>
      <c r="KD110" s="64"/>
      <c r="KE110" s="65"/>
      <c r="KF110" s="64"/>
      <c r="KG110" s="65"/>
      <c r="KH110" s="64"/>
      <c r="KI110" s="65"/>
      <c r="KJ110" s="64"/>
      <c r="KK110" s="65"/>
      <c r="KL110" s="64"/>
      <c r="KM110" s="65"/>
      <c r="KN110" s="64"/>
      <c r="KO110" s="65"/>
      <c r="KP110" s="64"/>
      <c r="KQ110" s="65"/>
      <c r="KR110" s="64"/>
      <c r="KS110" s="65"/>
      <c r="KT110" s="64"/>
      <c r="KU110" s="65"/>
      <c r="KV110" s="64"/>
      <c r="KW110" s="65"/>
      <c r="KX110" s="64"/>
      <c r="KY110" s="65"/>
      <c r="KZ110" s="64"/>
      <c r="LA110" s="65"/>
      <c r="LB110" s="64"/>
      <c r="LC110" s="65"/>
      <c r="LD110" s="64"/>
      <c r="LE110" s="65"/>
      <c r="LH110" s="3">
        <f t="shared" si="126"/>
        <v>1.0595213856785157</v>
      </c>
      <c r="LI110" s="10">
        <f t="shared" si="129"/>
        <v>0.54897740393553274</v>
      </c>
      <c r="LK110" s="12">
        <f t="shared" si="90"/>
        <v>1.0595213856785157</v>
      </c>
      <c r="LL110" s="10" cm="1">
        <f t="array" ref="LL110">INDEX(drag_functions_data,Q110,(2*chosen_drag_function))*$B$3</f>
        <v>0.54897740393553274</v>
      </c>
      <c r="LO110" s="3" t="e">
        <f t="shared" si="127"/>
        <v>#N/A</v>
      </c>
      <c r="LP110" s="10" t="e">
        <f t="shared" si="130"/>
        <v>#N/A</v>
      </c>
      <c r="LR110" s="12">
        <f t="shared" si="91"/>
        <v>0</v>
      </c>
      <c r="LS110" s="10" cm="1">
        <f t="array" ref="LS110">INDEX(drag_functions_data,Q110,(2*$B$6)) * $B$7</f>
        <v>0</v>
      </c>
      <c r="ME110" t="str">
        <f t="shared" si="92"/>
        <v/>
      </c>
      <c r="MG110" t="str">
        <f t="shared" si="93"/>
        <v/>
      </c>
      <c r="MI110" t="str">
        <f t="shared" si="94"/>
        <v/>
      </c>
      <c r="MO110" t="str">
        <f t="shared" si="95"/>
        <v/>
      </c>
      <c r="MQ110" t="str">
        <f t="shared" si="96"/>
        <v/>
      </c>
      <c r="MS110" t="str">
        <f t="shared" si="97"/>
        <v/>
      </c>
      <c r="MU110" t="str">
        <f t="shared" si="98"/>
        <v/>
      </c>
      <c r="MW110" t="str">
        <f t="shared" si="99"/>
        <v/>
      </c>
      <c r="MY110" t="str">
        <f t="shared" si="100"/>
        <v/>
      </c>
      <c r="NA110" t="str">
        <f t="shared" si="101"/>
        <v/>
      </c>
      <c r="NC110" t="str">
        <f t="shared" si="102"/>
        <v/>
      </c>
      <c r="NE110" t="str">
        <f t="shared" si="103"/>
        <v/>
      </c>
      <c r="NG110" t="str">
        <f t="shared" si="104"/>
        <v/>
      </c>
      <c r="NI110" t="str">
        <f t="shared" si="105"/>
        <v/>
      </c>
      <c r="NK110" t="str">
        <f t="shared" si="106"/>
        <v/>
      </c>
      <c r="NM110" t="str">
        <f t="shared" si="107"/>
        <v/>
      </c>
      <c r="NO110" t="str">
        <f t="shared" si="108"/>
        <v/>
      </c>
      <c r="NQ110" t="str">
        <f t="shared" si="109"/>
        <v/>
      </c>
      <c r="NS110" t="str">
        <f t="shared" si="110"/>
        <v/>
      </c>
      <c r="NU110" t="str">
        <f t="shared" si="111"/>
        <v/>
      </c>
      <c r="OA110" t="str">
        <f t="shared" si="112"/>
        <v/>
      </c>
      <c r="OC110" t="str">
        <f t="shared" si="113"/>
        <v/>
      </c>
      <c r="OE110" t="str">
        <f t="shared" si="114"/>
        <v/>
      </c>
      <c r="OG110" t="str">
        <f t="shared" si="115"/>
        <v/>
      </c>
      <c r="OI110" t="str">
        <f t="shared" si="116"/>
        <v/>
      </c>
      <c r="OK110" t="str">
        <f t="shared" si="117"/>
        <v/>
      </c>
      <c r="OM110" t="str">
        <f t="shared" si="118"/>
        <v/>
      </c>
      <c r="OO110" t="str">
        <f t="shared" si="119"/>
        <v/>
      </c>
      <c r="OQ110" t="str">
        <f t="shared" si="120"/>
        <v/>
      </c>
      <c r="OS110" t="str">
        <f t="shared" si="121"/>
        <v/>
      </c>
      <c r="OU110" t="str">
        <f t="shared" si="122"/>
        <v/>
      </c>
      <c r="OW110" t="str">
        <f t="shared" si="123"/>
        <v/>
      </c>
      <c r="OY110" t="str">
        <f t="shared" si="124"/>
        <v/>
      </c>
      <c r="PA110" t="str">
        <f t="shared" si="125"/>
        <v/>
      </c>
    </row>
    <row r="111" spans="17:417" x14ac:dyDescent="0.25">
      <c r="Q111" s="38">
        <f t="shared" si="128"/>
        <v>96</v>
      </c>
      <c r="R111" s="21"/>
      <c r="S111" s="22"/>
      <c r="T111" s="178"/>
      <c r="U111" s="179"/>
      <c r="V111" s="24"/>
      <c r="W111" s="24"/>
      <c r="X111" s="178">
        <v>1.0756982202599545</v>
      </c>
      <c r="Y111" s="179">
        <v>0.56490282437325134</v>
      </c>
      <c r="Z111" s="24"/>
      <c r="AA111" s="26"/>
      <c r="AB111" s="25"/>
      <c r="AC111" s="26"/>
      <c r="AD111" s="25"/>
      <c r="AE111" s="26"/>
      <c r="AF111" s="25"/>
      <c r="AG111" s="26"/>
      <c r="AH111" s="25"/>
      <c r="AI111" s="26"/>
      <c r="AJ111" s="25"/>
      <c r="AK111" s="26"/>
      <c r="AL111" s="25"/>
      <c r="AM111" s="26"/>
      <c r="AN111" s="25"/>
      <c r="AO111" s="26"/>
      <c r="AP111" s="25"/>
      <c r="AQ111" s="26"/>
      <c r="AR111" s="25"/>
      <c r="AS111" s="26"/>
      <c r="AT111" s="25"/>
      <c r="AU111" s="26"/>
      <c r="AV111" s="25"/>
      <c r="AW111" s="26"/>
      <c r="AX111" s="5"/>
      <c r="AY111" s="4"/>
      <c r="AZ111" s="5"/>
      <c r="BA111" s="4"/>
      <c r="BB111" s="25"/>
      <c r="BC111" s="26"/>
      <c r="BD111" s="25"/>
      <c r="BE111" s="26"/>
      <c r="BF111" s="5"/>
      <c r="BG111" s="4"/>
      <c r="BH111" s="5"/>
      <c r="BI111" s="4"/>
      <c r="BJ111" s="25"/>
      <c r="BK111" s="26"/>
      <c r="BL111" s="5"/>
      <c r="BM111" s="4"/>
      <c r="BN111" s="5"/>
      <c r="BO111" s="4"/>
      <c r="BP111" s="25"/>
      <c r="BQ111" s="26"/>
      <c r="BR111" s="5"/>
      <c r="BS111" s="4"/>
      <c r="BT111" s="5"/>
      <c r="BU111" s="4"/>
      <c r="BV111" s="5"/>
      <c r="BW111" s="4"/>
      <c r="BX111" s="5"/>
      <c r="BY111" s="4"/>
      <c r="BZ111" s="5"/>
      <c r="CA111" s="4"/>
      <c r="CB111" s="5"/>
      <c r="CC111" s="4"/>
      <c r="CD111" s="5"/>
      <c r="CE111" s="4"/>
      <c r="CF111" s="5"/>
      <c r="CG111" s="4"/>
      <c r="CH111" s="5"/>
      <c r="CI111" s="4"/>
      <c r="CJ111" s="25"/>
      <c r="CK111" s="26"/>
      <c r="CL111" s="5"/>
      <c r="CM111" s="4"/>
      <c r="CN111" s="25"/>
      <c r="CO111" s="26"/>
      <c r="CP111" s="315">
        <f t="shared" si="131"/>
        <v>23.75</v>
      </c>
      <c r="CQ111" s="26">
        <f t="shared" si="132"/>
        <v>8.2078268166812338E-2</v>
      </c>
      <c r="CR111" s="25"/>
      <c r="CS111" s="26"/>
      <c r="CT111" s="25"/>
      <c r="CU111" s="26"/>
      <c r="CV111" s="25"/>
      <c r="CW111" s="26"/>
      <c r="CX111" s="25"/>
      <c r="CY111" s="26"/>
      <c r="CZ111" s="264"/>
      <c r="DA111" s="265"/>
      <c r="DB111" s="264"/>
      <c r="DC111" s="265"/>
      <c r="DD111" s="264"/>
      <c r="DE111" s="265"/>
      <c r="DF111" s="64"/>
      <c r="DG111" s="65"/>
      <c r="DH111" s="64"/>
      <c r="DI111" s="65"/>
      <c r="DJ111" s="64"/>
      <c r="DK111" s="65"/>
      <c r="DL111" s="64"/>
      <c r="DM111" s="65"/>
      <c r="DN111" s="64"/>
      <c r="DO111" s="65"/>
      <c r="DP111" s="64"/>
      <c r="DQ111" s="65"/>
      <c r="DR111" s="64"/>
      <c r="DS111" s="65"/>
      <c r="DT111" s="64"/>
      <c r="DU111" s="65"/>
      <c r="DV111" s="64"/>
      <c r="DW111" s="65"/>
      <c r="DX111" s="64"/>
      <c r="DY111" s="65"/>
      <c r="DZ111" s="64"/>
      <c r="EA111" s="65"/>
      <c r="EB111" s="64"/>
      <c r="EC111" s="65"/>
      <c r="ED111" s="64"/>
      <c r="EE111" s="65"/>
      <c r="EF111" s="64"/>
      <c r="EG111" s="65"/>
      <c r="EH111" s="64"/>
      <c r="EI111" s="65"/>
      <c r="EJ111" s="64"/>
      <c r="EK111" s="65"/>
      <c r="EL111" s="64"/>
      <c r="EM111" s="65"/>
      <c r="EN111" s="64"/>
      <c r="EO111" s="65"/>
      <c r="EP111" s="64"/>
      <c r="EQ111" s="65"/>
      <c r="ER111" s="64"/>
      <c r="ES111" s="65"/>
      <c r="ET111" s="64"/>
      <c r="EU111" s="65"/>
      <c r="EV111" s="64"/>
      <c r="EW111" s="65"/>
      <c r="EX111" s="64"/>
      <c r="EY111" s="65"/>
      <c r="EZ111" s="64"/>
      <c r="FA111" s="65"/>
      <c r="FB111" s="64"/>
      <c r="FC111" s="65"/>
      <c r="FD111" s="64"/>
      <c r="FE111" s="65"/>
      <c r="FF111" s="64"/>
      <c r="FG111" s="65"/>
      <c r="FH111" s="64"/>
      <c r="FI111" s="65"/>
      <c r="FJ111" s="64"/>
      <c r="FK111" s="65"/>
      <c r="FL111" s="64"/>
      <c r="FM111" s="65"/>
      <c r="FN111" s="64"/>
      <c r="FO111" s="65"/>
      <c r="FP111" s="64"/>
      <c r="FQ111" s="65"/>
      <c r="FR111" s="64"/>
      <c r="FS111" s="65"/>
      <c r="FT111" s="64"/>
      <c r="FU111" s="65"/>
      <c r="FV111" s="64"/>
      <c r="FW111" s="65"/>
      <c r="FX111" s="64"/>
      <c r="FY111" s="65"/>
      <c r="FZ111" s="64"/>
      <c r="GA111" s="65"/>
      <c r="GB111" s="64"/>
      <c r="GC111" s="65"/>
      <c r="GD111" s="64"/>
      <c r="GE111" s="65"/>
      <c r="GF111" s="64"/>
      <c r="GG111" s="65"/>
      <c r="GH111" s="64"/>
      <c r="GI111" s="65"/>
      <c r="GJ111" s="64"/>
      <c r="GK111" s="65"/>
      <c r="GL111" s="64"/>
      <c r="GM111" s="65"/>
      <c r="GN111" s="64"/>
      <c r="GO111" s="65"/>
      <c r="GP111" s="64"/>
      <c r="GQ111" s="65"/>
      <c r="GR111" s="64"/>
      <c r="GS111" s="65"/>
      <c r="GT111" s="64"/>
      <c r="GU111" s="65"/>
      <c r="GV111" s="64"/>
      <c r="GW111" s="65"/>
      <c r="GX111" s="64"/>
      <c r="GY111" s="65"/>
      <c r="GZ111" s="64"/>
      <c r="HA111" s="65"/>
      <c r="HB111" s="64"/>
      <c r="HC111" s="65"/>
      <c r="HD111" s="64"/>
      <c r="HE111" s="65"/>
      <c r="HF111" s="64"/>
      <c r="HG111" s="65"/>
      <c r="HH111" s="64"/>
      <c r="HI111" s="65"/>
      <c r="HJ111" s="64"/>
      <c r="HK111" s="65"/>
      <c r="HL111" s="64"/>
      <c r="HM111" s="65"/>
      <c r="HN111" s="64"/>
      <c r="HO111" s="65"/>
      <c r="HP111" s="64"/>
      <c r="HQ111" s="65"/>
      <c r="HR111" s="64"/>
      <c r="HS111" s="65"/>
      <c r="HT111" s="64"/>
      <c r="HU111" s="65"/>
      <c r="HV111" s="64"/>
      <c r="HW111" s="65"/>
      <c r="HX111" s="64"/>
      <c r="HY111" s="65"/>
      <c r="HZ111" s="64"/>
      <c r="IA111" s="65"/>
      <c r="IB111" s="64"/>
      <c r="IC111" s="65"/>
      <c r="ID111" s="64"/>
      <c r="IE111" s="65"/>
      <c r="IF111" s="64"/>
      <c r="IG111" s="65"/>
      <c r="IH111" s="64"/>
      <c r="II111" s="65"/>
      <c r="IJ111" s="64"/>
      <c r="IK111" s="65"/>
      <c r="IL111" s="64"/>
      <c r="IM111" s="65"/>
      <c r="IN111" s="64"/>
      <c r="IO111" s="65"/>
      <c r="IP111" s="64"/>
      <c r="IQ111" s="65"/>
      <c r="IR111" s="64"/>
      <c r="IS111" s="65"/>
      <c r="IT111" s="64"/>
      <c r="IU111" s="65"/>
      <c r="IV111" s="64"/>
      <c r="IW111" s="65"/>
      <c r="IX111" s="64"/>
      <c r="IY111" s="65"/>
      <c r="IZ111" s="64"/>
      <c r="JA111" s="65"/>
      <c r="JB111" s="64"/>
      <c r="JC111" s="65"/>
      <c r="JD111" s="64"/>
      <c r="JE111" s="65"/>
      <c r="JF111" s="64"/>
      <c r="JG111" s="65"/>
      <c r="JH111" s="64"/>
      <c r="JI111" s="65"/>
      <c r="JJ111" s="64"/>
      <c r="JK111" s="65"/>
      <c r="JL111" s="64"/>
      <c r="JM111" s="65"/>
      <c r="JN111" s="64"/>
      <c r="JO111" s="65"/>
      <c r="JP111" s="64"/>
      <c r="JQ111" s="65"/>
      <c r="JR111" s="64"/>
      <c r="JS111" s="65"/>
      <c r="JT111" s="64"/>
      <c r="JU111" s="65"/>
      <c r="JV111" s="64"/>
      <c r="JW111" s="65"/>
      <c r="JX111" s="64"/>
      <c r="JY111" s="65"/>
      <c r="JZ111" s="64"/>
      <c r="KA111" s="65"/>
      <c r="KB111" s="64"/>
      <c r="KC111" s="65"/>
      <c r="KD111" s="64"/>
      <c r="KE111" s="65"/>
      <c r="KF111" s="64"/>
      <c r="KG111" s="65"/>
      <c r="KH111" s="64"/>
      <c r="KI111" s="65"/>
      <c r="KJ111" s="64"/>
      <c r="KK111" s="65"/>
      <c r="KL111" s="64"/>
      <c r="KM111" s="65"/>
      <c r="KN111" s="64"/>
      <c r="KO111" s="65"/>
      <c r="KP111" s="64"/>
      <c r="KQ111" s="65"/>
      <c r="KR111" s="64"/>
      <c r="KS111" s="65"/>
      <c r="KT111" s="64"/>
      <c r="KU111" s="65"/>
      <c r="KV111" s="64"/>
      <c r="KW111" s="65"/>
      <c r="KX111" s="64"/>
      <c r="KY111" s="65"/>
      <c r="KZ111" s="64"/>
      <c r="LA111" s="65"/>
      <c r="LB111" s="64"/>
      <c r="LC111" s="65"/>
      <c r="LD111" s="64"/>
      <c r="LE111" s="65"/>
      <c r="LH111" s="3">
        <f t="shared" si="126"/>
        <v>1.0756982202599545</v>
      </c>
      <c r="LI111" s="10">
        <f t="shared" si="129"/>
        <v>0.56490282437325134</v>
      </c>
      <c r="LK111" s="12">
        <f t="shared" si="90"/>
        <v>1.0756982202599545</v>
      </c>
      <c r="LL111" s="10" cm="1">
        <f t="array" ref="LL111">INDEX(drag_functions_data,Q111,(2*chosen_drag_function))*$B$3</f>
        <v>0.56490282437325134</v>
      </c>
      <c r="LO111" s="3" t="e">
        <f t="shared" si="127"/>
        <v>#N/A</v>
      </c>
      <c r="LP111" s="10" t="e">
        <f t="shared" si="130"/>
        <v>#N/A</v>
      </c>
      <c r="LR111" s="12">
        <f t="shared" si="91"/>
        <v>0</v>
      </c>
      <c r="LS111" s="10" cm="1">
        <f t="array" ref="LS111">INDEX(drag_functions_data,Q111,(2*$B$6)) * $B$7</f>
        <v>0</v>
      </c>
      <c r="ME111" t="str">
        <f t="shared" si="92"/>
        <v/>
      </c>
      <c r="MG111" t="str">
        <f t="shared" si="93"/>
        <v/>
      </c>
      <c r="MI111" t="str">
        <f t="shared" si="94"/>
        <v/>
      </c>
      <c r="MO111" t="str">
        <f t="shared" si="95"/>
        <v/>
      </c>
      <c r="MQ111" t="str">
        <f t="shared" si="96"/>
        <v/>
      </c>
      <c r="MS111" t="str">
        <f t="shared" si="97"/>
        <v/>
      </c>
      <c r="MU111" t="str">
        <f t="shared" si="98"/>
        <v/>
      </c>
      <c r="MW111" t="str">
        <f t="shared" si="99"/>
        <v/>
      </c>
      <c r="MY111" t="str">
        <f t="shared" si="100"/>
        <v/>
      </c>
      <c r="NA111" t="str">
        <f t="shared" si="101"/>
        <v/>
      </c>
      <c r="NC111" t="str">
        <f t="shared" si="102"/>
        <v/>
      </c>
      <c r="NE111" t="str">
        <f t="shared" si="103"/>
        <v/>
      </c>
      <c r="NG111" t="str">
        <f t="shared" si="104"/>
        <v/>
      </c>
      <c r="NI111" t="str">
        <f t="shared" si="105"/>
        <v/>
      </c>
      <c r="NK111" t="str">
        <f t="shared" si="106"/>
        <v/>
      </c>
      <c r="NM111" t="str">
        <f t="shared" si="107"/>
        <v/>
      </c>
      <c r="NO111" t="str">
        <f t="shared" si="108"/>
        <v/>
      </c>
      <c r="NQ111" t="str">
        <f t="shared" si="109"/>
        <v/>
      </c>
      <c r="NS111" t="str">
        <f t="shared" si="110"/>
        <v/>
      </c>
      <c r="NU111" t="str">
        <f t="shared" si="111"/>
        <v/>
      </c>
      <c r="OA111" t="str">
        <f t="shared" si="112"/>
        <v/>
      </c>
      <c r="OC111" t="str">
        <f t="shared" si="113"/>
        <v/>
      </c>
      <c r="OE111" t="str">
        <f t="shared" si="114"/>
        <v/>
      </c>
      <c r="OG111" t="str">
        <f t="shared" si="115"/>
        <v/>
      </c>
      <c r="OI111" t="str">
        <f t="shared" si="116"/>
        <v/>
      </c>
      <c r="OK111" t="str">
        <f t="shared" si="117"/>
        <v/>
      </c>
      <c r="OM111" t="str">
        <f t="shared" si="118"/>
        <v/>
      </c>
      <c r="OO111" t="str">
        <f t="shared" si="119"/>
        <v/>
      </c>
      <c r="OQ111" t="str">
        <f t="shared" si="120"/>
        <v/>
      </c>
      <c r="OS111" t="str">
        <f t="shared" si="121"/>
        <v/>
      </c>
      <c r="OU111" t="str">
        <f t="shared" si="122"/>
        <v/>
      </c>
      <c r="OW111" t="str">
        <f t="shared" si="123"/>
        <v/>
      </c>
      <c r="OY111" t="str">
        <f t="shared" si="124"/>
        <v/>
      </c>
      <c r="PA111" t="str">
        <f t="shared" si="125"/>
        <v/>
      </c>
    </row>
    <row r="112" spans="17:417" x14ac:dyDescent="0.25">
      <c r="Q112" s="38">
        <f t="shared" si="128"/>
        <v>97</v>
      </c>
      <c r="R112" s="21"/>
      <c r="S112" s="22"/>
      <c r="T112" s="178"/>
      <c r="U112" s="179"/>
      <c r="V112" s="24"/>
      <c r="W112" s="24"/>
      <c r="X112" s="178">
        <v>1.0916353582725071</v>
      </c>
      <c r="Y112" s="179">
        <v>0.57874413391369006</v>
      </c>
      <c r="Z112" s="24"/>
      <c r="AA112" s="26"/>
      <c r="AB112" s="25"/>
      <c r="AC112" s="26"/>
      <c r="AD112" s="25"/>
      <c r="AE112" s="26"/>
      <c r="AF112" s="25"/>
      <c r="AG112" s="26"/>
      <c r="AH112" s="25"/>
      <c r="AI112" s="26"/>
      <c r="AJ112" s="25"/>
      <c r="AK112" s="26"/>
      <c r="AL112" s="25"/>
      <c r="AM112" s="26"/>
      <c r="AN112" s="25"/>
      <c r="AO112" s="26"/>
      <c r="AP112" s="25"/>
      <c r="AQ112" s="26"/>
      <c r="AR112" s="25"/>
      <c r="AS112" s="26"/>
      <c r="AT112" s="25"/>
      <c r="AU112" s="26"/>
      <c r="AV112" s="5"/>
      <c r="AW112" s="4"/>
      <c r="AX112" s="5"/>
      <c r="AY112" s="4"/>
      <c r="AZ112" s="5"/>
      <c r="BA112" s="4"/>
      <c r="BB112" s="25"/>
      <c r="BC112" s="26"/>
      <c r="BD112" s="5"/>
      <c r="BE112" s="4"/>
      <c r="BF112" s="5"/>
      <c r="BG112" s="4"/>
      <c r="BH112" s="5"/>
      <c r="BI112" s="4"/>
      <c r="BJ112" s="25"/>
      <c r="BK112" s="26"/>
      <c r="BL112" s="5"/>
      <c r="BM112" s="4"/>
      <c r="BN112" s="5"/>
      <c r="BO112" s="4"/>
      <c r="BP112" s="25"/>
      <c r="BQ112" s="26"/>
      <c r="BR112" s="5"/>
      <c r="BS112" s="4"/>
      <c r="BT112" s="5"/>
      <c r="BU112" s="4"/>
      <c r="BV112" s="5"/>
      <c r="BW112" s="4"/>
      <c r="BX112" s="5"/>
      <c r="BY112" s="4"/>
      <c r="BZ112" s="5"/>
      <c r="CA112" s="4"/>
      <c r="CB112" s="5"/>
      <c r="CC112" s="4"/>
      <c r="CD112" s="5"/>
      <c r="CE112" s="4"/>
      <c r="CF112" s="5"/>
      <c r="CG112" s="4"/>
      <c r="CH112" s="5"/>
      <c r="CI112" s="4"/>
      <c r="CJ112" s="25"/>
      <c r="CK112" s="26"/>
      <c r="CL112" s="5"/>
      <c r="CM112" s="4"/>
      <c r="CN112" s="25"/>
      <c r="CO112" s="26"/>
      <c r="CP112" s="315">
        <f t="shared" si="131"/>
        <v>24</v>
      </c>
      <c r="CQ112" s="26">
        <f t="shared" si="132"/>
        <v>8.1649658092772609E-2</v>
      </c>
      <c r="CR112" s="25"/>
      <c r="CS112" s="26"/>
      <c r="CT112" s="25"/>
      <c r="CU112" s="26"/>
      <c r="CV112" s="25"/>
      <c r="CW112" s="26"/>
      <c r="CX112" s="25"/>
      <c r="CY112" s="26"/>
      <c r="CZ112" s="264"/>
      <c r="DA112" s="265"/>
      <c r="DB112" s="264"/>
      <c r="DC112" s="265"/>
      <c r="DD112" s="264"/>
      <c r="DE112" s="265"/>
      <c r="DF112" s="64"/>
      <c r="DG112" s="65"/>
      <c r="DH112" s="64"/>
      <c r="DI112" s="65"/>
      <c r="DJ112" s="64"/>
      <c r="DK112" s="65"/>
      <c r="DL112" s="64"/>
      <c r="DM112" s="65"/>
      <c r="DN112" s="64"/>
      <c r="DO112" s="65"/>
      <c r="DP112" s="64"/>
      <c r="DQ112" s="65"/>
      <c r="DR112" s="64"/>
      <c r="DS112" s="65"/>
      <c r="DT112" s="64"/>
      <c r="DU112" s="65"/>
      <c r="DV112" s="64"/>
      <c r="DW112" s="65"/>
      <c r="DX112" s="64"/>
      <c r="DY112" s="65"/>
      <c r="DZ112" s="64"/>
      <c r="EA112" s="65"/>
      <c r="EB112" s="64"/>
      <c r="EC112" s="65"/>
      <c r="ED112" s="64"/>
      <c r="EE112" s="65"/>
      <c r="EF112" s="64"/>
      <c r="EG112" s="65"/>
      <c r="EH112" s="64"/>
      <c r="EI112" s="65"/>
      <c r="EJ112" s="64"/>
      <c r="EK112" s="65"/>
      <c r="EL112" s="64"/>
      <c r="EM112" s="65"/>
      <c r="EN112" s="64"/>
      <c r="EO112" s="65"/>
      <c r="EP112" s="64"/>
      <c r="EQ112" s="65"/>
      <c r="ER112" s="64"/>
      <c r="ES112" s="65"/>
      <c r="ET112" s="64"/>
      <c r="EU112" s="65"/>
      <c r="EV112" s="64"/>
      <c r="EW112" s="65"/>
      <c r="EX112" s="64"/>
      <c r="EY112" s="65"/>
      <c r="EZ112" s="64"/>
      <c r="FA112" s="65"/>
      <c r="FB112" s="64"/>
      <c r="FC112" s="65"/>
      <c r="FD112" s="64"/>
      <c r="FE112" s="65"/>
      <c r="FF112" s="64"/>
      <c r="FG112" s="65"/>
      <c r="FH112" s="64"/>
      <c r="FI112" s="65"/>
      <c r="FJ112" s="64"/>
      <c r="FK112" s="65"/>
      <c r="FL112" s="64"/>
      <c r="FM112" s="65"/>
      <c r="FN112" s="64"/>
      <c r="FO112" s="65"/>
      <c r="FP112" s="64"/>
      <c r="FQ112" s="65"/>
      <c r="FR112" s="64"/>
      <c r="FS112" s="65"/>
      <c r="FT112" s="64"/>
      <c r="FU112" s="65"/>
      <c r="FV112" s="64"/>
      <c r="FW112" s="65"/>
      <c r="FX112" s="64"/>
      <c r="FY112" s="65"/>
      <c r="FZ112" s="64"/>
      <c r="GA112" s="65"/>
      <c r="GB112" s="64"/>
      <c r="GC112" s="65"/>
      <c r="GD112" s="64"/>
      <c r="GE112" s="65"/>
      <c r="GF112" s="64"/>
      <c r="GG112" s="65"/>
      <c r="GH112" s="64"/>
      <c r="GI112" s="65"/>
      <c r="GJ112" s="64"/>
      <c r="GK112" s="65"/>
      <c r="GL112" s="64"/>
      <c r="GM112" s="65"/>
      <c r="GN112" s="64"/>
      <c r="GO112" s="65"/>
      <c r="GP112" s="64"/>
      <c r="GQ112" s="65"/>
      <c r="GR112" s="64"/>
      <c r="GS112" s="65"/>
      <c r="GT112" s="64"/>
      <c r="GU112" s="65"/>
      <c r="GV112" s="64"/>
      <c r="GW112" s="65"/>
      <c r="GX112" s="64"/>
      <c r="GY112" s="65"/>
      <c r="GZ112" s="64"/>
      <c r="HA112" s="65"/>
      <c r="HB112" s="64"/>
      <c r="HC112" s="65"/>
      <c r="HD112" s="64"/>
      <c r="HE112" s="65"/>
      <c r="HF112" s="64"/>
      <c r="HG112" s="65"/>
      <c r="HH112" s="64"/>
      <c r="HI112" s="65"/>
      <c r="HJ112" s="64"/>
      <c r="HK112" s="65"/>
      <c r="HL112" s="64"/>
      <c r="HM112" s="65"/>
      <c r="HN112" s="64"/>
      <c r="HO112" s="65"/>
      <c r="HP112" s="64"/>
      <c r="HQ112" s="65"/>
      <c r="HR112" s="64"/>
      <c r="HS112" s="65"/>
      <c r="HT112" s="64"/>
      <c r="HU112" s="65"/>
      <c r="HV112" s="64"/>
      <c r="HW112" s="65"/>
      <c r="HX112" s="64"/>
      <c r="HY112" s="65"/>
      <c r="HZ112" s="64"/>
      <c r="IA112" s="65"/>
      <c r="IB112" s="64"/>
      <c r="IC112" s="65"/>
      <c r="ID112" s="64"/>
      <c r="IE112" s="65"/>
      <c r="IF112" s="64"/>
      <c r="IG112" s="65"/>
      <c r="IH112" s="64"/>
      <c r="II112" s="65"/>
      <c r="IJ112" s="64"/>
      <c r="IK112" s="65"/>
      <c r="IL112" s="64"/>
      <c r="IM112" s="65"/>
      <c r="IN112" s="64"/>
      <c r="IO112" s="65"/>
      <c r="IP112" s="64"/>
      <c r="IQ112" s="65"/>
      <c r="IR112" s="64"/>
      <c r="IS112" s="65"/>
      <c r="IT112" s="64"/>
      <c r="IU112" s="65"/>
      <c r="IV112" s="64"/>
      <c r="IW112" s="65"/>
      <c r="IX112" s="64"/>
      <c r="IY112" s="65"/>
      <c r="IZ112" s="64"/>
      <c r="JA112" s="65"/>
      <c r="JB112" s="64"/>
      <c r="JC112" s="65"/>
      <c r="JD112" s="64"/>
      <c r="JE112" s="65"/>
      <c r="JF112" s="64"/>
      <c r="JG112" s="65"/>
      <c r="JH112" s="64"/>
      <c r="JI112" s="65"/>
      <c r="JJ112" s="64"/>
      <c r="JK112" s="65"/>
      <c r="JL112" s="64"/>
      <c r="JM112" s="65"/>
      <c r="JN112" s="64"/>
      <c r="JO112" s="65"/>
      <c r="JP112" s="64"/>
      <c r="JQ112" s="65"/>
      <c r="JR112" s="64"/>
      <c r="JS112" s="65"/>
      <c r="JT112" s="64"/>
      <c r="JU112" s="65"/>
      <c r="JV112" s="64"/>
      <c r="JW112" s="65"/>
      <c r="JX112" s="64"/>
      <c r="JY112" s="65"/>
      <c r="JZ112" s="64"/>
      <c r="KA112" s="65"/>
      <c r="KB112" s="64"/>
      <c r="KC112" s="65"/>
      <c r="KD112" s="64"/>
      <c r="KE112" s="65"/>
      <c r="KF112" s="64"/>
      <c r="KG112" s="65"/>
      <c r="KH112" s="64"/>
      <c r="KI112" s="65"/>
      <c r="KJ112" s="64"/>
      <c r="KK112" s="65"/>
      <c r="KL112" s="64"/>
      <c r="KM112" s="65"/>
      <c r="KN112" s="64"/>
      <c r="KO112" s="65"/>
      <c r="KP112" s="64"/>
      <c r="KQ112" s="65"/>
      <c r="KR112" s="64"/>
      <c r="KS112" s="65"/>
      <c r="KT112" s="64"/>
      <c r="KU112" s="65"/>
      <c r="KV112" s="64"/>
      <c r="KW112" s="65"/>
      <c r="KX112" s="64"/>
      <c r="KY112" s="65"/>
      <c r="KZ112" s="64"/>
      <c r="LA112" s="65"/>
      <c r="LB112" s="64"/>
      <c r="LC112" s="65"/>
      <c r="LD112" s="64"/>
      <c r="LE112" s="65"/>
      <c r="LH112" s="3">
        <f t="shared" si="126"/>
        <v>1.0916353582725071</v>
      </c>
      <c r="LI112" s="10">
        <f t="shared" si="129"/>
        <v>0.57874413391369006</v>
      </c>
      <c r="LK112" s="12">
        <f t="shared" si="90"/>
        <v>1.0916353582725071</v>
      </c>
      <c r="LL112" s="10" cm="1">
        <f t="array" ref="LL112">INDEX(drag_functions_data,Q112,(2*chosen_drag_function))*$B$3</f>
        <v>0.57874413391369006</v>
      </c>
      <c r="LO112" s="3" t="e">
        <f t="shared" si="127"/>
        <v>#N/A</v>
      </c>
      <c r="LP112" s="10" t="e">
        <f t="shared" si="130"/>
        <v>#N/A</v>
      </c>
      <c r="LR112" s="12">
        <f t="shared" si="91"/>
        <v>0</v>
      </c>
      <c r="LS112" s="10" cm="1">
        <f t="array" ref="LS112">INDEX(drag_functions_data,Q112,(2*$B$6)) * $B$7</f>
        <v>0</v>
      </c>
      <c r="ME112" t="str">
        <f t="shared" si="92"/>
        <v/>
      </c>
      <c r="MG112" t="str">
        <f t="shared" si="93"/>
        <v/>
      </c>
      <c r="MI112" t="str">
        <f t="shared" si="94"/>
        <v/>
      </c>
      <c r="MO112" t="str">
        <f t="shared" si="95"/>
        <v/>
      </c>
      <c r="MQ112" t="str">
        <f t="shared" si="96"/>
        <v/>
      </c>
      <c r="MS112" t="str">
        <f t="shared" si="97"/>
        <v/>
      </c>
      <c r="MU112" t="str">
        <f t="shared" si="98"/>
        <v/>
      </c>
      <c r="MW112" t="str">
        <f t="shared" si="99"/>
        <v/>
      </c>
      <c r="MY112" t="str">
        <f t="shared" si="100"/>
        <v/>
      </c>
      <c r="NA112" t="str">
        <f t="shared" si="101"/>
        <v/>
      </c>
      <c r="NC112" t="str">
        <f t="shared" si="102"/>
        <v/>
      </c>
      <c r="NE112" t="str">
        <f t="shared" si="103"/>
        <v/>
      </c>
      <c r="NG112" t="str">
        <f t="shared" si="104"/>
        <v/>
      </c>
      <c r="NI112" t="str">
        <f t="shared" si="105"/>
        <v/>
      </c>
      <c r="NK112" t="str">
        <f t="shared" si="106"/>
        <v/>
      </c>
      <c r="NM112" t="str">
        <f t="shared" si="107"/>
        <v/>
      </c>
      <c r="NO112" t="str">
        <f t="shared" si="108"/>
        <v/>
      </c>
      <c r="NQ112" t="str">
        <f t="shared" si="109"/>
        <v/>
      </c>
      <c r="NS112" t="str">
        <f t="shared" si="110"/>
        <v/>
      </c>
      <c r="NU112" t="str">
        <f t="shared" si="111"/>
        <v/>
      </c>
      <c r="OA112" t="str">
        <f t="shared" si="112"/>
        <v/>
      </c>
      <c r="OC112" t="str">
        <f t="shared" si="113"/>
        <v/>
      </c>
      <c r="OE112" t="str">
        <f t="shared" si="114"/>
        <v/>
      </c>
      <c r="OG112" t="str">
        <f t="shared" si="115"/>
        <v/>
      </c>
      <c r="OI112" t="str">
        <f t="shared" si="116"/>
        <v/>
      </c>
      <c r="OK112" t="str">
        <f t="shared" si="117"/>
        <v/>
      </c>
      <c r="OM112" t="str">
        <f t="shared" si="118"/>
        <v/>
      </c>
      <c r="OO112" t="str">
        <f t="shared" si="119"/>
        <v/>
      </c>
      <c r="OQ112" t="str">
        <f t="shared" si="120"/>
        <v/>
      </c>
      <c r="OS112" t="str">
        <f t="shared" si="121"/>
        <v/>
      </c>
      <c r="OU112" t="str">
        <f t="shared" si="122"/>
        <v/>
      </c>
      <c r="OW112" t="str">
        <f t="shared" si="123"/>
        <v/>
      </c>
      <c r="OY112" t="str">
        <f t="shared" si="124"/>
        <v/>
      </c>
      <c r="PA112" t="str">
        <f t="shared" si="125"/>
        <v/>
      </c>
    </row>
    <row r="113" spans="17:417" x14ac:dyDescent="0.25">
      <c r="Q113" s="38">
        <f t="shared" si="128"/>
        <v>98</v>
      </c>
      <c r="R113" s="21"/>
      <c r="S113" s="22"/>
      <c r="T113" s="178"/>
      <c r="U113" s="179"/>
      <c r="V113" s="24"/>
      <c r="W113" s="24"/>
      <c r="X113" s="178">
        <v>1.1073431490694547</v>
      </c>
      <c r="Y113" s="179">
        <v>0.5909925049012964</v>
      </c>
      <c r="Z113" s="24"/>
      <c r="AA113" s="26"/>
      <c r="AB113" s="25"/>
      <c r="AC113" s="26"/>
      <c r="AD113" s="5"/>
      <c r="AE113" s="4"/>
      <c r="AF113" s="25"/>
      <c r="AG113" s="26"/>
      <c r="AH113" s="25"/>
      <c r="AI113" s="26"/>
      <c r="AJ113" s="25"/>
      <c r="AK113" s="26"/>
      <c r="AL113" s="25"/>
      <c r="AM113" s="26"/>
      <c r="AN113" s="25"/>
      <c r="AO113" s="26"/>
      <c r="AP113" s="25"/>
      <c r="AQ113" s="26"/>
      <c r="AR113" s="25"/>
      <c r="AS113" s="26"/>
      <c r="AT113" s="5"/>
      <c r="AU113" s="4"/>
      <c r="AV113" s="5"/>
      <c r="AW113" s="4"/>
      <c r="AX113" s="5"/>
      <c r="AY113" s="4"/>
      <c r="AZ113" s="5"/>
      <c r="BA113" s="4"/>
      <c r="BB113" s="25"/>
      <c r="BC113" s="26"/>
      <c r="BD113" s="5"/>
      <c r="BE113" s="4"/>
      <c r="BF113" s="5"/>
      <c r="BG113" s="4"/>
      <c r="BH113" s="5"/>
      <c r="BI113" s="4"/>
      <c r="BJ113" s="25"/>
      <c r="BK113" s="26"/>
      <c r="BL113" s="5"/>
      <c r="BM113" s="4"/>
      <c r="BN113" s="5"/>
      <c r="BO113" s="4"/>
      <c r="BP113" s="5"/>
      <c r="BQ113" s="4"/>
      <c r="BR113" s="5"/>
      <c r="BS113" s="4"/>
      <c r="BT113" s="5"/>
      <c r="BU113" s="4"/>
      <c r="BV113" s="5"/>
      <c r="BW113" s="4"/>
      <c r="BX113" s="5"/>
      <c r="BY113" s="4"/>
      <c r="BZ113" s="5"/>
      <c r="CA113" s="4"/>
      <c r="CB113" s="5"/>
      <c r="CC113" s="4"/>
      <c r="CD113" s="5"/>
      <c r="CE113" s="4"/>
      <c r="CF113" s="5"/>
      <c r="CG113" s="4"/>
      <c r="CH113" s="5"/>
      <c r="CI113" s="4"/>
      <c r="CJ113" s="5"/>
      <c r="CK113" s="4"/>
      <c r="CL113" s="5"/>
      <c r="CM113" s="4"/>
      <c r="CN113" s="25"/>
      <c r="CO113" s="26"/>
      <c r="CP113" s="315">
        <f t="shared" si="131"/>
        <v>24.25</v>
      </c>
      <c r="CQ113" s="26">
        <f t="shared" si="132"/>
        <v>8.1227693210689539E-2</v>
      </c>
      <c r="CR113" s="25"/>
      <c r="CS113" s="26"/>
      <c r="CT113" s="25"/>
      <c r="CU113" s="26"/>
      <c r="CV113" s="25"/>
      <c r="CW113" s="26"/>
      <c r="CX113" s="25"/>
      <c r="CY113" s="26"/>
      <c r="CZ113" s="264"/>
      <c r="DA113" s="265"/>
      <c r="DB113" s="264"/>
      <c r="DC113" s="265"/>
      <c r="DD113" s="264"/>
      <c r="DE113" s="265"/>
      <c r="DF113" s="64"/>
      <c r="DG113" s="65"/>
      <c r="DH113" s="64"/>
      <c r="DI113" s="65"/>
      <c r="DJ113" s="64"/>
      <c r="DK113" s="65"/>
      <c r="DL113" s="64"/>
      <c r="DM113" s="65"/>
      <c r="DN113" s="64"/>
      <c r="DO113" s="65"/>
      <c r="DP113" s="64"/>
      <c r="DQ113" s="65"/>
      <c r="DR113" s="64"/>
      <c r="DS113" s="65"/>
      <c r="DT113" s="64"/>
      <c r="DU113" s="65"/>
      <c r="DV113" s="64"/>
      <c r="DW113" s="65"/>
      <c r="DX113" s="64"/>
      <c r="DY113" s="65"/>
      <c r="DZ113" s="64"/>
      <c r="EA113" s="65"/>
      <c r="EB113" s="64"/>
      <c r="EC113" s="65"/>
      <c r="ED113" s="64"/>
      <c r="EE113" s="65"/>
      <c r="EF113" s="64"/>
      <c r="EG113" s="65"/>
      <c r="EH113" s="64"/>
      <c r="EI113" s="65"/>
      <c r="EJ113" s="64"/>
      <c r="EK113" s="65"/>
      <c r="EL113" s="64"/>
      <c r="EM113" s="65"/>
      <c r="EN113" s="64"/>
      <c r="EO113" s="65"/>
      <c r="EP113" s="64"/>
      <c r="EQ113" s="65"/>
      <c r="ER113" s="64"/>
      <c r="ES113" s="65"/>
      <c r="ET113" s="64"/>
      <c r="EU113" s="65"/>
      <c r="EV113" s="64"/>
      <c r="EW113" s="65"/>
      <c r="EX113" s="64"/>
      <c r="EY113" s="65"/>
      <c r="EZ113" s="64"/>
      <c r="FA113" s="65"/>
      <c r="FB113" s="64"/>
      <c r="FC113" s="65"/>
      <c r="FD113" s="64"/>
      <c r="FE113" s="65"/>
      <c r="FF113" s="64"/>
      <c r="FG113" s="65"/>
      <c r="FH113" s="64"/>
      <c r="FI113" s="65"/>
      <c r="FJ113" s="64"/>
      <c r="FK113" s="65"/>
      <c r="FL113" s="64"/>
      <c r="FM113" s="65"/>
      <c r="FN113" s="64"/>
      <c r="FO113" s="65"/>
      <c r="FP113" s="64"/>
      <c r="FQ113" s="65"/>
      <c r="FR113" s="64"/>
      <c r="FS113" s="65"/>
      <c r="FT113" s="64"/>
      <c r="FU113" s="65"/>
      <c r="FV113" s="64"/>
      <c r="FW113" s="65"/>
      <c r="FX113" s="64"/>
      <c r="FY113" s="65"/>
      <c r="FZ113" s="64"/>
      <c r="GA113" s="65"/>
      <c r="GB113" s="64"/>
      <c r="GC113" s="65"/>
      <c r="GD113" s="64"/>
      <c r="GE113" s="65"/>
      <c r="GF113" s="64"/>
      <c r="GG113" s="65"/>
      <c r="GH113" s="64"/>
      <c r="GI113" s="65"/>
      <c r="GJ113" s="64"/>
      <c r="GK113" s="65"/>
      <c r="GL113" s="64"/>
      <c r="GM113" s="65"/>
      <c r="GN113" s="64"/>
      <c r="GO113" s="65"/>
      <c r="GP113" s="64"/>
      <c r="GQ113" s="65"/>
      <c r="GR113" s="64"/>
      <c r="GS113" s="65"/>
      <c r="GT113" s="64"/>
      <c r="GU113" s="65"/>
      <c r="GV113" s="64"/>
      <c r="GW113" s="65"/>
      <c r="GX113" s="64"/>
      <c r="GY113" s="65"/>
      <c r="GZ113" s="64"/>
      <c r="HA113" s="65"/>
      <c r="HB113" s="64"/>
      <c r="HC113" s="65"/>
      <c r="HD113" s="64"/>
      <c r="HE113" s="65"/>
      <c r="HF113" s="64"/>
      <c r="HG113" s="65"/>
      <c r="HH113" s="64"/>
      <c r="HI113" s="65"/>
      <c r="HJ113" s="64"/>
      <c r="HK113" s="65"/>
      <c r="HL113" s="64"/>
      <c r="HM113" s="65"/>
      <c r="HN113" s="64"/>
      <c r="HO113" s="65"/>
      <c r="HP113" s="64"/>
      <c r="HQ113" s="65"/>
      <c r="HR113" s="64"/>
      <c r="HS113" s="65"/>
      <c r="HT113" s="64"/>
      <c r="HU113" s="65"/>
      <c r="HV113" s="64"/>
      <c r="HW113" s="65"/>
      <c r="HX113" s="64"/>
      <c r="HY113" s="65"/>
      <c r="HZ113" s="64"/>
      <c r="IA113" s="65"/>
      <c r="IB113" s="64"/>
      <c r="IC113" s="65"/>
      <c r="ID113" s="64"/>
      <c r="IE113" s="65"/>
      <c r="IF113" s="64"/>
      <c r="IG113" s="65"/>
      <c r="IH113" s="64"/>
      <c r="II113" s="65"/>
      <c r="IJ113" s="64"/>
      <c r="IK113" s="65"/>
      <c r="IL113" s="64"/>
      <c r="IM113" s="65"/>
      <c r="IN113" s="64"/>
      <c r="IO113" s="65"/>
      <c r="IP113" s="64"/>
      <c r="IQ113" s="65"/>
      <c r="IR113" s="64"/>
      <c r="IS113" s="65"/>
      <c r="IT113" s="64"/>
      <c r="IU113" s="65"/>
      <c r="IV113" s="64"/>
      <c r="IW113" s="65"/>
      <c r="IX113" s="64"/>
      <c r="IY113" s="65"/>
      <c r="IZ113" s="64"/>
      <c r="JA113" s="65"/>
      <c r="JB113" s="64"/>
      <c r="JC113" s="65"/>
      <c r="JD113" s="64"/>
      <c r="JE113" s="65"/>
      <c r="JF113" s="64"/>
      <c r="JG113" s="65"/>
      <c r="JH113" s="64"/>
      <c r="JI113" s="65"/>
      <c r="JJ113" s="64"/>
      <c r="JK113" s="65"/>
      <c r="JL113" s="64"/>
      <c r="JM113" s="65"/>
      <c r="JN113" s="64"/>
      <c r="JO113" s="65"/>
      <c r="JP113" s="64"/>
      <c r="JQ113" s="65"/>
      <c r="JR113" s="64"/>
      <c r="JS113" s="65"/>
      <c r="JT113" s="64"/>
      <c r="JU113" s="65"/>
      <c r="JV113" s="64"/>
      <c r="JW113" s="65"/>
      <c r="JX113" s="64"/>
      <c r="JY113" s="65"/>
      <c r="JZ113" s="64"/>
      <c r="KA113" s="65"/>
      <c r="KB113" s="64"/>
      <c r="KC113" s="65"/>
      <c r="KD113" s="64"/>
      <c r="KE113" s="65"/>
      <c r="KF113" s="64"/>
      <c r="KG113" s="65"/>
      <c r="KH113" s="64"/>
      <c r="KI113" s="65"/>
      <c r="KJ113" s="64"/>
      <c r="KK113" s="65"/>
      <c r="KL113" s="64"/>
      <c r="KM113" s="65"/>
      <c r="KN113" s="64"/>
      <c r="KO113" s="65"/>
      <c r="KP113" s="64"/>
      <c r="KQ113" s="65"/>
      <c r="KR113" s="64"/>
      <c r="KS113" s="65"/>
      <c r="KT113" s="64"/>
      <c r="KU113" s="65"/>
      <c r="KV113" s="64"/>
      <c r="KW113" s="65"/>
      <c r="KX113" s="64"/>
      <c r="KY113" s="65"/>
      <c r="KZ113" s="64"/>
      <c r="LA113" s="65"/>
      <c r="LB113" s="64"/>
      <c r="LC113" s="65"/>
      <c r="LD113" s="64"/>
      <c r="LE113" s="65"/>
      <c r="LH113" s="3">
        <f t="shared" si="126"/>
        <v>1.1073431490694547</v>
      </c>
      <c r="LI113" s="10">
        <f t="shared" si="129"/>
        <v>0.5909925049012964</v>
      </c>
      <c r="LK113" s="12">
        <f t="shared" si="90"/>
        <v>1.1073431490694547</v>
      </c>
      <c r="LL113" s="10" cm="1">
        <f t="array" ref="LL113">INDEX(drag_functions_data,Q113,(2*chosen_drag_function))*$B$3</f>
        <v>0.5909925049012964</v>
      </c>
      <c r="LO113" s="3" t="e">
        <f t="shared" si="127"/>
        <v>#N/A</v>
      </c>
      <c r="LP113" s="10" t="e">
        <f t="shared" si="130"/>
        <v>#N/A</v>
      </c>
      <c r="LR113" s="12">
        <f t="shared" si="91"/>
        <v>0</v>
      </c>
      <c r="LS113" s="10" cm="1">
        <f t="array" ref="LS113">INDEX(drag_functions_data,Q113,(2*$B$6)) * $B$7</f>
        <v>0</v>
      </c>
      <c r="ME113" t="str">
        <f t="shared" si="92"/>
        <v/>
      </c>
      <c r="MG113" t="str">
        <f t="shared" si="93"/>
        <v/>
      </c>
      <c r="MI113" t="str">
        <f t="shared" si="94"/>
        <v/>
      </c>
      <c r="MO113" t="str">
        <f t="shared" si="95"/>
        <v/>
      </c>
      <c r="MQ113" t="str">
        <f t="shared" si="96"/>
        <v/>
      </c>
      <c r="MS113" t="str">
        <f t="shared" si="97"/>
        <v/>
      </c>
      <c r="MU113" t="str">
        <f t="shared" si="98"/>
        <v/>
      </c>
      <c r="MW113" t="str">
        <f t="shared" si="99"/>
        <v/>
      </c>
      <c r="MY113" t="str">
        <f t="shared" si="100"/>
        <v/>
      </c>
      <c r="NA113" t="str">
        <f t="shared" si="101"/>
        <v/>
      </c>
      <c r="NC113" t="str">
        <f t="shared" si="102"/>
        <v/>
      </c>
      <c r="NE113" t="str">
        <f t="shared" si="103"/>
        <v/>
      </c>
      <c r="NG113" t="str">
        <f t="shared" si="104"/>
        <v/>
      </c>
      <c r="NI113" t="str">
        <f t="shared" si="105"/>
        <v/>
      </c>
      <c r="NK113" t="str">
        <f t="shared" si="106"/>
        <v/>
      </c>
      <c r="NM113" t="str">
        <f t="shared" si="107"/>
        <v/>
      </c>
      <c r="NO113" t="str">
        <f t="shared" si="108"/>
        <v/>
      </c>
      <c r="NQ113" t="str">
        <f t="shared" si="109"/>
        <v/>
      </c>
      <c r="NS113" t="str">
        <f t="shared" si="110"/>
        <v/>
      </c>
      <c r="NU113" t="str">
        <f t="shared" si="111"/>
        <v/>
      </c>
      <c r="OA113" t="str">
        <f t="shared" si="112"/>
        <v/>
      </c>
      <c r="OC113" t="str">
        <f t="shared" si="113"/>
        <v/>
      </c>
      <c r="OE113" t="str">
        <f t="shared" si="114"/>
        <v/>
      </c>
      <c r="OG113" t="str">
        <f t="shared" si="115"/>
        <v/>
      </c>
      <c r="OI113" t="str">
        <f t="shared" si="116"/>
        <v/>
      </c>
      <c r="OK113" t="str">
        <f t="shared" si="117"/>
        <v/>
      </c>
      <c r="OM113" t="str">
        <f t="shared" si="118"/>
        <v/>
      </c>
      <c r="OO113" t="str">
        <f t="shared" si="119"/>
        <v/>
      </c>
      <c r="OQ113" t="str">
        <f t="shared" si="120"/>
        <v/>
      </c>
      <c r="OS113" t="str">
        <f t="shared" si="121"/>
        <v/>
      </c>
      <c r="OU113" t="str">
        <f t="shared" si="122"/>
        <v/>
      </c>
      <c r="OW113" t="str">
        <f t="shared" si="123"/>
        <v/>
      </c>
      <c r="OY113" t="str">
        <f t="shared" si="124"/>
        <v/>
      </c>
      <c r="PA113" t="str">
        <f t="shared" si="125"/>
        <v/>
      </c>
    </row>
    <row r="114" spans="17:417" x14ac:dyDescent="0.25">
      <c r="Q114" s="38">
        <f t="shared" si="128"/>
        <v>99</v>
      </c>
      <c r="R114" s="21"/>
      <c r="S114" s="22"/>
      <c r="T114" s="178"/>
      <c r="U114" s="179"/>
      <c r="V114" s="24"/>
      <c r="W114" s="24"/>
      <c r="X114" s="178">
        <v>1.1228312180160329</v>
      </c>
      <c r="Y114" s="179">
        <v>0.60165803004100238</v>
      </c>
      <c r="Z114" s="24"/>
      <c r="AA114" s="26"/>
      <c r="AB114" s="25"/>
      <c r="AC114" s="26"/>
      <c r="AD114" s="5"/>
      <c r="AE114" s="4"/>
      <c r="AF114" s="25"/>
      <c r="AG114" s="26"/>
      <c r="AH114" s="25"/>
      <c r="AI114" s="26"/>
      <c r="AJ114" s="25"/>
      <c r="AK114" s="26"/>
      <c r="AL114" s="25"/>
      <c r="AM114" s="26"/>
      <c r="AN114" s="25"/>
      <c r="AO114" s="26"/>
      <c r="AP114" s="25"/>
      <c r="AQ114" s="26"/>
      <c r="AR114" s="25"/>
      <c r="AS114" s="26"/>
      <c r="AT114" s="5"/>
      <c r="AU114" s="4"/>
      <c r="AV114" s="5"/>
      <c r="AW114" s="4"/>
      <c r="AX114" s="5"/>
      <c r="AY114" s="4"/>
      <c r="AZ114" s="5"/>
      <c r="BA114" s="4"/>
      <c r="BB114" s="25"/>
      <c r="BC114" s="26"/>
      <c r="BD114" s="5"/>
      <c r="BE114" s="4"/>
      <c r="BF114" s="5"/>
      <c r="BG114" s="4"/>
      <c r="BH114" s="5"/>
      <c r="BI114" s="4"/>
      <c r="BJ114" s="25"/>
      <c r="BK114" s="26"/>
      <c r="BL114" s="5"/>
      <c r="BM114" s="4"/>
      <c r="BN114" s="5"/>
      <c r="BO114" s="4"/>
      <c r="BP114" s="5"/>
      <c r="BQ114" s="4"/>
      <c r="BR114" s="5"/>
      <c r="BS114" s="4"/>
      <c r="BT114" s="5"/>
      <c r="BU114" s="4"/>
      <c r="BV114" s="5"/>
      <c r="BW114" s="4"/>
      <c r="BX114" s="5"/>
      <c r="BY114" s="4"/>
      <c r="BZ114" s="5"/>
      <c r="CA114" s="4"/>
      <c r="CB114" s="5"/>
      <c r="CC114" s="4"/>
      <c r="CD114" s="5"/>
      <c r="CE114" s="4"/>
      <c r="CF114" s="5"/>
      <c r="CG114" s="4"/>
      <c r="CH114" s="5"/>
      <c r="CI114" s="4"/>
      <c r="CJ114" s="5"/>
      <c r="CK114" s="4"/>
      <c r="CL114" s="5"/>
      <c r="CM114" s="4"/>
      <c r="CN114" s="25"/>
      <c r="CO114" s="26"/>
      <c r="CP114" s="315">
        <f t="shared" si="131"/>
        <v>24.5</v>
      </c>
      <c r="CQ114" s="26">
        <f t="shared" si="132"/>
        <v>8.0812203564176871E-2</v>
      </c>
      <c r="CR114" s="25"/>
      <c r="CS114" s="26"/>
      <c r="CT114" s="25"/>
      <c r="CU114" s="26"/>
      <c r="CV114" s="25"/>
      <c r="CW114" s="26"/>
      <c r="CX114" s="25"/>
      <c r="CY114" s="26"/>
      <c r="CZ114" s="264"/>
      <c r="DA114" s="265"/>
      <c r="DB114" s="264"/>
      <c r="DC114" s="265"/>
      <c r="DD114" s="264"/>
      <c r="DE114" s="265"/>
      <c r="DF114" s="64"/>
      <c r="DG114" s="65"/>
      <c r="DH114" s="64"/>
      <c r="DI114" s="65"/>
      <c r="DJ114" s="64"/>
      <c r="DK114" s="65"/>
      <c r="DL114" s="64"/>
      <c r="DM114" s="65"/>
      <c r="DN114" s="64"/>
      <c r="DO114" s="65"/>
      <c r="DP114" s="64"/>
      <c r="DQ114" s="65"/>
      <c r="DR114" s="64"/>
      <c r="DS114" s="65"/>
      <c r="DT114" s="64"/>
      <c r="DU114" s="65"/>
      <c r="DV114" s="64"/>
      <c r="DW114" s="65"/>
      <c r="DX114" s="64"/>
      <c r="DY114" s="65"/>
      <c r="DZ114" s="64"/>
      <c r="EA114" s="65"/>
      <c r="EB114" s="64"/>
      <c r="EC114" s="65"/>
      <c r="ED114" s="64"/>
      <c r="EE114" s="65"/>
      <c r="EF114" s="64"/>
      <c r="EG114" s="65"/>
      <c r="EH114" s="64"/>
      <c r="EI114" s="65"/>
      <c r="EJ114" s="64"/>
      <c r="EK114" s="65"/>
      <c r="EL114" s="64"/>
      <c r="EM114" s="65"/>
      <c r="EN114" s="64"/>
      <c r="EO114" s="65"/>
      <c r="EP114" s="64"/>
      <c r="EQ114" s="65"/>
      <c r="ER114" s="64"/>
      <c r="ES114" s="65"/>
      <c r="ET114" s="64"/>
      <c r="EU114" s="65"/>
      <c r="EV114" s="64"/>
      <c r="EW114" s="65"/>
      <c r="EX114" s="64"/>
      <c r="EY114" s="65"/>
      <c r="EZ114" s="64"/>
      <c r="FA114" s="65"/>
      <c r="FB114" s="64"/>
      <c r="FC114" s="65"/>
      <c r="FD114" s="64"/>
      <c r="FE114" s="65"/>
      <c r="FF114" s="64"/>
      <c r="FG114" s="65"/>
      <c r="FH114" s="64"/>
      <c r="FI114" s="65"/>
      <c r="FJ114" s="64"/>
      <c r="FK114" s="65"/>
      <c r="FL114" s="64"/>
      <c r="FM114" s="65"/>
      <c r="FN114" s="64"/>
      <c r="FO114" s="65"/>
      <c r="FP114" s="64"/>
      <c r="FQ114" s="65"/>
      <c r="FR114" s="64"/>
      <c r="FS114" s="65"/>
      <c r="FT114" s="64"/>
      <c r="FU114" s="65"/>
      <c r="FV114" s="64"/>
      <c r="FW114" s="65"/>
      <c r="FX114" s="64"/>
      <c r="FY114" s="65"/>
      <c r="FZ114" s="64"/>
      <c r="GA114" s="65"/>
      <c r="GB114" s="64"/>
      <c r="GC114" s="65"/>
      <c r="GD114" s="64"/>
      <c r="GE114" s="65"/>
      <c r="GF114" s="64"/>
      <c r="GG114" s="65"/>
      <c r="GH114" s="64"/>
      <c r="GI114" s="65"/>
      <c r="GJ114" s="64"/>
      <c r="GK114" s="65"/>
      <c r="GL114" s="64"/>
      <c r="GM114" s="65"/>
      <c r="GN114" s="64"/>
      <c r="GO114" s="65"/>
      <c r="GP114" s="64"/>
      <c r="GQ114" s="65"/>
      <c r="GR114" s="64"/>
      <c r="GS114" s="65"/>
      <c r="GT114" s="64"/>
      <c r="GU114" s="65"/>
      <c r="GV114" s="64"/>
      <c r="GW114" s="65"/>
      <c r="GX114" s="64"/>
      <c r="GY114" s="65"/>
      <c r="GZ114" s="64"/>
      <c r="HA114" s="65"/>
      <c r="HB114" s="64"/>
      <c r="HC114" s="65"/>
      <c r="HD114" s="64"/>
      <c r="HE114" s="65"/>
      <c r="HF114" s="64"/>
      <c r="HG114" s="65"/>
      <c r="HH114" s="64"/>
      <c r="HI114" s="65"/>
      <c r="HJ114" s="64"/>
      <c r="HK114" s="65"/>
      <c r="HL114" s="64"/>
      <c r="HM114" s="65"/>
      <c r="HN114" s="64"/>
      <c r="HO114" s="65"/>
      <c r="HP114" s="64"/>
      <c r="HQ114" s="65"/>
      <c r="HR114" s="64"/>
      <c r="HS114" s="65"/>
      <c r="HT114" s="64"/>
      <c r="HU114" s="65"/>
      <c r="HV114" s="64"/>
      <c r="HW114" s="65"/>
      <c r="HX114" s="64"/>
      <c r="HY114" s="65"/>
      <c r="HZ114" s="64"/>
      <c r="IA114" s="65"/>
      <c r="IB114" s="64"/>
      <c r="IC114" s="65"/>
      <c r="ID114" s="64"/>
      <c r="IE114" s="65"/>
      <c r="IF114" s="64"/>
      <c r="IG114" s="65"/>
      <c r="IH114" s="64"/>
      <c r="II114" s="65"/>
      <c r="IJ114" s="64"/>
      <c r="IK114" s="65"/>
      <c r="IL114" s="64"/>
      <c r="IM114" s="65"/>
      <c r="IN114" s="64"/>
      <c r="IO114" s="65"/>
      <c r="IP114" s="64"/>
      <c r="IQ114" s="65"/>
      <c r="IR114" s="64"/>
      <c r="IS114" s="65"/>
      <c r="IT114" s="64"/>
      <c r="IU114" s="65"/>
      <c r="IV114" s="64"/>
      <c r="IW114" s="65"/>
      <c r="IX114" s="64"/>
      <c r="IY114" s="65"/>
      <c r="IZ114" s="64"/>
      <c r="JA114" s="65"/>
      <c r="JB114" s="64"/>
      <c r="JC114" s="65"/>
      <c r="JD114" s="64"/>
      <c r="JE114" s="65"/>
      <c r="JF114" s="64"/>
      <c r="JG114" s="65"/>
      <c r="JH114" s="64"/>
      <c r="JI114" s="65"/>
      <c r="JJ114" s="64"/>
      <c r="JK114" s="65"/>
      <c r="JL114" s="64"/>
      <c r="JM114" s="65"/>
      <c r="JN114" s="64"/>
      <c r="JO114" s="65"/>
      <c r="JP114" s="64"/>
      <c r="JQ114" s="65"/>
      <c r="JR114" s="64"/>
      <c r="JS114" s="65"/>
      <c r="JT114" s="64"/>
      <c r="JU114" s="65"/>
      <c r="JV114" s="64"/>
      <c r="JW114" s="65"/>
      <c r="JX114" s="64"/>
      <c r="JY114" s="65"/>
      <c r="JZ114" s="64"/>
      <c r="KA114" s="65"/>
      <c r="KB114" s="64"/>
      <c r="KC114" s="65"/>
      <c r="KD114" s="64"/>
      <c r="KE114" s="65"/>
      <c r="KF114" s="64"/>
      <c r="KG114" s="65"/>
      <c r="KH114" s="64"/>
      <c r="KI114" s="65"/>
      <c r="KJ114" s="64"/>
      <c r="KK114" s="65"/>
      <c r="KL114" s="64"/>
      <c r="KM114" s="65"/>
      <c r="KN114" s="64"/>
      <c r="KO114" s="65"/>
      <c r="KP114" s="64"/>
      <c r="KQ114" s="65"/>
      <c r="KR114" s="64"/>
      <c r="KS114" s="65"/>
      <c r="KT114" s="64"/>
      <c r="KU114" s="65"/>
      <c r="KV114" s="64"/>
      <c r="KW114" s="65"/>
      <c r="KX114" s="64"/>
      <c r="KY114" s="65"/>
      <c r="KZ114" s="64"/>
      <c r="LA114" s="65"/>
      <c r="LB114" s="64"/>
      <c r="LC114" s="65"/>
      <c r="LD114" s="64"/>
      <c r="LE114" s="65"/>
      <c r="LH114" s="3">
        <f t="shared" si="126"/>
        <v>1.1228312180160329</v>
      </c>
      <c r="LI114" s="10">
        <f t="shared" si="129"/>
        <v>0.60165803004100238</v>
      </c>
      <c r="LK114" s="12">
        <f t="shared" si="90"/>
        <v>1.1228312180160329</v>
      </c>
      <c r="LL114" s="10" cm="1">
        <f t="array" ref="LL114">INDEX(drag_functions_data,Q114,(2*chosen_drag_function))*$B$3</f>
        <v>0.60165803004100238</v>
      </c>
      <c r="LO114" s="3" t="e">
        <f t="shared" si="127"/>
        <v>#N/A</v>
      </c>
      <c r="LP114" s="10" t="e">
        <f t="shared" si="130"/>
        <v>#N/A</v>
      </c>
      <c r="LR114" s="12">
        <f t="shared" si="91"/>
        <v>0</v>
      </c>
      <c r="LS114" s="10" cm="1">
        <f t="array" ref="LS114">INDEX(drag_functions_data,Q114,(2*$B$6)) * $B$7</f>
        <v>0</v>
      </c>
      <c r="ME114" t="str">
        <f t="shared" si="92"/>
        <v/>
      </c>
      <c r="MG114" t="str">
        <f t="shared" si="93"/>
        <v/>
      </c>
      <c r="MI114" t="str">
        <f t="shared" si="94"/>
        <v/>
      </c>
      <c r="MO114" t="str">
        <f t="shared" si="95"/>
        <v/>
      </c>
      <c r="MQ114" t="str">
        <f t="shared" si="96"/>
        <v/>
      </c>
      <c r="MS114" t="str">
        <f t="shared" si="97"/>
        <v/>
      </c>
      <c r="MU114" t="str">
        <f t="shared" si="98"/>
        <v/>
      </c>
      <c r="MW114" t="str">
        <f t="shared" si="99"/>
        <v/>
      </c>
      <c r="MY114" t="str">
        <f t="shared" si="100"/>
        <v/>
      </c>
      <c r="NA114" t="str">
        <f t="shared" si="101"/>
        <v/>
      </c>
      <c r="NC114" t="str">
        <f t="shared" si="102"/>
        <v/>
      </c>
      <c r="NE114" t="str">
        <f t="shared" si="103"/>
        <v/>
      </c>
      <c r="NG114" t="str">
        <f t="shared" si="104"/>
        <v/>
      </c>
      <c r="NI114" t="str">
        <f t="shared" si="105"/>
        <v/>
      </c>
      <c r="NK114" t="str">
        <f t="shared" si="106"/>
        <v/>
      </c>
      <c r="NM114" t="str">
        <f t="shared" si="107"/>
        <v/>
      </c>
      <c r="NO114" t="str">
        <f t="shared" si="108"/>
        <v/>
      </c>
      <c r="NQ114" t="str">
        <f t="shared" si="109"/>
        <v/>
      </c>
      <c r="NS114" t="str">
        <f t="shared" si="110"/>
        <v/>
      </c>
      <c r="NU114" t="str">
        <f t="shared" si="111"/>
        <v/>
      </c>
      <c r="OA114" t="str">
        <f t="shared" si="112"/>
        <v/>
      </c>
      <c r="OC114" t="str">
        <f t="shared" si="113"/>
        <v/>
      </c>
      <c r="OE114" t="str">
        <f t="shared" si="114"/>
        <v/>
      </c>
      <c r="OG114" t="str">
        <f t="shared" si="115"/>
        <v/>
      </c>
      <c r="OI114" t="str">
        <f t="shared" si="116"/>
        <v/>
      </c>
      <c r="OK114" t="str">
        <f t="shared" si="117"/>
        <v/>
      </c>
      <c r="OM114" t="str">
        <f t="shared" si="118"/>
        <v/>
      </c>
      <c r="OO114" t="str">
        <f t="shared" si="119"/>
        <v/>
      </c>
      <c r="OQ114" t="str">
        <f t="shared" si="120"/>
        <v/>
      </c>
      <c r="OS114" t="str">
        <f t="shared" si="121"/>
        <v/>
      </c>
      <c r="OU114" t="str">
        <f t="shared" si="122"/>
        <v/>
      </c>
      <c r="OW114" t="str">
        <f t="shared" si="123"/>
        <v/>
      </c>
      <c r="OY114" t="str">
        <f t="shared" si="124"/>
        <v/>
      </c>
      <c r="PA114" t="str">
        <f t="shared" si="125"/>
        <v/>
      </c>
    </row>
    <row r="115" spans="17:417" x14ac:dyDescent="0.25">
      <c r="Q115" s="38">
        <f t="shared" si="128"/>
        <v>100</v>
      </c>
      <c r="R115" s="21"/>
      <c r="S115" s="22"/>
      <c r="T115" s="178"/>
      <c r="U115" s="179"/>
      <c r="V115" s="24"/>
      <c r="W115" s="24"/>
      <c r="X115" s="178">
        <v>1.1381085354708835</v>
      </c>
      <c r="Y115" s="179">
        <v>0.61077396404931272</v>
      </c>
      <c r="Z115" s="24"/>
      <c r="AA115" s="26"/>
      <c r="AB115" s="25"/>
      <c r="AC115" s="26"/>
      <c r="AD115" s="5"/>
      <c r="AE115" s="4"/>
      <c r="AF115" s="25"/>
      <c r="AG115" s="26"/>
      <c r="AH115" s="25"/>
      <c r="AI115" s="26"/>
      <c r="AJ115" s="25"/>
      <c r="AK115" s="26"/>
      <c r="AL115" s="25"/>
      <c r="AM115" s="26"/>
      <c r="AN115" s="25"/>
      <c r="AO115" s="26"/>
      <c r="AP115" s="25"/>
      <c r="AQ115" s="26"/>
      <c r="AR115" s="25"/>
      <c r="AS115" s="26"/>
      <c r="AT115" s="5"/>
      <c r="AU115" s="4"/>
      <c r="AV115" s="5"/>
      <c r="AW115" s="4"/>
      <c r="AX115" s="5"/>
      <c r="AY115" s="4"/>
      <c r="AZ115" s="5"/>
      <c r="BA115" s="4"/>
      <c r="BB115" s="5"/>
      <c r="BC115" s="4"/>
      <c r="BD115" s="5"/>
      <c r="BE115" s="4"/>
      <c r="BF115" s="5"/>
      <c r="BG115" s="4"/>
      <c r="BH115" s="5"/>
      <c r="BI115" s="4"/>
      <c r="BJ115" s="25"/>
      <c r="BK115" s="26"/>
      <c r="BL115" s="5"/>
      <c r="BM115" s="4"/>
      <c r="BN115" s="5"/>
      <c r="BO115" s="4"/>
      <c r="BP115" s="5"/>
      <c r="BQ115" s="4"/>
      <c r="BR115" s="5"/>
      <c r="BS115" s="4"/>
      <c r="BT115" s="5"/>
      <c r="BU115" s="4"/>
      <c r="BV115" s="5"/>
      <c r="BW115" s="4"/>
      <c r="BX115" s="5"/>
      <c r="BY115" s="4"/>
      <c r="BZ115" s="5"/>
      <c r="CA115" s="4"/>
      <c r="CB115" s="5"/>
      <c r="CC115" s="4"/>
      <c r="CD115" s="5"/>
      <c r="CE115" s="4"/>
      <c r="CF115" s="5"/>
      <c r="CG115" s="4"/>
      <c r="CH115" s="5"/>
      <c r="CI115" s="4"/>
      <c r="CJ115" s="5"/>
      <c r="CK115" s="4"/>
      <c r="CL115" s="5"/>
      <c r="CM115" s="4"/>
      <c r="CN115" s="25"/>
      <c r="CO115" s="26"/>
      <c r="CP115" s="315">
        <f t="shared" si="131"/>
        <v>24.75</v>
      </c>
      <c r="CQ115" s="26">
        <f t="shared" si="132"/>
        <v>8.0403025220736973E-2</v>
      </c>
      <c r="CR115" s="25"/>
      <c r="CS115" s="26"/>
      <c r="CT115" s="25"/>
      <c r="CU115" s="26"/>
      <c r="CV115" s="25"/>
      <c r="CW115" s="26"/>
      <c r="CX115" s="25"/>
      <c r="CY115" s="26"/>
      <c r="CZ115" s="264"/>
      <c r="DA115" s="265"/>
      <c r="DB115" s="264"/>
      <c r="DC115" s="265"/>
      <c r="DD115" s="264"/>
      <c r="DE115" s="265"/>
      <c r="DF115" s="64"/>
      <c r="DG115" s="65"/>
      <c r="DH115" s="64"/>
      <c r="DI115" s="65"/>
      <c r="DJ115" s="64"/>
      <c r="DK115" s="65"/>
      <c r="DL115" s="64"/>
      <c r="DM115" s="65"/>
      <c r="DN115" s="64"/>
      <c r="DO115" s="65"/>
      <c r="DP115" s="64"/>
      <c r="DQ115" s="65"/>
      <c r="DR115" s="64"/>
      <c r="DS115" s="65"/>
      <c r="DT115" s="64"/>
      <c r="DU115" s="65"/>
      <c r="DV115" s="64"/>
      <c r="DW115" s="65"/>
      <c r="DX115" s="64"/>
      <c r="DY115" s="65"/>
      <c r="DZ115" s="64"/>
      <c r="EA115" s="65"/>
      <c r="EB115" s="64"/>
      <c r="EC115" s="65"/>
      <c r="ED115" s="64"/>
      <c r="EE115" s="65"/>
      <c r="EF115" s="64"/>
      <c r="EG115" s="65"/>
      <c r="EH115" s="64"/>
      <c r="EI115" s="65"/>
      <c r="EJ115" s="64"/>
      <c r="EK115" s="65"/>
      <c r="EL115" s="64"/>
      <c r="EM115" s="65"/>
      <c r="EN115" s="64"/>
      <c r="EO115" s="65"/>
      <c r="EP115" s="64"/>
      <c r="EQ115" s="65"/>
      <c r="ER115" s="64"/>
      <c r="ES115" s="65"/>
      <c r="ET115" s="64"/>
      <c r="EU115" s="65"/>
      <c r="EV115" s="64"/>
      <c r="EW115" s="65"/>
      <c r="EX115" s="64"/>
      <c r="EY115" s="65"/>
      <c r="EZ115" s="64"/>
      <c r="FA115" s="65"/>
      <c r="FB115" s="64"/>
      <c r="FC115" s="65"/>
      <c r="FD115" s="64"/>
      <c r="FE115" s="65"/>
      <c r="FF115" s="64"/>
      <c r="FG115" s="65"/>
      <c r="FH115" s="64"/>
      <c r="FI115" s="65"/>
      <c r="FJ115" s="64"/>
      <c r="FK115" s="65"/>
      <c r="FL115" s="64"/>
      <c r="FM115" s="65"/>
      <c r="FN115" s="64"/>
      <c r="FO115" s="65"/>
      <c r="FP115" s="64"/>
      <c r="FQ115" s="65"/>
      <c r="FR115" s="64"/>
      <c r="FS115" s="65"/>
      <c r="FT115" s="64"/>
      <c r="FU115" s="65"/>
      <c r="FV115" s="64"/>
      <c r="FW115" s="65"/>
      <c r="FX115" s="64"/>
      <c r="FY115" s="65"/>
      <c r="FZ115" s="64"/>
      <c r="GA115" s="65"/>
      <c r="GB115" s="64"/>
      <c r="GC115" s="65"/>
      <c r="GD115" s="64"/>
      <c r="GE115" s="65"/>
      <c r="GF115" s="64"/>
      <c r="GG115" s="65"/>
      <c r="GH115" s="64"/>
      <c r="GI115" s="65"/>
      <c r="GJ115" s="64"/>
      <c r="GK115" s="65"/>
      <c r="GL115" s="64"/>
      <c r="GM115" s="65"/>
      <c r="GN115" s="64"/>
      <c r="GO115" s="65"/>
      <c r="GP115" s="64"/>
      <c r="GQ115" s="65"/>
      <c r="GR115" s="64"/>
      <c r="GS115" s="65"/>
      <c r="GT115" s="64"/>
      <c r="GU115" s="65"/>
      <c r="GV115" s="64"/>
      <c r="GW115" s="65"/>
      <c r="GX115" s="64"/>
      <c r="GY115" s="65"/>
      <c r="GZ115" s="64"/>
      <c r="HA115" s="65"/>
      <c r="HB115" s="64"/>
      <c r="HC115" s="65"/>
      <c r="HD115" s="64"/>
      <c r="HE115" s="65"/>
      <c r="HF115" s="64"/>
      <c r="HG115" s="65"/>
      <c r="HH115" s="64"/>
      <c r="HI115" s="65"/>
      <c r="HJ115" s="64"/>
      <c r="HK115" s="65"/>
      <c r="HL115" s="64"/>
      <c r="HM115" s="65"/>
      <c r="HN115" s="64"/>
      <c r="HO115" s="65"/>
      <c r="HP115" s="64"/>
      <c r="HQ115" s="65"/>
      <c r="HR115" s="64"/>
      <c r="HS115" s="65"/>
      <c r="HT115" s="64"/>
      <c r="HU115" s="65"/>
      <c r="HV115" s="64"/>
      <c r="HW115" s="65"/>
      <c r="HX115" s="64"/>
      <c r="HY115" s="65"/>
      <c r="HZ115" s="64"/>
      <c r="IA115" s="65"/>
      <c r="IB115" s="64"/>
      <c r="IC115" s="65"/>
      <c r="ID115" s="64"/>
      <c r="IE115" s="65"/>
      <c r="IF115" s="64"/>
      <c r="IG115" s="65"/>
      <c r="IH115" s="64"/>
      <c r="II115" s="65"/>
      <c r="IJ115" s="64"/>
      <c r="IK115" s="65"/>
      <c r="IL115" s="64"/>
      <c r="IM115" s="65"/>
      <c r="IN115" s="64"/>
      <c r="IO115" s="65"/>
      <c r="IP115" s="64"/>
      <c r="IQ115" s="65"/>
      <c r="IR115" s="64"/>
      <c r="IS115" s="65"/>
      <c r="IT115" s="64"/>
      <c r="IU115" s="65"/>
      <c r="IV115" s="64"/>
      <c r="IW115" s="65"/>
      <c r="IX115" s="64"/>
      <c r="IY115" s="65"/>
      <c r="IZ115" s="64"/>
      <c r="JA115" s="65"/>
      <c r="JB115" s="64"/>
      <c r="JC115" s="65"/>
      <c r="JD115" s="64"/>
      <c r="JE115" s="65"/>
      <c r="JF115" s="64"/>
      <c r="JG115" s="65"/>
      <c r="JH115" s="64"/>
      <c r="JI115" s="65"/>
      <c r="JJ115" s="64"/>
      <c r="JK115" s="65"/>
      <c r="JL115" s="64"/>
      <c r="JM115" s="65"/>
      <c r="JN115" s="64"/>
      <c r="JO115" s="65"/>
      <c r="JP115" s="64"/>
      <c r="JQ115" s="65"/>
      <c r="JR115" s="64"/>
      <c r="JS115" s="65"/>
      <c r="JT115" s="64"/>
      <c r="JU115" s="65"/>
      <c r="JV115" s="64"/>
      <c r="JW115" s="65"/>
      <c r="JX115" s="64"/>
      <c r="JY115" s="65"/>
      <c r="JZ115" s="64"/>
      <c r="KA115" s="65"/>
      <c r="KB115" s="64"/>
      <c r="KC115" s="65"/>
      <c r="KD115" s="64"/>
      <c r="KE115" s="65"/>
      <c r="KF115" s="64"/>
      <c r="KG115" s="65"/>
      <c r="KH115" s="64"/>
      <c r="KI115" s="65"/>
      <c r="KJ115" s="64"/>
      <c r="KK115" s="65"/>
      <c r="KL115" s="64"/>
      <c r="KM115" s="65"/>
      <c r="KN115" s="64"/>
      <c r="KO115" s="65"/>
      <c r="KP115" s="64"/>
      <c r="KQ115" s="65"/>
      <c r="KR115" s="64"/>
      <c r="KS115" s="65"/>
      <c r="KT115" s="64"/>
      <c r="KU115" s="65"/>
      <c r="KV115" s="64"/>
      <c r="KW115" s="65"/>
      <c r="KX115" s="64"/>
      <c r="KY115" s="65"/>
      <c r="KZ115" s="64"/>
      <c r="LA115" s="65"/>
      <c r="LB115" s="64"/>
      <c r="LC115" s="65"/>
      <c r="LD115" s="64"/>
      <c r="LE115" s="65"/>
      <c r="LH115" s="3">
        <f t="shared" si="126"/>
        <v>1.1381085354708835</v>
      </c>
      <c r="LI115" s="10">
        <f t="shared" si="129"/>
        <v>0.61077396404931272</v>
      </c>
      <c r="LK115" s="12">
        <f t="shared" si="90"/>
        <v>1.1381085354708835</v>
      </c>
      <c r="LL115" s="10" cm="1">
        <f t="array" ref="LL115">INDEX(drag_functions_data,Q115,(2*chosen_drag_function))*$B$3</f>
        <v>0.61077396404931272</v>
      </c>
      <c r="LO115" s="3" t="e">
        <f t="shared" si="127"/>
        <v>#N/A</v>
      </c>
      <c r="LP115" s="10" t="e">
        <f t="shared" si="130"/>
        <v>#N/A</v>
      </c>
      <c r="LR115" s="12">
        <f t="shared" si="91"/>
        <v>0</v>
      </c>
      <c r="LS115" s="10" cm="1">
        <f t="array" ref="LS115">INDEX(drag_functions_data,Q115,(2*$B$6)) * $B$7</f>
        <v>0</v>
      </c>
      <c r="ME115" t="str">
        <f t="shared" si="92"/>
        <v/>
      </c>
      <c r="MG115" t="str">
        <f t="shared" si="93"/>
        <v/>
      </c>
      <c r="MI115" t="str">
        <f t="shared" si="94"/>
        <v/>
      </c>
      <c r="MO115" t="str">
        <f t="shared" si="95"/>
        <v/>
      </c>
      <c r="MQ115" t="str">
        <f t="shared" si="96"/>
        <v/>
      </c>
      <c r="MS115" t="str">
        <f t="shared" si="97"/>
        <v/>
      </c>
      <c r="MU115" t="str">
        <f t="shared" si="98"/>
        <v/>
      </c>
      <c r="MW115" t="str">
        <f t="shared" si="99"/>
        <v/>
      </c>
      <c r="MY115" t="str">
        <f t="shared" si="100"/>
        <v/>
      </c>
      <c r="NA115" t="str">
        <f t="shared" si="101"/>
        <v/>
      </c>
      <c r="NC115" t="str">
        <f t="shared" si="102"/>
        <v/>
      </c>
      <c r="NE115" t="str">
        <f t="shared" si="103"/>
        <v/>
      </c>
      <c r="NG115" t="str">
        <f t="shared" si="104"/>
        <v/>
      </c>
      <c r="NI115" t="str">
        <f t="shared" si="105"/>
        <v/>
      </c>
      <c r="NK115" t="str">
        <f t="shared" si="106"/>
        <v/>
      </c>
      <c r="NM115" t="str">
        <f t="shared" si="107"/>
        <v/>
      </c>
      <c r="NO115" t="str">
        <f t="shared" si="108"/>
        <v/>
      </c>
      <c r="NQ115" t="str">
        <f t="shared" si="109"/>
        <v/>
      </c>
      <c r="NS115" t="str">
        <f t="shared" si="110"/>
        <v/>
      </c>
      <c r="NU115" t="str">
        <f t="shared" si="111"/>
        <v/>
      </c>
      <c r="OA115" t="str">
        <f t="shared" si="112"/>
        <v/>
      </c>
      <c r="OC115" t="str">
        <f t="shared" si="113"/>
        <v/>
      </c>
      <c r="OE115" t="str">
        <f t="shared" si="114"/>
        <v/>
      </c>
      <c r="OG115" t="str">
        <f t="shared" si="115"/>
        <v/>
      </c>
      <c r="OI115" t="str">
        <f t="shared" si="116"/>
        <v/>
      </c>
      <c r="OK115" t="str">
        <f t="shared" si="117"/>
        <v/>
      </c>
      <c r="OM115" t="str">
        <f t="shared" si="118"/>
        <v/>
      </c>
      <c r="OO115" t="str">
        <f t="shared" si="119"/>
        <v/>
      </c>
      <c r="OQ115" t="str">
        <f t="shared" si="120"/>
        <v/>
      </c>
      <c r="OS115" t="str">
        <f t="shared" si="121"/>
        <v/>
      </c>
      <c r="OU115" t="str">
        <f t="shared" si="122"/>
        <v/>
      </c>
      <c r="OW115" t="str">
        <f t="shared" si="123"/>
        <v/>
      </c>
      <c r="OY115" t="str">
        <f t="shared" si="124"/>
        <v/>
      </c>
      <c r="PA115" t="str">
        <f t="shared" si="125"/>
        <v/>
      </c>
    </row>
    <row r="116" spans="17:417" x14ac:dyDescent="0.25">
      <c r="Q116" s="38">
        <f t="shared" si="128"/>
        <v>101</v>
      </c>
      <c r="R116" s="21"/>
      <c r="S116" s="22"/>
      <c r="T116" s="178"/>
      <c r="U116" s="179"/>
      <c r="V116" s="24"/>
      <c r="W116" s="24"/>
      <c r="X116" s="178">
        <v>1.1531834775403222</v>
      </c>
      <c r="Y116" s="179">
        <v>0.61882205668683665</v>
      </c>
      <c r="Z116" s="24"/>
      <c r="AA116" s="26"/>
      <c r="AB116" s="25"/>
      <c r="AC116" s="26"/>
      <c r="AD116" s="5"/>
      <c r="AE116" s="4"/>
      <c r="AF116" s="25"/>
      <c r="AG116" s="26"/>
      <c r="AH116" s="25"/>
      <c r="AI116" s="26"/>
      <c r="AJ116" s="25"/>
      <c r="AK116" s="26"/>
      <c r="AL116" s="25"/>
      <c r="AM116" s="26"/>
      <c r="AN116" s="25"/>
      <c r="AO116" s="26"/>
      <c r="AP116" s="25"/>
      <c r="AQ116" s="26"/>
      <c r="AR116" s="25"/>
      <c r="AS116" s="26"/>
      <c r="AT116" s="5"/>
      <c r="AU116" s="4"/>
      <c r="AV116" s="5"/>
      <c r="AW116" s="4"/>
      <c r="AX116" s="5"/>
      <c r="AY116" s="4"/>
      <c r="AZ116" s="5"/>
      <c r="BA116" s="4"/>
      <c r="BB116" s="5"/>
      <c r="BC116" s="4"/>
      <c r="BD116" s="5"/>
      <c r="BE116" s="4"/>
      <c r="BF116" s="5"/>
      <c r="BG116" s="4"/>
      <c r="BH116" s="5"/>
      <c r="BI116" s="4"/>
      <c r="BJ116" s="25"/>
      <c r="BK116" s="26"/>
      <c r="BL116" s="5"/>
      <c r="BM116" s="4"/>
      <c r="BN116" s="5"/>
      <c r="BO116" s="4"/>
      <c r="BP116" s="5"/>
      <c r="BQ116" s="4"/>
      <c r="BR116" s="5"/>
      <c r="BS116" s="4"/>
      <c r="BT116" s="5"/>
      <c r="BU116" s="4"/>
      <c r="BV116" s="5"/>
      <c r="BW116" s="4"/>
      <c r="BX116" s="5"/>
      <c r="BY116" s="4"/>
      <c r="BZ116" s="5"/>
      <c r="CA116" s="4"/>
      <c r="CB116" s="5"/>
      <c r="CC116" s="4"/>
      <c r="CD116" s="5"/>
      <c r="CE116" s="4"/>
      <c r="CF116" s="5"/>
      <c r="CG116" s="4"/>
      <c r="CH116" s="5"/>
      <c r="CI116" s="4"/>
      <c r="CJ116" s="5"/>
      <c r="CK116" s="4"/>
      <c r="CL116" s="5"/>
      <c r="CM116" s="4"/>
      <c r="CN116" s="25"/>
      <c r="CO116" s="26"/>
      <c r="CP116" s="315">
        <f>0.25+CP115</f>
        <v>25</v>
      </c>
      <c r="CQ116" s="26">
        <f>0.4/(SQRT(CP116))</f>
        <v>0.08</v>
      </c>
      <c r="CR116" s="25"/>
      <c r="CS116" s="26"/>
      <c r="CT116" s="25"/>
      <c r="CU116" s="26"/>
      <c r="CV116" s="25"/>
      <c r="CW116" s="26"/>
      <c r="CX116" s="25"/>
      <c r="CY116" s="26"/>
      <c r="CZ116" s="264"/>
      <c r="DA116" s="265"/>
      <c r="DB116" s="264"/>
      <c r="DC116" s="265"/>
      <c r="DD116" s="264"/>
      <c r="DE116" s="265"/>
      <c r="DF116" s="64"/>
      <c r="DG116" s="65"/>
      <c r="DH116" s="64"/>
      <c r="DI116" s="65"/>
      <c r="DJ116" s="64"/>
      <c r="DK116" s="65"/>
      <c r="DL116" s="64"/>
      <c r="DM116" s="65"/>
      <c r="DN116" s="64"/>
      <c r="DO116" s="65"/>
      <c r="DP116" s="64"/>
      <c r="DQ116" s="65"/>
      <c r="DR116" s="64"/>
      <c r="DS116" s="65"/>
      <c r="DT116" s="64"/>
      <c r="DU116" s="65"/>
      <c r="DV116" s="64"/>
      <c r="DW116" s="65"/>
      <c r="DX116" s="64"/>
      <c r="DY116" s="65"/>
      <c r="DZ116" s="64"/>
      <c r="EA116" s="65"/>
      <c r="EB116" s="64"/>
      <c r="EC116" s="65"/>
      <c r="ED116" s="64"/>
      <c r="EE116" s="65"/>
      <c r="EF116" s="64"/>
      <c r="EG116" s="65"/>
      <c r="EH116" s="64"/>
      <c r="EI116" s="65"/>
      <c r="EJ116" s="64"/>
      <c r="EK116" s="65"/>
      <c r="EL116" s="64"/>
      <c r="EM116" s="65"/>
      <c r="EN116" s="64"/>
      <c r="EO116" s="65"/>
      <c r="EP116" s="64"/>
      <c r="EQ116" s="65"/>
      <c r="ER116" s="64"/>
      <c r="ES116" s="65"/>
      <c r="ET116" s="64"/>
      <c r="EU116" s="65"/>
      <c r="EV116" s="64"/>
      <c r="EW116" s="65"/>
      <c r="EX116" s="64"/>
      <c r="EY116" s="65"/>
      <c r="EZ116" s="64"/>
      <c r="FA116" s="65"/>
      <c r="FB116" s="64"/>
      <c r="FC116" s="65"/>
      <c r="FD116" s="64"/>
      <c r="FE116" s="65"/>
      <c r="FF116" s="64"/>
      <c r="FG116" s="65"/>
      <c r="FH116" s="64"/>
      <c r="FI116" s="65"/>
      <c r="FJ116" s="64"/>
      <c r="FK116" s="65"/>
      <c r="FL116" s="64"/>
      <c r="FM116" s="65"/>
      <c r="FN116" s="64"/>
      <c r="FO116" s="65"/>
      <c r="FP116" s="64"/>
      <c r="FQ116" s="65"/>
      <c r="FR116" s="64"/>
      <c r="FS116" s="65"/>
      <c r="FT116" s="64"/>
      <c r="FU116" s="65"/>
      <c r="FV116" s="64"/>
      <c r="FW116" s="65"/>
      <c r="FX116" s="64"/>
      <c r="FY116" s="65"/>
      <c r="FZ116" s="64"/>
      <c r="GA116" s="65"/>
      <c r="GB116" s="64"/>
      <c r="GC116" s="65"/>
      <c r="GD116" s="64"/>
      <c r="GE116" s="65"/>
      <c r="GF116" s="64"/>
      <c r="GG116" s="65"/>
      <c r="GH116" s="64"/>
      <c r="GI116" s="65"/>
      <c r="GJ116" s="64"/>
      <c r="GK116" s="65"/>
      <c r="GL116" s="64"/>
      <c r="GM116" s="65"/>
      <c r="GN116" s="64"/>
      <c r="GO116" s="65"/>
      <c r="GP116" s="64"/>
      <c r="GQ116" s="65"/>
      <c r="GR116" s="64"/>
      <c r="GS116" s="65"/>
      <c r="GT116" s="64"/>
      <c r="GU116" s="65"/>
      <c r="GV116" s="64"/>
      <c r="GW116" s="65"/>
      <c r="GX116" s="64"/>
      <c r="GY116" s="65"/>
      <c r="GZ116" s="64"/>
      <c r="HA116" s="65"/>
      <c r="HB116" s="64"/>
      <c r="HC116" s="65"/>
      <c r="HD116" s="64"/>
      <c r="HE116" s="65"/>
      <c r="HF116" s="64"/>
      <c r="HG116" s="65"/>
      <c r="HH116" s="64"/>
      <c r="HI116" s="65"/>
      <c r="HJ116" s="64"/>
      <c r="HK116" s="65"/>
      <c r="HL116" s="64"/>
      <c r="HM116" s="65"/>
      <c r="HN116" s="64"/>
      <c r="HO116" s="65"/>
      <c r="HP116" s="64"/>
      <c r="HQ116" s="65"/>
      <c r="HR116" s="64"/>
      <c r="HS116" s="65"/>
      <c r="HT116" s="64"/>
      <c r="HU116" s="65"/>
      <c r="HV116" s="64"/>
      <c r="HW116" s="65"/>
      <c r="HX116" s="64"/>
      <c r="HY116" s="65"/>
      <c r="HZ116" s="64"/>
      <c r="IA116" s="65"/>
      <c r="IB116" s="64"/>
      <c r="IC116" s="65"/>
      <c r="ID116" s="64"/>
      <c r="IE116" s="65"/>
      <c r="IF116" s="64"/>
      <c r="IG116" s="65"/>
      <c r="IH116" s="64"/>
      <c r="II116" s="65"/>
      <c r="IJ116" s="64"/>
      <c r="IK116" s="65"/>
      <c r="IL116" s="64"/>
      <c r="IM116" s="65"/>
      <c r="IN116" s="64"/>
      <c r="IO116" s="65"/>
      <c r="IP116" s="64"/>
      <c r="IQ116" s="65"/>
      <c r="IR116" s="64"/>
      <c r="IS116" s="65"/>
      <c r="IT116" s="64"/>
      <c r="IU116" s="65"/>
      <c r="IV116" s="64"/>
      <c r="IW116" s="65"/>
      <c r="IX116" s="64"/>
      <c r="IY116" s="65"/>
      <c r="IZ116" s="64"/>
      <c r="JA116" s="65"/>
      <c r="JB116" s="64"/>
      <c r="JC116" s="65"/>
      <c r="JD116" s="64"/>
      <c r="JE116" s="65"/>
      <c r="JF116" s="64"/>
      <c r="JG116" s="65"/>
      <c r="JH116" s="64"/>
      <c r="JI116" s="65"/>
      <c r="JJ116" s="64"/>
      <c r="JK116" s="65"/>
      <c r="JL116" s="64"/>
      <c r="JM116" s="65"/>
      <c r="JN116" s="64"/>
      <c r="JO116" s="65"/>
      <c r="JP116" s="64"/>
      <c r="JQ116" s="65"/>
      <c r="JR116" s="64"/>
      <c r="JS116" s="65"/>
      <c r="JT116" s="64"/>
      <c r="JU116" s="65"/>
      <c r="JV116" s="64"/>
      <c r="JW116" s="65"/>
      <c r="JX116" s="64"/>
      <c r="JY116" s="65"/>
      <c r="JZ116" s="64"/>
      <c r="KA116" s="65"/>
      <c r="KB116" s="64"/>
      <c r="KC116" s="65"/>
      <c r="KD116" s="64"/>
      <c r="KE116" s="65"/>
      <c r="KF116" s="64"/>
      <c r="KG116" s="65"/>
      <c r="KH116" s="64"/>
      <c r="KI116" s="65"/>
      <c r="KJ116" s="64"/>
      <c r="KK116" s="65"/>
      <c r="KL116" s="64"/>
      <c r="KM116" s="65"/>
      <c r="KN116" s="64"/>
      <c r="KO116" s="65"/>
      <c r="KP116" s="64"/>
      <c r="KQ116" s="65"/>
      <c r="KR116" s="64"/>
      <c r="KS116" s="65"/>
      <c r="KT116" s="64"/>
      <c r="KU116" s="65"/>
      <c r="KV116" s="64"/>
      <c r="KW116" s="65"/>
      <c r="KX116" s="64"/>
      <c r="KY116" s="65"/>
      <c r="KZ116" s="64"/>
      <c r="LA116" s="65"/>
      <c r="LB116" s="64"/>
      <c r="LC116" s="65"/>
      <c r="LD116" s="64"/>
      <c r="LE116" s="65"/>
      <c r="LH116" s="3">
        <f t="shared" si="126"/>
        <v>1.1531834775403222</v>
      </c>
      <c r="LI116" s="10">
        <f t="shared" si="129"/>
        <v>0.61882205668683665</v>
      </c>
      <c r="LK116" s="12">
        <f t="shared" si="90"/>
        <v>1.1531834775403222</v>
      </c>
      <c r="LL116" s="10" cm="1">
        <f t="array" ref="LL116">INDEX(drag_functions_data,Q116,(2*chosen_drag_function))*$B$3</f>
        <v>0.61882205668683665</v>
      </c>
      <c r="LO116" s="3" t="e">
        <f t="shared" si="127"/>
        <v>#N/A</v>
      </c>
      <c r="LP116" s="10" t="e">
        <f t="shared" si="130"/>
        <v>#N/A</v>
      </c>
      <c r="LR116" s="12">
        <f t="shared" si="91"/>
        <v>0</v>
      </c>
      <c r="LS116" s="10" cm="1">
        <f t="array" ref="LS116">INDEX(drag_functions_data,Q116,(2*$B$6)) * $B$7</f>
        <v>0</v>
      </c>
      <c r="ME116" t="str">
        <f t="shared" si="92"/>
        <v/>
      </c>
      <c r="MG116" t="str">
        <f t="shared" si="93"/>
        <v/>
      </c>
      <c r="MI116" t="str">
        <f t="shared" si="94"/>
        <v/>
      </c>
      <c r="MO116" t="str">
        <f t="shared" si="95"/>
        <v/>
      </c>
      <c r="MQ116" t="str">
        <f t="shared" si="96"/>
        <v/>
      </c>
      <c r="MS116" t="str">
        <f t="shared" si="97"/>
        <v/>
      </c>
      <c r="MU116" t="str">
        <f t="shared" si="98"/>
        <v/>
      </c>
      <c r="MW116" t="str">
        <f t="shared" si="99"/>
        <v/>
      </c>
      <c r="MY116" t="str">
        <f t="shared" si="100"/>
        <v/>
      </c>
      <c r="NA116" t="str">
        <f t="shared" si="101"/>
        <v/>
      </c>
      <c r="NC116" t="str">
        <f t="shared" si="102"/>
        <v/>
      </c>
      <c r="NE116" t="str">
        <f t="shared" si="103"/>
        <v/>
      </c>
      <c r="NG116" t="str">
        <f t="shared" si="104"/>
        <v/>
      </c>
      <c r="NI116" t="str">
        <f t="shared" si="105"/>
        <v/>
      </c>
      <c r="NK116" t="str">
        <f t="shared" si="106"/>
        <v/>
      </c>
      <c r="NM116" t="str">
        <f t="shared" si="107"/>
        <v/>
      </c>
      <c r="NO116" t="str">
        <f t="shared" si="108"/>
        <v/>
      </c>
      <c r="NQ116" t="str">
        <f t="shared" si="109"/>
        <v/>
      </c>
      <c r="NS116" t="str">
        <f t="shared" si="110"/>
        <v/>
      </c>
      <c r="NU116" t="str">
        <f t="shared" si="111"/>
        <v/>
      </c>
      <c r="OA116" t="str">
        <f t="shared" si="112"/>
        <v/>
      </c>
      <c r="OC116" t="str">
        <f t="shared" si="113"/>
        <v/>
      </c>
      <c r="OE116" t="str">
        <f t="shared" si="114"/>
        <v/>
      </c>
      <c r="OG116" t="str">
        <f t="shared" si="115"/>
        <v/>
      </c>
      <c r="OI116" t="str">
        <f t="shared" si="116"/>
        <v/>
      </c>
      <c r="OK116" t="str">
        <f t="shared" si="117"/>
        <v/>
      </c>
      <c r="OM116" t="str">
        <f t="shared" si="118"/>
        <v/>
      </c>
      <c r="OO116" t="str">
        <f t="shared" si="119"/>
        <v/>
      </c>
      <c r="OQ116" t="str">
        <f t="shared" si="120"/>
        <v/>
      </c>
      <c r="OS116" t="str">
        <f t="shared" si="121"/>
        <v/>
      </c>
      <c r="OU116" t="str">
        <f t="shared" si="122"/>
        <v/>
      </c>
      <c r="OW116" t="str">
        <f t="shared" si="123"/>
        <v/>
      </c>
      <c r="OY116" t="str">
        <f t="shared" si="124"/>
        <v/>
      </c>
      <c r="PA116" t="str">
        <f t="shared" si="125"/>
        <v/>
      </c>
    </row>
    <row r="117" spans="17:417" x14ac:dyDescent="0.25">
      <c r="Q117" s="38">
        <f t="shared" si="128"/>
        <v>102</v>
      </c>
      <c r="R117" s="21"/>
      <c r="S117" s="22"/>
      <c r="T117" s="178"/>
      <c r="U117" s="179"/>
      <c r="V117" s="24"/>
      <c r="W117" s="24"/>
      <c r="X117" s="178">
        <v>1.1680638797738343</v>
      </c>
      <c r="Y117" s="179">
        <v>0.62574530795796435</v>
      </c>
      <c r="Z117" s="24"/>
      <c r="AA117" s="26"/>
      <c r="AB117" s="25"/>
      <c r="AC117" s="26"/>
      <c r="AD117" s="5"/>
      <c r="AE117" s="4"/>
      <c r="AF117" s="25"/>
      <c r="AG117" s="26"/>
      <c r="AH117" s="25"/>
      <c r="AI117" s="26"/>
      <c r="AJ117" s="25"/>
      <c r="AK117" s="26"/>
      <c r="AL117" s="25"/>
      <c r="AM117" s="26"/>
      <c r="AN117" s="25"/>
      <c r="AO117" s="26"/>
      <c r="AP117" s="25"/>
      <c r="AQ117" s="26"/>
      <c r="AR117" s="25"/>
      <c r="AS117" s="26"/>
      <c r="AT117" s="5"/>
      <c r="AU117" s="4"/>
      <c r="AV117" s="5"/>
      <c r="AW117" s="4"/>
      <c r="AX117" s="5"/>
      <c r="AY117" s="4"/>
      <c r="AZ117" s="5"/>
      <c r="BA117" s="4"/>
      <c r="BB117" s="5"/>
      <c r="BC117" s="4"/>
      <c r="BD117" s="5"/>
      <c r="BE117" s="4"/>
      <c r="BF117" s="5"/>
      <c r="BG117" s="4"/>
      <c r="BH117" s="5"/>
      <c r="BI117" s="4"/>
      <c r="BJ117" s="25"/>
      <c r="BK117" s="26"/>
      <c r="BL117" s="5"/>
      <c r="BM117" s="4"/>
      <c r="BN117" s="5"/>
      <c r="BO117" s="4"/>
      <c r="BP117" s="5"/>
      <c r="BQ117" s="4"/>
      <c r="BR117" s="5"/>
      <c r="BS117" s="4"/>
      <c r="BT117" s="5"/>
      <c r="BU117" s="4"/>
      <c r="BV117" s="5"/>
      <c r="BW117" s="4"/>
      <c r="BX117" s="5"/>
      <c r="BY117" s="4"/>
      <c r="BZ117" s="5"/>
      <c r="CA117" s="4"/>
      <c r="CB117" s="5"/>
      <c r="CC117" s="4"/>
      <c r="CD117" s="5"/>
      <c r="CE117" s="4"/>
      <c r="CF117" s="5"/>
      <c r="CG117" s="4"/>
      <c r="CH117" s="5"/>
      <c r="CI117" s="4"/>
      <c r="CJ117" s="5"/>
      <c r="CK117" s="4"/>
      <c r="CL117" s="5"/>
      <c r="CM117" s="4"/>
      <c r="CN117" s="25"/>
      <c r="CO117" s="26"/>
      <c r="CP117" s="25"/>
      <c r="CQ117" s="26"/>
      <c r="CR117" s="25"/>
      <c r="CS117" s="26"/>
      <c r="CT117" s="25"/>
      <c r="CU117" s="26"/>
      <c r="CV117" s="25"/>
      <c r="CW117" s="26"/>
      <c r="CX117" s="25"/>
      <c r="CY117" s="26"/>
      <c r="CZ117" s="264"/>
      <c r="DA117" s="265"/>
      <c r="DB117" s="264"/>
      <c r="DC117" s="265"/>
      <c r="DD117" s="264"/>
      <c r="DE117" s="265"/>
      <c r="DF117" s="64"/>
      <c r="DG117" s="65"/>
      <c r="DH117" s="64"/>
      <c r="DI117" s="65"/>
      <c r="DJ117" s="64"/>
      <c r="DK117" s="65"/>
      <c r="DL117" s="64"/>
      <c r="DM117" s="65"/>
      <c r="DN117" s="64"/>
      <c r="DO117" s="65"/>
      <c r="DP117" s="64"/>
      <c r="DQ117" s="65"/>
      <c r="DR117" s="64"/>
      <c r="DS117" s="65"/>
      <c r="DT117" s="64"/>
      <c r="DU117" s="65"/>
      <c r="DV117" s="64"/>
      <c r="DW117" s="65"/>
      <c r="DX117" s="64"/>
      <c r="DY117" s="65"/>
      <c r="DZ117" s="64"/>
      <c r="EA117" s="65"/>
      <c r="EB117" s="64"/>
      <c r="EC117" s="65"/>
      <c r="ED117" s="64"/>
      <c r="EE117" s="65"/>
      <c r="EF117" s="64"/>
      <c r="EG117" s="65"/>
      <c r="EH117" s="64"/>
      <c r="EI117" s="65"/>
      <c r="EJ117" s="64"/>
      <c r="EK117" s="65"/>
      <c r="EL117" s="64"/>
      <c r="EM117" s="65"/>
      <c r="EN117" s="64"/>
      <c r="EO117" s="65"/>
      <c r="EP117" s="64"/>
      <c r="EQ117" s="65"/>
      <c r="ER117" s="64"/>
      <c r="ES117" s="65"/>
      <c r="ET117" s="64"/>
      <c r="EU117" s="65"/>
      <c r="EV117" s="64"/>
      <c r="EW117" s="65"/>
      <c r="EX117" s="64"/>
      <c r="EY117" s="65"/>
      <c r="EZ117" s="64"/>
      <c r="FA117" s="65"/>
      <c r="FB117" s="64"/>
      <c r="FC117" s="65"/>
      <c r="FD117" s="64"/>
      <c r="FE117" s="65"/>
      <c r="FF117" s="64"/>
      <c r="FG117" s="65"/>
      <c r="FH117" s="64"/>
      <c r="FI117" s="65"/>
      <c r="FJ117" s="64"/>
      <c r="FK117" s="65"/>
      <c r="FL117" s="64"/>
      <c r="FM117" s="65"/>
      <c r="FN117" s="64"/>
      <c r="FO117" s="65"/>
      <c r="FP117" s="64"/>
      <c r="FQ117" s="65"/>
      <c r="FR117" s="64"/>
      <c r="FS117" s="65"/>
      <c r="FT117" s="64"/>
      <c r="FU117" s="65"/>
      <c r="FV117" s="64"/>
      <c r="FW117" s="65"/>
      <c r="FX117" s="64"/>
      <c r="FY117" s="65"/>
      <c r="FZ117" s="64"/>
      <c r="GA117" s="65"/>
      <c r="GB117" s="64"/>
      <c r="GC117" s="65"/>
      <c r="GD117" s="64"/>
      <c r="GE117" s="65"/>
      <c r="GF117" s="64"/>
      <c r="GG117" s="65"/>
      <c r="GH117" s="64"/>
      <c r="GI117" s="65"/>
      <c r="GJ117" s="64"/>
      <c r="GK117" s="65"/>
      <c r="GL117" s="64"/>
      <c r="GM117" s="65"/>
      <c r="GN117" s="64"/>
      <c r="GO117" s="65"/>
      <c r="GP117" s="64"/>
      <c r="GQ117" s="65"/>
      <c r="GR117" s="64"/>
      <c r="GS117" s="65"/>
      <c r="GT117" s="64"/>
      <c r="GU117" s="65"/>
      <c r="GV117" s="64"/>
      <c r="GW117" s="65"/>
      <c r="GX117" s="64"/>
      <c r="GY117" s="65"/>
      <c r="GZ117" s="64"/>
      <c r="HA117" s="65"/>
      <c r="HB117" s="64"/>
      <c r="HC117" s="65"/>
      <c r="HD117" s="64"/>
      <c r="HE117" s="65"/>
      <c r="HF117" s="64"/>
      <c r="HG117" s="65"/>
      <c r="HH117" s="64"/>
      <c r="HI117" s="65"/>
      <c r="HJ117" s="64"/>
      <c r="HK117" s="65"/>
      <c r="HL117" s="64"/>
      <c r="HM117" s="65"/>
      <c r="HN117" s="64"/>
      <c r="HO117" s="65"/>
      <c r="HP117" s="64"/>
      <c r="HQ117" s="65"/>
      <c r="HR117" s="64"/>
      <c r="HS117" s="65"/>
      <c r="HT117" s="64"/>
      <c r="HU117" s="65"/>
      <c r="HV117" s="64"/>
      <c r="HW117" s="65"/>
      <c r="HX117" s="64"/>
      <c r="HY117" s="65"/>
      <c r="HZ117" s="64"/>
      <c r="IA117" s="65"/>
      <c r="IB117" s="64"/>
      <c r="IC117" s="65"/>
      <c r="ID117" s="64"/>
      <c r="IE117" s="65"/>
      <c r="IF117" s="64"/>
      <c r="IG117" s="65"/>
      <c r="IH117" s="64"/>
      <c r="II117" s="65"/>
      <c r="IJ117" s="64"/>
      <c r="IK117" s="65"/>
      <c r="IL117" s="64"/>
      <c r="IM117" s="65"/>
      <c r="IN117" s="64"/>
      <c r="IO117" s="65"/>
      <c r="IP117" s="64"/>
      <c r="IQ117" s="65"/>
      <c r="IR117" s="64"/>
      <c r="IS117" s="65"/>
      <c r="IT117" s="64"/>
      <c r="IU117" s="65"/>
      <c r="IV117" s="64"/>
      <c r="IW117" s="65"/>
      <c r="IX117" s="64"/>
      <c r="IY117" s="65"/>
      <c r="IZ117" s="64"/>
      <c r="JA117" s="65"/>
      <c r="JB117" s="64"/>
      <c r="JC117" s="65"/>
      <c r="JD117" s="64"/>
      <c r="JE117" s="65"/>
      <c r="JF117" s="64"/>
      <c r="JG117" s="65"/>
      <c r="JH117" s="64"/>
      <c r="JI117" s="65"/>
      <c r="JJ117" s="64"/>
      <c r="JK117" s="65"/>
      <c r="JL117" s="64"/>
      <c r="JM117" s="65"/>
      <c r="JN117" s="64"/>
      <c r="JO117" s="65"/>
      <c r="JP117" s="64"/>
      <c r="JQ117" s="65"/>
      <c r="JR117" s="64"/>
      <c r="JS117" s="65"/>
      <c r="JT117" s="64"/>
      <c r="JU117" s="65"/>
      <c r="JV117" s="64"/>
      <c r="JW117" s="65"/>
      <c r="JX117" s="64"/>
      <c r="JY117" s="65"/>
      <c r="JZ117" s="64"/>
      <c r="KA117" s="65"/>
      <c r="KB117" s="64"/>
      <c r="KC117" s="65"/>
      <c r="KD117" s="64"/>
      <c r="KE117" s="65"/>
      <c r="KF117" s="64"/>
      <c r="KG117" s="65"/>
      <c r="KH117" s="64"/>
      <c r="KI117" s="65"/>
      <c r="KJ117" s="64"/>
      <c r="KK117" s="65"/>
      <c r="KL117" s="64"/>
      <c r="KM117" s="65"/>
      <c r="KN117" s="64"/>
      <c r="KO117" s="65"/>
      <c r="KP117" s="64"/>
      <c r="KQ117" s="65"/>
      <c r="KR117" s="64"/>
      <c r="KS117" s="65"/>
      <c r="KT117" s="64"/>
      <c r="KU117" s="65"/>
      <c r="KV117" s="64"/>
      <c r="KW117" s="65"/>
      <c r="KX117" s="64"/>
      <c r="KY117" s="65"/>
      <c r="KZ117" s="64"/>
      <c r="LA117" s="65"/>
      <c r="LB117" s="64"/>
      <c r="LC117" s="65"/>
      <c r="LD117" s="64"/>
      <c r="LE117" s="65"/>
      <c r="LH117" s="3">
        <f t="shared" si="126"/>
        <v>1.1680638797738343</v>
      </c>
      <c r="LI117" s="10">
        <f t="shared" si="129"/>
        <v>0.62574530795796435</v>
      </c>
      <c r="LK117" s="12">
        <f t="shared" si="90"/>
        <v>1.1680638797738343</v>
      </c>
      <c r="LL117" s="10" cm="1">
        <f t="array" ref="LL117">INDEX(drag_functions_data,Q117,(2*chosen_drag_function))*$B$3</f>
        <v>0.62574530795796435</v>
      </c>
      <c r="LO117" s="3" t="e">
        <f t="shared" si="127"/>
        <v>#N/A</v>
      </c>
      <c r="LP117" s="10" t="e">
        <f t="shared" si="130"/>
        <v>#N/A</v>
      </c>
      <c r="LR117" s="12">
        <f t="shared" si="91"/>
        <v>0</v>
      </c>
      <c r="LS117" s="10" cm="1">
        <f t="array" ref="LS117">INDEX(drag_functions_data,Q117,(2*$B$6)) * $B$7</f>
        <v>0</v>
      </c>
      <c r="ME117" t="str">
        <f t="shared" si="92"/>
        <v/>
      </c>
      <c r="MG117" t="str">
        <f t="shared" si="93"/>
        <v/>
      </c>
      <c r="MI117" t="str">
        <f t="shared" si="94"/>
        <v/>
      </c>
      <c r="MO117" t="str">
        <f t="shared" si="95"/>
        <v/>
      </c>
      <c r="MQ117" t="str">
        <f t="shared" si="96"/>
        <v/>
      </c>
      <c r="MS117" t="str">
        <f t="shared" si="97"/>
        <v/>
      </c>
      <c r="MU117" t="str">
        <f t="shared" si="98"/>
        <v/>
      </c>
      <c r="MW117" t="str">
        <f t="shared" si="99"/>
        <v/>
      </c>
      <c r="MY117" t="str">
        <f t="shared" si="100"/>
        <v/>
      </c>
      <c r="NA117" t="str">
        <f t="shared" si="101"/>
        <v/>
      </c>
      <c r="NC117" t="str">
        <f t="shared" si="102"/>
        <v/>
      </c>
      <c r="NE117" t="str">
        <f t="shared" si="103"/>
        <v/>
      </c>
      <c r="NG117" t="str">
        <f t="shared" si="104"/>
        <v/>
      </c>
      <c r="NI117" t="str">
        <f t="shared" si="105"/>
        <v/>
      </c>
      <c r="NK117" t="str">
        <f t="shared" si="106"/>
        <v/>
      </c>
      <c r="NM117" t="str">
        <f t="shared" si="107"/>
        <v/>
      </c>
      <c r="NO117" t="str">
        <f t="shared" si="108"/>
        <v/>
      </c>
      <c r="NQ117" t="str">
        <f t="shared" si="109"/>
        <v/>
      </c>
      <c r="NS117" t="str">
        <f t="shared" si="110"/>
        <v/>
      </c>
      <c r="NU117" t="str">
        <f t="shared" si="111"/>
        <v/>
      </c>
      <c r="NW117" t="str">
        <f t="shared" ref="NW117:NW137" si="133">IF(BK118 &gt; 0, BK118*8/PI(), "")</f>
        <v/>
      </c>
      <c r="NY117" t="str">
        <f t="shared" ref="NY117:NY137" si="134">IF(BM118 &gt; 0, BM118*8/PI(), "")</f>
        <v/>
      </c>
      <c r="OA117" t="str">
        <f t="shared" si="112"/>
        <v/>
      </c>
      <c r="OC117" t="str">
        <f t="shared" si="113"/>
        <v/>
      </c>
      <c r="OE117" t="str">
        <f t="shared" si="114"/>
        <v/>
      </c>
      <c r="OG117" t="str">
        <f t="shared" si="115"/>
        <v/>
      </c>
      <c r="OI117" t="str">
        <f t="shared" si="116"/>
        <v/>
      </c>
      <c r="OK117" t="str">
        <f t="shared" si="117"/>
        <v/>
      </c>
      <c r="OM117" t="str">
        <f t="shared" si="118"/>
        <v/>
      </c>
      <c r="OO117" t="str">
        <f t="shared" si="119"/>
        <v/>
      </c>
      <c r="OQ117" t="str">
        <f t="shared" si="120"/>
        <v/>
      </c>
      <c r="OS117" t="str">
        <f t="shared" si="121"/>
        <v/>
      </c>
      <c r="OU117" t="str">
        <f t="shared" si="122"/>
        <v/>
      </c>
      <c r="OW117" t="str">
        <f t="shared" si="123"/>
        <v/>
      </c>
      <c r="OY117" t="str">
        <f t="shared" si="124"/>
        <v/>
      </c>
      <c r="PA117" t="str">
        <f t="shared" si="125"/>
        <v/>
      </c>
    </row>
    <row r="118" spans="17:417" x14ac:dyDescent="0.25">
      <c r="Q118" s="38">
        <f t="shared" si="128"/>
        <v>103</v>
      </c>
      <c r="R118" s="21"/>
      <c r="S118" s="22"/>
      <c r="T118" s="178"/>
      <c r="U118" s="179"/>
      <c r="V118" s="24"/>
      <c r="W118" s="24"/>
      <c r="X118" s="178">
        <v>1.1827570847780258</v>
      </c>
      <c r="Y118" s="179">
        <v>0.63192951202060144</v>
      </c>
      <c r="Z118" s="24"/>
      <c r="AA118" s="26"/>
      <c r="AB118" s="25"/>
      <c r="AC118" s="26"/>
      <c r="AD118" s="5"/>
      <c r="AE118" s="4"/>
      <c r="AF118" s="25"/>
      <c r="AG118" s="26"/>
      <c r="AH118" s="5"/>
      <c r="AI118" s="4"/>
      <c r="AJ118" s="25"/>
      <c r="AK118" s="26"/>
      <c r="AL118" s="25"/>
      <c r="AM118" s="26"/>
      <c r="AN118" s="25"/>
      <c r="AO118" s="26"/>
      <c r="AP118" s="5"/>
      <c r="AQ118" s="4"/>
      <c r="AR118" s="25"/>
      <c r="AS118" s="26"/>
      <c r="AT118" s="5"/>
      <c r="AU118" s="4"/>
      <c r="AV118" s="5"/>
      <c r="AW118" s="4"/>
      <c r="AX118" s="5"/>
      <c r="AY118" s="4"/>
      <c r="AZ118" s="5"/>
      <c r="BA118" s="4"/>
      <c r="BB118" s="5"/>
      <c r="BC118" s="4"/>
      <c r="BD118" s="5"/>
      <c r="BE118" s="4"/>
      <c r="BF118" s="5"/>
      <c r="BG118" s="4"/>
      <c r="BH118" s="5"/>
      <c r="BI118" s="4"/>
      <c r="BJ118" s="25"/>
      <c r="BK118" s="26"/>
      <c r="BL118" s="5"/>
      <c r="BM118" s="4"/>
      <c r="BN118" s="5"/>
      <c r="BO118" s="4"/>
      <c r="BP118" s="5"/>
      <c r="BQ118" s="4"/>
      <c r="BR118" s="5"/>
      <c r="BS118" s="4"/>
      <c r="BT118" s="5"/>
      <c r="BU118" s="4"/>
      <c r="BV118" s="5"/>
      <c r="BW118" s="4"/>
      <c r="BX118" s="5"/>
      <c r="BY118" s="4"/>
      <c r="BZ118" s="5"/>
      <c r="CA118" s="4"/>
      <c r="CB118" s="5"/>
      <c r="CC118" s="4"/>
      <c r="CD118" s="5"/>
      <c r="CE118" s="4"/>
      <c r="CF118" s="5"/>
      <c r="CG118" s="4"/>
      <c r="CH118" s="5"/>
      <c r="CI118" s="4"/>
      <c r="CJ118" s="5"/>
      <c r="CK118" s="4"/>
      <c r="CL118" s="5"/>
      <c r="CM118" s="4"/>
      <c r="CN118" s="25"/>
      <c r="CO118" s="26"/>
      <c r="CP118" s="25"/>
      <c r="CQ118" s="26"/>
      <c r="CR118" s="25"/>
      <c r="CS118" s="26"/>
      <c r="CT118" s="25"/>
      <c r="CU118" s="26"/>
      <c r="CV118" s="25"/>
      <c r="CW118" s="26"/>
      <c r="CX118" s="25"/>
      <c r="CY118" s="26"/>
      <c r="CZ118" s="264"/>
      <c r="DA118" s="265"/>
      <c r="DB118" s="264"/>
      <c r="DC118" s="265"/>
      <c r="DD118" s="264"/>
      <c r="DE118" s="265"/>
      <c r="DF118" s="64"/>
      <c r="DG118" s="65"/>
      <c r="DH118" s="64"/>
      <c r="DI118" s="65"/>
      <c r="DJ118" s="64"/>
      <c r="DK118" s="65"/>
      <c r="DL118" s="64"/>
      <c r="DM118" s="65"/>
      <c r="DN118" s="64"/>
      <c r="DO118" s="65"/>
      <c r="DP118" s="64"/>
      <c r="DQ118" s="65"/>
      <c r="DR118" s="64"/>
      <c r="DS118" s="65"/>
      <c r="DT118" s="64"/>
      <c r="DU118" s="65"/>
      <c r="DV118" s="64"/>
      <c r="DW118" s="65"/>
      <c r="DX118" s="64"/>
      <c r="DY118" s="65"/>
      <c r="DZ118" s="64"/>
      <c r="EA118" s="65"/>
      <c r="EB118" s="64"/>
      <c r="EC118" s="65"/>
      <c r="ED118" s="64"/>
      <c r="EE118" s="65"/>
      <c r="EF118" s="64"/>
      <c r="EG118" s="65"/>
      <c r="EH118" s="64"/>
      <c r="EI118" s="65"/>
      <c r="EJ118" s="64"/>
      <c r="EK118" s="65"/>
      <c r="EL118" s="64"/>
      <c r="EM118" s="65"/>
      <c r="EN118" s="64"/>
      <c r="EO118" s="65"/>
      <c r="EP118" s="64"/>
      <c r="EQ118" s="65"/>
      <c r="ER118" s="64"/>
      <c r="ES118" s="65"/>
      <c r="ET118" s="64"/>
      <c r="EU118" s="65"/>
      <c r="EV118" s="64"/>
      <c r="EW118" s="65"/>
      <c r="EX118" s="64"/>
      <c r="EY118" s="65"/>
      <c r="EZ118" s="64"/>
      <c r="FA118" s="65"/>
      <c r="FB118" s="64"/>
      <c r="FC118" s="65"/>
      <c r="FD118" s="64"/>
      <c r="FE118" s="65"/>
      <c r="FF118" s="64"/>
      <c r="FG118" s="65"/>
      <c r="FH118" s="64"/>
      <c r="FI118" s="65"/>
      <c r="FJ118" s="64"/>
      <c r="FK118" s="65"/>
      <c r="FL118" s="64"/>
      <c r="FM118" s="65"/>
      <c r="FN118" s="64"/>
      <c r="FO118" s="65"/>
      <c r="FP118" s="64"/>
      <c r="FQ118" s="65"/>
      <c r="FR118" s="64"/>
      <c r="FS118" s="65"/>
      <c r="FT118" s="64"/>
      <c r="FU118" s="65"/>
      <c r="FV118" s="64"/>
      <c r="FW118" s="65"/>
      <c r="FX118" s="64"/>
      <c r="FY118" s="65"/>
      <c r="FZ118" s="64"/>
      <c r="GA118" s="65"/>
      <c r="GB118" s="64"/>
      <c r="GC118" s="65"/>
      <c r="GD118" s="64"/>
      <c r="GE118" s="65"/>
      <c r="GF118" s="64"/>
      <c r="GG118" s="65"/>
      <c r="GH118" s="64"/>
      <c r="GI118" s="65"/>
      <c r="GJ118" s="64"/>
      <c r="GK118" s="65"/>
      <c r="GL118" s="64"/>
      <c r="GM118" s="65"/>
      <c r="GN118" s="64"/>
      <c r="GO118" s="65"/>
      <c r="GP118" s="64"/>
      <c r="GQ118" s="65"/>
      <c r="GR118" s="64"/>
      <c r="GS118" s="65"/>
      <c r="GT118" s="64"/>
      <c r="GU118" s="65"/>
      <c r="GV118" s="64"/>
      <c r="GW118" s="65"/>
      <c r="GX118" s="64"/>
      <c r="GY118" s="65"/>
      <c r="GZ118" s="64"/>
      <c r="HA118" s="65"/>
      <c r="HB118" s="64"/>
      <c r="HC118" s="65"/>
      <c r="HD118" s="64"/>
      <c r="HE118" s="65"/>
      <c r="HF118" s="64"/>
      <c r="HG118" s="65"/>
      <c r="HH118" s="64"/>
      <c r="HI118" s="65"/>
      <c r="HJ118" s="64"/>
      <c r="HK118" s="65"/>
      <c r="HL118" s="64"/>
      <c r="HM118" s="65"/>
      <c r="HN118" s="64"/>
      <c r="HO118" s="65"/>
      <c r="HP118" s="64"/>
      <c r="HQ118" s="65"/>
      <c r="HR118" s="64"/>
      <c r="HS118" s="65"/>
      <c r="HT118" s="64"/>
      <c r="HU118" s="65"/>
      <c r="HV118" s="64"/>
      <c r="HW118" s="65"/>
      <c r="HX118" s="64"/>
      <c r="HY118" s="65"/>
      <c r="HZ118" s="64"/>
      <c r="IA118" s="65"/>
      <c r="IB118" s="64"/>
      <c r="IC118" s="65"/>
      <c r="ID118" s="64"/>
      <c r="IE118" s="65"/>
      <c r="IF118" s="64"/>
      <c r="IG118" s="65"/>
      <c r="IH118" s="64"/>
      <c r="II118" s="65"/>
      <c r="IJ118" s="64"/>
      <c r="IK118" s="65"/>
      <c r="IL118" s="64"/>
      <c r="IM118" s="65"/>
      <c r="IN118" s="64"/>
      <c r="IO118" s="65"/>
      <c r="IP118" s="64"/>
      <c r="IQ118" s="65"/>
      <c r="IR118" s="64"/>
      <c r="IS118" s="65"/>
      <c r="IT118" s="64"/>
      <c r="IU118" s="65"/>
      <c r="IV118" s="64"/>
      <c r="IW118" s="65"/>
      <c r="IX118" s="64"/>
      <c r="IY118" s="65"/>
      <c r="IZ118" s="64"/>
      <c r="JA118" s="65"/>
      <c r="JB118" s="64"/>
      <c r="JC118" s="65"/>
      <c r="JD118" s="64"/>
      <c r="JE118" s="65"/>
      <c r="JF118" s="64"/>
      <c r="JG118" s="65"/>
      <c r="JH118" s="64"/>
      <c r="JI118" s="65"/>
      <c r="JJ118" s="64"/>
      <c r="JK118" s="65"/>
      <c r="JL118" s="64"/>
      <c r="JM118" s="65"/>
      <c r="JN118" s="64"/>
      <c r="JO118" s="65"/>
      <c r="JP118" s="64"/>
      <c r="JQ118" s="65"/>
      <c r="JR118" s="64"/>
      <c r="JS118" s="65"/>
      <c r="JT118" s="64"/>
      <c r="JU118" s="65"/>
      <c r="JV118" s="64"/>
      <c r="JW118" s="65"/>
      <c r="JX118" s="64"/>
      <c r="JY118" s="65"/>
      <c r="JZ118" s="64"/>
      <c r="KA118" s="65"/>
      <c r="KB118" s="64"/>
      <c r="KC118" s="65"/>
      <c r="KD118" s="64"/>
      <c r="KE118" s="65"/>
      <c r="KF118" s="64"/>
      <c r="KG118" s="65"/>
      <c r="KH118" s="64"/>
      <c r="KI118" s="65"/>
      <c r="KJ118" s="64"/>
      <c r="KK118" s="65"/>
      <c r="KL118" s="64"/>
      <c r="KM118" s="65"/>
      <c r="KN118" s="64"/>
      <c r="KO118" s="65"/>
      <c r="KP118" s="64"/>
      <c r="KQ118" s="65"/>
      <c r="KR118" s="64"/>
      <c r="KS118" s="65"/>
      <c r="KT118" s="64"/>
      <c r="KU118" s="65"/>
      <c r="KV118" s="64"/>
      <c r="KW118" s="65"/>
      <c r="KX118" s="64"/>
      <c r="KY118" s="65"/>
      <c r="KZ118" s="64"/>
      <c r="LA118" s="65"/>
      <c r="LB118" s="64"/>
      <c r="LC118" s="65"/>
      <c r="LD118" s="64"/>
      <c r="LE118" s="65"/>
      <c r="LH118" s="3">
        <f t="shared" si="126"/>
        <v>1.1827570847780258</v>
      </c>
      <c r="LI118" s="10">
        <f t="shared" si="129"/>
        <v>0.63192951202060144</v>
      </c>
      <c r="LK118" s="12">
        <f t="shared" si="90"/>
        <v>1.1827570847780258</v>
      </c>
      <c r="LL118" s="10" cm="1">
        <f t="array" ref="LL118">INDEX(drag_functions_data,Q118,(2*chosen_drag_function))*$B$3</f>
        <v>0.63192951202060144</v>
      </c>
      <c r="LO118" s="3" t="e">
        <f t="shared" si="127"/>
        <v>#N/A</v>
      </c>
      <c r="LP118" s="10" t="e">
        <f t="shared" si="130"/>
        <v>#N/A</v>
      </c>
      <c r="LR118" s="12">
        <f t="shared" si="91"/>
        <v>0</v>
      </c>
      <c r="LS118" s="10" cm="1">
        <f t="array" ref="LS118">INDEX(drag_functions_data,Q118,(2*$B$6)) * $B$7</f>
        <v>0</v>
      </c>
      <c r="ME118" t="str">
        <f t="shared" si="92"/>
        <v/>
      </c>
      <c r="MG118" t="str">
        <f t="shared" si="93"/>
        <v/>
      </c>
      <c r="MI118" t="str">
        <f t="shared" si="94"/>
        <v/>
      </c>
      <c r="MO118" t="str">
        <f t="shared" si="95"/>
        <v/>
      </c>
      <c r="MQ118" t="str">
        <f t="shared" si="96"/>
        <v/>
      </c>
      <c r="MS118" t="str">
        <f t="shared" si="97"/>
        <v/>
      </c>
      <c r="MU118" t="str">
        <f t="shared" si="98"/>
        <v/>
      </c>
      <c r="MW118" t="str">
        <f t="shared" si="99"/>
        <v/>
      </c>
      <c r="MY118" t="str">
        <f t="shared" si="100"/>
        <v/>
      </c>
      <c r="NA118" t="str">
        <f t="shared" si="101"/>
        <v/>
      </c>
      <c r="NC118" t="str">
        <f t="shared" si="102"/>
        <v/>
      </c>
      <c r="NE118" t="str">
        <f t="shared" si="103"/>
        <v/>
      </c>
      <c r="NG118" t="str">
        <f t="shared" si="104"/>
        <v/>
      </c>
      <c r="NI118" t="str">
        <f t="shared" si="105"/>
        <v/>
      </c>
      <c r="NK118" t="str">
        <f t="shared" si="106"/>
        <v/>
      </c>
      <c r="NM118" t="str">
        <f t="shared" si="107"/>
        <v/>
      </c>
      <c r="NO118" t="str">
        <f t="shared" si="108"/>
        <v/>
      </c>
      <c r="NQ118" t="str">
        <f t="shared" si="109"/>
        <v/>
      </c>
      <c r="NS118" t="str">
        <f t="shared" si="110"/>
        <v/>
      </c>
      <c r="NU118" t="str">
        <f t="shared" si="111"/>
        <v/>
      </c>
      <c r="NW118" t="str">
        <f t="shared" si="133"/>
        <v/>
      </c>
      <c r="NY118" t="str">
        <f t="shared" si="134"/>
        <v/>
      </c>
      <c r="OA118" t="str">
        <f t="shared" si="112"/>
        <v/>
      </c>
      <c r="OC118" t="str">
        <f t="shared" si="113"/>
        <v/>
      </c>
      <c r="OE118" t="str">
        <f t="shared" si="114"/>
        <v/>
      </c>
      <c r="OG118" t="str">
        <f t="shared" si="115"/>
        <v/>
      </c>
      <c r="OI118" t="str">
        <f t="shared" si="116"/>
        <v/>
      </c>
      <c r="OK118" t="str">
        <f t="shared" si="117"/>
        <v/>
      </c>
      <c r="OM118" t="str">
        <f t="shared" si="118"/>
        <v/>
      </c>
      <c r="OO118" t="str">
        <f t="shared" si="119"/>
        <v/>
      </c>
      <c r="OQ118" t="str">
        <f t="shared" si="120"/>
        <v/>
      </c>
      <c r="OS118" t="str">
        <f t="shared" si="121"/>
        <v/>
      </c>
      <c r="OU118" t="str">
        <f t="shared" si="122"/>
        <v/>
      </c>
      <c r="OW118" t="str">
        <f t="shared" si="123"/>
        <v/>
      </c>
      <c r="OY118" t="str">
        <f t="shared" si="124"/>
        <v/>
      </c>
      <c r="PA118" t="str">
        <f t="shared" si="125"/>
        <v/>
      </c>
    </row>
    <row r="119" spans="17:417" x14ac:dyDescent="0.25">
      <c r="Q119" s="38">
        <f t="shared" si="128"/>
        <v>104</v>
      </c>
      <c r="R119" s="21"/>
      <c r="S119" s="22"/>
      <c r="T119" s="178"/>
      <c r="U119" s="179"/>
      <c r="V119" s="24"/>
      <c r="W119" s="24"/>
      <c r="X119" s="178">
        <v>1.1972699845702828</v>
      </c>
      <c r="Y119" s="179">
        <v>0.63704791885192324</v>
      </c>
      <c r="Z119" s="24"/>
      <c r="AA119" s="26"/>
      <c r="AB119" s="25"/>
      <c r="AC119" s="26"/>
      <c r="AD119" s="5"/>
      <c r="AE119" s="4"/>
      <c r="AF119" s="25"/>
      <c r="AG119" s="26"/>
      <c r="AH119" s="5"/>
      <c r="AI119" s="4"/>
      <c r="AJ119" s="25"/>
      <c r="AK119" s="26"/>
      <c r="AL119" s="25"/>
      <c r="AM119" s="26"/>
      <c r="AN119" s="25"/>
      <c r="AO119" s="26"/>
      <c r="AP119" s="5"/>
      <c r="AQ119" s="4"/>
      <c r="AR119" s="25"/>
      <c r="AS119" s="26"/>
      <c r="AT119" s="5"/>
      <c r="AU119" s="4"/>
      <c r="AV119" s="5"/>
      <c r="AW119" s="4"/>
      <c r="AX119" s="5"/>
      <c r="AY119" s="4"/>
      <c r="AZ119" s="5"/>
      <c r="BA119" s="4"/>
      <c r="BB119" s="5"/>
      <c r="BC119" s="4"/>
      <c r="BD119" s="5"/>
      <c r="BE119" s="4"/>
      <c r="BF119" s="5"/>
      <c r="BG119" s="4"/>
      <c r="BH119" s="5"/>
      <c r="BI119" s="4"/>
      <c r="BJ119" s="25"/>
      <c r="BK119" s="26"/>
      <c r="BL119" s="5"/>
      <c r="BM119" s="4"/>
      <c r="BN119" s="5"/>
      <c r="BO119" s="4"/>
      <c r="BP119" s="5"/>
      <c r="BQ119" s="4"/>
      <c r="BR119" s="5"/>
      <c r="BS119" s="4"/>
      <c r="BT119" s="5"/>
      <c r="BU119" s="4"/>
      <c r="BV119" s="5"/>
      <c r="BW119" s="4"/>
      <c r="BX119" s="5"/>
      <c r="BY119" s="4"/>
      <c r="BZ119" s="5"/>
      <c r="CA119" s="4"/>
      <c r="CB119" s="5"/>
      <c r="CC119" s="4"/>
      <c r="CD119" s="5"/>
      <c r="CE119" s="4"/>
      <c r="CF119" s="5"/>
      <c r="CG119" s="4"/>
      <c r="CH119" s="5"/>
      <c r="CI119" s="4"/>
      <c r="CJ119" s="5"/>
      <c r="CK119" s="4"/>
      <c r="CL119" s="5"/>
      <c r="CM119" s="4"/>
      <c r="CN119" s="25"/>
      <c r="CO119" s="26"/>
      <c r="CP119" s="25"/>
      <c r="CQ119" s="26"/>
      <c r="CR119" s="25"/>
      <c r="CS119" s="26"/>
      <c r="CT119" s="25"/>
      <c r="CU119" s="26"/>
      <c r="CV119" s="25"/>
      <c r="CW119" s="26"/>
      <c r="CX119" s="25"/>
      <c r="CY119" s="26"/>
      <c r="CZ119" s="264"/>
      <c r="DA119" s="265"/>
      <c r="DB119" s="264"/>
      <c r="DC119" s="265"/>
      <c r="DD119" s="264"/>
      <c r="DE119" s="265"/>
      <c r="DF119" s="64"/>
      <c r="DG119" s="65"/>
      <c r="DH119" s="64"/>
      <c r="DI119" s="65"/>
      <c r="DJ119" s="64"/>
      <c r="DK119" s="65"/>
      <c r="DL119" s="64"/>
      <c r="DM119" s="65"/>
      <c r="DN119" s="64"/>
      <c r="DO119" s="65"/>
      <c r="DP119" s="64"/>
      <c r="DQ119" s="65"/>
      <c r="DR119" s="64"/>
      <c r="DS119" s="65"/>
      <c r="DT119" s="64"/>
      <c r="DU119" s="65"/>
      <c r="DV119" s="64"/>
      <c r="DW119" s="65"/>
      <c r="DX119" s="64"/>
      <c r="DY119" s="65"/>
      <c r="DZ119" s="64"/>
      <c r="EA119" s="65"/>
      <c r="EB119" s="64"/>
      <c r="EC119" s="65"/>
      <c r="ED119" s="64"/>
      <c r="EE119" s="65"/>
      <c r="EF119" s="64"/>
      <c r="EG119" s="65"/>
      <c r="EH119" s="64"/>
      <c r="EI119" s="65"/>
      <c r="EJ119" s="64"/>
      <c r="EK119" s="65"/>
      <c r="EL119" s="64"/>
      <c r="EM119" s="65"/>
      <c r="EN119" s="64"/>
      <c r="EO119" s="65"/>
      <c r="EP119" s="64"/>
      <c r="EQ119" s="65"/>
      <c r="ER119" s="64"/>
      <c r="ES119" s="65"/>
      <c r="ET119" s="64"/>
      <c r="EU119" s="65"/>
      <c r="EV119" s="64"/>
      <c r="EW119" s="65"/>
      <c r="EX119" s="64"/>
      <c r="EY119" s="65"/>
      <c r="EZ119" s="64"/>
      <c r="FA119" s="65"/>
      <c r="FB119" s="64"/>
      <c r="FC119" s="65"/>
      <c r="FD119" s="64"/>
      <c r="FE119" s="65"/>
      <c r="FF119" s="64"/>
      <c r="FG119" s="65"/>
      <c r="FH119" s="64"/>
      <c r="FI119" s="65"/>
      <c r="FJ119" s="64"/>
      <c r="FK119" s="65"/>
      <c r="FL119" s="64"/>
      <c r="FM119" s="65"/>
      <c r="FN119" s="64"/>
      <c r="FO119" s="65"/>
      <c r="FP119" s="64"/>
      <c r="FQ119" s="65"/>
      <c r="FR119" s="64"/>
      <c r="FS119" s="65"/>
      <c r="FT119" s="64"/>
      <c r="FU119" s="65"/>
      <c r="FV119" s="64"/>
      <c r="FW119" s="65"/>
      <c r="FX119" s="64"/>
      <c r="FY119" s="65"/>
      <c r="FZ119" s="64"/>
      <c r="GA119" s="65"/>
      <c r="GB119" s="64"/>
      <c r="GC119" s="65"/>
      <c r="GD119" s="64"/>
      <c r="GE119" s="65"/>
      <c r="GF119" s="64"/>
      <c r="GG119" s="65"/>
      <c r="GH119" s="64"/>
      <c r="GI119" s="65"/>
      <c r="GJ119" s="64"/>
      <c r="GK119" s="65"/>
      <c r="GL119" s="64"/>
      <c r="GM119" s="65"/>
      <c r="GN119" s="64"/>
      <c r="GO119" s="65"/>
      <c r="GP119" s="64"/>
      <c r="GQ119" s="65"/>
      <c r="GR119" s="64"/>
      <c r="GS119" s="65"/>
      <c r="GT119" s="64"/>
      <c r="GU119" s="65"/>
      <c r="GV119" s="64"/>
      <c r="GW119" s="65"/>
      <c r="GX119" s="64"/>
      <c r="GY119" s="65"/>
      <c r="GZ119" s="64"/>
      <c r="HA119" s="65"/>
      <c r="HB119" s="64"/>
      <c r="HC119" s="65"/>
      <c r="HD119" s="64"/>
      <c r="HE119" s="65"/>
      <c r="HF119" s="64"/>
      <c r="HG119" s="65"/>
      <c r="HH119" s="64"/>
      <c r="HI119" s="65"/>
      <c r="HJ119" s="64"/>
      <c r="HK119" s="65"/>
      <c r="HL119" s="64"/>
      <c r="HM119" s="65"/>
      <c r="HN119" s="64"/>
      <c r="HO119" s="65"/>
      <c r="HP119" s="64"/>
      <c r="HQ119" s="65"/>
      <c r="HR119" s="64"/>
      <c r="HS119" s="65"/>
      <c r="HT119" s="64"/>
      <c r="HU119" s="65"/>
      <c r="HV119" s="64"/>
      <c r="HW119" s="65"/>
      <c r="HX119" s="64"/>
      <c r="HY119" s="65"/>
      <c r="HZ119" s="64"/>
      <c r="IA119" s="65"/>
      <c r="IB119" s="64"/>
      <c r="IC119" s="65"/>
      <c r="ID119" s="64"/>
      <c r="IE119" s="65"/>
      <c r="IF119" s="64"/>
      <c r="IG119" s="65"/>
      <c r="IH119" s="64"/>
      <c r="II119" s="65"/>
      <c r="IJ119" s="64"/>
      <c r="IK119" s="65"/>
      <c r="IL119" s="64"/>
      <c r="IM119" s="65"/>
      <c r="IN119" s="64"/>
      <c r="IO119" s="65"/>
      <c r="IP119" s="64"/>
      <c r="IQ119" s="65"/>
      <c r="IR119" s="64"/>
      <c r="IS119" s="65"/>
      <c r="IT119" s="64"/>
      <c r="IU119" s="65"/>
      <c r="IV119" s="64"/>
      <c r="IW119" s="65"/>
      <c r="IX119" s="64"/>
      <c r="IY119" s="65"/>
      <c r="IZ119" s="64"/>
      <c r="JA119" s="65"/>
      <c r="JB119" s="64"/>
      <c r="JC119" s="65"/>
      <c r="JD119" s="64"/>
      <c r="JE119" s="65"/>
      <c r="JF119" s="64"/>
      <c r="JG119" s="65"/>
      <c r="JH119" s="64"/>
      <c r="JI119" s="65"/>
      <c r="JJ119" s="64"/>
      <c r="JK119" s="65"/>
      <c r="JL119" s="64"/>
      <c r="JM119" s="65"/>
      <c r="JN119" s="64"/>
      <c r="JO119" s="65"/>
      <c r="JP119" s="64"/>
      <c r="JQ119" s="65"/>
      <c r="JR119" s="64"/>
      <c r="JS119" s="65"/>
      <c r="JT119" s="64"/>
      <c r="JU119" s="65"/>
      <c r="JV119" s="64"/>
      <c r="JW119" s="65"/>
      <c r="JX119" s="64"/>
      <c r="JY119" s="65"/>
      <c r="JZ119" s="64"/>
      <c r="KA119" s="65"/>
      <c r="KB119" s="64"/>
      <c r="KC119" s="65"/>
      <c r="KD119" s="64"/>
      <c r="KE119" s="65"/>
      <c r="KF119" s="64"/>
      <c r="KG119" s="65"/>
      <c r="KH119" s="64"/>
      <c r="KI119" s="65"/>
      <c r="KJ119" s="64"/>
      <c r="KK119" s="65"/>
      <c r="KL119" s="64"/>
      <c r="KM119" s="65"/>
      <c r="KN119" s="64"/>
      <c r="KO119" s="65"/>
      <c r="KP119" s="64"/>
      <c r="KQ119" s="65"/>
      <c r="KR119" s="64"/>
      <c r="KS119" s="65"/>
      <c r="KT119" s="64"/>
      <c r="KU119" s="65"/>
      <c r="KV119" s="64"/>
      <c r="KW119" s="65"/>
      <c r="KX119" s="64"/>
      <c r="KY119" s="65"/>
      <c r="KZ119" s="64"/>
      <c r="LA119" s="65"/>
      <c r="LB119" s="64"/>
      <c r="LC119" s="65"/>
      <c r="LD119" s="64"/>
      <c r="LE119" s="65"/>
      <c r="LH119" s="3">
        <f t="shared" si="126"/>
        <v>1.1972699845702828</v>
      </c>
      <c r="LI119" s="10">
        <f t="shared" si="129"/>
        <v>0.63704791885192324</v>
      </c>
      <c r="LK119" s="12">
        <f t="shared" si="90"/>
        <v>1.1972699845702828</v>
      </c>
      <c r="LL119" s="10" cm="1">
        <f t="array" ref="LL119">INDEX(drag_functions_data,Q119,(2*chosen_drag_function))*$B$3</f>
        <v>0.63704791885192324</v>
      </c>
      <c r="LO119" s="3" t="e">
        <f t="shared" si="127"/>
        <v>#N/A</v>
      </c>
      <c r="LP119" s="10" t="e">
        <f t="shared" si="130"/>
        <v>#N/A</v>
      </c>
      <c r="LR119" s="12">
        <f t="shared" si="91"/>
        <v>0</v>
      </c>
      <c r="LS119" s="10" cm="1">
        <f t="array" ref="LS119">INDEX(drag_functions_data,Q119,(2*$B$6)) * $B$7</f>
        <v>0</v>
      </c>
      <c r="ME119" t="str">
        <f t="shared" si="92"/>
        <v/>
      </c>
      <c r="MG119" t="str">
        <f t="shared" si="93"/>
        <v/>
      </c>
      <c r="MI119" t="str">
        <f t="shared" si="94"/>
        <v/>
      </c>
      <c r="MO119" t="str">
        <f t="shared" si="95"/>
        <v/>
      </c>
      <c r="MQ119" t="str">
        <f t="shared" si="96"/>
        <v/>
      </c>
      <c r="MS119" t="str">
        <f t="shared" si="97"/>
        <v/>
      </c>
      <c r="MU119" t="str">
        <f t="shared" si="98"/>
        <v/>
      </c>
      <c r="MW119" t="str">
        <f t="shared" si="99"/>
        <v/>
      </c>
      <c r="MY119" t="str">
        <f t="shared" si="100"/>
        <v/>
      </c>
      <c r="NA119" t="str">
        <f t="shared" si="101"/>
        <v/>
      </c>
      <c r="NC119" t="str">
        <f t="shared" si="102"/>
        <v/>
      </c>
      <c r="NE119" t="str">
        <f t="shared" si="103"/>
        <v/>
      </c>
      <c r="NG119" t="str">
        <f t="shared" si="104"/>
        <v/>
      </c>
      <c r="NI119" t="str">
        <f t="shared" si="105"/>
        <v/>
      </c>
      <c r="NK119" t="str">
        <f t="shared" si="106"/>
        <v/>
      </c>
      <c r="NM119" t="str">
        <f t="shared" si="107"/>
        <v/>
      </c>
      <c r="NO119" t="str">
        <f t="shared" si="108"/>
        <v/>
      </c>
      <c r="NQ119" t="str">
        <f t="shared" si="109"/>
        <v/>
      </c>
      <c r="NS119" t="str">
        <f t="shared" si="110"/>
        <v/>
      </c>
      <c r="NU119" t="str">
        <f t="shared" si="111"/>
        <v/>
      </c>
      <c r="NW119" t="str">
        <f t="shared" si="133"/>
        <v/>
      </c>
      <c r="NY119" t="str">
        <f t="shared" si="134"/>
        <v/>
      </c>
      <c r="OA119" t="str">
        <f t="shared" si="112"/>
        <v/>
      </c>
      <c r="OC119" t="str">
        <f t="shared" si="113"/>
        <v/>
      </c>
      <c r="OE119" t="str">
        <f t="shared" si="114"/>
        <v/>
      </c>
      <c r="OG119" t="str">
        <f t="shared" si="115"/>
        <v/>
      </c>
      <c r="OI119" t="str">
        <f t="shared" si="116"/>
        <v/>
      </c>
      <c r="OK119" t="str">
        <f t="shared" si="117"/>
        <v/>
      </c>
      <c r="OM119" t="str">
        <f t="shared" si="118"/>
        <v/>
      </c>
      <c r="OO119" t="str">
        <f t="shared" si="119"/>
        <v/>
      </c>
      <c r="OQ119" t="str">
        <f t="shared" si="120"/>
        <v/>
      </c>
      <c r="OS119" t="str">
        <f t="shared" si="121"/>
        <v/>
      </c>
      <c r="OU119" t="str">
        <f t="shared" si="122"/>
        <v/>
      </c>
      <c r="OW119" t="str">
        <f t="shared" si="123"/>
        <v/>
      </c>
      <c r="OY119" t="str">
        <f t="shared" si="124"/>
        <v/>
      </c>
      <c r="PA119" t="str">
        <f t="shared" si="125"/>
        <v/>
      </c>
    </row>
    <row r="120" spans="17:417" x14ac:dyDescent="0.25">
      <c r="Q120" s="38">
        <f t="shared" si="128"/>
        <v>105</v>
      </c>
      <c r="R120" s="21"/>
      <c r="S120" s="22"/>
      <c r="T120" s="178"/>
      <c r="U120" s="179"/>
      <c r="V120" s="24"/>
      <c r="W120" s="24"/>
      <c r="X120" s="178">
        <v>1.21160905836546</v>
      </c>
      <c r="Y120" s="179">
        <v>0.64150742087004242</v>
      </c>
      <c r="Z120" s="24"/>
      <c r="AA120" s="26"/>
      <c r="AB120" s="25"/>
      <c r="AC120" s="26"/>
      <c r="AD120" s="5"/>
      <c r="AE120" s="4"/>
      <c r="AF120" s="25"/>
      <c r="AG120" s="26"/>
      <c r="AH120" s="5"/>
      <c r="AI120" s="4"/>
      <c r="AJ120" s="25"/>
      <c r="AK120" s="26"/>
      <c r="AL120" s="25"/>
      <c r="AM120" s="26"/>
      <c r="AN120" s="25"/>
      <c r="AO120" s="26"/>
      <c r="AP120" s="5"/>
      <c r="AQ120" s="4"/>
      <c r="AR120" s="25"/>
      <c r="AS120" s="26"/>
      <c r="AT120" s="5"/>
      <c r="AU120" s="4"/>
      <c r="AV120" s="5"/>
      <c r="AW120" s="4"/>
      <c r="AX120" s="5"/>
      <c r="AY120" s="4"/>
      <c r="AZ120" s="5"/>
      <c r="BA120" s="4"/>
      <c r="BB120" s="5"/>
      <c r="BC120" s="4"/>
      <c r="BD120" s="5"/>
      <c r="BE120" s="4"/>
      <c r="BF120" s="5"/>
      <c r="BG120" s="4"/>
      <c r="BH120" s="5"/>
      <c r="BI120" s="4"/>
      <c r="BJ120" s="25"/>
      <c r="BK120" s="26"/>
      <c r="BL120" s="5"/>
      <c r="BM120" s="4"/>
      <c r="BN120" s="5"/>
      <c r="BO120" s="4"/>
      <c r="BP120" s="5"/>
      <c r="BQ120" s="4"/>
      <c r="BR120" s="5"/>
      <c r="BS120" s="4"/>
      <c r="BT120" s="5"/>
      <c r="BU120" s="4"/>
      <c r="BV120" s="5"/>
      <c r="BW120" s="4"/>
      <c r="BX120" s="5"/>
      <c r="BY120" s="4"/>
      <c r="BZ120" s="5"/>
      <c r="CA120" s="4"/>
      <c r="CB120" s="5"/>
      <c r="CC120" s="4"/>
      <c r="CD120" s="5"/>
      <c r="CE120" s="4"/>
      <c r="CF120" s="5"/>
      <c r="CG120" s="4"/>
      <c r="CH120" s="5"/>
      <c r="CI120" s="4"/>
      <c r="CJ120" s="5"/>
      <c r="CK120" s="4"/>
      <c r="CL120" s="5"/>
      <c r="CM120" s="4"/>
      <c r="CN120" s="25"/>
      <c r="CO120" s="26"/>
      <c r="CP120" s="25"/>
      <c r="CQ120" s="26"/>
      <c r="CR120" s="25"/>
      <c r="CS120" s="26"/>
      <c r="CT120" s="25"/>
      <c r="CU120" s="26"/>
      <c r="CV120" s="25"/>
      <c r="CW120" s="26"/>
      <c r="CX120" s="25"/>
      <c r="CY120" s="26"/>
      <c r="CZ120" s="264"/>
      <c r="DA120" s="265"/>
      <c r="DB120" s="264"/>
      <c r="DC120" s="265"/>
      <c r="DD120" s="264"/>
      <c r="DE120" s="265"/>
      <c r="DF120" s="64"/>
      <c r="DG120" s="65"/>
      <c r="DH120" s="64"/>
      <c r="DI120" s="65"/>
      <c r="DJ120" s="64"/>
      <c r="DK120" s="65"/>
      <c r="DL120" s="64"/>
      <c r="DM120" s="65"/>
      <c r="DN120" s="64"/>
      <c r="DO120" s="65"/>
      <c r="DP120" s="64"/>
      <c r="DQ120" s="65"/>
      <c r="DR120" s="64"/>
      <c r="DS120" s="65"/>
      <c r="DT120" s="64"/>
      <c r="DU120" s="65"/>
      <c r="DV120" s="64"/>
      <c r="DW120" s="65"/>
      <c r="DX120" s="64"/>
      <c r="DY120" s="65"/>
      <c r="DZ120" s="64"/>
      <c r="EA120" s="65"/>
      <c r="EB120" s="64"/>
      <c r="EC120" s="65"/>
      <c r="ED120" s="64"/>
      <c r="EE120" s="65"/>
      <c r="EF120" s="64"/>
      <c r="EG120" s="65"/>
      <c r="EH120" s="64"/>
      <c r="EI120" s="65"/>
      <c r="EJ120" s="64"/>
      <c r="EK120" s="65"/>
      <c r="EL120" s="64"/>
      <c r="EM120" s="65"/>
      <c r="EN120" s="64"/>
      <c r="EO120" s="65"/>
      <c r="EP120" s="64"/>
      <c r="EQ120" s="65"/>
      <c r="ER120" s="64"/>
      <c r="ES120" s="65"/>
      <c r="ET120" s="64"/>
      <c r="EU120" s="65"/>
      <c r="EV120" s="64"/>
      <c r="EW120" s="65"/>
      <c r="EX120" s="64"/>
      <c r="EY120" s="65"/>
      <c r="EZ120" s="64"/>
      <c r="FA120" s="65"/>
      <c r="FB120" s="64"/>
      <c r="FC120" s="65"/>
      <c r="FD120" s="64"/>
      <c r="FE120" s="65"/>
      <c r="FF120" s="64"/>
      <c r="FG120" s="65"/>
      <c r="FH120" s="64"/>
      <c r="FI120" s="65"/>
      <c r="FJ120" s="64"/>
      <c r="FK120" s="65"/>
      <c r="FL120" s="64"/>
      <c r="FM120" s="65"/>
      <c r="FN120" s="64"/>
      <c r="FO120" s="65"/>
      <c r="FP120" s="64"/>
      <c r="FQ120" s="65"/>
      <c r="FR120" s="64"/>
      <c r="FS120" s="65"/>
      <c r="FT120" s="64"/>
      <c r="FU120" s="65"/>
      <c r="FV120" s="64"/>
      <c r="FW120" s="65"/>
      <c r="FX120" s="64"/>
      <c r="FY120" s="65"/>
      <c r="FZ120" s="64"/>
      <c r="GA120" s="65"/>
      <c r="GB120" s="64"/>
      <c r="GC120" s="65"/>
      <c r="GD120" s="64"/>
      <c r="GE120" s="65"/>
      <c r="GF120" s="64"/>
      <c r="GG120" s="65"/>
      <c r="GH120" s="64"/>
      <c r="GI120" s="65"/>
      <c r="GJ120" s="64"/>
      <c r="GK120" s="65"/>
      <c r="GL120" s="64"/>
      <c r="GM120" s="65"/>
      <c r="GN120" s="64"/>
      <c r="GO120" s="65"/>
      <c r="GP120" s="64"/>
      <c r="GQ120" s="65"/>
      <c r="GR120" s="64"/>
      <c r="GS120" s="65"/>
      <c r="GT120" s="64"/>
      <c r="GU120" s="65"/>
      <c r="GV120" s="64"/>
      <c r="GW120" s="65"/>
      <c r="GX120" s="64"/>
      <c r="GY120" s="65"/>
      <c r="GZ120" s="64"/>
      <c r="HA120" s="65"/>
      <c r="HB120" s="64"/>
      <c r="HC120" s="65"/>
      <c r="HD120" s="64"/>
      <c r="HE120" s="65"/>
      <c r="HF120" s="64"/>
      <c r="HG120" s="65"/>
      <c r="HH120" s="64"/>
      <c r="HI120" s="65"/>
      <c r="HJ120" s="64"/>
      <c r="HK120" s="65"/>
      <c r="HL120" s="64"/>
      <c r="HM120" s="65"/>
      <c r="HN120" s="64"/>
      <c r="HO120" s="65"/>
      <c r="HP120" s="64"/>
      <c r="HQ120" s="65"/>
      <c r="HR120" s="64"/>
      <c r="HS120" s="65"/>
      <c r="HT120" s="64"/>
      <c r="HU120" s="65"/>
      <c r="HV120" s="64"/>
      <c r="HW120" s="65"/>
      <c r="HX120" s="64"/>
      <c r="HY120" s="65"/>
      <c r="HZ120" s="64"/>
      <c r="IA120" s="65"/>
      <c r="IB120" s="64"/>
      <c r="IC120" s="65"/>
      <c r="ID120" s="64"/>
      <c r="IE120" s="65"/>
      <c r="IF120" s="64"/>
      <c r="IG120" s="65"/>
      <c r="IH120" s="64"/>
      <c r="II120" s="65"/>
      <c r="IJ120" s="64"/>
      <c r="IK120" s="65"/>
      <c r="IL120" s="64"/>
      <c r="IM120" s="65"/>
      <c r="IN120" s="64"/>
      <c r="IO120" s="65"/>
      <c r="IP120" s="64"/>
      <c r="IQ120" s="65"/>
      <c r="IR120" s="64"/>
      <c r="IS120" s="65"/>
      <c r="IT120" s="64"/>
      <c r="IU120" s="65"/>
      <c r="IV120" s="64"/>
      <c r="IW120" s="65"/>
      <c r="IX120" s="64"/>
      <c r="IY120" s="65"/>
      <c r="IZ120" s="64"/>
      <c r="JA120" s="65"/>
      <c r="JB120" s="64"/>
      <c r="JC120" s="65"/>
      <c r="JD120" s="64"/>
      <c r="JE120" s="65"/>
      <c r="JF120" s="64"/>
      <c r="JG120" s="65"/>
      <c r="JH120" s="64"/>
      <c r="JI120" s="65"/>
      <c r="JJ120" s="64"/>
      <c r="JK120" s="65"/>
      <c r="JL120" s="64"/>
      <c r="JM120" s="65"/>
      <c r="JN120" s="64"/>
      <c r="JO120" s="65"/>
      <c r="JP120" s="64"/>
      <c r="JQ120" s="65"/>
      <c r="JR120" s="64"/>
      <c r="JS120" s="65"/>
      <c r="JT120" s="64"/>
      <c r="JU120" s="65"/>
      <c r="JV120" s="64"/>
      <c r="JW120" s="65"/>
      <c r="JX120" s="64"/>
      <c r="JY120" s="65"/>
      <c r="JZ120" s="64"/>
      <c r="KA120" s="65"/>
      <c r="KB120" s="64"/>
      <c r="KC120" s="65"/>
      <c r="KD120" s="64"/>
      <c r="KE120" s="65"/>
      <c r="KF120" s="64"/>
      <c r="KG120" s="65"/>
      <c r="KH120" s="64"/>
      <c r="KI120" s="65"/>
      <c r="KJ120" s="64"/>
      <c r="KK120" s="65"/>
      <c r="KL120" s="64"/>
      <c r="KM120" s="65"/>
      <c r="KN120" s="64"/>
      <c r="KO120" s="65"/>
      <c r="KP120" s="64"/>
      <c r="KQ120" s="65"/>
      <c r="KR120" s="64"/>
      <c r="KS120" s="65"/>
      <c r="KT120" s="64"/>
      <c r="KU120" s="65"/>
      <c r="KV120" s="64"/>
      <c r="KW120" s="65"/>
      <c r="KX120" s="64"/>
      <c r="KY120" s="65"/>
      <c r="KZ120" s="64"/>
      <c r="LA120" s="65"/>
      <c r="LB120" s="64"/>
      <c r="LC120" s="65"/>
      <c r="LD120" s="64"/>
      <c r="LE120" s="65"/>
      <c r="LH120" s="3">
        <f t="shared" si="126"/>
        <v>1.21160905836546</v>
      </c>
      <c r="LI120" s="10">
        <f t="shared" si="129"/>
        <v>0.64150742087004242</v>
      </c>
      <c r="LK120" s="12">
        <f t="shared" si="90"/>
        <v>1.21160905836546</v>
      </c>
      <c r="LL120" s="10" cm="1">
        <f t="array" ref="LL120">INDEX(drag_functions_data,Q120,(2*chosen_drag_function))*$B$3</f>
        <v>0.64150742087004242</v>
      </c>
      <c r="LO120" s="3" t="e">
        <f t="shared" si="127"/>
        <v>#N/A</v>
      </c>
      <c r="LP120" s="10" t="e">
        <f t="shared" si="130"/>
        <v>#N/A</v>
      </c>
      <c r="LR120" s="12">
        <f t="shared" si="91"/>
        <v>0</v>
      </c>
      <c r="LS120" s="10" cm="1">
        <f t="array" ref="LS120">INDEX(drag_functions_data,Q120,(2*$B$6)) * $B$7</f>
        <v>0</v>
      </c>
      <c r="ME120" t="str">
        <f t="shared" si="92"/>
        <v/>
      </c>
      <c r="MG120" t="str">
        <f t="shared" si="93"/>
        <v/>
      </c>
      <c r="MI120" t="str">
        <f t="shared" si="94"/>
        <v/>
      </c>
      <c r="MO120" t="str">
        <f t="shared" si="95"/>
        <v/>
      </c>
      <c r="MQ120" t="str">
        <f t="shared" si="96"/>
        <v/>
      </c>
      <c r="MS120" t="str">
        <f t="shared" si="97"/>
        <v/>
      </c>
      <c r="MU120" t="str">
        <f t="shared" si="98"/>
        <v/>
      </c>
      <c r="MW120" t="str">
        <f t="shared" si="99"/>
        <v/>
      </c>
      <c r="MY120" t="str">
        <f t="shared" si="100"/>
        <v/>
      </c>
      <c r="NA120" t="str">
        <f t="shared" si="101"/>
        <v/>
      </c>
      <c r="NC120" t="str">
        <f t="shared" si="102"/>
        <v/>
      </c>
      <c r="NE120" t="str">
        <f t="shared" si="103"/>
        <v/>
      </c>
      <c r="NG120" t="str">
        <f t="shared" si="104"/>
        <v/>
      </c>
      <c r="NI120" t="str">
        <f t="shared" si="105"/>
        <v/>
      </c>
      <c r="NK120" t="str">
        <f t="shared" si="106"/>
        <v/>
      </c>
      <c r="NM120" t="str">
        <f t="shared" si="107"/>
        <v/>
      </c>
      <c r="NO120" t="str">
        <f t="shared" si="108"/>
        <v/>
      </c>
      <c r="NQ120" t="str">
        <f t="shared" si="109"/>
        <v/>
      </c>
      <c r="NS120" t="str">
        <f t="shared" si="110"/>
        <v/>
      </c>
      <c r="NU120" t="str">
        <f t="shared" si="111"/>
        <v/>
      </c>
      <c r="NW120" t="str">
        <f t="shared" si="133"/>
        <v/>
      </c>
      <c r="NY120" t="str">
        <f t="shared" si="134"/>
        <v/>
      </c>
      <c r="OA120" t="str">
        <f t="shared" si="112"/>
        <v/>
      </c>
      <c r="OC120" t="str">
        <f t="shared" si="113"/>
        <v/>
      </c>
      <c r="OE120" t="str">
        <f t="shared" si="114"/>
        <v/>
      </c>
      <c r="OG120" t="str">
        <f t="shared" si="115"/>
        <v/>
      </c>
      <c r="OI120" t="str">
        <f t="shared" si="116"/>
        <v/>
      </c>
      <c r="OK120" t="str">
        <f t="shared" si="117"/>
        <v/>
      </c>
      <c r="OM120" t="str">
        <f t="shared" si="118"/>
        <v/>
      </c>
      <c r="OO120" t="str">
        <f t="shared" si="119"/>
        <v/>
      </c>
      <c r="OQ120" t="str">
        <f t="shared" si="120"/>
        <v/>
      </c>
      <c r="OS120" t="str">
        <f t="shared" si="121"/>
        <v/>
      </c>
      <c r="OU120" t="str">
        <f t="shared" si="122"/>
        <v/>
      </c>
      <c r="OW120" t="str">
        <f t="shared" si="123"/>
        <v/>
      </c>
      <c r="OY120" t="str">
        <f t="shared" si="124"/>
        <v/>
      </c>
      <c r="PA120" t="str">
        <f t="shared" si="125"/>
        <v/>
      </c>
    </row>
    <row r="121" spans="17:417" x14ac:dyDescent="0.25">
      <c r="Q121" s="38">
        <f t="shared" si="128"/>
        <v>106</v>
      </c>
      <c r="R121" s="21"/>
      <c r="S121" s="22"/>
      <c r="T121" s="178"/>
      <c r="U121" s="179"/>
      <c r="V121" s="24"/>
      <c r="W121" s="24"/>
      <c r="X121" s="178">
        <v>1.2257804063834388</v>
      </c>
      <c r="Y121" s="179">
        <v>0.64543352714305635</v>
      </c>
      <c r="Z121" s="24"/>
      <c r="AA121" s="26"/>
      <c r="AB121" s="25"/>
      <c r="AC121" s="26"/>
      <c r="AD121" s="5"/>
      <c r="AE121" s="4"/>
      <c r="AF121" s="25"/>
      <c r="AG121" s="26"/>
      <c r="AH121" s="5"/>
      <c r="AI121" s="4"/>
      <c r="AJ121" s="25"/>
      <c r="AK121" s="26"/>
      <c r="AL121" s="25"/>
      <c r="AM121" s="26"/>
      <c r="AN121" s="25"/>
      <c r="AO121" s="26"/>
      <c r="AP121" s="5"/>
      <c r="AQ121" s="4"/>
      <c r="AR121" s="25"/>
      <c r="AS121" s="26"/>
      <c r="AT121" s="5"/>
      <c r="AU121" s="4"/>
      <c r="AV121" s="5"/>
      <c r="AW121" s="4"/>
      <c r="AX121" s="5"/>
      <c r="AY121" s="4"/>
      <c r="AZ121" s="5"/>
      <c r="BA121" s="4"/>
      <c r="BB121" s="5"/>
      <c r="BC121" s="4"/>
      <c r="BD121" s="5"/>
      <c r="BE121" s="4"/>
      <c r="BF121" s="5"/>
      <c r="BG121" s="4"/>
      <c r="BH121" s="5"/>
      <c r="BI121" s="4"/>
      <c r="BJ121" s="25"/>
      <c r="BK121" s="26"/>
      <c r="BL121" s="5"/>
      <c r="BM121" s="4"/>
      <c r="BN121" s="5"/>
      <c r="BO121" s="4"/>
      <c r="BP121" s="5"/>
      <c r="BQ121" s="4"/>
      <c r="BR121" s="5"/>
      <c r="BS121" s="4"/>
      <c r="BT121" s="5"/>
      <c r="BU121" s="4"/>
      <c r="BV121" s="5"/>
      <c r="BW121" s="4"/>
      <c r="BX121" s="5"/>
      <c r="BY121" s="4"/>
      <c r="BZ121" s="5"/>
      <c r="CA121" s="4"/>
      <c r="CB121" s="5"/>
      <c r="CC121" s="4"/>
      <c r="CD121" s="5"/>
      <c r="CE121" s="4"/>
      <c r="CF121" s="5"/>
      <c r="CG121" s="4"/>
      <c r="CH121" s="5"/>
      <c r="CI121" s="4"/>
      <c r="CJ121" s="5"/>
      <c r="CK121" s="4"/>
      <c r="CL121" s="5"/>
      <c r="CM121" s="4"/>
      <c r="CN121" s="25"/>
      <c r="CO121" s="26"/>
      <c r="CP121" s="25"/>
      <c r="CQ121" s="26"/>
      <c r="CR121" s="25"/>
      <c r="CS121" s="26"/>
      <c r="CT121" s="25"/>
      <c r="CU121" s="26"/>
      <c r="CV121" s="25"/>
      <c r="CW121" s="26"/>
      <c r="CX121" s="25"/>
      <c r="CY121" s="26"/>
      <c r="CZ121" s="264"/>
      <c r="DA121" s="265"/>
      <c r="DB121" s="264"/>
      <c r="DC121" s="265"/>
      <c r="DD121" s="264"/>
      <c r="DE121" s="265"/>
      <c r="DF121" s="64"/>
      <c r="DG121" s="65"/>
      <c r="DH121" s="64"/>
      <c r="DI121" s="65"/>
      <c r="DJ121" s="64"/>
      <c r="DK121" s="65"/>
      <c r="DL121" s="64"/>
      <c r="DM121" s="65"/>
      <c r="DN121" s="64"/>
      <c r="DO121" s="65"/>
      <c r="DP121" s="64"/>
      <c r="DQ121" s="65"/>
      <c r="DR121" s="64"/>
      <c r="DS121" s="65"/>
      <c r="DT121" s="64"/>
      <c r="DU121" s="65"/>
      <c r="DV121" s="64"/>
      <c r="DW121" s="65"/>
      <c r="DX121" s="64"/>
      <c r="DY121" s="65"/>
      <c r="DZ121" s="64"/>
      <c r="EA121" s="65"/>
      <c r="EB121" s="64"/>
      <c r="EC121" s="65"/>
      <c r="ED121" s="64"/>
      <c r="EE121" s="65"/>
      <c r="EF121" s="64"/>
      <c r="EG121" s="65"/>
      <c r="EH121" s="64"/>
      <c r="EI121" s="65"/>
      <c r="EJ121" s="64"/>
      <c r="EK121" s="65"/>
      <c r="EL121" s="64"/>
      <c r="EM121" s="65"/>
      <c r="EN121" s="64"/>
      <c r="EO121" s="65"/>
      <c r="EP121" s="64"/>
      <c r="EQ121" s="65"/>
      <c r="ER121" s="64"/>
      <c r="ES121" s="65"/>
      <c r="ET121" s="64"/>
      <c r="EU121" s="65"/>
      <c r="EV121" s="64"/>
      <c r="EW121" s="65"/>
      <c r="EX121" s="64"/>
      <c r="EY121" s="65"/>
      <c r="EZ121" s="64"/>
      <c r="FA121" s="65"/>
      <c r="FB121" s="64"/>
      <c r="FC121" s="65"/>
      <c r="FD121" s="64"/>
      <c r="FE121" s="65"/>
      <c r="FF121" s="64"/>
      <c r="FG121" s="65"/>
      <c r="FH121" s="64"/>
      <c r="FI121" s="65"/>
      <c r="FJ121" s="64"/>
      <c r="FK121" s="65"/>
      <c r="FL121" s="64"/>
      <c r="FM121" s="65"/>
      <c r="FN121" s="64"/>
      <c r="FO121" s="65"/>
      <c r="FP121" s="64"/>
      <c r="FQ121" s="65"/>
      <c r="FR121" s="64"/>
      <c r="FS121" s="65"/>
      <c r="FT121" s="64"/>
      <c r="FU121" s="65"/>
      <c r="FV121" s="64"/>
      <c r="FW121" s="65"/>
      <c r="FX121" s="64"/>
      <c r="FY121" s="65"/>
      <c r="FZ121" s="64"/>
      <c r="GA121" s="65"/>
      <c r="GB121" s="64"/>
      <c r="GC121" s="65"/>
      <c r="GD121" s="64"/>
      <c r="GE121" s="65"/>
      <c r="GF121" s="64"/>
      <c r="GG121" s="65"/>
      <c r="GH121" s="64"/>
      <c r="GI121" s="65"/>
      <c r="GJ121" s="64"/>
      <c r="GK121" s="65"/>
      <c r="GL121" s="64"/>
      <c r="GM121" s="65"/>
      <c r="GN121" s="64"/>
      <c r="GO121" s="65"/>
      <c r="GP121" s="64"/>
      <c r="GQ121" s="65"/>
      <c r="GR121" s="64"/>
      <c r="GS121" s="65"/>
      <c r="GT121" s="64"/>
      <c r="GU121" s="65"/>
      <c r="GV121" s="64"/>
      <c r="GW121" s="65"/>
      <c r="GX121" s="64"/>
      <c r="GY121" s="65"/>
      <c r="GZ121" s="64"/>
      <c r="HA121" s="65"/>
      <c r="HB121" s="64"/>
      <c r="HC121" s="65"/>
      <c r="HD121" s="64"/>
      <c r="HE121" s="65"/>
      <c r="HF121" s="64"/>
      <c r="HG121" s="65"/>
      <c r="HH121" s="64"/>
      <c r="HI121" s="65"/>
      <c r="HJ121" s="64"/>
      <c r="HK121" s="65"/>
      <c r="HL121" s="64"/>
      <c r="HM121" s="65"/>
      <c r="HN121" s="64"/>
      <c r="HO121" s="65"/>
      <c r="HP121" s="64"/>
      <c r="HQ121" s="65"/>
      <c r="HR121" s="64"/>
      <c r="HS121" s="65"/>
      <c r="HT121" s="64"/>
      <c r="HU121" s="65"/>
      <c r="HV121" s="64"/>
      <c r="HW121" s="65"/>
      <c r="HX121" s="64"/>
      <c r="HY121" s="65"/>
      <c r="HZ121" s="64"/>
      <c r="IA121" s="65"/>
      <c r="IB121" s="64"/>
      <c r="IC121" s="65"/>
      <c r="ID121" s="64"/>
      <c r="IE121" s="65"/>
      <c r="IF121" s="64"/>
      <c r="IG121" s="65"/>
      <c r="IH121" s="64"/>
      <c r="II121" s="65"/>
      <c r="IJ121" s="64"/>
      <c r="IK121" s="65"/>
      <c r="IL121" s="64"/>
      <c r="IM121" s="65"/>
      <c r="IN121" s="64"/>
      <c r="IO121" s="65"/>
      <c r="IP121" s="64"/>
      <c r="IQ121" s="65"/>
      <c r="IR121" s="64"/>
      <c r="IS121" s="65"/>
      <c r="IT121" s="64"/>
      <c r="IU121" s="65"/>
      <c r="IV121" s="64"/>
      <c r="IW121" s="65"/>
      <c r="IX121" s="64"/>
      <c r="IY121" s="65"/>
      <c r="IZ121" s="64"/>
      <c r="JA121" s="65"/>
      <c r="JB121" s="64"/>
      <c r="JC121" s="65"/>
      <c r="JD121" s="64"/>
      <c r="JE121" s="65"/>
      <c r="JF121" s="64"/>
      <c r="JG121" s="65"/>
      <c r="JH121" s="64"/>
      <c r="JI121" s="65"/>
      <c r="JJ121" s="64"/>
      <c r="JK121" s="65"/>
      <c r="JL121" s="64"/>
      <c r="JM121" s="65"/>
      <c r="JN121" s="64"/>
      <c r="JO121" s="65"/>
      <c r="JP121" s="64"/>
      <c r="JQ121" s="65"/>
      <c r="JR121" s="64"/>
      <c r="JS121" s="65"/>
      <c r="JT121" s="64"/>
      <c r="JU121" s="65"/>
      <c r="JV121" s="64"/>
      <c r="JW121" s="65"/>
      <c r="JX121" s="64"/>
      <c r="JY121" s="65"/>
      <c r="JZ121" s="64"/>
      <c r="KA121" s="65"/>
      <c r="KB121" s="64"/>
      <c r="KC121" s="65"/>
      <c r="KD121" s="64"/>
      <c r="KE121" s="65"/>
      <c r="KF121" s="64"/>
      <c r="KG121" s="65"/>
      <c r="KH121" s="64"/>
      <c r="KI121" s="65"/>
      <c r="KJ121" s="64"/>
      <c r="KK121" s="65"/>
      <c r="KL121" s="64"/>
      <c r="KM121" s="65"/>
      <c r="KN121" s="64"/>
      <c r="KO121" s="65"/>
      <c r="KP121" s="64"/>
      <c r="KQ121" s="65"/>
      <c r="KR121" s="64"/>
      <c r="KS121" s="65"/>
      <c r="KT121" s="64"/>
      <c r="KU121" s="65"/>
      <c r="KV121" s="64"/>
      <c r="KW121" s="65"/>
      <c r="KX121" s="64"/>
      <c r="KY121" s="65"/>
      <c r="KZ121" s="64"/>
      <c r="LA121" s="65"/>
      <c r="LB121" s="64"/>
      <c r="LC121" s="65"/>
      <c r="LD121" s="64"/>
      <c r="LE121" s="65"/>
      <c r="LH121" s="3">
        <f t="shared" si="126"/>
        <v>1.2257804063834388</v>
      </c>
      <c r="LI121" s="10">
        <f t="shared" si="129"/>
        <v>0.64543352714305635</v>
      </c>
      <c r="LK121" s="12">
        <f t="shared" si="90"/>
        <v>1.2257804063834388</v>
      </c>
      <c r="LL121" s="10" cm="1">
        <f t="array" ref="LL121">INDEX(drag_functions_data,Q121,(2*chosen_drag_function))*$B$3</f>
        <v>0.64543352714305635</v>
      </c>
      <c r="LO121" s="3" t="e">
        <f t="shared" si="127"/>
        <v>#N/A</v>
      </c>
      <c r="LP121" s="10" t="e">
        <f t="shared" si="130"/>
        <v>#N/A</v>
      </c>
      <c r="LR121" s="12">
        <f t="shared" si="91"/>
        <v>0</v>
      </c>
      <c r="LS121" s="10" cm="1">
        <f t="array" ref="LS121">INDEX(drag_functions_data,Q121,(2*$B$6)) * $B$7</f>
        <v>0</v>
      </c>
      <c r="ME121" t="str">
        <f t="shared" si="92"/>
        <v/>
      </c>
      <c r="MG121" t="str">
        <f t="shared" si="93"/>
        <v/>
      </c>
      <c r="MI121" t="str">
        <f t="shared" si="94"/>
        <v/>
      </c>
      <c r="MO121" t="str">
        <f t="shared" si="95"/>
        <v/>
      </c>
      <c r="MQ121" t="str">
        <f t="shared" si="96"/>
        <v/>
      </c>
      <c r="MS121" t="str">
        <f t="shared" si="97"/>
        <v/>
      </c>
      <c r="MU121" t="str">
        <f t="shared" si="98"/>
        <v/>
      </c>
      <c r="MW121" t="str">
        <f t="shared" si="99"/>
        <v/>
      </c>
      <c r="MY121" t="str">
        <f t="shared" si="100"/>
        <v/>
      </c>
      <c r="NA121" t="str">
        <f t="shared" si="101"/>
        <v/>
      </c>
      <c r="NC121" t="str">
        <f t="shared" si="102"/>
        <v/>
      </c>
      <c r="NE121" t="str">
        <f t="shared" si="103"/>
        <v/>
      </c>
      <c r="NG121" t="str">
        <f t="shared" si="104"/>
        <v/>
      </c>
      <c r="NI121" t="str">
        <f t="shared" si="105"/>
        <v/>
      </c>
      <c r="NK121" t="str">
        <f t="shared" si="106"/>
        <v/>
      </c>
      <c r="NM121" t="str">
        <f t="shared" si="107"/>
        <v/>
      </c>
      <c r="NO121" t="str">
        <f t="shared" si="108"/>
        <v/>
      </c>
      <c r="NQ121" t="str">
        <f t="shared" si="109"/>
        <v/>
      </c>
      <c r="NS121" t="str">
        <f t="shared" si="110"/>
        <v/>
      </c>
      <c r="NU121" t="str">
        <f t="shared" si="111"/>
        <v/>
      </c>
      <c r="NW121" t="str">
        <f t="shared" si="133"/>
        <v/>
      </c>
      <c r="NY121" t="str">
        <f t="shared" si="134"/>
        <v/>
      </c>
      <c r="OA121" t="str">
        <f t="shared" si="112"/>
        <v/>
      </c>
      <c r="OC121" t="str">
        <f t="shared" si="113"/>
        <v/>
      </c>
      <c r="OE121" t="str">
        <f t="shared" si="114"/>
        <v/>
      </c>
      <c r="OG121" t="str">
        <f t="shared" si="115"/>
        <v/>
      </c>
      <c r="OI121" t="str">
        <f t="shared" si="116"/>
        <v/>
      </c>
      <c r="OK121" t="str">
        <f t="shared" si="117"/>
        <v/>
      </c>
      <c r="OM121" t="str">
        <f t="shared" si="118"/>
        <v/>
      </c>
      <c r="OO121" t="str">
        <f t="shared" si="119"/>
        <v/>
      </c>
      <c r="OQ121" t="str">
        <f t="shared" si="120"/>
        <v/>
      </c>
      <c r="OS121" t="str">
        <f t="shared" si="121"/>
        <v/>
      </c>
      <c r="OU121" t="str">
        <f t="shared" si="122"/>
        <v/>
      </c>
      <c r="OW121" t="str">
        <f t="shared" si="123"/>
        <v/>
      </c>
      <c r="OY121" t="str">
        <f t="shared" si="124"/>
        <v/>
      </c>
      <c r="PA121" t="str">
        <f t="shared" si="125"/>
        <v/>
      </c>
    </row>
    <row r="122" spans="17:417" x14ac:dyDescent="0.25">
      <c r="Q122" s="38">
        <f t="shared" si="128"/>
        <v>107</v>
      </c>
      <c r="R122" s="21"/>
      <c r="S122" s="22"/>
      <c r="T122" s="178"/>
      <c r="U122" s="179"/>
      <c r="V122" s="24"/>
      <c r="W122" s="24"/>
      <c r="X122" s="178">
        <v>1.2397897801780187</v>
      </c>
      <c r="Y122" s="179">
        <v>0.64880792218782379</v>
      </c>
      <c r="Z122" s="24"/>
      <c r="AA122" s="26"/>
      <c r="AB122" s="25"/>
      <c r="AC122" s="26"/>
      <c r="AD122" s="5"/>
      <c r="AE122" s="4"/>
      <c r="AF122" s="25"/>
      <c r="AG122" s="26"/>
      <c r="AH122" s="5"/>
      <c r="AI122" s="4"/>
      <c r="AJ122" s="25"/>
      <c r="AK122" s="26"/>
      <c r="AL122" s="25"/>
      <c r="AM122" s="26"/>
      <c r="AN122" s="25"/>
      <c r="AO122" s="26"/>
      <c r="AP122" s="5"/>
      <c r="AQ122" s="4"/>
      <c r="AR122" s="25"/>
      <c r="AS122" s="26"/>
      <c r="AT122" s="5"/>
      <c r="AU122" s="4"/>
      <c r="AV122" s="5"/>
      <c r="AW122" s="4"/>
      <c r="AX122" s="5"/>
      <c r="AY122" s="4"/>
      <c r="AZ122" s="5"/>
      <c r="BA122" s="4"/>
      <c r="BB122" s="5"/>
      <c r="BC122" s="4"/>
      <c r="BD122" s="5"/>
      <c r="BE122" s="4"/>
      <c r="BF122" s="5"/>
      <c r="BG122" s="4"/>
      <c r="BH122" s="5"/>
      <c r="BI122" s="4"/>
      <c r="BJ122" s="25"/>
      <c r="BK122" s="26"/>
      <c r="BL122" s="5"/>
      <c r="BM122" s="4"/>
      <c r="BN122" s="5"/>
      <c r="BO122" s="4"/>
      <c r="BP122" s="5"/>
      <c r="BQ122" s="4"/>
      <c r="BR122" s="5"/>
      <c r="BS122" s="4"/>
      <c r="BT122" s="5"/>
      <c r="BU122" s="4"/>
      <c r="BV122" s="5"/>
      <c r="BW122" s="4"/>
      <c r="BX122" s="5"/>
      <c r="BY122" s="4"/>
      <c r="BZ122" s="5"/>
      <c r="CA122" s="4"/>
      <c r="CB122" s="5"/>
      <c r="CC122" s="4"/>
      <c r="CD122" s="5"/>
      <c r="CE122" s="4"/>
      <c r="CF122" s="5"/>
      <c r="CG122" s="4"/>
      <c r="CH122" s="5"/>
      <c r="CI122" s="4"/>
      <c r="CJ122" s="5"/>
      <c r="CK122" s="4"/>
      <c r="CL122" s="5"/>
      <c r="CM122" s="4"/>
      <c r="CN122" s="25"/>
      <c r="CO122" s="26"/>
      <c r="CP122" s="25"/>
      <c r="CQ122" s="26"/>
      <c r="CR122" s="25"/>
      <c r="CS122" s="26"/>
      <c r="CT122" s="25"/>
      <c r="CU122" s="26"/>
      <c r="CV122" s="25"/>
      <c r="CW122" s="26"/>
      <c r="CX122" s="25"/>
      <c r="CY122" s="26"/>
      <c r="CZ122" s="264"/>
      <c r="DA122" s="265"/>
      <c r="DB122" s="264"/>
      <c r="DC122" s="265"/>
      <c r="DD122" s="264"/>
      <c r="DE122" s="265"/>
      <c r="DF122" s="64"/>
      <c r="DG122" s="65"/>
      <c r="DH122" s="64"/>
      <c r="DI122" s="65"/>
      <c r="DJ122" s="64"/>
      <c r="DK122" s="65"/>
      <c r="DL122" s="64"/>
      <c r="DM122" s="65"/>
      <c r="DN122" s="64"/>
      <c r="DO122" s="65"/>
      <c r="DP122" s="64"/>
      <c r="DQ122" s="65"/>
      <c r="DR122" s="64"/>
      <c r="DS122" s="65"/>
      <c r="DT122" s="64"/>
      <c r="DU122" s="65"/>
      <c r="DV122" s="64"/>
      <c r="DW122" s="65"/>
      <c r="DX122" s="64"/>
      <c r="DY122" s="65"/>
      <c r="DZ122" s="64"/>
      <c r="EA122" s="65"/>
      <c r="EB122" s="64"/>
      <c r="EC122" s="65"/>
      <c r="ED122" s="64"/>
      <c r="EE122" s="65"/>
      <c r="EF122" s="64"/>
      <c r="EG122" s="65"/>
      <c r="EH122" s="64"/>
      <c r="EI122" s="65"/>
      <c r="EJ122" s="64"/>
      <c r="EK122" s="65"/>
      <c r="EL122" s="64"/>
      <c r="EM122" s="65"/>
      <c r="EN122" s="64"/>
      <c r="EO122" s="65"/>
      <c r="EP122" s="64"/>
      <c r="EQ122" s="65"/>
      <c r="ER122" s="64"/>
      <c r="ES122" s="65"/>
      <c r="ET122" s="64"/>
      <c r="EU122" s="65"/>
      <c r="EV122" s="64"/>
      <c r="EW122" s="65"/>
      <c r="EX122" s="64"/>
      <c r="EY122" s="65"/>
      <c r="EZ122" s="64"/>
      <c r="FA122" s="65"/>
      <c r="FB122" s="64"/>
      <c r="FC122" s="65"/>
      <c r="FD122" s="64"/>
      <c r="FE122" s="65"/>
      <c r="FF122" s="64"/>
      <c r="FG122" s="65"/>
      <c r="FH122" s="64"/>
      <c r="FI122" s="65"/>
      <c r="FJ122" s="64"/>
      <c r="FK122" s="65"/>
      <c r="FL122" s="64"/>
      <c r="FM122" s="65"/>
      <c r="FN122" s="64"/>
      <c r="FO122" s="65"/>
      <c r="FP122" s="64"/>
      <c r="FQ122" s="65"/>
      <c r="FR122" s="64"/>
      <c r="FS122" s="65"/>
      <c r="FT122" s="64"/>
      <c r="FU122" s="65"/>
      <c r="FV122" s="64"/>
      <c r="FW122" s="65"/>
      <c r="FX122" s="64"/>
      <c r="FY122" s="65"/>
      <c r="FZ122" s="64"/>
      <c r="GA122" s="65"/>
      <c r="GB122" s="64"/>
      <c r="GC122" s="65"/>
      <c r="GD122" s="64"/>
      <c r="GE122" s="65"/>
      <c r="GF122" s="64"/>
      <c r="GG122" s="65"/>
      <c r="GH122" s="64"/>
      <c r="GI122" s="65"/>
      <c r="GJ122" s="64"/>
      <c r="GK122" s="65"/>
      <c r="GL122" s="64"/>
      <c r="GM122" s="65"/>
      <c r="GN122" s="64"/>
      <c r="GO122" s="65"/>
      <c r="GP122" s="64"/>
      <c r="GQ122" s="65"/>
      <c r="GR122" s="64"/>
      <c r="GS122" s="65"/>
      <c r="GT122" s="64"/>
      <c r="GU122" s="65"/>
      <c r="GV122" s="64"/>
      <c r="GW122" s="65"/>
      <c r="GX122" s="64"/>
      <c r="GY122" s="65"/>
      <c r="GZ122" s="64"/>
      <c r="HA122" s="65"/>
      <c r="HB122" s="64"/>
      <c r="HC122" s="65"/>
      <c r="HD122" s="64"/>
      <c r="HE122" s="65"/>
      <c r="HF122" s="64"/>
      <c r="HG122" s="65"/>
      <c r="HH122" s="64"/>
      <c r="HI122" s="65"/>
      <c r="HJ122" s="64"/>
      <c r="HK122" s="65"/>
      <c r="HL122" s="64"/>
      <c r="HM122" s="65"/>
      <c r="HN122" s="64"/>
      <c r="HO122" s="65"/>
      <c r="HP122" s="64"/>
      <c r="HQ122" s="65"/>
      <c r="HR122" s="64"/>
      <c r="HS122" s="65"/>
      <c r="HT122" s="64"/>
      <c r="HU122" s="65"/>
      <c r="HV122" s="64"/>
      <c r="HW122" s="65"/>
      <c r="HX122" s="64"/>
      <c r="HY122" s="65"/>
      <c r="HZ122" s="64"/>
      <c r="IA122" s="65"/>
      <c r="IB122" s="64"/>
      <c r="IC122" s="65"/>
      <c r="ID122" s="64"/>
      <c r="IE122" s="65"/>
      <c r="IF122" s="64"/>
      <c r="IG122" s="65"/>
      <c r="IH122" s="64"/>
      <c r="II122" s="65"/>
      <c r="IJ122" s="64"/>
      <c r="IK122" s="65"/>
      <c r="IL122" s="64"/>
      <c r="IM122" s="65"/>
      <c r="IN122" s="64"/>
      <c r="IO122" s="65"/>
      <c r="IP122" s="64"/>
      <c r="IQ122" s="65"/>
      <c r="IR122" s="64"/>
      <c r="IS122" s="65"/>
      <c r="IT122" s="64"/>
      <c r="IU122" s="65"/>
      <c r="IV122" s="64"/>
      <c r="IW122" s="65"/>
      <c r="IX122" s="64"/>
      <c r="IY122" s="65"/>
      <c r="IZ122" s="64"/>
      <c r="JA122" s="65"/>
      <c r="JB122" s="64"/>
      <c r="JC122" s="65"/>
      <c r="JD122" s="64"/>
      <c r="JE122" s="65"/>
      <c r="JF122" s="64"/>
      <c r="JG122" s="65"/>
      <c r="JH122" s="64"/>
      <c r="JI122" s="65"/>
      <c r="JJ122" s="64"/>
      <c r="JK122" s="65"/>
      <c r="JL122" s="64"/>
      <c r="JM122" s="65"/>
      <c r="JN122" s="64"/>
      <c r="JO122" s="65"/>
      <c r="JP122" s="64"/>
      <c r="JQ122" s="65"/>
      <c r="JR122" s="64"/>
      <c r="JS122" s="65"/>
      <c r="JT122" s="64"/>
      <c r="JU122" s="65"/>
      <c r="JV122" s="64"/>
      <c r="JW122" s="65"/>
      <c r="JX122" s="64"/>
      <c r="JY122" s="65"/>
      <c r="JZ122" s="64"/>
      <c r="KA122" s="65"/>
      <c r="KB122" s="64"/>
      <c r="KC122" s="65"/>
      <c r="KD122" s="64"/>
      <c r="KE122" s="65"/>
      <c r="KF122" s="64"/>
      <c r="KG122" s="65"/>
      <c r="KH122" s="64"/>
      <c r="KI122" s="65"/>
      <c r="KJ122" s="64"/>
      <c r="KK122" s="65"/>
      <c r="KL122" s="64"/>
      <c r="KM122" s="65"/>
      <c r="KN122" s="64"/>
      <c r="KO122" s="65"/>
      <c r="KP122" s="64"/>
      <c r="KQ122" s="65"/>
      <c r="KR122" s="64"/>
      <c r="KS122" s="65"/>
      <c r="KT122" s="64"/>
      <c r="KU122" s="65"/>
      <c r="KV122" s="64"/>
      <c r="KW122" s="65"/>
      <c r="KX122" s="64"/>
      <c r="KY122" s="65"/>
      <c r="KZ122" s="64"/>
      <c r="LA122" s="65"/>
      <c r="LB122" s="64"/>
      <c r="LC122" s="65"/>
      <c r="LD122" s="64"/>
      <c r="LE122" s="65"/>
      <c r="LH122" s="3">
        <f t="shared" si="126"/>
        <v>1.2397897801780187</v>
      </c>
      <c r="LI122" s="10">
        <f t="shared" si="129"/>
        <v>0.64880792218782379</v>
      </c>
      <c r="LK122" s="12">
        <f t="shared" si="90"/>
        <v>1.2397897801780187</v>
      </c>
      <c r="LL122" s="10" cm="1">
        <f t="array" ref="LL122">INDEX(drag_functions_data,Q122,(2*chosen_drag_function))*$B$3</f>
        <v>0.64880792218782379</v>
      </c>
      <c r="LO122" s="3" t="e">
        <f t="shared" si="127"/>
        <v>#N/A</v>
      </c>
      <c r="LP122" s="10" t="e">
        <f t="shared" si="130"/>
        <v>#N/A</v>
      </c>
      <c r="LR122" s="12">
        <f t="shared" si="91"/>
        <v>0</v>
      </c>
      <c r="LS122" s="10" cm="1">
        <f t="array" ref="LS122">INDEX(drag_functions_data,Q122,(2*$B$6)) * $B$7</f>
        <v>0</v>
      </c>
      <c r="ME122" t="str">
        <f t="shared" si="92"/>
        <v/>
      </c>
      <c r="MG122" t="str">
        <f t="shared" si="93"/>
        <v/>
      </c>
      <c r="MI122" t="str">
        <f t="shared" si="94"/>
        <v/>
      </c>
      <c r="MO122" t="str">
        <f t="shared" si="95"/>
        <v/>
      </c>
      <c r="MQ122" t="str">
        <f t="shared" si="96"/>
        <v/>
      </c>
      <c r="MS122" t="str">
        <f t="shared" si="97"/>
        <v/>
      </c>
      <c r="MU122" t="str">
        <f t="shared" si="98"/>
        <v/>
      </c>
      <c r="MW122" t="str">
        <f t="shared" si="99"/>
        <v/>
      </c>
      <c r="MY122" t="str">
        <f t="shared" si="100"/>
        <v/>
      </c>
      <c r="NA122" t="str">
        <f t="shared" si="101"/>
        <v/>
      </c>
      <c r="NC122" t="str">
        <f t="shared" si="102"/>
        <v/>
      </c>
      <c r="NE122" t="str">
        <f t="shared" si="103"/>
        <v/>
      </c>
      <c r="NG122" t="str">
        <f t="shared" si="104"/>
        <v/>
      </c>
      <c r="NI122" t="str">
        <f t="shared" si="105"/>
        <v/>
      </c>
      <c r="NK122" t="str">
        <f t="shared" si="106"/>
        <v/>
      </c>
      <c r="NM122" t="str">
        <f t="shared" si="107"/>
        <v/>
      </c>
      <c r="NO122" t="str">
        <f t="shared" si="108"/>
        <v/>
      </c>
      <c r="NQ122" t="str">
        <f t="shared" si="109"/>
        <v/>
      </c>
      <c r="NS122" t="str">
        <f t="shared" si="110"/>
        <v/>
      </c>
      <c r="NU122" t="str">
        <f t="shared" si="111"/>
        <v/>
      </c>
      <c r="NW122" t="str">
        <f t="shared" si="133"/>
        <v/>
      </c>
      <c r="NY122" t="str">
        <f t="shared" si="134"/>
        <v/>
      </c>
      <c r="OA122" t="str">
        <f t="shared" si="112"/>
        <v/>
      </c>
      <c r="OC122" t="str">
        <f t="shared" si="113"/>
        <v/>
      </c>
      <c r="OE122" t="str">
        <f t="shared" si="114"/>
        <v/>
      </c>
      <c r="OG122" t="str">
        <f t="shared" si="115"/>
        <v/>
      </c>
      <c r="OI122" t="str">
        <f t="shared" si="116"/>
        <v/>
      </c>
      <c r="OK122" t="str">
        <f t="shared" si="117"/>
        <v/>
      </c>
      <c r="OM122" t="str">
        <f t="shared" si="118"/>
        <v/>
      </c>
      <c r="OO122" t="str">
        <f t="shared" si="119"/>
        <v/>
      </c>
      <c r="OQ122" t="str">
        <f t="shared" si="120"/>
        <v/>
      </c>
      <c r="OS122" t="str">
        <f t="shared" si="121"/>
        <v/>
      </c>
      <c r="OU122" t="str">
        <f t="shared" si="122"/>
        <v/>
      </c>
      <c r="OW122" t="str">
        <f t="shared" si="123"/>
        <v/>
      </c>
      <c r="OY122" t="str">
        <f t="shared" si="124"/>
        <v/>
      </c>
      <c r="PA122" t="str">
        <f t="shared" si="125"/>
        <v/>
      </c>
    </row>
    <row r="123" spans="17:417" x14ac:dyDescent="0.25">
      <c r="Q123" s="38">
        <f t="shared" si="128"/>
        <v>108</v>
      </c>
      <c r="R123" s="25"/>
      <c r="S123" s="24"/>
      <c r="T123" s="34"/>
      <c r="U123" s="35"/>
      <c r="V123" s="24"/>
      <c r="W123" s="24"/>
      <c r="X123" s="34">
        <v>1.2536426099148716</v>
      </c>
      <c r="Y123" s="35">
        <v>0.65161406705765457</v>
      </c>
      <c r="Z123" s="24"/>
      <c r="AA123" s="26"/>
      <c r="AB123" s="25"/>
      <c r="AC123" s="26"/>
      <c r="AD123" s="5"/>
      <c r="AE123" s="4"/>
      <c r="AF123" s="25"/>
      <c r="AG123" s="26"/>
      <c r="AH123" s="5"/>
      <c r="AI123" s="4"/>
      <c r="AJ123" s="25"/>
      <c r="AK123" s="26"/>
      <c r="AL123" s="25"/>
      <c r="AM123" s="26"/>
      <c r="AN123" s="25"/>
      <c r="AO123" s="26"/>
      <c r="AP123" s="5"/>
      <c r="AQ123" s="4"/>
      <c r="AR123" s="25"/>
      <c r="AS123" s="26"/>
      <c r="AT123" s="5"/>
      <c r="AU123" s="4"/>
      <c r="AV123" s="5"/>
      <c r="AW123" s="4"/>
      <c r="AX123" s="5"/>
      <c r="AY123" s="4"/>
      <c r="AZ123" s="5"/>
      <c r="BA123" s="4"/>
      <c r="BB123" s="5"/>
      <c r="BC123" s="4"/>
      <c r="BD123" s="5"/>
      <c r="BE123" s="4"/>
      <c r="BF123" s="5"/>
      <c r="BG123" s="4"/>
      <c r="BH123" s="5"/>
      <c r="BI123" s="4"/>
      <c r="BJ123" s="25"/>
      <c r="BK123" s="26"/>
      <c r="BL123" s="5"/>
      <c r="BM123" s="4"/>
      <c r="BN123" s="5"/>
      <c r="BO123" s="4"/>
      <c r="BP123" s="5"/>
      <c r="BQ123" s="4"/>
      <c r="BR123" s="5"/>
      <c r="BS123" s="4"/>
      <c r="BT123" s="5"/>
      <c r="BU123" s="4"/>
      <c r="BV123" s="5"/>
      <c r="BW123" s="4"/>
      <c r="BX123" s="5"/>
      <c r="BY123" s="4"/>
      <c r="BZ123" s="5"/>
      <c r="CA123" s="4"/>
      <c r="CB123" s="5"/>
      <c r="CC123" s="4"/>
      <c r="CD123" s="5"/>
      <c r="CE123" s="4"/>
      <c r="CF123" s="5"/>
      <c r="CG123" s="4"/>
      <c r="CH123" s="5"/>
      <c r="CI123" s="4"/>
      <c r="CJ123" s="5"/>
      <c r="CK123" s="4"/>
      <c r="CL123" s="5"/>
      <c r="CM123" s="4"/>
      <c r="CN123" s="25"/>
      <c r="CO123" s="26"/>
      <c r="CP123" s="25"/>
      <c r="CQ123" s="26"/>
      <c r="CR123" s="25"/>
      <c r="CS123" s="26"/>
      <c r="CT123" s="25"/>
      <c r="CU123" s="26"/>
      <c r="CV123" s="25"/>
      <c r="CW123" s="26"/>
      <c r="CX123" s="25"/>
      <c r="CY123" s="26"/>
      <c r="CZ123" s="264"/>
      <c r="DA123" s="265"/>
      <c r="DB123" s="264"/>
      <c r="DC123" s="265"/>
      <c r="DD123" s="264"/>
      <c r="DE123" s="265"/>
      <c r="DF123" s="64"/>
      <c r="DG123" s="65"/>
      <c r="DH123" s="64"/>
      <c r="DI123" s="65"/>
      <c r="DJ123" s="64"/>
      <c r="DK123" s="65"/>
      <c r="DL123" s="64"/>
      <c r="DM123" s="65"/>
      <c r="DN123" s="64"/>
      <c r="DO123" s="65"/>
      <c r="DP123" s="64"/>
      <c r="DQ123" s="65"/>
      <c r="DR123" s="64"/>
      <c r="DS123" s="65"/>
      <c r="DT123" s="64"/>
      <c r="DU123" s="65"/>
      <c r="DV123" s="64"/>
      <c r="DW123" s="65"/>
      <c r="DX123" s="64"/>
      <c r="DY123" s="65"/>
      <c r="DZ123" s="64"/>
      <c r="EA123" s="65"/>
      <c r="EB123" s="64"/>
      <c r="EC123" s="65"/>
      <c r="ED123" s="64"/>
      <c r="EE123" s="65"/>
      <c r="EF123" s="64"/>
      <c r="EG123" s="65"/>
      <c r="EH123" s="64"/>
      <c r="EI123" s="65"/>
      <c r="EJ123" s="64"/>
      <c r="EK123" s="65"/>
      <c r="EL123" s="64"/>
      <c r="EM123" s="65"/>
      <c r="EN123" s="64"/>
      <c r="EO123" s="65"/>
      <c r="EP123" s="64"/>
      <c r="EQ123" s="65"/>
      <c r="ER123" s="64"/>
      <c r="ES123" s="65"/>
      <c r="ET123" s="64"/>
      <c r="EU123" s="65"/>
      <c r="EV123" s="64"/>
      <c r="EW123" s="65"/>
      <c r="EX123" s="64"/>
      <c r="EY123" s="65"/>
      <c r="EZ123" s="64"/>
      <c r="FA123" s="65"/>
      <c r="FB123" s="64"/>
      <c r="FC123" s="65"/>
      <c r="FD123" s="64"/>
      <c r="FE123" s="65"/>
      <c r="FF123" s="64"/>
      <c r="FG123" s="65"/>
      <c r="FH123" s="64"/>
      <c r="FI123" s="65"/>
      <c r="FJ123" s="64"/>
      <c r="FK123" s="65"/>
      <c r="FL123" s="64"/>
      <c r="FM123" s="65"/>
      <c r="FN123" s="64"/>
      <c r="FO123" s="65"/>
      <c r="FP123" s="64"/>
      <c r="FQ123" s="65"/>
      <c r="FR123" s="64"/>
      <c r="FS123" s="65"/>
      <c r="FT123" s="64"/>
      <c r="FU123" s="65"/>
      <c r="FV123" s="64"/>
      <c r="FW123" s="65"/>
      <c r="FX123" s="64"/>
      <c r="FY123" s="65"/>
      <c r="FZ123" s="64"/>
      <c r="GA123" s="65"/>
      <c r="GB123" s="64"/>
      <c r="GC123" s="65"/>
      <c r="GD123" s="64"/>
      <c r="GE123" s="65"/>
      <c r="GF123" s="64"/>
      <c r="GG123" s="65"/>
      <c r="GH123" s="64"/>
      <c r="GI123" s="65"/>
      <c r="GJ123" s="64"/>
      <c r="GK123" s="65"/>
      <c r="GL123" s="64"/>
      <c r="GM123" s="65"/>
      <c r="GN123" s="64"/>
      <c r="GO123" s="65"/>
      <c r="GP123" s="64"/>
      <c r="GQ123" s="65"/>
      <c r="GR123" s="64"/>
      <c r="GS123" s="65"/>
      <c r="GT123" s="64"/>
      <c r="GU123" s="65"/>
      <c r="GV123" s="64"/>
      <c r="GW123" s="65"/>
      <c r="GX123" s="64"/>
      <c r="GY123" s="65"/>
      <c r="GZ123" s="64"/>
      <c r="HA123" s="65"/>
      <c r="HB123" s="64"/>
      <c r="HC123" s="65"/>
      <c r="HD123" s="64"/>
      <c r="HE123" s="65"/>
      <c r="HF123" s="64"/>
      <c r="HG123" s="65"/>
      <c r="HH123" s="64"/>
      <c r="HI123" s="65"/>
      <c r="HJ123" s="64"/>
      <c r="HK123" s="65"/>
      <c r="HL123" s="64"/>
      <c r="HM123" s="65"/>
      <c r="HN123" s="64"/>
      <c r="HO123" s="65"/>
      <c r="HP123" s="64"/>
      <c r="HQ123" s="65"/>
      <c r="HR123" s="64"/>
      <c r="HS123" s="65"/>
      <c r="HT123" s="64"/>
      <c r="HU123" s="65"/>
      <c r="HV123" s="64"/>
      <c r="HW123" s="65"/>
      <c r="HX123" s="64"/>
      <c r="HY123" s="65"/>
      <c r="HZ123" s="64"/>
      <c r="IA123" s="65"/>
      <c r="IB123" s="64"/>
      <c r="IC123" s="65"/>
      <c r="ID123" s="64"/>
      <c r="IE123" s="65"/>
      <c r="IF123" s="64"/>
      <c r="IG123" s="65"/>
      <c r="IH123" s="64"/>
      <c r="II123" s="65"/>
      <c r="IJ123" s="64"/>
      <c r="IK123" s="65"/>
      <c r="IL123" s="64"/>
      <c r="IM123" s="65"/>
      <c r="IN123" s="64"/>
      <c r="IO123" s="65"/>
      <c r="IP123" s="64"/>
      <c r="IQ123" s="65"/>
      <c r="IR123" s="64"/>
      <c r="IS123" s="65"/>
      <c r="IT123" s="64"/>
      <c r="IU123" s="65"/>
      <c r="IV123" s="64"/>
      <c r="IW123" s="65"/>
      <c r="IX123" s="64"/>
      <c r="IY123" s="65"/>
      <c r="IZ123" s="64"/>
      <c r="JA123" s="65"/>
      <c r="JB123" s="64"/>
      <c r="JC123" s="65"/>
      <c r="JD123" s="64"/>
      <c r="JE123" s="65"/>
      <c r="JF123" s="64"/>
      <c r="JG123" s="65"/>
      <c r="JH123" s="64"/>
      <c r="JI123" s="65"/>
      <c r="JJ123" s="64"/>
      <c r="JK123" s="65"/>
      <c r="JL123" s="64"/>
      <c r="JM123" s="65"/>
      <c r="JN123" s="64"/>
      <c r="JO123" s="65"/>
      <c r="JP123" s="64"/>
      <c r="JQ123" s="65"/>
      <c r="JR123" s="64"/>
      <c r="JS123" s="65"/>
      <c r="JT123" s="64"/>
      <c r="JU123" s="65"/>
      <c r="JV123" s="64"/>
      <c r="JW123" s="65"/>
      <c r="JX123" s="64"/>
      <c r="JY123" s="65"/>
      <c r="JZ123" s="64"/>
      <c r="KA123" s="65"/>
      <c r="KB123" s="64"/>
      <c r="KC123" s="65"/>
      <c r="KD123" s="64"/>
      <c r="KE123" s="65"/>
      <c r="KF123" s="64"/>
      <c r="KG123" s="65"/>
      <c r="KH123" s="64"/>
      <c r="KI123" s="65"/>
      <c r="KJ123" s="64"/>
      <c r="KK123" s="65"/>
      <c r="KL123" s="64"/>
      <c r="KM123" s="65"/>
      <c r="KN123" s="64"/>
      <c r="KO123" s="65"/>
      <c r="KP123" s="64"/>
      <c r="KQ123" s="65"/>
      <c r="KR123" s="64"/>
      <c r="KS123" s="65"/>
      <c r="KT123" s="64"/>
      <c r="KU123" s="65"/>
      <c r="KV123" s="64"/>
      <c r="KW123" s="65"/>
      <c r="KX123" s="64"/>
      <c r="KY123" s="65"/>
      <c r="KZ123" s="64"/>
      <c r="LA123" s="65"/>
      <c r="LB123" s="64"/>
      <c r="LC123" s="65"/>
      <c r="LD123" s="64"/>
      <c r="LE123" s="65"/>
      <c r="LH123" s="3">
        <f t="shared" si="126"/>
        <v>1.2536426099148716</v>
      </c>
      <c r="LI123" s="10">
        <f t="shared" si="129"/>
        <v>0.65161406705765457</v>
      </c>
      <c r="LK123" s="12">
        <f t="shared" si="90"/>
        <v>1.2536426099148716</v>
      </c>
      <c r="LL123" s="10" cm="1">
        <f t="array" ref="LL123">INDEX(drag_functions_data,Q123,(2*chosen_drag_function))*$B$3</f>
        <v>0.65161406705765457</v>
      </c>
      <c r="LO123" s="3" t="e">
        <f t="shared" si="127"/>
        <v>#N/A</v>
      </c>
      <c r="LP123" s="10" t="e">
        <f t="shared" si="130"/>
        <v>#N/A</v>
      </c>
      <c r="LR123" s="12">
        <f t="shared" si="91"/>
        <v>0</v>
      </c>
      <c r="LS123" s="10" cm="1">
        <f t="array" ref="LS123">INDEX(drag_functions_data,Q123,(2*$B$6)) * $B$7</f>
        <v>0</v>
      </c>
      <c r="ME123" t="str">
        <f t="shared" si="92"/>
        <v/>
      </c>
      <c r="MG123" t="str">
        <f t="shared" si="93"/>
        <v/>
      </c>
      <c r="MI123" t="str">
        <f t="shared" si="94"/>
        <v/>
      </c>
      <c r="MK123">
        <f t="shared" ref="MK123:MK137" si="135">IF(Y124 &gt; 0, Y124*8/PI(), "")</f>
        <v>1.6657498678158873</v>
      </c>
      <c r="MM123" t="str">
        <f t="shared" ref="MM123:MM137" si="136">IF(AA124 &gt; 0, AA124*8/PI(), "")</f>
        <v/>
      </c>
      <c r="MO123" t="str">
        <f t="shared" si="95"/>
        <v/>
      </c>
      <c r="MQ123" t="str">
        <f t="shared" si="96"/>
        <v/>
      </c>
      <c r="MS123" t="str">
        <f t="shared" si="97"/>
        <v/>
      </c>
      <c r="MU123" t="str">
        <f t="shared" si="98"/>
        <v/>
      </c>
      <c r="MW123" t="str">
        <f t="shared" si="99"/>
        <v/>
      </c>
      <c r="MY123" t="str">
        <f t="shared" si="100"/>
        <v/>
      </c>
      <c r="NA123" t="str">
        <f t="shared" si="101"/>
        <v/>
      </c>
      <c r="NC123" t="str">
        <f t="shared" si="102"/>
        <v/>
      </c>
      <c r="NE123" t="str">
        <f t="shared" si="103"/>
        <v/>
      </c>
      <c r="NG123" t="str">
        <f t="shared" si="104"/>
        <v/>
      </c>
      <c r="NI123" t="str">
        <f t="shared" si="105"/>
        <v/>
      </c>
      <c r="NK123" t="str">
        <f t="shared" si="106"/>
        <v/>
      </c>
      <c r="NM123" t="str">
        <f t="shared" si="107"/>
        <v/>
      </c>
      <c r="NO123" t="str">
        <f t="shared" si="108"/>
        <v/>
      </c>
      <c r="NQ123" t="str">
        <f t="shared" si="109"/>
        <v/>
      </c>
      <c r="NS123" t="str">
        <f t="shared" si="110"/>
        <v/>
      </c>
      <c r="NU123" t="str">
        <f t="shared" si="111"/>
        <v/>
      </c>
      <c r="NW123" t="str">
        <f t="shared" si="133"/>
        <v/>
      </c>
      <c r="NY123" t="str">
        <f t="shared" si="134"/>
        <v/>
      </c>
      <c r="OA123" t="str">
        <f t="shared" si="112"/>
        <v/>
      </c>
      <c r="OC123" t="str">
        <f t="shared" si="113"/>
        <v/>
      </c>
      <c r="OE123" t="str">
        <f t="shared" si="114"/>
        <v/>
      </c>
      <c r="OG123" t="str">
        <f t="shared" si="115"/>
        <v/>
      </c>
      <c r="OI123" t="str">
        <f t="shared" si="116"/>
        <v/>
      </c>
      <c r="OK123" t="str">
        <f t="shared" si="117"/>
        <v/>
      </c>
      <c r="OM123" t="str">
        <f t="shared" si="118"/>
        <v/>
      </c>
      <c r="OO123" t="str">
        <f t="shared" si="119"/>
        <v/>
      </c>
      <c r="OQ123" t="str">
        <f t="shared" si="120"/>
        <v/>
      </c>
      <c r="OS123" t="str">
        <f t="shared" si="121"/>
        <v/>
      </c>
      <c r="OU123" t="str">
        <f t="shared" si="122"/>
        <v/>
      </c>
      <c r="OW123" t="str">
        <f t="shared" si="123"/>
        <v/>
      </c>
      <c r="OY123" t="str">
        <f t="shared" si="124"/>
        <v/>
      </c>
      <c r="PA123" t="str">
        <f t="shared" si="125"/>
        <v/>
      </c>
    </row>
    <row r="124" spans="17:417" x14ac:dyDescent="0.25">
      <c r="Q124" s="38">
        <f t="shared" si="128"/>
        <v>109</v>
      </c>
      <c r="R124" s="25"/>
      <c r="S124" s="24"/>
      <c r="T124" s="25"/>
      <c r="U124" s="26"/>
      <c r="V124" s="24"/>
      <c r="W124" s="24"/>
      <c r="X124" s="25">
        <v>1.2673440289654907</v>
      </c>
      <c r="Y124" s="26">
        <v>0.65413844343107008</v>
      </c>
      <c r="Z124" s="24"/>
      <c r="AA124" s="26"/>
      <c r="AB124" s="25"/>
      <c r="AC124" s="26"/>
      <c r="AD124" s="5"/>
      <c r="AE124" s="4"/>
      <c r="AF124" s="25"/>
      <c r="AG124" s="26"/>
      <c r="AH124" s="5"/>
      <c r="AI124" s="4"/>
      <c r="AJ124" s="25"/>
      <c r="AK124" s="26"/>
      <c r="AL124" s="5"/>
      <c r="AM124" s="4"/>
      <c r="AN124" s="25"/>
      <c r="AO124" s="26"/>
      <c r="AP124" s="5"/>
      <c r="AQ124" s="4"/>
      <c r="AR124" s="25"/>
      <c r="AS124" s="26"/>
      <c r="AT124" s="5"/>
      <c r="AU124" s="4"/>
      <c r="AV124" s="5"/>
      <c r="AW124" s="4"/>
      <c r="AX124" s="5"/>
      <c r="AY124" s="4"/>
      <c r="AZ124" s="5"/>
      <c r="BA124" s="4"/>
      <c r="BB124" s="5"/>
      <c r="BC124" s="4"/>
      <c r="BD124" s="5"/>
      <c r="BE124" s="4"/>
      <c r="BF124" s="5"/>
      <c r="BG124" s="4"/>
      <c r="BH124" s="5"/>
      <c r="BI124" s="4"/>
      <c r="BJ124" s="25"/>
      <c r="BK124" s="26"/>
      <c r="BL124" s="5"/>
      <c r="BM124" s="4"/>
      <c r="BN124" s="5"/>
      <c r="BO124" s="4"/>
      <c r="BP124" s="5"/>
      <c r="BQ124" s="4"/>
      <c r="BR124" s="5"/>
      <c r="BS124" s="4"/>
      <c r="BT124" s="5"/>
      <c r="BU124" s="4"/>
      <c r="BV124" s="5"/>
      <c r="BW124" s="4"/>
      <c r="BX124" s="5"/>
      <c r="BY124" s="4"/>
      <c r="BZ124" s="5"/>
      <c r="CA124" s="4"/>
      <c r="CB124" s="5"/>
      <c r="CC124" s="4"/>
      <c r="CD124" s="5"/>
      <c r="CE124" s="4"/>
      <c r="CF124" s="5"/>
      <c r="CG124" s="4"/>
      <c r="CH124" s="5"/>
      <c r="CI124" s="4"/>
      <c r="CJ124" s="5"/>
      <c r="CK124" s="4"/>
      <c r="CL124" s="5"/>
      <c r="CM124" s="4"/>
      <c r="CN124" s="25"/>
      <c r="CO124" s="26"/>
      <c r="CP124" s="25"/>
      <c r="CQ124" s="26"/>
      <c r="CR124" s="25"/>
      <c r="CS124" s="26"/>
      <c r="CT124" s="25"/>
      <c r="CU124" s="26"/>
      <c r="CV124" s="25"/>
      <c r="CW124" s="26"/>
      <c r="CX124" s="25"/>
      <c r="CY124" s="26"/>
      <c r="CZ124" s="264"/>
      <c r="DA124" s="265"/>
      <c r="DB124" s="264"/>
      <c r="DC124" s="265"/>
      <c r="DD124" s="264"/>
      <c r="DE124" s="265"/>
      <c r="DF124" s="64"/>
      <c r="DG124" s="65"/>
      <c r="DH124" s="64"/>
      <c r="DI124" s="65"/>
      <c r="DJ124" s="64"/>
      <c r="DK124" s="65"/>
      <c r="DL124" s="64"/>
      <c r="DM124" s="65"/>
      <c r="DN124" s="64"/>
      <c r="DO124" s="65"/>
      <c r="DP124" s="64"/>
      <c r="DQ124" s="65"/>
      <c r="DR124" s="64"/>
      <c r="DS124" s="65"/>
      <c r="DT124" s="64"/>
      <c r="DU124" s="65"/>
      <c r="DV124" s="64"/>
      <c r="DW124" s="65"/>
      <c r="DX124" s="64"/>
      <c r="DY124" s="65"/>
      <c r="DZ124" s="64"/>
      <c r="EA124" s="65"/>
      <c r="EB124" s="64"/>
      <c r="EC124" s="65"/>
      <c r="ED124" s="64"/>
      <c r="EE124" s="65"/>
      <c r="EF124" s="64"/>
      <c r="EG124" s="65"/>
      <c r="EH124" s="64"/>
      <c r="EI124" s="65"/>
      <c r="EJ124" s="64"/>
      <c r="EK124" s="65"/>
      <c r="EL124" s="64"/>
      <c r="EM124" s="65"/>
      <c r="EN124" s="64"/>
      <c r="EO124" s="65"/>
      <c r="EP124" s="64"/>
      <c r="EQ124" s="65"/>
      <c r="ER124" s="64"/>
      <c r="ES124" s="65"/>
      <c r="ET124" s="64"/>
      <c r="EU124" s="65"/>
      <c r="EV124" s="64"/>
      <c r="EW124" s="65"/>
      <c r="EX124" s="64"/>
      <c r="EY124" s="65"/>
      <c r="EZ124" s="64"/>
      <c r="FA124" s="65"/>
      <c r="FB124" s="64"/>
      <c r="FC124" s="65"/>
      <c r="FD124" s="64"/>
      <c r="FE124" s="65"/>
      <c r="FF124" s="64"/>
      <c r="FG124" s="65"/>
      <c r="FH124" s="64"/>
      <c r="FI124" s="65"/>
      <c r="FJ124" s="64"/>
      <c r="FK124" s="65"/>
      <c r="FL124" s="64"/>
      <c r="FM124" s="65"/>
      <c r="FN124" s="64"/>
      <c r="FO124" s="65"/>
      <c r="FP124" s="64"/>
      <c r="FQ124" s="65"/>
      <c r="FR124" s="64"/>
      <c r="FS124" s="65"/>
      <c r="FT124" s="64"/>
      <c r="FU124" s="65"/>
      <c r="FV124" s="64"/>
      <c r="FW124" s="65"/>
      <c r="FX124" s="64"/>
      <c r="FY124" s="65"/>
      <c r="FZ124" s="64"/>
      <c r="GA124" s="65"/>
      <c r="GB124" s="64"/>
      <c r="GC124" s="65"/>
      <c r="GD124" s="64"/>
      <c r="GE124" s="65"/>
      <c r="GF124" s="64"/>
      <c r="GG124" s="65"/>
      <c r="GH124" s="64"/>
      <c r="GI124" s="65"/>
      <c r="GJ124" s="64"/>
      <c r="GK124" s="65"/>
      <c r="GL124" s="64"/>
      <c r="GM124" s="65"/>
      <c r="GN124" s="64"/>
      <c r="GO124" s="65"/>
      <c r="GP124" s="64"/>
      <c r="GQ124" s="65"/>
      <c r="GR124" s="64"/>
      <c r="GS124" s="65"/>
      <c r="GT124" s="64"/>
      <c r="GU124" s="65"/>
      <c r="GV124" s="64"/>
      <c r="GW124" s="65"/>
      <c r="GX124" s="64"/>
      <c r="GY124" s="65"/>
      <c r="GZ124" s="64"/>
      <c r="HA124" s="65"/>
      <c r="HB124" s="64"/>
      <c r="HC124" s="65"/>
      <c r="HD124" s="64"/>
      <c r="HE124" s="65"/>
      <c r="HF124" s="64"/>
      <c r="HG124" s="65"/>
      <c r="HH124" s="64"/>
      <c r="HI124" s="65"/>
      <c r="HJ124" s="64"/>
      <c r="HK124" s="65"/>
      <c r="HL124" s="64"/>
      <c r="HM124" s="65"/>
      <c r="HN124" s="64"/>
      <c r="HO124" s="65"/>
      <c r="HP124" s="64"/>
      <c r="HQ124" s="65"/>
      <c r="HR124" s="64"/>
      <c r="HS124" s="65"/>
      <c r="HT124" s="64"/>
      <c r="HU124" s="65"/>
      <c r="HV124" s="64"/>
      <c r="HW124" s="65"/>
      <c r="HX124" s="64"/>
      <c r="HY124" s="65"/>
      <c r="HZ124" s="64"/>
      <c r="IA124" s="65"/>
      <c r="IB124" s="64"/>
      <c r="IC124" s="65"/>
      <c r="ID124" s="64"/>
      <c r="IE124" s="65"/>
      <c r="IF124" s="64"/>
      <c r="IG124" s="65"/>
      <c r="IH124" s="64"/>
      <c r="II124" s="65"/>
      <c r="IJ124" s="64"/>
      <c r="IK124" s="65"/>
      <c r="IL124" s="64"/>
      <c r="IM124" s="65"/>
      <c r="IN124" s="64"/>
      <c r="IO124" s="65"/>
      <c r="IP124" s="64"/>
      <c r="IQ124" s="65"/>
      <c r="IR124" s="64"/>
      <c r="IS124" s="65"/>
      <c r="IT124" s="64"/>
      <c r="IU124" s="65"/>
      <c r="IV124" s="64"/>
      <c r="IW124" s="65"/>
      <c r="IX124" s="64"/>
      <c r="IY124" s="65"/>
      <c r="IZ124" s="64"/>
      <c r="JA124" s="65"/>
      <c r="JB124" s="64"/>
      <c r="JC124" s="65"/>
      <c r="JD124" s="64"/>
      <c r="JE124" s="65"/>
      <c r="JF124" s="64"/>
      <c r="JG124" s="65"/>
      <c r="JH124" s="64"/>
      <c r="JI124" s="65"/>
      <c r="JJ124" s="64"/>
      <c r="JK124" s="65"/>
      <c r="JL124" s="64"/>
      <c r="JM124" s="65"/>
      <c r="JN124" s="64"/>
      <c r="JO124" s="65"/>
      <c r="JP124" s="64"/>
      <c r="JQ124" s="65"/>
      <c r="JR124" s="64"/>
      <c r="JS124" s="65"/>
      <c r="JT124" s="64"/>
      <c r="JU124" s="65"/>
      <c r="JV124" s="64"/>
      <c r="JW124" s="65"/>
      <c r="JX124" s="64"/>
      <c r="JY124" s="65"/>
      <c r="JZ124" s="64"/>
      <c r="KA124" s="65"/>
      <c r="KB124" s="64"/>
      <c r="KC124" s="65"/>
      <c r="KD124" s="64"/>
      <c r="KE124" s="65"/>
      <c r="KF124" s="64"/>
      <c r="KG124" s="65"/>
      <c r="KH124" s="64"/>
      <c r="KI124" s="65"/>
      <c r="KJ124" s="64"/>
      <c r="KK124" s="65"/>
      <c r="KL124" s="64"/>
      <c r="KM124" s="65"/>
      <c r="KN124" s="64"/>
      <c r="KO124" s="65"/>
      <c r="KP124" s="64"/>
      <c r="KQ124" s="65"/>
      <c r="KR124" s="64"/>
      <c r="KS124" s="65"/>
      <c r="KT124" s="64"/>
      <c r="KU124" s="65"/>
      <c r="KV124" s="64"/>
      <c r="KW124" s="65"/>
      <c r="KX124" s="64"/>
      <c r="KY124" s="65"/>
      <c r="KZ124" s="64"/>
      <c r="LA124" s="65"/>
      <c r="LB124" s="64"/>
      <c r="LC124" s="65"/>
      <c r="LD124" s="64"/>
      <c r="LE124" s="65"/>
      <c r="LH124" s="3">
        <f t="shared" si="126"/>
        <v>1.2673440289654907</v>
      </c>
      <c r="LI124" s="10">
        <f t="shared" si="129"/>
        <v>0.65413844343107008</v>
      </c>
      <c r="LK124" s="12">
        <f t="shared" si="90"/>
        <v>1.2673440289654907</v>
      </c>
      <c r="LL124" s="10" cm="1">
        <f t="array" ref="LL124">INDEX(drag_functions_data,Q124,(2*chosen_drag_function))*$B$3</f>
        <v>0.65413844343107008</v>
      </c>
      <c r="LO124" s="3" t="e">
        <f t="shared" si="127"/>
        <v>#N/A</v>
      </c>
      <c r="LP124" s="10" t="e">
        <f t="shared" si="130"/>
        <v>#N/A</v>
      </c>
      <c r="LR124" s="12">
        <f t="shared" si="91"/>
        <v>0</v>
      </c>
      <c r="LS124" s="10" cm="1">
        <f t="array" ref="LS124">INDEX(drag_functions_data,Q124,(2*$B$6)) * $B$7</f>
        <v>0</v>
      </c>
      <c r="ME124" t="str">
        <f t="shared" si="92"/>
        <v/>
      </c>
      <c r="MG124" t="str">
        <f t="shared" si="93"/>
        <v/>
      </c>
      <c r="MI124" t="str">
        <f t="shared" si="94"/>
        <v/>
      </c>
      <c r="MK124">
        <f t="shared" si="135"/>
        <v>1.6706653260669697</v>
      </c>
      <c r="MM124" t="str">
        <f t="shared" si="136"/>
        <v/>
      </c>
      <c r="MO124" t="str">
        <f t="shared" si="95"/>
        <v/>
      </c>
      <c r="MQ124" t="str">
        <f t="shared" si="96"/>
        <v/>
      </c>
      <c r="MS124" t="str">
        <f t="shared" si="97"/>
        <v/>
      </c>
      <c r="MU124" t="str">
        <f t="shared" si="98"/>
        <v/>
      </c>
      <c r="MW124" t="str">
        <f t="shared" si="99"/>
        <v/>
      </c>
      <c r="MY124" t="str">
        <f t="shared" si="100"/>
        <v/>
      </c>
      <c r="NA124" t="str">
        <f t="shared" si="101"/>
        <v/>
      </c>
      <c r="NC124" t="str">
        <f t="shared" si="102"/>
        <v/>
      </c>
      <c r="NE124" t="str">
        <f t="shared" si="103"/>
        <v/>
      </c>
      <c r="NG124" t="str">
        <f t="shared" si="104"/>
        <v/>
      </c>
      <c r="NI124" t="str">
        <f t="shared" si="105"/>
        <v/>
      </c>
      <c r="NK124" t="str">
        <f t="shared" si="106"/>
        <v/>
      </c>
      <c r="NM124" t="str">
        <f t="shared" si="107"/>
        <v/>
      </c>
      <c r="NO124" t="str">
        <f t="shared" si="108"/>
        <v/>
      </c>
      <c r="NQ124" t="str">
        <f t="shared" si="109"/>
        <v/>
      </c>
      <c r="NS124" t="str">
        <f t="shared" si="110"/>
        <v/>
      </c>
      <c r="NU124" t="str">
        <f t="shared" si="111"/>
        <v/>
      </c>
      <c r="NW124" t="str">
        <f t="shared" si="133"/>
        <v/>
      </c>
      <c r="NY124" t="str">
        <f t="shared" si="134"/>
        <v/>
      </c>
      <c r="OA124" t="str">
        <f t="shared" si="112"/>
        <v/>
      </c>
      <c r="OC124" t="str">
        <f t="shared" si="113"/>
        <v/>
      </c>
      <c r="OE124" t="str">
        <f t="shared" si="114"/>
        <v/>
      </c>
      <c r="OG124" t="str">
        <f t="shared" si="115"/>
        <v/>
      </c>
      <c r="OI124" t="str">
        <f t="shared" si="116"/>
        <v/>
      </c>
      <c r="OK124" t="str">
        <f t="shared" si="117"/>
        <v/>
      </c>
      <c r="OM124" t="str">
        <f t="shared" si="118"/>
        <v/>
      </c>
      <c r="OO124" t="str">
        <f t="shared" si="119"/>
        <v/>
      </c>
      <c r="OQ124" t="str">
        <f t="shared" si="120"/>
        <v/>
      </c>
      <c r="OS124" t="str">
        <f t="shared" si="121"/>
        <v/>
      </c>
      <c r="OU124" t="str">
        <f t="shared" si="122"/>
        <v/>
      </c>
      <c r="OW124" t="str">
        <f t="shared" si="123"/>
        <v/>
      </c>
      <c r="OY124" t="str">
        <f t="shared" si="124"/>
        <v/>
      </c>
      <c r="PA124" t="str">
        <f t="shared" si="125"/>
        <v/>
      </c>
    </row>
    <row r="125" spans="17:417" x14ac:dyDescent="0.25">
      <c r="Q125" s="38">
        <f t="shared" si="128"/>
        <v>110</v>
      </c>
      <c r="R125" s="25"/>
      <c r="S125" s="24"/>
      <c r="T125" s="25"/>
      <c r="U125" s="26"/>
      <c r="V125" s="24"/>
      <c r="W125" s="24"/>
      <c r="X125" s="25">
        <v>1.2808988961330219</v>
      </c>
      <c r="Y125" s="26">
        <v>0.65606873937239851</v>
      </c>
      <c r="Z125" s="24"/>
      <c r="AA125" s="26"/>
      <c r="AB125" s="25"/>
      <c r="AC125" s="26"/>
      <c r="AD125" s="5"/>
      <c r="AE125" s="4"/>
      <c r="AF125" s="25"/>
      <c r="AG125" s="26"/>
      <c r="AH125" s="5"/>
      <c r="AI125" s="4"/>
      <c r="AJ125" s="25"/>
      <c r="AK125" s="26"/>
      <c r="AL125" s="5"/>
      <c r="AM125" s="4"/>
      <c r="AN125" s="25"/>
      <c r="AO125" s="26"/>
      <c r="AP125" s="5"/>
      <c r="AQ125" s="4"/>
      <c r="AR125" s="25"/>
      <c r="AS125" s="26"/>
      <c r="AT125" s="5"/>
      <c r="AU125" s="4"/>
      <c r="AV125" s="5"/>
      <c r="AW125" s="4"/>
      <c r="AX125" s="5"/>
      <c r="AY125" s="4"/>
      <c r="AZ125" s="5"/>
      <c r="BA125" s="4"/>
      <c r="BB125" s="5"/>
      <c r="BC125" s="4"/>
      <c r="BD125" s="5"/>
      <c r="BE125" s="4"/>
      <c r="BF125" s="5"/>
      <c r="BG125" s="4"/>
      <c r="BH125" s="5"/>
      <c r="BI125" s="4"/>
      <c r="BJ125" s="25"/>
      <c r="BK125" s="26"/>
      <c r="BL125" s="5"/>
      <c r="BM125" s="4"/>
      <c r="BN125" s="5"/>
      <c r="BO125" s="4"/>
      <c r="BP125" s="5"/>
      <c r="BQ125" s="4"/>
      <c r="BR125" s="5"/>
      <c r="BS125" s="4"/>
      <c r="BT125" s="5"/>
      <c r="BU125" s="4"/>
      <c r="BV125" s="5"/>
      <c r="BW125" s="4"/>
      <c r="BX125" s="5"/>
      <c r="BY125" s="4"/>
      <c r="BZ125" s="5"/>
      <c r="CA125" s="4"/>
      <c r="CB125" s="5"/>
      <c r="CC125" s="4"/>
      <c r="CD125" s="5"/>
      <c r="CE125" s="4"/>
      <c r="CF125" s="5"/>
      <c r="CG125" s="4"/>
      <c r="CH125" s="5"/>
      <c r="CI125" s="4"/>
      <c r="CJ125" s="5"/>
      <c r="CK125" s="4"/>
      <c r="CL125" s="5"/>
      <c r="CM125" s="4"/>
      <c r="CN125" s="25"/>
      <c r="CO125" s="26"/>
      <c r="CP125" s="25"/>
      <c r="CQ125" s="26"/>
      <c r="CR125" s="25"/>
      <c r="CS125" s="26"/>
      <c r="CT125" s="25"/>
      <c r="CU125" s="26"/>
      <c r="CV125" s="25"/>
      <c r="CW125" s="26"/>
      <c r="CX125" s="25"/>
      <c r="CY125" s="26"/>
      <c r="CZ125" s="264"/>
      <c r="DA125" s="265"/>
      <c r="DB125" s="264"/>
      <c r="DC125" s="265"/>
      <c r="DD125" s="264"/>
      <c r="DE125" s="265"/>
      <c r="DF125" s="64"/>
      <c r="DG125" s="65"/>
      <c r="DH125" s="64"/>
      <c r="DI125" s="65"/>
      <c r="DJ125" s="64"/>
      <c r="DK125" s="65"/>
      <c r="DL125" s="64"/>
      <c r="DM125" s="65"/>
      <c r="DN125" s="64"/>
      <c r="DO125" s="65"/>
      <c r="DP125" s="64"/>
      <c r="DQ125" s="65"/>
      <c r="DR125" s="64"/>
      <c r="DS125" s="65"/>
      <c r="DT125" s="64"/>
      <c r="DU125" s="65"/>
      <c r="DV125" s="64"/>
      <c r="DW125" s="65"/>
      <c r="DX125" s="64"/>
      <c r="DY125" s="65"/>
      <c r="DZ125" s="64"/>
      <c r="EA125" s="65"/>
      <c r="EB125" s="64"/>
      <c r="EC125" s="65"/>
      <c r="ED125" s="64"/>
      <c r="EE125" s="65"/>
      <c r="EF125" s="64"/>
      <c r="EG125" s="65"/>
      <c r="EH125" s="64"/>
      <c r="EI125" s="65"/>
      <c r="EJ125" s="64"/>
      <c r="EK125" s="65"/>
      <c r="EL125" s="64"/>
      <c r="EM125" s="65"/>
      <c r="EN125" s="64"/>
      <c r="EO125" s="65"/>
      <c r="EP125" s="64"/>
      <c r="EQ125" s="65"/>
      <c r="ER125" s="64"/>
      <c r="ES125" s="65"/>
      <c r="ET125" s="64"/>
      <c r="EU125" s="65"/>
      <c r="EV125" s="64"/>
      <c r="EW125" s="65"/>
      <c r="EX125" s="64"/>
      <c r="EY125" s="65"/>
      <c r="EZ125" s="64"/>
      <c r="FA125" s="65"/>
      <c r="FB125" s="64"/>
      <c r="FC125" s="65"/>
      <c r="FD125" s="64"/>
      <c r="FE125" s="65"/>
      <c r="FF125" s="64"/>
      <c r="FG125" s="65"/>
      <c r="FH125" s="64"/>
      <c r="FI125" s="65"/>
      <c r="FJ125" s="64"/>
      <c r="FK125" s="65"/>
      <c r="FL125" s="64"/>
      <c r="FM125" s="65"/>
      <c r="FN125" s="64"/>
      <c r="FO125" s="65"/>
      <c r="FP125" s="64"/>
      <c r="FQ125" s="65"/>
      <c r="FR125" s="64"/>
      <c r="FS125" s="65"/>
      <c r="FT125" s="64"/>
      <c r="FU125" s="65"/>
      <c r="FV125" s="64"/>
      <c r="FW125" s="65"/>
      <c r="FX125" s="64"/>
      <c r="FY125" s="65"/>
      <c r="FZ125" s="64"/>
      <c r="GA125" s="65"/>
      <c r="GB125" s="64"/>
      <c r="GC125" s="65"/>
      <c r="GD125" s="64"/>
      <c r="GE125" s="65"/>
      <c r="GF125" s="64"/>
      <c r="GG125" s="65"/>
      <c r="GH125" s="64"/>
      <c r="GI125" s="65"/>
      <c r="GJ125" s="64"/>
      <c r="GK125" s="65"/>
      <c r="GL125" s="64"/>
      <c r="GM125" s="65"/>
      <c r="GN125" s="64"/>
      <c r="GO125" s="65"/>
      <c r="GP125" s="64"/>
      <c r="GQ125" s="65"/>
      <c r="GR125" s="64"/>
      <c r="GS125" s="65"/>
      <c r="GT125" s="64"/>
      <c r="GU125" s="65"/>
      <c r="GV125" s="64"/>
      <c r="GW125" s="65"/>
      <c r="GX125" s="64"/>
      <c r="GY125" s="65"/>
      <c r="GZ125" s="64"/>
      <c r="HA125" s="65"/>
      <c r="HB125" s="64"/>
      <c r="HC125" s="65"/>
      <c r="HD125" s="64"/>
      <c r="HE125" s="65"/>
      <c r="HF125" s="64"/>
      <c r="HG125" s="65"/>
      <c r="HH125" s="64"/>
      <c r="HI125" s="65"/>
      <c r="HJ125" s="64"/>
      <c r="HK125" s="65"/>
      <c r="HL125" s="64"/>
      <c r="HM125" s="65"/>
      <c r="HN125" s="64"/>
      <c r="HO125" s="65"/>
      <c r="HP125" s="64"/>
      <c r="HQ125" s="65"/>
      <c r="HR125" s="64"/>
      <c r="HS125" s="65"/>
      <c r="HT125" s="64"/>
      <c r="HU125" s="65"/>
      <c r="HV125" s="64"/>
      <c r="HW125" s="65"/>
      <c r="HX125" s="64"/>
      <c r="HY125" s="65"/>
      <c r="HZ125" s="64"/>
      <c r="IA125" s="65"/>
      <c r="IB125" s="64"/>
      <c r="IC125" s="65"/>
      <c r="ID125" s="64"/>
      <c r="IE125" s="65"/>
      <c r="IF125" s="64"/>
      <c r="IG125" s="65"/>
      <c r="IH125" s="64"/>
      <c r="II125" s="65"/>
      <c r="IJ125" s="64"/>
      <c r="IK125" s="65"/>
      <c r="IL125" s="64"/>
      <c r="IM125" s="65"/>
      <c r="IN125" s="64"/>
      <c r="IO125" s="65"/>
      <c r="IP125" s="64"/>
      <c r="IQ125" s="65"/>
      <c r="IR125" s="64"/>
      <c r="IS125" s="65"/>
      <c r="IT125" s="64"/>
      <c r="IU125" s="65"/>
      <c r="IV125" s="64"/>
      <c r="IW125" s="65"/>
      <c r="IX125" s="64"/>
      <c r="IY125" s="65"/>
      <c r="IZ125" s="64"/>
      <c r="JA125" s="65"/>
      <c r="JB125" s="64"/>
      <c r="JC125" s="65"/>
      <c r="JD125" s="64"/>
      <c r="JE125" s="65"/>
      <c r="JF125" s="64"/>
      <c r="JG125" s="65"/>
      <c r="JH125" s="64"/>
      <c r="JI125" s="65"/>
      <c r="JJ125" s="64"/>
      <c r="JK125" s="65"/>
      <c r="JL125" s="64"/>
      <c r="JM125" s="65"/>
      <c r="JN125" s="64"/>
      <c r="JO125" s="65"/>
      <c r="JP125" s="64"/>
      <c r="JQ125" s="65"/>
      <c r="JR125" s="64"/>
      <c r="JS125" s="65"/>
      <c r="JT125" s="64"/>
      <c r="JU125" s="65"/>
      <c r="JV125" s="64"/>
      <c r="JW125" s="65"/>
      <c r="JX125" s="64"/>
      <c r="JY125" s="65"/>
      <c r="JZ125" s="64"/>
      <c r="KA125" s="65"/>
      <c r="KB125" s="64"/>
      <c r="KC125" s="65"/>
      <c r="KD125" s="64"/>
      <c r="KE125" s="65"/>
      <c r="KF125" s="64"/>
      <c r="KG125" s="65"/>
      <c r="KH125" s="64"/>
      <c r="KI125" s="65"/>
      <c r="KJ125" s="64"/>
      <c r="KK125" s="65"/>
      <c r="KL125" s="64"/>
      <c r="KM125" s="65"/>
      <c r="KN125" s="64"/>
      <c r="KO125" s="65"/>
      <c r="KP125" s="64"/>
      <c r="KQ125" s="65"/>
      <c r="KR125" s="64"/>
      <c r="KS125" s="65"/>
      <c r="KT125" s="64"/>
      <c r="KU125" s="65"/>
      <c r="KV125" s="64"/>
      <c r="KW125" s="65"/>
      <c r="KX125" s="64"/>
      <c r="KY125" s="65"/>
      <c r="KZ125" s="64"/>
      <c r="LA125" s="65"/>
      <c r="LB125" s="64"/>
      <c r="LC125" s="65"/>
      <c r="LD125" s="64"/>
      <c r="LE125" s="65"/>
      <c r="LH125" s="3">
        <f t="shared" si="126"/>
        <v>1.2808988961330219</v>
      </c>
      <c r="LI125" s="10">
        <f t="shared" si="129"/>
        <v>0.65606873937239851</v>
      </c>
      <c r="LK125" s="12">
        <f t="shared" si="90"/>
        <v>1.2808988961330219</v>
      </c>
      <c r="LL125" s="10" cm="1">
        <f t="array" ref="LL125">INDEX(drag_functions_data,Q125,(2*chosen_drag_function))*$B$3</f>
        <v>0.65606873937239851</v>
      </c>
      <c r="LO125" s="3" t="e">
        <f t="shared" si="127"/>
        <v>#N/A</v>
      </c>
      <c r="LP125" s="10" t="e">
        <f t="shared" si="130"/>
        <v>#N/A</v>
      </c>
      <c r="LR125" s="12">
        <f t="shared" si="91"/>
        <v>0</v>
      </c>
      <c r="LS125" s="10" cm="1">
        <f t="array" ref="LS125">INDEX(drag_functions_data,Q125,(2*$B$6)) * $B$7</f>
        <v>0</v>
      </c>
      <c r="ME125" t="str">
        <f t="shared" si="92"/>
        <v/>
      </c>
      <c r="MG125" t="str">
        <f t="shared" si="93"/>
        <v/>
      </c>
      <c r="MI125" t="str">
        <f t="shared" si="94"/>
        <v/>
      </c>
      <c r="MK125">
        <f t="shared" si="135"/>
        <v>1.6751951023521099</v>
      </c>
      <c r="MM125" t="str">
        <f t="shared" si="136"/>
        <v/>
      </c>
      <c r="MO125" t="str">
        <f t="shared" si="95"/>
        <v/>
      </c>
      <c r="MQ125" t="str">
        <f t="shared" si="96"/>
        <v/>
      </c>
      <c r="MS125" t="str">
        <f t="shared" si="97"/>
        <v/>
      </c>
      <c r="MU125" t="str">
        <f t="shared" si="98"/>
        <v/>
      </c>
      <c r="MW125" t="str">
        <f t="shared" si="99"/>
        <v/>
      </c>
      <c r="MY125" t="str">
        <f t="shared" si="100"/>
        <v/>
      </c>
      <c r="NA125" t="str">
        <f t="shared" si="101"/>
        <v/>
      </c>
      <c r="NC125" t="str">
        <f t="shared" si="102"/>
        <v/>
      </c>
      <c r="NE125" t="str">
        <f t="shared" si="103"/>
        <v/>
      </c>
      <c r="NG125" t="str">
        <f t="shared" si="104"/>
        <v/>
      </c>
      <c r="NI125" t="str">
        <f t="shared" si="105"/>
        <v/>
      </c>
      <c r="NK125" t="str">
        <f t="shared" si="106"/>
        <v/>
      </c>
      <c r="NM125" t="str">
        <f t="shared" si="107"/>
        <v/>
      </c>
      <c r="NO125" t="str">
        <f t="shared" si="108"/>
        <v/>
      </c>
      <c r="NQ125" t="str">
        <f t="shared" si="109"/>
        <v/>
      </c>
      <c r="NS125" t="str">
        <f t="shared" si="110"/>
        <v/>
      </c>
      <c r="NU125" t="str">
        <f t="shared" si="111"/>
        <v/>
      </c>
      <c r="NW125" t="str">
        <f t="shared" si="133"/>
        <v/>
      </c>
      <c r="NY125" t="str">
        <f t="shared" si="134"/>
        <v/>
      </c>
      <c r="OA125" t="str">
        <f t="shared" si="112"/>
        <v/>
      </c>
      <c r="OC125" t="str">
        <f t="shared" si="113"/>
        <v/>
      </c>
      <c r="OE125" t="str">
        <f t="shared" si="114"/>
        <v/>
      </c>
      <c r="OG125" t="str">
        <f t="shared" si="115"/>
        <v/>
      </c>
      <c r="OI125" t="str">
        <f t="shared" si="116"/>
        <v/>
      </c>
      <c r="OK125" t="str">
        <f t="shared" si="117"/>
        <v/>
      </c>
      <c r="OM125" t="str">
        <f t="shared" si="118"/>
        <v/>
      </c>
      <c r="OO125" t="str">
        <f t="shared" si="119"/>
        <v/>
      </c>
      <c r="OQ125" t="str">
        <f t="shared" si="120"/>
        <v/>
      </c>
      <c r="OS125" t="str">
        <f t="shared" si="121"/>
        <v/>
      </c>
      <c r="OU125" t="str">
        <f t="shared" si="122"/>
        <v/>
      </c>
      <c r="OW125" t="str">
        <f t="shared" si="123"/>
        <v/>
      </c>
      <c r="OY125" t="str">
        <f t="shared" si="124"/>
        <v/>
      </c>
      <c r="PA125" t="str">
        <f t="shared" si="125"/>
        <v/>
      </c>
    </row>
    <row r="126" spans="17:417" x14ac:dyDescent="0.25">
      <c r="Q126" s="38">
        <f t="shared" si="128"/>
        <v>111</v>
      </c>
      <c r="R126" s="25"/>
      <c r="S126" s="24"/>
      <c r="T126" s="25"/>
      <c r="U126" s="26"/>
      <c r="V126" s="24"/>
      <c r="W126" s="24"/>
      <c r="X126" s="25">
        <v>1.2943118157828528</v>
      </c>
      <c r="Y126" s="26">
        <v>0.65784757835987373</v>
      </c>
      <c r="Z126" s="24"/>
      <c r="AA126" s="26"/>
      <c r="AB126" s="25"/>
      <c r="AC126" s="26"/>
      <c r="AD126" s="5"/>
      <c r="AE126" s="4"/>
      <c r="AF126" s="25"/>
      <c r="AG126" s="26"/>
      <c r="AH126" s="5"/>
      <c r="AI126" s="4"/>
      <c r="AJ126" s="5"/>
      <c r="AK126" s="4"/>
      <c r="AL126" s="5"/>
      <c r="AM126" s="4"/>
      <c r="AN126" s="5"/>
      <c r="AO126" s="4"/>
      <c r="AP126" s="5"/>
      <c r="AQ126" s="4"/>
      <c r="AR126" s="25"/>
      <c r="AS126" s="26"/>
      <c r="AT126" s="5"/>
      <c r="AU126" s="4"/>
      <c r="AV126" s="5"/>
      <c r="AW126" s="4"/>
      <c r="AX126" s="5"/>
      <c r="AY126" s="4"/>
      <c r="AZ126" s="5"/>
      <c r="BA126" s="4"/>
      <c r="BB126" s="5"/>
      <c r="BC126" s="4"/>
      <c r="BD126" s="5"/>
      <c r="BE126" s="4"/>
      <c r="BF126" s="5"/>
      <c r="BG126" s="4"/>
      <c r="BH126" s="5"/>
      <c r="BI126" s="4"/>
      <c r="BJ126" s="25"/>
      <c r="BK126" s="26"/>
      <c r="BL126" s="5"/>
      <c r="BM126" s="4"/>
      <c r="BN126" s="5"/>
      <c r="BO126" s="4"/>
      <c r="BP126" s="5"/>
      <c r="BQ126" s="4"/>
      <c r="BR126" s="5"/>
      <c r="BS126" s="4"/>
      <c r="BT126" s="5"/>
      <c r="BU126" s="4"/>
      <c r="BV126" s="5"/>
      <c r="BW126" s="4"/>
      <c r="BX126" s="5"/>
      <c r="BY126" s="4"/>
      <c r="BZ126" s="5"/>
      <c r="CA126" s="4"/>
      <c r="CB126" s="5"/>
      <c r="CC126" s="4"/>
      <c r="CD126" s="5"/>
      <c r="CE126" s="4"/>
      <c r="CF126" s="5"/>
      <c r="CG126" s="4"/>
      <c r="CH126" s="5"/>
      <c r="CI126" s="4"/>
      <c r="CJ126" s="5"/>
      <c r="CK126" s="4"/>
      <c r="CL126" s="5"/>
      <c r="CM126" s="4"/>
      <c r="CN126" s="25"/>
      <c r="CO126" s="26"/>
      <c r="CP126" s="25"/>
      <c r="CQ126" s="26"/>
      <c r="CR126" s="25"/>
      <c r="CS126" s="26"/>
      <c r="CT126" s="25"/>
      <c r="CU126" s="26"/>
      <c r="CV126" s="25"/>
      <c r="CW126" s="26"/>
      <c r="CX126" s="25"/>
      <c r="CY126" s="26"/>
      <c r="CZ126" s="264"/>
      <c r="DA126" s="265"/>
      <c r="DB126" s="264"/>
      <c r="DC126" s="265"/>
      <c r="DD126" s="264"/>
      <c r="DE126" s="265"/>
      <c r="DF126" s="64"/>
      <c r="DG126" s="65"/>
      <c r="DH126" s="64"/>
      <c r="DI126" s="65"/>
      <c r="DJ126" s="64"/>
      <c r="DK126" s="65"/>
      <c r="DL126" s="64"/>
      <c r="DM126" s="65"/>
      <c r="DN126" s="64"/>
      <c r="DO126" s="65"/>
      <c r="DP126" s="64"/>
      <c r="DQ126" s="65"/>
      <c r="DR126" s="64"/>
      <c r="DS126" s="65"/>
      <c r="DT126" s="64"/>
      <c r="DU126" s="65"/>
      <c r="DV126" s="64"/>
      <c r="DW126" s="65"/>
      <c r="DX126" s="64"/>
      <c r="DY126" s="65"/>
      <c r="DZ126" s="64"/>
      <c r="EA126" s="65"/>
      <c r="EB126" s="64"/>
      <c r="EC126" s="65"/>
      <c r="ED126" s="64"/>
      <c r="EE126" s="65"/>
      <c r="EF126" s="64"/>
      <c r="EG126" s="65"/>
      <c r="EH126" s="64"/>
      <c r="EI126" s="65"/>
      <c r="EJ126" s="64"/>
      <c r="EK126" s="65"/>
      <c r="EL126" s="64"/>
      <c r="EM126" s="65"/>
      <c r="EN126" s="64"/>
      <c r="EO126" s="65"/>
      <c r="EP126" s="64"/>
      <c r="EQ126" s="65"/>
      <c r="ER126" s="64"/>
      <c r="ES126" s="65"/>
      <c r="ET126" s="64"/>
      <c r="EU126" s="65"/>
      <c r="EV126" s="64"/>
      <c r="EW126" s="65"/>
      <c r="EX126" s="64"/>
      <c r="EY126" s="65"/>
      <c r="EZ126" s="64"/>
      <c r="FA126" s="65"/>
      <c r="FB126" s="64"/>
      <c r="FC126" s="65"/>
      <c r="FD126" s="64"/>
      <c r="FE126" s="65"/>
      <c r="FF126" s="64"/>
      <c r="FG126" s="65"/>
      <c r="FH126" s="64"/>
      <c r="FI126" s="65"/>
      <c r="FJ126" s="64"/>
      <c r="FK126" s="65"/>
      <c r="FL126" s="64"/>
      <c r="FM126" s="65"/>
      <c r="FN126" s="64"/>
      <c r="FO126" s="65"/>
      <c r="FP126" s="64"/>
      <c r="FQ126" s="65"/>
      <c r="FR126" s="64"/>
      <c r="FS126" s="65"/>
      <c r="FT126" s="64"/>
      <c r="FU126" s="65"/>
      <c r="FV126" s="64"/>
      <c r="FW126" s="65"/>
      <c r="FX126" s="64"/>
      <c r="FY126" s="65"/>
      <c r="FZ126" s="64"/>
      <c r="GA126" s="65"/>
      <c r="GB126" s="64"/>
      <c r="GC126" s="65"/>
      <c r="GD126" s="64"/>
      <c r="GE126" s="65"/>
      <c r="GF126" s="64"/>
      <c r="GG126" s="65"/>
      <c r="GH126" s="64"/>
      <c r="GI126" s="65"/>
      <c r="GJ126" s="64"/>
      <c r="GK126" s="65"/>
      <c r="GL126" s="64"/>
      <c r="GM126" s="65"/>
      <c r="GN126" s="64"/>
      <c r="GO126" s="65"/>
      <c r="GP126" s="64"/>
      <c r="GQ126" s="65"/>
      <c r="GR126" s="64"/>
      <c r="GS126" s="65"/>
      <c r="GT126" s="64"/>
      <c r="GU126" s="65"/>
      <c r="GV126" s="64"/>
      <c r="GW126" s="65"/>
      <c r="GX126" s="64"/>
      <c r="GY126" s="65"/>
      <c r="GZ126" s="64"/>
      <c r="HA126" s="65"/>
      <c r="HB126" s="64"/>
      <c r="HC126" s="65"/>
      <c r="HD126" s="64"/>
      <c r="HE126" s="65"/>
      <c r="HF126" s="64"/>
      <c r="HG126" s="65"/>
      <c r="HH126" s="64"/>
      <c r="HI126" s="65"/>
      <c r="HJ126" s="64"/>
      <c r="HK126" s="65"/>
      <c r="HL126" s="64"/>
      <c r="HM126" s="65"/>
      <c r="HN126" s="64"/>
      <c r="HO126" s="65"/>
      <c r="HP126" s="64"/>
      <c r="HQ126" s="65"/>
      <c r="HR126" s="64"/>
      <c r="HS126" s="65"/>
      <c r="HT126" s="64"/>
      <c r="HU126" s="65"/>
      <c r="HV126" s="64"/>
      <c r="HW126" s="65"/>
      <c r="HX126" s="64"/>
      <c r="HY126" s="65"/>
      <c r="HZ126" s="64"/>
      <c r="IA126" s="65"/>
      <c r="IB126" s="64"/>
      <c r="IC126" s="65"/>
      <c r="ID126" s="64"/>
      <c r="IE126" s="65"/>
      <c r="IF126" s="64"/>
      <c r="IG126" s="65"/>
      <c r="IH126" s="64"/>
      <c r="II126" s="65"/>
      <c r="IJ126" s="64"/>
      <c r="IK126" s="65"/>
      <c r="IL126" s="64"/>
      <c r="IM126" s="65"/>
      <c r="IN126" s="64"/>
      <c r="IO126" s="65"/>
      <c r="IP126" s="64"/>
      <c r="IQ126" s="65"/>
      <c r="IR126" s="64"/>
      <c r="IS126" s="65"/>
      <c r="IT126" s="64"/>
      <c r="IU126" s="65"/>
      <c r="IV126" s="64"/>
      <c r="IW126" s="65"/>
      <c r="IX126" s="64"/>
      <c r="IY126" s="65"/>
      <c r="IZ126" s="64"/>
      <c r="JA126" s="65"/>
      <c r="JB126" s="64"/>
      <c r="JC126" s="65"/>
      <c r="JD126" s="64"/>
      <c r="JE126" s="65"/>
      <c r="JF126" s="64"/>
      <c r="JG126" s="65"/>
      <c r="JH126" s="64"/>
      <c r="JI126" s="65"/>
      <c r="JJ126" s="64"/>
      <c r="JK126" s="65"/>
      <c r="JL126" s="64"/>
      <c r="JM126" s="65"/>
      <c r="JN126" s="64"/>
      <c r="JO126" s="65"/>
      <c r="JP126" s="64"/>
      <c r="JQ126" s="65"/>
      <c r="JR126" s="64"/>
      <c r="JS126" s="65"/>
      <c r="JT126" s="64"/>
      <c r="JU126" s="65"/>
      <c r="JV126" s="64"/>
      <c r="JW126" s="65"/>
      <c r="JX126" s="64"/>
      <c r="JY126" s="65"/>
      <c r="JZ126" s="64"/>
      <c r="KA126" s="65"/>
      <c r="KB126" s="64"/>
      <c r="KC126" s="65"/>
      <c r="KD126" s="64"/>
      <c r="KE126" s="65"/>
      <c r="KF126" s="64"/>
      <c r="KG126" s="65"/>
      <c r="KH126" s="64"/>
      <c r="KI126" s="65"/>
      <c r="KJ126" s="64"/>
      <c r="KK126" s="65"/>
      <c r="KL126" s="64"/>
      <c r="KM126" s="65"/>
      <c r="KN126" s="64"/>
      <c r="KO126" s="65"/>
      <c r="KP126" s="64"/>
      <c r="KQ126" s="65"/>
      <c r="KR126" s="64"/>
      <c r="KS126" s="65"/>
      <c r="KT126" s="64"/>
      <c r="KU126" s="65"/>
      <c r="KV126" s="64"/>
      <c r="KW126" s="65"/>
      <c r="KX126" s="64"/>
      <c r="KY126" s="65"/>
      <c r="KZ126" s="64"/>
      <c r="LA126" s="65"/>
      <c r="LB126" s="64"/>
      <c r="LC126" s="65"/>
      <c r="LD126" s="64"/>
      <c r="LE126" s="65"/>
      <c r="LH126" s="3">
        <f t="shared" si="126"/>
        <v>1.2943118157828528</v>
      </c>
      <c r="LI126" s="10">
        <f t="shared" si="129"/>
        <v>0.65784757835987373</v>
      </c>
      <c r="LK126" s="12">
        <f t="shared" si="90"/>
        <v>1.2943118157828528</v>
      </c>
      <c r="LL126" s="10" cm="1">
        <f t="array" ref="LL126">INDEX(drag_functions_data,Q126,(2*chosen_drag_function))*$B$3</f>
        <v>0.65784757835987373</v>
      </c>
      <c r="LO126" s="3" t="e">
        <f t="shared" si="127"/>
        <v>#N/A</v>
      </c>
      <c r="LP126" s="10" t="e">
        <f t="shared" si="130"/>
        <v>#N/A</v>
      </c>
      <c r="LR126" s="12">
        <f t="shared" si="91"/>
        <v>0</v>
      </c>
      <c r="LS126" s="10" cm="1">
        <f t="array" ref="LS126">INDEX(drag_functions_data,Q126,(2*$B$6)) * $B$7</f>
        <v>0</v>
      </c>
      <c r="ME126" t="str">
        <f t="shared" si="92"/>
        <v/>
      </c>
      <c r="MG126" t="str">
        <f t="shared" si="93"/>
        <v/>
      </c>
      <c r="MI126" t="str">
        <f t="shared" si="94"/>
        <v/>
      </c>
      <c r="MK126">
        <f t="shared" si="135"/>
        <v>1.6785476117463294</v>
      </c>
      <c r="MM126" t="str">
        <f t="shared" si="136"/>
        <v/>
      </c>
      <c r="MO126" t="str">
        <f t="shared" si="95"/>
        <v/>
      </c>
      <c r="MQ126" t="str">
        <f t="shared" si="96"/>
        <v/>
      </c>
      <c r="MS126" t="str">
        <f t="shared" si="97"/>
        <v/>
      </c>
      <c r="MU126" t="str">
        <f t="shared" si="98"/>
        <v/>
      </c>
      <c r="MW126" t="str">
        <f t="shared" si="99"/>
        <v/>
      </c>
      <c r="MY126" t="str">
        <f t="shared" si="100"/>
        <v/>
      </c>
      <c r="NA126" t="str">
        <f t="shared" si="101"/>
        <v/>
      </c>
      <c r="NC126" t="str">
        <f t="shared" si="102"/>
        <v/>
      </c>
      <c r="NE126" t="str">
        <f t="shared" si="103"/>
        <v/>
      </c>
      <c r="NG126" t="str">
        <f t="shared" si="104"/>
        <v/>
      </c>
      <c r="NI126" t="str">
        <f t="shared" si="105"/>
        <v/>
      </c>
      <c r="NK126" t="str">
        <f t="shared" si="106"/>
        <v/>
      </c>
      <c r="NM126" t="str">
        <f t="shared" si="107"/>
        <v/>
      </c>
      <c r="NO126" t="str">
        <f t="shared" si="108"/>
        <v/>
      </c>
      <c r="NQ126" t="str">
        <f t="shared" si="109"/>
        <v/>
      </c>
      <c r="NS126" t="str">
        <f t="shared" si="110"/>
        <v/>
      </c>
      <c r="NU126" t="str">
        <f t="shared" si="111"/>
        <v/>
      </c>
      <c r="NW126" t="str">
        <f t="shared" si="133"/>
        <v/>
      </c>
      <c r="NY126" t="str">
        <f t="shared" si="134"/>
        <v/>
      </c>
      <c r="OA126" t="str">
        <f t="shared" si="112"/>
        <v/>
      </c>
      <c r="OC126" t="str">
        <f t="shared" si="113"/>
        <v/>
      </c>
      <c r="OE126" t="str">
        <f t="shared" si="114"/>
        <v/>
      </c>
      <c r="OG126" t="str">
        <f t="shared" si="115"/>
        <v/>
      </c>
      <c r="OI126" t="str">
        <f t="shared" si="116"/>
        <v/>
      </c>
      <c r="OK126" t="str">
        <f t="shared" si="117"/>
        <v/>
      </c>
      <c r="OM126" t="str">
        <f t="shared" si="118"/>
        <v/>
      </c>
      <c r="OO126" t="str">
        <f t="shared" si="119"/>
        <v/>
      </c>
      <c r="OQ126" t="str">
        <f t="shared" si="120"/>
        <v/>
      </c>
      <c r="OS126" t="str">
        <f t="shared" si="121"/>
        <v/>
      </c>
      <c r="OU126" t="str">
        <f t="shared" si="122"/>
        <v/>
      </c>
      <c r="OW126" t="str">
        <f t="shared" si="123"/>
        <v/>
      </c>
      <c r="OY126" t="str">
        <f t="shared" si="124"/>
        <v/>
      </c>
      <c r="PA126" t="str">
        <f t="shared" si="125"/>
        <v/>
      </c>
    </row>
    <row r="127" spans="17:417" x14ac:dyDescent="0.25">
      <c r="Q127" s="38">
        <f t="shared" si="128"/>
        <v>112</v>
      </c>
      <c r="R127" s="25"/>
      <c r="S127" s="24"/>
      <c r="T127" s="25"/>
      <c r="U127" s="26"/>
      <c r="V127" s="24"/>
      <c r="W127" s="24"/>
      <c r="X127" s="25">
        <v>1.3075871561144277</v>
      </c>
      <c r="Y127" s="26">
        <v>0.6591641057203701</v>
      </c>
      <c r="Z127" s="24"/>
      <c r="AA127" s="26"/>
      <c r="AB127" s="25"/>
      <c r="AC127" s="26"/>
      <c r="AD127" s="5"/>
      <c r="AE127" s="4"/>
      <c r="AF127" s="25"/>
      <c r="AG127" s="26"/>
      <c r="AH127" s="5"/>
      <c r="AI127" s="4"/>
      <c r="AJ127" s="5"/>
      <c r="AK127" s="4"/>
      <c r="AL127" s="5"/>
      <c r="AM127" s="4"/>
      <c r="AN127" s="5"/>
      <c r="AO127" s="4"/>
      <c r="AP127" s="5"/>
      <c r="AQ127" s="4"/>
      <c r="AR127" s="25"/>
      <c r="AS127" s="26"/>
      <c r="AT127" s="5"/>
      <c r="AU127" s="4"/>
      <c r="AV127" s="5"/>
      <c r="AW127" s="4"/>
      <c r="AX127" s="5"/>
      <c r="AY127" s="4"/>
      <c r="AZ127" s="5"/>
      <c r="BA127" s="4"/>
      <c r="BB127" s="5"/>
      <c r="BC127" s="4"/>
      <c r="BD127" s="5"/>
      <c r="BE127" s="4"/>
      <c r="BF127" s="5"/>
      <c r="BG127" s="4"/>
      <c r="BH127" s="5"/>
      <c r="BI127" s="4"/>
      <c r="BJ127" s="25"/>
      <c r="BK127" s="26"/>
      <c r="BL127" s="5"/>
      <c r="BM127" s="4"/>
      <c r="BN127" s="5"/>
      <c r="BO127" s="4"/>
      <c r="BP127" s="5"/>
      <c r="BQ127" s="4"/>
      <c r="BR127" s="5"/>
      <c r="BS127" s="4"/>
      <c r="BT127" s="5"/>
      <c r="BU127" s="4"/>
      <c r="BV127" s="5"/>
      <c r="BW127" s="4"/>
      <c r="BX127" s="5"/>
      <c r="BY127" s="4"/>
      <c r="BZ127" s="5"/>
      <c r="CA127" s="4"/>
      <c r="CB127" s="5"/>
      <c r="CC127" s="4"/>
      <c r="CD127" s="5"/>
      <c r="CE127" s="4"/>
      <c r="CF127" s="5"/>
      <c r="CG127" s="4"/>
      <c r="CH127" s="5"/>
      <c r="CI127" s="4"/>
      <c r="CJ127" s="5"/>
      <c r="CK127" s="4"/>
      <c r="CL127" s="5"/>
      <c r="CM127" s="4"/>
      <c r="CN127" s="25"/>
      <c r="CO127" s="26"/>
      <c r="CP127" s="25"/>
      <c r="CQ127" s="26"/>
      <c r="CR127" s="25"/>
      <c r="CS127" s="26"/>
      <c r="CT127" s="25"/>
      <c r="CU127" s="26"/>
      <c r="CV127" s="25"/>
      <c r="CW127" s="26"/>
      <c r="CX127" s="25"/>
      <c r="CY127" s="26"/>
      <c r="CZ127" s="264"/>
      <c r="DA127" s="265"/>
      <c r="DB127" s="264"/>
      <c r="DC127" s="265"/>
      <c r="DD127" s="264"/>
      <c r="DE127" s="265"/>
      <c r="DF127" s="64"/>
      <c r="DG127" s="65"/>
      <c r="DH127" s="64"/>
      <c r="DI127" s="65"/>
      <c r="DJ127" s="64"/>
      <c r="DK127" s="65"/>
      <c r="DL127" s="64"/>
      <c r="DM127" s="65"/>
      <c r="DN127" s="64"/>
      <c r="DO127" s="65"/>
      <c r="DP127" s="64"/>
      <c r="DQ127" s="65"/>
      <c r="DR127" s="64"/>
      <c r="DS127" s="65"/>
      <c r="DT127" s="64"/>
      <c r="DU127" s="65"/>
      <c r="DV127" s="64"/>
      <c r="DW127" s="65"/>
      <c r="DX127" s="64"/>
      <c r="DY127" s="65"/>
      <c r="DZ127" s="64"/>
      <c r="EA127" s="65"/>
      <c r="EB127" s="64"/>
      <c r="EC127" s="65"/>
      <c r="ED127" s="64"/>
      <c r="EE127" s="65"/>
      <c r="EF127" s="64"/>
      <c r="EG127" s="65"/>
      <c r="EH127" s="64"/>
      <c r="EI127" s="65"/>
      <c r="EJ127" s="64"/>
      <c r="EK127" s="65"/>
      <c r="EL127" s="64"/>
      <c r="EM127" s="65"/>
      <c r="EN127" s="64"/>
      <c r="EO127" s="65"/>
      <c r="EP127" s="64"/>
      <c r="EQ127" s="65"/>
      <c r="ER127" s="64"/>
      <c r="ES127" s="65"/>
      <c r="ET127" s="64"/>
      <c r="EU127" s="65"/>
      <c r="EV127" s="64"/>
      <c r="EW127" s="65"/>
      <c r="EX127" s="64"/>
      <c r="EY127" s="65"/>
      <c r="EZ127" s="64"/>
      <c r="FA127" s="65"/>
      <c r="FB127" s="64"/>
      <c r="FC127" s="65"/>
      <c r="FD127" s="64"/>
      <c r="FE127" s="65"/>
      <c r="FF127" s="64"/>
      <c r="FG127" s="65"/>
      <c r="FH127" s="64"/>
      <c r="FI127" s="65"/>
      <c r="FJ127" s="64"/>
      <c r="FK127" s="65"/>
      <c r="FL127" s="64"/>
      <c r="FM127" s="65"/>
      <c r="FN127" s="64"/>
      <c r="FO127" s="65"/>
      <c r="FP127" s="64"/>
      <c r="FQ127" s="65"/>
      <c r="FR127" s="64"/>
      <c r="FS127" s="65"/>
      <c r="FT127" s="64"/>
      <c r="FU127" s="65"/>
      <c r="FV127" s="64"/>
      <c r="FW127" s="65"/>
      <c r="FX127" s="64"/>
      <c r="FY127" s="65"/>
      <c r="FZ127" s="64"/>
      <c r="GA127" s="65"/>
      <c r="GB127" s="64"/>
      <c r="GC127" s="65"/>
      <c r="GD127" s="64"/>
      <c r="GE127" s="65"/>
      <c r="GF127" s="64"/>
      <c r="GG127" s="65"/>
      <c r="GH127" s="64"/>
      <c r="GI127" s="65"/>
      <c r="GJ127" s="64"/>
      <c r="GK127" s="65"/>
      <c r="GL127" s="64"/>
      <c r="GM127" s="65"/>
      <c r="GN127" s="64"/>
      <c r="GO127" s="65"/>
      <c r="GP127" s="64"/>
      <c r="GQ127" s="65"/>
      <c r="GR127" s="64"/>
      <c r="GS127" s="65"/>
      <c r="GT127" s="64"/>
      <c r="GU127" s="65"/>
      <c r="GV127" s="64"/>
      <c r="GW127" s="65"/>
      <c r="GX127" s="64"/>
      <c r="GY127" s="65"/>
      <c r="GZ127" s="64"/>
      <c r="HA127" s="65"/>
      <c r="HB127" s="64"/>
      <c r="HC127" s="65"/>
      <c r="HD127" s="64"/>
      <c r="HE127" s="65"/>
      <c r="HF127" s="64"/>
      <c r="HG127" s="65"/>
      <c r="HH127" s="64"/>
      <c r="HI127" s="65"/>
      <c r="HJ127" s="64"/>
      <c r="HK127" s="65"/>
      <c r="HL127" s="64"/>
      <c r="HM127" s="65"/>
      <c r="HN127" s="64"/>
      <c r="HO127" s="65"/>
      <c r="HP127" s="64"/>
      <c r="HQ127" s="65"/>
      <c r="HR127" s="64"/>
      <c r="HS127" s="65"/>
      <c r="HT127" s="64"/>
      <c r="HU127" s="65"/>
      <c r="HV127" s="64"/>
      <c r="HW127" s="65"/>
      <c r="HX127" s="64"/>
      <c r="HY127" s="65"/>
      <c r="HZ127" s="64"/>
      <c r="IA127" s="65"/>
      <c r="IB127" s="64"/>
      <c r="IC127" s="65"/>
      <c r="ID127" s="64"/>
      <c r="IE127" s="65"/>
      <c r="IF127" s="64"/>
      <c r="IG127" s="65"/>
      <c r="IH127" s="64"/>
      <c r="II127" s="65"/>
      <c r="IJ127" s="64"/>
      <c r="IK127" s="65"/>
      <c r="IL127" s="64"/>
      <c r="IM127" s="65"/>
      <c r="IN127" s="64"/>
      <c r="IO127" s="65"/>
      <c r="IP127" s="64"/>
      <c r="IQ127" s="65"/>
      <c r="IR127" s="64"/>
      <c r="IS127" s="65"/>
      <c r="IT127" s="64"/>
      <c r="IU127" s="65"/>
      <c r="IV127" s="64"/>
      <c r="IW127" s="65"/>
      <c r="IX127" s="64"/>
      <c r="IY127" s="65"/>
      <c r="IZ127" s="64"/>
      <c r="JA127" s="65"/>
      <c r="JB127" s="64"/>
      <c r="JC127" s="65"/>
      <c r="JD127" s="64"/>
      <c r="JE127" s="65"/>
      <c r="JF127" s="64"/>
      <c r="JG127" s="65"/>
      <c r="JH127" s="64"/>
      <c r="JI127" s="65"/>
      <c r="JJ127" s="64"/>
      <c r="JK127" s="65"/>
      <c r="JL127" s="64"/>
      <c r="JM127" s="65"/>
      <c r="JN127" s="64"/>
      <c r="JO127" s="65"/>
      <c r="JP127" s="64"/>
      <c r="JQ127" s="65"/>
      <c r="JR127" s="64"/>
      <c r="JS127" s="65"/>
      <c r="JT127" s="64"/>
      <c r="JU127" s="65"/>
      <c r="JV127" s="64"/>
      <c r="JW127" s="65"/>
      <c r="JX127" s="64"/>
      <c r="JY127" s="65"/>
      <c r="JZ127" s="64"/>
      <c r="KA127" s="65"/>
      <c r="KB127" s="64"/>
      <c r="KC127" s="65"/>
      <c r="KD127" s="64"/>
      <c r="KE127" s="65"/>
      <c r="KF127" s="64"/>
      <c r="KG127" s="65"/>
      <c r="KH127" s="64"/>
      <c r="KI127" s="65"/>
      <c r="KJ127" s="64"/>
      <c r="KK127" s="65"/>
      <c r="KL127" s="64"/>
      <c r="KM127" s="65"/>
      <c r="KN127" s="64"/>
      <c r="KO127" s="65"/>
      <c r="KP127" s="64"/>
      <c r="KQ127" s="65"/>
      <c r="KR127" s="64"/>
      <c r="KS127" s="65"/>
      <c r="KT127" s="64"/>
      <c r="KU127" s="65"/>
      <c r="KV127" s="64"/>
      <c r="KW127" s="65"/>
      <c r="KX127" s="64"/>
      <c r="KY127" s="65"/>
      <c r="KZ127" s="64"/>
      <c r="LA127" s="65"/>
      <c r="LB127" s="64"/>
      <c r="LC127" s="65"/>
      <c r="LD127" s="64"/>
      <c r="LE127" s="65"/>
      <c r="LH127" s="3">
        <f t="shared" si="126"/>
        <v>1.3075871561144277</v>
      </c>
      <c r="LI127" s="10">
        <f t="shared" si="129"/>
        <v>0.6591641057203701</v>
      </c>
      <c r="LK127" s="12">
        <f t="shared" si="90"/>
        <v>1.3075871561144277</v>
      </c>
      <c r="LL127" s="10" cm="1">
        <f t="array" ref="LL127">INDEX(drag_functions_data,Q127,(2*chosen_drag_function))*$B$3</f>
        <v>0.6591641057203701</v>
      </c>
      <c r="LO127" s="3" t="e">
        <f t="shared" si="127"/>
        <v>#N/A</v>
      </c>
      <c r="LP127" s="10" t="e">
        <f t="shared" si="130"/>
        <v>#N/A</v>
      </c>
      <c r="LR127" s="12">
        <f t="shared" si="91"/>
        <v>0</v>
      </c>
      <c r="LS127" s="10" cm="1">
        <f t="array" ref="LS127">INDEX(drag_functions_data,Q127,(2*$B$6)) * $B$7</f>
        <v>0</v>
      </c>
      <c r="ME127" t="str">
        <f t="shared" si="92"/>
        <v/>
      </c>
      <c r="MG127" t="str">
        <f t="shared" si="93"/>
        <v/>
      </c>
      <c r="MI127" t="str">
        <f t="shared" si="94"/>
        <v/>
      </c>
      <c r="MK127">
        <f t="shared" si="135"/>
        <v>1.6830202021224343</v>
      </c>
      <c r="MM127" t="str">
        <f t="shared" si="136"/>
        <v/>
      </c>
      <c r="MO127" t="str">
        <f t="shared" si="95"/>
        <v/>
      </c>
      <c r="MQ127" t="str">
        <f t="shared" si="96"/>
        <v/>
      </c>
      <c r="MS127" t="str">
        <f t="shared" si="97"/>
        <v/>
      </c>
      <c r="MU127" t="str">
        <f t="shared" si="98"/>
        <v/>
      </c>
      <c r="MW127" t="str">
        <f t="shared" si="99"/>
        <v/>
      </c>
      <c r="MY127" t="str">
        <f t="shared" si="100"/>
        <v/>
      </c>
      <c r="NA127" t="str">
        <f t="shared" si="101"/>
        <v/>
      </c>
      <c r="NC127" t="str">
        <f t="shared" si="102"/>
        <v/>
      </c>
      <c r="NE127" t="str">
        <f t="shared" si="103"/>
        <v/>
      </c>
      <c r="NG127" t="str">
        <f t="shared" si="104"/>
        <v/>
      </c>
      <c r="NI127" t="str">
        <f t="shared" si="105"/>
        <v/>
      </c>
      <c r="NK127" t="str">
        <f t="shared" si="106"/>
        <v/>
      </c>
      <c r="NM127" t="str">
        <f t="shared" si="107"/>
        <v/>
      </c>
      <c r="NO127" t="str">
        <f t="shared" si="108"/>
        <v/>
      </c>
      <c r="NQ127" t="str">
        <f t="shared" si="109"/>
        <v/>
      </c>
      <c r="NS127" t="str">
        <f t="shared" si="110"/>
        <v/>
      </c>
      <c r="NU127" t="str">
        <f t="shared" si="111"/>
        <v/>
      </c>
      <c r="NW127" t="str">
        <f t="shared" si="133"/>
        <v/>
      </c>
      <c r="NY127" t="str">
        <f t="shared" si="134"/>
        <v/>
      </c>
      <c r="OA127" t="str">
        <f t="shared" si="112"/>
        <v/>
      </c>
      <c r="OC127" t="str">
        <f t="shared" si="113"/>
        <v/>
      </c>
      <c r="OE127" t="str">
        <f t="shared" si="114"/>
        <v/>
      </c>
      <c r="OG127" t="str">
        <f t="shared" si="115"/>
        <v/>
      </c>
      <c r="OI127" t="str">
        <f t="shared" si="116"/>
        <v/>
      </c>
      <c r="OK127" t="str">
        <f t="shared" si="117"/>
        <v/>
      </c>
      <c r="OM127" t="str">
        <f t="shared" si="118"/>
        <v/>
      </c>
      <c r="OO127" t="str">
        <f t="shared" si="119"/>
        <v/>
      </c>
      <c r="OQ127" t="str">
        <f t="shared" si="120"/>
        <v/>
      </c>
      <c r="OS127" t="str">
        <f t="shared" si="121"/>
        <v/>
      </c>
      <c r="OU127" t="str">
        <f t="shared" si="122"/>
        <v/>
      </c>
      <c r="OW127" t="str">
        <f t="shared" si="123"/>
        <v/>
      </c>
      <c r="OY127" t="str">
        <f t="shared" si="124"/>
        <v/>
      </c>
      <c r="PA127" t="str">
        <f t="shared" si="125"/>
        <v/>
      </c>
    </row>
    <row r="128" spans="17:417" x14ac:dyDescent="0.25">
      <c r="Q128" s="38">
        <f t="shared" si="128"/>
        <v>113</v>
      </c>
      <c r="R128" s="25"/>
      <c r="S128" s="24"/>
      <c r="T128" s="25"/>
      <c r="U128" s="26"/>
      <c r="V128" s="24"/>
      <c r="W128" s="24"/>
      <c r="X128" s="25">
        <v>1.3305003141547778</v>
      </c>
      <c r="Y128" s="26">
        <v>0.66092048785388102</v>
      </c>
      <c r="Z128" s="24"/>
      <c r="AA128" s="26"/>
      <c r="AB128" s="25"/>
      <c r="AC128" s="26"/>
      <c r="AD128" s="5"/>
      <c r="AE128" s="4"/>
      <c r="AF128" s="25"/>
      <c r="AG128" s="26"/>
      <c r="AH128" s="5"/>
      <c r="AI128" s="4"/>
      <c r="AJ128" s="5"/>
      <c r="AK128" s="4"/>
      <c r="AL128" s="5"/>
      <c r="AM128" s="4"/>
      <c r="AN128" s="5"/>
      <c r="AO128" s="4"/>
      <c r="AP128" s="5"/>
      <c r="AQ128" s="4"/>
      <c r="AR128" s="25"/>
      <c r="AS128" s="26"/>
      <c r="AT128" s="5"/>
      <c r="AU128" s="4"/>
      <c r="AV128" s="5"/>
      <c r="AW128" s="4"/>
      <c r="AX128" s="5"/>
      <c r="AY128" s="4"/>
      <c r="AZ128" s="5"/>
      <c r="BA128" s="4"/>
      <c r="BB128" s="5"/>
      <c r="BC128" s="4"/>
      <c r="BD128" s="5"/>
      <c r="BE128" s="4"/>
      <c r="BF128" s="5"/>
      <c r="BG128" s="4"/>
      <c r="BH128" s="5"/>
      <c r="BI128" s="4"/>
      <c r="BJ128" s="25"/>
      <c r="BK128" s="26"/>
      <c r="BL128" s="5"/>
      <c r="BM128" s="4"/>
      <c r="BN128" s="5"/>
      <c r="BO128" s="4"/>
      <c r="BP128" s="5"/>
      <c r="BQ128" s="4"/>
      <c r="BR128" s="5"/>
      <c r="BS128" s="4"/>
      <c r="BT128" s="5"/>
      <c r="BU128" s="4"/>
      <c r="BV128" s="5"/>
      <c r="BW128" s="4"/>
      <c r="BX128" s="5"/>
      <c r="BY128" s="4"/>
      <c r="BZ128" s="5"/>
      <c r="CA128" s="4"/>
      <c r="CB128" s="5"/>
      <c r="CC128" s="4"/>
      <c r="CD128" s="5"/>
      <c r="CE128" s="4"/>
      <c r="CF128" s="5"/>
      <c r="CG128" s="4"/>
      <c r="CH128" s="5"/>
      <c r="CI128" s="4"/>
      <c r="CJ128" s="5"/>
      <c r="CK128" s="4"/>
      <c r="CL128" s="5"/>
      <c r="CM128" s="4"/>
      <c r="CN128" s="25"/>
      <c r="CO128" s="26"/>
      <c r="CP128" s="25"/>
      <c r="CQ128" s="26"/>
      <c r="CR128" s="25"/>
      <c r="CS128" s="26"/>
      <c r="CT128" s="25"/>
      <c r="CU128" s="26"/>
      <c r="CV128" s="25"/>
      <c r="CW128" s="26"/>
      <c r="CX128" s="25"/>
      <c r="CY128" s="26"/>
      <c r="CZ128" s="264"/>
      <c r="DA128" s="265"/>
      <c r="DB128" s="264"/>
      <c r="DC128" s="265"/>
      <c r="DD128" s="264"/>
      <c r="DE128" s="265"/>
      <c r="DF128" s="64"/>
      <c r="DG128" s="65"/>
      <c r="DH128" s="64"/>
      <c r="DI128" s="65"/>
      <c r="DJ128" s="64"/>
      <c r="DK128" s="65"/>
      <c r="DL128" s="64"/>
      <c r="DM128" s="65"/>
      <c r="DN128" s="64"/>
      <c r="DO128" s="65"/>
      <c r="DP128" s="64"/>
      <c r="DQ128" s="65"/>
      <c r="DR128" s="64"/>
      <c r="DS128" s="65"/>
      <c r="DT128" s="64"/>
      <c r="DU128" s="65"/>
      <c r="DV128" s="64"/>
      <c r="DW128" s="65"/>
      <c r="DX128" s="64"/>
      <c r="DY128" s="65"/>
      <c r="DZ128" s="64"/>
      <c r="EA128" s="65"/>
      <c r="EB128" s="64"/>
      <c r="EC128" s="65"/>
      <c r="ED128" s="64"/>
      <c r="EE128" s="65"/>
      <c r="EF128" s="64"/>
      <c r="EG128" s="65"/>
      <c r="EH128" s="64"/>
      <c r="EI128" s="65"/>
      <c r="EJ128" s="64"/>
      <c r="EK128" s="65"/>
      <c r="EL128" s="64"/>
      <c r="EM128" s="65"/>
      <c r="EN128" s="64"/>
      <c r="EO128" s="65"/>
      <c r="EP128" s="64"/>
      <c r="EQ128" s="65"/>
      <c r="ER128" s="64"/>
      <c r="ES128" s="65"/>
      <c r="ET128" s="64"/>
      <c r="EU128" s="65"/>
      <c r="EV128" s="64"/>
      <c r="EW128" s="65"/>
      <c r="EX128" s="64"/>
      <c r="EY128" s="65"/>
      <c r="EZ128" s="64"/>
      <c r="FA128" s="65"/>
      <c r="FB128" s="64"/>
      <c r="FC128" s="65"/>
      <c r="FD128" s="64"/>
      <c r="FE128" s="65"/>
      <c r="FF128" s="64"/>
      <c r="FG128" s="65"/>
      <c r="FH128" s="64"/>
      <c r="FI128" s="65"/>
      <c r="FJ128" s="64"/>
      <c r="FK128" s="65"/>
      <c r="FL128" s="64"/>
      <c r="FM128" s="65"/>
      <c r="FN128" s="64"/>
      <c r="FO128" s="65"/>
      <c r="FP128" s="64"/>
      <c r="FQ128" s="65"/>
      <c r="FR128" s="64"/>
      <c r="FS128" s="65"/>
      <c r="FT128" s="64"/>
      <c r="FU128" s="65"/>
      <c r="FV128" s="64"/>
      <c r="FW128" s="65"/>
      <c r="FX128" s="64"/>
      <c r="FY128" s="65"/>
      <c r="FZ128" s="64"/>
      <c r="GA128" s="65"/>
      <c r="GB128" s="64"/>
      <c r="GC128" s="65"/>
      <c r="GD128" s="64"/>
      <c r="GE128" s="65"/>
      <c r="GF128" s="64"/>
      <c r="GG128" s="65"/>
      <c r="GH128" s="64"/>
      <c r="GI128" s="65"/>
      <c r="GJ128" s="64"/>
      <c r="GK128" s="65"/>
      <c r="GL128" s="64"/>
      <c r="GM128" s="65"/>
      <c r="GN128" s="64"/>
      <c r="GO128" s="65"/>
      <c r="GP128" s="64"/>
      <c r="GQ128" s="65"/>
      <c r="GR128" s="64"/>
      <c r="GS128" s="65"/>
      <c r="GT128" s="64"/>
      <c r="GU128" s="65"/>
      <c r="GV128" s="64"/>
      <c r="GW128" s="65"/>
      <c r="GX128" s="64"/>
      <c r="GY128" s="65"/>
      <c r="GZ128" s="64"/>
      <c r="HA128" s="65"/>
      <c r="HB128" s="64"/>
      <c r="HC128" s="65"/>
      <c r="HD128" s="64"/>
      <c r="HE128" s="65"/>
      <c r="HF128" s="64"/>
      <c r="HG128" s="65"/>
      <c r="HH128" s="64"/>
      <c r="HI128" s="65"/>
      <c r="HJ128" s="64"/>
      <c r="HK128" s="65"/>
      <c r="HL128" s="64"/>
      <c r="HM128" s="65"/>
      <c r="HN128" s="64"/>
      <c r="HO128" s="65"/>
      <c r="HP128" s="64"/>
      <c r="HQ128" s="65"/>
      <c r="HR128" s="64"/>
      <c r="HS128" s="65"/>
      <c r="HT128" s="64"/>
      <c r="HU128" s="65"/>
      <c r="HV128" s="64"/>
      <c r="HW128" s="65"/>
      <c r="HX128" s="64"/>
      <c r="HY128" s="65"/>
      <c r="HZ128" s="64"/>
      <c r="IA128" s="65"/>
      <c r="IB128" s="64"/>
      <c r="IC128" s="65"/>
      <c r="ID128" s="64"/>
      <c r="IE128" s="65"/>
      <c r="IF128" s="64"/>
      <c r="IG128" s="65"/>
      <c r="IH128" s="64"/>
      <c r="II128" s="65"/>
      <c r="IJ128" s="64"/>
      <c r="IK128" s="65"/>
      <c r="IL128" s="64"/>
      <c r="IM128" s="65"/>
      <c r="IN128" s="64"/>
      <c r="IO128" s="65"/>
      <c r="IP128" s="64"/>
      <c r="IQ128" s="65"/>
      <c r="IR128" s="64"/>
      <c r="IS128" s="65"/>
      <c r="IT128" s="64"/>
      <c r="IU128" s="65"/>
      <c r="IV128" s="64"/>
      <c r="IW128" s="65"/>
      <c r="IX128" s="64"/>
      <c r="IY128" s="65"/>
      <c r="IZ128" s="64"/>
      <c r="JA128" s="65"/>
      <c r="JB128" s="64"/>
      <c r="JC128" s="65"/>
      <c r="JD128" s="64"/>
      <c r="JE128" s="65"/>
      <c r="JF128" s="64"/>
      <c r="JG128" s="65"/>
      <c r="JH128" s="64"/>
      <c r="JI128" s="65"/>
      <c r="JJ128" s="64"/>
      <c r="JK128" s="65"/>
      <c r="JL128" s="64"/>
      <c r="JM128" s="65"/>
      <c r="JN128" s="64"/>
      <c r="JO128" s="65"/>
      <c r="JP128" s="64"/>
      <c r="JQ128" s="65"/>
      <c r="JR128" s="64"/>
      <c r="JS128" s="65"/>
      <c r="JT128" s="64"/>
      <c r="JU128" s="65"/>
      <c r="JV128" s="64"/>
      <c r="JW128" s="65"/>
      <c r="JX128" s="64"/>
      <c r="JY128" s="65"/>
      <c r="JZ128" s="64"/>
      <c r="KA128" s="65"/>
      <c r="KB128" s="64"/>
      <c r="KC128" s="65"/>
      <c r="KD128" s="64"/>
      <c r="KE128" s="65"/>
      <c r="KF128" s="64"/>
      <c r="KG128" s="65"/>
      <c r="KH128" s="64"/>
      <c r="KI128" s="65"/>
      <c r="KJ128" s="64"/>
      <c r="KK128" s="65"/>
      <c r="KL128" s="64"/>
      <c r="KM128" s="65"/>
      <c r="KN128" s="64"/>
      <c r="KO128" s="65"/>
      <c r="KP128" s="64"/>
      <c r="KQ128" s="65"/>
      <c r="KR128" s="64"/>
      <c r="KS128" s="65"/>
      <c r="KT128" s="64"/>
      <c r="KU128" s="65"/>
      <c r="KV128" s="64"/>
      <c r="KW128" s="65"/>
      <c r="KX128" s="64"/>
      <c r="KY128" s="65"/>
      <c r="KZ128" s="64"/>
      <c r="LA128" s="65"/>
      <c r="LB128" s="64"/>
      <c r="LC128" s="65"/>
      <c r="LD128" s="64"/>
      <c r="LE128" s="65"/>
      <c r="LH128" s="3">
        <f t="shared" si="126"/>
        <v>1.3305003141547778</v>
      </c>
      <c r="LI128" s="10">
        <f t="shared" si="129"/>
        <v>0.66092048785388102</v>
      </c>
      <c r="LK128" s="12">
        <f t="shared" si="90"/>
        <v>1.3305003141547778</v>
      </c>
      <c r="LL128" s="10" cm="1">
        <f t="array" ref="LL128">INDEX(drag_functions_data,Q128,(2*chosen_drag_function))*$B$3</f>
        <v>0.66092048785388102</v>
      </c>
      <c r="LO128" s="3" t="e">
        <f t="shared" si="127"/>
        <v>#N/A</v>
      </c>
      <c r="LP128" s="10" t="e">
        <f t="shared" si="130"/>
        <v>#N/A</v>
      </c>
      <c r="LR128" s="12">
        <f t="shared" si="91"/>
        <v>0</v>
      </c>
      <c r="LS128" s="10" cm="1">
        <f t="array" ref="LS128">INDEX(drag_functions_data,Q128,(2*$B$6)) * $B$7</f>
        <v>0</v>
      </c>
      <c r="ME128" t="str">
        <f t="shared" si="92"/>
        <v/>
      </c>
      <c r="MG128" t="str">
        <f t="shared" si="93"/>
        <v/>
      </c>
      <c r="MI128" t="str">
        <f t="shared" si="94"/>
        <v/>
      </c>
      <c r="MK128">
        <f t="shared" si="135"/>
        <v>1.6867356716344781</v>
      </c>
      <c r="MM128" t="str">
        <f t="shared" si="136"/>
        <v/>
      </c>
      <c r="MO128" t="str">
        <f t="shared" si="95"/>
        <v/>
      </c>
      <c r="MQ128" t="str">
        <f t="shared" si="96"/>
        <v/>
      </c>
      <c r="MS128" t="str">
        <f t="shared" si="97"/>
        <v/>
      </c>
      <c r="MU128" t="str">
        <f t="shared" si="98"/>
        <v/>
      </c>
      <c r="MW128" t="str">
        <f t="shared" si="99"/>
        <v/>
      </c>
      <c r="MY128" t="str">
        <f t="shared" si="100"/>
        <v/>
      </c>
      <c r="NA128" t="str">
        <f t="shared" si="101"/>
        <v/>
      </c>
      <c r="NC128" t="str">
        <f t="shared" si="102"/>
        <v/>
      </c>
      <c r="NE128" t="str">
        <f t="shared" si="103"/>
        <v/>
      </c>
      <c r="NG128" t="str">
        <f t="shared" si="104"/>
        <v/>
      </c>
      <c r="NI128" t="str">
        <f t="shared" si="105"/>
        <v/>
      </c>
      <c r="NK128" t="str">
        <f t="shared" si="106"/>
        <v/>
      </c>
      <c r="NM128" t="str">
        <f t="shared" si="107"/>
        <v/>
      </c>
      <c r="NO128" t="str">
        <f t="shared" si="108"/>
        <v/>
      </c>
      <c r="NQ128" t="str">
        <f t="shared" si="109"/>
        <v/>
      </c>
      <c r="NS128" t="str">
        <f t="shared" si="110"/>
        <v/>
      </c>
      <c r="NU128" t="str">
        <f t="shared" si="111"/>
        <v/>
      </c>
      <c r="NW128" t="str">
        <f t="shared" si="133"/>
        <v/>
      </c>
      <c r="NY128" t="str">
        <f t="shared" si="134"/>
        <v/>
      </c>
      <c r="OA128" t="str">
        <f t="shared" si="112"/>
        <v/>
      </c>
      <c r="OC128" t="str">
        <f t="shared" si="113"/>
        <v/>
      </c>
      <c r="OE128" t="str">
        <f t="shared" si="114"/>
        <v/>
      </c>
      <c r="OG128" t="str">
        <f t="shared" si="115"/>
        <v/>
      </c>
      <c r="OI128" t="str">
        <f t="shared" si="116"/>
        <v/>
      </c>
      <c r="OK128" t="str">
        <f t="shared" si="117"/>
        <v/>
      </c>
      <c r="OM128" t="str">
        <f t="shared" si="118"/>
        <v/>
      </c>
      <c r="OO128" t="str">
        <f t="shared" si="119"/>
        <v/>
      </c>
      <c r="OQ128" t="str">
        <f t="shared" si="120"/>
        <v/>
      </c>
      <c r="OS128" t="str">
        <f t="shared" si="121"/>
        <v/>
      </c>
      <c r="OU128" t="str">
        <f t="shared" si="122"/>
        <v/>
      </c>
      <c r="OW128" t="str">
        <f t="shared" si="123"/>
        <v/>
      </c>
      <c r="OY128" t="str">
        <f t="shared" si="124"/>
        <v/>
      </c>
      <c r="PA128" t="str">
        <f t="shared" si="125"/>
        <v/>
      </c>
    </row>
    <row r="129" spans="17:417" x14ac:dyDescent="0.25">
      <c r="Q129" s="38">
        <f t="shared" si="128"/>
        <v>114</v>
      </c>
      <c r="R129" s="25"/>
      <c r="S129" s="24"/>
      <c r="T129" s="25"/>
      <c r="U129" s="26"/>
      <c r="V129" s="24"/>
      <c r="W129" s="24"/>
      <c r="X129" s="25">
        <v>1.3625651624295774</v>
      </c>
      <c r="Y129" s="26">
        <v>0.66237954931934029</v>
      </c>
      <c r="Z129" s="24"/>
      <c r="AA129" s="26"/>
      <c r="AB129" s="25"/>
      <c r="AC129" s="26"/>
      <c r="AD129" s="5"/>
      <c r="AE129" s="4"/>
      <c r="AF129" s="25"/>
      <c r="AG129" s="26"/>
      <c r="AH129" s="5"/>
      <c r="AI129" s="4"/>
      <c r="AJ129" s="5"/>
      <c r="AK129" s="4"/>
      <c r="AL129" s="5"/>
      <c r="AM129" s="4"/>
      <c r="AN129" s="5"/>
      <c r="AO129" s="4"/>
      <c r="AP129" s="5"/>
      <c r="AQ129" s="4"/>
      <c r="AR129" s="25"/>
      <c r="AS129" s="26"/>
      <c r="AT129" s="5"/>
      <c r="AU129" s="4"/>
      <c r="AV129" s="5"/>
      <c r="AW129" s="4"/>
      <c r="AX129" s="5"/>
      <c r="AY129" s="4"/>
      <c r="AZ129" s="5"/>
      <c r="BA129" s="4"/>
      <c r="BB129" s="5"/>
      <c r="BC129" s="4"/>
      <c r="BD129" s="5"/>
      <c r="BE129" s="4"/>
      <c r="BF129" s="5"/>
      <c r="BG129" s="4"/>
      <c r="BH129" s="5"/>
      <c r="BI129" s="4"/>
      <c r="BJ129" s="25"/>
      <c r="BK129" s="26"/>
      <c r="BL129" s="5"/>
      <c r="BM129" s="4"/>
      <c r="BN129" s="5"/>
      <c r="BO129" s="4"/>
      <c r="BP129" s="5"/>
      <c r="BQ129" s="4"/>
      <c r="BR129" s="5"/>
      <c r="BS129" s="4"/>
      <c r="BT129" s="5"/>
      <c r="BU129" s="4"/>
      <c r="BV129" s="5"/>
      <c r="BW129" s="4"/>
      <c r="BX129" s="5"/>
      <c r="BY129" s="4"/>
      <c r="BZ129" s="5"/>
      <c r="CA129" s="4"/>
      <c r="CB129" s="5"/>
      <c r="CC129" s="4"/>
      <c r="CD129" s="5"/>
      <c r="CE129" s="4"/>
      <c r="CF129" s="5"/>
      <c r="CG129" s="4"/>
      <c r="CH129" s="5"/>
      <c r="CI129" s="4"/>
      <c r="CJ129" s="5"/>
      <c r="CK129" s="4"/>
      <c r="CL129" s="5"/>
      <c r="CM129" s="4"/>
      <c r="CN129" s="25"/>
      <c r="CO129" s="26"/>
      <c r="CP129" s="25"/>
      <c r="CQ129" s="26"/>
      <c r="CR129" s="25"/>
      <c r="CS129" s="26"/>
      <c r="CT129" s="25"/>
      <c r="CU129" s="26"/>
      <c r="CV129" s="25"/>
      <c r="CW129" s="26"/>
      <c r="CX129" s="25"/>
      <c r="CY129" s="26"/>
      <c r="CZ129" s="264"/>
      <c r="DA129" s="265"/>
      <c r="DB129" s="264"/>
      <c r="DC129" s="265"/>
      <c r="DD129" s="264"/>
      <c r="DE129" s="265"/>
      <c r="DF129" s="64"/>
      <c r="DG129" s="65"/>
      <c r="DH129" s="64"/>
      <c r="DI129" s="65"/>
      <c r="DJ129" s="64"/>
      <c r="DK129" s="65"/>
      <c r="DL129" s="64"/>
      <c r="DM129" s="65"/>
      <c r="DN129" s="64"/>
      <c r="DO129" s="65"/>
      <c r="DP129" s="64"/>
      <c r="DQ129" s="65"/>
      <c r="DR129" s="64"/>
      <c r="DS129" s="65"/>
      <c r="DT129" s="64"/>
      <c r="DU129" s="65"/>
      <c r="DV129" s="64"/>
      <c r="DW129" s="65"/>
      <c r="DX129" s="64"/>
      <c r="DY129" s="65"/>
      <c r="DZ129" s="64"/>
      <c r="EA129" s="65"/>
      <c r="EB129" s="64"/>
      <c r="EC129" s="65"/>
      <c r="ED129" s="64"/>
      <c r="EE129" s="65"/>
      <c r="EF129" s="64"/>
      <c r="EG129" s="65"/>
      <c r="EH129" s="64"/>
      <c r="EI129" s="65"/>
      <c r="EJ129" s="64"/>
      <c r="EK129" s="65"/>
      <c r="EL129" s="64"/>
      <c r="EM129" s="65"/>
      <c r="EN129" s="64"/>
      <c r="EO129" s="65"/>
      <c r="EP129" s="64"/>
      <c r="EQ129" s="65"/>
      <c r="ER129" s="64"/>
      <c r="ES129" s="65"/>
      <c r="ET129" s="64"/>
      <c r="EU129" s="65"/>
      <c r="EV129" s="64"/>
      <c r="EW129" s="65"/>
      <c r="EX129" s="64"/>
      <c r="EY129" s="65"/>
      <c r="EZ129" s="64"/>
      <c r="FA129" s="65"/>
      <c r="FB129" s="64"/>
      <c r="FC129" s="65"/>
      <c r="FD129" s="64"/>
      <c r="FE129" s="65"/>
      <c r="FF129" s="64"/>
      <c r="FG129" s="65"/>
      <c r="FH129" s="64"/>
      <c r="FI129" s="65"/>
      <c r="FJ129" s="64"/>
      <c r="FK129" s="65"/>
      <c r="FL129" s="64"/>
      <c r="FM129" s="65"/>
      <c r="FN129" s="64"/>
      <c r="FO129" s="65"/>
      <c r="FP129" s="64"/>
      <c r="FQ129" s="65"/>
      <c r="FR129" s="64"/>
      <c r="FS129" s="65"/>
      <c r="FT129" s="64"/>
      <c r="FU129" s="65"/>
      <c r="FV129" s="64"/>
      <c r="FW129" s="65"/>
      <c r="FX129" s="64"/>
      <c r="FY129" s="65"/>
      <c r="FZ129" s="64"/>
      <c r="GA129" s="65"/>
      <c r="GB129" s="64"/>
      <c r="GC129" s="65"/>
      <c r="GD129" s="64"/>
      <c r="GE129" s="65"/>
      <c r="GF129" s="64"/>
      <c r="GG129" s="65"/>
      <c r="GH129" s="64"/>
      <c r="GI129" s="65"/>
      <c r="GJ129" s="64"/>
      <c r="GK129" s="65"/>
      <c r="GL129" s="64"/>
      <c r="GM129" s="65"/>
      <c r="GN129" s="64"/>
      <c r="GO129" s="65"/>
      <c r="GP129" s="64"/>
      <c r="GQ129" s="65"/>
      <c r="GR129" s="64"/>
      <c r="GS129" s="65"/>
      <c r="GT129" s="64"/>
      <c r="GU129" s="65"/>
      <c r="GV129" s="64"/>
      <c r="GW129" s="65"/>
      <c r="GX129" s="64"/>
      <c r="GY129" s="65"/>
      <c r="GZ129" s="64"/>
      <c r="HA129" s="65"/>
      <c r="HB129" s="64"/>
      <c r="HC129" s="65"/>
      <c r="HD129" s="64"/>
      <c r="HE129" s="65"/>
      <c r="HF129" s="64"/>
      <c r="HG129" s="65"/>
      <c r="HH129" s="64"/>
      <c r="HI129" s="65"/>
      <c r="HJ129" s="64"/>
      <c r="HK129" s="65"/>
      <c r="HL129" s="64"/>
      <c r="HM129" s="65"/>
      <c r="HN129" s="64"/>
      <c r="HO129" s="65"/>
      <c r="HP129" s="64"/>
      <c r="HQ129" s="65"/>
      <c r="HR129" s="64"/>
      <c r="HS129" s="65"/>
      <c r="HT129" s="64"/>
      <c r="HU129" s="65"/>
      <c r="HV129" s="64"/>
      <c r="HW129" s="65"/>
      <c r="HX129" s="64"/>
      <c r="HY129" s="65"/>
      <c r="HZ129" s="64"/>
      <c r="IA129" s="65"/>
      <c r="IB129" s="64"/>
      <c r="IC129" s="65"/>
      <c r="ID129" s="64"/>
      <c r="IE129" s="65"/>
      <c r="IF129" s="64"/>
      <c r="IG129" s="65"/>
      <c r="IH129" s="64"/>
      <c r="II129" s="65"/>
      <c r="IJ129" s="64"/>
      <c r="IK129" s="65"/>
      <c r="IL129" s="64"/>
      <c r="IM129" s="65"/>
      <c r="IN129" s="64"/>
      <c r="IO129" s="65"/>
      <c r="IP129" s="64"/>
      <c r="IQ129" s="65"/>
      <c r="IR129" s="64"/>
      <c r="IS129" s="65"/>
      <c r="IT129" s="64"/>
      <c r="IU129" s="65"/>
      <c r="IV129" s="64"/>
      <c r="IW129" s="65"/>
      <c r="IX129" s="64"/>
      <c r="IY129" s="65"/>
      <c r="IZ129" s="64"/>
      <c r="JA129" s="65"/>
      <c r="JB129" s="64"/>
      <c r="JC129" s="65"/>
      <c r="JD129" s="64"/>
      <c r="JE129" s="65"/>
      <c r="JF129" s="64"/>
      <c r="JG129" s="65"/>
      <c r="JH129" s="64"/>
      <c r="JI129" s="65"/>
      <c r="JJ129" s="64"/>
      <c r="JK129" s="65"/>
      <c r="JL129" s="64"/>
      <c r="JM129" s="65"/>
      <c r="JN129" s="64"/>
      <c r="JO129" s="65"/>
      <c r="JP129" s="64"/>
      <c r="JQ129" s="65"/>
      <c r="JR129" s="64"/>
      <c r="JS129" s="65"/>
      <c r="JT129" s="64"/>
      <c r="JU129" s="65"/>
      <c r="JV129" s="64"/>
      <c r="JW129" s="65"/>
      <c r="JX129" s="64"/>
      <c r="JY129" s="65"/>
      <c r="JZ129" s="64"/>
      <c r="KA129" s="65"/>
      <c r="KB129" s="64"/>
      <c r="KC129" s="65"/>
      <c r="KD129" s="64"/>
      <c r="KE129" s="65"/>
      <c r="KF129" s="64"/>
      <c r="KG129" s="65"/>
      <c r="KH129" s="64"/>
      <c r="KI129" s="65"/>
      <c r="KJ129" s="64"/>
      <c r="KK129" s="65"/>
      <c r="KL129" s="64"/>
      <c r="KM129" s="65"/>
      <c r="KN129" s="64"/>
      <c r="KO129" s="65"/>
      <c r="KP129" s="64"/>
      <c r="KQ129" s="65"/>
      <c r="KR129" s="64"/>
      <c r="KS129" s="65"/>
      <c r="KT129" s="64"/>
      <c r="KU129" s="65"/>
      <c r="KV129" s="64"/>
      <c r="KW129" s="65"/>
      <c r="KX129" s="64"/>
      <c r="KY129" s="65"/>
      <c r="KZ129" s="64"/>
      <c r="LA129" s="65"/>
      <c r="LB129" s="64"/>
      <c r="LC129" s="65"/>
      <c r="LD129" s="64"/>
      <c r="LE129" s="65"/>
      <c r="LH129" s="3">
        <f t="shared" si="126"/>
        <v>1.3625651624295774</v>
      </c>
      <c r="LI129" s="10">
        <f t="shared" si="129"/>
        <v>0.66237954931934029</v>
      </c>
      <c r="LK129" s="12">
        <f t="shared" si="90"/>
        <v>1.3625651624295774</v>
      </c>
      <c r="LL129" s="10" cm="1">
        <f t="array" ref="LL129">INDEX(drag_functions_data,Q129,(2*chosen_drag_function))*$B$3</f>
        <v>0.66237954931934029</v>
      </c>
      <c r="LO129" s="3" t="e">
        <f t="shared" si="127"/>
        <v>#N/A</v>
      </c>
      <c r="LP129" s="10" t="e">
        <f t="shared" si="130"/>
        <v>#N/A</v>
      </c>
      <c r="LR129" s="12">
        <f t="shared" si="91"/>
        <v>0</v>
      </c>
      <c r="LS129" s="10" cm="1">
        <f t="array" ref="LS129">INDEX(drag_functions_data,Q129,(2*$B$6)) * $B$7</f>
        <v>0</v>
      </c>
      <c r="ME129" t="str">
        <f t="shared" si="92"/>
        <v/>
      </c>
      <c r="MG129" t="str">
        <f t="shared" si="93"/>
        <v/>
      </c>
      <c r="MI129" t="str">
        <f t="shared" si="94"/>
        <v/>
      </c>
      <c r="MK129">
        <f t="shared" si="135"/>
        <v>1.6872327649656482</v>
      </c>
      <c r="MM129" t="str">
        <f t="shared" si="136"/>
        <v/>
      </c>
      <c r="MO129" t="str">
        <f t="shared" si="95"/>
        <v/>
      </c>
      <c r="MQ129" t="str">
        <f t="shared" si="96"/>
        <v/>
      </c>
      <c r="MS129" t="str">
        <f t="shared" si="97"/>
        <v/>
      </c>
      <c r="MU129" t="str">
        <f t="shared" si="98"/>
        <v/>
      </c>
      <c r="MW129" t="str">
        <f t="shared" si="99"/>
        <v/>
      </c>
      <c r="MY129" t="str">
        <f t="shared" si="100"/>
        <v/>
      </c>
      <c r="NA129" t="str">
        <f t="shared" si="101"/>
        <v/>
      </c>
      <c r="NC129" t="str">
        <f t="shared" si="102"/>
        <v/>
      </c>
      <c r="NE129" t="str">
        <f t="shared" si="103"/>
        <v/>
      </c>
      <c r="NG129" t="str">
        <f t="shared" si="104"/>
        <v/>
      </c>
      <c r="NI129" t="str">
        <f t="shared" si="105"/>
        <v/>
      </c>
      <c r="NK129" t="str">
        <f t="shared" si="106"/>
        <v/>
      </c>
      <c r="NM129" t="str">
        <f t="shared" si="107"/>
        <v/>
      </c>
      <c r="NO129" t="str">
        <f t="shared" si="108"/>
        <v/>
      </c>
      <c r="NQ129" t="str">
        <f t="shared" si="109"/>
        <v/>
      </c>
      <c r="NS129" t="str">
        <f t="shared" si="110"/>
        <v/>
      </c>
      <c r="NU129" t="str">
        <f t="shared" si="111"/>
        <v/>
      </c>
      <c r="NW129" t="str">
        <f t="shared" si="133"/>
        <v/>
      </c>
      <c r="NY129" t="str">
        <f t="shared" si="134"/>
        <v/>
      </c>
      <c r="OA129" t="str">
        <f t="shared" si="112"/>
        <v/>
      </c>
      <c r="OC129" t="str">
        <f t="shared" si="113"/>
        <v/>
      </c>
      <c r="OE129" t="str">
        <f t="shared" si="114"/>
        <v/>
      </c>
      <c r="OG129" t="str">
        <f t="shared" si="115"/>
        <v/>
      </c>
      <c r="OI129" t="str">
        <f t="shared" si="116"/>
        <v/>
      </c>
      <c r="OK129" t="str">
        <f t="shared" si="117"/>
        <v/>
      </c>
      <c r="OM129" t="str">
        <f t="shared" si="118"/>
        <v/>
      </c>
      <c r="OO129" t="str">
        <f t="shared" si="119"/>
        <v/>
      </c>
      <c r="OQ129" t="str">
        <f t="shared" si="120"/>
        <v/>
      </c>
      <c r="OS129" t="str">
        <f t="shared" si="121"/>
        <v/>
      </c>
      <c r="OU129" t="str">
        <f t="shared" si="122"/>
        <v/>
      </c>
      <c r="OW129" t="str">
        <f t="shared" si="123"/>
        <v/>
      </c>
      <c r="OY129" t="str">
        <f t="shared" si="124"/>
        <v/>
      </c>
      <c r="PA129" t="str">
        <f t="shared" si="125"/>
        <v/>
      </c>
    </row>
    <row r="130" spans="17:417" x14ac:dyDescent="0.25">
      <c r="Q130" s="38">
        <f t="shared" si="128"/>
        <v>115</v>
      </c>
      <c r="R130" s="25"/>
      <c r="S130" s="24"/>
      <c r="T130" s="25"/>
      <c r="U130" s="26"/>
      <c r="V130" s="24"/>
      <c r="W130" s="24"/>
      <c r="X130" s="25">
        <v>1.3938925919049572</v>
      </c>
      <c r="Y130" s="26">
        <v>0.66257475741400929</v>
      </c>
      <c r="Z130" s="24"/>
      <c r="AA130" s="26"/>
      <c r="AB130" s="25"/>
      <c r="AC130" s="26"/>
      <c r="AD130" s="5"/>
      <c r="AE130" s="4"/>
      <c r="AF130" s="25"/>
      <c r="AG130" s="26"/>
      <c r="AH130" s="5"/>
      <c r="AI130" s="4"/>
      <c r="AJ130" s="5"/>
      <c r="AK130" s="4"/>
      <c r="AL130" s="5"/>
      <c r="AM130" s="4"/>
      <c r="AN130" s="5"/>
      <c r="AO130" s="4"/>
      <c r="AP130" s="5"/>
      <c r="AQ130" s="4"/>
      <c r="AR130" s="25"/>
      <c r="AS130" s="26"/>
      <c r="AT130" s="5"/>
      <c r="AU130" s="4"/>
      <c r="AV130" s="5"/>
      <c r="AW130" s="4"/>
      <c r="AX130" s="5"/>
      <c r="AY130" s="4"/>
      <c r="AZ130" s="5"/>
      <c r="BA130" s="4"/>
      <c r="BB130" s="5"/>
      <c r="BC130" s="4"/>
      <c r="BD130" s="5"/>
      <c r="BE130" s="4"/>
      <c r="BF130" s="5"/>
      <c r="BG130" s="4"/>
      <c r="BH130" s="5"/>
      <c r="BI130" s="4"/>
      <c r="BJ130" s="25"/>
      <c r="BK130" s="26"/>
      <c r="BL130" s="5"/>
      <c r="BM130" s="4"/>
      <c r="BN130" s="5"/>
      <c r="BO130" s="4"/>
      <c r="BP130" s="5"/>
      <c r="BQ130" s="4"/>
      <c r="BR130" s="5"/>
      <c r="BS130" s="4"/>
      <c r="BT130" s="5"/>
      <c r="BU130" s="4"/>
      <c r="BV130" s="5"/>
      <c r="BW130" s="4"/>
      <c r="BX130" s="5"/>
      <c r="BY130" s="4"/>
      <c r="BZ130" s="5"/>
      <c r="CA130" s="4"/>
      <c r="CB130" s="5"/>
      <c r="CC130" s="4"/>
      <c r="CD130" s="5"/>
      <c r="CE130" s="4"/>
      <c r="CF130" s="5"/>
      <c r="CG130" s="4"/>
      <c r="CH130" s="5"/>
      <c r="CI130" s="4"/>
      <c r="CJ130" s="5"/>
      <c r="CK130" s="4"/>
      <c r="CL130" s="5"/>
      <c r="CM130" s="4"/>
      <c r="CN130" s="25"/>
      <c r="CO130" s="26"/>
      <c r="CP130" s="25"/>
      <c r="CQ130" s="26"/>
      <c r="CR130" s="25"/>
      <c r="CS130" s="26"/>
      <c r="CT130" s="25"/>
      <c r="CU130" s="26"/>
      <c r="CV130" s="25"/>
      <c r="CW130" s="26"/>
      <c r="CX130" s="25"/>
      <c r="CY130" s="26"/>
      <c r="CZ130" s="264"/>
      <c r="DA130" s="265"/>
      <c r="DB130" s="264"/>
      <c r="DC130" s="265"/>
      <c r="DD130" s="264"/>
      <c r="DE130" s="265"/>
      <c r="DF130" s="64"/>
      <c r="DG130" s="65"/>
      <c r="DH130" s="64"/>
      <c r="DI130" s="65"/>
      <c r="DJ130" s="64"/>
      <c r="DK130" s="65"/>
      <c r="DL130" s="64"/>
      <c r="DM130" s="65"/>
      <c r="DN130" s="64"/>
      <c r="DO130" s="65"/>
      <c r="DP130" s="64"/>
      <c r="DQ130" s="65"/>
      <c r="DR130" s="64"/>
      <c r="DS130" s="65"/>
      <c r="DT130" s="64"/>
      <c r="DU130" s="65"/>
      <c r="DV130" s="64"/>
      <c r="DW130" s="65"/>
      <c r="DX130" s="64"/>
      <c r="DY130" s="65"/>
      <c r="DZ130" s="64"/>
      <c r="EA130" s="65"/>
      <c r="EB130" s="64"/>
      <c r="EC130" s="65"/>
      <c r="ED130" s="64"/>
      <c r="EE130" s="65"/>
      <c r="EF130" s="64"/>
      <c r="EG130" s="65"/>
      <c r="EH130" s="64"/>
      <c r="EI130" s="65"/>
      <c r="EJ130" s="64"/>
      <c r="EK130" s="65"/>
      <c r="EL130" s="64"/>
      <c r="EM130" s="65"/>
      <c r="EN130" s="64"/>
      <c r="EO130" s="65"/>
      <c r="EP130" s="64"/>
      <c r="EQ130" s="65"/>
      <c r="ER130" s="64"/>
      <c r="ES130" s="65"/>
      <c r="ET130" s="64"/>
      <c r="EU130" s="65"/>
      <c r="EV130" s="64"/>
      <c r="EW130" s="65"/>
      <c r="EX130" s="64"/>
      <c r="EY130" s="65"/>
      <c r="EZ130" s="64"/>
      <c r="FA130" s="65"/>
      <c r="FB130" s="64"/>
      <c r="FC130" s="65"/>
      <c r="FD130" s="64"/>
      <c r="FE130" s="65"/>
      <c r="FF130" s="64"/>
      <c r="FG130" s="65"/>
      <c r="FH130" s="64"/>
      <c r="FI130" s="65"/>
      <c r="FJ130" s="64"/>
      <c r="FK130" s="65"/>
      <c r="FL130" s="64"/>
      <c r="FM130" s="65"/>
      <c r="FN130" s="64"/>
      <c r="FO130" s="65"/>
      <c r="FP130" s="64"/>
      <c r="FQ130" s="65"/>
      <c r="FR130" s="64"/>
      <c r="FS130" s="65"/>
      <c r="FT130" s="64"/>
      <c r="FU130" s="65"/>
      <c r="FV130" s="64"/>
      <c r="FW130" s="65"/>
      <c r="FX130" s="64"/>
      <c r="FY130" s="65"/>
      <c r="FZ130" s="64"/>
      <c r="GA130" s="65"/>
      <c r="GB130" s="64"/>
      <c r="GC130" s="65"/>
      <c r="GD130" s="64"/>
      <c r="GE130" s="65"/>
      <c r="GF130" s="64"/>
      <c r="GG130" s="65"/>
      <c r="GH130" s="64"/>
      <c r="GI130" s="65"/>
      <c r="GJ130" s="64"/>
      <c r="GK130" s="65"/>
      <c r="GL130" s="64"/>
      <c r="GM130" s="65"/>
      <c r="GN130" s="64"/>
      <c r="GO130" s="65"/>
      <c r="GP130" s="64"/>
      <c r="GQ130" s="65"/>
      <c r="GR130" s="64"/>
      <c r="GS130" s="65"/>
      <c r="GT130" s="64"/>
      <c r="GU130" s="65"/>
      <c r="GV130" s="64"/>
      <c r="GW130" s="65"/>
      <c r="GX130" s="64"/>
      <c r="GY130" s="65"/>
      <c r="GZ130" s="64"/>
      <c r="HA130" s="65"/>
      <c r="HB130" s="64"/>
      <c r="HC130" s="65"/>
      <c r="HD130" s="64"/>
      <c r="HE130" s="65"/>
      <c r="HF130" s="64"/>
      <c r="HG130" s="65"/>
      <c r="HH130" s="64"/>
      <c r="HI130" s="65"/>
      <c r="HJ130" s="64"/>
      <c r="HK130" s="65"/>
      <c r="HL130" s="64"/>
      <c r="HM130" s="65"/>
      <c r="HN130" s="64"/>
      <c r="HO130" s="65"/>
      <c r="HP130" s="64"/>
      <c r="HQ130" s="65"/>
      <c r="HR130" s="64"/>
      <c r="HS130" s="65"/>
      <c r="HT130" s="64"/>
      <c r="HU130" s="65"/>
      <c r="HV130" s="64"/>
      <c r="HW130" s="65"/>
      <c r="HX130" s="64"/>
      <c r="HY130" s="65"/>
      <c r="HZ130" s="64"/>
      <c r="IA130" s="65"/>
      <c r="IB130" s="64"/>
      <c r="IC130" s="65"/>
      <c r="ID130" s="64"/>
      <c r="IE130" s="65"/>
      <c r="IF130" s="64"/>
      <c r="IG130" s="65"/>
      <c r="IH130" s="64"/>
      <c r="II130" s="65"/>
      <c r="IJ130" s="64"/>
      <c r="IK130" s="65"/>
      <c r="IL130" s="64"/>
      <c r="IM130" s="65"/>
      <c r="IN130" s="64"/>
      <c r="IO130" s="65"/>
      <c r="IP130" s="64"/>
      <c r="IQ130" s="65"/>
      <c r="IR130" s="64"/>
      <c r="IS130" s="65"/>
      <c r="IT130" s="64"/>
      <c r="IU130" s="65"/>
      <c r="IV130" s="64"/>
      <c r="IW130" s="65"/>
      <c r="IX130" s="64"/>
      <c r="IY130" s="65"/>
      <c r="IZ130" s="64"/>
      <c r="JA130" s="65"/>
      <c r="JB130" s="64"/>
      <c r="JC130" s="65"/>
      <c r="JD130" s="64"/>
      <c r="JE130" s="65"/>
      <c r="JF130" s="64"/>
      <c r="JG130" s="65"/>
      <c r="JH130" s="64"/>
      <c r="JI130" s="65"/>
      <c r="JJ130" s="64"/>
      <c r="JK130" s="65"/>
      <c r="JL130" s="64"/>
      <c r="JM130" s="65"/>
      <c r="JN130" s="64"/>
      <c r="JO130" s="65"/>
      <c r="JP130" s="64"/>
      <c r="JQ130" s="65"/>
      <c r="JR130" s="64"/>
      <c r="JS130" s="65"/>
      <c r="JT130" s="64"/>
      <c r="JU130" s="65"/>
      <c r="JV130" s="64"/>
      <c r="JW130" s="65"/>
      <c r="JX130" s="64"/>
      <c r="JY130" s="65"/>
      <c r="JZ130" s="64"/>
      <c r="KA130" s="65"/>
      <c r="KB130" s="64"/>
      <c r="KC130" s="65"/>
      <c r="KD130" s="64"/>
      <c r="KE130" s="65"/>
      <c r="KF130" s="64"/>
      <c r="KG130" s="65"/>
      <c r="KH130" s="64"/>
      <c r="KI130" s="65"/>
      <c r="KJ130" s="64"/>
      <c r="KK130" s="65"/>
      <c r="KL130" s="64"/>
      <c r="KM130" s="65"/>
      <c r="KN130" s="64"/>
      <c r="KO130" s="65"/>
      <c r="KP130" s="64"/>
      <c r="KQ130" s="65"/>
      <c r="KR130" s="64"/>
      <c r="KS130" s="65"/>
      <c r="KT130" s="64"/>
      <c r="KU130" s="65"/>
      <c r="KV130" s="64"/>
      <c r="KW130" s="65"/>
      <c r="KX130" s="64"/>
      <c r="KY130" s="65"/>
      <c r="KZ130" s="64"/>
      <c r="LA130" s="65"/>
      <c r="LB130" s="64"/>
      <c r="LC130" s="65"/>
      <c r="LD130" s="64"/>
      <c r="LE130" s="65"/>
      <c r="LH130" s="3">
        <f t="shared" si="126"/>
        <v>1.3938925919049572</v>
      </c>
      <c r="LI130" s="10">
        <f t="shared" si="129"/>
        <v>0.66257475741400929</v>
      </c>
      <c r="LK130" s="12">
        <f t="shared" si="90"/>
        <v>1.3938925919049572</v>
      </c>
      <c r="LL130" s="10" cm="1">
        <f t="array" ref="LL130">INDEX(drag_functions_data,Q130,(2*chosen_drag_function))*$B$3</f>
        <v>0.66257475741400929</v>
      </c>
      <c r="LO130" s="3" t="e">
        <f t="shared" si="127"/>
        <v>#N/A</v>
      </c>
      <c r="LP130" s="10" t="e">
        <f t="shared" si="130"/>
        <v>#N/A</v>
      </c>
      <c r="LR130" s="12">
        <f t="shared" si="91"/>
        <v>0</v>
      </c>
      <c r="LS130" s="10" cm="1">
        <f t="array" ref="LS130">INDEX(drag_functions_data,Q130,(2*$B$6)) * $B$7</f>
        <v>0</v>
      </c>
      <c r="ME130" t="str">
        <f t="shared" si="92"/>
        <v/>
      </c>
      <c r="MG130" t="str">
        <f t="shared" si="93"/>
        <v/>
      </c>
      <c r="MI130" t="str">
        <f t="shared" si="94"/>
        <v/>
      </c>
      <c r="MK130">
        <f t="shared" si="135"/>
        <v>1.6859020100305815</v>
      </c>
      <c r="MM130" t="str">
        <f t="shared" si="136"/>
        <v/>
      </c>
      <c r="MO130" t="str">
        <f t="shared" si="95"/>
        <v/>
      </c>
      <c r="MQ130" t="str">
        <f t="shared" si="96"/>
        <v/>
      </c>
      <c r="MS130" t="str">
        <f t="shared" si="97"/>
        <v/>
      </c>
      <c r="MU130" t="str">
        <f t="shared" si="98"/>
        <v/>
      </c>
      <c r="MW130" t="str">
        <f t="shared" si="99"/>
        <v/>
      </c>
      <c r="MY130" t="str">
        <f t="shared" si="100"/>
        <v/>
      </c>
      <c r="NA130" t="str">
        <f t="shared" si="101"/>
        <v/>
      </c>
      <c r="NC130" t="str">
        <f t="shared" si="102"/>
        <v/>
      </c>
      <c r="NE130" t="str">
        <f t="shared" si="103"/>
        <v/>
      </c>
      <c r="NG130" t="str">
        <f t="shared" si="104"/>
        <v/>
      </c>
      <c r="NI130" t="str">
        <f t="shared" si="105"/>
        <v/>
      </c>
      <c r="NK130" t="str">
        <f t="shared" si="106"/>
        <v/>
      </c>
      <c r="NM130" t="str">
        <f t="shared" si="107"/>
        <v/>
      </c>
      <c r="NO130" t="str">
        <f t="shared" si="108"/>
        <v/>
      </c>
      <c r="NQ130" t="str">
        <f t="shared" si="109"/>
        <v/>
      </c>
      <c r="NS130" t="str">
        <f t="shared" si="110"/>
        <v/>
      </c>
      <c r="NU130" t="str">
        <f t="shared" si="111"/>
        <v/>
      </c>
      <c r="NW130" t="str">
        <f t="shared" si="133"/>
        <v/>
      </c>
      <c r="NY130" t="str">
        <f t="shared" si="134"/>
        <v/>
      </c>
      <c r="OA130" t="str">
        <f t="shared" si="112"/>
        <v/>
      </c>
      <c r="OC130" t="str">
        <f t="shared" si="113"/>
        <v/>
      </c>
      <c r="OE130" t="str">
        <f t="shared" si="114"/>
        <v/>
      </c>
      <c r="OG130" t="str">
        <f t="shared" si="115"/>
        <v/>
      </c>
      <c r="OI130" t="str">
        <f t="shared" si="116"/>
        <v/>
      </c>
      <c r="OK130" t="str">
        <f t="shared" si="117"/>
        <v/>
      </c>
      <c r="OM130" t="str">
        <f t="shared" si="118"/>
        <v/>
      </c>
      <c r="OO130" t="str">
        <f t="shared" si="119"/>
        <v/>
      </c>
      <c r="OQ130" t="str">
        <f t="shared" si="120"/>
        <v/>
      </c>
      <c r="OS130" t="str">
        <f t="shared" si="121"/>
        <v/>
      </c>
      <c r="OU130" t="str">
        <f t="shared" si="122"/>
        <v/>
      </c>
      <c r="OW130" t="str">
        <f t="shared" si="123"/>
        <v/>
      </c>
      <c r="OY130" t="str">
        <f t="shared" si="124"/>
        <v/>
      </c>
      <c r="PA130" t="str">
        <f t="shared" si="125"/>
        <v/>
      </c>
    </row>
    <row r="131" spans="17:417" x14ac:dyDescent="0.25">
      <c r="Q131" s="38">
        <f t="shared" si="128"/>
        <v>116</v>
      </c>
      <c r="R131" s="25"/>
      <c r="S131" s="24"/>
      <c r="T131" s="25"/>
      <c r="U131" s="26"/>
      <c r="V131" s="24"/>
      <c r="W131" s="24"/>
      <c r="X131" s="25">
        <v>1.4245312540159649</v>
      </c>
      <c r="Y131" s="26">
        <v>0.6620521711730426</v>
      </c>
      <c r="Z131" s="24"/>
      <c r="AA131" s="26"/>
      <c r="AB131" s="25"/>
      <c r="AC131" s="26"/>
      <c r="AD131" s="5"/>
      <c r="AE131" s="4"/>
      <c r="AF131" s="25"/>
      <c r="AG131" s="26"/>
      <c r="AH131" s="5"/>
      <c r="AI131" s="4"/>
      <c r="AJ131" s="5"/>
      <c r="AK131" s="4"/>
      <c r="AL131" s="5"/>
      <c r="AM131" s="4"/>
      <c r="AN131" s="5"/>
      <c r="AO131" s="4"/>
      <c r="AP131" s="5"/>
      <c r="AQ131" s="4"/>
      <c r="AR131" s="25"/>
      <c r="AS131" s="26"/>
      <c r="AT131" s="5"/>
      <c r="AU131" s="4"/>
      <c r="AV131" s="5"/>
      <c r="AW131" s="4"/>
      <c r="AX131" s="5"/>
      <c r="AY131" s="4"/>
      <c r="AZ131" s="5"/>
      <c r="BA131" s="4"/>
      <c r="BB131" s="5"/>
      <c r="BC131" s="4"/>
      <c r="BD131" s="5"/>
      <c r="BE131" s="4"/>
      <c r="BF131" s="5"/>
      <c r="BG131" s="4"/>
      <c r="BH131" s="5"/>
      <c r="BI131" s="4"/>
      <c r="BJ131" s="25"/>
      <c r="BK131" s="26"/>
      <c r="BL131" s="5"/>
      <c r="BM131" s="4"/>
      <c r="BN131" s="5"/>
      <c r="BO131" s="4"/>
      <c r="BP131" s="5"/>
      <c r="BQ131" s="4"/>
      <c r="BR131" s="5"/>
      <c r="BS131" s="4"/>
      <c r="BT131" s="5"/>
      <c r="BU131" s="4"/>
      <c r="BV131" s="5"/>
      <c r="BW131" s="4"/>
      <c r="BX131" s="5"/>
      <c r="BY131" s="4"/>
      <c r="BZ131" s="5"/>
      <c r="CA131" s="4"/>
      <c r="CB131" s="5"/>
      <c r="CC131" s="4"/>
      <c r="CD131" s="5"/>
      <c r="CE131" s="4"/>
      <c r="CF131" s="5"/>
      <c r="CG131" s="4"/>
      <c r="CH131" s="5"/>
      <c r="CI131" s="4"/>
      <c r="CJ131" s="5"/>
      <c r="CK131" s="4"/>
      <c r="CL131" s="5"/>
      <c r="CM131" s="4"/>
      <c r="CN131" s="5"/>
      <c r="CO131" s="4"/>
      <c r="CP131" s="25"/>
      <c r="CQ131" s="26"/>
      <c r="CR131" s="25"/>
      <c r="CS131" s="26"/>
      <c r="CT131" s="25"/>
      <c r="CU131" s="26"/>
      <c r="CV131" s="25"/>
      <c r="CW131" s="26"/>
      <c r="CX131" s="25"/>
      <c r="CY131" s="26"/>
      <c r="CZ131" s="264"/>
      <c r="DA131" s="265"/>
      <c r="DB131" s="264"/>
      <c r="DC131" s="265"/>
      <c r="DD131" s="264"/>
      <c r="DE131" s="265"/>
      <c r="DF131" s="64"/>
      <c r="DG131" s="65"/>
      <c r="DH131" s="64"/>
      <c r="DI131" s="65"/>
      <c r="DJ131" s="64"/>
      <c r="DK131" s="65"/>
      <c r="DL131" s="64"/>
      <c r="DM131" s="65"/>
      <c r="DN131" s="64"/>
      <c r="DO131" s="65"/>
      <c r="DP131" s="64"/>
      <c r="DQ131" s="65"/>
      <c r="DR131" s="64"/>
      <c r="DS131" s="65"/>
      <c r="DT131" s="64"/>
      <c r="DU131" s="65"/>
      <c r="DV131" s="64"/>
      <c r="DW131" s="65"/>
      <c r="DX131" s="64"/>
      <c r="DY131" s="65"/>
      <c r="DZ131" s="64"/>
      <c r="EA131" s="65"/>
      <c r="EB131" s="64"/>
      <c r="EC131" s="65"/>
      <c r="ED131" s="64"/>
      <c r="EE131" s="65"/>
      <c r="EF131" s="64"/>
      <c r="EG131" s="65"/>
      <c r="EH131" s="64"/>
      <c r="EI131" s="65"/>
      <c r="EJ131" s="64"/>
      <c r="EK131" s="65"/>
      <c r="EL131" s="64"/>
      <c r="EM131" s="65"/>
      <c r="EN131" s="64"/>
      <c r="EO131" s="65"/>
      <c r="EP131" s="64"/>
      <c r="EQ131" s="65"/>
      <c r="ER131" s="64"/>
      <c r="ES131" s="65"/>
      <c r="ET131" s="64"/>
      <c r="EU131" s="65"/>
      <c r="EV131" s="64"/>
      <c r="EW131" s="65"/>
      <c r="EX131" s="64"/>
      <c r="EY131" s="65"/>
      <c r="EZ131" s="64"/>
      <c r="FA131" s="65"/>
      <c r="FB131" s="64"/>
      <c r="FC131" s="65"/>
      <c r="FD131" s="64"/>
      <c r="FE131" s="65"/>
      <c r="FF131" s="64"/>
      <c r="FG131" s="65"/>
      <c r="FH131" s="64"/>
      <c r="FI131" s="65"/>
      <c r="FJ131" s="64"/>
      <c r="FK131" s="65"/>
      <c r="FL131" s="64"/>
      <c r="FM131" s="65"/>
      <c r="FN131" s="64"/>
      <c r="FO131" s="65"/>
      <c r="FP131" s="64"/>
      <c r="FQ131" s="65"/>
      <c r="FR131" s="64"/>
      <c r="FS131" s="65"/>
      <c r="FT131" s="64"/>
      <c r="FU131" s="65"/>
      <c r="FV131" s="64"/>
      <c r="FW131" s="65"/>
      <c r="FX131" s="64"/>
      <c r="FY131" s="65"/>
      <c r="FZ131" s="64"/>
      <c r="GA131" s="65"/>
      <c r="GB131" s="64"/>
      <c r="GC131" s="65"/>
      <c r="GD131" s="64"/>
      <c r="GE131" s="65"/>
      <c r="GF131" s="64"/>
      <c r="GG131" s="65"/>
      <c r="GH131" s="64"/>
      <c r="GI131" s="65"/>
      <c r="GJ131" s="64"/>
      <c r="GK131" s="65"/>
      <c r="GL131" s="64"/>
      <c r="GM131" s="65"/>
      <c r="GN131" s="64"/>
      <c r="GO131" s="65"/>
      <c r="GP131" s="64"/>
      <c r="GQ131" s="65"/>
      <c r="GR131" s="64"/>
      <c r="GS131" s="65"/>
      <c r="GT131" s="64"/>
      <c r="GU131" s="65"/>
      <c r="GV131" s="64"/>
      <c r="GW131" s="65"/>
      <c r="GX131" s="64"/>
      <c r="GY131" s="65"/>
      <c r="GZ131" s="64"/>
      <c r="HA131" s="65"/>
      <c r="HB131" s="64"/>
      <c r="HC131" s="65"/>
      <c r="HD131" s="64"/>
      <c r="HE131" s="65"/>
      <c r="HF131" s="64"/>
      <c r="HG131" s="65"/>
      <c r="HH131" s="64"/>
      <c r="HI131" s="65"/>
      <c r="HJ131" s="64"/>
      <c r="HK131" s="65"/>
      <c r="HL131" s="64"/>
      <c r="HM131" s="65"/>
      <c r="HN131" s="64"/>
      <c r="HO131" s="65"/>
      <c r="HP131" s="64"/>
      <c r="HQ131" s="65"/>
      <c r="HR131" s="64"/>
      <c r="HS131" s="65"/>
      <c r="HT131" s="64"/>
      <c r="HU131" s="65"/>
      <c r="HV131" s="64"/>
      <c r="HW131" s="65"/>
      <c r="HX131" s="64"/>
      <c r="HY131" s="65"/>
      <c r="HZ131" s="64"/>
      <c r="IA131" s="65"/>
      <c r="IB131" s="64"/>
      <c r="IC131" s="65"/>
      <c r="ID131" s="64"/>
      <c r="IE131" s="65"/>
      <c r="IF131" s="64"/>
      <c r="IG131" s="65"/>
      <c r="IH131" s="64"/>
      <c r="II131" s="65"/>
      <c r="IJ131" s="64"/>
      <c r="IK131" s="65"/>
      <c r="IL131" s="64"/>
      <c r="IM131" s="65"/>
      <c r="IN131" s="64"/>
      <c r="IO131" s="65"/>
      <c r="IP131" s="64"/>
      <c r="IQ131" s="65"/>
      <c r="IR131" s="64"/>
      <c r="IS131" s="65"/>
      <c r="IT131" s="64"/>
      <c r="IU131" s="65"/>
      <c r="IV131" s="64"/>
      <c r="IW131" s="65"/>
      <c r="IX131" s="64"/>
      <c r="IY131" s="65"/>
      <c r="IZ131" s="64"/>
      <c r="JA131" s="65"/>
      <c r="JB131" s="64"/>
      <c r="JC131" s="65"/>
      <c r="JD131" s="64"/>
      <c r="JE131" s="65"/>
      <c r="JF131" s="64"/>
      <c r="JG131" s="65"/>
      <c r="JH131" s="64"/>
      <c r="JI131" s="65"/>
      <c r="JJ131" s="64"/>
      <c r="JK131" s="65"/>
      <c r="JL131" s="64"/>
      <c r="JM131" s="65"/>
      <c r="JN131" s="64"/>
      <c r="JO131" s="65"/>
      <c r="JP131" s="64"/>
      <c r="JQ131" s="65"/>
      <c r="JR131" s="64"/>
      <c r="JS131" s="65"/>
      <c r="JT131" s="64"/>
      <c r="JU131" s="65"/>
      <c r="JV131" s="64"/>
      <c r="JW131" s="65"/>
      <c r="JX131" s="64"/>
      <c r="JY131" s="65"/>
      <c r="JZ131" s="64"/>
      <c r="KA131" s="65"/>
      <c r="KB131" s="64"/>
      <c r="KC131" s="65"/>
      <c r="KD131" s="64"/>
      <c r="KE131" s="65"/>
      <c r="KF131" s="64"/>
      <c r="KG131" s="65"/>
      <c r="KH131" s="64"/>
      <c r="KI131" s="65"/>
      <c r="KJ131" s="64"/>
      <c r="KK131" s="65"/>
      <c r="KL131" s="64"/>
      <c r="KM131" s="65"/>
      <c r="KN131" s="64"/>
      <c r="KO131" s="65"/>
      <c r="KP131" s="64"/>
      <c r="KQ131" s="65"/>
      <c r="KR131" s="64"/>
      <c r="KS131" s="65"/>
      <c r="KT131" s="64"/>
      <c r="KU131" s="65"/>
      <c r="KV131" s="64"/>
      <c r="KW131" s="65"/>
      <c r="KX131" s="64"/>
      <c r="KY131" s="65"/>
      <c r="KZ131" s="64"/>
      <c r="LA131" s="65"/>
      <c r="LB131" s="64"/>
      <c r="LC131" s="65"/>
      <c r="LD131" s="64"/>
      <c r="LE131" s="65"/>
      <c r="LH131" s="3">
        <f t="shared" si="126"/>
        <v>1.4245312540159649</v>
      </c>
      <c r="LI131" s="10">
        <f t="shared" si="129"/>
        <v>0.6620521711730426</v>
      </c>
      <c r="LK131" s="12">
        <f t="shared" si="90"/>
        <v>1.4245312540159649</v>
      </c>
      <c r="LL131" s="10" cm="1">
        <f t="array" ref="LL131">INDEX(drag_functions_data,Q131,(2*chosen_drag_function))*$B$3</f>
        <v>0.6620521711730426</v>
      </c>
      <c r="LO131" s="3" t="e">
        <f t="shared" si="127"/>
        <v>#N/A</v>
      </c>
      <c r="LP131" s="10" t="e">
        <f t="shared" si="130"/>
        <v>#N/A</v>
      </c>
      <c r="LR131" s="12">
        <f t="shared" si="91"/>
        <v>0</v>
      </c>
      <c r="LS131" s="10" cm="1">
        <f t="array" ref="LS131">INDEX(drag_functions_data,Q131,(2*$B$6)) * $B$7</f>
        <v>0</v>
      </c>
      <c r="ME131" t="str">
        <f t="shared" si="92"/>
        <v/>
      </c>
      <c r="MG131" t="str">
        <f t="shared" si="93"/>
        <v/>
      </c>
      <c r="MI131" t="str">
        <f t="shared" si="94"/>
        <v/>
      </c>
      <c r="MK131">
        <f t="shared" si="135"/>
        <v>1.6826090381543792</v>
      </c>
      <c r="MM131" t="str">
        <f t="shared" si="136"/>
        <v/>
      </c>
      <c r="MO131" t="str">
        <f t="shared" si="95"/>
        <v/>
      </c>
      <c r="MQ131" t="str">
        <f t="shared" si="96"/>
        <v/>
      </c>
      <c r="MS131" t="str">
        <f t="shared" si="97"/>
        <v/>
      </c>
      <c r="MU131" t="str">
        <f t="shared" si="98"/>
        <v/>
      </c>
      <c r="MW131" t="str">
        <f t="shared" si="99"/>
        <v/>
      </c>
      <c r="MY131" t="str">
        <f t="shared" si="100"/>
        <v/>
      </c>
      <c r="NA131" t="str">
        <f t="shared" si="101"/>
        <v/>
      </c>
      <c r="NC131" t="str">
        <f t="shared" si="102"/>
        <v/>
      </c>
      <c r="NE131" t="str">
        <f t="shared" si="103"/>
        <v/>
      </c>
      <c r="NG131" t="str">
        <f t="shared" si="104"/>
        <v/>
      </c>
      <c r="NI131" t="str">
        <f t="shared" si="105"/>
        <v/>
      </c>
      <c r="NK131" t="str">
        <f t="shared" si="106"/>
        <v/>
      </c>
      <c r="NM131" t="str">
        <f t="shared" si="107"/>
        <v/>
      </c>
      <c r="NO131" t="str">
        <f t="shared" si="108"/>
        <v/>
      </c>
      <c r="NQ131" t="str">
        <f t="shared" si="109"/>
        <v/>
      </c>
      <c r="NS131" t="str">
        <f t="shared" si="110"/>
        <v/>
      </c>
      <c r="NU131" t="str">
        <f t="shared" si="111"/>
        <v/>
      </c>
      <c r="NW131" t="str">
        <f t="shared" si="133"/>
        <v/>
      </c>
      <c r="NY131" t="str">
        <f t="shared" si="134"/>
        <v/>
      </c>
      <c r="OA131" t="str">
        <f t="shared" si="112"/>
        <v/>
      </c>
      <c r="OC131" t="str">
        <f t="shared" si="113"/>
        <v/>
      </c>
      <c r="OE131" t="str">
        <f t="shared" si="114"/>
        <v/>
      </c>
      <c r="OG131" t="str">
        <f t="shared" si="115"/>
        <v/>
      </c>
      <c r="OI131" t="str">
        <f t="shared" si="116"/>
        <v/>
      </c>
      <c r="OK131" t="str">
        <f t="shared" si="117"/>
        <v/>
      </c>
      <c r="OM131" t="str">
        <f t="shared" si="118"/>
        <v/>
      </c>
      <c r="OO131" t="str">
        <f t="shared" si="119"/>
        <v/>
      </c>
      <c r="OQ131" t="str">
        <f t="shared" si="120"/>
        <v/>
      </c>
      <c r="OS131" t="str">
        <f t="shared" si="121"/>
        <v/>
      </c>
      <c r="OU131" t="str">
        <f t="shared" si="122"/>
        <v/>
      </c>
      <c r="OW131" t="str">
        <f t="shared" si="123"/>
        <v/>
      </c>
      <c r="OY131" t="str">
        <f t="shared" si="124"/>
        <v/>
      </c>
      <c r="PA131" t="str">
        <f t="shared" si="125"/>
        <v/>
      </c>
    </row>
    <row r="132" spans="17:417" x14ac:dyDescent="0.25">
      <c r="Q132" s="38">
        <f t="shared" si="128"/>
        <v>117</v>
      </c>
      <c r="R132" s="25"/>
      <c r="S132" s="24"/>
      <c r="T132" s="25"/>
      <c r="U132" s="26"/>
      <c r="V132" s="24"/>
      <c r="W132" s="24"/>
      <c r="X132" s="25">
        <v>1.4545246747886666</v>
      </c>
      <c r="Y132" s="26">
        <v>0.66075902414119825</v>
      </c>
      <c r="Z132" s="24"/>
      <c r="AA132" s="26"/>
      <c r="AB132" s="25"/>
      <c r="AC132" s="26"/>
      <c r="AD132" s="5"/>
      <c r="AE132" s="4"/>
      <c r="AF132" s="25"/>
      <c r="AG132" s="26"/>
      <c r="AH132" s="5"/>
      <c r="AI132" s="4"/>
      <c r="AJ132" s="5"/>
      <c r="AK132" s="4"/>
      <c r="AL132" s="5"/>
      <c r="AM132" s="4"/>
      <c r="AN132" s="5"/>
      <c r="AO132" s="4"/>
      <c r="AP132" s="5"/>
      <c r="AQ132" s="4"/>
      <c r="AR132" s="25"/>
      <c r="AS132" s="26"/>
      <c r="AT132" s="5"/>
      <c r="AU132" s="4"/>
      <c r="AV132" s="5"/>
      <c r="AW132" s="4"/>
      <c r="AX132" s="5"/>
      <c r="AY132" s="4"/>
      <c r="AZ132" s="5"/>
      <c r="BA132" s="4"/>
      <c r="BB132" s="5"/>
      <c r="BC132" s="4"/>
      <c r="BD132" s="5"/>
      <c r="BE132" s="4"/>
      <c r="BF132" s="5"/>
      <c r="BG132" s="4"/>
      <c r="BH132" s="5"/>
      <c r="BI132" s="4"/>
      <c r="BJ132" s="25"/>
      <c r="BK132" s="26"/>
      <c r="BL132" s="5"/>
      <c r="BM132" s="4"/>
      <c r="BN132" s="5"/>
      <c r="BO132" s="4"/>
      <c r="BP132" s="5"/>
      <c r="BQ132" s="4"/>
      <c r="BR132" s="5"/>
      <c r="BS132" s="4"/>
      <c r="BT132" s="5"/>
      <c r="BU132" s="4"/>
      <c r="BV132" s="5"/>
      <c r="BW132" s="4"/>
      <c r="BX132" s="5"/>
      <c r="BY132" s="4"/>
      <c r="BZ132" s="5"/>
      <c r="CA132" s="4"/>
      <c r="CB132" s="5"/>
      <c r="CC132" s="4"/>
      <c r="CD132" s="5"/>
      <c r="CE132" s="4"/>
      <c r="CF132" s="5"/>
      <c r="CG132" s="4"/>
      <c r="CH132" s="5"/>
      <c r="CI132" s="4"/>
      <c r="CJ132" s="5"/>
      <c r="CK132" s="4"/>
      <c r="CL132" s="5"/>
      <c r="CM132" s="4"/>
      <c r="CN132" s="5"/>
      <c r="CO132" s="4"/>
      <c r="CP132" s="25"/>
      <c r="CQ132" s="26"/>
      <c r="CR132" s="25"/>
      <c r="CS132" s="26"/>
      <c r="CT132" s="25"/>
      <c r="CU132" s="26"/>
      <c r="CV132" s="25"/>
      <c r="CW132" s="26"/>
      <c r="CX132" s="25"/>
      <c r="CY132" s="26"/>
      <c r="CZ132" s="264"/>
      <c r="DA132" s="265"/>
      <c r="DB132" s="264"/>
      <c r="DC132" s="265"/>
      <c r="DD132" s="264"/>
      <c r="DE132" s="265"/>
      <c r="DF132" s="64"/>
      <c r="DG132" s="65"/>
      <c r="DH132" s="64"/>
      <c r="DI132" s="65"/>
      <c r="DJ132" s="64"/>
      <c r="DK132" s="65"/>
      <c r="DL132" s="64"/>
      <c r="DM132" s="65"/>
      <c r="DN132" s="64"/>
      <c r="DO132" s="65"/>
      <c r="DP132" s="64"/>
      <c r="DQ132" s="65"/>
      <c r="DR132" s="64"/>
      <c r="DS132" s="65"/>
      <c r="DT132" s="64"/>
      <c r="DU132" s="65"/>
      <c r="DV132" s="64"/>
      <c r="DW132" s="65"/>
      <c r="DX132" s="64"/>
      <c r="DY132" s="65"/>
      <c r="DZ132" s="64"/>
      <c r="EA132" s="65"/>
      <c r="EB132" s="64"/>
      <c r="EC132" s="65"/>
      <c r="ED132" s="64"/>
      <c r="EE132" s="65"/>
      <c r="EF132" s="64"/>
      <c r="EG132" s="65"/>
      <c r="EH132" s="64"/>
      <c r="EI132" s="65"/>
      <c r="EJ132" s="64"/>
      <c r="EK132" s="65"/>
      <c r="EL132" s="64"/>
      <c r="EM132" s="65"/>
      <c r="EN132" s="64"/>
      <c r="EO132" s="65"/>
      <c r="EP132" s="64"/>
      <c r="EQ132" s="65"/>
      <c r="ER132" s="64"/>
      <c r="ES132" s="65"/>
      <c r="ET132" s="64"/>
      <c r="EU132" s="65"/>
      <c r="EV132" s="64"/>
      <c r="EW132" s="65"/>
      <c r="EX132" s="64"/>
      <c r="EY132" s="65"/>
      <c r="EZ132" s="64"/>
      <c r="FA132" s="65"/>
      <c r="FB132" s="64"/>
      <c r="FC132" s="65"/>
      <c r="FD132" s="64"/>
      <c r="FE132" s="65"/>
      <c r="FF132" s="64"/>
      <c r="FG132" s="65"/>
      <c r="FH132" s="64"/>
      <c r="FI132" s="65"/>
      <c r="FJ132" s="64"/>
      <c r="FK132" s="65"/>
      <c r="FL132" s="64"/>
      <c r="FM132" s="65"/>
      <c r="FN132" s="64"/>
      <c r="FO132" s="65"/>
      <c r="FP132" s="64"/>
      <c r="FQ132" s="65"/>
      <c r="FR132" s="64"/>
      <c r="FS132" s="65"/>
      <c r="FT132" s="64"/>
      <c r="FU132" s="65"/>
      <c r="FV132" s="64"/>
      <c r="FW132" s="65"/>
      <c r="FX132" s="64"/>
      <c r="FY132" s="65"/>
      <c r="FZ132" s="64"/>
      <c r="GA132" s="65"/>
      <c r="GB132" s="64"/>
      <c r="GC132" s="65"/>
      <c r="GD132" s="64"/>
      <c r="GE132" s="65"/>
      <c r="GF132" s="64"/>
      <c r="GG132" s="65"/>
      <c r="GH132" s="64"/>
      <c r="GI132" s="65"/>
      <c r="GJ132" s="64"/>
      <c r="GK132" s="65"/>
      <c r="GL132" s="64"/>
      <c r="GM132" s="65"/>
      <c r="GN132" s="64"/>
      <c r="GO132" s="65"/>
      <c r="GP132" s="64"/>
      <c r="GQ132" s="65"/>
      <c r="GR132" s="64"/>
      <c r="GS132" s="65"/>
      <c r="GT132" s="64"/>
      <c r="GU132" s="65"/>
      <c r="GV132" s="64"/>
      <c r="GW132" s="65"/>
      <c r="GX132" s="64"/>
      <c r="GY132" s="65"/>
      <c r="GZ132" s="64"/>
      <c r="HA132" s="65"/>
      <c r="HB132" s="64"/>
      <c r="HC132" s="65"/>
      <c r="HD132" s="64"/>
      <c r="HE132" s="65"/>
      <c r="HF132" s="64"/>
      <c r="HG132" s="65"/>
      <c r="HH132" s="64"/>
      <c r="HI132" s="65"/>
      <c r="HJ132" s="64"/>
      <c r="HK132" s="65"/>
      <c r="HL132" s="64"/>
      <c r="HM132" s="65"/>
      <c r="HN132" s="64"/>
      <c r="HO132" s="65"/>
      <c r="HP132" s="64"/>
      <c r="HQ132" s="65"/>
      <c r="HR132" s="64"/>
      <c r="HS132" s="65"/>
      <c r="HT132" s="64"/>
      <c r="HU132" s="65"/>
      <c r="HV132" s="64"/>
      <c r="HW132" s="65"/>
      <c r="HX132" s="64"/>
      <c r="HY132" s="65"/>
      <c r="HZ132" s="64"/>
      <c r="IA132" s="65"/>
      <c r="IB132" s="64"/>
      <c r="IC132" s="65"/>
      <c r="ID132" s="64"/>
      <c r="IE132" s="65"/>
      <c r="IF132" s="64"/>
      <c r="IG132" s="65"/>
      <c r="IH132" s="64"/>
      <c r="II132" s="65"/>
      <c r="IJ132" s="64"/>
      <c r="IK132" s="65"/>
      <c r="IL132" s="64"/>
      <c r="IM132" s="65"/>
      <c r="IN132" s="64"/>
      <c r="IO132" s="65"/>
      <c r="IP132" s="64"/>
      <c r="IQ132" s="65"/>
      <c r="IR132" s="64"/>
      <c r="IS132" s="65"/>
      <c r="IT132" s="64"/>
      <c r="IU132" s="65"/>
      <c r="IV132" s="64"/>
      <c r="IW132" s="65"/>
      <c r="IX132" s="64"/>
      <c r="IY132" s="65"/>
      <c r="IZ132" s="64"/>
      <c r="JA132" s="65"/>
      <c r="JB132" s="64"/>
      <c r="JC132" s="65"/>
      <c r="JD132" s="64"/>
      <c r="JE132" s="65"/>
      <c r="JF132" s="64"/>
      <c r="JG132" s="65"/>
      <c r="JH132" s="64"/>
      <c r="JI132" s="65"/>
      <c r="JJ132" s="64"/>
      <c r="JK132" s="65"/>
      <c r="JL132" s="64"/>
      <c r="JM132" s="65"/>
      <c r="JN132" s="64"/>
      <c r="JO132" s="65"/>
      <c r="JP132" s="64"/>
      <c r="JQ132" s="65"/>
      <c r="JR132" s="64"/>
      <c r="JS132" s="65"/>
      <c r="JT132" s="64"/>
      <c r="JU132" s="65"/>
      <c r="JV132" s="64"/>
      <c r="JW132" s="65"/>
      <c r="JX132" s="64"/>
      <c r="JY132" s="65"/>
      <c r="JZ132" s="64"/>
      <c r="KA132" s="65"/>
      <c r="KB132" s="64"/>
      <c r="KC132" s="65"/>
      <c r="KD132" s="64"/>
      <c r="KE132" s="65"/>
      <c r="KF132" s="64"/>
      <c r="KG132" s="65"/>
      <c r="KH132" s="64"/>
      <c r="KI132" s="65"/>
      <c r="KJ132" s="64"/>
      <c r="KK132" s="65"/>
      <c r="KL132" s="64"/>
      <c r="KM132" s="65"/>
      <c r="KN132" s="64"/>
      <c r="KO132" s="65"/>
      <c r="KP132" s="64"/>
      <c r="KQ132" s="65"/>
      <c r="KR132" s="64"/>
      <c r="KS132" s="65"/>
      <c r="KT132" s="64"/>
      <c r="KU132" s="65"/>
      <c r="KV132" s="64"/>
      <c r="KW132" s="65"/>
      <c r="KX132" s="64"/>
      <c r="KY132" s="65"/>
      <c r="KZ132" s="64"/>
      <c r="LA132" s="65"/>
      <c r="LB132" s="64"/>
      <c r="LC132" s="65"/>
      <c r="LD132" s="64"/>
      <c r="LE132" s="65"/>
      <c r="LH132" s="3">
        <f t="shared" si="126"/>
        <v>1.4545246747886666</v>
      </c>
      <c r="LI132" s="10">
        <f t="shared" si="129"/>
        <v>0.66075902414119825</v>
      </c>
      <c r="LK132" s="12">
        <f t="shared" si="90"/>
        <v>1.4545246747886666</v>
      </c>
      <c r="LL132" s="10" cm="1">
        <f t="array" ref="LL132">INDEX(drag_functions_data,Q132,(2*chosen_drag_function))*$B$3</f>
        <v>0.66075902414119825</v>
      </c>
      <c r="LO132" s="3" t="e">
        <f t="shared" si="127"/>
        <v>#N/A</v>
      </c>
      <c r="LP132" s="10" t="e">
        <f t="shared" si="130"/>
        <v>#N/A</v>
      </c>
      <c r="LR132" s="12">
        <f t="shared" si="91"/>
        <v>0</v>
      </c>
      <c r="LS132" s="10" cm="1">
        <f t="array" ref="LS132">INDEX(drag_functions_data,Q132,(2*$B$6)) * $B$7</f>
        <v>0</v>
      </c>
      <c r="ME132" t="str">
        <f t="shared" si="92"/>
        <v/>
      </c>
      <c r="MG132" t="str">
        <f t="shared" si="93"/>
        <v/>
      </c>
      <c r="MI132" t="str">
        <f t="shared" si="94"/>
        <v/>
      </c>
      <c r="MK132">
        <f t="shared" si="135"/>
        <v>1.6780162775287566</v>
      </c>
      <c r="MM132" t="str">
        <f t="shared" si="136"/>
        <v/>
      </c>
      <c r="MO132" t="str">
        <f t="shared" si="95"/>
        <v/>
      </c>
      <c r="MQ132" t="str">
        <f t="shared" si="96"/>
        <v/>
      </c>
      <c r="MS132" t="str">
        <f t="shared" si="97"/>
        <v/>
      </c>
      <c r="MU132" t="str">
        <f t="shared" si="98"/>
        <v/>
      </c>
      <c r="MW132" t="str">
        <f t="shared" si="99"/>
        <v/>
      </c>
      <c r="MY132" t="str">
        <f t="shared" si="100"/>
        <v/>
      </c>
      <c r="NA132" t="str">
        <f t="shared" si="101"/>
        <v/>
      </c>
      <c r="NC132" t="str">
        <f t="shared" si="102"/>
        <v/>
      </c>
      <c r="NE132" t="str">
        <f t="shared" si="103"/>
        <v/>
      </c>
      <c r="NG132" t="str">
        <f t="shared" si="104"/>
        <v/>
      </c>
      <c r="NI132" t="str">
        <f t="shared" si="105"/>
        <v/>
      </c>
      <c r="NK132" t="str">
        <f t="shared" si="106"/>
        <v/>
      </c>
      <c r="NM132" t="str">
        <f t="shared" si="107"/>
        <v/>
      </c>
      <c r="NO132" t="str">
        <f t="shared" si="108"/>
        <v/>
      </c>
      <c r="NQ132" t="str">
        <f t="shared" si="109"/>
        <v/>
      </c>
      <c r="NS132" t="str">
        <f t="shared" si="110"/>
        <v/>
      </c>
      <c r="NU132" t="str">
        <f t="shared" si="111"/>
        <v/>
      </c>
      <c r="NW132" t="str">
        <f t="shared" si="133"/>
        <v/>
      </c>
      <c r="NY132" t="str">
        <f t="shared" si="134"/>
        <v/>
      </c>
      <c r="OA132" t="str">
        <f t="shared" si="112"/>
        <v/>
      </c>
      <c r="OC132" t="str">
        <f t="shared" si="113"/>
        <v/>
      </c>
      <c r="OE132" t="str">
        <f t="shared" si="114"/>
        <v/>
      </c>
      <c r="OG132" t="str">
        <f t="shared" si="115"/>
        <v/>
      </c>
      <c r="OI132" t="str">
        <f t="shared" si="116"/>
        <v/>
      </c>
      <c r="OK132" t="str">
        <f t="shared" si="117"/>
        <v/>
      </c>
      <c r="OM132" t="str">
        <f t="shared" si="118"/>
        <v/>
      </c>
      <c r="OO132" t="str">
        <f t="shared" si="119"/>
        <v/>
      </c>
      <c r="OQ132" t="str">
        <f t="shared" si="120"/>
        <v/>
      </c>
      <c r="OS132" t="str">
        <f t="shared" si="121"/>
        <v/>
      </c>
      <c r="OU132" t="str">
        <f t="shared" si="122"/>
        <v/>
      </c>
      <c r="OW132" t="str">
        <f t="shared" si="123"/>
        <v/>
      </c>
      <c r="OY132" t="str">
        <f t="shared" si="124"/>
        <v/>
      </c>
      <c r="PA132" t="str">
        <f t="shared" si="125"/>
        <v/>
      </c>
    </row>
    <row r="133" spans="17:417" x14ac:dyDescent="0.25">
      <c r="Q133" s="38">
        <f t="shared" si="128"/>
        <v>118</v>
      </c>
      <c r="R133" s="5"/>
      <c r="T133" s="25"/>
      <c r="U133" s="26"/>
      <c r="X133" s="25">
        <v>1.4839119803646896</v>
      </c>
      <c r="Y133" s="26">
        <v>0.65895545126105415</v>
      </c>
      <c r="AA133" s="4"/>
      <c r="AB133" s="5"/>
      <c r="AC133" s="4"/>
      <c r="AD133" s="5"/>
      <c r="AE133" s="4"/>
      <c r="AF133" s="25"/>
      <c r="AG133" s="26"/>
      <c r="AH133" s="5"/>
      <c r="AI133" s="4"/>
      <c r="AJ133" s="5"/>
      <c r="AK133" s="4"/>
      <c r="AL133" s="5"/>
      <c r="AM133" s="4"/>
      <c r="AN133" s="5"/>
      <c r="AO133" s="4"/>
      <c r="AP133" s="5"/>
      <c r="AQ133" s="4"/>
      <c r="AR133" s="25"/>
      <c r="AS133" s="26"/>
      <c r="AT133" s="5"/>
      <c r="AU133" s="4"/>
      <c r="AV133" s="5"/>
      <c r="AW133" s="4"/>
      <c r="AX133" s="5"/>
      <c r="AY133" s="4"/>
      <c r="AZ133" s="5"/>
      <c r="BA133" s="4"/>
      <c r="BB133" s="5"/>
      <c r="BC133" s="4"/>
      <c r="BD133" s="5"/>
      <c r="BE133" s="4"/>
      <c r="BF133" s="5"/>
      <c r="BG133" s="4"/>
      <c r="BH133" s="5"/>
      <c r="BI133" s="4"/>
      <c r="BJ133" s="25"/>
      <c r="BK133" s="26"/>
      <c r="BL133" s="5"/>
      <c r="BM133" s="4"/>
      <c r="BN133" s="5"/>
      <c r="BO133" s="4"/>
      <c r="BP133" s="5"/>
      <c r="BQ133" s="4"/>
      <c r="BR133" s="5"/>
      <c r="BS133" s="4"/>
      <c r="BT133" s="5"/>
      <c r="BU133" s="4"/>
      <c r="BV133" s="5"/>
      <c r="BW133" s="4"/>
      <c r="BX133" s="5"/>
      <c r="BY133" s="4"/>
      <c r="BZ133" s="5"/>
      <c r="CA133" s="4"/>
      <c r="CB133" s="5"/>
      <c r="CC133" s="4"/>
      <c r="CD133" s="5"/>
      <c r="CE133" s="4"/>
      <c r="CF133" s="5"/>
      <c r="CG133" s="4"/>
      <c r="CH133" s="5"/>
      <c r="CI133" s="4"/>
      <c r="CJ133" s="5"/>
      <c r="CK133" s="4"/>
      <c r="CL133" s="5"/>
      <c r="CM133" s="4"/>
      <c r="CN133" s="5"/>
      <c r="CO133" s="4"/>
      <c r="CP133" s="5"/>
      <c r="CQ133" s="4"/>
      <c r="CR133" s="5"/>
      <c r="CS133" s="4"/>
      <c r="CT133" s="5"/>
      <c r="CU133" s="4"/>
      <c r="CV133" s="5"/>
      <c r="CW133" s="4"/>
      <c r="CX133" s="5"/>
      <c r="CY133" s="4"/>
      <c r="CZ133" s="266"/>
      <c r="DA133" s="267"/>
      <c r="DB133" s="266"/>
      <c r="DC133" s="267"/>
      <c r="DD133" s="266"/>
      <c r="DE133" s="267"/>
      <c r="DF133" s="66"/>
      <c r="DG133" s="67"/>
      <c r="DH133" s="66"/>
      <c r="DI133" s="67"/>
      <c r="DJ133" s="66"/>
      <c r="DK133" s="67"/>
      <c r="DL133" s="66"/>
      <c r="DM133" s="67"/>
      <c r="DN133" s="66"/>
      <c r="DO133" s="67"/>
      <c r="DP133" s="66"/>
      <c r="DQ133" s="67"/>
      <c r="DR133" s="66"/>
      <c r="DS133" s="67"/>
      <c r="DT133" s="66"/>
      <c r="DU133" s="67"/>
      <c r="DV133" s="66"/>
      <c r="DW133" s="67"/>
      <c r="DX133" s="66"/>
      <c r="DY133" s="67"/>
      <c r="DZ133" s="66"/>
      <c r="EA133" s="67"/>
      <c r="EB133" s="66"/>
      <c r="EC133" s="67"/>
      <c r="ED133" s="66"/>
      <c r="EE133" s="67"/>
      <c r="EF133" s="66"/>
      <c r="EG133" s="67"/>
      <c r="EH133" s="66"/>
      <c r="EI133" s="67"/>
      <c r="EJ133" s="66"/>
      <c r="EK133" s="67"/>
      <c r="EL133" s="66"/>
      <c r="EM133" s="67"/>
      <c r="EN133" s="66"/>
      <c r="EO133" s="67"/>
      <c r="EP133" s="66"/>
      <c r="EQ133" s="67"/>
      <c r="ER133" s="66"/>
      <c r="ES133" s="67"/>
      <c r="ET133" s="66"/>
      <c r="EU133" s="67"/>
      <c r="EV133" s="66"/>
      <c r="EW133" s="67"/>
      <c r="EX133" s="66"/>
      <c r="EY133" s="67"/>
      <c r="EZ133" s="66"/>
      <c r="FA133" s="67"/>
      <c r="FB133" s="66"/>
      <c r="FC133" s="67"/>
      <c r="FD133" s="66"/>
      <c r="FE133" s="67"/>
      <c r="FF133" s="66"/>
      <c r="FG133" s="67"/>
      <c r="FH133" s="66"/>
      <c r="FI133" s="67"/>
      <c r="FJ133" s="66"/>
      <c r="FK133" s="67"/>
      <c r="FL133" s="66"/>
      <c r="FM133" s="67"/>
      <c r="FN133" s="66"/>
      <c r="FO133" s="67"/>
      <c r="FP133" s="66"/>
      <c r="FQ133" s="67"/>
      <c r="FR133" s="66"/>
      <c r="FS133" s="67"/>
      <c r="FT133" s="66"/>
      <c r="FU133" s="67"/>
      <c r="FV133" s="66"/>
      <c r="FW133" s="67"/>
      <c r="FX133" s="66"/>
      <c r="FY133" s="67"/>
      <c r="FZ133" s="66"/>
      <c r="GA133" s="67"/>
      <c r="GB133" s="66"/>
      <c r="GC133" s="67"/>
      <c r="GD133" s="66"/>
      <c r="GE133" s="67"/>
      <c r="GF133" s="66"/>
      <c r="GG133" s="67"/>
      <c r="GH133" s="66"/>
      <c r="GI133" s="67"/>
      <c r="GJ133" s="66"/>
      <c r="GK133" s="67"/>
      <c r="GL133" s="66"/>
      <c r="GM133" s="67"/>
      <c r="GN133" s="66"/>
      <c r="GO133" s="67"/>
      <c r="GP133" s="66"/>
      <c r="GQ133" s="67"/>
      <c r="GR133" s="66"/>
      <c r="GS133" s="67"/>
      <c r="GT133" s="66"/>
      <c r="GU133" s="67"/>
      <c r="GV133" s="66"/>
      <c r="GW133" s="67"/>
      <c r="GX133" s="66"/>
      <c r="GY133" s="67"/>
      <c r="GZ133" s="66"/>
      <c r="HA133" s="67"/>
      <c r="HB133" s="66"/>
      <c r="HC133" s="67"/>
      <c r="HD133" s="66"/>
      <c r="HE133" s="67"/>
      <c r="HF133" s="66"/>
      <c r="HG133" s="67"/>
      <c r="HH133" s="66"/>
      <c r="HI133" s="67"/>
      <c r="HJ133" s="66"/>
      <c r="HK133" s="67"/>
      <c r="HL133" s="66"/>
      <c r="HM133" s="67"/>
      <c r="HN133" s="66"/>
      <c r="HO133" s="67"/>
      <c r="HP133" s="66"/>
      <c r="HQ133" s="67"/>
      <c r="HR133" s="66"/>
      <c r="HS133" s="67"/>
      <c r="HT133" s="66"/>
      <c r="HU133" s="67"/>
      <c r="HV133" s="66"/>
      <c r="HW133" s="67"/>
      <c r="HX133" s="66"/>
      <c r="HY133" s="67"/>
      <c r="HZ133" s="66"/>
      <c r="IA133" s="67"/>
      <c r="IB133" s="66"/>
      <c r="IC133" s="67"/>
      <c r="ID133" s="66"/>
      <c r="IE133" s="67"/>
      <c r="IF133" s="66"/>
      <c r="IG133" s="67"/>
      <c r="IH133" s="66"/>
      <c r="II133" s="67"/>
      <c r="IJ133" s="66"/>
      <c r="IK133" s="67"/>
      <c r="IL133" s="66"/>
      <c r="IM133" s="67"/>
      <c r="IN133" s="66"/>
      <c r="IO133" s="67"/>
      <c r="IP133" s="66"/>
      <c r="IQ133" s="67"/>
      <c r="IR133" s="66"/>
      <c r="IS133" s="67"/>
      <c r="IT133" s="66"/>
      <c r="IU133" s="67"/>
      <c r="IV133" s="66"/>
      <c r="IW133" s="67"/>
      <c r="IX133" s="66"/>
      <c r="IY133" s="67"/>
      <c r="IZ133" s="66"/>
      <c r="JA133" s="67"/>
      <c r="JB133" s="66"/>
      <c r="JC133" s="67"/>
      <c r="JD133" s="66"/>
      <c r="JE133" s="67"/>
      <c r="JF133" s="66"/>
      <c r="JG133" s="67"/>
      <c r="JH133" s="66"/>
      <c r="JI133" s="67"/>
      <c r="JJ133" s="66"/>
      <c r="JK133" s="67"/>
      <c r="JL133" s="66"/>
      <c r="JM133" s="67"/>
      <c r="JN133" s="66"/>
      <c r="JO133" s="67"/>
      <c r="JP133" s="66"/>
      <c r="JQ133" s="67"/>
      <c r="JR133" s="66"/>
      <c r="JS133" s="67"/>
      <c r="JT133" s="66"/>
      <c r="JU133" s="67"/>
      <c r="JV133" s="66"/>
      <c r="JW133" s="67"/>
      <c r="JX133" s="66"/>
      <c r="JY133" s="67"/>
      <c r="JZ133" s="66"/>
      <c r="KA133" s="67"/>
      <c r="KB133" s="66"/>
      <c r="KC133" s="67"/>
      <c r="KD133" s="66"/>
      <c r="KE133" s="67"/>
      <c r="KF133" s="66"/>
      <c r="KG133" s="67"/>
      <c r="KH133" s="66"/>
      <c r="KI133" s="67"/>
      <c r="KJ133" s="66"/>
      <c r="KK133" s="67"/>
      <c r="KL133" s="66"/>
      <c r="KM133" s="67"/>
      <c r="KN133" s="66"/>
      <c r="KO133" s="67"/>
      <c r="KP133" s="66"/>
      <c r="KQ133" s="67"/>
      <c r="KR133" s="66"/>
      <c r="KS133" s="67"/>
      <c r="KT133" s="66"/>
      <c r="KU133" s="67"/>
      <c r="KV133" s="66"/>
      <c r="KW133" s="67"/>
      <c r="KX133" s="66"/>
      <c r="KY133" s="67"/>
      <c r="KZ133" s="66"/>
      <c r="LA133" s="67"/>
      <c r="LB133" s="66"/>
      <c r="LC133" s="67"/>
      <c r="LD133" s="66"/>
      <c r="LE133" s="67"/>
      <c r="LH133" s="3">
        <f t="shared" si="126"/>
        <v>1.4839119803646896</v>
      </c>
      <c r="LI133" s="10">
        <f t="shared" si="129"/>
        <v>0.65895545126105415</v>
      </c>
      <c r="LK133" s="12">
        <f t="shared" si="90"/>
        <v>1.4839119803646896</v>
      </c>
      <c r="LL133" s="10" cm="1">
        <f t="array" ref="LL133">INDEX(drag_functions_data,Q133,(2*chosen_drag_function))*$B$3</f>
        <v>0.65895545126105415</v>
      </c>
      <c r="LO133" s="3" t="e">
        <f t="shared" si="127"/>
        <v>#N/A</v>
      </c>
      <c r="LP133" s="10" t="e">
        <f t="shared" si="130"/>
        <v>#N/A</v>
      </c>
      <c r="LR133" s="12">
        <f t="shared" si="91"/>
        <v>0</v>
      </c>
      <c r="LS133" s="10" cm="1">
        <f t="array" ref="LS133">INDEX(drag_functions_data,Q133,(2*$B$6)) * $B$7</f>
        <v>0</v>
      </c>
      <c r="ME133" t="str">
        <f t="shared" si="92"/>
        <v/>
      </c>
      <c r="MG133" t="str">
        <f t="shared" si="93"/>
        <v/>
      </c>
      <c r="MI133" t="str">
        <f t="shared" si="94"/>
        <v/>
      </c>
      <c r="MK133">
        <f t="shared" si="135"/>
        <v>1.6724121831086789</v>
      </c>
      <c r="MM133" t="str">
        <f t="shared" si="136"/>
        <v/>
      </c>
      <c r="MO133" t="str">
        <f t="shared" si="95"/>
        <v/>
      </c>
      <c r="MQ133" t="str">
        <f t="shared" si="96"/>
        <v/>
      </c>
      <c r="MS133" t="str">
        <f t="shared" si="97"/>
        <v/>
      </c>
      <c r="MU133" t="str">
        <f t="shared" si="98"/>
        <v/>
      </c>
      <c r="MW133" t="str">
        <f t="shared" si="99"/>
        <v/>
      </c>
      <c r="MY133" t="str">
        <f t="shared" si="100"/>
        <v/>
      </c>
      <c r="NA133" t="str">
        <f t="shared" si="101"/>
        <v/>
      </c>
      <c r="NC133" t="str">
        <f t="shared" si="102"/>
        <v/>
      </c>
      <c r="NE133" t="str">
        <f t="shared" si="103"/>
        <v/>
      </c>
      <c r="NG133" t="str">
        <f t="shared" si="104"/>
        <v/>
      </c>
      <c r="NI133" t="str">
        <f t="shared" si="105"/>
        <v/>
      </c>
      <c r="NK133" t="str">
        <f t="shared" si="106"/>
        <v/>
      </c>
      <c r="NM133" t="str">
        <f t="shared" si="107"/>
        <v/>
      </c>
      <c r="NO133" t="str">
        <f t="shared" si="108"/>
        <v/>
      </c>
      <c r="NQ133" t="str">
        <f t="shared" si="109"/>
        <v/>
      </c>
      <c r="NS133" t="str">
        <f t="shared" si="110"/>
        <v/>
      </c>
      <c r="NU133" t="str">
        <f t="shared" si="111"/>
        <v/>
      </c>
      <c r="NW133" t="str">
        <f t="shared" si="133"/>
        <v/>
      </c>
      <c r="NY133" t="str">
        <f t="shared" si="134"/>
        <v/>
      </c>
      <c r="OA133" t="str">
        <f t="shared" si="112"/>
        <v/>
      </c>
      <c r="OC133" t="str">
        <f t="shared" si="113"/>
        <v/>
      </c>
      <c r="OE133" t="str">
        <f t="shared" si="114"/>
        <v/>
      </c>
      <c r="OG133" t="str">
        <f t="shared" si="115"/>
        <v/>
      </c>
      <c r="OI133" t="str">
        <f t="shared" si="116"/>
        <v/>
      </c>
      <c r="OK133" t="str">
        <f t="shared" si="117"/>
        <v/>
      </c>
      <c r="OM133" t="str">
        <f t="shared" si="118"/>
        <v/>
      </c>
      <c r="OO133" t="str">
        <f t="shared" si="119"/>
        <v/>
      </c>
      <c r="OQ133" t="str">
        <f t="shared" si="120"/>
        <v/>
      </c>
      <c r="OS133" t="str">
        <f t="shared" si="121"/>
        <v/>
      </c>
      <c r="OU133" t="str">
        <f t="shared" si="122"/>
        <v/>
      </c>
      <c r="OW133" t="str">
        <f t="shared" si="123"/>
        <v/>
      </c>
      <c r="OY133" t="str">
        <f t="shared" si="124"/>
        <v/>
      </c>
      <c r="PA133" t="str">
        <f t="shared" si="125"/>
        <v/>
      </c>
    </row>
    <row r="134" spans="17:417" x14ac:dyDescent="0.25">
      <c r="Q134" s="38">
        <f t="shared" si="128"/>
        <v>119</v>
      </c>
      <c r="R134" s="5"/>
      <c r="T134" s="25"/>
      <c r="U134" s="26"/>
      <c r="X134" s="25">
        <v>1.5127284955902145</v>
      </c>
      <c r="Y134" s="26">
        <v>0.65675472852853667</v>
      </c>
      <c r="AA134" s="4"/>
      <c r="AB134" s="5"/>
      <c r="AC134" s="4"/>
      <c r="AD134" s="5"/>
      <c r="AE134" s="4"/>
      <c r="AF134" s="5"/>
      <c r="AG134" s="4"/>
      <c r="AH134" s="5"/>
      <c r="AI134" s="4"/>
      <c r="AJ134" s="5"/>
      <c r="AK134" s="4"/>
      <c r="AL134" s="5"/>
      <c r="AM134" s="4"/>
      <c r="AN134" s="5"/>
      <c r="AO134" s="4"/>
      <c r="AP134" s="5"/>
      <c r="AQ134" s="4"/>
      <c r="AR134" s="5"/>
      <c r="AS134" s="4"/>
      <c r="AT134" s="5"/>
      <c r="AU134" s="4"/>
      <c r="AV134" s="5"/>
      <c r="AW134" s="4"/>
      <c r="AX134" s="5"/>
      <c r="AY134" s="4"/>
      <c r="AZ134" s="5"/>
      <c r="BA134" s="4"/>
      <c r="BB134" s="5"/>
      <c r="BC134" s="4"/>
      <c r="BD134" s="5"/>
      <c r="BE134" s="4"/>
      <c r="BF134" s="5"/>
      <c r="BG134" s="4"/>
      <c r="BH134" s="5"/>
      <c r="BI134" s="4"/>
      <c r="BJ134" s="25"/>
      <c r="BK134" s="26"/>
      <c r="BL134" s="5"/>
      <c r="BM134" s="4"/>
      <c r="BN134" s="5"/>
      <c r="BO134" s="4"/>
      <c r="BP134" s="5"/>
      <c r="BQ134" s="4"/>
      <c r="BR134" s="5"/>
      <c r="BS134" s="4"/>
      <c r="BT134" s="5"/>
      <c r="BU134" s="4"/>
      <c r="BV134" s="5"/>
      <c r="BW134" s="4"/>
      <c r="BX134" s="5"/>
      <c r="BY134" s="4"/>
      <c r="BZ134" s="5"/>
      <c r="CA134" s="4"/>
      <c r="CB134" s="5"/>
      <c r="CC134" s="4"/>
      <c r="CD134" s="5"/>
      <c r="CE134" s="4"/>
      <c r="CF134" s="5"/>
      <c r="CG134" s="4"/>
      <c r="CH134" s="5"/>
      <c r="CI134" s="4"/>
      <c r="CJ134" s="5"/>
      <c r="CK134" s="4"/>
      <c r="CL134" s="5"/>
      <c r="CM134" s="4"/>
      <c r="CN134" s="5"/>
      <c r="CO134" s="4"/>
      <c r="CP134" s="5"/>
      <c r="CQ134" s="4"/>
      <c r="CR134" s="5"/>
      <c r="CS134" s="4"/>
      <c r="CT134" s="5"/>
      <c r="CU134" s="4"/>
      <c r="CV134" s="5"/>
      <c r="CW134" s="4"/>
      <c r="CX134" s="5"/>
      <c r="CY134" s="4"/>
      <c r="CZ134" s="266"/>
      <c r="DA134" s="267"/>
      <c r="DB134" s="266"/>
      <c r="DC134" s="267"/>
      <c r="DD134" s="266"/>
      <c r="DE134" s="267"/>
      <c r="DF134" s="66"/>
      <c r="DG134" s="67"/>
      <c r="DH134" s="66"/>
      <c r="DI134" s="67"/>
      <c r="DJ134" s="66"/>
      <c r="DK134" s="67"/>
      <c r="DL134" s="66"/>
      <c r="DM134" s="67"/>
      <c r="DN134" s="66"/>
      <c r="DO134" s="67"/>
      <c r="DP134" s="66"/>
      <c r="DQ134" s="67"/>
      <c r="DR134" s="66"/>
      <c r="DS134" s="67"/>
      <c r="DT134" s="66"/>
      <c r="DU134" s="67"/>
      <c r="DV134" s="66"/>
      <c r="DW134" s="67"/>
      <c r="DX134" s="66"/>
      <c r="DY134" s="67"/>
      <c r="DZ134" s="66"/>
      <c r="EA134" s="67"/>
      <c r="EB134" s="66"/>
      <c r="EC134" s="67"/>
      <c r="ED134" s="66"/>
      <c r="EE134" s="67"/>
      <c r="EF134" s="66"/>
      <c r="EG134" s="67"/>
      <c r="EH134" s="66"/>
      <c r="EI134" s="67"/>
      <c r="EJ134" s="66"/>
      <c r="EK134" s="67"/>
      <c r="EL134" s="66"/>
      <c r="EM134" s="67"/>
      <c r="EN134" s="66"/>
      <c r="EO134" s="67"/>
      <c r="EP134" s="66"/>
      <c r="EQ134" s="67"/>
      <c r="ER134" s="66"/>
      <c r="ES134" s="67"/>
      <c r="ET134" s="66"/>
      <c r="EU134" s="67"/>
      <c r="EV134" s="66"/>
      <c r="EW134" s="67"/>
      <c r="EX134" s="66"/>
      <c r="EY134" s="67"/>
      <c r="EZ134" s="66"/>
      <c r="FA134" s="67"/>
      <c r="FB134" s="66"/>
      <c r="FC134" s="67"/>
      <c r="FD134" s="66"/>
      <c r="FE134" s="67"/>
      <c r="FF134" s="66"/>
      <c r="FG134" s="67"/>
      <c r="FH134" s="66"/>
      <c r="FI134" s="67"/>
      <c r="FJ134" s="66"/>
      <c r="FK134" s="67"/>
      <c r="FL134" s="66"/>
      <c r="FM134" s="67"/>
      <c r="FN134" s="66"/>
      <c r="FO134" s="67"/>
      <c r="FP134" s="66"/>
      <c r="FQ134" s="67"/>
      <c r="FR134" s="66"/>
      <c r="FS134" s="67"/>
      <c r="FT134" s="66"/>
      <c r="FU134" s="67"/>
      <c r="FV134" s="66"/>
      <c r="FW134" s="67"/>
      <c r="FX134" s="66"/>
      <c r="FY134" s="67"/>
      <c r="FZ134" s="66"/>
      <c r="GA134" s="67"/>
      <c r="GB134" s="66"/>
      <c r="GC134" s="67"/>
      <c r="GD134" s="66"/>
      <c r="GE134" s="67"/>
      <c r="GF134" s="66"/>
      <c r="GG134" s="67"/>
      <c r="GH134" s="66"/>
      <c r="GI134" s="67"/>
      <c r="GJ134" s="66"/>
      <c r="GK134" s="67"/>
      <c r="GL134" s="66"/>
      <c r="GM134" s="67"/>
      <c r="GN134" s="66"/>
      <c r="GO134" s="67"/>
      <c r="GP134" s="66"/>
      <c r="GQ134" s="67"/>
      <c r="GR134" s="66"/>
      <c r="GS134" s="67"/>
      <c r="GT134" s="66"/>
      <c r="GU134" s="67"/>
      <c r="GV134" s="66"/>
      <c r="GW134" s="67"/>
      <c r="GX134" s="66"/>
      <c r="GY134" s="67"/>
      <c r="GZ134" s="66"/>
      <c r="HA134" s="67"/>
      <c r="HB134" s="66"/>
      <c r="HC134" s="67"/>
      <c r="HD134" s="66"/>
      <c r="HE134" s="67"/>
      <c r="HF134" s="66"/>
      <c r="HG134" s="67"/>
      <c r="HH134" s="66"/>
      <c r="HI134" s="67"/>
      <c r="HJ134" s="66"/>
      <c r="HK134" s="67"/>
      <c r="HL134" s="66"/>
      <c r="HM134" s="67"/>
      <c r="HN134" s="66"/>
      <c r="HO134" s="67"/>
      <c r="HP134" s="66"/>
      <c r="HQ134" s="67"/>
      <c r="HR134" s="66"/>
      <c r="HS134" s="67"/>
      <c r="HT134" s="66"/>
      <c r="HU134" s="67"/>
      <c r="HV134" s="66"/>
      <c r="HW134" s="67"/>
      <c r="HX134" s="66"/>
      <c r="HY134" s="67"/>
      <c r="HZ134" s="66"/>
      <c r="IA134" s="67"/>
      <c r="IB134" s="66"/>
      <c r="IC134" s="67"/>
      <c r="ID134" s="66"/>
      <c r="IE134" s="67"/>
      <c r="IF134" s="66"/>
      <c r="IG134" s="67"/>
      <c r="IH134" s="66"/>
      <c r="II134" s="67"/>
      <c r="IJ134" s="66"/>
      <c r="IK134" s="67"/>
      <c r="IL134" s="66"/>
      <c r="IM134" s="67"/>
      <c r="IN134" s="66"/>
      <c r="IO134" s="67"/>
      <c r="IP134" s="66"/>
      <c r="IQ134" s="67"/>
      <c r="IR134" s="66"/>
      <c r="IS134" s="67"/>
      <c r="IT134" s="66"/>
      <c r="IU134" s="67"/>
      <c r="IV134" s="66"/>
      <c r="IW134" s="67"/>
      <c r="IX134" s="66"/>
      <c r="IY134" s="67"/>
      <c r="IZ134" s="66"/>
      <c r="JA134" s="67"/>
      <c r="JB134" s="66"/>
      <c r="JC134" s="67"/>
      <c r="JD134" s="66"/>
      <c r="JE134" s="67"/>
      <c r="JF134" s="66"/>
      <c r="JG134" s="67"/>
      <c r="JH134" s="66"/>
      <c r="JI134" s="67"/>
      <c r="JJ134" s="66"/>
      <c r="JK134" s="67"/>
      <c r="JL134" s="66"/>
      <c r="JM134" s="67"/>
      <c r="JN134" s="66"/>
      <c r="JO134" s="67"/>
      <c r="JP134" s="66"/>
      <c r="JQ134" s="67"/>
      <c r="JR134" s="66"/>
      <c r="JS134" s="67"/>
      <c r="JT134" s="66"/>
      <c r="JU134" s="67"/>
      <c r="JV134" s="66"/>
      <c r="JW134" s="67"/>
      <c r="JX134" s="66"/>
      <c r="JY134" s="67"/>
      <c r="JZ134" s="66"/>
      <c r="KA134" s="67"/>
      <c r="KB134" s="66"/>
      <c r="KC134" s="67"/>
      <c r="KD134" s="66"/>
      <c r="KE134" s="67"/>
      <c r="KF134" s="66"/>
      <c r="KG134" s="67"/>
      <c r="KH134" s="66"/>
      <c r="KI134" s="67"/>
      <c r="KJ134" s="66"/>
      <c r="KK134" s="67"/>
      <c r="KL134" s="66"/>
      <c r="KM134" s="67"/>
      <c r="KN134" s="66"/>
      <c r="KO134" s="67"/>
      <c r="KP134" s="66"/>
      <c r="KQ134" s="67"/>
      <c r="KR134" s="66"/>
      <c r="KS134" s="67"/>
      <c r="KT134" s="66"/>
      <c r="KU134" s="67"/>
      <c r="KV134" s="66"/>
      <c r="KW134" s="67"/>
      <c r="KX134" s="66"/>
      <c r="KY134" s="67"/>
      <c r="KZ134" s="66"/>
      <c r="LA134" s="67"/>
      <c r="LB134" s="66"/>
      <c r="LC134" s="67"/>
      <c r="LD134" s="66"/>
      <c r="LE134" s="67"/>
      <c r="LH134" s="3">
        <f t="shared" si="126"/>
        <v>1.5127284955902145</v>
      </c>
      <c r="LI134" s="10">
        <f t="shared" si="129"/>
        <v>0.65675472852853667</v>
      </c>
      <c r="LK134" s="12">
        <f t="shared" si="90"/>
        <v>1.5127284955902145</v>
      </c>
      <c r="LL134" s="10" cm="1">
        <f t="array" ref="LL134">INDEX(drag_functions_data,Q134,(2*chosen_drag_function))*$B$3</f>
        <v>0.65675472852853667</v>
      </c>
      <c r="LO134" s="3" t="e">
        <f t="shared" si="127"/>
        <v>#N/A</v>
      </c>
      <c r="LP134" s="10" t="e">
        <f t="shared" si="130"/>
        <v>#N/A</v>
      </c>
      <c r="LR134" s="12">
        <f t="shared" si="91"/>
        <v>0</v>
      </c>
      <c r="LS134" s="10" cm="1">
        <f t="array" ref="LS134">INDEX(drag_functions_data,Q134,(2*$B$6)) * $B$7</f>
        <v>0</v>
      </c>
      <c r="ME134" t="str">
        <f t="shared" si="92"/>
        <v/>
      </c>
      <c r="MG134" t="str">
        <f t="shared" si="93"/>
        <v/>
      </c>
      <c r="MI134" t="str">
        <f t="shared" si="94"/>
        <v/>
      </c>
      <c r="MK134">
        <f t="shared" si="135"/>
        <v>1.666095581644137</v>
      </c>
      <c r="MM134" t="str">
        <f t="shared" si="136"/>
        <v/>
      </c>
      <c r="MO134" t="str">
        <f t="shared" si="95"/>
        <v/>
      </c>
      <c r="MQ134" t="str">
        <f t="shared" si="96"/>
        <v/>
      </c>
      <c r="MS134" t="str">
        <f t="shared" si="97"/>
        <v/>
      </c>
      <c r="MU134" t="str">
        <f t="shared" si="98"/>
        <v/>
      </c>
      <c r="MW134" t="str">
        <f t="shared" si="99"/>
        <v/>
      </c>
      <c r="MY134" t="str">
        <f t="shared" si="100"/>
        <v/>
      </c>
      <c r="NA134" t="str">
        <f t="shared" si="101"/>
        <v/>
      </c>
      <c r="NC134" t="str">
        <f t="shared" si="102"/>
        <v/>
      </c>
      <c r="NE134" t="str">
        <f t="shared" si="103"/>
        <v/>
      </c>
      <c r="NG134" t="str">
        <f t="shared" si="104"/>
        <v/>
      </c>
      <c r="NI134" t="str">
        <f t="shared" si="105"/>
        <v/>
      </c>
      <c r="NK134" t="str">
        <f t="shared" si="106"/>
        <v/>
      </c>
      <c r="NM134" t="str">
        <f t="shared" si="107"/>
        <v/>
      </c>
      <c r="NO134" t="str">
        <f t="shared" si="108"/>
        <v/>
      </c>
      <c r="NQ134" t="str">
        <f t="shared" si="109"/>
        <v/>
      </c>
      <c r="NS134" t="str">
        <f t="shared" si="110"/>
        <v/>
      </c>
      <c r="NU134" t="str">
        <f t="shared" si="111"/>
        <v/>
      </c>
      <c r="NW134" t="str">
        <f t="shared" si="133"/>
        <v/>
      </c>
      <c r="NY134" t="str">
        <f t="shared" si="134"/>
        <v/>
      </c>
      <c r="OA134" t="str">
        <f t="shared" si="112"/>
        <v/>
      </c>
      <c r="OC134" t="str">
        <f t="shared" si="113"/>
        <v/>
      </c>
      <c r="OE134" t="str">
        <f t="shared" si="114"/>
        <v/>
      </c>
      <c r="OG134" t="str">
        <f t="shared" si="115"/>
        <v/>
      </c>
      <c r="OI134" t="str">
        <f t="shared" si="116"/>
        <v/>
      </c>
      <c r="OK134" t="str">
        <f t="shared" si="117"/>
        <v/>
      </c>
      <c r="OM134" t="str">
        <f t="shared" si="118"/>
        <v/>
      </c>
      <c r="OO134" t="str">
        <f t="shared" si="119"/>
        <v/>
      </c>
      <c r="OQ134" t="str">
        <f t="shared" si="120"/>
        <v/>
      </c>
      <c r="OS134" t="str">
        <f t="shared" si="121"/>
        <v/>
      </c>
      <c r="OU134" t="str">
        <f t="shared" si="122"/>
        <v/>
      </c>
      <c r="OW134" t="str">
        <f t="shared" si="123"/>
        <v/>
      </c>
      <c r="OY134" t="str">
        <f t="shared" si="124"/>
        <v/>
      </c>
      <c r="PA134" t="str">
        <f t="shared" si="125"/>
        <v/>
      </c>
    </row>
    <row r="135" spans="17:417" x14ac:dyDescent="0.25">
      <c r="Q135" s="38">
        <f t="shared" si="128"/>
        <v>120</v>
      </c>
      <c r="R135" s="5"/>
      <c r="T135" s="25"/>
      <c r="U135" s="26"/>
      <c r="X135" s="25">
        <v>1.5410062418015744</v>
      </c>
      <c r="Y135" s="26">
        <v>0.65427420493395427</v>
      </c>
      <c r="AA135" s="4"/>
      <c r="AB135" s="5"/>
      <c r="AC135" s="4"/>
      <c r="AD135" s="5"/>
      <c r="AE135" s="4"/>
      <c r="AF135" s="5"/>
      <c r="AG135" s="4"/>
      <c r="AH135" s="5"/>
      <c r="AI135" s="4"/>
      <c r="AJ135" s="5"/>
      <c r="AK135" s="4"/>
      <c r="AL135" s="5"/>
      <c r="AM135" s="4"/>
      <c r="AN135" s="5"/>
      <c r="AO135" s="4"/>
      <c r="AP135" s="5"/>
      <c r="AQ135" s="4"/>
      <c r="AR135" s="5"/>
      <c r="AS135" s="4"/>
      <c r="AT135" s="5"/>
      <c r="AU135" s="4"/>
      <c r="AV135" s="5"/>
      <c r="AW135" s="4"/>
      <c r="AX135" s="5"/>
      <c r="AY135" s="4"/>
      <c r="AZ135" s="5"/>
      <c r="BA135" s="4"/>
      <c r="BB135" s="5"/>
      <c r="BC135" s="4"/>
      <c r="BD135" s="5"/>
      <c r="BE135" s="4"/>
      <c r="BF135" s="5"/>
      <c r="BG135" s="4"/>
      <c r="BH135" s="5"/>
      <c r="BI135" s="4"/>
      <c r="BJ135" s="5"/>
      <c r="BK135" s="4"/>
      <c r="BL135" s="5"/>
      <c r="BM135" s="4"/>
      <c r="BN135" s="5"/>
      <c r="BO135" s="4"/>
      <c r="BP135" s="5"/>
      <c r="BQ135" s="4"/>
      <c r="BR135" s="5"/>
      <c r="BS135" s="4"/>
      <c r="BT135" s="5"/>
      <c r="BU135" s="4"/>
      <c r="BV135" s="5"/>
      <c r="BW135" s="4"/>
      <c r="BX135" s="5"/>
      <c r="BY135" s="4"/>
      <c r="BZ135" s="5"/>
      <c r="CA135" s="4"/>
      <c r="CB135" s="5"/>
      <c r="CC135" s="4"/>
      <c r="CD135" s="5"/>
      <c r="CE135" s="4"/>
      <c r="CF135" s="5"/>
      <c r="CG135" s="4"/>
      <c r="CH135" s="5"/>
      <c r="CI135" s="4"/>
      <c r="CJ135" s="5"/>
      <c r="CK135" s="4"/>
      <c r="CL135" s="5"/>
      <c r="CM135" s="4"/>
      <c r="CN135" s="5"/>
      <c r="CO135" s="4"/>
      <c r="CP135" s="5"/>
      <c r="CQ135" s="4"/>
      <c r="CR135" s="5"/>
      <c r="CS135" s="4"/>
      <c r="CT135" s="5"/>
      <c r="CU135" s="4"/>
      <c r="CV135" s="5"/>
      <c r="CW135" s="4"/>
      <c r="CX135" s="5"/>
      <c r="CY135" s="4"/>
      <c r="CZ135" s="266"/>
      <c r="DA135" s="267"/>
      <c r="DB135" s="266"/>
      <c r="DC135" s="267"/>
      <c r="DD135" s="266"/>
      <c r="DE135" s="267"/>
      <c r="DF135" s="66"/>
      <c r="DG135" s="67"/>
      <c r="DH135" s="66"/>
      <c r="DI135" s="67"/>
      <c r="DJ135" s="66"/>
      <c r="DK135" s="67"/>
      <c r="DL135" s="66"/>
      <c r="DM135" s="67"/>
      <c r="DN135" s="66"/>
      <c r="DO135" s="67"/>
      <c r="DP135" s="66"/>
      <c r="DQ135" s="67"/>
      <c r="DR135" s="66"/>
      <c r="DS135" s="67"/>
      <c r="DT135" s="66"/>
      <c r="DU135" s="67"/>
      <c r="DV135" s="66"/>
      <c r="DW135" s="67"/>
      <c r="DX135" s="66"/>
      <c r="DY135" s="67"/>
      <c r="DZ135" s="66"/>
      <c r="EA135" s="67"/>
      <c r="EB135" s="66"/>
      <c r="EC135" s="67"/>
      <c r="ED135" s="66"/>
      <c r="EE135" s="67"/>
      <c r="EF135" s="66"/>
      <c r="EG135" s="67"/>
      <c r="EH135" s="66"/>
      <c r="EI135" s="67"/>
      <c r="EJ135" s="66"/>
      <c r="EK135" s="67"/>
      <c r="EL135" s="66"/>
      <c r="EM135" s="67"/>
      <c r="EN135" s="66"/>
      <c r="EO135" s="67"/>
      <c r="EP135" s="66"/>
      <c r="EQ135" s="67"/>
      <c r="ER135" s="66"/>
      <c r="ES135" s="67"/>
      <c r="ET135" s="66"/>
      <c r="EU135" s="67"/>
      <c r="EV135" s="66"/>
      <c r="EW135" s="67"/>
      <c r="EX135" s="66"/>
      <c r="EY135" s="67"/>
      <c r="EZ135" s="66"/>
      <c r="FA135" s="67"/>
      <c r="FB135" s="66"/>
      <c r="FC135" s="67"/>
      <c r="FD135" s="66"/>
      <c r="FE135" s="67"/>
      <c r="FF135" s="66"/>
      <c r="FG135" s="67"/>
      <c r="FH135" s="66"/>
      <c r="FI135" s="67"/>
      <c r="FJ135" s="66"/>
      <c r="FK135" s="67"/>
      <c r="FL135" s="66"/>
      <c r="FM135" s="67"/>
      <c r="FN135" s="66"/>
      <c r="FO135" s="67"/>
      <c r="FP135" s="66"/>
      <c r="FQ135" s="67"/>
      <c r="FR135" s="66"/>
      <c r="FS135" s="67"/>
      <c r="FT135" s="66"/>
      <c r="FU135" s="67"/>
      <c r="FV135" s="66"/>
      <c r="FW135" s="67"/>
      <c r="FX135" s="66"/>
      <c r="FY135" s="67"/>
      <c r="FZ135" s="66"/>
      <c r="GA135" s="67"/>
      <c r="GB135" s="66"/>
      <c r="GC135" s="67"/>
      <c r="GD135" s="66"/>
      <c r="GE135" s="67"/>
      <c r="GF135" s="66"/>
      <c r="GG135" s="67"/>
      <c r="GH135" s="66"/>
      <c r="GI135" s="67"/>
      <c r="GJ135" s="66"/>
      <c r="GK135" s="67"/>
      <c r="GL135" s="66"/>
      <c r="GM135" s="67"/>
      <c r="GN135" s="66"/>
      <c r="GO135" s="67"/>
      <c r="GP135" s="66"/>
      <c r="GQ135" s="67"/>
      <c r="GR135" s="66"/>
      <c r="GS135" s="67"/>
      <c r="GT135" s="66"/>
      <c r="GU135" s="67"/>
      <c r="GV135" s="66"/>
      <c r="GW135" s="67"/>
      <c r="GX135" s="66"/>
      <c r="GY135" s="67"/>
      <c r="GZ135" s="66"/>
      <c r="HA135" s="67"/>
      <c r="HB135" s="66"/>
      <c r="HC135" s="67"/>
      <c r="HD135" s="66"/>
      <c r="HE135" s="67"/>
      <c r="HF135" s="66"/>
      <c r="HG135" s="67"/>
      <c r="HH135" s="66"/>
      <c r="HI135" s="67"/>
      <c r="HJ135" s="66"/>
      <c r="HK135" s="67"/>
      <c r="HL135" s="66"/>
      <c r="HM135" s="67"/>
      <c r="HN135" s="66"/>
      <c r="HO135" s="67"/>
      <c r="HP135" s="66"/>
      <c r="HQ135" s="67"/>
      <c r="HR135" s="66"/>
      <c r="HS135" s="67"/>
      <c r="HT135" s="66"/>
      <c r="HU135" s="67"/>
      <c r="HV135" s="66"/>
      <c r="HW135" s="67"/>
      <c r="HX135" s="66"/>
      <c r="HY135" s="67"/>
      <c r="HZ135" s="66"/>
      <c r="IA135" s="67"/>
      <c r="IB135" s="66"/>
      <c r="IC135" s="67"/>
      <c r="ID135" s="66"/>
      <c r="IE135" s="67"/>
      <c r="IF135" s="66"/>
      <c r="IG135" s="67"/>
      <c r="IH135" s="66"/>
      <c r="II135" s="67"/>
      <c r="IJ135" s="66"/>
      <c r="IK135" s="67"/>
      <c r="IL135" s="66"/>
      <c r="IM135" s="67"/>
      <c r="IN135" s="66"/>
      <c r="IO135" s="67"/>
      <c r="IP135" s="66"/>
      <c r="IQ135" s="67"/>
      <c r="IR135" s="66"/>
      <c r="IS135" s="67"/>
      <c r="IT135" s="66"/>
      <c r="IU135" s="67"/>
      <c r="IV135" s="66"/>
      <c r="IW135" s="67"/>
      <c r="IX135" s="66"/>
      <c r="IY135" s="67"/>
      <c r="IZ135" s="66"/>
      <c r="JA135" s="67"/>
      <c r="JB135" s="66"/>
      <c r="JC135" s="67"/>
      <c r="JD135" s="66"/>
      <c r="JE135" s="67"/>
      <c r="JF135" s="66"/>
      <c r="JG135" s="67"/>
      <c r="JH135" s="66"/>
      <c r="JI135" s="67"/>
      <c r="JJ135" s="66"/>
      <c r="JK135" s="67"/>
      <c r="JL135" s="66"/>
      <c r="JM135" s="67"/>
      <c r="JN135" s="66"/>
      <c r="JO135" s="67"/>
      <c r="JP135" s="66"/>
      <c r="JQ135" s="67"/>
      <c r="JR135" s="66"/>
      <c r="JS135" s="67"/>
      <c r="JT135" s="66"/>
      <c r="JU135" s="67"/>
      <c r="JV135" s="66"/>
      <c r="JW135" s="67"/>
      <c r="JX135" s="66"/>
      <c r="JY135" s="67"/>
      <c r="JZ135" s="66"/>
      <c r="KA135" s="67"/>
      <c r="KB135" s="66"/>
      <c r="KC135" s="67"/>
      <c r="KD135" s="66"/>
      <c r="KE135" s="67"/>
      <c r="KF135" s="66"/>
      <c r="KG135" s="67"/>
      <c r="KH135" s="66"/>
      <c r="KI135" s="67"/>
      <c r="KJ135" s="66"/>
      <c r="KK135" s="67"/>
      <c r="KL135" s="66"/>
      <c r="KM135" s="67"/>
      <c r="KN135" s="66"/>
      <c r="KO135" s="67"/>
      <c r="KP135" s="66"/>
      <c r="KQ135" s="67"/>
      <c r="KR135" s="66"/>
      <c r="KS135" s="67"/>
      <c r="KT135" s="66"/>
      <c r="KU135" s="67"/>
      <c r="KV135" s="66"/>
      <c r="KW135" s="67"/>
      <c r="KX135" s="66"/>
      <c r="KY135" s="67"/>
      <c r="KZ135" s="66"/>
      <c r="LA135" s="67"/>
      <c r="LB135" s="66"/>
      <c r="LC135" s="67"/>
      <c r="LD135" s="66"/>
      <c r="LE135" s="67"/>
      <c r="LH135" s="3">
        <f t="shared" si="126"/>
        <v>1.5410062418015744</v>
      </c>
      <c r="LI135" s="10">
        <f t="shared" si="129"/>
        <v>0.65427420493395427</v>
      </c>
      <c r="LK135" s="12">
        <f t="shared" si="90"/>
        <v>1.5410062418015744</v>
      </c>
      <c r="LL135" s="10" cm="1">
        <f t="array" ref="LL135">INDEX(drag_functions_data,Q135,(2*chosen_drag_function))*$B$3</f>
        <v>0.65427420493395427</v>
      </c>
      <c r="LO135" s="3" t="e">
        <f t="shared" si="127"/>
        <v>#N/A</v>
      </c>
      <c r="LP135" s="10" t="e">
        <f t="shared" si="130"/>
        <v>#N/A</v>
      </c>
      <c r="LR135" s="12">
        <f t="shared" si="91"/>
        <v>0</v>
      </c>
      <c r="LS135" s="10" cm="1">
        <f t="array" ref="LS135">INDEX(drag_functions_data,Q135,(2*$B$6)) * $B$7</f>
        <v>0</v>
      </c>
      <c r="ME135" t="str">
        <f t="shared" si="92"/>
        <v/>
      </c>
      <c r="MG135" t="str">
        <f t="shared" si="93"/>
        <v/>
      </c>
      <c r="MI135" t="str">
        <f t="shared" si="94"/>
        <v/>
      </c>
      <c r="MK135">
        <f t="shared" si="135"/>
        <v>1.6589902344472118</v>
      </c>
      <c r="MM135" t="str">
        <f t="shared" si="136"/>
        <v/>
      </c>
      <c r="MO135" t="str">
        <f t="shared" si="95"/>
        <v/>
      </c>
      <c r="MQ135" t="str">
        <f t="shared" si="96"/>
        <v/>
      </c>
      <c r="MS135" t="str">
        <f t="shared" si="97"/>
        <v/>
      </c>
      <c r="MU135" t="str">
        <f t="shared" si="98"/>
        <v/>
      </c>
      <c r="MW135" t="str">
        <f t="shared" si="99"/>
        <v/>
      </c>
      <c r="MY135" t="str">
        <f t="shared" si="100"/>
        <v/>
      </c>
      <c r="NA135" t="str">
        <f t="shared" si="101"/>
        <v/>
      </c>
      <c r="NC135" t="str">
        <f t="shared" si="102"/>
        <v/>
      </c>
      <c r="NE135" t="str">
        <f t="shared" si="103"/>
        <v/>
      </c>
      <c r="NG135" t="str">
        <f t="shared" si="104"/>
        <v/>
      </c>
      <c r="NI135" t="str">
        <f t="shared" si="105"/>
        <v/>
      </c>
      <c r="NK135" t="str">
        <f t="shared" si="106"/>
        <v/>
      </c>
      <c r="NM135" t="str">
        <f t="shared" si="107"/>
        <v/>
      </c>
      <c r="NO135" t="str">
        <f t="shared" si="108"/>
        <v/>
      </c>
      <c r="NQ135" t="str">
        <f t="shared" si="109"/>
        <v/>
      </c>
      <c r="NS135" t="str">
        <f t="shared" si="110"/>
        <v/>
      </c>
      <c r="NU135" t="str">
        <f t="shared" si="111"/>
        <v/>
      </c>
      <c r="NW135" t="str">
        <f t="shared" si="133"/>
        <v/>
      </c>
      <c r="NY135" t="str">
        <f t="shared" si="134"/>
        <v/>
      </c>
      <c r="OA135" t="str">
        <f t="shared" si="112"/>
        <v/>
      </c>
      <c r="OC135" t="str">
        <f t="shared" si="113"/>
        <v/>
      </c>
      <c r="OE135" t="str">
        <f t="shared" si="114"/>
        <v/>
      </c>
      <c r="OG135" t="str">
        <f t="shared" si="115"/>
        <v/>
      </c>
      <c r="OI135" t="str">
        <f t="shared" si="116"/>
        <v/>
      </c>
      <c r="OK135" t="str">
        <f t="shared" si="117"/>
        <v/>
      </c>
      <c r="OM135" t="str">
        <f t="shared" si="118"/>
        <v/>
      </c>
      <c r="OO135" t="str">
        <f t="shared" si="119"/>
        <v/>
      </c>
      <c r="OQ135" t="str">
        <f t="shared" si="120"/>
        <v/>
      </c>
      <c r="OS135" t="str">
        <f t="shared" si="121"/>
        <v/>
      </c>
      <c r="OU135" t="str">
        <f t="shared" si="122"/>
        <v/>
      </c>
      <c r="OW135" t="str">
        <f t="shared" si="123"/>
        <v/>
      </c>
      <c r="OY135" t="str">
        <f t="shared" si="124"/>
        <v/>
      </c>
      <c r="PA135" t="str">
        <f t="shared" si="125"/>
        <v/>
      </c>
    </row>
    <row r="136" spans="17:417" x14ac:dyDescent="0.25">
      <c r="Q136" s="38">
        <f t="shared" si="128"/>
        <v>121</v>
      </c>
      <c r="R136" s="5"/>
      <c r="T136" s="25"/>
      <c r="U136" s="26"/>
      <c r="X136" s="25">
        <v>1.5687743538100662</v>
      </c>
      <c r="Y136" s="26">
        <v>0.65148394161457113</v>
      </c>
      <c r="AA136" s="4"/>
      <c r="AB136" s="5"/>
      <c r="AC136" s="4"/>
      <c r="AD136" s="5"/>
      <c r="AE136" s="4"/>
      <c r="AF136" s="5"/>
      <c r="AG136" s="4"/>
      <c r="AH136" s="5"/>
      <c r="AI136" s="4"/>
      <c r="AJ136" s="5"/>
      <c r="AK136" s="4"/>
      <c r="AL136" s="5"/>
      <c r="AM136" s="4"/>
      <c r="AN136" s="5"/>
      <c r="AO136" s="4"/>
      <c r="AP136" s="5"/>
      <c r="AQ136" s="4"/>
      <c r="AR136" s="5"/>
      <c r="AS136" s="4"/>
      <c r="AT136" s="5"/>
      <c r="AU136" s="4"/>
      <c r="AV136" s="5"/>
      <c r="AW136" s="4"/>
      <c r="AX136" s="5"/>
      <c r="AY136" s="4"/>
      <c r="AZ136" s="5"/>
      <c r="BA136" s="4"/>
      <c r="BB136" s="5"/>
      <c r="BC136" s="4"/>
      <c r="BD136" s="5"/>
      <c r="BE136" s="4"/>
      <c r="BF136" s="5"/>
      <c r="BG136" s="4"/>
      <c r="BH136" s="5"/>
      <c r="BI136" s="4"/>
      <c r="BJ136" s="5"/>
      <c r="BK136" s="4"/>
      <c r="BL136" s="5"/>
      <c r="BM136" s="4"/>
      <c r="BN136" s="5"/>
      <c r="BO136" s="4"/>
      <c r="BP136" s="5"/>
      <c r="BQ136" s="4"/>
      <c r="BR136" s="5"/>
      <c r="BS136" s="4"/>
      <c r="BT136" s="5"/>
      <c r="BU136" s="4"/>
      <c r="BV136" s="5"/>
      <c r="BW136" s="4"/>
      <c r="BX136" s="5"/>
      <c r="BY136" s="4"/>
      <c r="BZ136" s="5"/>
      <c r="CA136" s="4"/>
      <c r="CB136" s="5"/>
      <c r="CC136" s="4"/>
      <c r="CD136" s="5"/>
      <c r="CE136" s="4"/>
      <c r="CF136" s="5"/>
      <c r="CG136" s="4"/>
      <c r="CH136" s="5"/>
      <c r="CI136" s="4"/>
      <c r="CJ136" s="5"/>
      <c r="CK136" s="4"/>
      <c r="CL136" s="5"/>
      <c r="CM136" s="4"/>
      <c r="CN136" s="5"/>
      <c r="CO136" s="4"/>
      <c r="CP136" s="5"/>
      <c r="CQ136" s="4"/>
      <c r="CR136" s="5"/>
      <c r="CS136" s="4"/>
      <c r="CT136" s="5"/>
      <c r="CU136" s="4"/>
      <c r="CV136" s="5"/>
      <c r="CW136" s="4"/>
      <c r="CX136" s="5"/>
      <c r="CY136" s="4"/>
      <c r="CZ136" s="266"/>
      <c r="DA136" s="267"/>
      <c r="DB136" s="266"/>
      <c r="DC136" s="267"/>
      <c r="DD136" s="266"/>
      <c r="DE136" s="267"/>
      <c r="DF136" s="66"/>
      <c r="DG136" s="67"/>
      <c r="DH136" s="66"/>
      <c r="DI136" s="67"/>
      <c r="DJ136" s="66"/>
      <c r="DK136" s="67"/>
      <c r="DL136" s="66"/>
      <c r="DM136" s="67"/>
      <c r="DN136" s="66"/>
      <c r="DO136" s="67"/>
      <c r="DP136" s="66"/>
      <c r="DQ136" s="67"/>
      <c r="DR136" s="66"/>
      <c r="DS136" s="67"/>
      <c r="DT136" s="66"/>
      <c r="DU136" s="67"/>
      <c r="DV136" s="66"/>
      <c r="DW136" s="67"/>
      <c r="DX136" s="66"/>
      <c r="DY136" s="67"/>
      <c r="DZ136" s="66"/>
      <c r="EA136" s="67"/>
      <c r="EB136" s="66"/>
      <c r="EC136" s="67"/>
      <c r="ED136" s="66"/>
      <c r="EE136" s="67"/>
      <c r="EF136" s="66"/>
      <c r="EG136" s="67"/>
      <c r="EH136" s="66"/>
      <c r="EI136" s="67"/>
      <c r="EJ136" s="66"/>
      <c r="EK136" s="67"/>
      <c r="EL136" s="66"/>
      <c r="EM136" s="67"/>
      <c r="EN136" s="66"/>
      <c r="EO136" s="67"/>
      <c r="EP136" s="66"/>
      <c r="EQ136" s="67"/>
      <c r="ER136" s="66"/>
      <c r="ES136" s="67"/>
      <c r="ET136" s="66"/>
      <c r="EU136" s="67"/>
      <c r="EV136" s="66"/>
      <c r="EW136" s="67"/>
      <c r="EX136" s="66"/>
      <c r="EY136" s="67"/>
      <c r="EZ136" s="66"/>
      <c r="FA136" s="67"/>
      <c r="FB136" s="66"/>
      <c r="FC136" s="67"/>
      <c r="FD136" s="66"/>
      <c r="FE136" s="67"/>
      <c r="FF136" s="66"/>
      <c r="FG136" s="67"/>
      <c r="FH136" s="66"/>
      <c r="FI136" s="67"/>
      <c r="FJ136" s="66"/>
      <c r="FK136" s="67"/>
      <c r="FL136" s="66"/>
      <c r="FM136" s="67"/>
      <c r="FN136" s="66"/>
      <c r="FO136" s="67"/>
      <c r="FP136" s="66"/>
      <c r="FQ136" s="67"/>
      <c r="FR136" s="66"/>
      <c r="FS136" s="67"/>
      <c r="FT136" s="66"/>
      <c r="FU136" s="67"/>
      <c r="FV136" s="66"/>
      <c r="FW136" s="67"/>
      <c r="FX136" s="66"/>
      <c r="FY136" s="67"/>
      <c r="FZ136" s="66"/>
      <c r="GA136" s="67"/>
      <c r="GB136" s="66"/>
      <c r="GC136" s="67"/>
      <c r="GD136" s="66"/>
      <c r="GE136" s="67"/>
      <c r="GF136" s="66"/>
      <c r="GG136" s="67"/>
      <c r="GH136" s="66"/>
      <c r="GI136" s="67"/>
      <c r="GJ136" s="66"/>
      <c r="GK136" s="67"/>
      <c r="GL136" s="66"/>
      <c r="GM136" s="67"/>
      <c r="GN136" s="66"/>
      <c r="GO136" s="67"/>
      <c r="GP136" s="66"/>
      <c r="GQ136" s="67"/>
      <c r="GR136" s="66"/>
      <c r="GS136" s="67"/>
      <c r="GT136" s="66"/>
      <c r="GU136" s="67"/>
      <c r="GV136" s="66"/>
      <c r="GW136" s="67"/>
      <c r="GX136" s="66"/>
      <c r="GY136" s="67"/>
      <c r="GZ136" s="66"/>
      <c r="HA136" s="67"/>
      <c r="HB136" s="66"/>
      <c r="HC136" s="67"/>
      <c r="HD136" s="66"/>
      <c r="HE136" s="67"/>
      <c r="HF136" s="66"/>
      <c r="HG136" s="67"/>
      <c r="HH136" s="66"/>
      <c r="HI136" s="67"/>
      <c r="HJ136" s="66"/>
      <c r="HK136" s="67"/>
      <c r="HL136" s="66"/>
      <c r="HM136" s="67"/>
      <c r="HN136" s="66"/>
      <c r="HO136" s="67"/>
      <c r="HP136" s="66"/>
      <c r="HQ136" s="67"/>
      <c r="HR136" s="66"/>
      <c r="HS136" s="67"/>
      <c r="HT136" s="66"/>
      <c r="HU136" s="67"/>
      <c r="HV136" s="66"/>
      <c r="HW136" s="67"/>
      <c r="HX136" s="66"/>
      <c r="HY136" s="67"/>
      <c r="HZ136" s="66"/>
      <c r="IA136" s="67"/>
      <c r="IB136" s="66"/>
      <c r="IC136" s="67"/>
      <c r="ID136" s="66"/>
      <c r="IE136" s="67"/>
      <c r="IF136" s="66"/>
      <c r="IG136" s="67"/>
      <c r="IH136" s="66"/>
      <c r="II136" s="67"/>
      <c r="IJ136" s="66"/>
      <c r="IK136" s="67"/>
      <c r="IL136" s="66"/>
      <c r="IM136" s="67"/>
      <c r="IN136" s="66"/>
      <c r="IO136" s="67"/>
      <c r="IP136" s="66"/>
      <c r="IQ136" s="67"/>
      <c r="IR136" s="66"/>
      <c r="IS136" s="67"/>
      <c r="IT136" s="66"/>
      <c r="IU136" s="67"/>
      <c r="IV136" s="66"/>
      <c r="IW136" s="67"/>
      <c r="IX136" s="66"/>
      <c r="IY136" s="67"/>
      <c r="IZ136" s="66"/>
      <c r="JA136" s="67"/>
      <c r="JB136" s="66"/>
      <c r="JC136" s="67"/>
      <c r="JD136" s="66"/>
      <c r="JE136" s="67"/>
      <c r="JF136" s="66"/>
      <c r="JG136" s="67"/>
      <c r="JH136" s="66"/>
      <c r="JI136" s="67"/>
      <c r="JJ136" s="66"/>
      <c r="JK136" s="67"/>
      <c r="JL136" s="66"/>
      <c r="JM136" s="67"/>
      <c r="JN136" s="66"/>
      <c r="JO136" s="67"/>
      <c r="JP136" s="66"/>
      <c r="JQ136" s="67"/>
      <c r="JR136" s="66"/>
      <c r="JS136" s="67"/>
      <c r="JT136" s="66"/>
      <c r="JU136" s="67"/>
      <c r="JV136" s="66"/>
      <c r="JW136" s="67"/>
      <c r="JX136" s="66"/>
      <c r="JY136" s="67"/>
      <c r="JZ136" s="66"/>
      <c r="KA136" s="67"/>
      <c r="KB136" s="66"/>
      <c r="KC136" s="67"/>
      <c r="KD136" s="66"/>
      <c r="KE136" s="67"/>
      <c r="KF136" s="66"/>
      <c r="KG136" s="67"/>
      <c r="KH136" s="66"/>
      <c r="KI136" s="67"/>
      <c r="KJ136" s="66"/>
      <c r="KK136" s="67"/>
      <c r="KL136" s="66"/>
      <c r="KM136" s="67"/>
      <c r="KN136" s="66"/>
      <c r="KO136" s="67"/>
      <c r="KP136" s="66"/>
      <c r="KQ136" s="67"/>
      <c r="KR136" s="66"/>
      <c r="KS136" s="67"/>
      <c r="KT136" s="66"/>
      <c r="KU136" s="67"/>
      <c r="KV136" s="66"/>
      <c r="KW136" s="67"/>
      <c r="KX136" s="66"/>
      <c r="KY136" s="67"/>
      <c r="KZ136" s="66"/>
      <c r="LA136" s="67"/>
      <c r="LB136" s="66"/>
      <c r="LC136" s="67"/>
      <c r="LD136" s="66"/>
      <c r="LE136" s="67"/>
      <c r="LH136" s="3">
        <f t="shared" si="126"/>
        <v>1.5687743538100662</v>
      </c>
      <c r="LI136" s="10">
        <f t="shared" si="129"/>
        <v>0.65148394161457113</v>
      </c>
      <c r="LK136" s="12">
        <f t="shared" si="90"/>
        <v>1.5687743538100662</v>
      </c>
      <c r="LL136" s="10" cm="1">
        <f t="array" ref="LL136">INDEX(drag_functions_data,Q136,(2*chosen_drag_function))*$B$3</f>
        <v>0.65148394161457113</v>
      </c>
      <c r="LO136" s="3" t="e">
        <f t="shared" si="127"/>
        <v>#N/A</v>
      </c>
      <c r="LP136" s="10" t="e">
        <f t="shared" si="130"/>
        <v>#N/A</v>
      </c>
      <c r="LR136" s="12">
        <f t="shared" si="91"/>
        <v>0</v>
      </c>
      <c r="LS136" s="10" cm="1">
        <f t="array" ref="LS136">INDEX(drag_functions_data,Q136,(2*$B$6)) * $B$7</f>
        <v>0</v>
      </c>
      <c r="ME136" t="str">
        <f t="shared" si="92"/>
        <v/>
      </c>
      <c r="MG136" t="str">
        <f t="shared" si="93"/>
        <v/>
      </c>
      <c r="MI136" t="str">
        <f t="shared" si="94"/>
        <v/>
      </c>
      <c r="MK136">
        <f t="shared" si="135"/>
        <v>1.6510310907862416</v>
      </c>
      <c r="MM136" t="str">
        <f t="shared" si="136"/>
        <v/>
      </c>
      <c r="MO136" t="str">
        <f t="shared" si="95"/>
        <v/>
      </c>
      <c r="MQ136" t="str">
        <f t="shared" si="96"/>
        <v/>
      </c>
      <c r="MS136" t="str">
        <f t="shared" si="97"/>
        <v/>
      </c>
      <c r="MU136" t="str">
        <f t="shared" si="98"/>
        <v/>
      </c>
      <c r="MW136" t="str">
        <f t="shared" si="99"/>
        <v/>
      </c>
      <c r="MY136" t="str">
        <f t="shared" si="100"/>
        <v/>
      </c>
      <c r="NA136" t="str">
        <f t="shared" si="101"/>
        <v/>
      </c>
      <c r="NC136" t="str">
        <f t="shared" si="102"/>
        <v/>
      </c>
      <c r="NE136" t="str">
        <f t="shared" si="103"/>
        <v/>
      </c>
      <c r="NG136" t="str">
        <f t="shared" si="104"/>
        <v/>
      </c>
      <c r="NI136" t="str">
        <f t="shared" si="105"/>
        <v/>
      </c>
      <c r="NK136" t="str">
        <f t="shared" si="106"/>
        <v/>
      </c>
      <c r="NM136" t="str">
        <f t="shared" si="107"/>
        <v/>
      </c>
      <c r="NO136" t="str">
        <f t="shared" si="108"/>
        <v/>
      </c>
      <c r="NQ136" t="str">
        <f t="shared" si="109"/>
        <v/>
      </c>
      <c r="NS136" t="str">
        <f t="shared" si="110"/>
        <v/>
      </c>
      <c r="NU136" t="str">
        <f t="shared" si="111"/>
        <v/>
      </c>
      <c r="NW136" t="str">
        <f t="shared" si="133"/>
        <v/>
      </c>
      <c r="NY136" t="str">
        <f t="shared" si="134"/>
        <v/>
      </c>
      <c r="OA136" t="str">
        <f t="shared" si="112"/>
        <v/>
      </c>
      <c r="OC136" t="str">
        <f t="shared" si="113"/>
        <v/>
      </c>
      <c r="OE136" t="str">
        <f t="shared" si="114"/>
        <v/>
      </c>
      <c r="OG136" t="str">
        <f t="shared" si="115"/>
        <v/>
      </c>
      <c r="OI136" t="str">
        <f t="shared" si="116"/>
        <v/>
      </c>
      <c r="OK136" t="str">
        <f t="shared" si="117"/>
        <v/>
      </c>
      <c r="OM136" t="str">
        <f t="shared" si="118"/>
        <v/>
      </c>
      <c r="OO136" t="str">
        <f t="shared" si="119"/>
        <v/>
      </c>
      <c r="OQ136" t="str">
        <f t="shared" si="120"/>
        <v/>
      </c>
      <c r="OS136" t="str">
        <f t="shared" si="121"/>
        <v/>
      </c>
      <c r="OU136" t="str">
        <f t="shared" si="122"/>
        <v/>
      </c>
      <c r="OW136" t="str">
        <f t="shared" si="123"/>
        <v/>
      </c>
      <c r="OY136" t="str">
        <f t="shared" si="124"/>
        <v/>
      </c>
      <c r="PA136" t="str">
        <f t="shared" si="125"/>
        <v/>
      </c>
    </row>
    <row r="137" spans="17:417" x14ac:dyDescent="0.25">
      <c r="Q137" s="38">
        <f t="shared" si="128"/>
        <v>122</v>
      </c>
      <c r="R137" s="5"/>
      <c r="T137" s="25"/>
      <c r="U137" s="26"/>
      <c r="X137" s="25">
        <v>1.5960594315604193</v>
      </c>
      <c r="Y137" s="26">
        <v>0.64835839320779987</v>
      </c>
      <c r="AA137" s="4"/>
      <c r="AB137" s="5"/>
      <c r="AC137" s="4"/>
      <c r="AD137" s="5"/>
      <c r="AE137" s="4"/>
      <c r="AF137" s="5"/>
      <c r="AG137" s="4"/>
      <c r="AH137" s="5"/>
      <c r="AI137" s="4"/>
      <c r="AJ137" s="5"/>
      <c r="AK137" s="4"/>
      <c r="AL137" s="5"/>
      <c r="AM137" s="4"/>
      <c r="AN137" s="5"/>
      <c r="AO137" s="4"/>
      <c r="AP137" s="5"/>
      <c r="AQ137" s="4"/>
      <c r="AR137" s="5"/>
      <c r="AS137" s="4"/>
      <c r="AT137" s="5"/>
      <c r="AU137" s="4"/>
      <c r="AV137" s="5"/>
      <c r="AW137" s="4"/>
      <c r="AX137" s="5"/>
      <c r="AY137" s="4"/>
      <c r="AZ137" s="5"/>
      <c r="BA137" s="4"/>
      <c r="BB137" s="5"/>
      <c r="BC137" s="4"/>
      <c r="BD137" s="5"/>
      <c r="BE137" s="4"/>
      <c r="BF137" s="5"/>
      <c r="BG137" s="4"/>
      <c r="BH137" s="5"/>
      <c r="BI137" s="4"/>
      <c r="BJ137" s="5"/>
      <c r="BK137" s="4"/>
      <c r="BL137" s="5"/>
      <c r="BM137" s="4"/>
      <c r="BN137" s="5"/>
      <c r="BO137" s="4"/>
      <c r="BP137" s="5"/>
      <c r="BQ137" s="4"/>
      <c r="BR137" s="5"/>
      <c r="BS137" s="4"/>
      <c r="BT137" s="5"/>
      <c r="BU137" s="4"/>
      <c r="BV137" s="5"/>
      <c r="BW137" s="4"/>
      <c r="BX137" s="5"/>
      <c r="BY137" s="4"/>
      <c r="BZ137" s="5"/>
      <c r="CA137" s="4"/>
      <c r="CB137" s="5"/>
      <c r="CC137" s="4"/>
      <c r="CD137" s="5"/>
      <c r="CE137" s="4"/>
      <c r="CF137" s="5"/>
      <c r="CG137" s="4"/>
      <c r="CH137" s="5"/>
      <c r="CI137" s="4"/>
      <c r="CJ137" s="5"/>
      <c r="CK137" s="4"/>
      <c r="CL137" s="5"/>
      <c r="CM137" s="4"/>
      <c r="CN137" s="5"/>
      <c r="CO137" s="4"/>
      <c r="CP137" s="5"/>
      <c r="CQ137" s="4"/>
      <c r="CR137" s="5"/>
      <c r="CS137" s="4"/>
      <c r="CT137" s="5"/>
      <c r="CU137" s="4"/>
      <c r="CV137" s="5"/>
      <c r="CW137" s="4"/>
      <c r="CX137" s="5"/>
      <c r="CY137" s="4"/>
      <c r="CZ137" s="266"/>
      <c r="DA137" s="267"/>
      <c r="DB137" s="266"/>
      <c r="DC137" s="267"/>
      <c r="DD137" s="266"/>
      <c r="DE137" s="267"/>
      <c r="DF137" s="66"/>
      <c r="DG137" s="67"/>
      <c r="DH137" s="66"/>
      <c r="DI137" s="67"/>
      <c r="DJ137" s="66"/>
      <c r="DK137" s="67"/>
      <c r="DL137" s="66"/>
      <c r="DM137" s="67"/>
      <c r="DN137" s="66"/>
      <c r="DO137" s="67"/>
      <c r="DP137" s="66"/>
      <c r="DQ137" s="67"/>
      <c r="DR137" s="66"/>
      <c r="DS137" s="67"/>
      <c r="DT137" s="66"/>
      <c r="DU137" s="67"/>
      <c r="DV137" s="66"/>
      <c r="DW137" s="67"/>
      <c r="DX137" s="66"/>
      <c r="DY137" s="67"/>
      <c r="DZ137" s="66"/>
      <c r="EA137" s="67"/>
      <c r="EB137" s="66"/>
      <c r="EC137" s="67"/>
      <c r="ED137" s="66"/>
      <c r="EE137" s="67"/>
      <c r="EF137" s="66"/>
      <c r="EG137" s="67"/>
      <c r="EH137" s="66"/>
      <c r="EI137" s="67"/>
      <c r="EJ137" s="66"/>
      <c r="EK137" s="67"/>
      <c r="EL137" s="66"/>
      <c r="EM137" s="67"/>
      <c r="EN137" s="66"/>
      <c r="EO137" s="67"/>
      <c r="EP137" s="66"/>
      <c r="EQ137" s="67"/>
      <c r="ER137" s="66"/>
      <c r="ES137" s="67"/>
      <c r="ET137" s="66"/>
      <c r="EU137" s="67"/>
      <c r="EV137" s="66"/>
      <c r="EW137" s="67"/>
      <c r="EX137" s="66"/>
      <c r="EY137" s="67"/>
      <c r="EZ137" s="66"/>
      <c r="FA137" s="67"/>
      <c r="FB137" s="66"/>
      <c r="FC137" s="67"/>
      <c r="FD137" s="66"/>
      <c r="FE137" s="67"/>
      <c r="FF137" s="66"/>
      <c r="FG137" s="67"/>
      <c r="FH137" s="66"/>
      <c r="FI137" s="67"/>
      <c r="FJ137" s="66"/>
      <c r="FK137" s="67"/>
      <c r="FL137" s="66"/>
      <c r="FM137" s="67"/>
      <c r="FN137" s="66"/>
      <c r="FO137" s="67"/>
      <c r="FP137" s="66"/>
      <c r="FQ137" s="67"/>
      <c r="FR137" s="66"/>
      <c r="FS137" s="67"/>
      <c r="FT137" s="66"/>
      <c r="FU137" s="67"/>
      <c r="FV137" s="66"/>
      <c r="FW137" s="67"/>
      <c r="FX137" s="66"/>
      <c r="FY137" s="67"/>
      <c r="FZ137" s="66"/>
      <c r="GA137" s="67"/>
      <c r="GB137" s="66"/>
      <c r="GC137" s="67"/>
      <c r="GD137" s="66"/>
      <c r="GE137" s="67"/>
      <c r="GF137" s="66"/>
      <c r="GG137" s="67"/>
      <c r="GH137" s="66"/>
      <c r="GI137" s="67"/>
      <c r="GJ137" s="66"/>
      <c r="GK137" s="67"/>
      <c r="GL137" s="66"/>
      <c r="GM137" s="67"/>
      <c r="GN137" s="66"/>
      <c r="GO137" s="67"/>
      <c r="GP137" s="66"/>
      <c r="GQ137" s="67"/>
      <c r="GR137" s="66"/>
      <c r="GS137" s="67"/>
      <c r="GT137" s="66"/>
      <c r="GU137" s="67"/>
      <c r="GV137" s="66"/>
      <c r="GW137" s="67"/>
      <c r="GX137" s="66"/>
      <c r="GY137" s="67"/>
      <c r="GZ137" s="66"/>
      <c r="HA137" s="67"/>
      <c r="HB137" s="66"/>
      <c r="HC137" s="67"/>
      <c r="HD137" s="66"/>
      <c r="HE137" s="67"/>
      <c r="HF137" s="66"/>
      <c r="HG137" s="67"/>
      <c r="HH137" s="66"/>
      <c r="HI137" s="67"/>
      <c r="HJ137" s="66"/>
      <c r="HK137" s="67"/>
      <c r="HL137" s="66"/>
      <c r="HM137" s="67"/>
      <c r="HN137" s="66"/>
      <c r="HO137" s="67"/>
      <c r="HP137" s="66"/>
      <c r="HQ137" s="67"/>
      <c r="HR137" s="66"/>
      <c r="HS137" s="67"/>
      <c r="HT137" s="66"/>
      <c r="HU137" s="67"/>
      <c r="HV137" s="66"/>
      <c r="HW137" s="67"/>
      <c r="HX137" s="66"/>
      <c r="HY137" s="67"/>
      <c r="HZ137" s="66"/>
      <c r="IA137" s="67"/>
      <c r="IB137" s="66"/>
      <c r="IC137" s="67"/>
      <c r="ID137" s="66"/>
      <c r="IE137" s="67"/>
      <c r="IF137" s="66"/>
      <c r="IG137" s="67"/>
      <c r="IH137" s="66"/>
      <c r="II137" s="67"/>
      <c r="IJ137" s="66"/>
      <c r="IK137" s="67"/>
      <c r="IL137" s="66"/>
      <c r="IM137" s="67"/>
      <c r="IN137" s="66"/>
      <c r="IO137" s="67"/>
      <c r="IP137" s="66"/>
      <c r="IQ137" s="67"/>
      <c r="IR137" s="66"/>
      <c r="IS137" s="67"/>
      <c r="IT137" s="66"/>
      <c r="IU137" s="67"/>
      <c r="IV137" s="66"/>
      <c r="IW137" s="67"/>
      <c r="IX137" s="66"/>
      <c r="IY137" s="67"/>
      <c r="IZ137" s="66"/>
      <c r="JA137" s="67"/>
      <c r="JB137" s="66"/>
      <c r="JC137" s="67"/>
      <c r="JD137" s="66"/>
      <c r="JE137" s="67"/>
      <c r="JF137" s="66"/>
      <c r="JG137" s="67"/>
      <c r="JH137" s="66"/>
      <c r="JI137" s="67"/>
      <c r="JJ137" s="66"/>
      <c r="JK137" s="67"/>
      <c r="JL137" s="66"/>
      <c r="JM137" s="67"/>
      <c r="JN137" s="66"/>
      <c r="JO137" s="67"/>
      <c r="JP137" s="66"/>
      <c r="JQ137" s="67"/>
      <c r="JR137" s="66"/>
      <c r="JS137" s="67"/>
      <c r="JT137" s="66"/>
      <c r="JU137" s="67"/>
      <c r="JV137" s="66"/>
      <c r="JW137" s="67"/>
      <c r="JX137" s="66"/>
      <c r="JY137" s="67"/>
      <c r="JZ137" s="66"/>
      <c r="KA137" s="67"/>
      <c r="KB137" s="66"/>
      <c r="KC137" s="67"/>
      <c r="KD137" s="66"/>
      <c r="KE137" s="67"/>
      <c r="KF137" s="66"/>
      <c r="KG137" s="67"/>
      <c r="KH137" s="66"/>
      <c r="KI137" s="67"/>
      <c r="KJ137" s="66"/>
      <c r="KK137" s="67"/>
      <c r="KL137" s="66"/>
      <c r="KM137" s="67"/>
      <c r="KN137" s="66"/>
      <c r="KO137" s="67"/>
      <c r="KP137" s="66"/>
      <c r="KQ137" s="67"/>
      <c r="KR137" s="66"/>
      <c r="KS137" s="67"/>
      <c r="KT137" s="66"/>
      <c r="KU137" s="67"/>
      <c r="KV137" s="66"/>
      <c r="KW137" s="67"/>
      <c r="KX137" s="66"/>
      <c r="KY137" s="67"/>
      <c r="KZ137" s="66"/>
      <c r="LA137" s="67"/>
      <c r="LB137" s="66"/>
      <c r="LC137" s="67"/>
      <c r="LD137" s="66"/>
      <c r="LE137" s="67"/>
      <c r="LH137" s="3">
        <f t="shared" si="126"/>
        <v>1.5960594315604193</v>
      </c>
      <c r="LI137" s="10">
        <f t="shared" si="129"/>
        <v>0.64835839320779987</v>
      </c>
      <c r="LK137" s="12">
        <f t="shared" si="90"/>
        <v>1.5960594315604193</v>
      </c>
      <c r="LL137" s="10" cm="1">
        <f t="array" ref="LL137">INDEX(drag_functions_data,Q137,(2*chosen_drag_function))*$B$3</f>
        <v>0.64835839320779987</v>
      </c>
      <c r="LO137" s="3" t="e">
        <f t="shared" si="127"/>
        <v>#N/A</v>
      </c>
      <c r="LP137" s="10" t="e">
        <f t="shared" si="130"/>
        <v>#N/A</v>
      </c>
      <c r="LR137" s="12">
        <f t="shared" si="91"/>
        <v>0</v>
      </c>
      <c r="LS137" s="10" cm="1">
        <f t="array" ref="LS137">INDEX(drag_functions_data,Q137,(2*$B$6)) * $B$7</f>
        <v>0</v>
      </c>
      <c r="ME137" t="str">
        <f t="shared" si="92"/>
        <v/>
      </c>
      <c r="MG137" t="str">
        <f t="shared" si="93"/>
        <v/>
      </c>
      <c r="MI137" t="str">
        <f t="shared" si="94"/>
        <v/>
      </c>
      <c r="MK137">
        <f t="shared" si="135"/>
        <v>1.6429197102503121</v>
      </c>
      <c r="MM137" t="str">
        <f t="shared" si="136"/>
        <v/>
      </c>
      <c r="MO137" t="str">
        <f t="shared" si="95"/>
        <v/>
      </c>
      <c r="MQ137" t="str">
        <f t="shared" si="96"/>
        <v/>
      </c>
      <c r="MS137" t="str">
        <f t="shared" si="97"/>
        <v/>
      </c>
      <c r="MU137" t="str">
        <f t="shared" si="98"/>
        <v/>
      </c>
      <c r="MW137" t="str">
        <f t="shared" si="99"/>
        <v/>
      </c>
      <c r="MY137" t="str">
        <f t="shared" si="100"/>
        <v/>
      </c>
      <c r="NA137" t="str">
        <f t="shared" si="101"/>
        <v/>
      </c>
      <c r="NC137" t="str">
        <f t="shared" si="102"/>
        <v/>
      </c>
      <c r="NE137" t="str">
        <f t="shared" si="103"/>
        <v/>
      </c>
      <c r="NG137" t="str">
        <f t="shared" si="104"/>
        <v/>
      </c>
      <c r="NI137" t="str">
        <f t="shared" si="105"/>
        <v/>
      </c>
      <c r="NK137" t="str">
        <f t="shared" si="106"/>
        <v/>
      </c>
      <c r="NM137" t="str">
        <f t="shared" si="107"/>
        <v/>
      </c>
      <c r="NO137" t="str">
        <f t="shared" si="108"/>
        <v/>
      </c>
      <c r="NQ137" t="str">
        <f t="shared" si="109"/>
        <v/>
      </c>
      <c r="NS137" t="str">
        <f t="shared" si="110"/>
        <v/>
      </c>
      <c r="NU137" t="str">
        <f t="shared" si="111"/>
        <v/>
      </c>
      <c r="NW137" t="str">
        <f t="shared" si="133"/>
        <v/>
      </c>
      <c r="NY137" t="str">
        <f t="shared" si="134"/>
        <v/>
      </c>
      <c r="OA137" t="str">
        <f t="shared" si="112"/>
        <v/>
      </c>
      <c r="OC137" t="str">
        <f t="shared" si="113"/>
        <v/>
      </c>
      <c r="OE137" t="str">
        <f t="shared" si="114"/>
        <v/>
      </c>
      <c r="OG137" t="str">
        <f t="shared" si="115"/>
        <v/>
      </c>
      <c r="OI137" t="str">
        <f t="shared" si="116"/>
        <v/>
      </c>
      <c r="OK137" t="str">
        <f t="shared" si="117"/>
        <v/>
      </c>
      <c r="OM137" t="str">
        <f t="shared" si="118"/>
        <v/>
      </c>
      <c r="OO137" t="str">
        <f t="shared" si="119"/>
        <v/>
      </c>
      <c r="OQ137" t="str">
        <f t="shared" si="120"/>
        <v/>
      </c>
      <c r="OS137" t="str">
        <f t="shared" si="121"/>
        <v/>
      </c>
      <c r="OU137" t="str">
        <f t="shared" si="122"/>
        <v/>
      </c>
      <c r="OW137" t="str">
        <f t="shared" si="123"/>
        <v/>
      </c>
      <c r="OY137" t="str">
        <f t="shared" si="124"/>
        <v/>
      </c>
      <c r="PA137" t="str">
        <f t="shared" si="125"/>
        <v/>
      </c>
    </row>
    <row r="138" spans="17:417" x14ac:dyDescent="0.25">
      <c r="Q138" s="38">
        <f t="shared" si="128"/>
        <v>123</v>
      </c>
      <c r="R138" s="5"/>
      <c r="T138" s="25"/>
      <c r="U138" s="26"/>
      <c r="X138" s="25">
        <v>1.622885838552345</v>
      </c>
      <c r="Y138" s="26">
        <v>0.64517306152003151</v>
      </c>
      <c r="AA138" s="4"/>
      <c r="AB138" s="5"/>
      <c r="AC138" s="4"/>
      <c r="AD138" s="5"/>
      <c r="AE138" s="4"/>
      <c r="AF138" s="5"/>
      <c r="AG138" s="4"/>
      <c r="AH138" s="5"/>
      <c r="AI138" s="4"/>
      <c r="AJ138" s="5"/>
      <c r="AK138" s="4"/>
      <c r="AL138" s="5"/>
      <c r="AM138" s="4"/>
      <c r="AN138" s="5"/>
      <c r="AO138" s="4"/>
      <c r="AP138" s="5"/>
      <c r="AQ138" s="4"/>
      <c r="AR138" s="5"/>
      <c r="AS138" s="4"/>
      <c r="AT138" s="5"/>
      <c r="AU138" s="4"/>
      <c r="AV138" s="5"/>
      <c r="AW138" s="4"/>
      <c r="AX138" s="5"/>
      <c r="AY138" s="4"/>
      <c r="AZ138" s="5"/>
      <c r="BA138" s="4"/>
      <c r="BB138" s="5"/>
      <c r="BC138" s="4"/>
      <c r="BD138" s="5"/>
      <c r="BE138" s="4"/>
      <c r="BF138" s="5"/>
      <c r="BG138" s="4"/>
      <c r="BH138" s="5"/>
      <c r="BI138" s="4"/>
      <c r="BJ138" s="5"/>
      <c r="BK138" s="4"/>
      <c r="BL138" s="5"/>
      <c r="BM138" s="4"/>
      <c r="BN138" s="5"/>
      <c r="BO138" s="4"/>
      <c r="BP138" s="5"/>
      <c r="BQ138" s="4"/>
      <c r="BR138" s="5"/>
      <c r="BS138" s="4"/>
      <c r="BT138" s="5"/>
      <c r="BU138" s="4"/>
      <c r="BV138" s="5"/>
      <c r="BW138" s="4"/>
      <c r="BX138" s="5"/>
      <c r="BY138" s="4"/>
      <c r="BZ138" s="5"/>
      <c r="CA138" s="4"/>
      <c r="CB138" s="5"/>
      <c r="CC138" s="4"/>
      <c r="CD138" s="5"/>
      <c r="CE138" s="4"/>
      <c r="CF138" s="5"/>
      <c r="CG138" s="4"/>
      <c r="CH138" s="5"/>
      <c r="CI138" s="4"/>
      <c r="CJ138" s="5"/>
      <c r="CK138" s="4"/>
      <c r="CL138" s="5"/>
      <c r="CM138" s="4"/>
      <c r="CN138" s="5"/>
      <c r="CO138" s="4"/>
      <c r="CP138" s="5"/>
      <c r="CQ138" s="4"/>
      <c r="CR138" s="5"/>
      <c r="CS138" s="4"/>
      <c r="CT138" s="5"/>
      <c r="CU138" s="4"/>
      <c r="CV138" s="5"/>
      <c r="CW138" s="4"/>
      <c r="CX138" s="5"/>
      <c r="CY138" s="4"/>
      <c r="CZ138" s="266"/>
      <c r="DA138" s="267"/>
      <c r="DB138" s="266"/>
      <c r="DC138" s="267"/>
      <c r="DD138" s="266"/>
      <c r="DE138" s="267"/>
      <c r="DF138" s="66"/>
      <c r="DG138" s="67"/>
      <c r="DH138" s="66"/>
      <c r="DI138" s="67"/>
      <c r="DJ138" s="66"/>
      <c r="DK138" s="67"/>
      <c r="DL138" s="66"/>
      <c r="DM138" s="67"/>
      <c r="DN138" s="66"/>
      <c r="DO138" s="67"/>
      <c r="DP138" s="66"/>
      <c r="DQ138" s="67"/>
      <c r="DR138" s="66"/>
      <c r="DS138" s="67"/>
      <c r="DT138" s="66"/>
      <c r="DU138" s="67"/>
      <c r="DV138" s="66"/>
      <c r="DW138" s="67"/>
      <c r="DX138" s="66"/>
      <c r="DY138" s="67"/>
      <c r="DZ138" s="66"/>
      <c r="EA138" s="67"/>
      <c r="EB138" s="66"/>
      <c r="EC138" s="67"/>
      <c r="ED138" s="66"/>
      <c r="EE138" s="67"/>
      <c r="EF138" s="66"/>
      <c r="EG138" s="67"/>
      <c r="EH138" s="66"/>
      <c r="EI138" s="67"/>
      <c r="EJ138" s="66"/>
      <c r="EK138" s="67"/>
      <c r="EL138" s="66"/>
      <c r="EM138" s="67"/>
      <c r="EN138" s="66"/>
      <c r="EO138" s="67"/>
      <c r="EP138" s="66"/>
      <c r="EQ138" s="67"/>
      <c r="ER138" s="66"/>
      <c r="ES138" s="67"/>
      <c r="ET138" s="66"/>
      <c r="EU138" s="67"/>
      <c r="EV138" s="66"/>
      <c r="EW138" s="67"/>
      <c r="EX138" s="66"/>
      <c r="EY138" s="67"/>
      <c r="EZ138" s="66"/>
      <c r="FA138" s="67"/>
      <c r="FB138" s="66"/>
      <c r="FC138" s="67"/>
      <c r="FD138" s="66"/>
      <c r="FE138" s="67"/>
      <c r="FF138" s="66"/>
      <c r="FG138" s="67"/>
      <c r="FH138" s="66"/>
      <c r="FI138" s="67"/>
      <c r="FJ138" s="66"/>
      <c r="FK138" s="67"/>
      <c r="FL138" s="66"/>
      <c r="FM138" s="67"/>
      <c r="FN138" s="66"/>
      <c r="FO138" s="67"/>
      <c r="FP138" s="66"/>
      <c r="FQ138" s="67"/>
      <c r="FR138" s="66"/>
      <c r="FS138" s="67"/>
      <c r="FT138" s="66"/>
      <c r="FU138" s="67"/>
      <c r="FV138" s="66"/>
      <c r="FW138" s="67"/>
      <c r="FX138" s="66"/>
      <c r="FY138" s="67"/>
      <c r="FZ138" s="66"/>
      <c r="GA138" s="67"/>
      <c r="GB138" s="66"/>
      <c r="GC138" s="67"/>
      <c r="GD138" s="66"/>
      <c r="GE138" s="67"/>
      <c r="GF138" s="66"/>
      <c r="GG138" s="67"/>
      <c r="GH138" s="66"/>
      <c r="GI138" s="67"/>
      <c r="GJ138" s="66"/>
      <c r="GK138" s="67"/>
      <c r="GL138" s="66"/>
      <c r="GM138" s="67"/>
      <c r="GN138" s="66"/>
      <c r="GO138" s="67"/>
      <c r="GP138" s="66"/>
      <c r="GQ138" s="67"/>
      <c r="GR138" s="66"/>
      <c r="GS138" s="67"/>
      <c r="GT138" s="66"/>
      <c r="GU138" s="67"/>
      <c r="GV138" s="66"/>
      <c r="GW138" s="67"/>
      <c r="GX138" s="66"/>
      <c r="GY138" s="67"/>
      <c r="GZ138" s="66"/>
      <c r="HA138" s="67"/>
      <c r="HB138" s="66"/>
      <c r="HC138" s="67"/>
      <c r="HD138" s="66"/>
      <c r="HE138" s="67"/>
      <c r="HF138" s="66"/>
      <c r="HG138" s="67"/>
      <c r="HH138" s="66"/>
      <c r="HI138" s="67"/>
      <c r="HJ138" s="66"/>
      <c r="HK138" s="67"/>
      <c r="HL138" s="66"/>
      <c r="HM138" s="67"/>
      <c r="HN138" s="66"/>
      <c r="HO138" s="67"/>
      <c r="HP138" s="66"/>
      <c r="HQ138" s="67"/>
      <c r="HR138" s="66"/>
      <c r="HS138" s="67"/>
      <c r="HT138" s="66"/>
      <c r="HU138" s="67"/>
      <c r="HV138" s="66"/>
      <c r="HW138" s="67"/>
      <c r="HX138" s="66"/>
      <c r="HY138" s="67"/>
      <c r="HZ138" s="66"/>
      <c r="IA138" s="67"/>
      <c r="IB138" s="66"/>
      <c r="IC138" s="67"/>
      <c r="ID138" s="66"/>
      <c r="IE138" s="67"/>
      <c r="IF138" s="66"/>
      <c r="IG138" s="67"/>
      <c r="IH138" s="66"/>
      <c r="II138" s="67"/>
      <c r="IJ138" s="66"/>
      <c r="IK138" s="67"/>
      <c r="IL138" s="66"/>
      <c r="IM138" s="67"/>
      <c r="IN138" s="66"/>
      <c r="IO138" s="67"/>
      <c r="IP138" s="66"/>
      <c r="IQ138" s="67"/>
      <c r="IR138" s="66"/>
      <c r="IS138" s="67"/>
      <c r="IT138" s="66"/>
      <c r="IU138" s="67"/>
      <c r="IV138" s="66"/>
      <c r="IW138" s="67"/>
      <c r="IX138" s="66"/>
      <c r="IY138" s="67"/>
      <c r="IZ138" s="66"/>
      <c r="JA138" s="67"/>
      <c r="JB138" s="66"/>
      <c r="JC138" s="67"/>
      <c r="JD138" s="66"/>
      <c r="JE138" s="67"/>
      <c r="JF138" s="66"/>
      <c r="JG138" s="67"/>
      <c r="JH138" s="66"/>
      <c r="JI138" s="67"/>
      <c r="JJ138" s="66"/>
      <c r="JK138" s="67"/>
      <c r="JL138" s="66"/>
      <c r="JM138" s="67"/>
      <c r="JN138" s="66"/>
      <c r="JO138" s="67"/>
      <c r="JP138" s="66"/>
      <c r="JQ138" s="67"/>
      <c r="JR138" s="66"/>
      <c r="JS138" s="67"/>
      <c r="JT138" s="66"/>
      <c r="JU138" s="67"/>
      <c r="JV138" s="66"/>
      <c r="JW138" s="67"/>
      <c r="JX138" s="66"/>
      <c r="JY138" s="67"/>
      <c r="JZ138" s="66"/>
      <c r="KA138" s="67"/>
      <c r="KB138" s="66"/>
      <c r="KC138" s="67"/>
      <c r="KD138" s="66"/>
      <c r="KE138" s="67"/>
      <c r="KF138" s="66"/>
      <c r="KG138" s="67"/>
      <c r="KH138" s="66"/>
      <c r="KI138" s="67"/>
      <c r="KJ138" s="66"/>
      <c r="KK138" s="67"/>
      <c r="KL138" s="66"/>
      <c r="KM138" s="67"/>
      <c r="KN138" s="66"/>
      <c r="KO138" s="67"/>
      <c r="KP138" s="66"/>
      <c r="KQ138" s="67"/>
      <c r="KR138" s="66"/>
      <c r="KS138" s="67"/>
      <c r="KT138" s="66"/>
      <c r="KU138" s="67"/>
      <c r="KV138" s="66"/>
      <c r="KW138" s="67"/>
      <c r="KX138" s="66"/>
      <c r="KY138" s="67"/>
      <c r="KZ138" s="66"/>
      <c r="LA138" s="67"/>
      <c r="LB138" s="66"/>
      <c r="LC138" s="67"/>
      <c r="LD138" s="66"/>
      <c r="LE138" s="67"/>
      <c r="LH138" s="3">
        <f t="shared" si="126"/>
        <v>1.622885838552345</v>
      </c>
      <c r="LI138" s="10">
        <f t="shared" si="129"/>
        <v>0.64517306152003151</v>
      </c>
      <c r="LK138" s="12">
        <f t="shared" si="90"/>
        <v>1.622885838552345</v>
      </c>
      <c r="LL138" s="10" cm="1">
        <f t="array" ref="LL138">INDEX(drag_functions_data,Q138,(2*chosen_drag_function))*$B$3</f>
        <v>0.64517306152003151</v>
      </c>
      <c r="LO138" s="3" t="e">
        <f t="shared" si="127"/>
        <v>#N/A</v>
      </c>
      <c r="LP138" s="10" t="e">
        <f t="shared" si="130"/>
        <v>#N/A</v>
      </c>
      <c r="LR138" s="12">
        <f t="shared" si="91"/>
        <v>0</v>
      </c>
      <c r="LS138" s="10" cm="1">
        <f t="array" ref="LS138">INDEX(drag_functions_data,Q138,(2*$B$6)) * $B$7</f>
        <v>0</v>
      </c>
    </row>
    <row r="139" spans="17:417" x14ac:dyDescent="0.25">
      <c r="Q139" s="38">
        <f t="shared" si="128"/>
        <v>124</v>
      </c>
      <c r="R139" s="5"/>
      <c r="T139" s="25"/>
      <c r="U139" s="26"/>
      <c r="X139" s="25">
        <v>1.649275956556248</v>
      </c>
      <c r="Y139" s="26">
        <v>0.64205298349120343</v>
      </c>
      <c r="AA139" s="4"/>
      <c r="AB139" s="5"/>
      <c r="AC139" s="4"/>
      <c r="AD139" s="5"/>
      <c r="AE139" s="4"/>
      <c r="AF139" s="5"/>
      <c r="AG139" s="4"/>
      <c r="AH139" s="5"/>
      <c r="AI139" s="4"/>
      <c r="AJ139" s="5"/>
      <c r="AK139" s="4"/>
      <c r="AL139" s="5"/>
      <c r="AM139" s="4"/>
      <c r="AN139" s="5"/>
      <c r="AO139" s="4"/>
      <c r="AP139" s="5"/>
      <c r="AQ139" s="4"/>
      <c r="AR139" s="5"/>
      <c r="AS139" s="4"/>
      <c r="AT139" s="5"/>
      <c r="AU139" s="4"/>
      <c r="AV139" s="5"/>
      <c r="AW139" s="4"/>
      <c r="AX139" s="5"/>
      <c r="AY139" s="4"/>
      <c r="AZ139" s="5"/>
      <c r="BA139" s="4"/>
      <c r="BB139" s="5"/>
      <c r="BC139" s="4"/>
      <c r="BD139" s="5"/>
      <c r="BE139" s="4"/>
      <c r="BF139" s="5"/>
      <c r="BG139" s="4"/>
      <c r="BH139" s="5"/>
      <c r="BI139" s="4"/>
      <c r="BJ139" s="5"/>
      <c r="BK139" s="4"/>
      <c r="BL139" s="5"/>
      <c r="BM139" s="4"/>
      <c r="BN139" s="5"/>
      <c r="BO139" s="4"/>
      <c r="BP139" s="5"/>
      <c r="BQ139" s="4"/>
      <c r="BR139" s="5"/>
      <c r="BS139" s="4"/>
      <c r="BT139" s="5"/>
      <c r="BU139" s="4"/>
      <c r="BV139" s="5"/>
      <c r="BW139" s="4"/>
      <c r="BX139" s="5"/>
      <c r="BY139" s="4"/>
      <c r="BZ139" s="5"/>
      <c r="CA139" s="4"/>
      <c r="CB139" s="5"/>
      <c r="CC139" s="4"/>
      <c r="CD139" s="5"/>
      <c r="CE139" s="4"/>
      <c r="CF139" s="5"/>
      <c r="CG139" s="4"/>
      <c r="CH139" s="5"/>
      <c r="CI139" s="4"/>
      <c r="CJ139" s="5"/>
      <c r="CK139" s="4"/>
      <c r="CL139" s="5"/>
      <c r="CM139" s="4"/>
      <c r="CN139" s="5"/>
      <c r="CO139" s="4"/>
      <c r="CP139" s="5"/>
      <c r="CQ139" s="4"/>
      <c r="CR139" s="5"/>
      <c r="CS139" s="4"/>
      <c r="CT139" s="5"/>
      <c r="CU139" s="4"/>
      <c r="CV139" s="5"/>
      <c r="CW139" s="4"/>
      <c r="CX139" s="5"/>
      <c r="CY139" s="4"/>
      <c r="CZ139" s="266"/>
      <c r="DA139" s="267"/>
      <c r="DB139" s="266"/>
      <c r="DC139" s="267"/>
      <c r="DD139" s="266"/>
      <c r="DE139" s="267"/>
      <c r="DF139" s="66"/>
      <c r="DG139" s="67"/>
      <c r="DH139" s="66"/>
      <c r="DI139" s="67"/>
      <c r="DJ139" s="66"/>
      <c r="DK139" s="67"/>
      <c r="DL139" s="66"/>
      <c r="DM139" s="67"/>
      <c r="DN139" s="66"/>
      <c r="DO139" s="67"/>
      <c r="DP139" s="66"/>
      <c r="DQ139" s="67"/>
      <c r="DR139" s="66"/>
      <c r="DS139" s="67"/>
      <c r="DT139" s="66"/>
      <c r="DU139" s="67"/>
      <c r="DV139" s="66"/>
      <c r="DW139" s="67"/>
      <c r="DX139" s="66"/>
      <c r="DY139" s="67"/>
      <c r="DZ139" s="66"/>
      <c r="EA139" s="67"/>
      <c r="EB139" s="66"/>
      <c r="EC139" s="67"/>
      <c r="ED139" s="66"/>
      <c r="EE139" s="67"/>
      <c r="EF139" s="66"/>
      <c r="EG139" s="67"/>
      <c r="EH139" s="66"/>
      <c r="EI139" s="67"/>
      <c r="EJ139" s="66"/>
      <c r="EK139" s="67"/>
      <c r="EL139" s="66"/>
      <c r="EM139" s="67"/>
      <c r="EN139" s="66"/>
      <c r="EO139" s="67"/>
      <c r="EP139" s="66"/>
      <c r="EQ139" s="67"/>
      <c r="ER139" s="66"/>
      <c r="ES139" s="67"/>
      <c r="ET139" s="66"/>
      <c r="EU139" s="67"/>
      <c r="EV139" s="66"/>
      <c r="EW139" s="67"/>
      <c r="EX139" s="66"/>
      <c r="EY139" s="67"/>
      <c r="EZ139" s="66"/>
      <c r="FA139" s="67"/>
      <c r="FB139" s="66"/>
      <c r="FC139" s="67"/>
      <c r="FD139" s="66"/>
      <c r="FE139" s="67"/>
      <c r="FF139" s="66"/>
      <c r="FG139" s="67"/>
      <c r="FH139" s="66"/>
      <c r="FI139" s="67"/>
      <c r="FJ139" s="66"/>
      <c r="FK139" s="67"/>
      <c r="FL139" s="66"/>
      <c r="FM139" s="67"/>
      <c r="FN139" s="66"/>
      <c r="FO139" s="67"/>
      <c r="FP139" s="66"/>
      <c r="FQ139" s="67"/>
      <c r="FR139" s="66"/>
      <c r="FS139" s="67"/>
      <c r="FT139" s="66"/>
      <c r="FU139" s="67"/>
      <c r="FV139" s="66"/>
      <c r="FW139" s="67"/>
      <c r="FX139" s="66"/>
      <c r="FY139" s="67"/>
      <c r="FZ139" s="66"/>
      <c r="GA139" s="67"/>
      <c r="GB139" s="66"/>
      <c r="GC139" s="67"/>
      <c r="GD139" s="66"/>
      <c r="GE139" s="67"/>
      <c r="GF139" s="66"/>
      <c r="GG139" s="67"/>
      <c r="GH139" s="66"/>
      <c r="GI139" s="67"/>
      <c r="GJ139" s="66"/>
      <c r="GK139" s="67"/>
      <c r="GL139" s="66"/>
      <c r="GM139" s="67"/>
      <c r="GN139" s="66"/>
      <c r="GO139" s="67"/>
      <c r="GP139" s="66"/>
      <c r="GQ139" s="67"/>
      <c r="GR139" s="66"/>
      <c r="GS139" s="67"/>
      <c r="GT139" s="66"/>
      <c r="GU139" s="67"/>
      <c r="GV139" s="66"/>
      <c r="GW139" s="67"/>
      <c r="GX139" s="66"/>
      <c r="GY139" s="67"/>
      <c r="GZ139" s="66"/>
      <c r="HA139" s="67"/>
      <c r="HB139" s="66"/>
      <c r="HC139" s="67"/>
      <c r="HD139" s="66"/>
      <c r="HE139" s="67"/>
      <c r="HF139" s="66"/>
      <c r="HG139" s="67"/>
      <c r="HH139" s="66"/>
      <c r="HI139" s="67"/>
      <c r="HJ139" s="66"/>
      <c r="HK139" s="67"/>
      <c r="HL139" s="66"/>
      <c r="HM139" s="67"/>
      <c r="HN139" s="66"/>
      <c r="HO139" s="67"/>
      <c r="HP139" s="66"/>
      <c r="HQ139" s="67"/>
      <c r="HR139" s="66"/>
      <c r="HS139" s="67"/>
      <c r="HT139" s="66"/>
      <c r="HU139" s="67"/>
      <c r="HV139" s="66"/>
      <c r="HW139" s="67"/>
      <c r="HX139" s="66"/>
      <c r="HY139" s="67"/>
      <c r="HZ139" s="66"/>
      <c r="IA139" s="67"/>
      <c r="IB139" s="66"/>
      <c r="IC139" s="67"/>
      <c r="ID139" s="66"/>
      <c r="IE139" s="67"/>
      <c r="IF139" s="66"/>
      <c r="IG139" s="67"/>
      <c r="IH139" s="66"/>
      <c r="II139" s="67"/>
      <c r="IJ139" s="66"/>
      <c r="IK139" s="67"/>
      <c r="IL139" s="66"/>
      <c r="IM139" s="67"/>
      <c r="IN139" s="66"/>
      <c r="IO139" s="67"/>
      <c r="IP139" s="66"/>
      <c r="IQ139" s="67"/>
      <c r="IR139" s="66"/>
      <c r="IS139" s="67"/>
      <c r="IT139" s="66"/>
      <c r="IU139" s="67"/>
      <c r="IV139" s="66"/>
      <c r="IW139" s="67"/>
      <c r="IX139" s="66"/>
      <c r="IY139" s="67"/>
      <c r="IZ139" s="66"/>
      <c r="JA139" s="67"/>
      <c r="JB139" s="66"/>
      <c r="JC139" s="67"/>
      <c r="JD139" s="66"/>
      <c r="JE139" s="67"/>
      <c r="JF139" s="66"/>
      <c r="JG139" s="67"/>
      <c r="JH139" s="66"/>
      <c r="JI139" s="67"/>
      <c r="JJ139" s="66"/>
      <c r="JK139" s="67"/>
      <c r="JL139" s="66"/>
      <c r="JM139" s="67"/>
      <c r="JN139" s="66"/>
      <c r="JO139" s="67"/>
      <c r="JP139" s="66"/>
      <c r="JQ139" s="67"/>
      <c r="JR139" s="66"/>
      <c r="JS139" s="67"/>
      <c r="JT139" s="66"/>
      <c r="JU139" s="67"/>
      <c r="JV139" s="66"/>
      <c r="JW139" s="67"/>
      <c r="JX139" s="66"/>
      <c r="JY139" s="67"/>
      <c r="JZ139" s="66"/>
      <c r="KA139" s="67"/>
      <c r="KB139" s="66"/>
      <c r="KC139" s="67"/>
      <c r="KD139" s="66"/>
      <c r="KE139" s="67"/>
      <c r="KF139" s="66"/>
      <c r="KG139" s="67"/>
      <c r="KH139" s="66"/>
      <c r="KI139" s="67"/>
      <c r="KJ139" s="66"/>
      <c r="KK139" s="67"/>
      <c r="KL139" s="66"/>
      <c r="KM139" s="67"/>
      <c r="KN139" s="66"/>
      <c r="KO139" s="67"/>
      <c r="KP139" s="66"/>
      <c r="KQ139" s="67"/>
      <c r="KR139" s="66"/>
      <c r="KS139" s="67"/>
      <c r="KT139" s="66"/>
      <c r="KU139" s="67"/>
      <c r="KV139" s="66"/>
      <c r="KW139" s="67"/>
      <c r="KX139" s="66"/>
      <c r="KY139" s="67"/>
      <c r="KZ139" s="66"/>
      <c r="LA139" s="67"/>
      <c r="LB139" s="66"/>
      <c r="LC139" s="67"/>
      <c r="LD139" s="66"/>
      <c r="LE139" s="67"/>
      <c r="LH139" s="3">
        <f t="shared" si="126"/>
        <v>1.649275956556248</v>
      </c>
      <c r="LI139" s="10">
        <f t="shared" si="129"/>
        <v>0.64205298349120343</v>
      </c>
      <c r="LK139" s="12">
        <f t="shared" si="90"/>
        <v>1.649275956556248</v>
      </c>
      <c r="LL139" s="10" cm="1">
        <f t="array" ref="LL139">INDEX(drag_functions_data,Q139,(2*chosen_drag_function))*$B$3</f>
        <v>0.64205298349120343</v>
      </c>
      <c r="LO139" s="3" t="e">
        <f t="shared" si="127"/>
        <v>#N/A</v>
      </c>
      <c r="LP139" s="10" t="e">
        <f t="shared" si="130"/>
        <v>#N/A</v>
      </c>
      <c r="LR139" s="12">
        <f t="shared" si="91"/>
        <v>0</v>
      </c>
      <c r="LS139" s="10" cm="1">
        <f t="array" ref="LS139">INDEX(drag_functions_data,Q139,(2*$B$6)) * $B$7</f>
        <v>0</v>
      </c>
    </row>
    <row r="140" spans="17:417" x14ac:dyDescent="0.25">
      <c r="Q140" s="38">
        <f t="shared" si="128"/>
        <v>125</v>
      </c>
      <c r="R140" s="5"/>
      <c r="T140" s="25"/>
      <c r="U140" s="26"/>
      <c r="X140" s="25">
        <v>1.675250404200908</v>
      </c>
      <c r="Y140" s="26">
        <v>0.63882876735890548</v>
      </c>
      <c r="AA140" s="4"/>
      <c r="AB140" s="5"/>
      <c r="AC140" s="4"/>
      <c r="AD140" s="5"/>
      <c r="AE140" s="4"/>
      <c r="AF140" s="5"/>
      <c r="AG140" s="4"/>
      <c r="AH140" s="5"/>
      <c r="AI140" s="4"/>
      <c r="AJ140" s="5"/>
      <c r="AK140" s="4"/>
      <c r="AL140" s="5"/>
      <c r="AM140" s="4"/>
      <c r="AN140" s="5"/>
      <c r="AO140" s="4"/>
      <c r="AP140" s="5"/>
      <c r="AQ140" s="4"/>
      <c r="AR140" s="5"/>
      <c r="AS140" s="4"/>
      <c r="AT140" s="5"/>
      <c r="AU140" s="4"/>
      <c r="AV140" s="5"/>
      <c r="AW140" s="4"/>
      <c r="AX140" s="5"/>
      <c r="AY140" s="4"/>
      <c r="AZ140" s="5"/>
      <c r="BA140" s="4"/>
      <c r="BB140" s="5"/>
      <c r="BC140" s="4"/>
      <c r="BD140" s="5"/>
      <c r="BE140" s="4"/>
      <c r="BF140" s="5"/>
      <c r="BG140" s="4"/>
      <c r="BH140" s="5"/>
      <c r="BI140" s="4"/>
      <c r="BJ140" s="5"/>
      <c r="BK140" s="4"/>
      <c r="BL140" s="5"/>
      <c r="BM140" s="4"/>
      <c r="BN140" s="5"/>
      <c r="BO140" s="4"/>
      <c r="BP140" s="5"/>
      <c r="BQ140" s="4"/>
      <c r="BR140" s="5"/>
      <c r="BS140" s="4"/>
      <c r="BT140" s="5"/>
      <c r="BU140" s="4"/>
      <c r="BV140" s="5"/>
      <c r="BW140" s="4"/>
      <c r="BX140" s="5"/>
      <c r="BY140" s="4"/>
      <c r="BZ140" s="5"/>
      <c r="CA140" s="4"/>
      <c r="CB140" s="5"/>
      <c r="CC140" s="4"/>
      <c r="CD140" s="5"/>
      <c r="CE140" s="4"/>
      <c r="CF140" s="5"/>
      <c r="CG140" s="4"/>
      <c r="CH140" s="5"/>
      <c r="CI140" s="4"/>
      <c r="CJ140" s="5"/>
      <c r="CK140" s="4"/>
      <c r="CL140" s="5"/>
      <c r="CN140" s="5"/>
      <c r="CO140" s="4"/>
      <c r="CP140" s="5"/>
      <c r="CQ140" s="4"/>
      <c r="CR140" s="5"/>
      <c r="CS140" s="4"/>
      <c r="CT140" s="5"/>
      <c r="CU140" s="4"/>
      <c r="CV140" s="5"/>
      <c r="CW140" s="4"/>
      <c r="CX140" s="5"/>
      <c r="CY140" s="4"/>
      <c r="CZ140" s="266"/>
      <c r="DA140" s="267"/>
      <c r="DB140" s="266"/>
      <c r="DC140" s="267"/>
      <c r="DD140" s="266"/>
      <c r="DE140" s="267"/>
      <c r="DF140" s="66"/>
      <c r="DG140" s="67"/>
      <c r="DH140" s="66"/>
      <c r="DI140" s="67"/>
      <c r="DJ140" s="66"/>
      <c r="DK140" s="67"/>
      <c r="DL140" s="66"/>
      <c r="DM140" s="67"/>
      <c r="DN140" s="66"/>
      <c r="DO140" s="67"/>
      <c r="DP140" s="66"/>
      <c r="DQ140" s="67"/>
      <c r="DR140" s="66"/>
      <c r="DS140" s="67"/>
      <c r="DT140" s="66"/>
      <c r="DU140" s="67"/>
      <c r="DV140" s="66"/>
      <c r="DW140" s="67"/>
      <c r="DX140" s="66"/>
      <c r="DY140" s="67"/>
      <c r="DZ140" s="66"/>
      <c r="EA140" s="67"/>
      <c r="EB140" s="66"/>
      <c r="EC140" s="67"/>
      <c r="ED140" s="66"/>
      <c r="EE140" s="67"/>
      <c r="EF140" s="66"/>
      <c r="EG140" s="67"/>
      <c r="EH140" s="66"/>
      <c r="EI140" s="67"/>
      <c r="EJ140" s="66"/>
      <c r="EK140" s="67"/>
      <c r="EL140" s="66"/>
      <c r="EM140" s="67"/>
      <c r="EN140" s="66"/>
      <c r="EO140" s="67"/>
      <c r="EP140" s="66"/>
      <c r="EQ140" s="67"/>
      <c r="ER140" s="66"/>
      <c r="ES140" s="67"/>
      <c r="ET140" s="66"/>
      <c r="EU140" s="67"/>
      <c r="EV140" s="66"/>
      <c r="EW140" s="67"/>
      <c r="EX140" s="66"/>
      <c r="EY140" s="67"/>
      <c r="EZ140" s="66"/>
      <c r="FA140" s="67"/>
      <c r="FB140" s="66"/>
      <c r="FC140" s="67"/>
      <c r="FD140" s="66"/>
      <c r="FE140" s="67"/>
      <c r="FF140" s="66"/>
      <c r="FG140" s="67"/>
      <c r="FH140" s="66"/>
      <c r="FI140" s="67"/>
      <c r="FJ140" s="66"/>
      <c r="FK140" s="67"/>
      <c r="FL140" s="66"/>
      <c r="FM140" s="67"/>
      <c r="FN140" s="66"/>
      <c r="FO140" s="67"/>
      <c r="FP140" s="66"/>
      <c r="FQ140" s="67"/>
      <c r="FR140" s="66"/>
      <c r="FS140" s="67"/>
      <c r="FT140" s="66"/>
      <c r="FU140" s="67"/>
      <c r="FV140" s="66"/>
      <c r="FW140" s="67"/>
      <c r="FX140" s="66"/>
      <c r="FY140" s="67"/>
      <c r="FZ140" s="66"/>
      <c r="GA140" s="67"/>
      <c r="GB140" s="66"/>
      <c r="GC140" s="67"/>
      <c r="GD140" s="66"/>
      <c r="GE140" s="67"/>
      <c r="GF140" s="66"/>
      <c r="GG140" s="67"/>
      <c r="GH140" s="66"/>
      <c r="GI140" s="67"/>
      <c r="GJ140" s="66"/>
      <c r="GK140" s="67"/>
      <c r="GL140" s="66"/>
      <c r="GM140" s="67"/>
      <c r="GN140" s="66"/>
      <c r="GO140" s="67"/>
      <c r="GP140" s="66"/>
      <c r="GQ140" s="67"/>
      <c r="GR140" s="66"/>
      <c r="GS140" s="67"/>
      <c r="GT140" s="66"/>
      <c r="GU140" s="67"/>
      <c r="GV140" s="66"/>
      <c r="GW140" s="67"/>
      <c r="GX140" s="66"/>
      <c r="GY140" s="67"/>
      <c r="GZ140" s="66"/>
      <c r="HA140" s="67"/>
      <c r="HB140" s="66"/>
      <c r="HC140" s="67"/>
      <c r="HD140" s="66"/>
      <c r="HE140" s="67"/>
      <c r="HF140" s="66"/>
      <c r="HG140" s="67"/>
      <c r="HH140" s="66"/>
      <c r="HI140" s="67"/>
      <c r="HJ140" s="66"/>
      <c r="HK140" s="67"/>
      <c r="HL140" s="66"/>
      <c r="HM140" s="67"/>
      <c r="HN140" s="66"/>
      <c r="HO140" s="67"/>
      <c r="HP140" s="66"/>
      <c r="HQ140" s="67"/>
      <c r="HR140" s="66"/>
      <c r="HS140" s="67"/>
      <c r="HT140" s="66"/>
      <c r="HU140" s="67"/>
      <c r="HV140" s="66"/>
      <c r="HW140" s="67"/>
      <c r="HX140" s="66"/>
      <c r="HY140" s="67"/>
      <c r="HZ140" s="66"/>
      <c r="IA140" s="67"/>
      <c r="IB140" s="66"/>
      <c r="IC140" s="67"/>
      <c r="ID140" s="66"/>
      <c r="IE140" s="67"/>
      <c r="IF140" s="66"/>
      <c r="IG140" s="67"/>
      <c r="IH140" s="66"/>
      <c r="II140" s="67"/>
      <c r="IJ140" s="66"/>
      <c r="IK140" s="67"/>
      <c r="IL140" s="66"/>
      <c r="IM140" s="67"/>
      <c r="IN140" s="66"/>
      <c r="IO140" s="67"/>
      <c r="IP140" s="66"/>
      <c r="IQ140" s="67"/>
      <c r="IR140" s="66"/>
      <c r="IS140" s="67"/>
      <c r="IT140" s="66"/>
      <c r="IU140" s="67"/>
      <c r="IV140" s="66"/>
      <c r="IW140" s="67"/>
      <c r="IX140" s="66"/>
      <c r="IY140" s="67"/>
      <c r="IZ140" s="66"/>
      <c r="JA140" s="67"/>
      <c r="JB140" s="66"/>
      <c r="JC140" s="67"/>
      <c r="JD140" s="66"/>
      <c r="JE140" s="67"/>
      <c r="JF140" s="66"/>
      <c r="JG140" s="67"/>
      <c r="JH140" s="66"/>
      <c r="JI140" s="67"/>
      <c r="JJ140" s="66"/>
      <c r="JK140" s="67"/>
      <c r="JL140" s="66"/>
      <c r="JM140" s="67"/>
      <c r="JN140" s="66"/>
      <c r="JO140" s="67"/>
      <c r="JP140" s="66"/>
      <c r="JQ140" s="67"/>
      <c r="JR140" s="66"/>
      <c r="JS140" s="67"/>
      <c r="JT140" s="66"/>
      <c r="JU140" s="67"/>
      <c r="JV140" s="66"/>
      <c r="JW140" s="67"/>
      <c r="JX140" s="66"/>
      <c r="JY140" s="67"/>
      <c r="JZ140" s="66"/>
      <c r="KA140" s="67"/>
      <c r="KB140" s="66"/>
      <c r="KC140" s="67"/>
      <c r="KD140" s="66"/>
      <c r="KE140" s="67"/>
      <c r="KF140" s="66"/>
      <c r="KG140" s="67"/>
      <c r="KH140" s="66"/>
      <c r="KI140" s="67"/>
      <c r="KJ140" s="66"/>
      <c r="KK140" s="67"/>
      <c r="KL140" s="66"/>
      <c r="KM140" s="67"/>
      <c r="KN140" s="66"/>
      <c r="KO140" s="67"/>
      <c r="KP140" s="66"/>
      <c r="KQ140" s="67"/>
      <c r="KR140" s="66"/>
      <c r="KS140" s="67"/>
      <c r="KT140" s="66"/>
      <c r="KU140" s="67"/>
      <c r="KV140" s="66"/>
      <c r="KW140" s="67"/>
      <c r="KX140" s="66"/>
      <c r="KY140" s="67"/>
      <c r="KZ140" s="66"/>
      <c r="LA140" s="67"/>
      <c r="LB140" s="66"/>
      <c r="LC140" s="67"/>
      <c r="LD140" s="66"/>
      <c r="LE140" s="67"/>
      <c r="LH140" s="3">
        <f t="shared" si="126"/>
        <v>1.675250404200908</v>
      </c>
      <c r="LI140" s="10">
        <f t="shared" si="129"/>
        <v>0.63882876735890548</v>
      </c>
      <c r="LK140" s="12">
        <f t="shared" si="90"/>
        <v>1.675250404200908</v>
      </c>
      <c r="LL140" s="10" cm="1">
        <f t="array" ref="LL140">INDEX(drag_functions_data,Q140,(2*chosen_drag_function))*$B$3</f>
        <v>0.63882876735890548</v>
      </c>
      <c r="LO140" s="3" t="e">
        <f t="shared" si="127"/>
        <v>#N/A</v>
      </c>
      <c r="LP140" s="10" t="e">
        <f t="shared" si="130"/>
        <v>#N/A</v>
      </c>
      <c r="LR140" s="12">
        <f t="shared" si="91"/>
        <v>0</v>
      </c>
      <c r="LS140" s="10" cm="1">
        <f t="array" ref="LS140">INDEX(drag_functions_data,Q140,(2*$B$6)) * $B$7</f>
        <v>0</v>
      </c>
    </row>
    <row r="141" spans="17:417" x14ac:dyDescent="0.25">
      <c r="Q141" s="38">
        <f t="shared" si="128"/>
        <v>126</v>
      </c>
      <c r="R141" s="5"/>
      <c r="T141" s="25"/>
      <c r="U141" s="26"/>
      <c r="X141" s="25">
        <v>1.7008282255054694</v>
      </c>
      <c r="Y141" s="26">
        <v>0.63548271418107261</v>
      </c>
      <c r="AA141" s="4"/>
      <c r="AB141" s="5"/>
      <c r="AC141" s="4"/>
      <c r="AD141" s="5"/>
      <c r="AE141" s="4"/>
      <c r="AF141" s="5"/>
      <c r="AG141" s="4"/>
      <c r="AH141" s="5"/>
      <c r="AI141" s="4"/>
      <c r="AJ141" s="5"/>
      <c r="AK141" s="4"/>
      <c r="AL141" s="5"/>
      <c r="AM141" s="4"/>
      <c r="AN141" s="5"/>
      <c r="AO141" s="4"/>
      <c r="AP141" s="5"/>
      <c r="AQ141" s="4"/>
      <c r="AR141" s="5"/>
      <c r="AS141" s="4"/>
      <c r="AT141" s="5"/>
      <c r="AU141" s="4"/>
      <c r="AV141" s="5"/>
      <c r="AW141" s="4"/>
      <c r="AX141" s="5"/>
      <c r="AY141" s="4"/>
      <c r="AZ141" s="5"/>
      <c r="BA141" s="4"/>
      <c r="BB141" s="5"/>
      <c r="BC141" s="4"/>
      <c r="BD141" s="5"/>
      <c r="BE141" s="4"/>
      <c r="BF141" s="5"/>
      <c r="BG141" s="4"/>
      <c r="BH141" s="5"/>
      <c r="BI141" s="4"/>
      <c r="BJ141" s="5"/>
      <c r="BK141" s="4"/>
      <c r="BL141" s="5"/>
      <c r="BM141" s="4"/>
      <c r="BN141" s="5"/>
      <c r="BO141" s="4"/>
      <c r="BP141" s="5"/>
      <c r="BQ141" s="4"/>
      <c r="BR141" s="5"/>
      <c r="BS141" s="4"/>
      <c r="BT141" s="5"/>
      <c r="BU141" s="4"/>
      <c r="BV141" s="5"/>
      <c r="BW141" s="4"/>
      <c r="BX141" s="5"/>
      <c r="BY141" s="4"/>
      <c r="BZ141" s="5"/>
      <c r="CA141" s="4"/>
      <c r="CB141" s="5"/>
      <c r="CC141" s="4"/>
      <c r="CD141" s="5"/>
      <c r="CE141" s="4"/>
      <c r="CF141" s="5"/>
      <c r="CG141" s="4"/>
      <c r="CH141" s="5"/>
      <c r="CI141" s="4"/>
      <c r="CJ141" s="5"/>
      <c r="CK141" s="4"/>
      <c r="CL141" s="5"/>
      <c r="CN141" s="5"/>
      <c r="CO141" s="4"/>
      <c r="CP141" s="5"/>
      <c r="CQ141" s="4"/>
      <c r="CR141" s="5"/>
      <c r="CS141" s="4"/>
      <c r="CT141" s="5"/>
      <c r="CU141" s="4"/>
      <c r="CV141" s="5"/>
      <c r="CW141" s="4"/>
      <c r="CX141" s="5"/>
      <c r="CY141" s="4"/>
      <c r="CZ141" s="266"/>
      <c r="DA141" s="267"/>
      <c r="DB141" s="266"/>
      <c r="DC141" s="267"/>
      <c r="DD141" s="266"/>
      <c r="DE141" s="267"/>
      <c r="DF141" s="66"/>
      <c r="DG141" s="67"/>
      <c r="DH141" s="66"/>
      <c r="DI141" s="67"/>
      <c r="DJ141" s="66"/>
      <c r="DK141" s="67"/>
      <c r="DL141" s="66"/>
      <c r="DM141" s="67"/>
      <c r="DN141" s="66"/>
      <c r="DO141" s="67"/>
      <c r="DP141" s="66"/>
      <c r="DQ141" s="67"/>
      <c r="DR141" s="66"/>
      <c r="DS141" s="67"/>
      <c r="DT141" s="66"/>
      <c r="DU141" s="67"/>
      <c r="DV141" s="66"/>
      <c r="DW141" s="67"/>
      <c r="DX141" s="66"/>
      <c r="DY141" s="67"/>
      <c r="DZ141" s="66"/>
      <c r="EA141" s="67"/>
      <c r="EB141" s="66"/>
      <c r="EC141" s="67"/>
      <c r="ED141" s="66"/>
      <c r="EE141" s="67"/>
      <c r="EF141" s="66"/>
      <c r="EG141" s="67"/>
      <c r="EH141" s="66"/>
      <c r="EI141" s="67"/>
      <c r="EJ141" s="66"/>
      <c r="EK141" s="67"/>
      <c r="EL141" s="66"/>
      <c r="EM141" s="67"/>
      <c r="EN141" s="66"/>
      <c r="EO141" s="67"/>
      <c r="EP141" s="66"/>
      <c r="EQ141" s="67"/>
      <c r="ER141" s="66"/>
      <c r="ES141" s="67"/>
      <c r="ET141" s="66"/>
      <c r="EU141" s="67"/>
      <c r="EV141" s="66"/>
      <c r="EW141" s="67"/>
      <c r="EX141" s="66"/>
      <c r="EY141" s="67"/>
      <c r="EZ141" s="66"/>
      <c r="FA141" s="67"/>
      <c r="FB141" s="66"/>
      <c r="FC141" s="67"/>
      <c r="FD141" s="66"/>
      <c r="FE141" s="67"/>
      <c r="FF141" s="66"/>
      <c r="FG141" s="67"/>
      <c r="FH141" s="66"/>
      <c r="FI141" s="67"/>
      <c r="FJ141" s="66"/>
      <c r="FK141" s="67"/>
      <c r="FL141" s="66"/>
      <c r="FM141" s="67"/>
      <c r="FN141" s="66"/>
      <c r="FO141" s="67"/>
      <c r="FP141" s="66"/>
      <c r="FQ141" s="67"/>
      <c r="FR141" s="66"/>
      <c r="FS141" s="67"/>
      <c r="FT141" s="66"/>
      <c r="FU141" s="67"/>
      <c r="FV141" s="66"/>
      <c r="FW141" s="67"/>
      <c r="FX141" s="66"/>
      <c r="FY141" s="67"/>
      <c r="FZ141" s="66"/>
      <c r="GA141" s="67"/>
      <c r="GB141" s="66"/>
      <c r="GC141" s="67"/>
      <c r="GD141" s="66"/>
      <c r="GE141" s="67"/>
      <c r="GF141" s="66"/>
      <c r="GG141" s="67"/>
      <c r="GH141" s="66"/>
      <c r="GI141" s="67"/>
      <c r="GJ141" s="66"/>
      <c r="GK141" s="67"/>
      <c r="GL141" s="66"/>
      <c r="GM141" s="67"/>
      <c r="GN141" s="66"/>
      <c r="GO141" s="67"/>
      <c r="GP141" s="66"/>
      <c r="GQ141" s="67"/>
      <c r="GR141" s="66"/>
      <c r="GS141" s="67"/>
      <c r="GT141" s="66"/>
      <c r="GU141" s="67"/>
      <c r="GV141" s="66"/>
      <c r="GW141" s="67"/>
      <c r="GX141" s="66"/>
      <c r="GY141" s="67"/>
      <c r="GZ141" s="66"/>
      <c r="HA141" s="67"/>
      <c r="HB141" s="66"/>
      <c r="HC141" s="67"/>
      <c r="HD141" s="66"/>
      <c r="HE141" s="67"/>
      <c r="HF141" s="66"/>
      <c r="HG141" s="67"/>
      <c r="HH141" s="66"/>
      <c r="HI141" s="67"/>
      <c r="HJ141" s="66"/>
      <c r="HK141" s="67"/>
      <c r="HL141" s="66"/>
      <c r="HM141" s="67"/>
      <c r="HN141" s="66"/>
      <c r="HO141" s="67"/>
      <c r="HP141" s="66"/>
      <c r="HQ141" s="67"/>
      <c r="HR141" s="66"/>
      <c r="HS141" s="67"/>
      <c r="HT141" s="66"/>
      <c r="HU141" s="67"/>
      <c r="HV141" s="66"/>
      <c r="HW141" s="67"/>
      <c r="HX141" s="66"/>
      <c r="HY141" s="67"/>
      <c r="HZ141" s="66"/>
      <c r="IA141" s="67"/>
      <c r="IB141" s="66"/>
      <c r="IC141" s="67"/>
      <c r="ID141" s="66"/>
      <c r="IE141" s="67"/>
      <c r="IF141" s="66"/>
      <c r="IG141" s="67"/>
      <c r="IH141" s="66"/>
      <c r="II141" s="67"/>
      <c r="IJ141" s="66"/>
      <c r="IK141" s="67"/>
      <c r="IL141" s="66"/>
      <c r="IM141" s="67"/>
      <c r="IN141" s="66"/>
      <c r="IO141" s="67"/>
      <c r="IP141" s="66"/>
      <c r="IQ141" s="67"/>
      <c r="IR141" s="66"/>
      <c r="IS141" s="67"/>
      <c r="IT141" s="66"/>
      <c r="IU141" s="67"/>
      <c r="IV141" s="66"/>
      <c r="IW141" s="67"/>
      <c r="IX141" s="66"/>
      <c r="IY141" s="67"/>
      <c r="IZ141" s="66"/>
      <c r="JA141" s="67"/>
      <c r="JB141" s="66"/>
      <c r="JC141" s="67"/>
      <c r="JD141" s="66"/>
      <c r="JE141" s="67"/>
      <c r="JF141" s="66"/>
      <c r="JG141" s="67"/>
      <c r="JH141" s="66"/>
      <c r="JI141" s="67"/>
      <c r="JJ141" s="66"/>
      <c r="JK141" s="67"/>
      <c r="JL141" s="66"/>
      <c r="JM141" s="67"/>
      <c r="JN141" s="66"/>
      <c r="JO141" s="67"/>
      <c r="JP141" s="66"/>
      <c r="JQ141" s="67"/>
      <c r="JR141" s="66"/>
      <c r="JS141" s="67"/>
      <c r="JT141" s="66"/>
      <c r="JU141" s="67"/>
      <c r="JV141" s="66"/>
      <c r="JW141" s="67"/>
      <c r="JX141" s="66"/>
      <c r="JY141" s="67"/>
      <c r="JZ141" s="66"/>
      <c r="KA141" s="67"/>
      <c r="KB141" s="66"/>
      <c r="KC141" s="67"/>
      <c r="KD141" s="66"/>
      <c r="KE141" s="67"/>
      <c r="KF141" s="66"/>
      <c r="KG141" s="67"/>
      <c r="KH141" s="66"/>
      <c r="KI141" s="67"/>
      <c r="KJ141" s="66"/>
      <c r="KK141" s="67"/>
      <c r="KL141" s="66"/>
      <c r="KM141" s="67"/>
      <c r="KN141" s="66"/>
      <c r="KO141" s="67"/>
      <c r="KP141" s="66"/>
      <c r="KQ141" s="67"/>
      <c r="KR141" s="66"/>
      <c r="KS141" s="67"/>
      <c r="KT141" s="66"/>
      <c r="KU141" s="67"/>
      <c r="KV141" s="66"/>
      <c r="KW141" s="67"/>
      <c r="KX141" s="66"/>
      <c r="KY141" s="67"/>
      <c r="KZ141" s="66"/>
      <c r="LA141" s="67"/>
      <c r="LB141" s="66"/>
      <c r="LC141" s="67"/>
      <c r="LD141" s="66"/>
      <c r="LE141" s="67"/>
      <c r="LH141" s="3">
        <f t="shared" si="126"/>
        <v>1.7008282255054694</v>
      </c>
      <c r="LI141" s="10">
        <f t="shared" si="129"/>
        <v>0.63548271418107261</v>
      </c>
      <c r="LK141" s="12">
        <f t="shared" si="90"/>
        <v>1.7008282255054694</v>
      </c>
      <c r="LL141" s="10" cm="1">
        <f t="array" ref="LL141">INDEX(drag_functions_data,Q141,(2*chosen_drag_function))*$B$3</f>
        <v>0.63548271418107261</v>
      </c>
      <c r="LO141" s="3" t="e">
        <f t="shared" si="127"/>
        <v>#N/A</v>
      </c>
      <c r="LP141" s="10" t="e">
        <f t="shared" si="130"/>
        <v>#N/A</v>
      </c>
      <c r="LR141" s="12">
        <f t="shared" si="91"/>
        <v>0</v>
      </c>
      <c r="LS141" s="10" cm="1">
        <f t="array" ref="LS141">INDEX(drag_functions_data,Q141,(2*$B$6)) * $B$7</f>
        <v>0</v>
      </c>
    </row>
    <row r="142" spans="17:417" x14ac:dyDescent="0.25">
      <c r="Q142" s="38">
        <f t="shared" si="128"/>
        <v>127</v>
      </c>
      <c r="R142" s="5"/>
      <c r="T142" s="25"/>
      <c r="U142" s="26"/>
      <c r="X142" s="25">
        <v>1.7260270532575273</v>
      </c>
      <c r="Y142" s="26">
        <v>0.63199930071580079</v>
      </c>
      <c r="AA142" s="4"/>
      <c r="AB142" s="5"/>
      <c r="AC142" s="4"/>
      <c r="AD142" s="5"/>
      <c r="AE142" s="4"/>
      <c r="AF142" s="5"/>
      <c r="AG142" s="4"/>
      <c r="AH142" s="5"/>
      <c r="AI142" s="4"/>
      <c r="AJ142" s="5"/>
      <c r="AK142" s="4"/>
      <c r="AL142" s="5"/>
      <c r="AM142" s="4"/>
      <c r="AN142" s="5"/>
      <c r="AO142" s="4"/>
      <c r="AP142" s="5"/>
      <c r="AQ142" s="4"/>
      <c r="AR142" s="5"/>
      <c r="AS142" s="4"/>
      <c r="AT142" s="5"/>
      <c r="AU142" s="4"/>
      <c r="AV142" s="5"/>
      <c r="AW142" s="4"/>
      <c r="AX142" s="5"/>
      <c r="AY142" s="4"/>
      <c r="AZ142" s="5"/>
      <c r="BA142" s="4"/>
      <c r="BB142" s="5"/>
      <c r="BC142" s="4"/>
      <c r="BD142" s="5"/>
      <c r="BE142" s="4"/>
      <c r="BF142" s="5"/>
      <c r="BG142" s="4"/>
      <c r="BH142" s="5"/>
      <c r="BI142" s="4"/>
      <c r="BJ142" s="5"/>
      <c r="BK142" s="4"/>
      <c r="BL142" s="5"/>
      <c r="BM142" s="4"/>
      <c r="BN142" s="5"/>
      <c r="BO142" s="4"/>
      <c r="BP142" s="5"/>
      <c r="BQ142" s="4"/>
      <c r="BR142" s="5"/>
      <c r="BS142" s="4"/>
      <c r="BT142" s="5"/>
      <c r="BU142" s="4"/>
      <c r="BV142" s="5"/>
      <c r="BW142" s="4"/>
      <c r="BX142" s="5"/>
      <c r="BY142" s="4"/>
      <c r="BZ142" s="5"/>
      <c r="CA142" s="4"/>
      <c r="CB142" s="5"/>
      <c r="CC142" s="4"/>
      <c r="CD142" s="5"/>
      <c r="CE142" s="4"/>
      <c r="CF142" s="5"/>
      <c r="CG142" s="4"/>
      <c r="CH142" s="5"/>
      <c r="CI142" s="4"/>
      <c r="CJ142" s="5"/>
      <c r="CK142" s="4"/>
      <c r="CL142" s="5"/>
      <c r="CN142" s="5"/>
      <c r="CO142" s="4"/>
      <c r="CP142" s="5"/>
      <c r="CQ142" s="4"/>
      <c r="CR142" s="5"/>
      <c r="CS142" s="4"/>
      <c r="CT142" s="5"/>
      <c r="CU142" s="4"/>
      <c r="CV142" s="5"/>
      <c r="CW142" s="4"/>
      <c r="CX142" s="5"/>
      <c r="CY142" s="4"/>
      <c r="CZ142" s="266"/>
      <c r="DA142" s="267"/>
      <c r="DB142" s="266"/>
      <c r="DC142" s="267"/>
      <c r="DD142" s="266"/>
      <c r="DE142" s="267"/>
      <c r="DF142" s="66"/>
      <c r="DG142" s="67"/>
      <c r="DH142" s="66"/>
      <c r="DI142" s="67"/>
      <c r="DJ142" s="66"/>
      <c r="DK142" s="67"/>
      <c r="DL142" s="66"/>
      <c r="DM142" s="67"/>
      <c r="DN142" s="66"/>
      <c r="DO142" s="67"/>
      <c r="DP142" s="66"/>
      <c r="DQ142" s="67"/>
      <c r="DR142" s="66"/>
      <c r="DS142" s="67"/>
      <c r="DT142" s="66"/>
      <c r="DU142" s="67"/>
      <c r="DV142" s="66"/>
      <c r="DW142" s="67"/>
      <c r="DX142" s="66"/>
      <c r="DY142" s="67"/>
      <c r="DZ142" s="66"/>
      <c r="EA142" s="67"/>
      <c r="EB142" s="66"/>
      <c r="EC142" s="67"/>
      <c r="ED142" s="66"/>
      <c r="EE142" s="67"/>
      <c r="EF142" s="66"/>
      <c r="EG142" s="67"/>
      <c r="EH142" s="66"/>
      <c r="EI142" s="67"/>
      <c r="EJ142" s="66"/>
      <c r="EK142" s="67"/>
      <c r="EL142" s="66"/>
      <c r="EM142" s="67"/>
      <c r="EN142" s="66"/>
      <c r="EO142" s="67"/>
      <c r="EP142" s="66"/>
      <c r="EQ142" s="67"/>
      <c r="ER142" s="66"/>
      <c r="ES142" s="67"/>
      <c r="ET142" s="66"/>
      <c r="EU142" s="67"/>
      <c r="EV142" s="66"/>
      <c r="EW142" s="67"/>
      <c r="EX142" s="66"/>
      <c r="EY142" s="67"/>
      <c r="EZ142" s="66"/>
      <c r="FA142" s="67"/>
      <c r="FB142" s="66"/>
      <c r="FC142" s="67"/>
      <c r="FD142" s="66"/>
      <c r="FE142" s="67"/>
      <c r="FF142" s="66"/>
      <c r="FG142" s="67"/>
      <c r="FH142" s="66"/>
      <c r="FI142" s="67"/>
      <c r="FJ142" s="66"/>
      <c r="FK142" s="67"/>
      <c r="FL142" s="66"/>
      <c r="FM142" s="67"/>
      <c r="FN142" s="66"/>
      <c r="FO142" s="67"/>
      <c r="FP142" s="66"/>
      <c r="FQ142" s="67"/>
      <c r="FR142" s="66"/>
      <c r="FS142" s="67"/>
      <c r="FT142" s="66"/>
      <c r="FU142" s="67"/>
      <c r="FV142" s="66"/>
      <c r="FW142" s="67"/>
      <c r="FX142" s="66"/>
      <c r="FY142" s="67"/>
      <c r="FZ142" s="66"/>
      <c r="GA142" s="67"/>
      <c r="GB142" s="66"/>
      <c r="GC142" s="67"/>
      <c r="GD142" s="66"/>
      <c r="GE142" s="67"/>
      <c r="GF142" s="66"/>
      <c r="GG142" s="67"/>
      <c r="GH142" s="66"/>
      <c r="GI142" s="67"/>
      <c r="GJ142" s="66"/>
      <c r="GK142" s="67"/>
      <c r="GL142" s="66"/>
      <c r="GM142" s="67"/>
      <c r="GN142" s="66"/>
      <c r="GO142" s="67"/>
      <c r="GP142" s="66"/>
      <c r="GQ142" s="67"/>
      <c r="GR142" s="66"/>
      <c r="GS142" s="67"/>
      <c r="GT142" s="66"/>
      <c r="GU142" s="67"/>
      <c r="GV142" s="66"/>
      <c r="GW142" s="67"/>
      <c r="GX142" s="66"/>
      <c r="GY142" s="67"/>
      <c r="GZ142" s="66"/>
      <c r="HA142" s="67"/>
      <c r="HB142" s="66"/>
      <c r="HC142" s="67"/>
      <c r="HD142" s="66"/>
      <c r="HE142" s="67"/>
      <c r="HF142" s="66"/>
      <c r="HG142" s="67"/>
      <c r="HH142" s="66"/>
      <c r="HI142" s="67"/>
      <c r="HJ142" s="66"/>
      <c r="HK142" s="67"/>
      <c r="HL142" s="66"/>
      <c r="HM142" s="67"/>
      <c r="HN142" s="66"/>
      <c r="HO142" s="67"/>
      <c r="HP142" s="66"/>
      <c r="HQ142" s="67"/>
      <c r="HR142" s="66"/>
      <c r="HS142" s="67"/>
      <c r="HT142" s="66"/>
      <c r="HU142" s="67"/>
      <c r="HV142" s="66"/>
      <c r="HW142" s="67"/>
      <c r="HX142" s="66"/>
      <c r="HY142" s="67"/>
      <c r="HZ142" s="66"/>
      <c r="IA142" s="67"/>
      <c r="IB142" s="66"/>
      <c r="IC142" s="67"/>
      <c r="ID142" s="66"/>
      <c r="IE142" s="67"/>
      <c r="IF142" s="66"/>
      <c r="IG142" s="67"/>
      <c r="IH142" s="66"/>
      <c r="II142" s="67"/>
      <c r="IJ142" s="66"/>
      <c r="IK142" s="67"/>
      <c r="IL142" s="66"/>
      <c r="IM142" s="67"/>
      <c r="IN142" s="66"/>
      <c r="IO142" s="67"/>
      <c r="IP142" s="66"/>
      <c r="IQ142" s="67"/>
      <c r="IR142" s="66"/>
      <c r="IS142" s="67"/>
      <c r="IT142" s="66"/>
      <c r="IU142" s="67"/>
      <c r="IV142" s="66"/>
      <c r="IW142" s="67"/>
      <c r="IX142" s="66"/>
      <c r="IY142" s="67"/>
      <c r="IZ142" s="66"/>
      <c r="JA142" s="67"/>
      <c r="JB142" s="66"/>
      <c r="JC142" s="67"/>
      <c r="JD142" s="66"/>
      <c r="JE142" s="67"/>
      <c r="JF142" s="66"/>
      <c r="JG142" s="67"/>
      <c r="JH142" s="66"/>
      <c r="JI142" s="67"/>
      <c r="JJ142" s="66"/>
      <c r="JK142" s="67"/>
      <c r="JL142" s="66"/>
      <c r="JM142" s="67"/>
      <c r="JN142" s="66"/>
      <c r="JO142" s="67"/>
      <c r="JP142" s="66"/>
      <c r="JQ142" s="67"/>
      <c r="JR142" s="66"/>
      <c r="JS142" s="67"/>
      <c r="JT142" s="66"/>
      <c r="JU142" s="67"/>
      <c r="JV142" s="66"/>
      <c r="JW142" s="67"/>
      <c r="JX142" s="66"/>
      <c r="JY142" s="67"/>
      <c r="JZ142" s="66"/>
      <c r="KA142" s="67"/>
      <c r="KB142" s="66"/>
      <c r="KC142" s="67"/>
      <c r="KD142" s="66"/>
      <c r="KE142" s="67"/>
      <c r="KF142" s="66"/>
      <c r="KG142" s="67"/>
      <c r="KH142" s="66"/>
      <c r="KI142" s="67"/>
      <c r="KJ142" s="66"/>
      <c r="KK142" s="67"/>
      <c r="KL142" s="66"/>
      <c r="KM142" s="67"/>
      <c r="KN142" s="66"/>
      <c r="KO142" s="67"/>
      <c r="KP142" s="66"/>
      <c r="KQ142" s="67"/>
      <c r="KR142" s="66"/>
      <c r="KS142" s="67"/>
      <c r="KT142" s="66"/>
      <c r="KU142" s="67"/>
      <c r="KV142" s="66"/>
      <c r="KW142" s="67"/>
      <c r="KX142" s="66"/>
      <c r="KY142" s="67"/>
      <c r="KZ142" s="66"/>
      <c r="LA142" s="67"/>
      <c r="LB142" s="66"/>
      <c r="LC142" s="67"/>
      <c r="LD142" s="66"/>
      <c r="LE142" s="67"/>
      <c r="LH142" s="3">
        <f t="shared" si="126"/>
        <v>1.7260270532575273</v>
      </c>
      <c r="LI142" s="10">
        <f t="shared" si="129"/>
        <v>0.63199930071580079</v>
      </c>
      <c r="LK142" s="12">
        <f t="shared" si="90"/>
        <v>1.7260270532575273</v>
      </c>
      <c r="LL142" s="10" cm="1">
        <f t="array" ref="LL142">INDEX(drag_functions_data,Q142,(2*chosen_drag_function))*$B$3</f>
        <v>0.63199930071580079</v>
      </c>
      <c r="LO142" s="3" t="e">
        <f t="shared" si="127"/>
        <v>#N/A</v>
      </c>
      <c r="LP142" s="10" t="e">
        <f t="shared" si="130"/>
        <v>#N/A</v>
      </c>
      <c r="LR142" s="12">
        <f t="shared" si="91"/>
        <v>0</v>
      </c>
      <c r="LS142" s="10" cm="1">
        <f t="array" ref="LS142">INDEX(drag_functions_data,Q142,(2*$B$6)) * $B$7</f>
        <v>0</v>
      </c>
    </row>
    <row r="143" spans="17:417" x14ac:dyDescent="0.25">
      <c r="Q143" s="38">
        <f t="shared" si="128"/>
        <v>128</v>
      </c>
      <c r="R143" s="5"/>
      <c r="T143" s="25"/>
      <c r="U143" s="26"/>
      <c r="X143" s="25">
        <v>1.7508632512214199</v>
      </c>
      <c r="Y143" s="26">
        <v>0.62865441331788474</v>
      </c>
      <c r="AA143" s="4"/>
      <c r="AB143" s="5"/>
      <c r="AC143" s="4"/>
      <c r="AD143" s="5"/>
      <c r="AE143" s="4"/>
      <c r="AF143" s="5"/>
      <c r="AG143" s="4"/>
      <c r="AH143" s="5"/>
      <c r="AI143" s="4"/>
      <c r="AJ143" s="5"/>
      <c r="AK143" s="4"/>
      <c r="AL143" s="5"/>
      <c r="AM143" s="4"/>
      <c r="AN143" s="5"/>
      <c r="AO143" s="4"/>
      <c r="AP143" s="5"/>
      <c r="AQ143" s="4"/>
      <c r="AR143" s="5"/>
      <c r="AS143" s="4"/>
      <c r="AT143" s="5"/>
      <c r="AU143" s="4"/>
      <c r="AV143" s="5"/>
      <c r="AW143" s="4"/>
      <c r="AX143" s="5"/>
      <c r="AY143" s="4"/>
      <c r="AZ143" s="5"/>
      <c r="BA143" s="4"/>
      <c r="BB143" s="5"/>
      <c r="BC143" s="4"/>
      <c r="BD143" s="5"/>
      <c r="BE143" s="4"/>
      <c r="BF143" s="5"/>
      <c r="BG143" s="4"/>
      <c r="BH143" s="5"/>
      <c r="BI143" s="4"/>
      <c r="BJ143" s="5"/>
      <c r="BK143" s="4"/>
      <c r="BL143" s="5"/>
      <c r="BM143" s="4"/>
      <c r="BN143" s="5"/>
      <c r="BO143" s="4"/>
      <c r="BP143" s="5"/>
      <c r="BQ143" s="4"/>
      <c r="BR143" s="5"/>
      <c r="BS143" s="4"/>
      <c r="BT143" s="5"/>
      <c r="BU143" s="4"/>
      <c r="BV143" s="5"/>
      <c r="BW143" s="4"/>
      <c r="BX143" s="5"/>
      <c r="BY143" s="4"/>
      <c r="BZ143" s="5"/>
      <c r="CA143" s="4"/>
      <c r="CB143" s="5"/>
      <c r="CC143" s="4"/>
      <c r="CD143" s="5"/>
      <c r="CE143" s="4"/>
      <c r="CF143" s="5"/>
      <c r="CG143" s="4"/>
      <c r="CH143" s="5"/>
      <c r="CI143" s="4"/>
      <c r="CJ143" s="5"/>
      <c r="CK143" s="4"/>
      <c r="CL143" s="5"/>
      <c r="CN143" s="5"/>
      <c r="CO143" s="4"/>
      <c r="CP143" s="5"/>
      <c r="CQ143" s="4"/>
      <c r="CR143" s="5"/>
      <c r="CS143" s="4"/>
      <c r="CT143" s="5"/>
      <c r="CU143" s="4"/>
      <c r="CV143" s="5"/>
      <c r="CW143" s="4"/>
      <c r="CX143" s="5"/>
      <c r="CY143" s="4"/>
      <c r="CZ143" s="266"/>
      <c r="DA143" s="267"/>
      <c r="DB143" s="266"/>
      <c r="DC143" s="267"/>
      <c r="DD143" s="266"/>
      <c r="DE143" s="267"/>
      <c r="DF143" s="66"/>
      <c r="DG143" s="67"/>
      <c r="DH143" s="66"/>
      <c r="DI143" s="67"/>
      <c r="DJ143" s="66"/>
      <c r="DK143" s="67"/>
      <c r="DL143" s="66"/>
      <c r="DM143" s="67"/>
      <c r="DN143" s="66"/>
      <c r="DO143" s="67"/>
      <c r="DP143" s="66"/>
      <c r="DQ143" s="67"/>
      <c r="DR143" s="66"/>
      <c r="DS143" s="67"/>
      <c r="DT143" s="66"/>
      <c r="DU143" s="67"/>
      <c r="DV143" s="66"/>
      <c r="DW143" s="67"/>
      <c r="DX143" s="66"/>
      <c r="DY143" s="67"/>
      <c r="DZ143" s="66"/>
      <c r="EA143" s="67"/>
      <c r="EB143" s="66"/>
      <c r="EC143" s="67"/>
      <c r="ED143" s="66"/>
      <c r="EE143" s="67"/>
      <c r="EF143" s="66"/>
      <c r="EG143" s="67"/>
      <c r="EH143" s="66"/>
      <c r="EI143" s="67"/>
      <c r="EJ143" s="66"/>
      <c r="EK143" s="67"/>
      <c r="EL143" s="66"/>
      <c r="EM143" s="67"/>
      <c r="EN143" s="66"/>
      <c r="EO143" s="67"/>
      <c r="EP143" s="66"/>
      <c r="EQ143" s="67"/>
      <c r="ER143" s="66"/>
      <c r="ES143" s="67"/>
      <c r="ET143" s="66"/>
      <c r="EU143" s="67"/>
      <c r="EV143" s="66"/>
      <c r="EW143" s="67"/>
      <c r="EX143" s="66"/>
      <c r="EY143" s="67"/>
      <c r="EZ143" s="66"/>
      <c r="FA143" s="67"/>
      <c r="FB143" s="66"/>
      <c r="FC143" s="67"/>
      <c r="FD143" s="66"/>
      <c r="FE143" s="67"/>
      <c r="FF143" s="66"/>
      <c r="FG143" s="67"/>
      <c r="FH143" s="66"/>
      <c r="FI143" s="67"/>
      <c r="FJ143" s="66"/>
      <c r="FK143" s="67"/>
      <c r="FL143" s="66"/>
      <c r="FM143" s="67"/>
      <c r="FN143" s="66"/>
      <c r="FO143" s="67"/>
      <c r="FP143" s="66"/>
      <c r="FQ143" s="67"/>
      <c r="FR143" s="66"/>
      <c r="FS143" s="67"/>
      <c r="FT143" s="66"/>
      <c r="FU143" s="67"/>
      <c r="FV143" s="66"/>
      <c r="FW143" s="67"/>
      <c r="FX143" s="66"/>
      <c r="FY143" s="67"/>
      <c r="FZ143" s="66"/>
      <c r="GA143" s="67"/>
      <c r="GB143" s="66"/>
      <c r="GC143" s="67"/>
      <c r="GD143" s="66"/>
      <c r="GE143" s="67"/>
      <c r="GF143" s="66"/>
      <c r="GG143" s="67"/>
      <c r="GH143" s="66"/>
      <c r="GI143" s="67"/>
      <c r="GJ143" s="66"/>
      <c r="GK143" s="67"/>
      <c r="GL143" s="66"/>
      <c r="GM143" s="67"/>
      <c r="GN143" s="66"/>
      <c r="GO143" s="67"/>
      <c r="GP143" s="66"/>
      <c r="GQ143" s="67"/>
      <c r="GR143" s="66"/>
      <c r="GS143" s="67"/>
      <c r="GT143" s="66"/>
      <c r="GU143" s="67"/>
      <c r="GV143" s="66"/>
      <c r="GW143" s="67"/>
      <c r="GX143" s="66"/>
      <c r="GY143" s="67"/>
      <c r="GZ143" s="66"/>
      <c r="HA143" s="67"/>
      <c r="HB143" s="66"/>
      <c r="HC143" s="67"/>
      <c r="HD143" s="66"/>
      <c r="HE143" s="67"/>
      <c r="HF143" s="66"/>
      <c r="HG143" s="67"/>
      <c r="HH143" s="66"/>
      <c r="HI143" s="67"/>
      <c r="HJ143" s="66"/>
      <c r="HK143" s="67"/>
      <c r="HL143" s="66"/>
      <c r="HM143" s="67"/>
      <c r="HN143" s="66"/>
      <c r="HO143" s="67"/>
      <c r="HP143" s="66"/>
      <c r="HQ143" s="67"/>
      <c r="HR143" s="66"/>
      <c r="HS143" s="67"/>
      <c r="HT143" s="66"/>
      <c r="HU143" s="67"/>
      <c r="HV143" s="66"/>
      <c r="HW143" s="67"/>
      <c r="HX143" s="66"/>
      <c r="HY143" s="67"/>
      <c r="HZ143" s="66"/>
      <c r="IA143" s="67"/>
      <c r="IB143" s="66"/>
      <c r="IC143" s="67"/>
      <c r="ID143" s="66"/>
      <c r="IE143" s="67"/>
      <c r="IF143" s="66"/>
      <c r="IG143" s="67"/>
      <c r="IH143" s="66"/>
      <c r="II143" s="67"/>
      <c r="IJ143" s="66"/>
      <c r="IK143" s="67"/>
      <c r="IL143" s="66"/>
      <c r="IM143" s="67"/>
      <c r="IN143" s="66"/>
      <c r="IO143" s="67"/>
      <c r="IP143" s="66"/>
      <c r="IQ143" s="67"/>
      <c r="IR143" s="66"/>
      <c r="IS143" s="67"/>
      <c r="IT143" s="66"/>
      <c r="IU143" s="67"/>
      <c r="IV143" s="66"/>
      <c r="IW143" s="67"/>
      <c r="IX143" s="66"/>
      <c r="IY143" s="67"/>
      <c r="IZ143" s="66"/>
      <c r="JA143" s="67"/>
      <c r="JB143" s="66"/>
      <c r="JC143" s="67"/>
      <c r="JD143" s="66"/>
      <c r="JE143" s="67"/>
      <c r="JF143" s="66"/>
      <c r="JG143" s="67"/>
      <c r="JH143" s="66"/>
      <c r="JI143" s="67"/>
      <c r="JJ143" s="66"/>
      <c r="JK143" s="67"/>
      <c r="JL143" s="66"/>
      <c r="JM143" s="67"/>
      <c r="JN143" s="66"/>
      <c r="JO143" s="67"/>
      <c r="JP143" s="66"/>
      <c r="JQ143" s="67"/>
      <c r="JR143" s="66"/>
      <c r="JS143" s="67"/>
      <c r="JT143" s="66"/>
      <c r="JU143" s="67"/>
      <c r="JV143" s="66"/>
      <c r="JW143" s="67"/>
      <c r="JX143" s="66"/>
      <c r="JY143" s="67"/>
      <c r="JZ143" s="66"/>
      <c r="KA143" s="67"/>
      <c r="KB143" s="66"/>
      <c r="KC143" s="67"/>
      <c r="KD143" s="66"/>
      <c r="KE143" s="67"/>
      <c r="KF143" s="66"/>
      <c r="KG143" s="67"/>
      <c r="KH143" s="66"/>
      <c r="KI143" s="67"/>
      <c r="KJ143" s="66"/>
      <c r="KK143" s="67"/>
      <c r="KL143" s="66"/>
      <c r="KM143" s="67"/>
      <c r="KN143" s="66"/>
      <c r="KO143" s="67"/>
      <c r="KP143" s="66"/>
      <c r="KQ143" s="67"/>
      <c r="KR143" s="66"/>
      <c r="KS143" s="67"/>
      <c r="KT143" s="66"/>
      <c r="KU143" s="67"/>
      <c r="KV143" s="66"/>
      <c r="KW143" s="67"/>
      <c r="KX143" s="66"/>
      <c r="KY143" s="67"/>
      <c r="KZ143" s="66"/>
      <c r="LA143" s="67"/>
      <c r="LB143" s="66"/>
      <c r="LC143" s="67"/>
      <c r="LD143" s="66"/>
      <c r="LE143" s="67"/>
      <c r="LH143" s="3">
        <f t="shared" si="126"/>
        <v>1.7508632512214199</v>
      </c>
      <c r="LI143" s="10">
        <f t="shared" si="129"/>
        <v>0.62865441331788474</v>
      </c>
      <c r="LK143" s="12">
        <f t="shared" si="90"/>
        <v>1.7508632512214199</v>
      </c>
      <c r="LL143" s="10" cm="1">
        <f t="array" ref="LL143">INDEX(drag_functions_data,Q143,(2*chosen_drag_function))*$B$3</f>
        <v>0.62865441331788474</v>
      </c>
      <c r="LO143" s="3" t="e">
        <f t="shared" si="127"/>
        <v>#N/A</v>
      </c>
      <c r="LP143" s="10" t="e">
        <f t="shared" si="130"/>
        <v>#N/A</v>
      </c>
      <c r="LR143" s="12">
        <f t="shared" si="91"/>
        <v>0</v>
      </c>
      <c r="LS143" s="10" cm="1">
        <f t="array" ref="LS143">INDEX(drag_functions_data,Q143,(2*$B$6)) * $B$7</f>
        <v>0</v>
      </c>
    </row>
    <row r="144" spans="17:417" x14ac:dyDescent="0.25">
      <c r="Q144" s="38">
        <f t="shared" si="128"/>
        <v>129</v>
      </c>
      <c r="R144" s="5"/>
      <c r="T144" s="25"/>
      <c r="U144" s="26"/>
      <c r="X144" s="25">
        <v>1.7753520384358759</v>
      </c>
      <c r="Y144" s="26">
        <v>0.62528745131903041</v>
      </c>
      <c r="AA144" s="4"/>
      <c r="AB144" s="5"/>
      <c r="AC144" s="4"/>
      <c r="AD144" s="5"/>
      <c r="AE144" s="4"/>
      <c r="AF144" s="5"/>
      <c r="AG144" s="4"/>
      <c r="AH144" s="5"/>
      <c r="AI144" s="4"/>
      <c r="AJ144" s="5"/>
      <c r="AK144" s="4"/>
      <c r="AL144" s="5"/>
      <c r="AM144" s="4"/>
      <c r="AN144" s="5"/>
      <c r="AO144" s="4"/>
      <c r="AP144" s="5"/>
      <c r="AQ144" s="4"/>
      <c r="AR144" s="5"/>
      <c r="AS144" s="4"/>
      <c r="AT144" s="5"/>
      <c r="AU144" s="4"/>
      <c r="AV144" s="5"/>
      <c r="AW144" s="4"/>
      <c r="AX144" s="5"/>
      <c r="AY144" s="4"/>
      <c r="AZ144" s="5"/>
      <c r="BA144" s="4"/>
      <c r="BB144" s="5"/>
      <c r="BC144" s="4"/>
      <c r="BD144" s="5"/>
      <c r="BE144" s="4"/>
      <c r="BF144" s="5"/>
      <c r="BG144" s="4"/>
      <c r="BH144" s="5"/>
      <c r="BI144" s="4"/>
      <c r="BJ144" s="5"/>
      <c r="BK144" s="4"/>
      <c r="BL144" s="5"/>
      <c r="BM144" s="4"/>
      <c r="BN144" s="5"/>
      <c r="BO144" s="4"/>
      <c r="BP144" s="5"/>
      <c r="BQ144" s="4"/>
      <c r="BR144" s="5"/>
      <c r="BS144" s="4"/>
      <c r="BT144" s="5"/>
      <c r="BU144" s="4"/>
      <c r="BV144" s="5"/>
      <c r="BW144" s="4"/>
      <c r="BX144" s="5"/>
      <c r="BY144" s="4"/>
      <c r="BZ144" s="5"/>
      <c r="CA144" s="4"/>
      <c r="CB144" s="5"/>
      <c r="CC144" s="4"/>
      <c r="CD144" s="5"/>
      <c r="CE144" s="4"/>
      <c r="CF144" s="5"/>
      <c r="CG144" s="4"/>
      <c r="CH144" s="5"/>
      <c r="CI144" s="4"/>
      <c r="CJ144" s="5"/>
      <c r="CK144" s="4"/>
      <c r="CL144" s="5"/>
      <c r="CN144" s="5"/>
      <c r="CO144" s="4"/>
      <c r="CP144" s="5"/>
      <c r="CQ144" s="4"/>
      <c r="CR144" s="5"/>
      <c r="CS144" s="4"/>
      <c r="CT144" s="5"/>
      <c r="CU144" s="4"/>
      <c r="CV144" s="5"/>
      <c r="CW144" s="4"/>
      <c r="CX144" s="5"/>
      <c r="CY144" s="4"/>
      <c r="CZ144" s="266"/>
      <c r="DA144" s="267"/>
      <c r="DB144" s="266"/>
      <c r="DC144" s="267"/>
      <c r="DD144" s="266"/>
      <c r="DE144" s="267"/>
      <c r="DF144" s="66"/>
      <c r="DG144" s="67"/>
      <c r="DH144" s="66"/>
      <c r="DI144" s="67"/>
      <c r="DJ144" s="66"/>
      <c r="DK144" s="67"/>
      <c r="DL144" s="66"/>
      <c r="DM144" s="67"/>
      <c r="DN144" s="66"/>
      <c r="DO144" s="67"/>
      <c r="DP144" s="66"/>
      <c r="DQ144" s="67"/>
      <c r="DR144" s="66"/>
      <c r="DS144" s="67"/>
      <c r="DT144" s="66"/>
      <c r="DU144" s="67"/>
      <c r="DV144" s="66"/>
      <c r="DW144" s="67"/>
      <c r="DX144" s="66"/>
      <c r="DY144" s="67"/>
      <c r="DZ144" s="66"/>
      <c r="EA144" s="67"/>
      <c r="EB144" s="66"/>
      <c r="EC144" s="67"/>
      <c r="ED144" s="66"/>
      <c r="EE144" s="67"/>
      <c r="EF144" s="66"/>
      <c r="EG144" s="67"/>
      <c r="EH144" s="66"/>
      <c r="EI144" s="67"/>
      <c r="EJ144" s="66"/>
      <c r="EK144" s="67"/>
      <c r="EL144" s="66"/>
      <c r="EM144" s="67"/>
      <c r="EN144" s="66"/>
      <c r="EO144" s="67"/>
      <c r="EP144" s="66"/>
      <c r="EQ144" s="67"/>
      <c r="ER144" s="66"/>
      <c r="ES144" s="67"/>
      <c r="ET144" s="66"/>
      <c r="EU144" s="67"/>
      <c r="EV144" s="66"/>
      <c r="EW144" s="67"/>
      <c r="EX144" s="66"/>
      <c r="EY144" s="67"/>
      <c r="EZ144" s="66"/>
      <c r="FA144" s="67"/>
      <c r="FB144" s="66"/>
      <c r="FC144" s="67"/>
      <c r="FD144" s="66"/>
      <c r="FE144" s="67"/>
      <c r="FF144" s="66"/>
      <c r="FG144" s="67"/>
      <c r="FH144" s="66"/>
      <c r="FI144" s="67"/>
      <c r="FJ144" s="66"/>
      <c r="FK144" s="67"/>
      <c r="FL144" s="66"/>
      <c r="FM144" s="67"/>
      <c r="FN144" s="66"/>
      <c r="FO144" s="67"/>
      <c r="FP144" s="66"/>
      <c r="FQ144" s="67"/>
      <c r="FR144" s="66"/>
      <c r="FS144" s="67"/>
      <c r="FT144" s="66"/>
      <c r="FU144" s="67"/>
      <c r="FV144" s="66"/>
      <c r="FW144" s="67"/>
      <c r="FX144" s="66"/>
      <c r="FY144" s="67"/>
      <c r="FZ144" s="66"/>
      <c r="GA144" s="67"/>
      <c r="GB144" s="66"/>
      <c r="GC144" s="67"/>
      <c r="GD144" s="66"/>
      <c r="GE144" s="67"/>
      <c r="GF144" s="66"/>
      <c r="GG144" s="67"/>
      <c r="GH144" s="66"/>
      <c r="GI144" s="67"/>
      <c r="GJ144" s="66"/>
      <c r="GK144" s="67"/>
      <c r="GL144" s="66"/>
      <c r="GM144" s="67"/>
      <c r="GN144" s="66"/>
      <c r="GO144" s="67"/>
      <c r="GP144" s="66"/>
      <c r="GQ144" s="67"/>
      <c r="GR144" s="66"/>
      <c r="GS144" s="67"/>
      <c r="GT144" s="66"/>
      <c r="GU144" s="67"/>
      <c r="GV144" s="66"/>
      <c r="GW144" s="67"/>
      <c r="GX144" s="66"/>
      <c r="GY144" s="67"/>
      <c r="GZ144" s="66"/>
      <c r="HA144" s="67"/>
      <c r="HB144" s="66"/>
      <c r="HC144" s="67"/>
      <c r="HD144" s="66"/>
      <c r="HE144" s="67"/>
      <c r="HF144" s="66"/>
      <c r="HG144" s="67"/>
      <c r="HH144" s="66"/>
      <c r="HI144" s="67"/>
      <c r="HJ144" s="66"/>
      <c r="HK144" s="67"/>
      <c r="HL144" s="66"/>
      <c r="HM144" s="67"/>
      <c r="HN144" s="66"/>
      <c r="HO144" s="67"/>
      <c r="HP144" s="66"/>
      <c r="HQ144" s="67"/>
      <c r="HR144" s="66"/>
      <c r="HS144" s="67"/>
      <c r="HT144" s="66"/>
      <c r="HU144" s="67"/>
      <c r="HV144" s="66"/>
      <c r="HW144" s="67"/>
      <c r="HX144" s="66"/>
      <c r="HY144" s="67"/>
      <c r="HZ144" s="66"/>
      <c r="IA144" s="67"/>
      <c r="IB144" s="66"/>
      <c r="IC144" s="67"/>
      <c r="ID144" s="66"/>
      <c r="IE144" s="67"/>
      <c r="IF144" s="66"/>
      <c r="IG144" s="67"/>
      <c r="IH144" s="66"/>
      <c r="II144" s="67"/>
      <c r="IJ144" s="66"/>
      <c r="IK144" s="67"/>
      <c r="IL144" s="66"/>
      <c r="IM144" s="67"/>
      <c r="IN144" s="66"/>
      <c r="IO144" s="67"/>
      <c r="IP144" s="66"/>
      <c r="IQ144" s="67"/>
      <c r="IR144" s="66"/>
      <c r="IS144" s="67"/>
      <c r="IT144" s="66"/>
      <c r="IU144" s="67"/>
      <c r="IV144" s="66"/>
      <c r="IW144" s="67"/>
      <c r="IX144" s="66"/>
      <c r="IY144" s="67"/>
      <c r="IZ144" s="66"/>
      <c r="JA144" s="67"/>
      <c r="JB144" s="66"/>
      <c r="JC144" s="67"/>
      <c r="JD144" s="66"/>
      <c r="JE144" s="67"/>
      <c r="JF144" s="66"/>
      <c r="JG144" s="67"/>
      <c r="JH144" s="66"/>
      <c r="JI144" s="67"/>
      <c r="JJ144" s="66"/>
      <c r="JK144" s="67"/>
      <c r="JL144" s="66"/>
      <c r="JM144" s="67"/>
      <c r="JN144" s="66"/>
      <c r="JO144" s="67"/>
      <c r="JP144" s="66"/>
      <c r="JQ144" s="67"/>
      <c r="JR144" s="66"/>
      <c r="JS144" s="67"/>
      <c r="JT144" s="66"/>
      <c r="JU144" s="67"/>
      <c r="JV144" s="66"/>
      <c r="JW144" s="67"/>
      <c r="JX144" s="66"/>
      <c r="JY144" s="67"/>
      <c r="JZ144" s="66"/>
      <c r="KA144" s="67"/>
      <c r="KB144" s="66"/>
      <c r="KC144" s="67"/>
      <c r="KD144" s="66"/>
      <c r="KE144" s="67"/>
      <c r="KF144" s="66"/>
      <c r="KG144" s="67"/>
      <c r="KH144" s="66"/>
      <c r="KI144" s="67"/>
      <c r="KJ144" s="66"/>
      <c r="KK144" s="67"/>
      <c r="KL144" s="66"/>
      <c r="KM144" s="67"/>
      <c r="KN144" s="66"/>
      <c r="KO144" s="67"/>
      <c r="KP144" s="66"/>
      <c r="KQ144" s="67"/>
      <c r="KR144" s="66"/>
      <c r="KS144" s="67"/>
      <c r="KT144" s="66"/>
      <c r="KU144" s="67"/>
      <c r="KV144" s="66"/>
      <c r="KW144" s="67"/>
      <c r="KX144" s="66"/>
      <c r="KY144" s="67"/>
      <c r="KZ144" s="66"/>
      <c r="LA144" s="67"/>
      <c r="LB144" s="66"/>
      <c r="LC144" s="67"/>
      <c r="LD144" s="66"/>
      <c r="LE144" s="67"/>
      <c r="LH144" s="3">
        <f t="shared" si="126"/>
        <v>1.7753520384358759</v>
      </c>
      <c r="LI144" s="10">
        <f t="shared" si="129"/>
        <v>0.62528745131903041</v>
      </c>
      <c r="LK144" s="12">
        <f t="shared" ref="LK144:LK207" si="137">_xlfn.SINGLE(INDEX(drag_functions_data,Q144,(2*_xlfn.SINGLE(chosen_drag_function)-1)))</f>
        <v>1.7753520384358759</v>
      </c>
      <c r="LL144" s="10" cm="1">
        <f t="array" ref="LL144">INDEX(drag_functions_data,Q144,(2*chosen_drag_function))*$B$3</f>
        <v>0.62528745131903041</v>
      </c>
      <c r="LO144" s="3" t="e">
        <f t="shared" si="127"/>
        <v>#N/A</v>
      </c>
      <c r="LP144" s="10" t="e">
        <f t="shared" si="130"/>
        <v>#N/A</v>
      </c>
      <c r="LR144" s="12">
        <f t="shared" ref="LR144:LR207" si="138">INDEX(drag_functions_data,Q144,(2*$B$6-1))</f>
        <v>0</v>
      </c>
      <c r="LS144" s="10" cm="1">
        <f t="array" ref="LS144">INDEX(drag_functions_data,Q144,(2*$B$6)) * $B$7</f>
        <v>0</v>
      </c>
    </row>
    <row r="145" spans="17:331" x14ac:dyDescent="0.25">
      <c r="Q145" s="38">
        <f t="shared" si="128"/>
        <v>130</v>
      </c>
      <c r="R145" s="5"/>
      <c r="T145" s="25"/>
      <c r="U145" s="26"/>
      <c r="X145" s="25">
        <v>1.7995075982832631</v>
      </c>
      <c r="Y145" s="26">
        <v>0.6220288263353605</v>
      </c>
      <c r="AA145" s="4"/>
      <c r="AB145" s="5"/>
      <c r="AC145" s="4"/>
      <c r="AD145" s="5"/>
      <c r="AE145" s="4"/>
      <c r="AF145" s="5"/>
      <c r="AG145" s="4"/>
      <c r="AH145" s="5"/>
      <c r="AI145" s="4"/>
      <c r="AJ145" s="5"/>
      <c r="AK145" s="4"/>
      <c r="AL145" s="5"/>
      <c r="AM145" s="4"/>
      <c r="AN145" s="5"/>
      <c r="AO145" s="4"/>
      <c r="AP145" s="5"/>
      <c r="AQ145" s="4"/>
      <c r="AR145" s="5"/>
      <c r="AS145" s="4"/>
      <c r="AT145" s="5"/>
      <c r="AU145" s="4"/>
      <c r="AV145" s="5"/>
      <c r="AW145" s="4"/>
      <c r="AX145" s="5"/>
      <c r="AY145" s="4"/>
      <c r="AZ145" s="5"/>
      <c r="BA145" s="4"/>
      <c r="BB145" s="5"/>
      <c r="BC145" s="4"/>
      <c r="BD145" s="5"/>
      <c r="BE145" s="4"/>
      <c r="BF145" s="5"/>
      <c r="BG145" s="4"/>
      <c r="BH145" s="5"/>
      <c r="BI145" s="4"/>
      <c r="BJ145" s="5"/>
      <c r="BK145" s="4"/>
      <c r="BL145" s="5"/>
      <c r="BM145" s="4"/>
      <c r="BN145" s="5"/>
      <c r="BO145" s="4"/>
      <c r="BP145" s="5"/>
      <c r="BQ145" s="4"/>
      <c r="BR145" s="5"/>
      <c r="BS145" s="4"/>
      <c r="BT145" s="5"/>
      <c r="BU145" s="4"/>
      <c r="BV145" s="5"/>
      <c r="BW145" s="4"/>
      <c r="BX145" s="5"/>
      <c r="BY145" s="4"/>
      <c r="BZ145" s="5"/>
      <c r="CA145" s="4"/>
      <c r="CB145" s="5"/>
      <c r="CC145" s="4"/>
      <c r="CD145" s="5"/>
      <c r="CE145" s="4"/>
      <c r="CF145" s="5"/>
      <c r="CG145" s="4"/>
      <c r="CH145" s="5"/>
      <c r="CI145" s="4"/>
      <c r="CJ145" s="5"/>
      <c r="CK145" s="4"/>
      <c r="CL145" s="5"/>
      <c r="CN145" s="5"/>
      <c r="CO145" s="4"/>
      <c r="CP145" s="5"/>
      <c r="CQ145" s="4"/>
      <c r="CR145" s="5"/>
      <c r="CS145" s="4"/>
      <c r="CT145" s="5"/>
      <c r="CU145" s="4"/>
      <c r="CV145" s="5"/>
      <c r="CW145" s="4"/>
      <c r="CX145" s="5"/>
      <c r="CY145" s="4"/>
      <c r="CZ145" s="266"/>
      <c r="DA145" s="267"/>
      <c r="DB145" s="266"/>
      <c r="DC145" s="267"/>
      <c r="DD145" s="266"/>
      <c r="DE145" s="267"/>
      <c r="DF145" s="66"/>
      <c r="DG145" s="67"/>
      <c r="DH145" s="66"/>
      <c r="DI145" s="67"/>
      <c r="DJ145" s="66"/>
      <c r="DK145" s="67"/>
      <c r="DL145" s="66"/>
      <c r="DM145" s="67"/>
      <c r="DN145" s="66"/>
      <c r="DO145" s="67"/>
      <c r="DP145" s="66"/>
      <c r="DQ145" s="67"/>
      <c r="DR145" s="66"/>
      <c r="DS145" s="67"/>
      <c r="DT145" s="66"/>
      <c r="DU145" s="67"/>
      <c r="DV145" s="66"/>
      <c r="DW145" s="67"/>
      <c r="DX145" s="66"/>
      <c r="DY145" s="67"/>
      <c r="DZ145" s="66"/>
      <c r="EA145" s="67"/>
      <c r="EB145" s="66"/>
      <c r="EC145" s="67"/>
      <c r="ED145" s="66"/>
      <c r="EE145" s="67"/>
      <c r="EF145" s="66"/>
      <c r="EG145" s="67"/>
      <c r="EH145" s="66"/>
      <c r="EI145" s="67"/>
      <c r="EJ145" s="66"/>
      <c r="EK145" s="67"/>
      <c r="EL145" s="66"/>
      <c r="EM145" s="67"/>
      <c r="EN145" s="66"/>
      <c r="EO145" s="67"/>
      <c r="EP145" s="66"/>
      <c r="EQ145" s="67"/>
      <c r="ER145" s="66"/>
      <c r="ES145" s="67"/>
      <c r="ET145" s="66"/>
      <c r="EU145" s="67"/>
      <c r="EV145" s="66"/>
      <c r="EW145" s="67"/>
      <c r="EX145" s="66"/>
      <c r="EY145" s="67"/>
      <c r="EZ145" s="66"/>
      <c r="FA145" s="67"/>
      <c r="FB145" s="66"/>
      <c r="FC145" s="67"/>
      <c r="FD145" s="66"/>
      <c r="FE145" s="67"/>
      <c r="FF145" s="66"/>
      <c r="FG145" s="67"/>
      <c r="FH145" s="66"/>
      <c r="FI145" s="67"/>
      <c r="FJ145" s="66"/>
      <c r="FK145" s="67"/>
      <c r="FL145" s="66"/>
      <c r="FM145" s="67"/>
      <c r="FN145" s="66"/>
      <c r="FO145" s="67"/>
      <c r="FP145" s="66"/>
      <c r="FQ145" s="67"/>
      <c r="FR145" s="66"/>
      <c r="FS145" s="67"/>
      <c r="FT145" s="66"/>
      <c r="FU145" s="67"/>
      <c r="FV145" s="66"/>
      <c r="FW145" s="67"/>
      <c r="FX145" s="66"/>
      <c r="FY145" s="67"/>
      <c r="FZ145" s="66"/>
      <c r="GA145" s="67"/>
      <c r="GB145" s="66"/>
      <c r="GC145" s="67"/>
      <c r="GD145" s="66"/>
      <c r="GE145" s="67"/>
      <c r="GF145" s="66"/>
      <c r="GG145" s="67"/>
      <c r="GH145" s="66"/>
      <c r="GI145" s="67"/>
      <c r="GJ145" s="66"/>
      <c r="GK145" s="67"/>
      <c r="GL145" s="66"/>
      <c r="GM145" s="67"/>
      <c r="GN145" s="66"/>
      <c r="GO145" s="67"/>
      <c r="GP145" s="66"/>
      <c r="GQ145" s="67"/>
      <c r="GR145" s="66"/>
      <c r="GS145" s="67"/>
      <c r="GT145" s="66"/>
      <c r="GU145" s="67"/>
      <c r="GV145" s="66"/>
      <c r="GW145" s="67"/>
      <c r="GX145" s="66"/>
      <c r="GY145" s="67"/>
      <c r="GZ145" s="66"/>
      <c r="HA145" s="67"/>
      <c r="HB145" s="66"/>
      <c r="HC145" s="67"/>
      <c r="HD145" s="66"/>
      <c r="HE145" s="67"/>
      <c r="HF145" s="66"/>
      <c r="HG145" s="67"/>
      <c r="HH145" s="66"/>
      <c r="HI145" s="67"/>
      <c r="HJ145" s="66"/>
      <c r="HK145" s="67"/>
      <c r="HL145" s="66"/>
      <c r="HM145" s="67"/>
      <c r="HN145" s="66"/>
      <c r="HO145" s="67"/>
      <c r="HP145" s="66"/>
      <c r="HQ145" s="67"/>
      <c r="HR145" s="66"/>
      <c r="HS145" s="67"/>
      <c r="HT145" s="66"/>
      <c r="HU145" s="67"/>
      <c r="HV145" s="66"/>
      <c r="HW145" s="67"/>
      <c r="HX145" s="66"/>
      <c r="HY145" s="67"/>
      <c r="HZ145" s="66"/>
      <c r="IA145" s="67"/>
      <c r="IB145" s="66"/>
      <c r="IC145" s="67"/>
      <c r="ID145" s="66"/>
      <c r="IE145" s="67"/>
      <c r="IF145" s="66"/>
      <c r="IG145" s="67"/>
      <c r="IH145" s="66"/>
      <c r="II145" s="67"/>
      <c r="IJ145" s="66"/>
      <c r="IK145" s="67"/>
      <c r="IL145" s="66"/>
      <c r="IM145" s="67"/>
      <c r="IN145" s="66"/>
      <c r="IO145" s="67"/>
      <c r="IP145" s="66"/>
      <c r="IQ145" s="67"/>
      <c r="IR145" s="66"/>
      <c r="IS145" s="67"/>
      <c r="IT145" s="66"/>
      <c r="IU145" s="67"/>
      <c r="IV145" s="66"/>
      <c r="IW145" s="67"/>
      <c r="IX145" s="66"/>
      <c r="IY145" s="67"/>
      <c r="IZ145" s="66"/>
      <c r="JA145" s="67"/>
      <c r="JB145" s="66"/>
      <c r="JC145" s="67"/>
      <c r="JD145" s="66"/>
      <c r="JE145" s="67"/>
      <c r="JF145" s="66"/>
      <c r="JG145" s="67"/>
      <c r="JH145" s="66"/>
      <c r="JI145" s="67"/>
      <c r="JJ145" s="66"/>
      <c r="JK145" s="67"/>
      <c r="JL145" s="66"/>
      <c r="JM145" s="67"/>
      <c r="JN145" s="66"/>
      <c r="JO145" s="67"/>
      <c r="JP145" s="66"/>
      <c r="JQ145" s="67"/>
      <c r="JR145" s="66"/>
      <c r="JS145" s="67"/>
      <c r="JT145" s="66"/>
      <c r="JU145" s="67"/>
      <c r="JV145" s="66"/>
      <c r="JW145" s="67"/>
      <c r="JX145" s="66"/>
      <c r="JY145" s="67"/>
      <c r="JZ145" s="66"/>
      <c r="KA145" s="67"/>
      <c r="KB145" s="66"/>
      <c r="KC145" s="67"/>
      <c r="KD145" s="66"/>
      <c r="KE145" s="67"/>
      <c r="KF145" s="66"/>
      <c r="KG145" s="67"/>
      <c r="KH145" s="66"/>
      <c r="KI145" s="67"/>
      <c r="KJ145" s="66"/>
      <c r="KK145" s="67"/>
      <c r="KL145" s="66"/>
      <c r="KM145" s="67"/>
      <c r="KN145" s="66"/>
      <c r="KO145" s="67"/>
      <c r="KP145" s="66"/>
      <c r="KQ145" s="67"/>
      <c r="KR145" s="66"/>
      <c r="KS145" s="67"/>
      <c r="KT145" s="66"/>
      <c r="KU145" s="67"/>
      <c r="KV145" s="66"/>
      <c r="KW145" s="67"/>
      <c r="KX145" s="66"/>
      <c r="KY145" s="67"/>
      <c r="KZ145" s="66"/>
      <c r="LA145" s="67"/>
      <c r="LB145" s="66"/>
      <c r="LC145" s="67"/>
      <c r="LD145" s="66"/>
      <c r="LE145" s="67"/>
      <c r="LH145" s="3">
        <f t="shared" ref="LH145:LH208" si="139">IF(LK145&gt;LK144,LK145+0,NA())</f>
        <v>1.7995075982832631</v>
      </c>
      <c r="LI145" s="10">
        <f t="shared" si="129"/>
        <v>0.6220288263353605</v>
      </c>
      <c r="LK145" s="12">
        <f t="shared" si="137"/>
        <v>1.7995075982832631</v>
      </c>
      <c r="LL145" s="10" cm="1">
        <f t="array" ref="LL145">INDEX(drag_functions_data,Q145,(2*chosen_drag_function))*$B$3</f>
        <v>0.6220288263353605</v>
      </c>
      <c r="LO145" s="3" t="e">
        <f t="shared" ref="LO145:LO208" si="140">IF(LR145&gt;LR144,LR145+0,NA())</f>
        <v>#N/A</v>
      </c>
      <c r="LP145" s="10" t="e">
        <f t="shared" si="130"/>
        <v>#N/A</v>
      </c>
      <c r="LR145" s="12">
        <f t="shared" si="138"/>
        <v>0</v>
      </c>
      <c r="LS145" s="10" cm="1">
        <f t="array" ref="LS145">INDEX(drag_functions_data,Q145,(2*$B$6)) * $B$7</f>
        <v>0</v>
      </c>
    </row>
    <row r="146" spans="17:331" x14ac:dyDescent="0.25">
      <c r="Q146" s="38">
        <f t="shared" ref="Q146:Q209" si="141">2*Q145-Q144</f>
        <v>131</v>
      </c>
      <c r="R146" s="5"/>
      <c r="T146" s="25"/>
      <c r="U146" s="26"/>
      <c r="X146" s="25">
        <v>1.8233431745505224</v>
      </c>
      <c r="Y146" s="26">
        <v>0.6187223162163249</v>
      </c>
      <c r="AA146" s="4"/>
      <c r="AB146" s="5"/>
      <c r="AC146" s="4"/>
      <c r="AD146" s="5"/>
      <c r="AE146" s="4"/>
      <c r="AF146" s="5"/>
      <c r="AG146" s="4"/>
      <c r="AH146" s="5"/>
      <c r="AI146" s="4"/>
      <c r="AJ146" s="5"/>
      <c r="AK146" s="4"/>
      <c r="AL146" s="5"/>
      <c r="AM146" s="4"/>
      <c r="AN146" s="5"/>
      <c r="AO146" s="4"/>
      <c r="AP146" s="5"/>
      <c r="AQ146" s="4"/>
      <c r="AR146" s="5"/>
      <c r="AS146" s="4"/>
      <c r="AT146" s="5"/>
      <c r="AU146" s="4"/>
      <c r="AV146" s="5"/>
      <c r="AW146" s="4"/>
      <c r="AX146" s="5"/>
      <c r="AY146" s="4"/>
      <c r="AZ146" s="5"/>
      <c r="BA146" s="4"/>
      <c r="BB146" s="5"/>
      <c r="BC146" s="4"/>
      <c r="BD146" s="5"/>
      <c r="BE146" s="4"/>
      <c r="BF146" s="5"/>
      <c r="BG146" s="4"/>
      <c r="BH146" s="5"/>
      <c r="BI146" s="4"/>
      <c r="BJ146" s="5"/>
      <c r="BK146" s="4"/>
      <c r="BL146" s="5"/>
      <c r="BM146" s="4"/>
      <c r="BN146" s="5"/>
      <c r="BO146" s="4"/>
      <c r="BP146" s="5"/>
      <c r="BQ146" s="4"/>
      <c r="BR146" s="5"/>
      <c r="BS146" s="4"/>
      <c r="BT146" s="5"/>
      <c r="BU146" s="4"/>
      <c r="BV146" s="5"/>
      <c r="BW146" s="4"/>
      <c r="BX146" s="5"/>
      <c r="BY146" s="4"/>
      <c r="BZ146" s="5"/>
      <c r="CA146" s="4"/>
      <c r="CB146" s="5"/>
      <c r="CC146" s="4"/>
      <c r="CD146" s="5"/>
      <c r="CE146" s="4"/>
      <c r="CF146" s="5"/>
      <c r="CG146" s="4"/>
      <c r="CH146" s="5"/>
      <c r="CI146" s="4"/>
      <c r="CJ146" s="5"/>
      <c r="CK146" s="4"/>
      <c r="CL146" s="5"/>
      <c r="CN146" s="5"/>
      <c r="CO146" s="4"/>
      <c r="CP146" s="5"/>
      <c r="CQ146" s="4"/>
      <c r="CR146" s="5"/>
      <c r="CS146" s="4"/>
      <c r="CT146" s="5"/>
      <c r="CU146" s="4"/>
      <c r="CV146" s="5"/>
      <c r="CW146" s="4"/>
      <c r="CX146" s="5"/>
      <c r="CY146" s="4"/>
      <c r="CZ146" s="266"/>
      <c r="DA146" s="267"/>
      <c r="DB146" s="266"/>
      <c r="DC146" s="267"/>
      <c r="DD146" s="266"/>
      <c r="DE146" s="267"/>
      <c r="DF146" s="66"/>
      <c r="DG146" s="67"/>
      <c r="DH146" s="66"/>
      <c r="DI146" s="67"/>
      <c r="DJ146" s="66"/>
      <c r="DK146" s="67"/>
      <c r="DL146" s="66"/>
      <c r="DM146" s="67"/>
      <c r="DN146" s="66"/>
      <c r="DO146" s="67"/>
      <c r="DP146" s="66"/>
      <c r="DQ146" s="67"/>
      <c r="DR146" s="66"/>
      <c r="DS146" s="67"/>
      <c r="DT146" s="66"/>
      <c r="DU146" s="67"/>
      <c r="DV146" s="66"/>
      <c r="DW146" s="67"/>
      <c r="DX146" s="66"/>
      <c r="DY146" s="67"/>
      <c r="DZ146" s="66"/>
      <c r="EA146" s="67"/>
      <c r="EB146" s="66"/>
      <c r="EC146" s="67"/>
      <c r="ED146" s="66"/>
      <c r="EE146" s="67"/>
      <c r="EF146" s="66"/>
      <c r="EG146" s="67"/>
      <c r="EH146" s="66"/>
      <c r="EI146" s="67"/>
      <c r="EJ146" s="66"/>
      <c r="EK146" s="67"/>
      <c r="EL146" s="66"/>
      <c r="EM146" s="67"/>
      <c r="EN146" s="66"/>
      <c r="EO146" s="67"/>
      <c r="EP146" s="66"/>
      <c r="EQ146" s="67"/>
      <c r="ER146" s="66"/>
      <c r="ES146" s="67"/>
      <c r="ET146" s="66"/>
      <c r="EU146" s="67"/>
      <c r="EV146" s="66"/>
      <c r="EW146" s="67"/>
      <c r="EX146" s="66"/>
      <c r="EY146" s="67"/>
      <c r="EZ146" s="66"/>
      <c r="FA146" s="67"/>
      <c r="FB146" s="66"/>
      <c r="FC146" s="67"/>
      <c r="FD146" s="66"/>
      <c r="FE146" s="67"/>
      <c r="FF146" s="66"/>
      <c r="FG146" s="67"/>
      <c r="FH146" s="66"/>
      <c r="FI146" s="67"/>
      <c r="FJ146" s="66"/>
      <c r="FK146" s="67"/>
      <c r="FL146" s="66"/>
      <c r="FM146" s="67"/>
      <c r="FN146" s="66"/>
      <c r="FO146" s="67"/>
      <c r="FP146" s="66"/>
      <c r="FQ146" s="67"/>
      <c r="FR146" s="66"/>
      <c r="FS146" s="67"/>
      <c r="FT146" s="66"/>
      <c r="FU146" s="67"/>
      <c r="FV146" s="66"/>
      <c r="FW146" s="67"/>
      <c r="FX146" s="66"/>
      <c r="FY146" s="67"/>
      <c r="FZ146" s="66"/>
      <c r="GA146" s="67"/>
      <c r="GB146" s="66"/>
      <c r="GC146" s="67"/>
      <c r="GD146" s="66"/>
      <c r="GE146" s="67"/>
      <c r="GF146" s="66"/>
      <c r="GG146" s="67"/>
      <c r="GH146" s="66"/>
      <c r="GI146" s="67"/>
      <c r="GJ146" s="66"/>
      <c r="GK146" s="67"/>
      <c r="GL146" s="66"/>
      <c r="GM146" s="67"/>
      <c r="GN146" s="66"/>
      <c r="GO146" s="67"/>
      <c r="GP146" s="66"/>
      <c r="GQ146" s="67"/>
      <c r="GR146" s="66"/>
      <c r="GS146" s="67"/>
      <c r="GT146" s="66"/>
      <c r="GU146" s="67"/>
      <c r="GV146" s="66"/>
      <c r="GW146" s="67"/>
      <c r="GX146" s="66"/>
      <c r="GY146" s="67"/>
      <c r="GZ146" s="66"/>
      <c r="HA146" s="67"/>
      <c r="HB146" s="66"/>
      <c r="HC146" s="67"/>
      <c r="HD146" s="66"/>
      <c r="HE146" s="67"/>
      <c r="HF146" s="66"/>
      <c r="HG146" s="67"/>
      <c r="HH146" s="66"/>
      <c r="HI146" s="67"/>
      <c r="HJ146" s="66"/>
      <c r="HK146" s="67"/>
      <c r="HL146" s="66"/>
      <c r="HM146" s="67"/>
      <c r="HN146" s="66"/>
      <c r="HO146" s="67"/>
      <c r="HP146" s="66"/>
      <c r="HQ146" s="67"/>
      <c r="HR146" s="66"/>
      <c r="HS146" s="67"/>
      <c r="HT146" s="66"/>
      <c r="HU146" s="67"/>
      <c r="HV146" s="66"/>
      <c r="HW146" s="67"/>
      <c r="HX146" s="66"/>
      <c r="HY146" s="67"/>
      <c r="HZ146" s="66"/>
      <c r="IA146" s="67"/>
      <c r="IB146" s="66"/>
      <c r="IC146" s="67"/>
      <c r="ID146" s="66"/>
      <c r="IE146" s="67"/>
      <c r="IF146" s="66"/>
      <c r="IG146" s="67"/>
      <c r="IH146" s="66"/>
      <c r="II146" s="67"/>
      <c r="IJ146" s="66"/>
      <c r="IK146" s="67"/>
      <c r="IL146" s="66"/>
      <c r="IM146" s="67"/>
      <c r="IN146" s="66"/>
      <c r="IO146" s="67"/>
      <c r="IP146" s="66"/>
      <c r="IQ146" s="67"/>
      <c r="IR146" s="66"/>
      <c r="IS146" s="67"/>
      <c r="IT146" s="66"/>
      <c r="IU146" s="67"/>
      <c r="IV146" s="66"/>
      <c r="IW146" s="67"/>
      <c r="IX146" s="66"/>
      <c r="IY146" s="67"/>
      <c r="IZ146" s="66"/>
      <c r="JA146" s="67"/>
      <c r="JB146" s="66"/>
      <c r="JC146" s="67"/>
      <c r="JD146" s="66"/>
      <c r="JE146" s="67"/>
      <c r="JF146" s="66"/>
      <c r="JG146" s="67"/>
      <c r="JH146" s="66"/>
      <c r="JI146" s="67"/>
      <c r="JJ146" s="66"/>
      <c r="JK146" s="67"/>
      <c r="JL146" s="66"/>
      <c r="JM146" s="67"/>
      <c r="JN146" s="66"/>
      <c r="JO146" s="67"/>
      <c r="JP146" s="66"/>
      <c r="JQ146" s="67"/>
      <c r="JR146" s="66"/>
      <c r="JS146" s="67"/>
      <c r="JT146" s="66"/>
      <c r="JU146" s="67"/>
      <c r="JV146" s="66"/>
      <c r="JW146" s="67"/>
      <c r="JX146" s="66"/>
      <c r="JY146" s="67"/>
      <c r="JZ146" s="66"/>
      <c r="KA146" s="67"/>
      <c r="KB146" s="66"/>
      <c r="KC146" s="67"/>
      <c r="KD146" s="66"/>
      <c r="KE146" s="67"/>
      <c r="KF146" s="66"/>
      <c r="KG146" s="67"/>
      <c r="KH146" s="66"/>
      <c r="KI146" s="67"/>
      <c r="KJ146" s="66"/>
      <c r="KK146" s="67"/>
      <c r="KL146" s="66"/>
      <c r="KM146" s="67"/>
      <c r="KN146" s="66"/>
      <c r="KO146" s="67"/>
      <c r="KP146" s="66"/>
      <c r="KQ146" s="67"/>
      <c r="KR146" s="66"/>
      <c r="KS146" s="67"/>
      <c r="KT146" s="66"/>
      <c r="KU146" s="67"/>
      <c r="KV146" s="66"/>
      <c r="KW146" s="67"/>
      <c r="KX146" s="66"/>
      <c r="KY146" s="67"/>
      <c r="KZ146" s="66"/>
      <c r="LA146" s="67"/>
      <c r="LB146" s="66"/>
      <c r="LC146" s="67"/>
      <c r="LD146" s="66"/>
      <c r="LE146" s="67"/>
      <c r="LH146" s="3">
        <f t="shared" si="139"/>
        <v>1.8233431745505224</v>
      </c>
      <c r="LI146" s="10">
        <f t="shared" si="129"/>
        <v>0.6187223162163249</v>
      </c>
      <c r="LK146" s="12">
        <f t="shared" si="137"/>
        <v>1.8233431745505224</v>
      </c>
      <c r="LL146" s="10" cm="1">
        <f t="array" ref="LL146">INDEX(drag_functions_data,Q146,(2*chosen_drag_function))*$B$3</f>
        <v>0.6187223162163249</v>
      </c>
      <c r="LO146" s="3" t="e">
        <f t="shared" si="140"/>
        <v>#N/A</v>
      </c>
      <c r="LP146" s="10" t="e">
        <f t="shared" si="130"/>
        <v>#N/A</v>
      </c>
      <c r="LR146" s="12">
        <f t="shared" si="138"/>
        <v>0</v>
      </c>
      <c r="LS146" s="10" cm="1">
        <f t="array" ref="LS146">INDEX(drag_functions_data,Q146,(2*$B$6)) * $B$7</f>
        <v>0</v>
      </c>
    </row>
    <row r="147" spans="17:331" x14ac:dyDescent="0.25">
      <c r="Q147" s="38">
        <f t="shared" si="141"/>
        <v>132</v>
      </c>
      <c r="R147" s="5"/>
      <c r="T147" s="25"/>
      <c r="U147" s="26"/>
      <c r="X147" s="25">
        <v>1.8468711563292</v>
      </c>
      <c r="Y147" s="26">
        <v>0.61535764071668364</v>
      </c>
      <c r="AA147" s="4"/>
      <c r="AB147" s="5"/>
      <c r="AC147" s="4"/>
      <c r="AD147" s="5"/>
      <c r="AE147" s="4"/>
      <c r="AF147" s="5"/>
      <c r="AG147" s="4"/>
      <c r="AH147" s="5"/>
      <c r="AI147" s="4"/>
      <c r="AJ147" s="5"/>
      <c r="AK147" s="4"/>
      <c r="AL147" s="5"/>
      <c r="AM147" s="4"/>
      <c r="AN147" s="5"/>
      <c r="AO147" s="4"/>
      <c r="AP147" s="5"/>
      <c r="AQ147" s="4"/>
      <c r="AR147" s="5"/>
      <c r="AS147" s="4"/>
      <c r="AT147" s="5"/>
      <c r="AU147" s="4"/>
      <c r="AV147" s="5"/>
      <c r="AW147" s="4"/>
      <c r="AX147" s="5"/>
      <c r="AY147" s="4"/>
      <c r="AZ147" s="5"/>
      <c r="BA147" s="4"/>
      <c r="BB147" s="5"/>
      <c r="BC147" s="4"/>
      <c r="BD147" s="5"/>
      <c r="BE147" s="4"/>
      <c r="BF147" s="5"/>
      <c r="BG147" s="4"/>
      <c r="BH147" s="5"/>
      <c r="BI147" s="4"/>
      <c r="BJ147" s="5"/>
      <c r="BK147" s="4"/>
      <c r="BL147" s="5"/>
      <c r="BM147" s="4"/>
      <c r="BN147" s="5"/>
      <c r="BO147" s="4"/>
      <c r="BP147" s="5"/>
      <c r="BQ147" s="4"/>
      <c r="BR147" s="5"/>
      <c r="BS147" s="4"/>
      <c r="BT147" s="5"/>
      <c r="BU147" s="4"/>
      <c r="BV147" s="5"/>
      <c r="BW147" s="4"/>
      <c r="BX147" s="5"/>
      <c r="BY147" s="4"/>
      <c r="BZ147" s="5"/>
      <c r="CA147" s="4"/>
      <c r="CB147" s="5"/>
      <c r="CC147" s="4"/>
      <c r="CD147" s="5"/>
      <c r="CE147" s="4"/>
      <c r="CF147" s="5"/>
      <c r="CG147" s="4"/>
      <c r="CH147" s="5"/>
      <c r="CI147" s="4"/>
      <c r="CJ147" s="5"/>
      <c r="CK147" s="4"/>
      <c r="CL147" s="5"/>
      <c r="CN147" s="5"/>
      <c r="CO147" s="4"/>
      <c r="CP147" s="5"/>
      <c r="CQ147" s="4"/>
      <c r="CR147" s="5"/>
      <c r="CS147" s="4"/>
      <c r="CT147" s="5"/>
      <c r="CU147" s="4"/>
      <c r="CV147" s="5"/>
      <c r="CW147" s="4"/>
      <c r="CX147" s="5"/>
      <c r="CY147" s="4"/>
      <c r="CZ147" s="266"/>
      <c r="DA147" s="267"/>
      <c r="DB147" s="266"/>
      <c r="DC147" s="267"/>
      <c r="DD147" s="266"/>
      <c r="DE147" s="267"/>
      <c r="DF147" s="66"/>
      <c r="DG147" s="67"/>
      <c r="DH147" s="66"/>
      <c r="DI147" s="67"/>
      <c r="DJ147" s="66"/>
      <c r="DK147" s="67"/>
      <c r="DL147" s="66"/>
      <c r="DM147" s="67"/>
      <c r="DN147" s="66"/>
      <c r="DO147" s="67"/>
      <c r="DP147" s="66"/>
      <c r="DQ147" s="67"/>
      <c r="DR147" s="66"/>
      <c r="DS147" s="67"/>
      <c r="DT147" s="66"/>
      <c r="DU147" s="67"/>
      <c r="DV147" s="66"/>
      <c r="DW147" s="67"/>
      <c r="DX147" s="66"/>
      <c r="DY147" s="67"/>
      <c r="DZ147" s="66"/>
      <c r="EA147" s="67"/>
      <c r="EB147" s="66"/>
      <c r="EC147" s="67"/>
      <c r="ED147" s="66"/>
      <c r="EE147" s="67"/>
      <c r="EF147" s="66"/>
      <c r="EG147" s="67"/>
      <c r="EH147" s="66"/>
      <c r="EI147" s="67"/>
      <c r="EJ147" s="66"/>
      <c r="EK147" s="67"/>
      <c r="EL147" s="66"/>
      <c r="EM147" s="67"/>
      <c r="EN147" s="66"/>
      <c r="EO147" s="67"/>
      <c r="EP147" s="66"/>
      <c r="EQ147" s="67"/>
      <c r="ER147" s="66"/>
      <c r="ES147" s="67"/>
      <c r="ET147" s="66"/>
      <c r="EU147" s="67"/>
      <c r="EV147" s="66"/>
      <c r="EW147" s="67"/>
      <c r="EX147" s="66"/>
      <c r="EY147" s="67"/>
      <c r="EZ147" s="66"/>
      <c r="FA147" s="67"/>
      <c r="FB147" s="66"/>
      <c r="FC147" s="67"/>
      <c r="FD147" s="66"/>
      <c r="FE147" s="67"/>
      <c r="FF147" s="66"/>
      <c r="FG147" s="67"/>
      <c r="FH147" s="66"/>
      <c r="FI147" s="67"/>
      <c r="FJ147" s="66"/>
      <c r="FK147" s="67"/>
      <c r="FL147" s="66"/>
      <c r="FM147" s="67"/>
      <c r="FN147" s="66"/>
      <c r="FO147" s="67"/>
      <c r="FP147" s="66"/>
      <c r="FQ147" s="67"/>
      <c r="FR147" s="66"/>
      <c r="FS147" s="67"/>
      <c r="FT147" s="66"/>
      <c r="FU147" s="67"/>
      <c r="FV147" s="66"/>
      <c r="FW147" s="67"/>
      <c r="FX147" s="66"/>
      <c r="FY147" s="67"/>
      <c r="FZ147" s="66"/>
      <c r="GA147" s="67"/>
      <c r="GB147" s="66"/>
      <c r="GC147" s="67"/>
      <c r="GD147" s="66"/>
      <c r="GE147" s="67"/>
      <c r="GF147" s="66"/>
      <c r="GG147" s="67"/>
      <c r="GH147" s="66"/>
      <c r="GI147" s="67"/>
      <c r="GJ147" s="66"/>
      <c r="GK147" s="67"/>
      <c r="GL147" s="66"/>
      <c r="GM147" s="67"/>
      <c r="GN147" s="66"/>
      <c r="GO147" s="67"/>
      <c r="GP147" s="66"/>
      <c r="GQ147" s="67"/>
      <c r="GR147" s="66"/>
      <c r="GS147" s="67"/>
      <c r="GT147" s="66"/>
      <c r="GU147" s="67"/>
      <c r="GV147" s="66"/>
      <c r="GW147" s="67"/>
      <c r="GX147" s="66"/>
      <c r="GY147" s="67"/>
      <c r="GZ147" s="66"/>
      <c r="HA147" s="67"/>
      <c r="HB147" s="66"/>
      <c r="HC147" s="67"/>
      <c r="HD147" s="66"/>
      <c r="HE147" s="67"/>
      <c r="HF147" s="66"/>
      <c r="HG147" s="67"/>
      <c r="HH147" s="66"/>
      <c r="HI147" s="67"/>
      <c r="HJ147" s="66"/>
      <c r="HK147" s="67"/>
      <c r="HL147" s="66"/>
      <c r="HM147" s="67"/>
      <c r="HN147" s="66"/>
      <c r="HO147" s="67"/>
      <c r="HP147" s="66"/>
      <c r="HQ147" s="67"/>
      <c r="HR147" s="66"/>
      <c r="HS147" s="67"/>
      <c r="HT147" s="66"/>
      <c r="HU147" s="67"/>
      <c r="HV147" s="66"/>
      <c r="HW147" s="67"/>
      <c r="HX147" s="66"/>
      <c r="HY147" s="67"/>
      <c r="HZ147" s="66"/>
      <c r="IA147" s="67"/>
      <c r="IB147" s="66"/>
      <c r="IC147" s="67"/>
      <c r="ID147" s="66"/>
      <c r="IE147" s="67"/>
      <c r="IF147" s="66"/>
      <c r="IG147" s="67"/>
      <c r="IH147" s="66"/>
      <c r="II147" s="67"/>
      <c r="IJ147" s="66"/>
      <c r="IK147" s="67"/>
      <c r="IL147" s="66"/>
      <c r="IM147" s="67"/>
      <c r="IN147" s="66"/>
      <c r="IO147" s="67"/>
      <c r="IP147" s="66"/>
      <c r="IQ147" s="67"/>
      <c r="IR147" s="66"/>
      <c r="IS147" s="67"/>
      <c r="IT147" s="66"/>
      <c r="IU147" s="67"/>
      <c r="IV147" s="66"/>
      <c r="IW147" s="67"/>
      <c r="IX147" s="66"/>
      <c r="IY147" s="67"/>
      <c r="IZ147" s="66"/>
      <c r="JA147" s="67"/>
      <c r="JB147" s="66"/>
      <c r="JC147" s="67"/>
      <c r="JD147" s="66"/>
      <c r="JE147" s="67"/>
      <c r="JF147" s="66"/>
      <c r="JG147" s="67"/>
      <c r="JH147" s="66"/>
      <c r="JI147" s="67"/>
      <c r="JJ147" s="66"/>
      <c r="JK147" s="67"/>
      <c r="JL147" s="66"/>
      <c r="JM147" s="67"/>
      <c r="JN147" s="66"/>
      <c r="JO147" s="67"/>
      <c r="JP147" s="66"/>
      <c r="JQ147" s="67"/>
      <c r="JR147" s="66"/>
      <c r="JS147" s="67"/>
      <c r="JT147" s="66"/>
      <c r="JU147" s="67"/>
      <c r="JV147" s="66"/>
      <c r="JW147" s="67"/>
      <c r="JX147" s="66"/>
      <c r="JY147" s="67"/>
      <c r="JZ147" s="66"/>
      <c r="KA147" s="67"/>
      <c r="KB147" s="66"/>
      <c r="KC147" s="67"/>
      <c r="KD147" s="66"/>
      <c r="KE147" s="67"/>
      <c r="KF147" s="66"/>
      <c r="KG147" s="67"/>
      <c r="KH147" s="66"/>
      <c r="KI147" s="67"/>
      <c r="KJ147" s="66"/>
      <c r="KK147" s="67"/>
      <c r="KL147" s="66"/>
      <c r="KM147" s="67"/>
      <c r="KN147" s="66"/>
      <c r="KO147" s="67"/>
      <c r="KP147" s="66"/>
      <c r="KQ147" s="67"/>
      <c r="KR147" s="66"/>
      <c r="KS147" s="67"/>
      <c r="KT147" s="66"/>
      <c r="KU147" s="67"/>
      <c r="KV147" s="66"/>
      <c r="KW147" s="67"/>
      <c r="KX147" s="66"/>
      <c r="KY147" s="67"/>
      <c r="KZ147" s="66"/>
      <c r="LA147" s="67"/>
      <c r="LB147" s="66"/>
      <c r="LC147" s="67"/>
      <c r="LD147" s="66"/>
      <c r="LE147" s="67"/>
      <c r="LH147" s="3">
        <f t="shared" si="139"/>
        <v>1.8468711563292</v>
      </c>
      <c r="LI147" s="10">
        <f t="shared" si="129"/>
        <v>0.61535764071668364</v>
      </c>
      <c r="LK147" s="12">
        <f t="shared" si="137"/>
        <v>1.8468711563292</v>
      </c>
      <c r="LL147" s="10" cm="1">
        <f t="array" ref="LL147">INDEX(drag_functions_data,Q147,(2*chosen_drag_function))*$B$3</f>
        <v>0.61535764071668364</v>
      </c>
      <c r="LO147" s="3" t="e">
        <f t="shared" si="140"/>
        <v>#N/A</v>
      </c>
      <c r="LP147" s="10" t="e">
        <f t="shared" si="130"/>
        <v>#N/A</v>
      </c>
      <c r="LR147" s="12">
        <f t="shared" si="138"/>
        <v>0</v>
      </c>
      <c r="LS147" s="10" cm="1">
        <f t="array" ref="LS147">INDEX(drag_functions_data,Q147,(2*$B$6)) * $B$7</f>
        <v>0</v>
      </c>
    </row>
    <row r="148" spans="17:331" x14ac:dyDescent="0.25">
      <c r="Q148" s="38">
        <f t="shared" si="141"/>
        <v>133</v>
      </c>
      <c r="R148" s="5"/>
      <c r="T148" s="25"/>
      <c r="U148" s="26"/>
      <c r="X148" s="25">
        <v>1.8701031532997143</v>
      </c>
      <c r="Y148" s="26">
        <v>0.61220748302013273</v>
      </c>
      <c r="AA148" s="4"/>
      <c r="AB148" s="5"/>
      <c r="AC148" s="4"/>
      <c r="AD148" s="5"/>
      <c r="AE148" s="4"/>
      <c r="AF148" s="5"/>
      <c r="AG148" s="4"/>
      <c r="AH148" s="5"/>
      <c r="AI148" s="4"/>
      <c r="AJ148" s="5"/>
      <c r="AK148" s="4"/>
      <c r="AL148" s="5"/>
      <c r="AM148" s="4"/>
      <c r="AN148" s="5"/>
      <c r="AO148" s="4"/>
      <c r="AP148" s="5"/>
      <c r="AQ148" s="4"/>
      <c r="AR148" s="5"/>
      <c r="AS148" s="4"/>
      <c r="AT148" s="5"/>
      <c r="AU148" s="4"/>
      <c r="AV148" s="5"/>
      <c r="AW148" s="4"/>
      <c r="AX148" s="5"/>
      <c r="AY148" s="4"/>
      <c r="AZ148" s="5"/>
      <c r="BA148" s="4"/>
      <c r="BB148" s="5"/>
      <c r="BC148" s="4"/>
      <c r="BD148" s="5"/>
      <c r="BE148" s="4"/>
      <c r="BF148" s="5"/>
      <c r="BG148" s="4"/>
      <c r="BH148" s="5"/>
      <c r="BI148" s="4"/>
      <c r="BJ148" s="5"/>
      <c r="BK148" s="4"/>
      <c r="BL148" s="5"/>
      <c r="BM148" s="4"/>
      <c r="BN148" s="5"/>
      <c r="BO148" s="4"/>
      <c r="BP148" s="5"/>
      <c r="BQ148" s="4"/>
      <c r="BR148" s="5"/>
      <c r="BS148" s="4"/>
      <c r="BT148" s="5"/>
      <c r="BU148" s="4"/>
      <c r="BV148" s="5"/>
      <c r="BW148" s="4"/>
      <c r="BX148" s="5"/>
      <c r="BY148" s="4"/>
      <c r="BZ148" s="5"/>
      <c r="CA148" s="4"/>
      <c r="CB148" s="5"/>
      <c r="CC148" s="4"/>
      <c r="CD148" s="5"/>
      <c r="CE148" s="4"/>
      <c r="CF148" s="5"/>
      <c r="CG148" s="4"/>
      <c r="CH148" s="5"/>
      <c r="CI148" s="4"/>
      <c r="CJ148" s="5"/>
      <c r="CK148" s="4"/>
      <c r="CL148" s="5"/>
      <c r="CN148" s="5"/>
      <c r="CO148" s="4"/>
      <c r="CP148" s="5"/>
      <c r="CQ148" s="4"/>
      <c r="CR148" s="5"/>
      <c r="CS148" s="4"/>
      <c r="CT148" s="5"/>
      <c r="CU148" s="4"/>
      <c r="CV148" s="5"/>
      <c r="CW148" s="4"/>
      <c r="CX148" s="5"/>
      <c r="CY148" s="4"/>
      <c r="CZ148" s="266"/>
      <c r="DA148" s="267"/>
      <c r="DB148" s="266"/>
      <c r="DC148" s="267"/>
      <c r="DD148" s="266"/>
      <c r="DE148" s="267"/>
      <c r="DF148" s="66"/>
      <c r="DG148" s="67"/>
      <c r="DH148" s="66"/>
      <c r="DI148" s="67"/>
      <c r="DJ148" s="66"/>
      <c r="DK148" s="67"/>
      <c r="DL148" s="66"/>
      <c r="DM148" s="67"/>
      <c r="DN148" s="66"/>
      <c r="DO148" s="67"/>
      <c r="DP148" s="66"/>
      <c r="DQ148" s="67"/>
      <c r="DR148" s="66"/>
      <c r="DS148" s="67"/>
      <c r="DT148" s="66"/>
      <c r="DU148" s="67"/>
      <c r="DV148" s="66"/>
      <c r="DW148" s="67"/>
      <c r="DX148" s="66"/>
      <c r="DY148" s="67"/>
      <c r="DZ148" s="66"/>
      <c r="EA148" s="67"/>
      <c r="EB148" s="66"/>
      <c r="EC148" s="67"/>
      <c r="ED148" s="66"/>
      <c r="EE148" s="67"/>
      <c r="EF148" s="66"/>
      <c r="EG148" s="67"/>
      <c r="EH148" s="66"/>
      <c r="EI148" s="67"/>
      <c r="EJ148" s="66"/>
      <c r="EK148" s="67"/>
      <c r="EL148" s="66"/>
      <c r="EM148" s="67"/>
      <c r="EN148" s="66"/>
      <c r="EO148" s="67"/>
      <c r="EP148" s="66"/>
      <c r="EQ148" s="67"/>
      <c r="ER148" s="66"/>
      <c r="ES148" s="67"/>
      <c r="ET148" s="66"/>
      <c r="EU148" s="67"/>
      <c r="EV148" s="66"/>
      <c r="EW148" s="67"/>
      <c r="EX148" s="66"/>
      <c r="EY148" s="67"/>
      <c r="EZ148" s="66"/>
      <c r="FA148" s="67"/>
      <c r="FB148" s="66"/>
      <c r="FC148" s="67"/>
      <c r="FD148" s="66"/>
      <c r="FE148" s="67"/>
      <c r="FF148" s="66"/>
      <c r="FG148" s="67"/>
      <c r="FH148" s="66"/>
      <c r="FI148" s="67"/>
      <c r="FJ148" s="66"/>
      <c r="FK148" s="67"/>
      <c r="FL148" s="66"/>
      <c r="FM148" s="67"/>
      <c r="FN148" s="66"/>
      <c r="FO148" s="67"/>
      <c r="FP148" s="66"/>
      <c r="FQ148" s="67"/>
      <c r="FR148" s="66"/>
      <c r="FS148" s="67"/>
      <c r="FT148" s="66"/>
      <c r="FU148" s="67"/>
      <c r="FV148" s="66"/>
      <c r="FW148" s="67"/>
      <c r="FX148" s="66"/>
      <c r="FY148" s="67"/>
      <c r="FZ148" s="66"/>
      <c r="GA148" s="67"/>
      <c r="GB148" s="66"/>
      <c r="GC148" s="67"/>
      <c r="GD148" s="66"/>
      <c r="GE148" s="67"/>
      <c r="GF148" s="66"/>
      <c r="GG148" s="67"/>
      <c r="GH148" s="66"/>
      <c r="GI148" s="67"/>
      <c r="GJ148" s="66"/>
      <c r="GK148" s="67"/>
      <c r="GL148" s="66"/>
      <c r="GM148" s="67"/>
      <c r="GN148" s="66"/>
      <c r="GO148" s="67"/>
      <c r="GP148" s="66"/>
      <c r="GQ148" s="67"/>
      <c r="GR148" s="66"/>
      <c r="GS148" s="67"/>
      <c r="GT148" s="66"/>
      <c r="GU148" s="67"/>
      <c r="GV148" s="66"/>
      <c r="GW148" s="67"/>
      <c r="GX148" s="66"/>
      <c r="GY148" s="67"/>
      <c r="GZ148" s="66"/>
      <c r="HA148" s="67"/>
      <c r="HB148" s="66"/>
      <c r="HC148" s="67"/>
      <c r="HD148" s="66"/>
      <c r="HE148" s="67"/>
      <c r="HF148" s="66"/>
      <c r="HG148" s="67"/>
      <c r="HH148" s="66"/>
      <c r="HI148" s="67"/>
      <c r="HJ148" s="66"/>
      <c r="HK148" s="67"/>
      <c r="HL148" s="66"/>
      <c r="HM148" s="67"/>
      <c r="HN148" s="66"/>
      <c r="HO148" s="67"/>
      <c r="HP148" s="66"/>
      <c r="HQ148" s="67"/>
      <c r="HR148" s="66"/>
      <c r="HS148" s="67"/>
      <c r="HT148" s="66"/>
      <c r="HU148" s="67"/>
      <c r="HV148" s="66"/>
      <c r="HW148" s="67"/>
      <c r="HX148" s="66"/>
      <c r="HY148" s="67"/>
      <c r="HZ148" s="66"/>
      <c r="IA148" s="67"/>
      <c r="IB148" s="66"/>
      <c r="IC148" s="67"/>
      <c r="ID148" s="66"/>
      <c r="IE148" s="67"/>
      <c r="IF148" s="66"/>
      <c r="IG148" s="67"/>
      <c r="IH148" s="66"/>
      <c r="II148" s="67"/>
      <c r="IJ148" s="66"/>
      <c r="IK148" s="67"/>
      <c r="IL148" s="66"/>
      <c r="IM148" s="67"/>
      <c r="IN148" s="66"/>
      <c r="IO148" s="67"/>
      <c r="IP148" s="66"/>
      <c r="IQ148" s="67"/>
      <c r="IR148" s="66"/>
      <c r="IS148" s="67"/>
      <c r="IT148" s="66"/>
      <c r="IU148" s="67"/>
      <c r="IV148" s="66"/>
      <c r="IW148" s="67"/>
      <c r="IX148" s="66"/>
      <c r="IY148" s="67"/>
      <c r="IZ148" s="66"/>
      <c r="JA148" s="67"/>
      <c r="JB148" s="66"/>
      <c r="JC148" s="67"/>
      <c r="JD148" s="66"/>
      <c r="JE148" s="67"/>
      <c r="JF148" s="66"/>
      <c r="JG148" s="67"/>
      <c r="JH148" s="66"/>
      <c r="JI148" s="67"/>
      <c r="JJ148" s="66"/>
      <c r="JK148" s="67"/>
      <c r="JL148" s="66"/>
      <c r="JM148" s="67"/>
      <c r="JN148" s="66"/>
      <c r="JO148" s="67"/>
      <c r="JP148" s="66"/>
      <c r="JQ148" s="67"/>
      <c r="JR148" s="66"/>
      <c r="JS148" s="67"/>
      <c r="JT148" s="66"/>
      <c r="JU148" s="67"/>
      <c r="JV148" s="66"/>
      <c r="JW148" s="67"/>
      <c r="JX148" s="66"/>
      <c r="JY148" s="67"/>
      <c r="JZ148" s="66"/>
      <c r="KA148" s="67"/>
      <c r="KB148" s="66"/>
      <c r="KC148" s="67"/>
      <c r="KD148" s="66"/>
      <c r="KE148" s="67"/>
      <c r="KF148" s="66"/>
      <c r="KG148" s="67"/>
      <c r="KH148" s="66"/>
      <c r="KI148" s="67"/>
      <c r="KJ148" s="66"/>
      <c r="KK148" s="67"/>
      <c r="KL148" s="66"/>
      <c r="KM148" s="67"/>
      <c r="KN148" s="66"/>
      <c r="KO148" s="67"/>
      <c r="KP148" s="66"/>
      <c r="KQ148" s="67"/>
      <c r="KR148" s="66"/>
      <c r="KS148" s="67"/>
      <c r="KT148" s="66"/>
      <c r="KU148" s="67"/>
      <c r="KV148" s="66"/>
      <c r="KW148" s="67"/>
      <c r="KX148" s="66"/>
      <c r="KY148" s="67"/>
      <c r="KZ148" s="66"/>
      <c r="LA148" s="67"/>
      <c r="LB148" s="66"/>
      <c r="LC148" s="67"/>
      <c r="LD148" s="66"/>
      <c r="LE148" s="67"/>
      <c r="LH148" s="3">
        <f t="shared" si="139"/>
        <v>1.8701031532997143</v>
      </c>
      <c r="LI148" s="10">
        <f t="shared" si="129"/>
        <v>0.61220748302013273</v>
      </c>
      <c r="LK148" s="12">
        <f t="shared" si="137"/>
        <v>1.8701031532997143</v>
      </c>
      <c r="LL148" s="10" cm="1">
        <f t="array" ref="LL148">INDEX(drag_functions_data,Q148,(2*chosen_drag_function))*$B$3</f>
        <v>0.61220748302013273</v>
      </c>
      <c r="LO148" s="3" t="e">
        <f t="shared" si="140"/>
        <v>#N/A</v>
      </c>
      <c r="LP148" s="10" t="e">
        <f t="shared" si="130"/>
        <v>#N/A</v>
      </c>
      <c r="LR148" s="12">
        <f t="shared" si="138"/>
        <v>0</v>
      </c>
      <c r="LS148" s="10" cm="1">
        <f t="array" ref="LS148">INDEX(drag_functions_data,Q148,(2*$B$6)) * $B$7</f>
        <v>0</v>
      </c>
    </row>
    <row r="149" spans="17:331" x14ac:dyDescent="0.25">
      <c r="Q149" s="38">
        <f t="shared" si="141"/>
        <v>134</v>
      </c>
      <c r="R149" s="5"/>
      <c r="T149" s="25"/>
      <c r="U149" s="26"/>
      <c r="X149" s="25">
        <v>1.8930500626983728</v>
      </c>
      <c r="Y149" s="26">
        <v>0.60897869183195397</v>
      </c>
      <c r="AA149" s="4"/>
      <c r="AB149" s="5"/>
      <c r="AC149" s="4"/>
      <c r="AD149" s="5"/>
      <c r="AE149" s="4"/>
      <c r="AF149" s="5"/>
      <c r="AG149" s="4"/>
      <c r="AH149" s="5"/>
      <c r="AI149" s="4"/>
      <c r="AJ149" s="5"/>
      <c r="AK149" s="4"/>
      <c r="AL149" s="5"/>
      <c r="AM149" s="4"/>
      <c r="AN149" s="5"/>
      <c r="AO149" s="4"/>
      <c r="AP149" s="5"/>
      <c r="AQ149" s="4"/>
      <c r="AR149" s="5"/>
      <c r="AS149" s="4"/>
      <c r="AT149" s="5"/>
      <c r="AU149" s="4"/>
      <c r="AV149" s="5"/>
      <c r="AW149" s="4"/>
      <c r="AX149" s="5"/>
      <c r="AY149" s="4"/>
      <c r="AZ149" s="5"/>
      <c r="BA149" s="4"/>
      <c r="BB149" s="5"/>
      <c r="BC149" s="4"/>
      <c r="BD149" s="5"/>
      <c r="BE149" s="4"/>
      <c r="BF149" s="5"/>
      <c r="BG149" s="4"/>
      <c r="BH149" s="5"/>
      <c r="BI149" s="4"/>
      <c r="BJ149" s="5"/>
      <c r="BK149" s="4"/>
      <c r="BL149" s="5"/>
      <c r="BM149" s="4"/>
      <c r="BN149" s="5"/>
      <c r="BO149" s="4"/>
      <c r="BP149" s="5"/>
      <c r="BQ149" s="4"/>
      <c r="BR149" s="5"/>
      <c r="BS149" s="4"/>
      <c r="BT149" s="5"/>
      <c r="BU149" s="4"/>
      <c r="BV149" s="5"/>
      <c r="BW149" s="4"/>
      <c r="BX149" s="5"/>
      <c r="BY149" s="4"/>
      <c r="BZ149" s="5"/>
      <c r="CA149" s="4"/>
      <c r="CB149" s="5"/>
      <c r="CC149" s="4"/>
      <c r="CD149" s="5"/>
      <c r="CE149" s="4"/>
      <c r="CF149" s="5"/>
      <c r="CG149" s="4"/>
      <c r="CH149" s="5"/>
      <c r="CI149" s="4"/>
      <c r="CJ149" s="5"/>
      <c r="CK149" s="4"/>
      <c r="CL149" s="5"/>
      <c r="CN149" s="5"/>
      <c r="CO149" s="4"/>
      <c r="CP149" s="5"/>
      <c r="CQ149" s="4"/>
      <c r="CR149" s="5"/>
      <c r="CS149" s="4"/>
      <c r="CT149" s="5"/>
      <c r="CU149" s="4"/>
      <c r="CV149" s="5"/>
      <c r="CW149" s="4"/>
      <c r="CX149" s="5"/>
      <c r="CY149" s="4"/>
      <c r="CZ149" s="266"/>
      <c r="DA149" s="267"/>
      <c r="DB149" s="266"/>
      <c r="DC149" s="267"/>
      <c r="DD149" s="266"/>
      <c r="DE149" s="267"/>
      <c r="DF149" s="66"/>
      <c r="DG149" s="67"/>
      <c r="DH149" s="66"/>
      <c r="DI149" s="67"/>
      <c r="DJ149" s="66"/>
      <c r="DK149" s="67"/>
      <c r="DL149" s="66"/>
      <c r="DM149" s="67"/>
      <c r="DN149" s="66"/>
      <c r="DO149" s="67"/>
      <c r="DP149" s="66"/>
      <c r="DQ149" s="67"/>
      <c r="DR149" s="66"/>
      <c r="DS149" s="67"/>
      <c r="DT149" s="66"/>
      <c r="DU149" s="67"/>
      <c r="DV149" s="66"/>
      <c r="DW149" s="67"/>
      <c r="DX149" s="66"/>
      <c r="DY149" s="67"/>
      <c r="DZ149" s="66"/>
      <c r="EA149" s="67"/>
      <c r="EB149" s="66"/>
      <c r="EC149" s="67"/>
      <c r="ED149" s="66"/>
      <c r="EE149" s="67"/>
      <c r="EF149" s="66"/>
      <c r="EG149" s="67"/>
      <c r="EH149" s="66"/>
      <c r="EI149" s="67"/>
      <c r="EJ149" s="66"/>
      <c r="EK149" s="67"/>
      <c r="EL149" s="66"/>
      <c r="EM149" s="67"/>
      <c r="EN149" s="66"/>
      <c r="EO149" s="67"/>
      <c r="EP149" s="66"/>
      <c r="EQ149" s="67"/>
      <c r="ER149" s="66"/>
      <c r="ES149" s="67"/>
      <c r="ET149" s="66"/>
      <c r="EU149" s="67"/>
      <c r="EV149" s="66"/>
      <c r="EW149" s="67"/>
      <c r="EX149" s="66"/>
      <c r="EY149" s="67"/>
      <c r="EZ149" s="66"/>
      <c r="FA149" s="67"/>
      <c r="FB149" s="66"/>
      <c r="FC149" s="67"/>
      <c r="FD149" s="66"/>
      <c r="FE149" s="67"/>
      <c r="FF149" s="66"/>
      <c r="FG149" s="67"/>
      <c r="FH149" s="66"/>
      <c r="FI149" s="67"/>
      <c r="FJ149" s="66"/>
      <c r="FK149" s="67"/>
      <c r="FL149" s="66"/>
      <c r="FM149" s="67"/>
      <c r="FN149" s="66"/>
      <c r="FO149" s="67"/>
      <c r="FP149" s="66"/>
      <c r="FQ149" s="67"/>
      <c r="FR149" s="66"/>
      <c r="FS149" s="67"/>
      <c r="FT149" s="66"/>
      <c r="FU149" s="67"/>
      <c r="FV149" s="66"/>
      <c r="FW149" s="67"/>
      <c r="FX149" s="66"/>
      <c r="FY149" s="67"/>
      <c r="FZ149" s="66"/>
      <c r="GA149" s="67"/>
      <c r="GB149" s="66"/>
      <c r="GC149" s="67"/>
      <c r="GD149" s="66"/>
      <c r="GE149" s="67"/>
      <c r="GF149" s="66"/>
      <c r="GG149" s="67"/>
      <c r="GH149" s="66"/>
      <c r="GI149" s="67"/>
      <c r="GJ149" s="66"/>
      <c r="GK149" s="67"/>
      <c r="GL149" s="66"/>
      <c r="GM149" s="67"/>
      <c r="GN149" s="66"/>
      <c r="GO149" s="67"/>
      <c r="GP149" s="66"/>
      <c r="GQ149" s="67"/>
      <c r="GR149" s="66"/>
      <c r="GS149" s="67"/>
      <c r="GT149" s="66"/>
      <c r="GU149" s="67"/>
      <c r="GV149" s="66"/>
      <c r="GW149" s="67"/>
      <c r="GX149" s="66"/>
      <c r="GY149" s="67"/>
      <c r="GZ149" s="66"/>
      <c r="HA149" s="67"/>
      <c r="HB149" s="66"/>
      <c r="HC149" s="67"/>
      <c r="HD149" s="66"/>
      <c r="HE149" s="67"/>
      <c r="HF149" s="66"/>
      <c r="HG149" s="67"/>
      <c r="HH149" s="66"/>
      <c r="HI149" s="67"/>
      <c r="HJ149" s="66"/>
      <c r="HK149" s="67"/>
      <c r="HL149" s="66"/>
      <c r="HM149" s="67"/>
      <c r="HN149" s="66"/>
      <c r="HO149" s="67"/>
      <c r="HP149" s="66"/>
      <c r="HQ149" s="67"/>
      <c r="HR149" s="66"/>
      <c r="HS149" s="67"/>
      <c r="HT149" s="66"/>
      <c r="HU149" s="67"/>
      <c r="HV149" s="66"/>
      <c r="HW149" s="67"/>
      <c r="HX149" s="66"/>
      <c r="HY149" s="67"/>
      <c r="HZ149" s="66"/>
      <c r="IA149" s="67"/>
      <c r="IB149" s="66"/>
      <c r="IC149" s="67"/>
      <c r="ID149" s="66"/>
      <c r="IE149" s="67"/>
      <c r="IF149" s="66"/>
      <c r="IG149" s="67"/>
      <c r="IH149" s="66"/>
      <c r="II149" s="67"/>
      <c r="IJ149" s="66"/>
      <c r="IK149" s="67"/>
      <c r="IL149" s="66"/>
      <c r="IM149" s="67"/>
      <c r="IN149" s="66"/>
      <c r="IO149" s="67"/>
      <c r="IP149" s="66"/>
      <c r="IQ149" s="67"/>
      <c r="IR149" s="66"/>
      <c r="IS149" s="67"/>
      <c r="IT149" s="66"/>
      <c r="IU149" s="67"/>
      <c r="IV149" s="66"/>
      <c r="IW149" s="67"/>
      <c r="IX149" s="66"/>
      <c r="IY149" s="67"/>
      <c r="IZ149" s="66"/>
      <c r="JA149" s="67"/>
      <c r="JB149" s="66"/>
      <c r="JC149" s="67"/>
      <c r="JD149" s="66"/>
      <c r="JE149" s="67"/>
      <c r="JF149" s="66"/>
      <c r="JG149" s="67"/>
      <c r="JH149" s="66"/>
      <c r="JI149" s="67"/>
      <c r="JJ149" s="66"/>
      <c r="JK149" s="67"/>
      <c r="JL149" s="66"/>
      <c r="JM149" s="67"/>
      <c r="JN149" s="66"/>
      <c r="JO149" s="67"/>
      <c r="JP149" s="66"/>
      <c r="JQ149" s="67"/>
      <c r="JR149" s="66"/>
      <c r="JS149" s="67"/>
      <c r="JT149" s="66"/>
      <c r="JU149" s="67"/>
      <c r="JV149" s="66"/>
      <c r="JW149" s="67"/>
      <c r="JX149" s="66"/>
      <c r="JY149" s="67"/>
      <c r="JZ149" s="66"/>
      <c r="KA149" s="67"/>
      <c r="KB149" s="66"/>
      <c r="KC149" s="67"/>
      <c r="KD149" s="66"/>
      <c r="KE149" s="67"/>
      <c r="KF149" s="66"/>
      <c r="KG149" s="67"/>
      <c r="KH149" s="66"/>
      <c r="KI149" s="67"/>
      <c r="KJ149" s="66"/>
      <c r="KK149" s="67"/>
      <c r="KL149" s="66"/>
      <c r="KM149" s="67"/>
      <c r="KN149" s="66"/>
      <c r="KO149" s="67"/>
      <c r="KP149" s="66"/>
      <c r="KQ149" s="67"/>
      <c r="KR149" s="66"/>
      <c r="KS149" s="67"/>
      <c r="KT149" s="66"/>
      <c r="KU149" s="67"/>
      <c r="KV149" s="66"/>
      <c r="KW149" s="67"/>
      <c r="KX149" s="66"/>
      <c r="KY149" s="67"/>
      <c r="KZ149" s="66"/>
      <c r="LA149" s="67"/>
      <c r="LB149" s="66"/>
      <c r="LC149" s="67"/>
      <c r="LD149" s="66"/>
      <c r="LE149" s="67"/>
      <c r="LH149" s="3">
        <f t="shared" si="139"/>
        <v>1.8930500626983728</v>
      </c>
      <c r="LI149" s="10">
        <f t="shared" si="129"/>
        <v>0.60897869183195397</v>
      </c>
      <c r="LK149" s="12">
        <f t="shared" si="137"/>
        <v>1.8930500626983728</v>
      </c>
      <c r="LL149" s="10" cm="1">
        <f t="array" ref="LL149">INDEX(drag_functions_data,Q149,(2*chosen_drag_function))*$B$3</f>
        <v>0.60897869183195397</v>
      </c>
      <c r="LO149" s="3" t="e">
        <f t="shared" si="140"/>
        <v>#N/A</v>
      </c>
      <c r="LP149" s="10" t="e">
        <f t="shared" si="130"/>
        <v>#N/A</v>
      </c>
      <c r="LR149" s="12">
        <f t="shared" si="138"/>
        <v>0</v>
      </c>
      <c r="LS149" s="10" cm="1">
        <f t="array" ref="LS149">INDEX(drag_functions_data,Q149,(2*$B$6)) * $B$7</f>
        <v>0</v>
      </c>
    </row>
    <row r="150" spans="17:331" x14ac:dyDescent="0.25">
      <c r="Q150" s="38">
        <f t="shared" si="141"/>
        <v>135</v>
      </c>
      <c r="R150" s="5"/>
      <c r="T150" s="25"/>
      <c r="U150" s="26"/>
      <c r="X150" s="25">
        <v>1.9157221290633701</v>
      </c>
      <c r="Y150" s="26">
        <v>0.60580336349924957</v>
      </c>
      <c r="AA150" s="4"/>
      <c r="AB150" s="5"/>
      <c r="AC150" s="4"/>
      <c r="AD150" s="5"/>
      <c r="AE150" s="4"/>
      <c r="AF150" s="5"/>
      <c r="AG150" s="4"/>
      <c r="AH150" s="5"/>
      <c r="AI150" s="4"/>
      <c r="AJ150" s="5"/>
      <c r="AK150" s="4"/>
      <c r="AL150" s="5"/>
      <c r="AM150" s="4"/>
      <c r="AN150" s="5"/>
      <c r="AO150" s="4"/>
      <c r="AP150" s="5"/>
      <c r="AQ150" s="4"/>
      <c r="AR150" s="5"/>
      <c r="AS150" s="4"/>
      <c r="AT150" s="5"/>
      <c r="AU150" s="4"/>
      <c r="AV150" s="5"/>
      <c r="AW150" s="4"/>
      <c r="AX150" s="5"/>
      <c r="AY150" s="4"/>
      <c r="AZ150" s="5"/>
      <c r="BA150" s="4"/>
      <c r="BB150" s="5"/>
      <c r="BC150" s="4"/>
      <c r="BD150" s="5"/>
      <c r="BE150" s="4"/>
      <c r="BF150" s="5"/>
      <c r="BG150" s="4"/>
      <c r="BH150" s="5"/>
      <c r="BI150" s="4"/>
      <c r="BJ150" s="5"/>
      <c r="BK150" s="4"/>
      <c r="BL150" s="5"/>
      <c r="BM150" s="4"/>
      <c r="BN150" s="5"/>
      <c r="BO150" s="4"/>
      <c r="BP150" s="5"/>
      <c r="BQ150" s="4"/>
      <c r="BR150" s="5"/>
      <c r="BS150" s="4"/>
      <c r="BT150" s="5"/>
      <c r="BU150" s="4"/>
      <c r="BV150" s="5"/>
      <c r="BW150" s="4"/>
      <c r="BX150" s="5"/>
      <c r="BY150" s="4"/>
      <c r="BZ150" s="5"/>
      <c r="CA150" s="4"/>
      <c r="CB150" s="5"/>
      <c r="CC150" s="4"/>
      <c r="CD150" s="5"/>
      <c r="CE150" s="4"/>
      <c r="CF150" s="5"/>
      <c r="CG150" s="4"/>
      <c r="CH150" s="5"/>
      <c r="CI150" s="4"/>
      <c r="CJ150" s="5"/>
      <c r="CK150" s="4"/>
      <c r="CL150" s="5"/>
      <c r="CN150" s="5"/>
      <c r="CO150" s="4"/>
      <c r="CP150" s="5"/>
      <c r="CQ150" s="4"/>
      <c r="CR150" s="5"/>
      <c r="CS150" s="4"/>
      <c r="CT150" s="5"/>
      <c r="CU150" s="4"/>
      <c r="CV150" s="5"/>
      <c r="CW150" s="4"/>
      <c r="CX150" s="5"/>
      <c r="CY150" s="4"/>
      <c r="CZ150" s="266"/>
      <c r="DA150" s="267"/>
      <c r="DB150" s="266"/>
      <c r="DC150" s="267"/>
      <c r="DD150" s="266"/>
      <c r="DE150" s="267"/>
      <c r="DF150" s="66"/>
      <c r="DG150" s="67"/>
      <c r="DH150" s="66"/>
      <c r="DI150" s="67"/>
      <c r="DJ150" s="66"/>
      <c r="DK150" s="67"/>
      <c r="DL150" s="66"/>
      <c r="DM150" s="67"/>
      <c r="DN150" s="66"/>
      <c r="DO150" s="67"/>
      <c r="DP150" s="66"/>
      <c r="DQ150" s="67"/>
      <c r="DR150" s="66"/>
      <c r="DS150" s="67"/>
      <c r="DT150" s="66"/>
      <c r="DU150" s="67"/>
      <c r="DV150" s="66"/>
      <c r="DW150" s="67"/>
      <c r="DX150" s="66"/>
      <c r="DY150" s="67"/>
      <c r="DZ150" s="66"/>
      <c r="EA150" s="67"/>
      <c r="EB150" s="66"/>
      <c r="EC150" s="67"/>
      <c r="ED150" s="66"/>
      <c r="EE150" s="67"/>
      <c r="EF150" s="66"/>
      <c r="EG150" s="67"/>
      <c r="EH150" s="66"/>
      <c r="EI150" s="67"/>
      <c r="EJ150" s="66"/>
      <c r="EK150" s="67"/>
      <c r="EL150" s="66"/>
      <c r="EM150" s="67"/>
      <c r="EN150" s="66"/>
      <c r="EO150" s="67"/>
      <c r="EP150" s="66"/>
      <c r="EQ150" s="67"/>
      <c r="ER150" s="66"/>
      <c r="ES150" s="67"/>
      <c r="ET150" s="66"/>
      <c r="EU150" s="67"/>
      <c r="EV150" s="66"/>
      <c r="EW150" s="67"/>
      <c r="EX150" s="66"/>
      <c r="EY150" s="67"/>
      <c r="EZ150" s="66"/>
      <c r="FA150" s="67"/>
      <c r="FB150" s="66"/>
      <c r="FC150" s="67"/>
      <c r="FD150" s="66"/>
      <c r="FE150" s="67"/>
      <c r="FF150" s="66"/>
      <c r="FG150" s="67"/>
      <c r="FH150" s="66"/>
      <c r="FI150" s="67"/>
      <c r="FJ150" s="66"/>
      <c r="FK150" s="67"/>
      <c r="FL150" s="66"/>
      <c r="FM150" s="67"/>
      <c r="FN150" s="66"/>
      <c r="FO150" s="67"/>
      <c r="FP150" s="66"/>
      <c r="FQ150" s="67"/>
      <c r="FR150" s="66"/>
      <c r="FS150" s="67"/>
      <c r="FT150" s="66"/>
      <c r="FU150" s="67"/>
      <c r="FV150" s="66"/>
      <c r="FW150" s="67"/>
      <c r="FX150" s="66"/>
      <c r="FY150" s="67"/>
      <c r="FZ150" s="66"/>
      <c r="GA150" s="67"/>
      <c r="GB150" s="66"/>
      <c r="GC150" s="67"/>
      <c r="GD150" s="66"/>
      <c r="GE150" s="67"/>
      <c r="GF150" s="66"/>
      <c r="GG150" s="67"/>
      <c r="GH150" s="66"/>
      <c r="GI150" s="67"/>
      <c r="GJ150" s="66"/>
      <c r="GK150" s="67"/>
      <c r="GL150" s="66"/>
      <c r="GM150" s="67"/>
      <c r="GN150" s="66"/>
      <c r="GO150" s="67"/>
      <c r="GP150" s="66"/>
      <c r="GQ150" s="67"/>
      <c r="GR150" s="66"/>
      <c r="GS150" s="67"/>
      <c r="GT150" s="66"/>
      <c r="GU150" s="67"/>
      <c r="GV150" s="66"/>
      <c r="GW150" s="67"/>
      <c r="GX150" s="66"/>
      <c r="GY150" s="67"/>
      <c r="GZ150" s="66"/>
      <c r="HA150" s="67"/>
      <c r="HB150" s="66"/>
      <c r="HC150" s="67"/>
      <c r="HD150" s="66"/>
      <c r="HE150" s="67"/>
      <c r="HF150" s="66"/>
      <c r="HG150" s="67"/>
      <c r="HH150" s="66"/>
      <c r="HI150" s="67"/>
      <c r="HJ150" s="66"/>
      <c r="HK150" s="67"/>
      <c r="HL150" s="66"/>
      <c r="HM150" s="67"/>
      <c r="HN150" s="66"/>
      <c r="HO150" s="67"/>
      <c r="HP150" s="66"/>
      <c r="HQ150" s="67"/>
      <c r="HR150" s="66"/>
      <c r="HS150" s="67"/>
      <c r="HT150" s="66"/>
      <c r="HU150" s="67"/>
      <c r="HV150" s="66"/>
      <c r="HW150" s="67"/>
      <c r="HX150" s="66"/>
      <c r="HY150" s="67"/>
      <c r="HZ150" s="66"/>
      <c r="IA150" s="67"/>
      <c r="IB150" s="66"/>
      <c r="IC150" s="67"/>
      <c r="ID150" s="66"/>
      <c r="IE150" s="67"/>
      <c r="IF150" s="66"/>
      <c r="IG150" s="67"/>
      <c r="IH150" s="66"/>
      <c r="II150" s="67"/>
      <c r="IJ150" s="66"/>
      <c r="IK150" s="67"/>
      <c r="IL150" s="66"/>
      <c r="IM150" s="67"/>
      <c r="IN150" s="66"/>
      <c r="IO150" s="67"/>
      <c r="IP150" s="66"/>
      <c r="IQ150" s="67"/>
      <c r="IR150" s="66"/>
      <c r="IS150" s="67"/>
      <c r="IT150" s="66"/>
      <c r="IU150" s="67"/>
      <c r="IV150" s="66"/>
      <c r="IW150" s="67"/>
      <c r="IX150" s="66"/>
      <c r="IY150" s="67"/>
      <c r="IZ150" s="66"/>
      <c r="JA150" s="67"/>
      <c r="JB150" s="66"/>
      <c r="JC150" s="67"/>
      <c r="JD150" s="66"/>
      <c r="JE150" s="67"/>
      <c r="JF150" s="66"/>
      <c r="JG150" s="67"/>
      <c r="JH150" s="66"/>
      <c r="JI150" s="67"/>
      <c r="JJ150" s="66"/>
      <c r="JK150" s="67"/>
      <c r="JL150" s="66"/>
      <c r="JM150" s="67"/>
      <c r="JN150" s="66"/>
      <c r="JO150" s="67"/>
      <c r="JP150" s="66"/>
      <c r="JQ150" s="67"/>
      <c r="JR150" s="66"/>
      <c r="JS150" s="67"/>
      <c r="JT150" s="66"/>
      <c r="JU150" s="67"/>
      <c r="JV150" s="66"/>
      <c r="JW150" s="67"/>
      <c r="JX150" s="66"/>
      <c r="JY150" s="67"/>
      <c r="JZ150" s="66"/>
      <c r="KA150" s="67"/>
      <c r="KB150" s="66"/>
      <c r="KC150" s="67"/>
      <c r="KD150" s="66"/>
      <c r="KE150" s="67"/>
      <c r="KF150" s="66"/>
      <c r="KG150" s="67"/>
      <c r="KH150" s="66"/>
      <c r="KI150" s="67"/>
      <c r="KJ150" s="66"/>
      <c r="KK150" s="67"/>
      <c r="KL150" s="66"/>
      <c r="KM150" s="67"/>
      <c r="KN150" s="66"/>
      <c r="KO150" s="67"/>
      <c r="KP150" s="66"/>
      <c r="KQ150" s="67"/>
      <c r="KR150" s="66"/>
      <c r="KS150" s="67"/>
      <c r="KT150" s="66"/>
      <c r="KU150" s="67"/>
      <c r="KV150" s="66"/>
      <c r="KW150" s="67"/>
      <c r="KX150" s="66"/>
      <c r="KY150" s="67"/>
      <c r="KZ150" s="66"/>
      <c r="LA150" s="67"/>
      <c r="LB150" s="66"/>
      <c r="LC150" s="67"/>
      <c r="LD150" s="66"/>
      <c r="LE150" s="67"/>
      <c r="LH150" s="3">
        <f t="shared" si="139"/>
        <v>1.9157221290633701</v>
      </c>
      <c r="LI150" s="10">
        <f t="shared" si="129"/>
        <v>0.60580336349924957</v>
      </c>
      <c r="LK150" s="12">
        <f t="shared" si="137"/>
        <v>1.9157221290633701</v>
      </c>
      <c r="LL150" s="10" cm="1">
        <f t="array" ref="LL150">INDEX(drag_functions_data,Q150,(2*chosen_drag_function))*$B$3</f>
        <v>0.60580336349924957</v>
      </c>
      <c r="LO150" s="3" t="e">
        <f t="shared" si="140"/>
        <v>#N/A</v>
      </c>
      <c r="LP150" s="10" t="e">
        <f t="shared" si="130"/>
        <v>#N/A</v>
      </c>
      <c r="LR150" s="12">
        <f t="shared" si="138"/>
        <v>0</v>
      </c>
      <c r="LS150" s="10" cm="1">
        <f t="array" ref="LS150">INDEX(drag_functions_data,Q150,(2*$B$6)) * $B$7</f>
        <v>0</v>
      </c>
    </row>
    <row r="151" spans="17:331" x14ac:dyDescent="0.25">
      <c r="Q151" s="38">
        <f t="shared" si="141"/>
        <v>136</v>
      </c>
      <c r="R151" s="5"/>
      <c r="T151" s="25"/>
      <c r="U151" s="26"/>
      <c r="X151" s="25">
        <v>1.9381289976892329</v>
      </c>
      <c r="Y151" s="26">
        <v>0.60267269675841484</v>
      </c>
      <c r="AA151" s="4"/>
      <c r="AB151" s="5"/>
      <c r="AC151" s="4"/>
      <c r="AD151" s="5"/>
      <c r="AE151" s="4"/>
      <c r="AF151" s="5"/>
      <c r="AG151" s="4"/>
      <c r="AH151" s="5"/>
      <c r="AI151" s="4"/>
      <c r="AJ151" s="5"/>
      <c r="AK151" s="4"/>
      <c r="AL151" s="5"/>
      <c r="AM151" s="4"/>
      <c r="AN151" s="5"/>
      <c r="AO151" s="4"/>
      <c r="AP151" s="5"/>
      <c r="AQ151" s="4"/>
      <c r="AR151" s="5"/>
      <c r="AS151" s="4"/>
      <c r="AT151" s="5"/>
      <c r="AU151" s="4"/>
      <c r="AV151" s="5"/>
      <c r="AW151" s="4"/>
      <c r="AX151" s="5"/>
      <c r="AY151" s="4"/>
      <c r="AZ151" s="5"/>
      <c r="BA151" s="4"/>
      <c r="BB151" s="5"/>
      <c r="BC151" s="4"/>
      <c r="BD151" s="5"/>
      <c r="BE151" s="4"/>
      <c r="BF151" s="5"/>
      <c r="BG151" s="4"/>
      <c r="BH151" s="5"/>
      <c r="BI151" s="4"/>
      <c r="BJ151" s="5"/>
      <c r="BK151" s="4"/>
      <c r="BL151" s="5"/>
      <c r="BM151" s="4"/>
      <c r="BN151" s="5"/>
      <c r="BO151" s="4"/>
      <c r="BP151" s="5"/>
      <c r="BQ151" s="4"/>
      <c r="BR151" s="5"/>
      <c r="BS151" s="4"/>
      <c r="BT151" s="5"/>
      <c r="BU151" s="4"/>
      <c r="BV151" s="5"/>
      <c r="BW151" s="4"/>
      <c r="BX151" s="5"/>
      <c r="BY151" s="4"/>
      <c r="BZ151" s="5"/>
      <c r="CA151" s="4"/>
      <c r="CB151" s="5"/>
      <c r="CC151" s="4"/>
      <c r="CD151" s="5"/>
      <c r="CE151" s="4"/>
      <c r="CF151" s="5"/>
      <c r="CG151" s="4"/>
      <c r="CH151" s="5"/>
      <c r="CI151" s="4"/>
      <c r="CJ151" s="5"/>
      <c r="CK151" s="4"/>
      <c r="CL151" s="5"/>
      <c r="CN151" s="5"/>
      <c r="CO151" s="4"/>
      <c r="CP151" s="5"/>
      <c r="CQ151" s="4"/>
      <c r="CR151" s="5"/>
      <c r="CS151" s="4"/>
      <c r="CT151" s="5"/>
      <c r="CU151" s="4"/>
      <c r="CV151" s="5"/>
      <c r="CW151" s="4"/>
      <c r="CX151" s="5"/>
      <c r="CY151" s="4"/>
      <c r="CZ151" s="266"/>
      <c r="DA151" s="267"/>
      <c r="DB151" s="266"/>
      <c r="DC151" s="267"/>
      <c r="DD151" s="266"/>
      <c r="DE151" s="267"/>
      <c r="DF151" s="66"/>
      <c r="DG151" s="67"/>
      <c r="DH151" s="66"/>
      <c r="DI151" s="67"/>
      <c r="DJ151" s="66"/>
      <c r="DK151" s="67"/>
      <c r="DL151" s="66"/>
      <c r="DM151" s="67"/>
      <c r="DN151" s="66"/>
      <c r="DO151" s="67"/>
      <c r="DP151" s="66"/>
      <c r="DQ151" s="67"/>
      <c r="DR151" s="66"/>
      <c r="DS151" s="67"/>
      <c r="DT151" s="66"/>
      <c r="DU151" s="67"/>
      <c r="DV151" s="66"/>
      <c r="DW151" s="67"/>
      <c r="DX151" s="66"/>
      <c r="DY151" s="67"/>
      <c r="DZ151" s="66"/>
      <c r="EA151" s="67"/>
      <c r="EB151" s="66"/>
      <c r="EC151" s="67"/>
      <c r="ED151" s="66"/>
      <c r="EE151" s="67"/>
      <c r="EF151" s="66"/>
      <c r="EG151" s="67"/>
      <c r="EH151" s="66"/>
      <c r="EI151" s="67"/>
      <c r="EJ151" s="66"/>
      <c r="EK151" s="67"/>
      <c r="EL151" s="66"/>
      <c r="EM151" s="67"/>
      <c r="EN151" s="66"/>
      <c r="EO151" s="67"/>
      <c r="EP151" s="66"/>
      <c r="EQ151" s="67"/>
      <c r="ER151" s="66"/>
      <c r="ES151" s="67"/>
      <c r="ET151" s="66"/>
      <c r="EU151" s="67"/>
      <c r="EV151" s="66"/>
      <c r="EW151" s="67"/>
      <c r="EX151" s="66"/>
      <c r="EY151" s="67"/>
      <c r="EZ151" s="66"/>
      <c r="FA151" s="67"/>
      <c r="FB151" s="66"/>
      <c r="FC151" s="67"/>
      <c r="FD151" s="66"/>
      <c r="FE151" s="67"/>
      <c r="FF151" s="66"/>
      <c r="FG151" s="67"/>
      <c r="FH151" s="66"/>
      <c r="FI151" s="67"/>
      <c r="FJ151" s="66"/>
      <c r="FK151" s="67"/>
      <c r="FL151" s="66"/>
      <c r="FM151" s="67"/>
      <c r="FN151" s="66"/>
      <c r="FO151" s="67"/>
      <c r="FP151" s="66"/>
      <c r="FQ151" s="67"/>
      <c r="FR151" s="66"/>
      <c r="FS151" s="67"/>
      <c r="FT151" s="66"/>
      <c r="FU151" s="67"/>
      <c r="FV151" s="66"/>
      <c r="FW151" s="67"/>
      <c r="FX151" s="66"/>
      <c r="FY151" s="67"/>
      <c r="FZ151" s="66"/>
      <c r="GA151" s="67"/>
      <c r="GB151" s="66"/>
      <c r="GC151" s="67"/>
      <c r="GD151" s="66"/>
      <c r="GE151" s="67"/>
      <c r="GF151" s="66"/>
      <c r="GG151" s="67"/>
      <c r="GH151" s="66"/>
      <c r="GI151" s="67"/>
      <c r="GJ151" s="66"/>
      <c r="GK151" s="67"/>
      <c r="GL151" s="66"/>
      <c r="GM151" s="67"/>
      <c r="GN151" s="66"/>
      <c r="GO151" s="67"/>
      <c r="GP151" s="66"/>
      <c r="GQ151" s="67"/>
      <c r="GR151" s="66"/>
      <c r="GS151" s="67"/>
      <c r="GT151" s="66"/>
      <c r="GU151" s="67"/>
      <c r="GV151" s="66"/>
      <c r="GW151" s="67"/>
      <c r="GX151" s="66"/>
      <c r="GY151" s="67"/>
      <c r="GZ151" s="66"/>
      <c r="HA151" s="67"/>
      <c r="HB151" s="66"/>
      <c r="HC151" s="67"/>
      <c r="HD151" s="66"/>
      <c r="HE151" s="67"/>
      <c r="HF151" s="66"/>
      <c r="HG151" s="67"/>
      <c r="HH151" s="66"/>
      <c r="HI151" s="67"/>
      <c r="HJ151" s="66"/>
      <c r="HK151" s="67"/>
      <c r="HL151" s="66"/>
      <c r="HM151" s="67"/>
      <c r="HN151" s="66"/>
      <c r="HO151" s="67"/>
      <c r="HP151" s="66"/>
      <c r="HQ151" s="67"/>
      <c r="HR151" s="66"/>
      <c r="HS151" s="67"/>
      <c r="HT151" s="66"/>
      <c r="HU151" s="67"/>
      <c r="HV151" s="66"/>
      <c r="HW151" s="67"/>
      <c r="HX151" s="66"/>
      <c r="HY151" s="67"/>
      <c r="HZ151" s="66"/>
      <c r="IA151" s="67"/>
      <c r="IB151" s="66"/>
      <c r="IC151" s="67"/>
      <c r="ID151" s="66"/>
      <c r="IE151" s="67"/>
      <c r="IF151" s="66"/>
      <c r="IG151" s="67"/>
      <c r="IH151" s="66"/>
      <c r="II151" s="67"/>
      <c r="IJ151" s="66"/>
      <c r="IK151" s="67"/>
      <c r="IL151" s="66"/>
      <c r="IM151" s="67"/>
      <c r="IN151" s="66"/>
      <c r="IO151" s="67"/>
      <c r="IP151" s="66"/>
      <c r="IQ151" s="67"/>
      <c r="IR151" s="66"/>
      <c r="IS151" s="67"/>
      <c r="IT151" s="66"/>
      <c r="IU151" s="67"/>
      <c r="IV151" s="66"/>
      <c r="IW151" s="67"/>
      <c r="IX151" s="66"/>
      <c r="IY151" s="67"/>
      <c r="IZ151" s="66"/>
      <c r="JA151" s="67"/>
      <c r="JB151" s="66"/>
      <c r="JC151" s="67"/>
      <c r="JD151" s="66"/>
      <c r="JE151" s="67"/>
      <c r="JF151" s="66"/>
      <c r="JG151" s="67"/>
      <c r="JH151" s="66"/>
      <c r="JI151" s="67"/>
      <c r="JJ151" s="66"/>
      <c r="JK151" s="67"/>
      <c r="JL151" s="66"/>
      <c r="JM151" s="67"/>
      <c r="JN151" s="66"/>
      <c r="JO151" s="67"/>
      <c r="JP151" s="66"/>
      <c r="JQ151" s="67"/>
      <c r="JR151" s="66"/>
      <c r="JS151" s="67"/>
      <c r="JT151" s="66"/>
      <c r="JU151" s="67"/>
      <c r="JV151" s="66"/>
      <c r="JW151" s="67"/>
      <c r="JX151" s="66"/>
      <c r="JY151" s="67"/>
      <c r="JZ151" s="66"/>
      <c r="KA151" s="67"/>
      <c r="KB151" s="66"/>
      <c r="KC151" s="67"/>
      <c r="KD151" s="66"/>
      <c r="KE151" s="67"/>
      <c r="KF151" s="66"/>
      <c r="KG151" s="67"/>
      <c r="KH151" s="66"/>
      <c r="KI151" s="67"/>
      <c r="KJ151" s="66"/>
      <c r="KK151" s="67"/>
      <c r="KL151" s="66"/>
      <c r="KM151" s="67"/>
      <c r="KN151" s="66"/>
      <c r="KO151" s="67"/>
      <c r="KP151" s="66"/>
      <c r="KQ151" s="67"/>
      <c r="KR151" s="66"/>
      <c r="KS151" s="67"/>
      <c r="KT151" s="66"/>
      <c r="KU151" s="67"/>
      <c r="KV151" s="66"/>
      <c r="KW151" s="67"/>
      <c r="KX151" s="66"/>
      <c r="KY151" s="67"/>
      <c r="KZ151" s="66"/>
      <c r="LA151" s="67"/>
      <c r="LB151" s="66"/>
      <c r="LC151" s="67"/>
      <c r="LD151" s="66"/>
      <c r="LE151" s="67"/>
      <c r="LH151" s="3">
        <f t="shared" si="139"/>
        <v>1.9381289976892329</v>
      </c>
      <c r="LI151" s="10">
        <f t="shared" si="129"/>
        <v>0.60267269675841484</v>
      </c>
      <c r="LK151" s="12">
        <f t="shared" si="137"/>
        <v>1.9381289976892329</v>
      </c>
      <c r="LL151" s="10" cm="1">
        <f t="array" ref="LL151">INDEX(drag_functions_data,Q151,(2*chosen_drag_function))*$B$3</f>
        <v>0.60267269675841484</v>
      </c>
      <c r="LO151" s="3" t="e">
        <f t="shared" si="140"/>
        <v>#N/A</v>
      </c>
      <c r="LP151" s="10" t="e">
        <f t="shared" si="130"/>
        <v>#N/A</v>
      </c>
      <c r="LR151" s="12">
        <f t="shared" si="138"/>
        <v>0</v>
      </c>
      <c r="LS151" s="10" cm="1">
        <f t="array" ref="LS151">INDEX(drag_functions_data,Q151,(2*$B$6)) * $B$7</f>
        <v>0</v>
      </c>
    </row>
    <row r="152" spans="17:331" x14ac:dyDescent="0.25">
      <c r="Q152" s="38">
        <f t="shared" si="141"/>
        <v>137</v>
      </c>
      <c r="R152" s="5"/>
      <c r="T152" s="25"/>
      <c r="U152" s="26"/>
      <c r="X152" s="25">
        <v>1.9602797625810071</v>
      </c>
      <c r="Y152" s="26">
        <v>0.59957862218336389</v>
      </c>
      <c r="AA152" s="4"/>
      <c r="AB152" s="5"/>
      <c r="AC152" s="4"/>
      <c r="AD152" s="5"/>
      <c r="AE152" s="4"/>
      <c r="AF152" s="5"/>
      <c r="AG152" s="4"/>
      <c r="AH152" s="5"/>
      <c r="AI152" s="4"/>
      <c r="AJ152" s="5"/>
      <c r="AK152" s="4"/>
      <c r="AL152" s="5"/>
      <c r="AM152" s="4"/>
      <c r="AN152" s="5"/>
      <c r="AO152" s="4"/>
      <c r="AP152" s="5"/>
      <c r="AQ152" s="4"/>
      <c r="AR152" s="5"/>
      <c r="AS152" s="4"/>
      <c r="AT152" s="5"/>
      <c r="AU152" s="4"/>
      <c r="AV152" s="5"/>
      <c r="AW152" s="4"/>
      <c r="AX152" s="5"/>
      <c r="AY152" s="4"/>
      <c r="AZ152" s="5"/>
      <c r="BA152" s="4"/>
      <c r="BB152" s="5"/>
      <c r="BC152" s="4"/>
      <c r="BD152" s="5"/>
      <c r="BE152" s="4"/>
      <c r="BF152" s="5"/>
      <c r="BG152" s="4"/>
      <c r="BH152" s="5"/>
      <c r="BI152" s="4"/>
      <c r="BJ152" s="5"/>
      <c r="BK152" s="4"/>
      <c r="BL152" s="5"/>
      <c r="BM152" s="4"/>
      <c r="BN152" s="5"/>
      <c r="BO152" s="4"/>
      <c r="BP152" s="5"/>
      <c r="BQ152" s="4"/>
      <c r="BR152" s="5"/>
      <c r="BS152" s="4"/>
      <c r="BT152" s="5"/>
      <c r="BU152" s="4"/>
      <c r="BV152" s="5"/>
      <c r="BW152" s="4"/>
      <c r="BX152" s="5"/>
      <c r="BY152" s="4"/>
      <c r="BZ152" s="5"/>
      <c r="CA152" s="4"/>
      <c r="CB152" s="5"/>
      <c r="CC152" s="4"/>
      <c r="CD152" s="5"/>
      <c r="CE152" s="4"/>
      <c r="CF152" s="5"/>
      <c r="CG152" s="4"/>
      <c r="CH152" s="5"/>
      <c r="CI152" s="4"/>
      <c r="CJ152" s="5"/>
      <c r="CK152" s="4"/>
      <c r="CL152" s="5"/>
      <c r="CN152" s="5"/>
      <c r="CO152" s="4"/>
      <c r="CP152" s="5"/>
      <c r="CQ152" s="4"/>
      <c r="CR152" s="5"/>
      <c r="CS152" s="4"/>
      <c r="CT152" s="5"/>
      <c r="CU152" s="4"/>
      <c r="CV152" s="5"/>
      <c r="CW152" s="4"/>
      <c r="CX152" s="5"/>
      <c r="CY152" s="4"/>
      <c r="CZ152" s="266"/>
      <c r="DA152" s="267"/>
      <c r="DB152" s="266"/>
      <c r="DC152" s="267"/>
      <c r="DD152" s="266"/>
      <c r="DE152" s="267"/>
      <c r="DF152" s="66"/>
      <c r="DG152" s="67"/>
      <c r="DH152" s="66"/>
      <c r="DI152" s="67"/>
      <c r="DJ152" s="66"/>
      <c r="DK152" s="67"/>
      <c r="DL152" s="66"/>
      <c r="DM152" s="67"/>
      <c r="DN152" s="66"/>
      <c r="DO152" s="67"/>
      <c r="DP152" s="66"/>
      <c r="DQ152" s="67"/>
      <c r="DR152" s="66"/>
      <c r="DS152" s="67"/>
      <c r="DT152" s="66"/>
      <c r="DU152" s="67"/>
      <c r="DV152" s="66"/>
      <c r="DW152" s="67"/>
      <c r="DX152" s="66"/>
      <c r="DY152" s="67"/>
      <c r="DZ152" s="66"/>
      <c r="EA152" s="67"/>
      <c r="EB152" s="66"/>
      <c r="EC152" s="67"/>
      <c r="ED152" s="66"/>
      <c r="EE152" s="67"/>
      <c r="EF152" s="66"/>
      <c r="EG152" s="67"/>
      <c r="EH152" s="66"/>
      <c r="EI152" s="67"/>
      <c r="EJ152" s="66"/>
      <c r="EK152" s="67"/>
      <c r="EL152" s="66"/>
      <c r="EM152" s="67"/>
      <c r="EN152" s="66"/>
      <c r="EO152" s="67"/>
      <c r="EP152" s="66"/>
      <c r="EQ152" s="67"/>
      <c r="ER152" s="66"/>
      <c r="ES152" s="67"/>
      <c r="ET152" s="66"/>
      <c r="EU152" s="67"/>
      <c r="EV152" s="66"/>
      <c r="EW152" s="67"/>
      <c r="EX152" s="66"/>
      <c r="EY152" s="67"/>
      <c r="EZ152" s="66"/>
      <c r="FA152" s="67"/>
      <c r="FB152" s="66"/>
      <c r="FC152" s="67"/>
      <c r="FD152" s="66"/>
      <c r="FE152" s="67"/>
      <c r="FF152" s="66"/>
      <c r="FG152" s="67"/>
      <c r="FH152" s="66"/>
      <c r="FI152" s="67"/>
      <c r="FJ152" s="66"/>
      <c r="FK152" s="67"/>
      <c r="FL152" s="66"/>
      <c r="FM152" s="67"/>
      <c r="FN152" s="66"/>
      <c r="FO152" s="67"/>
      <c r="FP152" s="66"/>
      <c r="FQ152" s="67"/>
      <c r="FR152" s="66"/>
      <c r="FS152" s="67"/>
      <c r="FT152" s="66"/>
      <c r="FU152" s="67"/>
      <c r="FV152" s="66"/>
      <c r="FW152" s="67"/>
      <c r="FX152" s="66"/>
      <c r="FY152" s="67"/>
      <c r="FZ152" s="66"/>
      <c r="GA152" s="67"/>
      <c r="GB152" s="66"/>
      <c r="GC152" s="67"/>
      <c r="GD152" s="66"/>
      <c r="GE152" s="67"/>
      <c r="GF152" s="66"/>
      <c r="GG152" s="67"/>
      <c r="GH152" s="66"/>
      <c r="GI152" s="67"/>
      <c r="GJ152" s="66"/>
      <c r="GK152" s="67"/>
      <c r="GL152" s="66"/>
      <c r="GM152" s="67"/>
      <c r="GN152" s="66"/>
      <c r="GO152" s="67"/>
      <c r="GP152" s="66"/>
      <c r="GQ152" s="67"/>
      <c r="GR152" s="66"/>
      <c r="GS152" s="67"/>
      <c r="GT152" s="66"/>
      <c r="GU152" s="67"/>
      <c r="GV152" s="66"/>
      <c r="GW152" s="67"/>
      <c r="GX152" s="66"/>
      <c r="GY152" s="67"/>
      <c r="GZ152" s="66"/>
      <c r="HA152" s="67"/>
      <c r="HB152" s="66"/>
      <c r="HC152" s="67"/>
      <c r="HD152" s="66"/>
      <c r="HE152" s="67"/>
      <c r="HF152" s="66"/>
      <c r="HG152" s="67"/>
      <c r="HH152" s="66"/>
      <c r="HI152" s="67"/>
      <c r="HJ152" s="66"/>
      <c r="HK152" s="67"/>
      <c r="HL152" s="66"/>
      <c r="HM152" s="67"/>
      <c r="HN152" s="66"/>
      <c r="HO152" s="67"/>
      <c r="HP152" s="66"/>
      <c r="HQ152" s="67"/>
      <c r="HR152" s="66"/>
      <c r="HS152" s="67"/>
      <c r="HT152" s="66"/>
      <c r="HU152" s="67"/>
      <c r="HV152" s="66"/>
      <c r="HW152" s="67"/>
      <c r="HX152" s="66"/>
      <c r="HY152" s="67"/>
      <c r="HZ152" s="66"/>
      <c r="IA152" s="67"/>
      <c r="IB152" s="66"/>
      <c r="IC152" s="67"/>
      <c r="ID152" s="66"/>
      <c r="IE152" s="67"/>
      <c r="IF152" s="66"/>
      <c r="IG152" s="67"/>
      <c r="IH152" s="66"/>
      <c r="II152" s="67"/>
      <c r="IJ152" s="66"/>
      <c r="IK152" s="67"/>
      <c r="IL152" s="66"/>
      <c r="IM152" s="67"/>
      <c r="IN152" s="66"/>
      <c r="IO152" s="67"/>
      <c r="IP152" s="66"/>
      <c r="IQ152" s="67"/>
      <c r="IR152" s="66"/>
      <c r="IS152" s="67"/>
      <c r="IT152" s="66"/>
      <c r="IU152" s="67"/>
      <c r="IV152" s="66"/>
      <c r="IW152" s="67"/>
      <c r="IX152" s="66"/>
      <c r="IY152" s="67"/>
      <c r="IZ152" s="66"/>
      <c r="JA152" s="67"/>
      <c r="JB152" s="66"/>
      <c r="JC152" s="67"/>
      <c r="JD152" s="66"/>
      <c r="JE152" s="67"/>
      <c r="JF152" s="66"/>
      <c r="JG152" s="67"/>
      <c r="JH152" s="66"/>
      <c r="JI152" s="67"/>
      <c r="JJ152" s="66"/>
      <c r="JK152" s="67"/>
      <c r="JL152" s="66"/>
      <c r="JM152" s="67"/>
      <c r="JN152" s="66"/>
      <c r="JO152" s="67"/>
      <c r="JP152" s="66"/>
      <c r="JQ152" s="67"/>
      <c r="JR152" s="66"/>
      <c r="JS152" s="67"/>
      <c r="JT152" s="66"/>
      <c r="JU152" s="67"/>
      <c r="JV152" s="66"/>
      <c r="JW152" s="67"/>
      <c r="JX152" s="66"/>
      <c r="JY152" s="67"/>
      <c r="JZ152" s="66"/>
      <c r="KA152" s="67"/>
      <c r="KB152" s="66"/>
      <c r="KC152" s="67"/>
      <c r="KD152" s="66"/>
      <c r="KE152" s="67"/>
      <c r="KF152" s="66"/>
      <c r="KG152" s="67"/>
      <c r="KH152" s="66"/>
      <c r="KI152" s="67"/>
      <c r="KJ152" s="66"/>
      <c r="KK152" s="67"/>
      <c r="KL152" s="66"/>
      <c r="KM152" s="67"/>
      <c r="KN152" s="66"/>
      <c r="KO152" s="67"/>
      <c r="KP152" s="66"/>
      <c r="KQ152" s="67"/>
      <c r="KR152" s="66"/>
      <c r="KS152" s="67"/>
      <c r="KT152" s="66"/>
      <c r="KU152" s="67"/>
      <c r="KV152" s="66"/>
      <c r="KW152" s="67"/>
      <c r="KX152" s="66"/>
      <c r="KY152" s="67"/>
      <c r="KZ152" s="66"/>
      <c r="LA152" s="67"/>
      <c r="LB152" s="66"/>
      <c r="LC152" s="67"/>
      <c r="LD152" s="66"/>
      <c r="LE152" s="67"/>
      <c r="LH152" s="3">
        <f t="shared" si="139"/>
        <v>1.9602797625810071</v>
      </c>
      <c r="LI152" s="10">
        <f t="shared" si="129"/>
        <v>0.59957862218336389</v>
      </c>
      <c r="LK152" s="12">
        <f t="shared" si="137"/>
        <v>1.9602797625810071</v>
      </c>
      <c r="LL152" s="10" cm="1">
        <f t="array" ref="LL152">INDEX(drag_functions_data,Q152,(2*chosen_drag_function))*$B$3</f>
        <v>0.59957862218336389</v>
      </c>
      <c r="LO152" s="3" t="e">
        <f t="shared" si="140"/>
        <v>#N/A</v>
      </c>
      <c r="LP152" s="10" t="e">
        <f t="shared" si="130"/>
        <v>#N/A</v>
      </c>
      <c r="LR152" s="12">
        <f t="shared" si="138"/>
        <v>0</v>
      </c>
      <c r="LS152" s="10" cm="1">
        <f t="array" ref="LS152">INDEX(drag_functions_data,Q152,(2*$B$6)) * $B$7</f>
        <v>0</v>
      </c>
    </row>
    <row r="153" spans="17:331" x14ac:dyDescent="0.25">
      <c r="Q153" s="38">
        <f t="shared" si="141"/>
        <v>138</v>
      </c>
      <c r="R153" s="5"/>
      <c r="T153" s="25"/>
      <c r="U153" s="26"/>
      <c r="X153" s="25">
        <v>1.9821830095844903</v>
      </c>
      <c r="Y153" s="26">
        <v>0.5966511018181857</v>
      </c>
      <c r="AA153" s="4"/>
      <c r="AB153" s="5"/>
      <c r="AC153" s="4"/>
      <c r="AD153" s="5"/>
      <c r="AE153" s="4"/>
      <c r="AF153" s="5"/>
      <c r="AG153" s="4"/>
      <c r="AH153" s="5"/>
      <c r="AI153" s="4"/>
      <c r="AJ153" s="5"/>
      <c r="AK153" s="4"/>
      <c r="AL153" s="5"/>
      <c r="AM153" s="4"/>
      <c r="AN153" s="5"/>
      <c r="AO153" s="4"/>
      <c r="AP153" s="5"/>
      <c r="AQ153" s="4"/>
      <c r="AR153" s="5"/>
      <c r="AS153" s="4"/>
      <c r="AT153" s="5"/>
      <c r="AU153" s="4"/>
      <c r="AV153" s="5"/>
      <c r="AW153" s="4"/>
      <c r="AX153" s="5"/>
      <c r="AY153" s="4"/>
      <c r="AZ153" s="5"/>
      <c r="BA153" s="4"/>
      <c r="BB153" s="5"/>
      <c r="BC153" s="4"/>
      <c r="BD153" s="5"/>
      <c r="BE153" s="4"/>
      <c r="BF153" s="5"/>
      <c r="BG153" s="4"/>
      <c r="BH153" s="5"/>
      <c r="BI153" s="4"/>
      <c r="BJ153" s="5"/>
      <c r="BK153" s="4"/>
      <c r="BL153" s="5"/>
      <c r="BM153" s="4"/>
      <c r="BN153" s="5"/>
      <c r="BO153" s="4"/>
      <c r="BP153" s="5"/>
      <c r="BQ153" s="4"/>
      <c r="BR153" s="5"/>
      <c r="BS153" s="4"/>
      <c r="BT153" s="5"/>
      <c r="BU153" s="4"/>
      <c r="BV153" s="5"/>
      <c r="BW153" s="4"/>
      <c r="BX153" s="5"/>
      <c r="BY153" s="4"/>
      <c r="BZ153" s="5"/>
      <c r="CA153" s="4"/>
      <c r="CB153" s="5"/>
      <c r="CC153" s="4"/>
      <c r="CD153" s="5"/>
      <c r="CE153" s="4"/>
      <c r="CF153" s="5"/>
      <c r="CG153" s="4"/>
      <c r="CH153" s="5"/>
      <c r="CI153" s="4"/>
      <c r="CJ153" s="5"/>
      <c r="CK153" s="4"/>
      <c r="CL153" s="5"/>
      <c r="CN153" s="5"/>
      <c r="CO153" s="4"/>
      <c r="CP153" s="5"/>
      <c r="CQ153" s="4"/>
      <c r="CR153" s="5"/>
      <c r="CS153" s="4"/>
      <c r="CT153" s="5"/>
      <c r="CU153" s="4"/>
      <c r="CV153" s="5"/>
      <c r="CW153" s="4"/>
      <c r="CX153" s="5"/>
      <c r="CY153" s="4"/>
      <c r="CZ153" s="266"/>
      <c r="DA153" s="267"/>
      <c r="DB153" s="266"/>
      <c r="DC153" s="267"/>
      <c r="DD153" s="266"/>
      <c r="DE153" s="267"/>
      <c r="DF153" s="66"/>
      <c r="DG153" s="67"/>
      <c r="DH153" s="66"/>
      <c r="DI153" s="67"/>
      <c r="DJ153" s="66"/>
      <c r="DK153" s="67"/>
      <c r="DL153" s="66"/>
      <c r="DM153" s="67"/>
      <c r="DN153" s="66"/>
      <c r="DO153" s="67"/>
      <c r="DP153" s="66"/>
      <c r="DQ153" s="67"/>
      <c r="DR153" s="66"/>
      <c r="DS153" s="67"/>
      <c r="DT153" s="66"/>
      <c r="DU153" s="67"/>
      <c r="DV153" s="66"/>
      <c r="DW153" s="67"/>
      <c r="DX153" s="66"/>
      <c r="DY153" s="67"/>
      <c r="DZ153" s="66"/>
      <c r="EA153" s="67"/>
      <c r="EB153" s="66"/>
      <c r="EC153" s="67"/>
      <c r="ED153" s="66"/>
      <c r="EE153" s="67"/>
      <c r="EF153" s="66"/>
      <c r="EG153" s="67"/>
      <c r="EH153" s="66"/>
      <c r="EI153" s="67"/>
      <c r="EJ153" s="66"/>
      <c r="EK153" s="67"/>
      <c r="EL153" s="66"/>
      <c r="EM153" s="67"/>
      <c r="EN153" s="66"/>
      <c r="EO153" s="67"/>
      <c r="EP153" s="66"/>
      <c r="EQ153" s="67"/>
      <c r="ER153" s="66"/>
      <c r="ES153" s="67"/>
      <c r="ET153" s="66"/>
      <c r="EU153" s="67"/>
      <c r="EV153" s="66"/>
      <c r="EW153" s="67"/>
      <c r="EX153" s="66"/>
      <c r="EY153" s="67"/>
      <c r="EZ153" s="66"/>
      <c r="FA153" s="67"/>
      <c r="FB153" s="66"/>
      <c r="FC153" s="67"/>
      <c r="FD153" s="66"/>
      <c r="FE153" s="67"/>
      <c r="FF153" s="66"/>
      <c r="FG153" s="67"/>
      <c r="FH153" s="66"/>
      <c r="FI153" s="67"/>
      <c r="FJ153" s="66"/>
      <c r="FK153" s="67"/>
      <c r="FL153" s="66"/>
      <c r="FM153" s="67"/>
      <c r="FN153" s="66"/>
      <c r="FO153" s="67"/>
      <c r="FP153" s="66"/>
      <c r="FQ153" s="67"/>
      <c r="FR153" s="66"/>
      <c r="FS153" s="67"/>
      <c r="FT153" s="66"/>
      <c r="FU153" s="67"/>
      <c r="FV153" s="66"/>
      <c r="FW153" s="67"/>
      <c r="FX153" s="66"/>
      <c r="FY153" s="67"/>
      <c r="FZ153" s="66"/>
      <c r="GA153" s="67"/>
      <c r="GB153" s="66"/>
      <c r="GC153" s="67"/>
      <c r="GD153" s="66"/>
      <c r="GE153" s="67"/>
      <c r="GF153" s="66"/>
      <c r="GG153" s="67"/>
      <c r="GH153" s="66"/>
      <c r="GI153" s="67"/>
      <c r="GJ153" s="66"/>
      <c r="GK153" s="67"/>
      <c r="GL153" s="66"/>
      <c r="GM153" s="67"/>
      <c r="GN153" s="66"/>
      <c r="GO153" s="67"/>
      <c r="GP153" s="66"/>
      <c r="GQ153" s="67"/>
      <c r="GR153" s="66"/>
      <c r="GS153" s="67"/>
      <c r="GT153" s="66"/>
      <c r="GU153" s="67"/>
      <c r="GV153" s="66"/>
      <c r="GW153" s="67"/>
      <c r="GX153" s="66"/>
      <c r="GY153" s="67"/>
      <c r="GZ153" s="66"/>
      <c r="HA153" s="67"/>
      <c r="HB153" s="66"/>
      <c r="HC153" s="67"/>
      <c r="HD153" s="66"/>
      <c r="HE153" s="67"/>
      <c r="HF153" s="66"/>
      <c r="HG153" s="67"/>
      <c r="HH153" s="66"/>
      <c r="HI153" s="67"/>
      <c r="HJ153" s="66"/>
      <c r="HK153" s="67"/>
      <c r="HL153" s="66"/>
      <c r="HM153" s="67"/>
      <c r="HN153" s="66"/>
      <c r="HO153" s="67"/>
      <c r="HP153" s="66"/>
      <c r="HQ153" s="67"/>
      <c r="HR153" s="66"/>
      <c r="HS153" s="67"/>
      <c r="HT153" s="66"/>
      <c r="HU153" s="67"/>
      <c r="HV153" s="66"/>
      <c r="HW153" s="67"/>
      <c r="HX153" s="66"/>
      <c r="HY153" s="67"/>
      <c r="HZ153" s="66"/>
      <c r="IA153" s="67"/>
      <c r="IB153" s="66"/>
      <c r="IC153" s="67"/>
      <c r="ID153" s="66"/>
      <c r="IE153" s="67"/>
      <c r="IF153" s="66"/>
      <c r="IG153" s="67"/>
      <c r="IH153" s="66"/>
      <c r="II153" s="67"/>
      <c r="IJ153" s="66"/>
      <c r="IK153" s="67"/>
      <c r="IL153" s="66"/>
      <c r="IM153" s="67"/>
      <c r="IN153" s="66"/>
      <c r="IO153" s="67"/>
      <c r="IP153" s="66"/>
      <c r="IQ153" s="67"/>
      <c r="IR153" s="66"/>
      <c r="IS153" s="67"/>
      <c r="IT153" s="66"/>
      <c r="IU153" s="67"/>
      <c r="IV153" s="66"/>
      <c r="IW153" s="67"/>
      <c r="IX153" s="66"/>
      <c r="IY153" s="67"/>
      <c r="IZ153" s="66"/>
      <c r="JA153" s="67"/>
      <c r="JB153" s="66"/>
      <c r="JC153" s="67"/>
      <c r="JD153" s="66"/>
      <c r="JE153" s="67"/>
      <c r="JF153" s="66"/>
      <c r="JG153" s="67"/>
      <c r="JH153" s="66"/>
      <c r="JI153" s="67"/>
      <c r="JJ153" s="66"/>
      <c r="JK153" s="67"/>
      <c r="JL153" s="66"/>
      <c r="JM153" s="67"/>
      <c r="JN153" s="66"/>
      <c r="JO153" s="67"/>
      <c r="JP153" s="66"/>
      <c r="JQ153" s="67"/>
      <c r="JR153" s="66"/>
      <c r="JS153" s="67"/>
      <c r="JT153" s="66"/>
      <c r="JU153" s="67"/>
      <c r="JV153" s="66"/>
      <c r="JW153" s="67"/>
      <c r="JX153" s="66"/>
      <c r="JY153" s="67"/>
      <c r="JZ153" s="66"/>
      <c r="KA153" s="67"/>
      <c r="KB153" s="66"/>
      <c r="KC153" s="67"/>
      <c r="KD153" s="66"/>
      <c r="KE153" s="67"/>
      <c r="KF153" s="66"/>
      <c r="KG153" s="67"/>
      <c r="KH153" s="66"/>
      <c r="KI153" s="67"/>
      <c r="KJ153" s="66"/>
      <c r="KK153" s="67"/>
      <c r="KL153" s="66"/>
      <c r="KM153" s="67"/>
      <c r="KN153" s="66"/>
      <c r="KO153" s="67"/>
      <c r="KP153" s="66"/>
      <c r="KQ153" s="67"/>
      <c r="KR153" s="66"/>
      <c r="KS153" s="67"/>
      <c r="KT153" s="66"/>
      <c r="KU153" s="67"/>
      <c r="KV153" s="66"/>
      <c r="KW153" s="67"/>
      <c r="KX153" s="66"/>
      <c r="KY153" s="67"/>
      <c r="KZ153" s="66"/>
      <c r="LA153" s="67"/>
      <c r="LB153" s="66"/>
      <c r="LC153" s="67"/>
      <c r="LD153" s="66"/>
      <c r="LE153" s="67"/>
      <c r="LH153" s="3">
        <f t="shared" si="139"/>
        <v>1.9821830095844903</v>
      </c>
      <c r="LI153" s="10">
        <f t="shared" si="129"/>
        <v>0.5966511018181857</v>
      </c>
      <c r="LK153" s="12">
        <f t="shared" si="137"/>
        <v>1.9821830095844903</v>
      </c>
      <c r="LL153" s="10" cm="1">
        <f t="array" ref="LL153">INDEX(drag_functions_data,Q153,(2*chosen_drag_function))*$B$3</f>
        <v>0.5966511018181857</v>
      </c>
      <c r="LO153" s="3" t="e">
        <f t="shared" si="140"/>
        <v>#N/A</v>
      </c>
      <c r="LP153" s="10" t="e">
        <f t="shared" si="130"/>
        <v>#N/A</v>
      </c>
      <c r="LR153" s="12">
        <f t="shared" si="138"/>
        <v>0</v>
      </c>
      <c r="LS153" s="10" cm="1">
        <f t="array" ref="LS153">INDEX(drag_functions_data,Q153,(2*$B$6)) * $B$7</f>
        <v>0</v>
      </c>
    </row>
    <row r="154" spans="17:331" x14ac:dyDescent="0.25">
      <c r="Q154" s="38">
        <f t="shared" si="141"/>
        <v>139</v>
      </c>
      <c r="R154" s="5"/>
      <c r="T154" s="25"/>
      <c r="U154" s="26"/>
      <c r="X154" s="25">
        <v>2.0038468552726791</v>
      </c>
      <c r="Y154" s="26">
        <v>0.59374459456196971</v>
      </c>
      <c r="AA154" s="4"/>
      <c r="AB154" s="5"/>
      <c r="AC154" s="4"/>
      <c r="AD154" s="5"/>
      <c r="AE154" s="4"/>
      <c r="AF154" s="5"/>
      <c r="AG154" s="4"/>
      <c r="AH154" s="5"/>
      <c r="AI154" s="4"/>
      <c r="AJ154" s="5"/>
      <c r="AK154" s="4"/>
      <c r="AL154" s="5"/>
      <c r="AM154" s="4"/>
      <c r="AN154" s="5"/>
      <c r="AO154" s="4"/>
      <c r="AP154" s="5"/>
      <c r="AQ154" s="4"/>
      <c r="AR154" s="5"/>
      <c r="AS154" s="4"/>
      <c r="AT154" s="5"/>
      <c r="AU154" s="4"/>
      <c r="AV154" s="5"/>
      <c r="AW154" s="4"/>
      <c r="AX154" s="5"/>
      <c r="AY154" s="4"/>
      <c r="AZ154" s="5"/>
      <c r="BA154" s="4"/>
      <c r="BB154" s="5"/>
      <c r="BC154" s="4"/>
      <c r="BD154" s="5"/>
      <c r="BE154" s="4"/>
      <c r="BF154" s="5"/>
      <c r="BG154" s="4"/>
      <c r="BH154" s="5"/>
      <c r="BI154" s="4"/>
      <c r="BJ154" s="5"/>
      <c r="BK154" s="4"/>
      <c r="BL154" s="5"/>
      <c r="BM154" s="4"/>
      <c r="BN154" s="5"/>
      <c r="BO154" s="4"/>
      <c r="BP154" s="5"/>
      <c r="BQ154" s="4"/>
      <c r="BR154" s="5"/>
      <c r="BS154" s="4"/>
      <c r="BT154" s="5"/>
      <c r="BU154" s="4"/>
      <c r="BV154" s="5"/>
      <c r="BW154" s="4"/>
      <c r="BX154" s="5"/>
      <c r="BY154" s="4"/>
      <c r="BZ154" s="5"/>
      <c r="CA154" s="4"/>
      <c r="CB154" s="5"/>
      <c r="CC154" s="4"/>
      <c r="CD154" s="5"/>
      <c r="CE154" s="4"/>
      <c r="CF154" s="5"/>
      <c r="CG154" s="4"/>
      <c r="CH154" s="5"/>
      <c r="CI154" s="4"/>
      <c r="CJ154" s="5"/>
      <c r="CK154" s="4"/>
      <c r="CL154" s="5"/>
      <c r="CN154" s="5"/>
      <c r="CO154" s="4"/>
      <c r="CP154" s="5"/>
      <c r="CQ154" s="4"/>
      <c r="CR154" s="5"/>
      <c r="CS154" s="4"/>
      <c r="CT154" s="5"/>
      <c r="CU154" s="4"/>
      <c r="CV154" s="5"/>
      <c r="CW154" s="4"/>
      <c r="CX154" s="5"/>
      <c r="CY154" s="4"/>
      <c r="CZ154" s="266"/>
      <c r="DA154" s="267"/>
      <c r="DB154" s="266"/>
      <c r="DC154" s="267"/>
      <c r="DD154" s="266"/>
      <c r="DE154" s="267"/>
      <c r="DF154" s="66"/>
      <c r="DG154" s="67"/>
      <c r="DH154" s="66"/>
      <c r="DI154" s="67"/>
      <c r="DJ154" s="66"/>
      <c r="DK154" s="67"/>
      <c r="DL154" s="66"/>
      <c r="DM154" s="67"/>
      <c r="DN154" s="66"/>
      <c r="DO154" s="67"/>
      <c r="DP154" s="66"/>
      <c r="DQ154" s="67"/>
      <c r="DR154" s="66"/>
      <c r="DS154" s="67"/>
      <c r="DT154" s="66"/>
      <c r="DU154" s="67"/>
      <c r="DV154" s="66"/>
      <c r="DW154" s="67"/>
      <c r="DX154" s="66"/>
      <c r="DY154" s="67"/>
      <c r="DZ154" s="66"/>
      <c r="EA154" s="67"/>
      <c r="EB154" s="66"/>
      <c r="EC154" s="67"/>
      <c r="ED154" s="66"/>
      <c r="EE154" s="67"/>
      <c r="EF154" s="66"/>
      <c r="EG154" s="67"/>
      <c r="EH154" s="66"/>
      <c r="EI154" s="67"/>
      <c r="EJ154" s="66"/>
      <c r="EK154" s="67"/>
      <c r="EL154" s="66"/>
      <c r="EM154" s="67"/>
      <c r="EN154" s="66"/>
      <c r="EO154" s="67"/>
      <c r="EP154" s="66"/>
      <c r="EQ154" s="67"/>
      <c r="ER154" s="66"/>
      <c r="ES154" s="67"/>
      <c r="ET154" s="66"/>
      <c r="EU154" s="67"/>
      <c r="EV154" s="66"/>
      <c r="EW154" s="67"/>
      <c r="EX154" s="66"/>
      <c r="EY154" s="67"/>
      <c r="EZ154" s="66"/>
      <c r="FA154" s="67"/>
      <c r="FB154" s="66"/>
      <c r="FC154" s="67"/>
      <c r="FD154" s="66"/>
      <c r="FE154" s="67"/>
      <c r="FF154" s="66"/>
      <c r="FG154" s="67"/>
      <c r="FH154" s="66"/>
      <c r="FI154" s="67"/>
      <c r="FJ154" s="66"/>
      <c r="FK154" s="67"/>
      <c r="FL154" s="66"/>
      <c r="FM154" s="67"/>
      <c r="FN154" s="66"/>
      <c r="FO154" s="67"/>
      <c r="FP154" s="66"/>
      <c r="FQ154" s="67"/>
      <c r="FR154" s="66"/>
      <c r="FS154" s="67"/>
      <c r="FT154" s="66"/>
      <c r="FU154" s="67"/>
      <c r="FV154" s="66"/>
      <c r="FW154" s="67"/>
      <c r="FX154" s="66"/>
      <c r="FY154" s="67"/>
      <c r="FZ154" s="66"/>
      <c r="GA154" s="67"/>
      <c r="GB154" s="66"/>
      <c r="GC154" s="67"/>
      <c r="GD154" s="66"/>
      <c r="GE154" s="67"/>
      <c r="GF154" s="66"/>
      <c r="GG154" s="67"/>
      <c r="GH154" s="66"/>
      <c r="GI154" s="67"/>
      <c r="GJ154" s="66"/>
      <c r="GK154" s="67"/>
      <c r="GL154" s="66"/>
      <c r="GM154" s="67"/>
      <c r="GN154" s="66"/>
      <c r="GO154" s="67"/>
      <c r="GP154" s="66"/>
      <c r="GQ154" s="67"/>
      <c r="GR154" s="66"/>
      <c r="GS154" s="67"/>
      <c r="GT154" s="66"/>
      <c r="GU154" s="67"/>
      <c r="GV154" s="66"/>
      <c r="GW154" s="67"/>
      <c r="GX154" s="66"/>
      <c r="GY154" s="67"/>
      <c r="GZ154" s="66"/>
      <c r="HA154" s="67"/>
      <c r="HB154" s="66"/>
      <c r="HC154" s="67"/>
      <c r="HD154" s="66"/>
      <c r="HE154" s="67"/>
      <c r="HF154" s="66"/>
      <c r="HG154" s="67"/>
      <c r="HH154" s="66"/>
      <c r="HI154" s="67"/>
      <c r="HJ154" s="66"/>
      <c r="HK154" s="67"/>
      <c r="HL154" s="66"/>
      <c r="HM154" s="67"/>
      <c r="HN154" s="66"/>
      <c r="HO154" s="67"/>
      <c r="HP154" s="66"/>
      <c r="HQ154" s="67"/>
      <c r="HR154" s="66"/>
      <c r="HS154" s="67"/>
      <c r="HT154" s="66"/>
      <c r="HU154" s="67"/>
      <c r="HV154" s="66"/>
      <c r="HW154" s="67"/>
      <c r="HX154" s="66"/>
      <c r="HY154" s="67"/>
      <c r="HZ154" s="66"/>
      <c r="IA154" s="67"/>
      <c r="IB154" s="66"/>
      <c r="IC154" s="67"/>
      <c r="ID154" s="66"/>
      <c r="IE154" s="67"/>
      <c r="IF154" s="66"/>
      <c r="IG154" s="67"/>
      <c r="IH154" s="66"/>
      <c r="II154" s="67"/>
      <c r="IJ154" s="66"/>
      <c r="IK154" s="67"/>
      <c r="IL154" s="66"/>
      <c r="IM154" s="67"/>
      <c r="IN154" s="66"/>
      <c r="IO154" s="67"/>
      <c r="IP154" s="66"/>
      <c r="IQ154" s="67"/>
      <c r="IR154" s="66"/>
      <c r="IS154" s="67"/>
      <c r="IT154" s="66"/>
      <c r="IU154" s="67"/>
      <c r="IV154" s="66"/>
      <c r="IW154" s="67"/>
      <c r="IX154" s="66"/>
      <c r="IY154" s="67"/>
      <c r="IZ154" s="66"/>
      <c r="JA154" s="67"/>
      <c r="JB154" s="66"/>
      <c r="JC154" s="67"/>
      <c r="JD154" s="66"/>
      <c r="JE154" s="67"/>
      <c r="JF154" s="66"/>
      <c r="JG154" s="67"/>
      <c r="JH154" s="66"/>
      <c r="JI154" s="67"/>
      <c r="JJ154" s="66"/>
      <c r="JK154" s="67"/>
      <c r="JL154" s="66"/>
      <c r="JM154" s="67"/>
      <c r="JN154" s="66"/>
      <c r="JO154" s="67"/>
      <c r="JP154" s="66"/>
      <c r="JQ154" s="67"/>
      <c r="JR154" s="66"/>
      <c r="JS154" s="67"/>
      <c r="JT154" s="66"/>
      <c r="JU154" s="67"/>
      <c r="JV154" s="66"/>
      <c r="JW154" s="67"/>
      <c r="JX154" s="66"/>
      <c r="JY154" s="67"/>
      <c r="JZ154" s="66"/>
      <c r="KA154" s="67"/>
      <c r="KB154" s="66"/>
      <c r="KC154" s="67"/>
      <c r="KD154" s="66"/>
      <c r="KE154" s="67"/>
      <c r="KF154" s="66"/>
      <c r="KG154" s="67"/>
      <c r="KH154" s="66"/>
      <c r="KI154" s="67"/>
      <c r="KJ154" s="66"/>
      <c r="KK154" s="67"/>
      <c r="KL154" s="66"/>
      <c r="KM154" s="67"/>
      <c r="KN154" s="66"/>
      <c r="KO154" s="67"/>
      <c r="KP154" s="66"/>
      <c r="KQ154" s="67"/>
      <c r="KR154" s="66"/>
      <c r="KS154" s="67"/>
      <c r="KT154" s="66"/>
      <c r="KU154" s="67"/>
      <c r="KV154" s="66"/>
      <c r="KW154" s="67"/>
      <c r="KX154" s="66"/>
      <c r="KY154" s="67"/>
      <c r="KZ154" s="66"/>
      <c r="LA154" s="67"/>
      <c r="LB154" s="66"/>
      <c r="LC154" s="67"/>
      <c r="LD154" s="66"/>
      <c r="LE154" s="67"/>
      <c r="LH154" s="3">
        <f t="shared" si="139"/>
        <v>2.0038468552726791</v>
      </c>
      <c r="LI154" s="10">
        <f t="shared" si="129"/>
        <v>0.59374459456196971</v>
      </c>
      <c r="LK154" s="12">
        <f t="shared" si="137"/>
        <v>2.0038468552726791</v>
      </c>
      <c r="LL154" s="10" cm="1">
        <f t="array" ref="LL154">INDEX(drag_functions_data,Q154,(2*chosen_drag_function))*$B$3</f>
        <v>0.59374459456196971</v>
      </c>
      <c r="LO154" s="3" t="e">
        <f t="shared" si="140"/>
        <v>#N/A</v>
      </c>
      <c r="LP154" s="10" t="e">
        <f t="shared" si="130"/>
        <v>#N/A</v>
      </c>
      <c r="LR154" s="12">
        <f t="shared" si="138"/>
        <v>0</v>
      </c>
      <c r="LS154" s="10" cm="1">
        <f t="array" ref="LS154">INDEX(drag_functions_data,Q154,(2*$B$6)) * $B$7</f>
        <v>0</v>
      </c>
    </row>
    <row r="155" spans="17:331" x14ac:dyDescent="0.25">
      <c r="Q155" s="38">
        <f t="shared" si="141"/>
        <v>140</v>
      </c>
      <c r="R155" s="5"/>
      <c r="T155" s="25"/>
      <c r="U155" s="26"/>
      <c r="X155" s="25">
        <v>2.025278982087896</v>
      </c>
      <c r="Y155" s="26">
        <v>0.59085285785122643</v>
      </c>
      <c r="AA155" s="4"/>
      <c r="AB155" s="5"/>
      <c r="AC155" s="4"/>
      <c r="AD155" s="5"/>
      <c r="AE155" s="4"/>
      <c r="AF155" s="5"/>
      <c r="AG155" s="4"/>
      <c r="AH155" s="5"/>
      <c r="AI155" s="4"/>
      <c r="AJ155" s="5"/>
      <c r="AK155" s="4"/>
      <c r="AL155" s="5"/>
      <c r="AM155" s="4"/>
      <c r="AN155" s="5"/>
      <c r="AO155" s="4"/>
      <c r="AP155" s="5"/>
      <c r="AQ155" s="4"/>
      <c r="AR155" s="5"/>
      <c r="AS155" s="4"/>
      <c r="AT155" s="5"/>
      <c r="AU155" s="4"/>
      <c r="AV155" s="5"/>
      <c r="AW155" s="4"/>
      <c r="AX155" s="5"/>
      <c r="AY155" s="4"/>
      <c r="AZ155" s="5"/>
      <c r="BA155" s="4"/>
      <c r="BB155" s="5"/>
      <c r="BC155" s="4"/>
      <c r="BD155" s="5"/>
      <c r="BE155" s="4"/>
      <c r="BF155" s="5"/>
      <c r="BG155" s="4"/>
      <c r="BH155" s="5"/>
      <c r="BI155" s="4"/>
      <c r="BJ155" s="5"/>
      <c r="BK155" s="4"/>
      <c r="BL155" s="5"/>
      <c r="BM155" s="4"/>
      <c r="BN155" s="5"/>
      <c r="BO155" s="4"/>
      <c r="BP155" s="5"/>
      <c r="BQ155" s="4"/>
      <c r="BR155" s="5"/>
      <c r="BS155" s="4"/>
      <c r="BT155" s="5"/>
      <c r="BU155" s="4"/>
      <c r="BV155" s="5"/>
      <c r="BW155" s="4"/>
      <c r="BX155" s="5"/>
      <c r="BY155" s="4"/>
      <c r="BZ155" s="5"/>
      <c r="CA155" s="4"/>
      <c r="CB155" s="5"/>
      <c r="CC155" s="4"/>
      <c r="CD155" s="5"/>
      <c r="CE155" s="4"/>
      <c r="CF155" s="5"/>
      <c r="CG155" s="4"/>
      <c r="CH155" s="5"/>
      <c r="CI155" s="4"/>
      <c r="CJ155" s="5"/>
      <c r="CK155" s="4"/>
      <c r="CL155" s="5"/>
      <c r="CN155" s="5"/>
      <c r="CO155" s="4"/>
      <c r="CP155" s="5"/>
      <c r="CQ155" s="4"/>
      <c r="CR155" s="5"/>
      <c r="CS155" s="4"/>
      <c r="CT155" s="5"/>
      <c r="CU155" s="4"/>
      <c r="CV155" s="5"/>
      <c r="CW155" s="4"/>
      <c r="CX155" s="5"/>
      <c r="CY155" s="4"/>
      <c r="CZ155" s="266"/>
      <c r="DA155" s="267"/>
      <c r="DB155" s="266"/>
      <c r="DC155" s="267"/>
      <c r="DD155" s="266"/>
      <c r="DE155" s="267"/>
      <c r="DF155" s="66"/>
      <c r="DG155" s="67"/>
      <c r="DH155" s="66"/>
      <c r="DI155" s="67"/>
      <c r="DJ155" s="66"/>
      <c r="DK155" s="67"/>
      <c r="DL155" s="66"/>
      <c r="DM155" s="67"/>
      <c r="DN155" s="66"/>
      <c r="DO155" s="67"/>
      <c r="DP155" s="66"/>
      <c r="DQ155" s="67"/>
      <c r="DR155" s="66"/>
      <c r="DS155" s="67"/>
      <c r="DT155" s="66"/>
      <c r="DU155" s="67"/>
      <c r="DV155" s="66"/>
      <c r="DW155" s="67"/>
      <c r="DX155" s="66"/>
      <c r="DY155" s="67"/>
      <c r="DZ155" s="66"/>
      <c r="EA155" s="67"/>
      <c r="EB155" s="66"/>
      <c r="EC155" s="67"/>
      <c r="ED155" s="66"/>
      <c r="EE155" s="67"/>
      <c r="EF155" s="66"/>
      <c r="EG155" s="67"/>
      <c r="EH155" s="66"/>
      <c r="EI155" s="67"/>
      <c r="EJ155" s="66"/>
      <c r="EK155" s="67"/>
      <c r="EL155" s="66"/>
      <c r="EM155" s="67"/>
      <c r="EN155" s="66"/>
      <c r="EO155" s="67"/>
      <c r="EP155" s="66"/>
      <c r="EQ155" s="67"/>
      <c r="ER155" s="66"/>
      <c r="ES155" s="67"/>
      <c r="ET155" s="66"/>
      <c r="EU155" s="67"/>
      <c r="EV155" s="66"/>
      <c r="EW155" s="67"/>
      <c r="EX155" s="66"/>
      <c r="EY155" s="67"/>
      <c r="EZ155" s="66"/>
      <c r="FA155" s="67"/>
      <c r="FB155" s="66"/>
      <c r="FC155" s="67"/>
      <c r="FD155" s="66"/>
      <c r="FE155" s="67"/>
      <c r="FF155" s="66"/>
      <c r="FG155" s="67"/>
      <c r="FH155" s="66"/>
      <c r="FI155" s="67"/>
      <c r="FJ155" s="66"/>
      <c r="FK155" s="67"/>
      <c r="FL155" s="66"/>
      <c r="FM155" s="67"/>
      <c r="FN155" s="66"/>
      <c r="FO155" s="67"/>
      <c r="FP155" s="66"/>
      <c r="FQ155" s="67"/>
      <c r="FR155" s="66"/>
      <c r="FS155" s="67"/>
      <c r="FT155" s="66"/>
      <c r="FU155" s="67"/>
      <c r="FV155" s="66"/>
      <c r="FW155" s="67"/>
      <c r="FX155" s="66"/>
      <c r="FY155" s="67"/>
      <c r="FZ155" s="66"/>
      <c r="GA155" s="67"/>
      <c r="GB155" s="66"/>
      <c r="GC155" s="67"/>
      <c r="GD155" s="66"/>
      <c r="GE155" s="67"/>
      <c r="GF155" s="66"/>
      <c r="GG155" s="67"/>
      <c r="GH155" s="66"/>
      <c r="GI155" s="67"/>
      <c r="GJ155" s="66"/>
      <c r="GK155" s="67"/>
      <c r="GL155" s="66"/>
      <c r="GM155" s="67"/>
      <c r="GN155" s="66"/>
      <c r="GO155" s="67"/>
      <c r="GP155" s="66"/>
      <c r="GQ155" s="67"/>
      <c r="GR155" s="66"/>
      <c r="GS155" s="67"/>
      <c r="GT155" s="66"/>
      <c r="GU155" s="67"/>
      <c r="GV155" s="66"/>
      <c r="GW155" s="67"/>
      <c r="GX155" s="66"/>
      <c r="GY155" s="67"/>
      <c r="GZ155" s="66"/>
      <c r="HA155" s="67"/>
      <c r="HB155" s="66"/>
      <c r="HC155" s="67"/>
      <c r="HD155" s="66"/>
      <c r="HE155" s="67"/>
      <c r="HF155" s="66"/>
      <c r="HG155" s="67"/>
      <c r="HH155" s="66"/>
      <c r="HI155" s="67"/>
      <c r="HJ155" s="66"/>
      <c r="HK155" s="67"/>
      <c r="HL155" s="66"/>
      <c r="HM155" s="67"/>
      <c r="HN155" s="66"/>
      <c r="HO155" s="67"/>
      <c r="HP155" s="66"/>
      <c r="HQ155" s="67"/>
      <c r="HR155" s="66"/>
      <c r="HS155" s="67"/>
      <c r="HT155" s="66"/>
      <c r="HU155" s="67"/>
      <c r="HV155" s="66"/>
      <c r="HW155" s="67"/>
      <c r="HX155" s="66"/>
      <c r="HY155" s="67"/>
      <c r="HZ155" s="66"/>
      <c r="IA155" s="67"/>
      <c r="IB155" s="66"/>
      <c r="IC155" s="67"/>
      <c r="ID155" s="66"/>
      <c r="IE155" s="67"/>
      <c r="IF155" s="66"/>
      <c r="IG155" s="67"/>
      <c r="IH155" s="66"/>
      <c r="II155" s="67"/>
      <c r="IJ155" s="66"/>
      <c r="IK155" s="67"/>
      <c r="IL155" s="66"/>
      <c r="IM155" s="67"/>
      <c r="IN155" s="66"/>
      <c r="IO155" s="67"/>
      <c r="IP155" s="66"/>
      <c r="IQ155" s="67"/>
      <c r="IR155" s="66"/>
      <c r="IS155" s="67"/>
      <c r="IT155" s="66"/>
      <c r="IU155" s="67"/>
      <c r="IV155" s="66"/>
      <c r="IW155" s="67"/>
      <c r="IX155" s="66"/>
      <c r="IY155" s="67"/>
      <c r="IZ155" s="66"/>
      <c r="JA155" s="67"/>
      <c r="JB155" s="66"/>
      <c r="JC155" s="67"/>
      <c r="JD155" s="66"/>
      <c r="JE155" s="67"/>
      <c r="JF155" s="66"/>
      <c r="JG155" s="67"/>
      <c r="JH155" s="66"/>
      <c r="JI155" s="67"/>
      <c r="JJ155" s="66"/>
      <c r="JK155" s="67"/>
      <c r="JL155" s="66"/>
      <c r="JM155" s="67"/>
      <c r="JN155" s="66"/>
      <c r="JO155" s="67"/>
      <c r="JP155" s="66"/>
      <c r="JQ155" s="67"/>
      <c r="JR155" s="66"/>
      <c r="JS155" s="67"/>
      <c r="JT155" s="66"/>
      <c r="JU155" s="67"/>
      <c r="JV155" s="66"/>
      <c r="JW155" s="67"/>
      <c r="JX155" s="66"/>
      <c r="JY155" s="67"/>
      <c r="JZ155" s="66"/>
      <c r="KA155" s="67"/>
      <c r="KB155" s="66"/>
      <c r="KC155" s="67"/>
      <c r="KD155" s="66"/>
      <c r="KE155" s="67"/>
      <c r="KF155" s="66"/>
      <c r="KG155" s="67"/>
      <c r="KH155" s="66"/>
      <c r="KI155" s="67"/>
      <c r="KJ155" s="66"/>
      <c r="KK155" s="67"/>
      <c r="KL155" s="66"/>
      <c r="KM155" s="67"/>
      <c r="KN155" s="66"/>
      <c r="KO155" s="67"/>
      <c r="KP155" s="66"/>
      <c r="KQ155" s="67"/>
      <c r="KR155" s="66"/>
      <c r="KS155" s="67"/>
      <c r="KT155" s="66"/>
      <c r="KU155" s="67"/>
      <c r="KV155" s="66"/>
      <c r="KW155" s="67"/>
      <c r="KX155" s="66"/>
      <c r="KY155" s="67"/>
      <c r="KZ155" s="66"/>
      <c r="LA155" s="67"/>
      <c r="LB155" s="66"/>
      <c r="LC155" s="67"/>
      <c r="LD155" s="66"/>
      <c r="LE155" s="67"/>
      <c r="LH155" s="3">
        <f t="shared" si="139"/>
        <v>2.025278982087896</v>
      </c>
      <c r="LI155" s="10">
        <f t="shared" si="129"/>
        <v>0.59085285785122643</v>
      </c>
      <c r="LK155" s="12">
        <f t="shared" si="137"/>
        <v>2.025278982087896</v>
      </c>
      <c r="LL155" s="10" cm="1">
        <f t="array" ref="LL155">INDEX(drag_functions_data,Q155,(2*chosen_drag_function))*$B$3</f>
        <v>0.59085285785122643</v>
      </c>
      <c r="LO155" s="3" t="e">
        <f t="shared" si="140"/>
        <v>#N/A</v>
      </c>
      <c r="LP155" s="10" t="e">
        <f t="shared" si="130"/>
        <v>#N/A</v>
      </c>
      <c r="LR155" s="12">
        <f t="shared" si="138"/>
        <v>0</v>
      </c>
      <c r="LS155" s="10" cm="1">
        <f t="array" ref="LS155">INDEX(drag_functions_data,Q155,(2*$B$6)) * $B$7</f>
        <v>0</v>
      </c>
    </row>
    <row r="156" spans="17:331" x14ac:dyDescent="0.25">
      <c r="Q156" s="38">
        <f t="shared" si="141"/>
        <v>141</v>
      </c>
      <c r="R156" s="5"/>
      <c r="T156" s="25"/>
      <c r="U156" s="26"/>
      <c r="X156" s="25">
        <v>2.0464866701710429</v>
      </c>
      <c r="Y156" s="26">
        <v>0.587970146700598</v>
      </c>
      <c r="AA156" s="4"/>
      <c r="AB156" s="5"/>
      <c r="AC156" s="4"/>
      <c r="AD156" s="5"/>
      <c r="AE156" s="4"/>
      <c r="AF156" s="5"/>
      <c r="AG156" s="4"/>
      <c r="AH156" s="5"/>
      <c r="AI156" s="4"/>
      <c r="AJ156" s="5"/>
      <c r="AK156" s="4"/>
      <c r="AL156" s="5"/>
      <c r="AM156" s="4"/>
      <c r="AN156" s="5"/>
      <c r="AO156" s="4"/>
      <c r="AP156" s="5"/>
      <c r="AQ156" s="4"/>
      <c r="AR156" s="5"/>
      <c r="AS156" s="4"/>
      <c r="AT156" s="5"/>
      <c r="AU156" s="4"/>
      <c r="AV156" s="5"/>
      <c r="AW156" s="4"/>
      <c r="AX156" s="5"/>
      <c r="AY156" s="4"/>
      <c r="AZ156" s="5"/>
      <c r="BA156" s="4"/>
      <c r="BB156" s="5"/>
      <c r="BC156" s="4"/>
      <c r="BD156" s="5"/>
      <c r="BE156" s="4"/>
      <c r="BF156" s="5"/>
      <c r="BG156" s="4"/>
      <c r="BH156" s="5"/>
      <c r="BI156" s="4"/>
      <c r="BJ156" s="5"/>
      <c r="BK156" s="4"/>
      <c r="BL156" s="5"/>
      <c r="BM156" s="4"/>
      <c r="BN156" s="5"/>
      <c r="BO156" s="4"/>
      <c r="BP156" s="5"/>
      <c r="BQ156" s="4"/>
      <c r="BR156" s="5"/>
      <c r="BS156" s="4"/>
      <c r="BT156" s="5"/>
      <c r="BU156" s="4"/>
      <c r="BV156" s="5"/>
      <c r="BW156" s="4"/>
      <c r="BX156" s="5"/>
      <c r="BY156" s="4"/>
      <c r="BZ156" s="5"/>
      <c r="CA156" s="4"/>
      <c r="CB156" s="5"/>
      <c r="CC156" s="4"/>
      <c r="CD156" s="5"/>
      <c r="CE156" s="4"/>
      <c r="CF156" s="5"/>
      <c r="CG156" s="4"/>
      <c r="CH156" s="5"/>
      <c r="CI156" s="4"/>
      <c r="CJ156" s="5"/>
      <c r="CK156" s="4"/>
      <c r="CL156" s="5"/>
      <c r="CN156" s="5"/>
      <c r="CO156" s="4"/>
      <c r="CP156" s="5"/>
      <c r="CQ156" s="4"/>
      <c r="CR156" s="5"/>
      <c r="CS156" s="4"/>
      <c r="CT156" s="5"/>
      <c r="CU156" s="4"/>
      <c r="CV156" s="5"/>
      <c r="CW156" s="4"/>
      <c r="CX156" s="5"/>
      <c r="CY156" s="4"/>
      <c r="CZ156" s="266"/>
      <c r="DA156" s="267"/>
      <c r="DB156" s="266"/>
      <c r="DC156" s="267"/>
      <c r="DD156" s="266"/>
      <c r="DE156" s="267"/>
      <c r="DF156" s="66"/>
      <c r="DG156" s="67"/>
      <c r="DH156" s="66"/>
      <c r="DI156" s="67"/>
      <c r="DJ156" s="66"/>
      <c r="DK156" s="67"/>
      <c r="DL156" s="66"/>
      <c r="DM156" s="67"/>
      <c r="DN156" s="66"/>
      <c r="DO156" s="67"/>
      <c r="DP156" s="66"/>
      <c r="DQ156" s="67"/>
      <c r="DR156" s="66"/>
      <c r="DS156" s="67"/>
      <c r="DT156" s="66"/>
      <c r="DU156" s="67"/>
      <c r="DV156" s="66"/>
      <c r="DW156" s="67"/>
      <c r="DX156" s="66"/>
      <c r="DY156" s="67"/>
      <c r="DZ156" s="66"/>
      <c r="EA156" s="67"/>
      <c r="EB156" s="66"/>
      <c r="EC156" s="67"/>
      <c r="ED156" s="66"/>
      <c r="EE156" s="67"/>
      <c r="EF156" s="66"/>
      <c r="EG156" s="67"/>
      <c r="EH156" s="66"/>
      <c r="EI156" s="67"/>
      <c r="EJ156" s="66"/>
      <c r="EK156" s="67"/>
      <c r="EL156" s="66"/>
      <c r="EM156" s="67"/>
      <c r="EN156" s="66"/>
      <c r="EO156" s="67"/>
      <c r="EP156" s="66"/>
      <c r="EQ156" s="67"/>
      <c r="ER156" s="66"/>
      <c r="ES156" s="67"/>
      <c r="ET156" s="66"/>
      <c r="EU156" s="67"/>
      <c r="EV156" s="66"/>
      <c r="EW156" s="67"/>
      <c r="EX156" s="66"/>
      <c r="EY156" s="67"/>
      <c r="EZ156" s="66"/>
      <c r="FA156" s="67"/>
      <c r="FB156" s="66"/>
      <c r="FC156" s="67"/>
      <c r="FD156" s="66"/>
      <c r="FE156" s="67"/>
      <c r="FF156" s="66"/>
      <c r="FG156" s="67"/>
      <c r="FH156" s="66"/>
      <c r="FI156" s="67"/>
      <c r="FJ156" s="66"/>
      <c r="FK156" s="67"/>
      <c r="FL156" s="66"/>
      <c r="FM156" s="67"/>
      <c r="FN156" s="66"/>
      <c r="FO156" s="67"/>
      <c r="FP156" s="66"/>
      <c r="FQ156" s="67"/>
      <c r="FR156" s="66"/>
      <c r="FS156" s="67"/>
      <c r="FT156" s="66"/>
      <c r="FU156" s="67"/>
      <c r="FV156" s="66"/>
      <c r="FW156" s="67"/>
      <c r="FX156" s="66"/>
      <c r="FY156" s="67"/>
      <c r="FZ156" s="66"/>
      <c r="GA156" s="67"/>
      <c r="GB156" s="66"/>
      <c r="GC156" s="67"/>
      <c r="GD156" s="66"/>
      <c r="GE156" s="67"/>
      <c r="GF156" s="66"/>
      <c r="GG156" s="67"/>
      <c r="GH156" s="66"/>
      <c r="GI156" s="67"/>
      <c r="GJ156" s="66"/>
      <c r="GK156" s="67"/>
      <c r="GL156" s="66"/>
      <c r="GM156" s="67"/>
      <c r="GN156" s="66"/>
      <c r="GO156" s="67"/>
      <c r="GP156" s="66"/>
      <c r="GQ156" s="67"/>
      <c r="GR156" s="66"/>
      <c r="GS156" s="67"/>
      <c r="GT156" s="66"/>
      <c r="GU156" s="67"/>
      <c r="GV156" s="66"/>
      <c r="GW156" s="67"/>
      <c r="GX156" s="66"/>
      <c r="GY156" s="67"/>
      <c r="GZ156" s="66"/>
      <c r="HA156" s="67"/>
      <c r="HB156" s="66"/>
      <c r="HC156" s="67"/>
      <c r="HD156" s="66"/>
      <c r="HE156" s="67"/>
      <c r="HF156" s="66"/>
      <c r="HG156" s="67"/>
      <c r="HH156" s="66"/>
      <c r="HI156" s="67"/>
      <c r="HJ156" s="66"/>
      <c r="HK156" s="67"/>
      <c r="HL156" s="66"/>
      <c r="HM156" s="67"/>
      <c r="HN156" s="66"/>
      <c r="HO156" s="67"/>
      <c r="HP156" s="66"/>
      <c r="HQ156" s="67"/>
      <c r="HR156" s="66"/>
      <c r="HS156" s="67"/>
      <c r="HT156" s="66"/>
      <c r="HU156" s="67"/>
      <c r="HV156" s="66"/>
      <c r="HW156" s="67"/>
      <c r="HX156" s="66"/>
      <c r="HY156" s="67"/>
      <c r="HZ156" s="66"/>
      <c r="IA156" s="67"/>
      <c r="IB156" s="66"/>
      <c r="IC156" s="67"/>
      <c r="ID156" s="66"/>
      <c r="IE156" s="67"/>
      <c r="IF156" s="66"/>
      <c r="IG156" s="67"/>
      <c r="IH156" s="66"/>
      <c r="II156" s="67"/>
      <c r="IJ156" s="66"/>
      <c r="IK156" s="67"/>
      <c r="IL156" s="66"/>
      <c r="IM156" s="67"/>
      <c r="IN156" s="66"/>
      <c r="IO156" s="67"/>
      <c r="IP156" s="66"/>
      <c r="IQ156" s="67"/>
      <c r="IR156" s="66"/>
      <c r="IS156" s="67"/>
      <c r="IT156" s="66"/>
      <c r="IU156" s="67"/>
      <c r="IV156" s="66"/>
      <c r="IW156" s="67"/>
      <c r="IX156" s="66"/>
      <c r="IY156" s="67"/>
      <c r="IZ156" s="66"/>
      <c r="JA156" s="67"/>
      <c r="JB156" s="66"/>
      <c r="JC156" s="67"/>
      <c r="JD156" s="66"/>
      <c r="JE156" s="67"/>
      <c r="JF156" s="66"/>
      <c r="JG156" s="67"/>
      <c r="JH156" s="66"/>
      <c r="JI156" s="67"/>
      <c r="JJ156" s="66"/>
      <c r="JK156" s="67"/>
      <c r="JL156" s="66"/>
      <c r="JM156" s="67"/>
      <c r="JN156" s="66"/>
      <c r="JO156" s="67"/>
      <c r="JP156" s="66"/>
      <c r="JQ156" s="67"/>
      <c r="JR156" s="66"/>
      <c r="JS156" s="67"/>
      <c r="JT156" s="66"/>
      <c r="JU156" s="67"/>
      <c r="JV156" s="66"/>
      <c r="JW156" s="67"/>
      <c r="JX156" s="66"/>
      <c r="JY156" s="67"/>
      <c r="JZ156" s="66"/>
      <c r="KA156" s="67"/>
      <c r="KB156" s="66"/>
      <c r="KC156" s="67"/>
      <c r="KD156" s="66"/>
      <c r="KE156" s="67"/>
      <c r="KF156" s="66"/>
      <c r="KG156" s="67"/>
      <c r="KH156" s="66"/>
      <c r="KI156" s="67"/>
      <c r="KJ156" s="66"/>
      <c r="KK156" s="67"/>
      <c r="KL156" s="66"/>
      <c r="KM156" s="67"/>
      <c r="KN156" s="66"/>
      <c r="KO156" s="67"/>
      <c r="KP156" s="66"/>
      <c r="KQ156" s="67"/>
      <c r="KR156" s="66"/>
      <c r="KS156" s="67"/>
      <c r="KT156" s="66"/>
      <c r="KU156" s="67"/>
      <c r="KV156" s="66"/>
      <c r="KW156" s="67"/>
      <c r="KX156" s="66"/>
      <c r="KY156" s="67"/>
      <c r="KZ156" s="66"/>
      <c r="LA156" s="67"/>
      <c r="LB156" s="66"/>
      <c r="LC156" s="67"/>
      <c r="LD156" s="66"/>
      <c r="LE156" s="67"/>
      <c r="LH156" s="3">
        <f t="shared" si="139"/>
        <v>2.0464866701710429</v>
      </c>
      <c r="LI156" s="10">
        <f t="shared" si="129"/>
        <v>0.587970146700598</v>
      </c>
      <c r="LK156" s="12">
        <f t="shared" si="137"/>
        <v>2.0464866701710429</v>
      </c>
      <c r="LL156" s="10" cm="1">
        <f t="array" ref="LL156">INDEX(drag_functions_data,Q156,(2*chosen_drag_function))*$B$3</f>
        <v>0.587970146700598</v>
      </c>
      <c r="LO156" s="3" t="e">
        <f t="shared" si="140"/>
        <v>#N/A</v>
      </c>
      <c r="LP156" s="10" t="e">
        <f t="shared" si="130"/>
        <v>#N/A</v>
      </c>
      <c r="LR156" s="12">
        <f t="shared" si="138"/>
        <v>0</v>
      </c>
      <c r="LS156" s="10" cm="1">
        <f t="array" ref="LS156">INDEX(drag_functions_data,Q156,(2*$B$6)) * $B$7</f>
        <v>0</v>
      </c>
    </row>
    <row r="157" spans="17:331" x14ac:dyDescent="0.25">
      <c r="Q157" s="38">
        <f t="shared" si="141"/>
        <v>142</v>
      </c>
      <c r="R157" s="5"/>
      <c r="T157" s="25"/>
      <c r="U157" s="26"/>
      <c r="X157" s="25">
        <v>2.067476826251879</v>
      </c>
      <c r="Y157" s="26">
        <v>0.58536067903760103</v>
      </c>
      <c r="AA157" s="4"/>
      <c r="AB157" s="5"/>
      <c r="AC157" s="4"/>
      <c r="AD157" s="5"/>
      <c r="AE157" s="4"/>
      <c r="AF157" s="5"/>
      <c r="AG157" s="4"/>
      <c r="AH157" s="5"/>
      <c r="AI157" s="4"/>
      <c r="AJ157" s="5"/>
      <c r="AK157" s="4"/>
      <c r="AL157" s="5"/>
      <c r="AM157" s="4"/>
      <c r="AN157" s="5"/>
      <c r="AO157" s="4"/>
      <c r="AP157" s="5"/>
      <c r="AQ157" s="4"/>
      <c r="AR157" s="5"/>
      <c r="AS157" s="4"/>
      <c r="AT157" s="5"/>
      <c r="AU157" s="4"/>
      <c r="AV157" s="5"/>
      <c r="AW157" s="4"/>
      <c r="AX157" s="5"/>
      <c r="AY157" s="4"/>
      <c r="AZ157" s="5"/>
      <c r="BA157" s="4"/>
      <c r="BB157" s="5"/>
      <c r="BC157" s="4"/>
      <c r="BD157" s="5"/>
      <c r="BE157" s="4"/>
      <c r="BF157" s="5"/>
      <c r="BG157" s="4"/>
      <c r="BH157" s="5"/>
      <c r="BI157" s="4"/>
      <c r="BJ157" s="5"/>
      <c r="BK157" s="4"/>
      <c r="BL157" s="5"/>
      <c r="BM157" s="4"/>
      <c r="BN157" s="5"/>
      <c r="BO157" s="4"/>
      <c r="BP157" s="5"/>
      <c r="BQ157" s="4"/>
      <c r="BR157" s="5"/>
      <c r="BS157" s="4"/>
      <c r="BT157" s="5"/>
      <c r="BU157" s="4"/>
      <c r="BV157" s="5"/>
      <c r="BW157" s="4"/>
      <c r="BX157" s="5"/>
      <c r="BY157" s="4"/>
      <c r="BZ157" s="5"/>
      <c r="CA157" s="4"/>
      <c r="CB157" s="5"/>
      <c r="CC157" s="4"/>
      <c r="CD157" s="5"/>
      <c r="CE157" s="4"/>
      <c r="CF157" s="5"/>
      <c r="CG157" s="4"/>
      <c r="CH157" s="5"/>
      <c r="CI157" s="4"/>
      <c r="CJ157" s="5"/>
      <c r="CK157" s="4"/>
      <c r="CL157" s="5"/>
      <c r="CN157" s="5"/>
      <c r="CO157" s="4"/>
      <c r="CP157" s="5"/>
      <c r="CQ157" s="4"/>
      <c r="CR157" s="5"/>
      <c r="CS157" s="4"/>
      <c r="CT157" s="5"/>
      <c r="CU157" s="4"/>
      <c r="CV157" s="5"/>
      <c r="CW157" s="4"/>
      <c r="CX157" s="5"/>
      <c r="CY157" s="4"/>
      <c r="CZ157" s="266"/>
      <c r="DA157" s="267"/>
      <c r="DB157" s="266"/>
      <c r="DC157" s="267"/>
      <c r="DD157" s="266"/>
      <c r="DE157" s="267"/>
      <c r="DF157" s="66"/>
      <c r="DG157" s="67"/>
      <c r="DH157" s="66"/>
      <c r="DI157" s="67"/>
      <c r="DJ157" s="66"/>
      <c r="DK157" s="67"/>
      <c r="DL157" s="66"/>
      <c r="DM157" s="67"/>
      <c r="DN157" s="66"/>
      <c r="DO157" s="67"/>
      <c r="DP157" s="66"/>
      <c r="DQ157" s="67"/>
      <c r="DR157" s="66"/>
      <c r="DS157" s="67"/>
      <c r="DT157" s="66"/>
      <c r="DU157" s="67"/>
      <c r="DV157" s="66"/>
      <c r="DW157" s="67"/>
      <c r="DX157" s="66"/>
      <c r="DY157" s="67"/>
      <c r="DZ157" s="66"/>
      <c r="EA157" s="67"/>
      <c r="EB157" s="66"/>
      <c r="EC157" s="67"/>
      <c r="ED157" s="66"/>
      <c r="EE157" s="67"/>
      <c r="EF157" s="66"/>
      <c r="EG157" s="67"/>
      <c r="EH157" s="66"/>
      <c r="EI157" s="67"/>
      <c r="EJ157" s="66"/>
      <c r="EK157" s="67"/>
      <c r="EL157" s="66"/>
      <c r="EM157" s="67"/>
      <c r="EN157" s="66"/>
      <c r="EO157" s="67"/>
      <c r="EP157" s="66"/>
      <c r="EQ157" s="67"/>
      <c r="ER157" s="66"/>
      <c r="ES157" s="67"/>
      <c r="ET157" s="66"/>
      <c r="EU157" s="67"/>
      <c r="EV157" s="66"/>
      <c r="EW157" s="67"/>
      <c r="EX157" s="66"/>
      <c r="EY157" s="67"/>
      <c r="EZ157" s="66"/>
      <c r="FA157" s="67"/>
      <c r="FB157" s="66"/>
      <c r="FC157" s="67"/>
      <c r="FD157" s="66"/>
      <c r="FE157" s="67"/>
      <c r="FF157" s="66"/>
      <c r="FG157" s="67"/>
      <c r="FH157" s="66"/>
      <c r="FI157" s="67"/>
      <c r="FJ157" s="66"/>
      <c r="FK157" s="67"/>
      <c r="FL157" s="66"/>
      <c r="FM157" s="67"/>
      <c r="FN157" s="66"/>
      <c r="FO157" s="67"/>
      <c r="FP157" s="66"/>
      <c r="FQ157" s="67"/>
      <c r="FR157" s="66"/>
      <c r="FS157" s="67"/>
      <c r="FT157" s="66"/>
      <c r="FU157" s="67"/>
      <c r="FV157" s="66"/>
      <c r="FW157" s="67"/>
      <c r="FX157" s="66"/>
      <c r="FY157" s="67"/>
      <c r="FZ157" s="66"/>
      <c r="GA157" s="67"/>
      <c r="GB157" s="66"/>
      <c r="GC157" s="67"/>
      <c r="GD157" s="66"/>
      <c r="GE157" s="67"/>
      <c r="GF157" s="66"/>
      <c r="GG157" s="67"/>
      <c r="GH157" s="66"/>
      <c r="GI157" s="67"/>
      <c r="GJ157" s="66"/>
      <c r="GK157" s="67"/>
      <c r="GL157" s="66"/>
      <c r="GM157" s="67"/>
      <c r="GN157" s="66"/>
      <c r="GO157" s="67"/>
      <c r="GP157" s="66"/>
      <c r="GQ157" s="67"/>
      <c r="GR157" s="66"/>
      <c r="GS157" s="67"/>
      <c r="GT157" s="66"/>
      <c r="GU157" s="67"/>
      <c r="GV157" s="66"/>
      <c r="GW157" s="67"/>
      <c r="GX157" s="66"/>
      <c r="GY157" s="67"/>
      <c r="GZ157" s="66"/>
      <c r="HA157" s="67"/>
      <c r="HB157" s="66"/>
      <c r="HC157" s="67"/>
      <c r="HD157" s="66"/>
      <c r="HE157" s="67"/>
      <c r="HF157" s="66"/>
      <c r="HG157" s="67"/>
      <c r="HH157" s="66"/>
      <c r="HI157" s="67"/>
      <c r="HJ157" s="66"/>
      <c r="HK157" s="67"/>
      <c r="HL157" s="66"/>
      <c r="HM157" s="67"/>
      <c r="HN157" s="66"/>
      <c r="HO157" s="67"/>
      <c r="HP157" s="66"/>
      <c r="HQ157" s="67"/>
      <c r="HR157" s="66"/>
      <c r="HS157" s="67"/>
      <c r="HT157" s="66"/>
      <c r="HU157" s="67"/>
      <c r="HV157" s="66"/>
      <c r="HW157" s="67"/>
      <c r="HX157" s="66"/>
      <c r="HY157" s="67"/>
      <c r="HZ157" s="66"/>
      <c r="IA157" s="67"/>
      <c r="IB157" s="66"/>
      <c r="IC157" s="67"/>
      <c r="ID157" s="66"/>
      <c r="IE157" s="67"/>
      <c r="IF157" s="66"/>
      <c r="IG157" s="67"/>
      <c r="IH157" s="66"/>
      <c r="II157" s="67"/>
      <c r="IJ157" s="66"/>
      <c r="IK157" s="67"/>
      <c r="IL157" s="66"/>
      <c r="IM157" s="67"/>
      <c r="IN157" s="66"/>
      <c r="IO157" s="67"/>
      <c r="IP157" s="66"/>
      <c r="IQ157" s="67"/>
      <c r="IR157" s="66"/>
      <c r="IS157" s="67"/>
      <c r="IT157" s="66"/>
      <c r="IU157" s="67"/>
      <c r="IV157" s="66"/>
      <c r="IW157" s="67"/>
      <c r="IX157" s="66"/>
      <c r="IY157" s="67"/>
      <c r="IZ157" s="66"/>
      <c r="JA157" s="67"/>
      <c r="JB157" s="66"/>
      <c r="JC157" s="67"/>
      <c r="JD157" s="66"/>
      <c r="JE157" s="67"/>
      <c r="JF157" s="66"/>
      <c r="JG157" s="67"/>
      <c r="JH157" s="66"/>
      <c r="JI157" s="67"/>
      <c r="JJ157" s="66"/>
      <c r="JK157" s="67"/>
      <c r="JL157" s="66"/>
      <c r="JM157" s="67"/>
      <c r="JN157" s="66"/>
      <c r="JO157" s="67"/>
      <c r="JP157" s="66"/>
      <c r="JQ157" s="67"/>
      <c r="JR157" s="66"/>
      <c r="JS157" s="67"/>
      <c r="JT157" s="66"/>
      <c r="JU157" s="67"/>
      <c r="JV157" s="66"/>
      <c r="JW157" s="67"/>
      <c r="JX157" s="66"/>
      <c r="JY157" s="67"/>
      <c r="JZ157" s="66"/>
      <c r="KA157" s="67"/>
      <c r="KB157" s="66"/>
      <c r="KC157" s="67"/>
      <c r="KD157" s="66"/>
      <c r="KE157" s="67"/>
      <c r="KF157" s="66"/>
      <c r="KG157" s="67"/>
      <c r="KH157" s="66"/>
      <c r="KI157" s="67"/>
      <c r="KJ157" s="66"/>
      <c r="KK157" s="67"/>
      <c r="KL157" s="66"/>
      <c r="KM157" s="67"/>
      <c r="KN157" s="66"/>
      <c r="KO157" s="67"/>
      <c r="KP157" s="66"/>
      <c r="KQ157" s="67"/>
      <c r="KR157" s="66"/>
      <c r="KS157" s="67"/>
      <c r="KT157" s="66"/>
      <c r="KU157" s="67"/>
      <c r="KV157" s="66"/>
      <c r="KW157" s="67"/>
      <c r="KX157" s="66"/>
      <c r="KY157" s="67"/>
      <c r="KZ157" s="66"/>
      <c r="LA157" s="67"/>
      <c r="LB157" s="66"/>
      <c r="LC157" s="67"/>
      <c r="LD157" s="66"/>
      <c r="LE157" s="67"/>
      <c r="LH157" s="3">
        <f t="shared" si="139"/>
        <v>2.067476826251879</v>
      </c>
      <c r="LI157" s="10">
        <f t="shared" si="129"/>
        <v>0.58536067903760103</v>
      </c>
      <c r="LK157" s="12">
        <f t="shared" si="137"/>
        <v>2.067476826251879</v>
      </c>
      <c r="LL157" s="10" cm="1">
        <f t="array" ref="LL157">INDEX(drag_functions_data,Q157,(2*chosen_drag_function))*$B$3</f>
        <v>0.58536067903760103</v>
      </c>
      <c r="LO157" s="3" t="e">
        <f t="shared" si="140"/>
        <v>#N/A</v>
      </c>
      <c r="LP157" s="10" t="e">
        <f t="shared" si="130"/>
        <v>#N/A</v>
      </c>
      <c r="LR157" s="12">
        <f t="shared" si="138"/>
        <v>0</v>
      </c>
      <c r="LS157" s="10" cm="1">
        <f t="array" ref="LS157">INDEX(drag_functions_data,Q157,(2*$B$6)) * $B$7</f>
        <v>0</v>
      </c>
    </row>
    <row r="158" spans="17:331" x14ac:dyDescent="0.25">
      <c r="Q158" s="38">
        <f t="shared" si="141"/>
        <v>143</v>
      </c>
      <c r="R158" s="5"/>
      <c r="T158" s="25"/>
      <c r="U158" s="26"/>
      <c r="X158" s="25">
        <v>2.0882560099253444</v>
      </c>
      <c r="Y158" s="26">
        <v>0.58274754986963706</v>
      </c>
      <c r="AA158" s="4"/>
      <c r="AB158" s="5"/>
      <c r="AC158" s="4"/>
      <c r="AD158" s="5"/>
      <c r="AE158" s="4"/>
      <c r="AF158" s="5"/>
      <c r="AG158" s="4"/>
      <c r="AH158" s="5"/>
      <c r="AI158" s="4"/>
      <c r="AJ158" s="5"/>
      <c r="AK158" s="4"/>
      <c r="AL158" s="5"/>
      <c r="AM158" s="4"/>
      <c r="AN158" s="5"/>
      <c r="AO158" s="4"/>
      <c r="AP158" s="5"/>
      <c r="AQ158" s="4"/>
      <c r="AR158" s="5"/>
      <c r="AS158" s="4"/>
      <c r="AT158" s="5"/>
      <c r="AU158" s="4"/>
      <c r="AV158" s="5"/>
      <c r="AW158" s="4"/>
      <c r="AX158" s="5"/>
      <c r="AY158" s="4"/>
      <c r="AZ158" s="5"/>
      <c r="BA158" s="4"/>
      <c r="BB158" s="5"/>
      <c r="BC158" s="4"/>
      <c r="BD158" s="5"/>
      <c r="BE158" s="4"/>
      <c r="BF158" s="5"/>
      <c r="BG158" s="4"/>
      <c r="BH158" s="5"/>
      <c r="BI158" s="4"/>
      <c r="BJ158" s="5"/>
      <c r="BK158" s="4"/>
      <c r="BL158" s="5"/>
      <c r="BM158" s="4"/>
      <c r="BN158" s="5"/>
      <c r="BO158" s="4"/>
      <c r="BP158" s="5"/>
      <c r="BQ158" s="4"/>
      <c r="BR158" s="5"/>
      <c r="BS158" s="4"/>
      <c r="BT158" s="5"/>
      <c r="BU158" s="4"/>
      <c r="BV158" s="5"/>
      <c r="BW158" s="4"/>
      <c r="BX158" s="5"/>
      <c r="BY158" s="4"/>
      <c r="BZ158" s="5"/>
      <c r="CA158" s="4"/>
      <c r="CB158" s="5"/>
      <c r="CC158" s="4"/>
      <c r="CD158" s="5"/>
      <c r="CE158" s="4"/>
      <c r="CF158" s="5"/>
      <c r="CG158" s="4"/>
      <c r="CH158" s="5"/>
      <c r="CI158" s="4"/>
      <c r="CJ158" s="5"/>
      <c r="CK158" s="4"/>
      <c r="CL158" s="5"/>
      <c r="CN158" s="5"/>
      <c r="CO158" s="4"/>
      <c r="CP158" s="5"/>
      <c r="CQ158" s="4"/>
      <c r="CR158" s="5"/>
      <c r="CS158" s="4"/>
      <c r="CT158" s="5"/>
      <c r="CU158" s="4"/>
      <c r="CV158" s="5"/>
      <c r="CW158" s="4"/>
      <c r="CX158" s="5"/>
      <c r="CY158" s="4"/>
      <c r="CZ158" s="266"/>
      <c r="DA158" s="267"/>
      <c r="DB158" s="266"/>
      <c r="DC158" s="267"/>
      <c r="DD158" s="266"/>
      <c r="DE158" s="267"/>
      <c r="DF158" s="66"/>
      <c r="DG158" s="67"/>
      <c r="DH158" s="66"/>
      <c r="DI158" s="67"/>
      <c r="DJ158" s="66"/>
      <c r="DK158" s="67"/>
      <c r="DL158" s="66"/>
      <c r="DM158" s="67"/>
      <c r="DN158" s="66"/>
      <c r="DO158" s="67"/>
      <c r="DP158" s="66"/>
      <c r="DQ158" s="67"/>
      <c r="DR158" s="66"/>
      <c r="DS158" s="67"/>
      <c r="DT158" s="66"/>
      <c r="DU158" s="67"/>
      <c r="DV158" s="66"/>
      <c r="DW158" s="67"/>
      <c r="DX158" s="66"/>
      <c r="DY158" s="67"/>
      <c r="DZ158" s="66"/>
      <c r="EA158" s="67"/>
      <c r="EB158" s="66"/>
      <c r="EC158" s="67"/>
      <c r="ED158" s="66"/>
      <c r="EE158" s="67"/>
      <c r="EF158" s="66"/>
      <c r="EG158" s="67"/>
      <c r="EH158" s="66"/>
      <c r="EI158" s="67"/>
      <c r="EJ158" s="66"/>
      <c r="EK158" s="67"/>
      <c r="EL158" s="66"/>
      <c r="EM158" s="67"/>
      <c r="EN158" s="66"/>
      <c r="EO158" s="67"/>
      <c r="EP158" s="66"/>
      <c r="EQ158" s="67"/>
      <c r="ER158" s="66"/>
      <c r="ES158" s="67"/>
      <c r="ET158" s="66"/>
      <c r="EU158" s="67"/>
      <c r="EV158" s="66"/>
      <c r="EW158" s="67"/>
      <c r="EX158" s="66"/>
      <c r="EY158" s="67"/>
      <c r="EZ158" s="66"/>
      <c r="FA158" s="67"/>
      <c r="FB158" s="66"/>
      <c r="FC158" s="67"/>
      <c r="FD158" s="66"/>
      <c r="FE158" s="67"/>
      <c r="FF158" s="66"/>
      <c r="FG158" s="67"/>
      <c r="FH158" s="66"/>
      <c r="FI158" s="67"/>
      <c r="FJ158" s="66"/>
      <c r="FK158" s="67"/>
      <c r="FL158" s="66"/>
      <c r="FM158" s="67"/>
      <c r="FN158" s="66"/>
      <c r="FO158" s="67"/>
      <c r="FP158" s="66"/>
      <c r="FQ158" s="67"/>
      <c r="FR158" s="66"/>
      <c r="FS158" s="67"/>
      <c r="FT158" s="66"/>
      <c r="FU158" s="67"/>
      <c r="FV158" s="66"/>
      <c r="FW158" s="67"/>
      <c r="FX158" s="66"/>
      <c r="FY158" s="67"/>
      <c r="FZ158" s="66"/>
      <c r="GA158" s="67"/>
      <c r="GB158" s="66"/>
      <c r="GC158" s="67"/>
      <c r="GD158" s="66"/>
      <c r="GE158" s="67"/>
      <c r="GF158" s="66"/>
      <c r="GG158" s="67"/>
      <c r="GH158" s="66"/>
      <c r="GI158" s="67"/>
      <c r="GJ158" s="66"/>
      <c r="GK158" s="67"/>
      <c r="GL158" s="66"/>
      <c r="GM158" s="67"/>
      <c r="GN158" s="66"/>
      <c r="GO158" s="67"/>
      <c r="GP158" s="66"/>
      <c r="GQ158" s="67"/>
      <c r="GR158" s="66"/>
      <c r="GS158" s="67"/>
      <c r="GT158" s="66"/>
      <c r="GU158" s="67"/>
      <c r="GV158" s="66"/>
      <c r="GW158" s="67"/>
      <c r="GX158" s="66"/>
      <c r="GY158" s="67"/>
      <c r="GZ158" s="66"/>
      <c r="HA158" s="67"/>
      <c r="HB158" s="66"/>
      <c r="HC158" s="67"/>
      <c r="HD158" s="66"/>
      <c r="HE158" s="67"/>
      <c r="HF158" s="66"/>
      <c r="HG158" s="67"/>
      <c r="HH158" s="66"/>
      <c r="HI158" s="67"/>
      <c r="HJ158" s="66"/>
      <c r="HK158" s="67"/>
      <c r="HL158" s="66"/>
      <c r="HM158" s="67"/>
      <c r="HN158" s="66"/>
      <c r="HO158" s="67"/>
      <c r="HP158" s="66"/>
      <c r="HQ158" s="67"/>
      <c r="HR158" s="66"/>
      <c r="HS158" s="67"/>
      <c r="HT158" s="66"/>
      <c r="HU158" s="67"/>
      <c r="HV158" s="66"/>
      <c r="HW158" s="67"/>
      <c r="HX158" s="66"/>
      <c r="HY158" s="67"/>
      <c r="HZ158" s="66"/>
      <c r="IA158" s="67"/>
      <c r="IB158" s="66"/>
      <c r="IC158" s="67"/>
      <c r="ID158" s="66"/>
      <c r="IE158" s="67"/>
      <c r="IF158" s="66"/>
      <c r="IG158" s="67"/>
      <c r="IH158" s="66"/>
      <c r="II158" s="67"/>
      <c r="IJ158" s="66"/>
      <c r="IK158" s="67"/>
      <c r="IL158" s="66"/>
      <c r="IM158" s="67"/>
      <c r="IN158" s="66"/>
      <c r="IO158" s="67"/>
      <c r="IP158" s="66"/>
      <c r="IQ158" s="67"/>
      <c r="IR158" s="66"/>
      <c r="IS158" s="67"/>
      <c r="IT158" s="66"/>
      <c r="IU158" s="67"/>
      <c r="IV158" s="66"/>
      <c r="IW158" s="67"/>
      <c r="IX158" s="66"/>
      <c r="IY158" s="67"/>
      <c r="IZ158" s="66"/>
      <c r="JA158" s="67"/>
      <c r="JB158" s="66"/>
      <c r="JC158" s="67"/>
      <c r="JD158" s="66"/>
      <c r="JE158" s="67"/>
      <c r="JF158" s="66"/>
      <c r="JG158" s="67"/>
      <c r="JH158" s="66"/>
      <c r="JI158" s="67"/>
      <c r="JJ158" s="66"/>
      <c r="JK158" s="67"/>
      <c r="JL158" s="66"/>
      <c r="JM158" s="67"/>
      <c r="JN158" s="66"/>
      <c r="JO158" s="67"/>
      <c r="JP158" s="66"/>
      <c r="JQ158" s="67"/>
      <c r="JR158" s="66"/>
      <c r="JS158" s="67"/>
      <c r="JT158" s="66"/>
      <c r="JU158" s="67"/>
      <c r="JV158" s="66"/>
      <c r="JW158" s="67"/>
      <c r="JX158" s="66"/>
      <c r="JY158" s="67"/>
      <c r="JZ158" s="66"/>
      <c r="KA158" s="67"/>
      <c r="KB158" s="66"/>
      <c r="KC158" s="67"/>
      <c r="KD158" s="66"/>
      <c r="KE158" s="67"/>
      <c r="KF158" s="66"/>
      <c r="KG158" s="67"/>
      <c r="KH158" s="66"/>
      <c r="KI158" s="67"/>
      <c r="KJ158" s="66"/>
      <c r="KK158" s="67"/>
      <c r="KL158" s="66"/>
      <c r="KM158" s="67"/>
      <c r="KN158" s="66"/>
      <c r="KO158" s="67"/>
      <c r="KP158" s="66"/>
      <c r="KQ158" s="67"/>
      <c r="KR158" s="66"/>
      <c r="KS158" s="67"/>
      <c r="KT158" s="66"/>
      <c r="KU158" s="67"/>
      <c r="KV158" s="66"/>
      <c r="KW158" s="67"/>
      <c r="KX158" s="66"/>
      <c r="KY158" s="67"/>
      <c r="KZ158" s="66"/>
      <c r="LA158" s="67"/>
      <c r="LB158" s="66"/>
      <c r="LC158" s="67"/>
      <c r="LD158" s="66"/>
      <c r="LE158" s="67"/>
      <c r="LH158" s="3">
        <f t="shared" si="139"/>
        <v>2.0882560099253444</v>
      </c>
      <c r="LI158" s="10">
        <f t="shared" si="129"/>
        <v>0.58274754986963706</v>
      </c>
      <c r="LK158" s="12">
        <f t="shared" si="137"/>
        <v>2.0882560099253444</v>
      </c>
      <c r="LL158" s="10" cm="1">
        <f t="array" ref="LL158">INDEX(drag_functions_data,Q158,(2*chosen_drag_function))*$B$3</f>
        <v>0.58274754986963706</v>
      </c>
      <c r="LO158" s="3" t="e">
        <f t="shared" si="140"/>
        <v>#N/A</v>
      </c>
      <c r="LP158" s="10" t="e">
        <f t="shared" si="130"/>
        <v>#N/A</v>
      </c>
      <c r="LR158" s="12">
        <f t="shared" si="138"/>
        <v>0</v>
      </c>
      <c r="LS158" s="10" cm="1">
        <f t="array" ref="LS158">INDEX(drag_functions_data,Q158,(2*$B$6)) * $B$7</f>
        <v>0</v>
      </c>
    </row>
    <row r="159" spans="17:331" x14ac:dyDescent="0.25">
      <c r="Q159" s="38">
        <f t="shared" si="141"/>
        <v>144</v>
      </c>
      <c r="R159" s="5"/>
      <c r="T159" s="25"/>
      <c r="U159" s="26"/>
      <c r="X159" s="25">
        <v>2.1088304575973145</v>
      </c>
      <c r="Y159" s="26">
        <v>0.58012626811836598</v>
      </c>
      <c r="AA159" s="4"/>
      <c r="AB159" s="5"/>
      <c r="AC159" s="4"/>
      <c r="AD159" s="5"/>
      <c r="AE159" s="4"/>
      <c r="AF159" s="5"/>
      <c r="AG159" s="4"/>
      <c r="AH159" s="5"/>
      <c r="AI159" s="4"/>
      <c r="AJ159" s="5"/>
      <c r="AK159" s="4"/>
      <c r="AL159" s="5"/>
      <c r="AM159" s="4"/>
      <c r="AN159" s="5"/>
      <c r="AO159" s="4"/>
      <c r="AP159" s="5"/>
      <c r="AQ159" s="4"/>
      <c r="AR159" s="5"/>
      <c r="AS159" s="4"/>
      <c r="AT159" s="5"/>
      <c r="AU159" s="4"/>
      <c r="AV159" s="5"/>
      <c r="AW159" s="4"/>
      <c r="AX159" s="5"/>
      <c r="AY159" s="4"/>
      <c r="AZ159" s="5"/>
      <c r="BA159" s="4"/>
      <c r="BB159" s="5"/>
      <c r="BC159" s="4"/>
      <c r="BD159" s="5"/>
      <c r="BE159" s="4"/>
      <c r="BF159" s="5"/>
      <c r="BG159" s="4"/>
      <c r="BH159" s="5"/>
      <c r="BI159" s="4"/>
      <c r="BJ159" s="5"/>
      <c r="BK159" s="4"/>
      <c r="BL159" s="5"/>
      <c r="BM159" s="4"/>
      <c r="BN159" s="5"/>
      <c r="BO159" s="4"/>
      <c r="BP159" s="5"/>
      <c r="BQ159" s="4"/>
      <c r="BR159" s="5"/>
      <c r="BS159" s="4"/>
      <c r="BV159" s="5"/>
      <c r="BW159" s="4"/>
      <c r="BZ159" s="5"/>
      <c r="CA159" s="4"/>
      <c r="CD159" s="5"/>
      <c r="CE159" s="4"/>
      <c r="CF159" s="5"/>
      <c r="CG159" s="4"/>
      <c r="CH159" s="5"/>
      <c r="CI159" s="4"/>
      <c r="CJ159" s="5"/>
      <c r="CK159" s="4"/>
      <c r="CL159" s="5"/>
      <c r="CN159" s="5"/>
      <c r="CO159" s="4"/>
      <c r="CP159" s="5"/>
      <c r="CQ159" s="4"/>
      <c r="CR159" s="5"/>
      <c r="CS159" s="4"/>
      <c r="CT159" s="5"/>
      <c r="CU159" s="4"/>
      <c r="CV159" s="5"/>
      <c r="CW159" s="4"/>
      <c r="CX159" s="5"/>
      <c r="CY159" s="4"/>
      <c r="CZ159" s="266"/>
      <c r="DA159" s="267"/>
      <c r="DB159" s="266"/>
      <c r="DC159" s="267"/>
      <c r="DD159" s="266"/>
      <c r="DE159" s="267"/>
      <c r="DF159" s="66"/>
      <c r="DG159" s="67"/>
      <c r="DH159" s="66"/>
      <c r="DI159" s="67"/>
      <c r="DJ159" s="66"/>
      <c r="DK159" s="67"/>
      <c r="DL159" s="66"/>
      <c r="DM159" s="67"/>
      <c r="DN159" s="66"/>
      <c r="DO159" s="67"/>
      <c r="DP159" s="66"/>
      <c r="DQ159" s="67"/>
      <c r="DR159" s="66"/>
      <c r="DS159" s="67"/>
      <c r="DT159" s="66"/>
      <c r="DU159" s="67"/>
      <c r="DV159" s="66"/>
      <c r="DW159" s="67"/>
      <c r="DX159" s="66"/>
      <c r="DY159" s="67"/>
      <c r="DZ159" s="66"/>
      <c r="EA159" s="67"/>
      <c r="EB159" s="66"/>
      <c r="EC159" s="67"/>
      <c r="ED159" s="66"/>
      <c r="EE159" s="67"/>
      <c r="EF159" s="66"/>
      <c r="EG159" s="67"/>
      <c r="EH159" s="66"/>
      <c r="EI159" s="67"/>
      <c r="EJ159" s="66"/>
      <c r="EK159" s="67"/>
      <c r="EL159" s="66"/>
      <c r="EM159" s="67"/>
      <c r="EN159" s="66"/>
      <c r="EO159" s="67"/>
      <c r="EP159" s="66"/>
      <c r="EQ159" s="67"/>
      <c r="ER159" s="66"/>
      <c r="ES159" s="67"/>
      <c r="ET159" s="66"/>
      <c r="EU159" s="67"/>
      <c r="EV159" s="66"/>
      <c r="EW159" s="67"/>
      <c r="EX159" s="66"/>
      <c r="EY159" s="67"/>
      <c r="EZ159" s="66"/>
      <c r="FA159" s="67"/>
      <c r="FB159" s="66"/>
      <c r="FC159" s="67"/>
      <c r="FD159" s="66"/>
      <c r="FE159" s="67"/>
      <c r="FF159" s="66"/>
      <c r="FG159" s="67"/>
      <c r="FH159" s="66"/>
      <c r="FI159" s="67"/>
      <c r="FJ159" s="66"/>
      <c r="FK159" s="67"/>
      <c r="FL159" s="66"/>
      <c r="FM159" s="67"/>
      <c r="FN159" s="66"/>
      <c r="FO159" s="67"/>
      <c r="FP159" s="66"/>
      <c r="FQ159" s="67"/>
      <c r="FR159" s="66"/>
      <c r="FS159" s="67"/>
      <c r="FT159" s="66"/>
      <c r="FU159" s="67"/>
      <c r="FV159" s="66"/>
      <c r="FW159" s="67"/>
      <c r="FX159" s="66"/>
      <c r="FY159" s="67"/>
      <c r="FZ159" s="66"/>
      <c r="GA159" s="67"/>
      <c r="GB159" s="66"/>
      <c r="GC159" s="67"/>
      <c r="GD159" s="66"/>
      <c r="GE159" s="67"/>
      <c r="GF159" s="66"/>
      <c r="GG159" s="67"/>
      <c r="GH159" s="66"/>
      <c r="GI159" s="67"/>
      <c r="GJ159" s="66"/>
      <c r="GK159" s="67"/>
      <c r="GL159" s="66"/>
      <c r="GM159" s="67"/>
      <c r="GN159" s="66"/>
      <c r="GO159" s="67"/>
      <c r="GP159" s="66"/>
      <c r="GQ159" s="67"/>
      <c r="GR159" s="66"/>
      <c r="GS159" s="67"/>
      <c r="GT159" s="66"/>
      <c r="GU159" s="67"/>
      <c r="GV159" s="66"/>
      <c r="GW159" s="67"/>
      <c r="GX159" s="66"/>
      <c r="GY159" s="67"/>
      <c r="GZ159" s="66"/>
      <c r="HA159" s="67"/>
      <c r="HB159" s="66"/>
      <c r="HC159" s="67"/>
      <c r="HD159" s="66"/>
      <c r="HE159" s="67"/>
      <c r="HF159" s="66"/>
      <c r="HG159" s="67"/>
      <c r="HH159" s="66"/>
      <c r="HI159" s="67"/>
      <c r="HJ159" s="66"/>
      <c r="HK159" s="67"/>
      <c r="HL159" s="66"/>
      <c r="HM159" s="67"/>
      <c r="HN159" s="66"/>
      <c r="HO159" s="67"/>
      <c r="HP159" s="66"/>
      <c r="HQ159" s="67"/>
      <c r="HR159" s="66"/>
      <c r="HS159" s="67"/>
      <c r="HT159" s="66"/>
      <c r="HU159" s="67"/>
      <c r="HV159" s="66"/>
      <c r="HW159" s="67"/>
      <c r="HX159" s="66"/>
      <c r="HY159" s="67"/>
      <c r="HZ159" s="66"/>
      <c r="IA159" s="67"/>
      <c r="IB159" s="66"/>
      <c r="IC159" s="67"/>
      <c r="ID159" s="66"/>
      <c r="IE159" s="67"/>
      <c r="IF159" s="66"/>
      <c r="IG159" s="67"/>
      <c r="IH159" s="66"/>
      <c r="II159" s="67"/>
      <c r="IJ159" s="66"/>
      <c r="IK159" s="67"/>
      <c r="IL159" s="66"/>
      <c r="IM159" s="67"/>
      <c r="IN159" s="66"/>
      <c r="IO159" s="67"/>
      <c r="IP159" s="66"/>
      <c r="IQ159" s="67"/>
      <c r="IR159" s="66"/>
      <c r="IS159" s="67"/>
      <c r="IT159" s="66"/>
      <c r="IU159" s="67"/>
      <c r="IV159" s="66"/>
      <c r="IW159" s="67"/>
      <c r="IX159" s="66"/>
      <c r="IY159" s="67"/>
      <c r="IZ159" s="66"/>
      <c r="JA159" s="67"/>
      <c r="JB159" s="66"/>
      <c r="JC159" s="67"/>
      <c r="JD159" s="66"/>
      <c r="JE159" s="67"/>
      <c r="JF159" s="66"/>
      <c r="JG159" s="67"/>
      <c r="JH159" s="66"/>
      <c r="JI159" s="67"/>
      <c r="JJ159" s="66"/>
      <c r="JK159" s="67"/>
      <c r="JL159" s="66"/>
      <c r="JM159" s="67"/>
      <c r="JN159" s="66"/>
      <c r="JO159" s="67"/>
      <c r="JP159" s="66"/>
      <c r="JQ159" s="67"/>
      <c r="JR159" s="66"/>
      <c r="JS159" s="67"/>
      <c r="JT159" s="66"/>
      <c r="JU159" s="67"/>
      <c r="JV159" s="66"/>
      <c r="JW159" s="67"/>
      <c r="JX159" s="66"/>
      <c r="JY159" s="67"/>
      <c r="JZ159" s="66"/>
      <c r="KA159" s="67"/>
      <c r="KB159" s="66"/>
      <c r="KC159" s="67"/>
      <c r="KD159" s="66"/>
      <c r="KE159" s="67"/>
      <c r="KF159" s="66"/>
      <c r="KG159" s="67"/>
      <c r="KH159" s="66"/>
      <c r="KI159" s="67"/>
      <c r="KJ159" s="66"/>
      <c r="KK159" s="67"/>
      <c r="KL159" s="66"/>
      <c r="KM159" s="67"/>
      <c r="KN159" s="66"/>
      <c r="KO159" s="67"/>
      <c r="KP159" s="66"/>
      <c r="KQ159" s="67"/>
      <c r="KR159" s="66"/>
      <c r="KS159" s="67"/>
      <c r="KT159" s="66"/>
      <c r="KU159" s="67"/>
      <c r="KV159" s="66"/>
      <c r="KW159" s="67"/>
      <c r="KX159" s="66"/>
      <c r="KY159" s="67"/>
      <c r="KZ159" s="66"/>
      <c r="LA159" s="67"/>
      <c r="LB159" s="66"/>
      <c r="LC159" s="67"/>
      <c r="LD159" s="66"/>
      <c r="LE159" s="67"/>
      <c r="LH159" s="3">
        <f t="shared" si="139"/>
        <v>2.1088304575973145</v>
      </c>
      <c r="LI159" s="10">
        <f t="shared" ref="LI159:LI222" si="142">IF(LK159&gt;LK158,LL159+0,NA())</f>
        <v>0.58012626811836598</v>
      </c>
      <c r="LK159" s="12">
        <f t="shared" si="137"/>
        <v>2.1088304575973145</v>
      </c>
      <c r="LL159" s="10" cm="1">
        <f t="array" ref="LL159">INDEX(drag_functions_data,Q159,(2*chosen_drag_function))*$B$3</f>
        <v>0.58012626811836598</v>
      </c>
      <c r="LO159" s="3" t="e">
        <f t="shared" si="140"/>
        <v>#N/A</v>
      </c>
      <c r="LP159" s="10" t="e">
        <f t="shared" ref="LP159:LP222" si="143">IF(LR159&gt;LR158,LS159+0,NA())</f>
        <v>#N/A</v>
      </c>
      <c r="LR159" s="12">
        <f t="shared" si="138"/>
        <v>0</v>
      </c>
      <c r="LS159" s="10" cm="1">
        <f t="array" ref="LS159">INDEX(drag_functions_data,Q159,(2*$B$6)) * $B$7</f>
        <v>0</v>
      </c>
    </row>
    <row r="160" spans="17:331" x14ac:dyDescent="0.25">
      <c r="Q160" s="38">
        <f t="shared" si="141"/>
        <v>145</v>
      </c>
      <c r="R160" s="5"/>
      <c r="T160" s="25"/>
      <c r="U160" s="26"/>
      <c r="X160" s="25">
        <v>2.1292061043475519</v>
      </c>
      <c r="Y160" s="26">
        <v>0.57762568105396983</v>
      </c>
      <c r="AA160" s="4"/>
      <c r="AB160" s="5"/>
      <c r="AC160" s="4"/>
      <c r="AD160" s="5"/>
      <c r="AE160" s="4"/>
      <c r="AF160" s="5"/>
      <c r="AG160" s="4"/>
      <c r="AH160" s="5"/>
      <c r="AI160" s="4"/>
      <c r="AJ160" s="5"/>
      <c r="AK160" s="4"/>
      <c r="AL160" s="5"/>
      <c r="AM160" s="4"/>
      <c r="AN160" s="5"/>
      <c r="AO160" s="4"/>
      <c r="AP160" s="5"/>
      <c r="AQ160" s="4"/>
      <c r="AR160" s="5"/>
      <c r="AS160" s="4"/>
      <c r="AT160" s="5"/>
      <c r="AU160" s="4"/>
      <c r="AV160" s="46"/>
      <c r="AW160" s="4"/>
      <c r="AX160" s="5"/>
      <c r="AY160" s="4"/>
      <c r="AZ160" s="5"/>
      <c r="BA160" s="4"/>
      <c r="BB160" s="5"/>
      <c r="BC160" s="4"/>
      <c r="BD160" s="5"/>
      <c r="BE160" s="4"/>
      <c r="BF160" s="5"/>
      <c r="BG160" s="4"/>
      <c r="BH160" s="5"/>
      <c r="BI160" s="4"/>
      <c r="BJ160" s="5"/>
      <c r="BK160" s="4"/>
      <c r="BL160" s="5"/>
      <c r="BM160" s="4"/>
      <c r="BN160" s="5"/>
      <c r="BO160" s="4"/>
      <c r="BP160" s="5"/>
      <c r="BQ160" s="4"/>
      <c r="BR160" s="5"/>
      <c r="BS160" s="4"/>
      <c r="BV160" s="5"/>
      <c r="BW160" s="4"/>
      <c r="BZ160" s="5"/>
      <c r="CA160" s="4"/>
      <c r="CD160" s="5"/>
      <c r="CE160" s="4"/>
      <c r="CF160" s="5"/>
      <c r="CG160" s="4"/>
      <c r="CH160" s="5"/>
      <c r="CI160" s="4"/>
      <c r="CJ160" s="5"/>
      <c r="CK160" s="4"/>
      <c r="CL160" s="5"/>
      <c r="CN160" s="5"/>
      <c r="CO160" s="4"/>
      <c r="CP160" s="5"/>
      <c r="CQ160" s="4"/>
      <c r="CR160" s="5"/>
      <c r="CS160" s="4"/>
      <c r="CT160" s="5"/>
      <c r="CU160" s="4"/>
      <c r="CV160" s="5"/>
      <c r="CW160" s="4"/>
      <c r="CX160" s="5"/>
      <c r="CY160" s="4"/>
      <c r="CZ160" s="266"/>
      <c r="DA160" s="267"/>
      <c r="DB160" s="266"/>
      <c r="DC160" s="267"/>
      <c r="DD160" s="266"/>
      <c r="DE160" s="267"/>
      <c r="DF160" s="66"/>
      <c r="DG160" s="67"/>
      <c r="DH160" s="66"/>
      <c r="DI160" s="67"/>
      <c r="DJ160" s="66"/>
      <c r="DK160" s="67"/>
      <c r="DL160" s="66"/>
      <c r="DM160" s="67"/>
      <c r="DN160" s="66"/>
      <c r="DO160" s="67"/>
      <c r="DP160" s="66"/>
      <c r="DQ160" s="67"/>
      <c r="DR160" s="66"/>
      <c r="DS160" s="67"/>
      <c r="DT160" s="66"/>
      <c r="DU160" s="67"/>
      <c r="DV160" s="66"/>
      <c r="DW160" s="67"/>
      <c r="DX160" s="66"/>
      <c r="DY160" s="67"/>
      <c r="DZ160" s="66"/>
      <c r="EA160" s="67"/>
      <c r="EB160" s="66"/>
      <c r="EC160" s="67"/>
      <c r="ED160" s="66"/>
      <c r="EE160" s="67"/>
      <c r="EF160" s="66"/>
      <c r="EG160" s="67"/>
      <c r="EH160" s="66"/>
      <c r="EI160" s="67"/>
      <c r="EJ160" s="66"/>
      <c r="EK160" s="67"/>
      <c r="EL160" s="66"/>
      <c r="EM160" s="67"/>
      <c r="EN160" s="66"/>
      <c r="EO160" s="67"/>
      <c r="EP160" s="66"/>
      <c r="EQ160" s="67"/>
      <c r="ER160" s="66"/>
      <c r="ES160" s="67"/>
      <c r="ET160" s="66"/>
      <c r="EU160" s="67"/>
      <c r="EV160" s="66"/>
      <c r="EW160" s="67"/>
      <c r="EX160" s="66"/>
      <c r="EY160" s="67"/>
      <c r="EZ160" s="66"/>
      <c r="FA160" s="67"/>
      <c r="FB160" s="66"/>
      <c r="FC160" s="67"/>
      <c r="FD160" s="66"/>
      <c r="FE160" s="67"/>
      <c r="FF160" s="66"/>
      <c r="FG160" s="67"/>
      <c r="FH160" s="66"/>
      <c r="FI160" s="67"/>
      <c r="FJ160" s="66"/>
      <c r="FK160" s="67"/>
      <c r="FL160" s="66"/>
      <c r="FM160" s="67"/>
      <c r="FN160" s="66"/>
      <c r="FO160" s="67"/>
      <c r="FP160" s="66"/>
      <c r="FQ160" s="67"/>
      <c r="FR160" s="66"/>
      <c r="FS160" s="67"/>
      <c r="FT160" s="66"/>
      <c r="FU160" s="67"/>
      <c r="FV160" s="66"/>
      <c r="FW160" s="67"/>
      <c r="FX160" s="66"/>
      <c r="FY160" s="67"/>
      <c r="FZ160" s="66"/>
      <c r="GA160" s="67"/>
      <c r="GB160" s="66"/>
      <c r="GC160" s="67"/>
      <c r="GD160" s="66"/>
      <c r="GE160" s="67"/>
      <c r="GF160" s="66"/>
      <c r="GG160" s="67"/>
      <c r="GH160" s="66"/>
      <c r="GI160" s="67"/>
      <c r="GJ160" s="66"/>
      <c r="GK160" s="67"/>
      <c r="GL160" s="66"/>
      <c r="GM160" s="67"/>
      <c r="GN160" s="66"/>
      <c r="GO160" s="67"/>
      <c r="GP160" s="66"/>
      <c r="GQ160" s="67"/>
      <c r="GR160" s="66"/>
      <c r="GS160" s="67"/>
      <c r="GT160" s="66"/>
      <c r="GU160" s="67"/>
      <c r="GV160" s="66"/>
      <c r="GW160" s="67"/>
      <c r="GX160" s="66"/>
      <c r="GY160" s="67"/>
      <c r="GZ160" s="66"/>
      <c r="HA160" s="67"/>
      <c r="HB160" s="66"/>
      <c r="HC160" s="67"/>
      <c r="HD160" s="66"/>
      <c r="HE160" s="67"/>
      <c r="HF160" s="66"/>
      <c r="HG160" s="67"/>
      <c r="HH160" s="66"/>
      <c r="HI160" s="67"/>
      <c r="HJ160" s="66"/>
      <c r="HK160" s="67"/>
      <c r="HL160" s="66"/>
      <c r="HM160" s="67"/>
      <c r="HN160" s="66"/>
      <c r="HO160" s="67"/>
      <c r="HP160" s="66"/>
      <c r="HQ160" s="67"/>
      <c r="HR160" s="66"/>
      <c r="HS160" s="67"/>
      <c r="HT160" s="66"/>
      <c r="HU160" s="67"/>
      <c r="HV160" s="66"/>
      <c r="HW160" s="67"/>
      <c r="HX160" s="66"/>
      <c r="HY160" s="67"/>
      <c r="HZ160" s="66"/>
      <c r="IA160" s="67"/>
      <c r="IB160" s="66"/>
      <c r="IC160" s="67"/>
      <c r="ID160" s="66"/>
      <c r="IE160" s="67"/>
      <c r="IF160" s="66"/>
      <c r="IG160" s="67"/>
      <c r="IH160" s="66"/>
      <c r="II160" s="67"/>
      <c r="IJ160" s="66"/>
      <c r="IK160" s="67"/>
      <c r="IL160" s="66"/>
      <c r="IM160" s="67"/>
      <c r="IN160" s="66"/>
      <c r="IO160" s="67"/>
      <c r="IP160" s="66"/>
      <c r="IQ160" s="67"/>
      <c r="IR160" s="66"/>
      <c r="IS160" s="67"/>
      <c r="IT160" s="66"/>
      <c r="IU160" s="67"/>
      <c r="IV160" s="66"/>
      <c r="IW160" s="67"/>
      <c r="IX160" s="66"/>
      <c r="IY160" s="67"/>
      <c r="IZ160" s="66"/>
      <c r="JA160" s="67"/>
      <c r="JB160" s="66"/>
      <c r="JC160" s="67"/>
      <c r="JD160" s="66"/>
      <c r="JE160" s="67"/>
      <c r="JF160" s="66"/>
      <c r="JG160" s="67"/>
      <c r="JH160" s="66"/>
      <c r="JI160" s="67"/>
      <c r="JJ160" s="66"/>
      <c r="JK160" s="67"/>
      <c r="JL160" s="66"/>
      <c r="JM160" s="67"/>
      <c r="JN160" s="66"/>
      <c r="JO160" s="67"/>
      <c r="JP160" s="66"/>
      <c r="JQ160" s="67"/>
      <c r="JR160" s="66"/>
      <c r="JS160" s="67"/>
      <c r="JT160" s="66"/>
      <c r="JU160" s="67"/>
      <c r="JV160" s="66"/>
      <c r="JW160" s="67"/>
      <c r="JX160" s="66"/>
      <c r="JY160" s="67"/>
      <c r="JZ160" s="66"/>
      <c r="KA160" s="67"/>
      <c r="KB160" s="66"/>
      <c r="KC160" s="67"/>
      <c r="KD160" s="66"/>
      <c r="KE160" s="67"/>
      <c r="KF160" s="66"/>
      <c r="KG160" s="67"/>
      <c r="KH160" s="66"/>
      <c r="KI160" s="67"/>
      <c r="KJ160" s="66"/>
      <c r="KK160" s="67"/>
      <c r="KL160" s="66"/>
      <c r="KM160" s="67"/>
      <c r="KN160" s="66"/>
      <c r="KO160" s="67"/>
      <c r="KP160" s="66"/>
      <c r="KQ160" s="67"/>
      <c r="KR160" s="66"/>
      <c r="KS160" s="67"/>
      <c r="KT160" s="66"/>
      <c r="KU160" s="67"/>
      <c r="KV160" s="66"/>
      <c r="KW160" s="67"/>
      <c r="KX160" s="66"/>
      <c r="KY160" s="67"/>
      <c r="KZ160" s="66"/>
      <c r="LA160" s="67"/>
      <c r="LB160" s="66"/>
      <c r="LC160" s="67"/>
      <c r="LD160" s="66"/>
      <c r="LE160" s="67"/>
      <c r="LH160" s="3">
        <f t="shared" si="139"/>
        <v>2.1292061043475519</v>
      </c>
      <c r="LI160" s="10">
        <f t="shared" si="142"/>
        <v>0.57762568105396983</v>
      </c>
      <c r="LK160" s="12">
        <f t="shared" si="137"/>
        <v>2.1292061043475519</v>
      </c>
      <c r="LL160" s="10" cm="1">
        <f t="array" ref="LL160">INDEX(drag_functions_data,Q160,(2*chosen_drag_function))*$B$3</f>
        <v>0.57762568105396983</v>
      </c>
      <c r="LO160" s="3" t="e">
        <f t="shared" si="140"/>
        <v>#N/A</v>
      </c>
      <c r="LP160" s="10" t="e">
        <f t="shared" si="143"/>
        <v>#N/A</v>
      </c>
      <c r="LR160" s="12">
        <f t="shared" si="138"/>
        <v>0</v>
      </c>
      <c r="LS160" s="10" cm="1">
        <f t="array" ref="LS160">INDEX(drag_functions_data,Q160,(2*$B$6)) * $B$7</f>
        <v>0</v>
      </c>
    </row>
    <row r="161" spans="17:331" x14ac:dyDescent="0.25">
      <c r="Q161" s="38">
        <f t="shared" si="141"/>
        <v>146</v>
      </c>
      <c r="R161" s="5"/>
      <c r="T161" s="25"/>
      <c r="U161" s="26"/>
      <c r="X161" s="25">
        <v>2.1493886039270924</v>
      </c>
      <c r="Y161" s="26">
        <v>0.57524023400323721</v>
      </c>
      <c r="AA161" s="4"/>
      <c r="AB161" s="5"/>
      <c r="AC161" s="4"/>
      <c r="AF161" s="5"/>
      <c r="AG161" s="4"/>
      <c r="AH161" s="5"/>
      <c r="AI161" s="4"/>
      <c r="AJ161" s="5"/>
      <c r="AK161" s="4"/>
      <c r="AL161" s="5"/>
      <c r="AM161" s="4"/>
      <c r="AN161" s="5"/>
      <c r="AO161" s="4"/>
      <c r="AP161" s="5"/>
      <c r="AQ161" s="4"/>
      <c r="AR161" s="5"/>
      <c r="AS161" s="4"/>
      <c r="AT161" s="5"/>
      <c r="AU161" s="4"/>
      <c r="AV161" s="46"/>
      <c r="AW161" s="4"/>
      <c r="AX161" s="5"/>
      <c r="AY161" s="4"/>
      <c r="AZ161" s="5"/>
      <c r="BA161" s="4"/>
      <c r="BB161" s="5"/>
      <c r="BC161" s="4"/>
      <c r="BD161" s="5"/>
      <c r="BE161" s="4"/>
      <c r="BF161" s="5"/>
      <c r="BG161" s="4"/>
      <c r="BH161" s="5"/>
      <c r="BI161" s="4"/>
      <c r="BJ161" s="5"/>
      <c r="BK161" s="4"/>
      <c r="BL161" s="5"/>
      <c r="BM161" s="4"/>
      <c r="BN161" s="5"/>
      <c r="BO161" s="4"/>
      <c r="BR161" s="5"/>
      <c r="BS161" s="4"/>
      <c r="BV161" s="5"/>
      <c r="BW161" s="4"/>
      <c r="BZ161" s="5"/>
      <c r="CA161" s="4"/>
      <c r="CD161" s="5"/>
      <c r="CE161" s="4"/>
      <c r="CF161" s="5"/>
      <c r="CG161" s="4"/>
      <c r="CH161" s="5"/>
      <c r="CI161" s="4"/>
      <c r="CJ161" s="5"/>
      <c r="CL161" s="5"/>
      <c r="CN161" s="5"/>
      <c r="CO161" s="4"/>
      <c r="CP161" s="5"/>
      <c r="CQ161" s="4"/>
      <c r="CR161" s="5"/>
      <c r="CS161" s="4"/>
      <c r="CT161" s="5"/>
      <c r="CU161" s="4"/>
      <c r="CV161" s="5"/>
      <c r="CW161" s="4"/>
      <c r="CX161" s="5"/>
      <c r="CY161" s="4"/>
      <c r="CZ161" s="266"/>
      <c r="DA161" s="267"/>
      <c r="DB161" s="266"/>
      <c r="DC161" s="267"/>
      <c r="DD161" s="266"/>
      <c r="DE161" s="267"/>
      <c r="DF161" s="66"/>
      <c r="DG161" s="67"/>
      <c r="DH161" s="66"/>
      <c r="DI161" s="67"/>
      <c r="DJ161" s="66"/>
      <c r="DK161" s="67"/>
      <c r="DL161" s="66"/>
      <c r="DM161" s="67"/>
      <c r="DN161" s="66"/>
      <c r="DO161" s="67"/>
      <c r="DP161" s="66"/>
      <c r="DQ161" s="67"/>
      <c r="DR161" s="66"/>
      <c r="DS161" s="67"/>
      <c r="DT161" s="66"/>
      <c r="DU161" s="67"/>
      <c r="DV161" s="66"/>
      <c r="DW161" s="67"/>
      <c r="DX161" s="66"/>
      <c r="DY161" s="67"/>
      <c r="DZ161" s="66"/>
      <c r="EA161" s="67"/>
      <c r="EB161" s="66"/>
      <c r="EC161" s="67"/>
      <c r="ED161" s="66"/>
      <c r="EE161" s="67"/>
      <c r="EF161" s="66"/>
      <c r="EG161" s="67"/>
      <c r="EH161" s="66"/>
      <c r="EI161" s="67"/>
      <c r="EJ161" s="66"/>
      <c r="EK161" s="67"/>
      <c r="EL161" s="66"/>
      <c r="EM161" s="67"/>
      <c r="EN161" s="66"/>
      <c r="EO161" s="67"/>
      <c r="EP161" s="66"/>
      <c r="EQ161" s="67"/>
      <c r="ER161" s="66"/>
      <c r="ES161" s="67"/>
      <c r="ET161" s="66"/>
      <c r="EU161" s="67"/>
      <c r="EV161" s="66"/>
      <c r="EW161" s="67"/>
      <c r="EX161" s="66"/>
      <c r="EY161" s="67"/>
      <c r="EZ161" s="66"/>
      <c r="FA161" s="67"/>
      <c r="FB161" s="66"/>
      <c r="FC161" s="67"/>
      <c r="FD161" s="66"/>
      <c r="FE161" s="67"/>
      <c r="FF161" s="66"/>
      <c r="FG161" s="67"/>
      <c r="FH161" s="66"/>
      <c r="FI161" s="67"/>
      <c r="FJ161" s="66"/>
      <c r="FK161" s="67"/>
      <c r="FL161" s="66"/>
      <c r="FM161" s="67"/>
      <c r="FN161" s="66"/>
      <c r="FO161" s="67"/>
      <c r="FP161" s="66"/>
      <c r="FQ161" s="67"/>
      <c r="FR161" s="66"/>
      <c r="FS161" s="67"/>
      <c r="FT161" s="66"/>
      <c r="FU161" s="67"/>
      <c r="FV161" s="66"/>
      <c r="FW161" s="67"/>
      <c r="FX161" s="66"/>
      <c r="FY161" s="67"/>
      <c r="FZ161" s="66"/>
      <c r="GA161" s="67"/>
      <c r="GB161" s="66"/>
      <c r="GC161" s="67"/>
      <c r="GD161" s="66"/>
      <c r="GE161" s="67"/>
      <c r="GF161" s="66"/>
      <c r="GG161" s="67"/>
      <c r="GH161" s="66"/>
      <c r="GI161" s="67"/>
      <c r="GJ161" s="66"/>
      <c r="GK161" s="67"/>
      <c r="GL161" s="66"/>
      <c r="GM161" s="67"/>
      <c r="GN161" s="66"/>
      <c r="GO161" s="67"/>
      <c r="GP161" s="66"/>
      <c r="GQ161" s="67"/>
      <c r="GR161" s="66"/>
      <c r="GS161" s="67"/>
      <c r="GT161" s="66"/>
      <c r="GU161" s="67"/>
      <c r="GV161" s="66"/>
      <c r="GW161" s="67"/>
      <c r="GX161" s="66"/>
      <c r="GY161" s="67"/>
      <c r="GZ161" s="66"/>
      <c r="HA161" s="67"/>
      <c r="HB161" s="66"/>
      <c r="HC161" s="67"/>
      <c r="HD161" s="66"/>
      <c r="HE161" s="67"/>
      <c r="HF161" s="66"/>
      <c r="HG161" s="67"/>
      <c r="HH161" s="66"/>
      <c r="HI161" s="67"/>
      <c r="HJ161" s="66"/>
      <c r="HK161" s="67"/>
      <c r="HL161" s="66"/>
      <c r="HM161" s="67"/>
      <c r="HN161" s="66"/>
      <c r="HO161" s="67"/>
      <c r="HP161" s="66"/>
      <c r="HQ161" s="67"/>
      <c r="HR161" s="66"/>
      <c r="HS161" s="67"/>
      <c r="HT161" s="66"/>
      <c r="HU161" s="67"/>
      <c r="HV161" s="66"/>
      <c r="HW161" s="67"/>
      <c r="HX161" s="66"/>
      <c r="HY161" s="67"/>
      <c r="HZ161" s="66"/>
      <c r="IA161" s="67"/>
      <c r="IB161" s="66"/>
      <c r="IC161" s="67"/>
      <c r="ID161" s="66"/>
      <c r="IE161" s="67"/>
      <c r="IF161" s="66"/>
      <c r="IG161" s="67"/>
      <c r="IH161" s="66"/>
      <c r="II161" s="67"/>
      <c r="IJ161" s="66"/>
      <c r="IK161" s="67"/>
      <c r="IL161" s="66"/>
      <c r="IM161" s="67"/>
      <c r="IN161" s="66"/>
      <c r="IO161" s="67"/>
      <c r="IP161" s="66"/>
      <c r="IQ161" s="67"/>
      <c r="IR161" s="66"/>
      <c r="IS161" s="67"/>
      <c r="IT161" s="66"/>
      <c r="IU161" s="67"/>
      <c r="IV161" s="66"/>
      <c r="IW161" s="67"/>
      <c r="IX161" s="66"/>
      <c r="IY161" s="67"/>
      <c r="IZ161" s="66"/>
      <c r="JA161" s="67"/>
      <c r="JB161" s="66"/>
      <c r="JC161" s="67"/>
      <c r="JD161" s="66"/>
      <c r="JE161" s="67"/>
      <c r="JF161" s="66"/>
      <c r="JG161" s="67"/>
      <c r="JH161" s="66"/>
      <c r="JI161" s="67"/>
      <c r="JJ161" s="66"/>
      <c r="JK161" s="67"/>
      <c r="JL161" s="66"/>
      <c r="JM161" s="67"/>
      <c r="JN161" s="66"/>
      <c r="JO161" s="67"/>
      <c r="JP161" s="66"/>
      <c r="JQ161" s="67"/>
      <c r="JR161" s="66"/>
      <c r="JS161" s="67"/>
      <c r="JT161" s="66"/>
      <c r="JU161" s="67"/>
      <c r="JV161" s="66"/>
      <c r="JW161" s="67"/>
      <c r="JX161" s="66"/>
      <c r="JY161" s="67"/>
      <c r="JZ161" s="66"/>
      <c r="KA161" s="67"/>
      <c r="KB161" s="66"/>
      <c r="KC161" s="67"/>
      <c r="KD161" s="66"/>
      <c r="KE161" s="67"/>
      <c r="KF161" s="66"/>
      <c r="KG161" s="67"/>
      <c r="KH161" s="66"/>
      <c r="KI161" s="67"/>
      <c r="KJ161" s="66"/>
      <c r="KK161" s="67"/>
      <c r="KL161" s="66"/>
      <c r="KM161" s="67"/>
      <c r="KN161" s="66"/>
      <c r="KO161" s="67"/>
      <c r="KP161" s="66"/>
      <c r="KQ161" s="67"/>
      <c r="KR161" s="66"/>
      <c r="KS161" s="67"/>
      <c r="KT161" s="66"/>
      <c r="KU161" s="67"/>
      <c r="KV161" s="66"/>
      <c r="KW161" s="67"/>
      <c r="KX161" s="66"/>
      <c r="KY161" s="67"/>
      <c r="KZ161" s="66"/>
      <c r="LA161" s="67"/>
      <c r="LB161" s="66"/>
      <c r="LC161" s="67"/>
      <c r="LD161" s="66"/>
      <c r="LE161" s="67"/>
      <c r="LH161" s="3">
        <f t="shared" si="139"/>
        <v>2.1493886039270924</v>
      </c>
      <c r="LI161" s="10">
        <f t="shared" si="142"/>
        <v>0.57524023400323721</v>
      </c>
      <c r="LK161" s="12">
        <f t="shared" si="137"/>
        <v>2.1493886039270924</v>
      </c>
      <c r="LL161" s="10" cm="1">
        <f t="array" ref="LL161">INDEX(drag_functions_data,Q161,(2*chosen_drag_function))*$B$3</f>
        <v>0.57524023400323721</v>
      </c>
      <c r="LO161" s="3" t="e">
        <f t="shared" si="140"/>
        <v>#N/A</v>
      </c>
      <c r="LP161" s="10" t="e">
        <f t="shared" si="143"/>
        <v>#N/A</v>
      </c>
      <c r="LR161" s="12">
        <f t="shared" si="138"/>
        <v>0</v>
      </c>
      <c r="LS161" s="10" cm="1">
        <f t="array" ref="LS161">INDEX(drag_functions_data,Q161,(2*$B$6)) * $B$7</f>
        <v>0</v>
      </c>
    </row>
    <row r="162" spans="17:331" x14ac:dyDescent="0.25">
      <c r="Q162" s="38">
        <f t="shared" si="141"/>
        <v>147</v>
      </c>
      <c r="R162" s="5"/>
      <c r="T162" s="25"/>
      <c r="U162" s="26"/>
      <c r="X162" s="25">
        <v>2.1693833470810167</v>
      </c>
      <c r="Y162" s="26">
        <v>0.5728328220853367</v>
      </c>
      <c r="AA162" s="4"/>
      <c r="AB162" s="5"/>
      <c r="AC162" s="4"/>
      <c r="AF162" s="5"/>
      <c r="AG162" s="4"/>
      <c r="AH162" s="5"/>
      <c r="AI162" s="4"/>
      <c r="AJ162" s="5"/>
      <c r="AK162" s="4"/>
      <c r="AL162" s="5"/>
      <c r="AM162" s="4"/>
      <c r="AN162" s="5"/>
      <c r="AO162" s="4"/>
      <c r="AP162" s="5"/>
      <c r="AQ162" s="4"/>
      <c r="AR162" s="5"/>
      <c r="AS162" s="4"/>
      <c r="AT162" s="5"/>
      <c r="AU162" s="4"/>
      <c r="AV162" s="46"/>
      <c r="AW162" s="4"/>
      <c r="AX162" s="5"/>
      <c r="AY162" s="4"/>
      <c r="AZ162" s="5"/>
      <c r="BA162" s="4"/>
      <c r="BB162" s="5"/>
      <c r="BC162" s="4"/>
      <c r="BD162" s="5"/>
      <c r="BE162" s="4"/>
      <c r="BF162" s="5"/>
      <c r="BG162" s="4"/>
      <c r="BH162" s="5"/>
      <c r="BI162" s="4"/>
      <c r="BJ162" s="5"/>
      <c r="BK162" s="4"/>
      <c r="BL162" s="5"/>
      <c r="BM162" s="4"/>
      <c r="BN162" s="5"/>
      <c r="BO162" s="4"/>
      <c r="BR162" s="5"/>
      <c r="BS162" s="4"/>
      <c r="BV162" s="5"/>
      <c r="BW162" s="4"/>
      <c r="BZ162" s="5"/>
      <c r="CA162" s="4"/>
      <c r="CD162" s="5"/>
      <c r="CE162" s="4"/>
      <c r="CF162" s="5"/>
      <c r="CG162" s="4"/>
      <c r="CH162" s="5"/>
      <c r="CI162" s="4"/>
      <c r="CJ162" s="5"/>
      <c r="CL162" s="5"/>
      <c r="CN162" s="5"/>
      <c r="CO162" s="4"/>
      <c r="CP162" s="5"/>
      <c r="CQ162" s="4"/>
      <c r="CR162" s="5"/>
      <c r="CS162" s="4"/>
      <c r="CT162" s="5"/>
      <c r="CU162" s="4"/>
      <c r="CV162" s="5"/>
      <c r="CW162" s="4"/>
      <c r="CX162" s="5"/>
      <c r="CY162" s="4"/>
      <c r="CZ162" s="266"/>
      <c r="DA162" s="267"/>
      <c r="DB162" s="266"/>
      <c r="DC162" s="267"/>
      <c r="DD162" s="266"/>
      <c r="DE162" s="267"/>
      <c r="DF162" s="66"/>
      <c r="DG162" s="67"/>
      <c r="DH162" s="66"/>
      <c r="DI162" s="67"/>
      <c r="DJ162" s="66"/>
      <c r="DK162" s="67"/>
      <c r="DL162" s="66"/>
      <c r="DM162" s="67"/>
      <c r="DN162" s="66"/>
      <c r="DO162" s="67"/>
      <c r="DP162" s="66"/>
      <c r="DQ162" s="67"/>
      <c r="DR162" s="66"/>
      <c r="DS162" s="67"/>
      <c r="DT162" s="66"/>
      <c r="DU162" s="67"/>
      <c r="DV162" s="66"/>
      <c r="DW162" s="67"/>
      <c r="DX162" s="66"/>
      <c r="DY162" s="67"/>
      <c r="DZ162" s="66"/>
      <c r="EA162" s="67"/>
      <c r="EB162" s="66"/>
      <c r="EC162" s="67"/>
      <c r="ED162" s="66"/>
      <c r="EE162" s="67"/>
      <c r="EF162" s="66"/>
      <c r="EG162" s="67"/>
      <c r="EH162" s="66"/>
      <c r="EI162" s="67"/>
      <c r="EJ162" s="66"/>
      <c r="EK162" s="67"/>
      <c r="EL162" s="66"/>
      <c r="EM162" s="67"/>
      <c r="EN162" s="66"/>
      <c r="EO162" s="67"/>
      <c r="EP162" s="66"/>
      <c r="EQ162" s="67"/>
      <c r="ER162" s="66"/>
      <c r="ES162" s="67"/>
      <c r="ET162" s="66"/>
      <c r="EU162" s="67"/>
      <c r="EV162" s="66"/>
      <c r="EW162" s="67"/>
      <c r="EX162" s="66"/>
      <c r="EY162" s="67"/>
      <c r="EZ162" s="66"/>
      <c r="FA162" s="67"/>
      <c r="FB162" s="66"/>
      <c r="FC162" s="67"/>
      <c r="FD162" s="66"/>
      <c r="FE162" s="67"/>
      <c r="FF162" s="66"/>
      <c r="FG162" s="67"/>
      <c r="FH162" s="66"/>
      <c r="FI162" s="67"/>
      <c r="FJ162" s="66"/>
      <c r="FK162" s="67"/>
      <c r="FL162" s="66"/>
      <c r="FM162" s="67"/>
      <c r="FN162" s="66"/>
      <c r="FO162" s="67"/>
      <c r="FP162" s="66"/>
      <c r="FQ162" s="67"/>
      <c r="FR162" s="66"/>
      <c r="FS162" s="67"/>
      <c r="FT162" s="66"/>
      <c r="FU162" s="67"/>
      <c r="FV162" s="66"/>
      <c r="FW162" s="67"/>
      <c r="FX162" s="66"/>
      <c r="FY162" s="67"/>
      <c r="FZ162" s="66"/>
      <c r="GA162" s="67"/>
      <c r="GB162" s="66"/>
      <c r="GC162" s="67"/>
      <c r="GD162" s="66"/>
      <c r="GE162" s="67"/>
      <c r="GF162" s="66"/>
      <c r="GG162" s="67"/>
      <c r="GH162" s="66"/>
      <c r="GI162" s="67"/>
      <c r="GJ162" s="66"/>
      <c r="GK162" s="67"/>
      <c r="GL162" s="66"/>
      <c r="GM162" s="67"/>
      <c r="GN162" s="66"/>
      <c r="GO162" s="67"/>
      <c r="GP162" s="66"/>
      <c r="GQ162" s="67"/>
      <c r="GR162" s="66"/>
      <c r="GS162" s="67"/>
      <c r="GT162" s="66"/>
      <c r="GU162" s="67"/>
      <c r="GV162" s="66"/>
      <c r="GW162" s="67"/>
      <c r="GX162" s="66"/>
      <c r="GY162" s="67"/>
      <c r="GZ162" s="66"/>
      <c r="HA162" s="67"/>
      <c r="HB162" s="66"/>
      <c r="HC162" s="67"/>
      <c r="HD162" s="66"/>
      <c r="HE162" s="67"/>
      <c r="HF162" s="66"/>
      <c r="HG162" s="67"/>
      <c r="HH162" s="66"/>
      <c r="HI162" s="67"/>
      <c r="HJ162" s="66"/>
      <c r="HK162" s="67"/>
      <c r="HL162" s="66"/>
      <c r="HM162" s="67"/>
      <c r="HN162" s="66"/>
      <c r="HO162" s="67"/>
      <c r="HP162" s="66"/>
      <c r="HQ162" s="67"/>
      <c r="HR162" s="66"/>
      <c r="HS162" s="67"/>
      <c r="HT162" s="66"/>
      <c r="HU162" s="67"/>
      <c r="HV162" s="66"/>
      <c r="HW162" s="67"/>
      <c r="HX162" s="66"/>
      <c r="HY162" s="67"/>
      <c r="HZ162" s="66"/>
      <c r="IA162" s="67"/>
      <c r="IB162" s="66"/>
      <c r="IC162" s="67"/>
      <c r="ID162" s="66"/>
      <c r="IE162" s="67"/>
      <c r="IF162" s="66"/>
      <c r="IG162" s="67"/>
      <c r="IH162" s="66"/>
      <c r="II162" s="67"/>
      <c r="IJ162" s="66"/>
      <c r="IK162" s="67"/>
      <c r="IL162" s="66"/>
      <c r="IM162" s="67"/>
      <c r="IN162" s="66"/>
      <c r="IO162" s="67"/>
      <c r="IP162" s="66"/>
      <c r="IQ162" s="67"/>
      <c r="IR162" s="66"/>
      <c r="IS162" s="67"/>
      <c r="IT162" s="66"/>
      <c r="IU162" s="67"/>
      <c r="IV162" s="66"/>
      <c r="IW162" s="67"/>
      <c r="IX162" s="66"/>
      <c r="IY162" s="67"/>
      <c r="IZ162" s="66"/>
      <c r="JA162" s="67"/>
      <c r="JB162" s="66"/>
      <c r="JC162" s="67"/>
      <c r="JD162" s="66"/>
      <c r="JE162" s="67"/>
      <c r="JF162" s="66"/>
      <c r="JG162" s="67"/>
      <c r="JH162" s="66"/>
      <c r="JI162" s="67"/>
      <c r="JJ162" s="66"/>
      <c r="JK162" s="67"/>
      <c r="JL162" s="66"/>
      <c r="JM162" s="67"/>
      <c r="JN162" s="66"/>
      <c r="JO162" s="67"/>
      <c r="JP162" s="66"/>
      <c r="JQ162" s="67"/>
      <c r="JR162" s="66"/>
      <c r="JS162" s="67"/>
      <c r="JT162" s="66"/>
      <c r="JU162" s="67"/>
      <c r="JV162" s="66"/>
      <c r="JW162" s="67"/>
      <c r="JX162" s="66"/>
      <c r="JY162" s="67"/>
      <c r="JZ162" s="66"/>
      <c r="KA162" s="67"/>
      <c r="KB162" s="66"/>
      <c r="KC162" s="67"/>
      <c r="KD162" s="66"/>
      <c r="KE162" s="67"/>
      <c r="KF162" s="66"/>
      <c r="KG162" s="67"/>
      <c r="KH162" s="66"/>
      <c r="KI162" s="67"/>
      <c r="KJ162" s="66"/>
      <c r="KK162" s="67"/>
      <c r="KL162" s="66"/>
      <c r="KM162" s="67"/>
      <c r="KN162" s="66"/>
      <c r="KO162" s="67"/>
      <c r="KP162" s="66"/>
      <c r="KQ162" s="67"/>
      <c r="KR162" s="66"/>
      <c r="KS162" s="67"/>
      <c r="KT162" s="66"/>
      <c r="KU162" s="67"/>
      <c r="KV162" s="66"/>
      <c r="KW162" s="67"/>
      <c r="KX162" s="66"/>
      <c r="KY162" s="67"/>
      <c r="KZ162" s="66"/>
      <c r="LA162" s="67"/>
      <c r="LB162" s="66"/>
      <c r="LC162" s="67"/>
      <c r="LD162" s="66"/>
      <c r="LE162" s="67"/>
      <c r="LH162" s="3">
        <f t="shared" si="139"/>
        <v>2.1693833470810167</v>
      </c>
      <c r="LI162" s="10">
        <f t="shared" si="142"/>
        <v>0.5728328220853367</v>
      </c>
      <c r="LK162" s="12">
        <f t="shared" si="137"/>
        <v>2.1693833470810167</v>
      </c>
      <c r="LL162" s="10" cm="1">
        <f t="array" ref="LL162">INDEX(drag_functions_data,Q162,(2*chosen_drag_function))*$B$3</f>
        <v>0.5728328220853367</v>
      </c>
      <c r="LO162" s="3" t="e">
        <f t="shared" si="140"/>
        <v>#N/A</v>
      </c>
      <c r="LP162" s="10" t="e">
        <f t="shared" si="143"/>
        <v>#N/A</v>
      </c>
      <c r="LR162" s="12">
        <f t="shared" si="138"/>
        <v>0</v>
      </c>
      <c r="LS162" s="10" cm="1">
        <f t="array" ref="LS162">INDEX(drag_functions_data,Q162,(2*$B$6)) * $B$7</f>
        <v>0</v>
      </c>
    </row>
    <row r="163" spans="17:331" x14ac:dyDescent="0.25">
      <c r="Q163" s="38">
        <f t="shared" si="141"/>
        <v>148</v>
      </c>
      <c r="R163" s="5"/>
      <c r="T163" s="25"/>
      <c r="U163" s="26"/>
      <c r="X163" s="25">
        <v>2.189195478364875</v>
      </c>
      <c r="Y163" s="26">
        <v>0.57053153439884952</v>
      </c>
      <c r="AA163" s="4"/>
      <c r="AB163" s="5"/>
      <c r="AC163" s="4"/>
      <c r="AF163" s="5"/>
      <c r="AG163" s="4"/>
      <c r="AH163" s="5"/>
      <c r="AI163" s="4"/>
      <c r="AJ163" s="5"/>
      <c r="AK163" s="4"/>
      <c r="AL163" s="5"/>
      <c r="AM163" s="4"/>
      <c r="AN163" s="5"/>
      <c r="AO163" s="4"/>
      <c r="AP163" s="5"/>
      <c r="AQ163" s="4"/>
      <c r="AR163" s="5"/>
      <c r="AS163" s="4"/>
      <c r="AT163" s="5"/>
      <c r="AU163" s="4"/>
      <c r="AV163" s="46"/>
      <c r="AW163" s="4"/>
      <c r="AX163" s="5"/>
      <c r="AY163" s="4"/>
      <c r="AZ163" s="5"/>
      <c r="BA163" s="4"/>
      <c r="BB163" s="5"/>
      <c r="BC163" s="4"/>
      <c r="BD163" s="5"/>
      <c r="BE163" s="4"/>
      <c r="BF163" s="5"/>
      <c r="BG163" s="4"/>
      <c r="BH163" s="5"/>
      <c r="BI163" s="4"/>
      <c r="BJ163" s="5"/>
      <c r="BK163" s="4"/>
      <c r="BL163" s="5"/>
      <c r="BM163" s="4"/>
      <c r="BN163" s="5"/>
      <c r="BO163" s="4"/>
      <c r="BR163" s="5"/>
      <c r="BS163" s="4"/>
      <c r="BV163" s="5"/>
      <c r="BW163" s="4"/>
      <c r="BZ163" s="5"/>
      <c r="CA163" s="4"/>
      <c r="CD163" s="5"/>
      <c r="CE163" s="4"/>
      <c r="CF163" s="5"/>
      <c r="CG163" s="4"/>
      <c r="CH163" s="5"/>
      <c r="CI163" s="4"/>
      <c r="CJ163" s="5"/>
      <c r="CL163" s="5"/>
      <c r="CN163" s="5"/>
      <c r="CO163" s="4"/>
      <c r="CP163" s="5"/>
      <c r="CQ163" s="4"/>
      <c r="CR163" s="5"/>
      <c r="CS163" s="4"/>
      <c r="CT163" s="5"/>
      <c r="CU163" s="4"/>
      <c r="CV163" s="5"/>
      <c r="CW163" s="4"/>
      <c r="CX163" s="5"/>
      <c r="CY163" s="4"/>
      <c r="CZ163" s="266"/>
      <c r="DA163" s="267"/>
      <c r="DB163" s="266"/>
      <c r="DC163" s="267"/>
      <c r="DD163" s="266"/>
      <c r="DE163" s="267"/>
      <c r="DF163" s="66"/>
      <c r="DG163" s="67"/>
      <c r="DH163" s="66"/>
      <c r="DI163" s="67"/>
      <c r="DJ163" s="66"/>
      <c r="DK163" s="67"/>
      <c r="DL163" s="66"/>
      <c r="DM163" s="67"/>
      <c r="DN163" s="66"/>
      <c r="DO163" s="67"/>
      <c r="DP163" s="66"/>
      <c r="DQ163" s="67"/>
      <c r="DR163" s="66"/>
      <c r="DS163" s="67"/>
      <c r="DT163" s="66"/>
      <c r="DU163" s="67"/>
      <c r="DV163" s="66"/>
      <c r="DW163" s="67"/>
      <c r="DX163" s="66"/>
      <c r="DY163" s="67"/>
      <c r="DZ163" s="66"/>
      <c r="EA163" s="67"/>
      <c r="EB163" s="66"/>
      <c r="EC163" s="67"/>
      <c r="ED163" s="66"/>
      <c r="EE163" s="67"/>
      <c r="EF163" s="66"/>
      <c r="EG163" s="67"/>
      <c r="EH163" s="66"/>
      <c r="EI163" s="67"/>
      <c r="EJ163" s="66"/>
      <c r="EK163" s="67"/>
      <c r="EL163" s="66"/>
      <c r="EM163" s="67"/>
      <c r="EN163" s="66"/>
      <c r="EO163" s="67"/>
      <c r="EP163" s="66"/>
      <c r="EQ163" s="67"/>
      <c r="ER163" s="66"/>
      <c r="ES163" s="67"/>
      <c r="ET163" s="66"/>
      <c r="EU163" s="67"/>
      <c r="EV163" s="66"/>
      <c r="EW163" s="67"/>
      <c r="EX163" s="66"/>
      <c r="EY163" s="67"/>
      <c r="EZ163" s="66"/>
      <c r="FA163" s="67"/>
      <c r="FB163" s="66"/>
      <c r="FC163" s="67"/>
      <c r="FD163" s="66"/>
      <c r="FE163" s="67"/>
      <c r="FF163" s="66"/>
      <c r="FG163" s="67"/>
      <c r="FH163" s="66"/>
      <c r="FI163" s="67"/>
      <c r="FJ163" s="66"/>
      <c r="FK163" s="67"/>
      <c r="FL163" s="66"/>
      <c r="FM163" s="67"/>
      <c r="FN163" s="66"/>
      <c r="FO163" s="67"/>
      <c r="FP163" s="66"/>
      <c r="FQ163" s="67"/>
      <c r="FR163" s="66"/>
      <c r="FS163" s="67"/>
      <c r="FT163" s="66"/>
      <c r="FU163" s="67"/>
      <c r="FV163" s="66"/>
      <c r="FW163" s="67"/>
      <c r="FX163" s="66"/>
      <c r="FY163" s="67"/>
      <c r="FZ163" s="66"/>
      <c r="GA163" s="67"/>
      <c r="GB163" s="66"/>
      <c r="GC163" s="67"/>
      <c r="GD163" s="66"/>
      <c r="GE163" s="67"/>
      <c r="GF163" s="66"/>
      <c r="GG163" s="67"/>
      <c r="GH163" s="66"/>
      <c r="GI163" s="67"/>
      <c r="GJ163" s="66"/>
      <c r="GK163" s="67"/>
      <c r="GL163" s="66"/>
      <c r="GM163" s="67"/>
      <c r="GN163" s="66"/>
      <c r="GO163" s="67"/>
      <c r="GP163" s="66"/>
      <c r="GQ163" s="67"/>
      <c r="GR163" s="66"/>
      <c r="GS163" s="67"/>
      <c r="GT163" s="66"/>
      <c r="GU163" s="67"/>
      <c r="GV163" s="66"/>
      <c r="GW163" s="67"/>
      <c r="GX163" s="66"/>
      <c r="GY163" s="67"/>
      <c r="GZ163" s="66"/>
      <c r="HA163" s="67"/>
      <c r="HB163" s="66"/>
      <c r="HC163" s="67"/>
      <c r="HD163" s="66"/>
      <c r="HE163" s="67"/>
      <c r="HF163" s="66"/>
      <c r="HG163" s="67"/>
      <c r="HH163" s="66"/>
      <c r="HI163" s="67"/>
      <c r="HJ163" s="66"/>
      <c r="HK163" s="67"/>
      <c r="HL163" s="66"/>
      <c r="HM163" s="67"/>
      <c r="HN163" s="66"/>
      <c r="HO163" s="67"/>
      <c r="HP163" s="66"/>
      <c r="HQ163" s="67"/>
      <c r="HR163" s="66"/>
      <c r="HS163" s="67"/>
      <c r="HT163" s="66"/>
      <c r="HU163" s="67"/>
      <c r="HV163" s="66"/>
      <c r="HW163" s="67"/>
      <c r="HX163" s="66"/>
      <c r="HY163" s="67"/>
      <c r="HZ163" s="66"/>
      <c r="IA163" s="67"/>
      <c r="IB163" s="66"/>
      <c r="IC163" s="67"/>
      <c r="ID163" s="66"/>
      <c r="IE163" s="67"/>
      <c r="IF163" s="66"/>
      <c r="IG163" s="67"/>
      <c r="IH163" s="66"/>
      <c r="II163" s="67"/>
      <c r="IJ163" s="66"/>
      <c r="IK163" s="67"/>
      <c r="IL163" s="66"/>
      <c r="IM163" s="67"/>
      <c r="IN163" s="66"/>
      <c r="IO163" s="67"/>
      <c r="IP163" s="66"/>
      <c r="IQ163" s="67"/>
      <c r="IR163" s="66"/>
      <c r="IS163" s="67"/>
      <c r="IT163" s="66"/>
      <c r="IU163" s="67"/>
      <c r="IV163" s="66"/>
      <c r="IW163" s="67"/>
      <c r="IX163" s="66"/>
      <c r="IY163" s="67"/>
      <c r="IZ163" s="66"/>
      <c r="JA163" s="67"/>
      <c r="JB163" s="66"/>
      <c r="JC163" s="67"/>
      <c r="JD163" s="66"/>
      <c r="JE163" s="67"/>
      <c r="JF163" s="66"/>
      <c r="JG163" s="67"/>
      <c r="JH163" s="66"/>
      <c r="JI163" s="67"/>
      <c r="JJ163" s="66"/>
      <c r="JK163" s="67"/>
      <c r="JL163" s="66"/>
      <c r="JM163" s="67"/>
      <c r="JN163" s="66"/>
      <c r="JO163" s="67"/>
      <c r="JP163" s="66"/>
      <c r="JQ163" s="67"/>
      <c r="JR163" s="66"/>
      <c r="JS163" s="67"/>
      <c r="JT163" s="66"/>
      <c r="JU163" s="67"/>
      <c r="JV163" s="66"/>
      <c r="JW163" s="67"/>
      <c r="JX163" s="66"/>
      <c r="JY163" s="67"/>
      <c r="JZ163" s="66"/>
      <c r="KA163" s="67"/>
      <c r="KB163" s="66"/>
      <c r="KC163" s="67"/>
      <c r="KD163" s="66"/>
      <c r="KE163" s="67"/>
      <c r="KF163" s="66"/>
      <c r="KG163" s="67"/>
      <c r="KH163" s="66"/>
      <c r="KI163" s="67"/>
      <c r="KJ163" s="66"/>
      <c r="KK163" s="67"/>
      <c r="KL163" s="66"/>
      <c r="KM163" s="67"/>
      <c r="KN163" s="66"/>
      <c r="KO163" s="67"/>
      <c r="KP163" s="66"/>
      <c r="KQ163" s="67"/>
      <c r="KR163" s="66"/>
      <c r="KS163" s="67"/>
      <c r="KT163" s="66"/>
      <c r="KU163" s="67"/>
      <c r="KV163" s="66"/>
      <c r="KW163" s="67"/>
      <c r="KX163" s="66"/>
      <c r="KY163" s="67"/>
      <c r="KZ163" s="66"/>
      <c r="LA163" s="67"/>
      <c r="LB163" s="66"/>
      <c r="LC163" s="67"/>
      <c r="LD163" s="66"/>
      <c r="LE163" s="67"/>
      <c r="LH163" s="3">
        <f t="shared" si="139"/>
        <v>2.189195478364875</v>
      </c>
      <c r="LI163" s="10">
        <f t="shared" si="142"/>
        <v>0.57053153439884952</v>
      </c>
      <c r="LK163" s="12">
        <f t="shared" si="137"/>
        <v>2.189195478364875</v>
      </c>
      <c r="LL163" s="10" cm="1">
        <f t="array" ref="LL163">INDEX(drag_functions_data,Q163,(2*chosen_drag_function))*$B$3</f>
        <v>0.57053153439884952</v>
      </c>
      <c r="LO163" s="3" t="e">
        <f t="shared" si="140"/>
        <v>#N/A</v>
      </c>
      <c r="LP163" s="10" t="e">
        <f t="shared" si="143"/>
        <v>#N/A</v>
      </c>
      <c r="LR163" s="12">
        <f t="shared" si="138"/>
        <v>0</v>
      </c>
      <c r="LS163" s="10" cm="1">
        <f t="array" ref="LS163">INDEX(drag_functions_data,Q163,(2*$B$6)) * $B$7</f>
        <v>0</v>
      </c>
    </row>
    <row r="164" spans="17:331" x14ac:dyDescent="0.25">
      <c r="Q164" s="38">
        <f t="shared" si="141"/>
        <v>149</v>
      </c>
      <c r="R164" s="5"/>
      <c r="T164" s="25"/>
      <c r="U164" s="26"/>
      <c r="X164" s="25">
        <v>2.2088299116034245</v>
      </c>
      <c r="Y164" s="26">
        <v>0.5683317535106579</v>
      </c>
      <c r="AA164" s="4"/>
      <c r="AB164" s="5"/>
      <c r="AC164" s="4"/>
      <c r="AF164" s="5"/>
      <c r="AG164" s="4"/>
      <c r="AH164" s="5"/>
      <c r="AI164" s="4"/>
      <c r="AJ164" s="5"/>
      <c r="AK164" s="4"/>
      <c r="AL164" s="5"/>
      <c r="AM164" s="4"/>
      <c r="AN164" s="5"/>
      <c r="AO164" s="4"/>
      <c r="AP164" s="5"/>
      <c r="AQ164" s="4"/>
      <c r="AR164" s="5"/>
      <c r="AS164" s="4"/>
      <c r="AT164" s="5"/>
      <c r="AU164" s="4"/>
      <c r="AV164" s="46"/>
      <c r="AW164" s="4"/>
      <c r="AX164" s="5"/>
      <c r="AY164" s="4"/>
      <c r="AZ164" s="5"/>
      <c r="BA164" s="4"/>
      <c r="BB164" s="5"/>
      <c r="BC164" s="4"/>
      <c r="BD164" s="5"/>
      <c r="BE164" s="4"/>
      <c r="BF164" s="5"/>
      <c r="BG164" s="4"/>
      <c r="BH164" s="5"/>
      <c r="BI164" s="4"/>
      <c r="BJ164" s="5"/>
      <c r="BK164" s="4"/>
      <c r="BL164" s="5"/>
      <c r="BM164" s="4"/>
      <c r="BN164" s="5"/>
      <c r="BO164" s="4"/>
      <c r="BR164" s="5"/>
      <c r="BS164" s="4"/>
      <c r="BV164" s="5"/>
      <c r="BW164" s="4"/>
      <c r="BZ164" s="5"/>
      <c r="CA164" s="4"/>
      <c r="CD164" s="5"/>
      <c r="CE164" s="4"/>
      <c r="CF164" s="5"/>
      <c r="CG164" s="4"/>
      <c r="CH164" s="5"/>
      <c r="CI164" s="4"/>
      <c r="CJ164" s="5"/>
      <c r="CL164" s="5"/>
      <c r="CN164" s="5"/>
      <c r="CO164" s="4"/>
      <c r="CP164" s="5"/>
      <c r="CQ164" s="4"/>
      <c r="CR164" s="5"/>
      <c r="CS164" s="4"/>
      <c r="CT164" s="5"/>
      <c r="CU164" s="4"/>
      <c r="CV164" s="5"/>
      <c r="CW164" s="4"/>
      <c r="CX164" s="5"/>
      <c r="CY164" s="4"/>
      <c r="CZ164" s="266"/>
      <c r="DA164" s="267"/>
      <c r="DB164" s="266"/>
      <c r="DC164" s="267"/>
      <c r="DD164" s="266"/>
      <c r="DE164" s="267"/>
      <c r="DF164" s="66"/>
      <c r="DG164" s="67"/>
      <c r="DH164" s="66"/>
      <c r="DI164" s="67"/>
      <c r="DJ164" s="66"/>
      <c r="DK164" s="67"/>
      <c r="DL164" s="66"/>
      <c r="DM164" s="67"/>
      <c r="DN164" s="66"/>
      <c r="DO164" s="67"/>
      <c r="DP164" s="66"/>
      <c r="DQ164" s="67"/>
      <c r="DR164" s="66"/>
      <c r="DS164" s="67"/>
      <c r="DT164" s="66"/>
      <c r="DU164" s="67"/>
      <c r="DV164" s="66"/>
      <c r="DW164" s="67"/>
      <c r="DX164" s="66"/>
      <c r="DY164" s="67"/>
      <c r="DZ164" s="66"/>
      <c r="EA164" s="67"/>
      <c r="EB164" s="66"/>
      <c r="EC164" s="67"/>
      <c r="ED164" s="66"/>
      <c r="EE164" s="67"/>
      <c r="EF164" s="66"/>
      <c r="EG164" s="67"/>
      <c r="EH164" s="66"/>
      <c r="EI164" s="67"/>
      <c r="EJ164" s="66"/>
      <c r="EK164" s="67"/>
      <c r="EL164" s="66"/>
      <c r="EM164" s="67"/>
      <c r="EN164" s="66"/>
      <c r="EO164" s="67"/>
      <c r="EP164" s="66"/>
      <c r="EQ164" s="67"/>
      <c r="ER164" s="66"/>
      <c r="ES164" s="67"/>
      <c r="ET164" s="66"/>
      <c r="EU164" s="67"/>
      <c r="EV164" s="66"/>
      <c r="EW164" s="67"/>
      <c r="EX164" s="66"/>
      <c r="EY164" s="67"/>
      <c r="EZ164" s="66"/>
      <c r="FA164" s="67"/>
      <c r="FB164" s="66"/>
      <c r="FC164" s="67"/>
      <c r="FD164" s="66"/>
      <c r="FE164" s="67"/>
      <c r="FF164" s="66"/>
      <c r="FG164" s="67"/>
      <c r="FH164" s="66"/>
      <c r="FI164" s="67"/>
      <c r="FJ164" s="66"/>
      <c r="FK164" s="67"/>
      <c r="FL164" s="66"/>
      <c r="FM164" s="67"/>
      <c r="FN164" s="66"/>
      <c r="FO164" s="67"/>
      <c r="FP164" s="66"/>
      <c r="FQ164" s="67"/>
      <c r="FR164" s="66"/>
      <c r="FS164" s="67"/>
      <c r="FT164" s="66"/>
      <c r="FU164" s="67"/>
      <c r="FV164" s="66"/>
      <c r="FW164" s="67"/>
      <c r="FX164" s="66"/>
      <c r="FY164" s="67"/>
      <c r="FZ164" s="66"/>
      <c r="GA164" s="67"/>
      <c r="GB164" s="66"/>
      <c r="GC164" s="67"/>
      <c r="GD164" s="66"/>
      <c r="GE164" s="67"/>
      <c r="GF164" s="66"/>
      <c r="GG164" s="67"/>
      <c r="GH164" s="66"/>
      <c r="GI164" s="67"/>
      <c r="GJ164" s="66"/>
      <c r="GK164" s="67"/>
      <c r="GL164" s="66"/>
      <c r="GM164" s="67"/>
      <c r="GN164" s="66"/>
      <c r="GO164" s="67"/>
      <c r="GP164" s="66"/>
      <c r="GQ164" s="67"/>
      <c r="GR164" s="66"/>
      <c r="GS164" s="67"/>
      <c r="GT164" s="66"/>
      <c r="GU164" s="67"/>
      <c r="GV164" s="66"/>
      <c r="GW164" s="67"/>
      <c r="GX164" s="66"/>
      <c r="GY164" s="67"/>
      <c r="GZ164" s="66"/>
      <c r="HA164" s="67"/>
      <c r="HB164" s="66"/>
      <c r="HC164" s="67"/>
      <c r="HD164" s="66"/>
      <c r="HE164" s="67"/>
      <c r="HF164" s="66"/>
      <c r="HG164" s="67"/>
      <c r="HH164" s="66"/>
      <c r="HI164" s="67"/>
      <c r="HJ164" s="66"/>
      <c r="HK164" s="67"/>
      <c r="HL164" s="66"/>
      <c r="HM164" s="67"/>
      <c r="HN164" s="66"/>
      <c r="HO164" s="67"/>
      <c r="HP164" s="66"/>
      <c r="HQ164" s="67"/>
      <c r="HR164" s="66"/>
      <c r="HS164" s="67"/>
      <c r="HT164" s="66"/>
      <c r="HU164" s="67"/>
      <c r="HV164" s="66"/>
      <c r="HW164" s="67"/>
      <c r="HX164" s="66"/>
      <c r="HY164" s="67"/>
      <c r="HZ164" s="66"/>
      <c r="IA164" s="67"/>
      <c r="IB164" s="66"/>
      <c r="IC164" s="67"/>
      <c r="ID164" s="66"/>
      <c r="IE164" s="67"/>
      <c r="IF164" s="66"/>
      <c r="IG164" s="67"/>
      <c r="IH164" s="66"/>
      <c r="II164" s="67"/>
      <c r="IJ164" s="66"/>
      <c r="IK164" s="67"/>
      <c r="IL164" s="66"/>
      <c r="IM164" s="67"/>
      <c r="IN164" s="66"/>
      <c r="IO164" s="67"/>
      <c r="IP164" s="66"/>
      <c r="IQ164" s="67"/>
      <c r="IR164" s="66"/>
      <c r="IS164" s="67"/>
      <c r="IT164" s="66"/>
      <c r="IU164" s="67"/>
      <c r="IV164" s="66"/>
      <c r="IW164" s="67"/>
      <c r="IX164" s="66"/>
      <c r="IY164" s="67"/>
      <c r="IZ164" s="66"/>
      <c r="JA164" s="67"/>
      <c r="JB164" s="66"/>
      <c r="JC164" s="67"/>
      <c r="JD164" s="66"/>
      <c r="JE164" s="67"/>
      <c r="JF164" s="66"/>
      <c r="JG164" s="67"/>
      <c r="JH164" s="66"/>
      <c r="JI164" s="67"/>
      <c r="JJ164" s="66"/>
      <c r="JK164" s="67"/>
      <c r="JL164" s="66"/>
      <c r="JM164" s="67"/>
      <c r="JN164" s="66"/>
      <c r="JO164" s="67"/>
      <c r="JP164" s="66"/>
      <c r="JQ164" s="67"/>
      <c r="JR164" s="66"/>
      <c r="JS164" s="67"/>
      <c r="JT164" s="66"/>
      <c r="JU164" s="67"/>
      <c r="JV164" s="66"/>
      <c r="JW164" s="67"/>
      <c r="JX164" s="66"/>
      <c r="JY164" s="67"/>
      <c r="JZ164" s="66"/>
      <c r="KA164" s="67"/>
      <c r="KB164" s="66"/>
      <c r="KC164" s="67"/>
      <c r="KD164" s="66"/>
      <c r="KE164" s="67"/>
      <c r="KF164" s="66"/>
      <c r="KG164" s="67"/>
      <c r="KH164" s="66"/>
      <c r="KI164" s="67"/>
      <c r="KJ164" s="66"/>
      <c r="KK164" s="67"/>
      <c r="KL164" s="66"/>
      <c r="KM164" s="67"/>
      <c r="KN164" s="66"/>
      <c r="KO164" s="67"/>
      <c r="KP164" s="66"/>
      <c r="KQ164" s="67"/>
      <c r="KR164" s="66"/>
      <c r="KS164" s="67"/>
      <c r="KT164" s="66"/>
      <c r="KU164" s="67"/>
      <c r="KV164" s="66"/>
      <c r="KW164" s="67"/>
      <c r="KX164" s="66"/>
      <c r="KY164" s="67"/>
      <c r="KZ164" s="66"/>
      <c r="LA164" s="67"/>
      <c r="LB164" s="66"/>
      <c r="LC164" s="67"/>
      <c r="LD164" s="66"/>
      <c r="LE164" s="67"/>
      <c r="LH164" s="3">
        <f t="shared" si="139"/>
        <v>2.2088299116034245</v>
      </c>
      <c r="LI164" s="10">
        <f t="shared" si="142"/>
        <v>0.5683317535106579</v>
      </c>
      <c r="LK164" s="12">
        <f t="shared" si="137"/>
        <v>2.2088299116034245</v>
      </c>
      <c r="LL164" s="10" cm="1">
        <f t="array" ref="LL164">INDEX(drag_functions_data,Q164,(2*chosen_drag_function))*$B$3</f>
        <v>0.5683317535106579</v>
      </c>
      <c r="LO164" s="3" t="e">
        <f t="shared" si="140"/>
        <v>#N/A</v>
      </c>
      <c r="LP164" s="10" t="e">
        <f t="shared" si="143"/>
        <v>#N/A</v>
      </c>
      <c r="LR164" s="12">
        <f t="shared" si="138"/>
        <v>0</v>
      </c>
      <c r="LS164" s="10" cm="1">
        <f t="array" ref="LS164">INDEX(drag_functions_data,Q164,(2*$B$6)) * $B$7</f>
        <v>0</v>
      </c>
    </row>
    <row r="165" spans="17:331" x14ac:dyDescent="0.25">
      <c r="Q165" s="38">
        <f t="shared" si="141"/>
        <v>150</v>
      </c>
      <c r="R165" s="5"/>
      <c r="T165" s="25"/>
      <c r="U165" s="26"/>
      <c r="X165" s="25">
        <v>2.2282913441232881</v>
      </c>
      <c r="Y165" s="26">
        <v>0.56609878522215673</v>
      </c>
      <c r="AA165" s="4"/>
      <c r="AB165" s="5"/>
      <c r="AC165" s="4"/>
      <c r="AF165" s="5"/>
      <c r="AG165" s="4"/>
      <c r="AH165" s="5"/>
      <c r="AI165" s="4"/>
      <c r="AJ165" s="5"/>
      <c r="AK165" s="4"/>
      <c r="AL165" s="5"/>
      <c r="AM165" s="4"/>
      <c r="AN165" s="5"/>
      <c r="AO165" s="4"/>
      <c r="AP165" s="5"/>
      <c r="AQ165" s="4"/>
      <c r="AR165" s="5"/>
      <c r="AS165" s="4"/>
      <c r="AT165" s="5"/>
      <c r="AU165" s="4"/>
      <c r="AV165" s="46"/>
      <c r="AW165" s="4"/>
      <c r="AX165" s="5"/>
      <c r="AY165" s="4"/>
      <c r="AZ165" s="5"/>
      <c r="BA165" s="4"/>
      <c r="BB165" s="5"/>
      <c r="BC165" s="4"/>
      <c r="BD165" s="5"/>
      <c r="BE165" s="4"/>
      <c r="BF165" s="5"/>
      <c r="BG165" s="4"/>
      <c r="BH165" s="5"/>
      <c r="BI165" s="4"/>
      <c r="BJ165" s="5"/>
      <c r="BK165" s="4"/>
      <c r="BL165" s="5"/>
      <c r="BM165" s="4"/>
      <c r="BN165" s="5"/>
      <c r="BO165" s="4"/>
      <c r="BR165" s="5"/>
      <c r="BS165" s="4"/>
      <c r="BV165" s="5"/>
      <c r="BW165" s="4"/>
      <c r="BZ165" s="5"/>
      <c r="CA165" s="4"/>
      <c r="CD165" s="5"/>
      <c r="CE165" s="4"/>
      <c r="CF165" s="5"/>
      <c r="CG165" s="4"/>
      <c r="CH165" s="5"/>
      <c r="CI165" s="4"/>
      <c r="CJ165" s="5"/>
      <c r="CL165" s="5"/>
      <c r="CN165" s="5"/>
      <c r="CO165" s="4"/>
      <c r="CP165" s="5"/>
      <c r="CQ165" s="4"/>
      <c r="CR165" s="5"/>
      <c r="CS165" s="4"/>
      <c r="CT165" s="5"/>
      <c r="CU165" s="4"/>
      <c r="CV165" s="5"/>
      <c r="CW165" s="4"/>
      <c r="CX165" s="5"/>
      <c r="CY165" s="4"/>
      <c r="CZ165" s="266"/>
      <c r="DA165" s="267"/>
      <c r="DB165" s="266"/>
      <c r="DC165" s="267"/>
      <c r="DD165" s="266"/>
      <c r="DE165" s="267"/>
      <c r="DF165" s="66"/>
      <c r="DG165" s="67"/>
      <c r="DH165" s="66"/>
      <c r="DI165" s="67"/>
      <c r="DJ165" s="66"/>
      <c r="DK165" s="67"/>
      <c r="DL165" s="66"/>
      <c r="DM165" s="67"/>
      <c r="DN165" s="66"/>
      <c r="DO165" s="67"/>
      <c r="DP165" s="66"/>
      <c r="DQ165" s="67"/>
      <c r="DR165" s="66"/>
      <c r="DS165" s="67"/>
      <c r="DT165" s="66"/>
      <c r="DU165" s="67"/>
      <c r="DV165" s="66"/>
      <c r="DW165" s="67"/>
      <c r="DX165" s="66"/>
      <c r="DY165" s="67"/>
      <c r="DZ165" s="66"/>
      <c r="EA165" s="67"/>
      <c r="EB165" s="66"/>
      <c r="EC165" s="67"/>
      <c r="ED165" s="66"/>
      <c r="EE165" s="67"/>
      <c r="EF165" s="66"/>
      <c r="EG165" s="67"/>
      <c r="EH165" s="66"/>
      <c r="EI165" s="67"/>
      <c r="EJ165" s="66"/>
      <c r="EK165" s="67"/>
      <c r="EL165" s="66"/>
      <c r="EM165" s="67"/>
      <c r="EN165" s="66"/>
      <c r="EO165" s="67"/>
      <c r="EP165" s="66"/>
      <c r="EQ165" s="67"/>
      <c r="ER165" s="66"/>
      <c r="ES165" s="67"/>
      <c r="ET165" s="66"/>
      <c r="EU165" s="67"/>
      <c r="EV165" s="66"/>
      <c r="EW165" s="67"/>
      <c r="EX165" s="66"/>
      <c r="EY165" s="67"/>
      <c r="EZ165" s="66"/>
      <c r="FA165" s="67"/>
      <c r="FB165" s="66"/>
      <c r="FC165" s="67"/>
      <c r="FD165" s="66"/>
      <c r="FE165" s="67"/>
      <c r="FF165" s="66"/>
      <c r="FG165" s="67"/>
      <c r="FH165" s="66"/>
      <c r="FI165" s="67"/>
      <c r="FJ165" s="66"/>
      <c r="FK165" s="67"/>
      <c r="FL165" s="66"/>
      <c r="FM165" s="67"/>
      <c r="FN165" s="66"/>
      <c r="FO165" s="67"/>
      <c r="FP165" s="66"/>
      <c r="FQ165" s="67"/>
      <c r="FR165" s="66"/>
      <c r="FS165" s="67"/>
      <c r="FT165" s="66"/>
      <c r="FU165" s="67"/>
      <c r="FV165" s="66"/>
      <c r="FW165" s="67"/>
      <c r="FX165" s="66"/>
      <c r="FY165" s="67"/>
      <c r="FZ165" s="66"/>
      <c r="GA165" s="67"/>
      <c r="GB165" s="66"/>
      <c r="GC165" s="67"/>
      <c r="GD165" s="66"/>
      <c r="GE165" s="67"/>
      <c r="GF165" s="66"/>
      <c r="GG165" s="67"/>
      <c r="GH165" s="66"/>
      <c r="GI165" s="67"/>
      <c r="GJ165" s="66"/>
      <c r="GK165" s="67"/>
      <c r="GL165" s="66"/>
      <c r="GM165" s="67"/>
      <c r="GN165" s="66"/>
      <c r="GO165" s="67"/>
      <c r="GP165" s="66"/>
      <c r="GQ165" s="67"/>
      <c r="GR165" s="66"/>
      <c r="GS165" s="67"/>
      <c r="GT165" s="66"/>
      <c r="GU165" s="67"/>
      <c r="GV165" s="66"/>
      <c r="GW165" s="67"/>
      <c r="GX165" s="66"/>
      <c r="GY165" s="67"/>
      <c r="GZ165" s="66"/>
      <c r="HA165" s="67"/>
      <c r="HB165" s="66"/>
      <c r="HC165" s="67"/>
      <c r="HD165" s="66"/>
      <c r="HE165" s="67"/>
      <c r="HF165" s="66"/>
      <c r="HG165" s="67"/>
      <c r="HH165" s="66"/>
      <c r="HI165" s="67"/>
      <c r="HJ165" s="66"/>
      <c r="HK165" s="67"/>
      <c r="HL165" s="66"/>
      <c r="HM165" s="67"/>
      <c r="HN165" s="66"/>
      <c r="HO165" s="67"/>
      <c r="HP165" s="66"/>
      <c r="HQ165" s="67"/>
      <c r="HR165" s="66"/>
      <c r="HS165" s="67"/>
      <c r="HT165" s="66"/>
      <c r="HU165" s="67"/>
      <c r="HV165" s="66"/>
      <c r="HW165" s="67"/>
      <c r="HX165" s="66"/>
      <c r="HY165" s="67"/>
      <c r="HZ165" s="66"/>
      <c r="IA165" s="67"/>
      <c r="IB165" s="66"/>
      <c r="IC165" s="67"/>
      <c r="ID165" s="66"/>
      <c r="IE165" s="67"/>
      <c r="IF165" s="66"/>
      <c r="IG165" s="67"/>
      <c r="IH165" s="66"/>
      <c r="II165" s="67"/>
      <c r="IJ165" s="66"/>
      <c r="IK165" s="67"/>
      <c r="IL165" s="66"/>
      <c r="IM165" s="67"/>
      <c r="IN165" s="66"/>
      <c r="IO165" s="67"/>
      <c r="IP165" s="66"/>
      <c r="IQ165" s="67"/>
      <c r="IR165" s="66"/>
      <c r="IS165" s="67"/>
      <c r="IT165" s="66"/>
      <c r="IU165" s="67"/>
      <c r="IV165" s="66"/>
      <c r="IW165" s="67"/>
      <c r="IX165" s="66"/>
      <c r="IY165" s="67"/>
      <c r="IZ165" s="66"/>
      <c r="JA165" s="67"/>
      <c r="JB165" s="66"/>
      <c r="JC165" s="67"/>
      <c r="JD165" s="66"/>
      <c r="JE165" s="67"/>
      <c r="JF165" s="66"/>
      <c r="JG165" s="67"/>
      <c r="JH165" s="66"/>
      <c r="JI165" s="67"/>
      <c r="JJ165" s="66"/>
      <c r="JK165" s="67"/>
      <c r="JL165" s="66"/>
      <c r="JM165" s="67"/>
      <c r="JN165" s="66"/>
      <c r="JO165" s="67"/>
      <c r="JP165" s="66"/>
      <c r="JQ165" s="67"/>
      <c r="JR165" s="66"/>
      <c r="JS165" s="67"/>
      <c r="JT165" s="66"/>
      <c r="JU165" s="67"/>
      <c r="JV165" s="66"/>
      <c r="JW165" s="67"/>
      <c r="JX165" s="66"/>
      <c r="JY165" s="67"/>
      <c r="JZ165" s="66"/>
      <c r="KA165" s="67"/>
      <c r="KB165" s="66"/>
      <c r="KC165" s="67"/>
      <c r="KD165" s="66"/>
      <c r="KE165" s="67"/>
      <c r="KF165" s="66"/>
      <c r="KG165" s="67"/>
      <c r="KH165" s="66"/>
      <c r="KI165" s="67"/>
      <c r="KJ165" s="66"/>
      <c r="KK165" s="67"/>
      <c r="KL165" s="66"/>
      <c r="KM165" s="67"/>
      <c r="KN165" s="66"/>
      <c r="KO165" s="67"/>
      <c r="KP165" s="66"/>
      <c r="KQ165" s="67"/>
      <c r="KR165" s="66"/>
      <c r="KS165" s="67"/>
      <c r="KT165" s="66"/>
      <c r="KU165" s="67"/>
      <c r="KV165" s="66"/>
      <c r="KW165" s="67"/>
      <c r="KX165" s="66"/>
      <c r="KY165" s="67"/>
      <c r="KZ165" s="66"/>
      <c r="LA165" s="67"/>
      <c r="LB165" s="66"/>
      <c r="LC165" s="67"/>
      <c r="LD165" s="66"/>
      <c r="LE165" s="67"/>
      <c r="LH165" s="3">
        <f t="shared" si="139"/>
        <v>2.2282913441232881</v>
      </c>
      <c r="LI165" s="10">
        <f t="shared" si="142"/>
        <v>0.56609878522215673</v>
      </c>
      <c r="LK165" s="12">
        <f t="shared" si="137"/>
        <v>2.2282913441232881</v>
      </c>
      <c r="LL165" s="10" cm="1">
        <f t="array" ref="LL165">INDEX(drag_functions_data,Q165,(2*chosen_drag_function))*$B$3</f>
        <v>0.56609878522215673</v>
      </c>
      <c r="LO165" s="3" t="e">
        <f t="shared" si="140"/>
        <v>#N/A</v>
      </c>
      <c r="LP165" s="10" t="e">
        <f t="shared" si="143"/>
        <v>#N/A</v>
      </c>
      <c r="LR165" s="12">
        <f t="shared" si="138"/>
        <v>0</v>
      </c>
      <c r="LS165" s="10" cm="1">
        <f t="array" ref="LS165">INDEX(drag_functions_data,Q165,(2*$B$6)) * $B$7</f>
        <v>0</v>
      </c>
    </row>
    <row r="166" spans="17:331" x14ac:dyDescent="0.25">
      <c r="Q166" s="38">
        <f t="shared" si="141"/>
        <v>151</v>
      </c>
      <c r="R166" s="5"/>
      <c r="T166" s="25"/>
      <c r="U166" s="26"/>
      <c r="X166" s="25">
        <v>2.2475842698763375</v>
      </c>
      <c r="Y166" s="26">
        <v>0.5640897551402474</v>
      </c>
      <c r="AA166" s="4"/>
      <c r="AB166" s="5"/>
      <c r="AC166" s="4"/>
      <c r="AF166" s="5"/>
      <c r="AG166" s="4"/>
      <c r="AJ166" s="5"/>
      <c r="AK166" s="4"/>
      <c r="AL166" s="5"/>
      <c r="AM166" s="4"/>
      <c r="AN166" s="5"/>
      <c r="AO166" s="4"/>
      <c r="AR166" s="5"/>
      <c r="AS166" s="4"/>
      <c r="AT166" s="5"/>
      <c r="AU166" s="4"/>
      <c r="AV166" s="46"/>
      <c r="AW166" s="4"/>
      <c r="AX166" s="5"/>
      <c r="AY166" s="4"/>
      <c r="AZ166" s="5"/>
      <c r="BA166" s="4"/>
      <c r="BB166" s="5"/>
      <c r="BC166" s="4"/>
      <c r="BD166" s="5"/>
      <c r="BE166" s="4"/>
      <c r="BF166" s="5"/>
      <c r="BG166" s="4"/>
      <c r="BH166" s="5"/>
      <c r="BI166" s="4"/>
      <c r="BJ166" s="5"/>
      <c r="BK166" s="4"/>
      <c r="BL166" s="5"/>
      <c r="BM166" s="4"/>
      <c r="BN166" s="5"/>
      <c r="BO166" s="4"/>
      <c r="BR166" s="5"/>
      <c r="BS166" s="4"/>
      <c r="BV166" s="5"/>
      <c r="BW166" s="4"/>
      <c r="BZ166" s="5"/>
      <c r="CA166" s="4"/>
      <c r="CD166" s="5"/>
      <c r="CE166" s="4"/>
      <c r="CF166" s="5"/>
      <c r="CG166" s="4"/>
      <c r="CH166" s="5"/>
      <c r="CI166" s="4"/>
      <c r="CJ166" s="5"/>
      <c r="CL166" s="5"/>
      <c r="CN166" s="5"/>
      <c r="CO166" s="4"/>
      <c r="CP166" s="5"/>
      <c r="CQ166" s="4"/>
      <c r="CR166" s="5"/>
      <c r="CS166" s="4"/>
      <c r="CT166" s="5"/>
      <c r="CU166" s="4"/>
      <c r="CV166" s="5"/>
      <c r="CW166" s="4"/>
      <c r="CX166" s="5"/>
      <c r="CY166" s="4"/>
      <c r="CZ166" s="266"/>
      <c r="DA166" s="267"/>
      <c r="DB166" s="266"/>
      <c r="DC166" s="267"/>
      <c r="DD166" s="266"/>
      <c r="DE166" s="267"/>
      <c r="DF166" s="66"/>
      <c r="DG166" s="67"/>
      <c r="DH166" s="66"/>
      <c r="DI166" s="67"/>
      <c r="DJ166" s="66"/>
      <c r="DK166" s="67"/>
      <c r="DL166" s="66"/>
      <c r="DM166" s="67"/>
      <c r="DN166" s="66"/>
      <c r="DO166" s="67"/>
      <c r="DP166" s="66"/>
      <c r="DQ166" s="67"/>
      <c r="DR166" s="66"/>
      <c r="DS166" s="67"/>
      <c r="DT166" s="66"/>
      <c r="DU166" s="67"/>
      <c r="DV166" s="66"/>
      <c r="DW166" s="67"/>
      <c r="DX166" s="66"/>
      <c r="DY166" s="67"/>
      <c r="DZ166" s="66"/>
      <c r="EA166" s="67"/>
      <c r="EB166" s="66"/>
      <c r="EC166" s="67"/>
      <c r="ED166" s="66"/>
      <c r="EE166" s="67"/>
      <c r="EF166" s="66"/>
      <c r="EG166" s="67"/>
      <c r="EH166" s="66"/>
      <c r="EI166" s="67"/>
      <c r="EJ166" s="66"/>
      <c r="EK166" s="67"/>
      <c r="EL166" s="66"/>
      <c r="EM166" s="67"/>
      <c r="EN166" s="66"/>
      <c r="EO166" s="67"/>
      <c r="EP166" s="66"/>
      <c r="EQ166" s="67"/>
      <c r="ER166" s="66"/>
      <c r="ES166" s="67"/>
      <c r="ET166" s="66"/>
      <c r="EU166" s="67"/>
      <c r="EV166" s="66"/>
      <c r="EW166" s="67"/>
      <c r="EX166" s="66"/>
      <c r="EY166" s="67"/>
      <c r="EZ166" s="66"/>
      <c r="FA166" s="67"/>
      <c r="FB166" s="66"/>
      <c r="FC166" s="67"/>
      <c r="FD166" s="66"/>
      <c r="FE166" s="67"/>
      <c r="FF166" s="66"/>
      <c r="FG166" s="67"/>
      <c r="FH166" s="66"/>
      <c r="FI166" s="67"/>
      <c r="FJ166" s="66"/>
      <c r="FK166" s="67"/>
      <c r="FL166" s="66"/>
      <c r="FM166" s="67"/>
      <c r="FN166" s="66"/>
      <c r="FO166" s="67"/>
      <c r="FP166" s="66"/>
      <c r="FQ166" s="67"/>
      <c r="FR166" s="66"/>
      <c r="FS166" s="67"/>
      <c r="FT166" s="66"/>
      <c r="FU166" s="67"/>
      <c r="FV166" s="66"/>
      <c r="FW166" s="67"/>
      <c r="FX166" s="66"/>
      <c r="FY166" s="67"/>
      <c r="FZ166" s="66"/>
      <c r="GA166" s="67"/>
      <c r="GB166" s="66"/>
      <c r="GC166" s="67"/>
      <c r="GD166" s="66"/>
      <c r="GE166" s="67"/>
      <c r="GF166" s="66"/>
      <c r="GG166" s="67"/>
      <c r="GH166" s="66"/>
      <c r="GI166" s="67"/>
      <c r="GJ166" s="66"/>
      <c r="GK166" s="67"/>
      <c r="GL166" s="66"/>
      <c r="GM166" s="67"/>
      <c r="GN166" s="66"/>
      <c r="GO166" s="67"/>
      <c r="GP166" s="66"/>
      <c r="GQ166" s="67"/>
      <c r="GR166" s="66"/>
      <c r="GS166" s="67"/>
      <c r="GT166" s="66"/>
      <c r="GU166" s="67"/>
      <c r="GV166" s="66"/>
      <c r="GW166" s="67"/>
      <c r="GX166" s="66"/>
      <c r="GY166" s="67"/>
      <c r="GZ166" s="66"/>
      <c r="HA166" s="67"/>
      <c r="HB166" s="66"/>
      <c r="HC166" s="67"/>
      <c r="HD166" s="66"/>
      <c r="HE166" s="67"/>
      <c r="HF166" s="66"/>
      <c r="HG166" s="67"/>
      <c r="HH166" s="66"/>
      <c r="HI166" s="67"/>
      <c r="HJ166" s="66"/>
      <c r="HK166" s="67"/>
      <c r="HL166" s="66"/>
      <c r="HM166" s="67"/>
      <c r="HN166" s="66"/>
      <c r="HO166" s="67"/>
      <c r="HP166" s="66"/>
      <c r="HQ166" s="67"/>
      <c r="HR166" s="66"/>
      <c r="HS166" s="67"/>
      <c r="HT166" s="66"/>
      <c r="HU166" s="67"/>
      <c r="HV166" s="66"/>
      <c r="HW166" s="67"/>
      <c r="HX166" s="66"/>
      <c r="HY166" s="67"/>
      <c r="HZ166" s="66"/>
      <c r="IA166" s="67"/>
      <c r="IB166" s="66"/>
      <c r="IC166" s="67"/>
      <c r="ID166" s="66"/>
      <c r="IE166" s="67"/>
      <c r="IF166" s="66"/>
      <c r="IG166" s="67"/>
      <c r="IH166" s="66"/>
      <c r="II166" s="67"/>
      <c r="IJ166" s="66"/>
      <c r="IK166" s="67"/>
      <c r="IL166" s="66"/>
      <c r="IM166" s="67"/>
      <c r="IN166" s="66"/>
      <c r="IO166" s="67"/>
      <c r="IP166" s="66"/>
      <c r="IQ166" s="67"/>
      <c r="IR166" s="66"/>
      <c r="IS166" s="67"/>
      <c r="IT166" s="66"/>
      <c r="IU166" s="67"/>
      <c r="IV166" s="66"/>
      <c r="IW166" s="67"/>
      <c r="IX166" s="66"/>
      <c r="IY166" s="67"/>
      <c r="IZ166" s="66"/>
      <c r="JA166" s="67"/>
      <c r="JB166" s="66"/>
      <c r="JC166" s="67"/>
      <c r="JD166" s="66"/>
      <c r="JE166" s="67"/>
      <c r="JF166" s="66"/>
      <c r="JG166" s="67"/>
      <c r="JH166" s="66"/>
      <c r="JI166" s="67"/>
      <c r="JJ166" s="66"/>
      <c r="JK166" s="67"/>
      <c r="JL166" s="66"/>
      <c r="JM166" s="67"/>
      <c r="JN166" s="66"/>
      <c r="JO166" s="67"/>
      <c r="JP166" s="66"/>
      <c r="JQ166" s="67"/>
      <c r="JR166" s="66"/>
      <c r="JS166" s="67"/>
      <c r="JT166" s="66"/>
      <c r="JU166" s="67"/>
      <c r="JV166" s="66"/>
      <c r="JW166" s="67"/>
      <c r="JX166" s="66"/>
      <c r="JY166" s="67"/>
      <c r="JZ166" s="66"/>
      <c r="KA166" s="67"/>
      <c r="KB166" s="66"/>
      <c r="KC166" s="67"/>
      <c r="KD166" s="66"/>
      <c r="KE166" s="67"/>
      <c r="KF166" s="66"/>
      <c r="KG166" s="67"/>
      <c r="KH166" s="66"/>
      <c r="KI166" s="67"/>
      <c r="KJ166" s="66"/>
      <c r="KK166" s="67"/>
      <c r="KL166" s="66"/>
      <c r="KM166" s="67"/>
      <c r="KN166" s="66"/>
      <c r="KO166" s="67"/>
      <c r="KP166" s="66"/>
      <c r="KQ166" s="67"/>
      <c r="KR166" s="66"/>
      <c r="KS166" s="67"/>
      <c r="KT166" s="66"/>
      <c r="KU166" s="67"/>
      <c r="KV166" s="66"/>
      <c r="KW166" s="67"/>
      <c r="KX166" s="66"/>
      <c r="KY166" s="67"/>
      <c r="KZ166" s="66"/>
      <c r="LA166" s="67"/>
      <c r="LB166" s="66"/>
      <c r="LC166" s="67"/>
      <c r="LD166" s="66"/>
      <c r="LE166" s="67"/>
      <c r="LH166" s="3">
        <f t="shared" si="139"/>
        <v>2.2475842698763375</v>
      </c>
      <c r="LI166" s="10">
        <f t="shared" si="142"/>
        <v>0.5640897551402474</v>
      </c>
      <c r="LK166" s="12">
        <f t="shared" si="137"/>
        <v>2.2475842698763375</v>
      </c>
      <c r="LL166" s="10" cm="1">
        <f t="array" ref="LL166">INDEX(drag_functions_data,Q166,(2*chosen_drag_function))*$B$3</f>
        <v>0.5640897551402474</v>
      </c>
      <c r="LO166" s="3" t="e">
        <f t="shared" si="140"/>
        <v>#N/A</v>
      </c>
      <c r="LP166" s="10" t="e">
        <f t="shared" si="143"/>
        <v>#N/A</v>
      </c>
      <c r="LR166" s="12">
        <f t="shared" si="138"/>
        <v>0</v>
      </c>
      <c r="LS166" s="10" cm="1">
        <f t="array" ref="LS166">INDEX(drag_functions_data,Q166,(2*$B$6)) * $B$7</f>
        <v>0</v>
      </c>
    </row>
    <row r="167" spans="17:331" x14ac:dyDescent="0.25">
      <c r="Q167" s="38">
        <f t="shared" si="141"/>
        <v>152</v>
      </c>
      <c r="R167" s="5"/>
      <c r="T167" s="25"/>
      <c r="U167" s="26"/>
      <c r="X167" s="25">
        <v>2.2667129915576716</v>
      </c>
      <c r="Y167" s="26">
        <v>0.56204056595007523</v>
      </c>
      <c r="AA167" s="4"/>
      <c r="AB167" s="5"/>
      <c r="AC167" s="4"/>
      <c r="AF167" s="5"/>
      <c r="AG167" s="4"/>
      <c r="AJ167" s="5"/>
      <c r="AK167" s="4"/>
      <c r="AL167" s="5"/>
      <c r="AM167" s="4"/>
      <c r="AN167" s="5"/>
      <c r="AO167" s="4"/>
      <c r="AR167" s="5"/>
      <c r="AS167" s="4"/>
      <c r="AT167" s="5"/>
      <c r="AU167" s="4"/>
      <c r="AV167" s="46"/>
      <c r="AW167" s="4"/>
      <c r="AX167" s="5"/>
      <c r="AY167" s="4"/>
      <c r="AZ167" s="5"/>
      <c r="BA167" s="4"/>
      <c r="BB167" s="5"/>
      <c r="BC167" s="4"/>
      <c r="BD167" s="5"/>
      <c r="BE167" s="4"/>
      <c r="BF167" s="5"/>
      <c r="BG167" s="4"/>
      <c r="BH167" s="5"/>
      <c r="BI167" s="4"/>
      <c r="BJ167" s="5"/>
      <c r="BK167" s="4"/>
      <c r="BL167" s="5"/>
      <c r="BM167" s="4"/>
      <c r="BN167" s="5"/>
      <c r="BO167" s="4"/>
      <c r="BR167" s="5"/>
      <c r="BS167" s="4"/>
      <c r="BV167" s="5"/>
      <c r="BW167" s="4"/>
      <c r="BZ167" s="5"/>
      <c r="CA167" s="4"/>
      <c r="CD167" s="5"/>
      <c r="CE167" s="4"/>
      <c r="CF167" s="5"/>
      <c r="CG167" s="4"/>
      <c r="CH167" s="5"/>
      <c r="CI167" s="4"/>
      <c r="CJ167" s="5"/>
      <c r="CL167" s="5"/>
      <c r="CN167" s="5"/>
      <c r="CO167" s="4"/>
      <c r="CP167" s="5"/>
      <c r="CQ167" s="4"/>
      <c r="CR167" s="5"/>
      <c r="CS167" s="4"/>
      <c r="CT167" s="5"/>
      <c r="CU167" s="4"/>
      <c r="CV167" s="5"/>
      <c r="CW167" s="4"/>
      <c r="CX167" s="5"/>
      <c r="CY167" s="4"/>
      <c r="CZ167" s="266"/>
      <c r="DA167" s="267"/>
      <c r="DB167" s="266"/>
      <c r="DC167" s="267"/>
      <c r="DD167" s="266"/>
      <c r="DE167" s="267"/>
      <c r="DF167" s="66"/>
      <c r="DG167" s="67"/>
      <c r="DH167" s="66"/>
      <c r="DI167" s="67"/>
      <c r="DJ167" s="66"/>
      <c r="DK167" s="67"/>
      <c r="DL167" s="66"/>
      <c r="DM167" s="67"/>
      <c r="DN167" s="66"/>
      <c r="DO167" s="67"/>
      <c r="DP167" s="66"/>
      <c r="DQ167" s="67"/>
      <c r="DR167" s="66"/>
      <c r="DS167" s="67"/>
      <c r="DT167" s="66"/>
      <c r="DU167" s="67"/>
      <c r="DV167" s="66"/>
      <c r="DW167" s="67"/>
      <c r="DX167" s="66"/>
      <c r="DY167" s="67"/>
      <c r="DZ167" s="66"/>
      <c r="EA167" s="67"/>
      <c r="EB167" s="66"/>
      <c r="EC167" s="67"/>
      <c r="ED167" s="66"/>
      <c r="EE167" s="67"/>
      <c r="EF167" s="66"/>
      <c r="EG167" s="67"/>
      <c r="EH167" s="66"/>
      <c r="EI167" s="67"/>
      <c r="EJ167" s="66"/>
      <c r="EK167" s="67"/>
      <c r="EL167" s="66"/>
      <c r="EM167" s="67"/>
      <c r="EN167" s="66"/>
      <c r="EO167" s="67"/>
      <c r="EP167" s="66"/>
      <c r="EQ167" s="67"/>
      <c r="ER167" s="66"/>
      <c r="ES167" s="67"/>
      <c r="ET167" s="66"/>
      <c r="EU167" s="67"/>
      <c r="EV167" s="66"/>
      <c r="EW167" s="67"/>
      <c r="EX167" s="66"/>
      <c r="EY167" s="67"/>
      <c r="EZ167" s="66"/>
      <c r="FA167" s="67"/>
      <c r="FB167" s="66"/>
      <c r="FC167" s="67"/>
      <c r="FD167" s="66"/>
      <c r="FE167" s="67"/>
      <c r="FF167" s="66"/>
      <c r="FG167" s="67"/>
      <c r="FH167" s="66"/>
      <c r="FI167" s="67"/>
      <c r="FJ167" s="66"/>
      <c r="FK167" s="67"/>
      <c r="FL167" s="66"/>
      <c r="FM167" s="67"/>
      <c r="FN167" s="66"/>
      <c r="FO167" s="67"/>
      <c r="FP167" s="66"/>
      <c r="FQ167" s="67"/>
      <c r="FR167" s="66"/>
      <c r="FS167" s="67"/>
      <c r="FT167" s="66"/>
      <c r="FU167" s="67"/>
      <c r="FV167" s="66"/>
      <c r="FW167" s="67"/>
      <c r="FX167" s="66"/>
      <c r="FY167" s="67"/>
      <c r="FZ167" s="66"/>
      <c r="GA167" s="67"/>
      <c r="GB167" s="66"/>
      <c r="GC167" s="67"/>
      <c r="GD167" s="66"/>
      <c r="GE167" s="67"/>
      <c r="GF167" s="66"/>
      <c r="GG167" s="67"/>
      <c r="GH167" s="66"/>
      <c r="GI167" s="67"/>
      <c r="GJ167" s="66"/>
      <c r="GK167" s="67"/>
      <c r="GL167" s="66"/>
      <c r="GM167" s="67"/>
      <c r="GN167" s="66"/>
      <c r="GO167" s="67"/>
      <c r="GP167" s="66"/>
      <c r="GQ167" s="67"/>
      <c r="GR167" s="66"/>
      <c r="GS167" s="67"/>
      <c r="GT167" s="66"/>
      <c r="GU167" s="67"/>
      <c r="GV167" s="66"/>
      <c r="GW167" s="67"/>
      <c r="GX167" s="66"/>
      <c r="GY167" s="67"/>
      <c r="GZ167" s="66"/>
      <c r="HA167" s="67"/>
      <c r="HB167" s="66"/>
      <c r="HC167" s="67"/>
      <c r="HD167" s="66"/>
      <c r="HE167" s="67"/>
      <c r="HF167" s="66"/>
      <c r="HG167" s="67"/>
      <c r="HH167" s="66"/>
      <c r="HI167" s="67"/>
      <c r="HJ167" s="66"/>
      <c r="HK167" s="67"/>
      <c r="HL167" s="66"/>
      <c r="HM167" s="67"/>
      <c r="HN167" s="66"/>
      <c r="HO167" s="67"/>
      <c r="HP167" s="66"/>
      <c r="HQ167" s="67"/>
      <c r="HR167" s="66"/>
      <c r="HS167" s="67"/>
      <c r="HT167" s="66"/>
      <c r="HU167" s="67"/>
      <c r="HV167" s="66"/>
      <c r="HW167" s="67"/>
      <c r="HX167" s="66"/>
      <c r="HY167" s="67"/>
      <c r="HZ167" s="66"/>
      <c r="IA167" s="67"/>
      <c r="IB167" s="66"/>
      <c r="IC167" s="67"/>
      <c r="ID167" s="66"/>
      <c r="IE167" s="67"/>
      <c r="IF167" s="66"/>
      <c r="IG167" s="67"/>
      <c r="IH167" s="66"/>
      <c r="II167" s="67"/>
      <c r="IJ167" s="66"/>
      <c r="IK167" s="67"/>
      <c r="IL167" s="66"/>
      <c r="IM167" s="67"/>
      <c r="IN167" s="66"/>
      <c r="IO167" s="67"/>
      <c r="IP167" s="66"/>
      <c r="IQ167" s="67"/>
      <c r="IR167" s="66"/>
      <c r="IS167" s="67"/>
      <c r="IT167" s="66"/>
      <c r="IU167" s="67"/>
      <c r="IV167" s="66"/>
      <c r="IW167" s="67"/>
      <c r="IX167" s="66"/>
      <c r="IY167" s="67"/>
      <c r="IZ167" s="66"/>
      <c r="JA167" s="67"/>
      <c r="JB167" s="66"/>
      <c r="JC167" s="67"/>
      <c r="JD167" s="66"/>
      <c r="JE167" s="67"/>
      <c r="JF167" s="66"/>
      <c r="JG167" s="67"/>
      <c r="JH167" s="66"/>
      <c r="JI167" s="67"/>
      <c r="JJ167" s="66"/>
      <c r="JK167" s="67"/>
      <c r="JL167" s="66"/>
      <c r="JM167" s="67"/>
      <c r="JN167" s="66"/>
      <c r="JO167" s="67"/>
      <c r="JP167" s="66"/>
      <c r="JQ167" s="67"/>
      <c r="JR167" s="66"/>
      <c r="JS167" s="67"/>
      <c r="JT167" s="66"/>
      <c r="JU167" s="67"/>
      <c r="JV167" s="66"/>
      <c r="JW167" s="67"/>
      <c r="JX167" s="66"/>
      <c r="JY167" s="67"/>
      <c r="JZ167" s="66"/>
      <c r="KA167" s="67"/>
      <c r="KB167" s="66"/>
      <c r="KC167" s="67"/>
      <c r="KD167" s="66"/>
      <c r="KE167" s="67"/>
      <c r="KF167" s="66"/>
      <c r="KG167" s="67"/>
      <c r="KH167" s="66"/>
      <c r="KI167" s="67"/>
      <c r="KJ167" s="66"/>
      <c r="KK167" s="67"/>
      <c r="KL167" s="66"/>
      <c r="KM167" s="67"/>
      <c r="KN167" s="66"/>
      <c r="KO167" s="67"/>
      <c r="KP167" s="66"/>
      <c r="KQ167" s="67"/>
      <c r="KR167" s="66"/>
      <c r="KS167" s="67"/>
      <c r="KT167" s="66"/>
      <c r="KU167" s="67"/>
      <c r="KV167" s="66"/>
      <c r="KW167" s="67"/>
      <c r="KX167" s="66"/>
      <c r="KY167" s="67"/>
      <c r="KZ167" s="66"/>
      <c r="LA167" s="67"/>
      <c r="LB167" s="66"/>
      <c r="LC167" s="67"/>
      <c r="LD167" s="66"/>
      <c r="LE167" s="67"/>
      <c r="LH167" s="3">
        <f t="shared" si="139"/>
        <v>2.2667129915576716</v>
      </c>
      <c r="LI167" s="10">
        <f t="shared" si="142"/>
        <v>0.56204056595007523</v>
      </c>
      <c r="LK167" s="12">
        <f t="shared" si="137"/>
        <v>2.2667129915576716</v>
      </c>
      <c r="LL167" s="10" cm="1">
        <f t="array" ref="LL167">INDEX(drag_functions_data,Q167,(2*chosen_drag_function))*$B$3</f>
        <v>0.56204056595007523</v>
      </c>
      <c r="LO167" s="3" t="e">
        <f t="shared" si="140"/>
        <v>#N/A</v>
      </c>
      <c r="LP167" s="10" t="e">
        <f t="shared" si="143"/>
        <v>#N/A</v>
      </c>
      <c r="LR167" s="12">
        <f t="shared" si="138"/>
        <v>0</v>
      </c>
      <c r="LS167" s="10" cm="1">
        <f t="array" ref="LS167">INDEX(drag_functions_data,Q167,(2*$B$6)) * $B$7</f>
        <v>0</v>
      </c>
    </row>
    <row r="168" spans="17:331" x14ac:dyDescent="0.25">
      <c r="Q168" s="38">
        <f t="shared" si="141"/>
        <v>153</v>
      </c>
      <c r="R168" s="5"/>
      <c r="T168" s="25"/>
      <c r="U168" s="26"/>
      <c r="X168" s="25">
        <v>2.2856816318107618</v>
      </c>
      <c r="Y168" s="26">
        <v>0.55994898011317717</v>
      </c>
      <c r="AA168" s="4"/>
      <c r="AB168" s="5"/>
      <c r="AC168" s="4"/>
      <c r="AF168" s="5"/>
      <c r="AG168" s="4"/>
      <c r="AJ168" s="5"/>
      <c r="AK168" s="4"/>
      <c r="AL168" s="5"/>
      <c r="AM168" s="4"/>
      <c r="AN168" s="5"/>
      <c r="AO168" s="4"/>
      <c r="AR168" s="5"/>
      <c r="AS168" s="4"/>
      <c r="AT168" s="5"/>
      <c r="AU168" s="4"/>
      <c r="AV168" s="46"/>
      <c r="AW168" s="4"/>
      <c r="AX168" s="5"/>
      <c r="AY168" s="4"/>
      <c r="AZ168" s="5"/>
      <c r="BA168" s="4"/>
      <c r="BB168" s="5"/>
      <c r="BC168" s="4"/>
      <c r="BD168" s="5"/>
      <c r="BE168" s="4"/>
      <c r="BF168" s="5"/>
      <c r="BG168" s="4"/>
      <c r="BH168" s="5"/>
      <c r="BI168" s="4"/>
      <c r="BJ168" s="5"/>
      <c r="BK168" s="4"/>
      <c r="BL168" s="5"/>
      <c r="BM168" s="4"/>
      <c r="BN168" s="5"/>
      <c r="BO168" s="4"/>
      <c r="BR168" s="5"/>
      <c r="BS168" s="4"/>
      <c r="BV168" s="5"/>
      <c r="BW168" s="4"/>
      <c r="BZ168" s="5"/>
      <c r="CA168" s="4"/>
      <c r="CD168" s="5"/>
      <c r="CE168" s="4"/>
      <c r="CF168" s="5"/>
      <c r="CG168" s="4"/>
      <c r="CH168" s="5"/>
      <c r="CI168" s="4"/>
      <c r="CJ168" s="5"/>
      <c r="CL168" s="5"/>
      <c r="CN168" s="5"/>
      <c r="CO168" s="4"/>
      <c r="CP168" s="5"/>
      <c r="CQ168" s="4"/>
      <c r="CR168" s="5"/>
      <c r="CS168" s="4"/>
      <c r="CT168" s="5"/>
      <c r="CU168" s="4"/>
      <c r="CV168" s="5"/>
      <c r="CW168" s="4"/>
      <c r="CX168" s="5"/>
      <c r="CY168" s="4"/>
      <c r="CZ168" s="266"/>
      <c r="DA168" s="267"/>
      <c r="DB168" s="266"/>
      <c r="DC168" s="267"/>
      <c r="DD168" s="266"/>
      <c r="DE168" s="267"/>
      <c r="DF168" s="66"/>
      <c r="DG168" s="67"/>
      <c r="DH168" s="66"/>
      <c r="DI168" s="67"/>
      <c r="DJ168" s="66"/>
      <c r="DK168" s="67"/>
      <c r="DL168" s="66"/>
      <c r="DM168" s="67"/>
      <c r="DN168" s="66"/>
      <c r="DO168" s="67"/>
      <c r="DP168" s="66"/>
      <c r="DQ168" s="67"/>
      <c r="DR168" s="66"/>
      <c r="DS168" s="67"/>
      <c r="DT168" s="66"/>
      <c r="DU168" s="67"/>
      <c r="DV168" s="66"/>
      <c r="DW168" s="67"/>
      <c r="DX168" s="66"/>
      <c r="DY168" s="67"/>
      <c r="DZ168" s="66"/>
      <c r="EA168" s="67"/>
      <c r="EB168" s="66"/>
      <c r="EC168" s="67"/>
      <c r="ED168" s="66"/>
      <c r="EE168" s="67"/>
      <c r="EF168" s="66"/>
      <c r="EG168" s="67"/>
      <c r="EH168" s="66"/>
      <c r="EI168" s="67"/>
      <c r="EJ168" s="66"/>
      <c r="EK168" s="67"/>
      <c r="EL168" s="66"/>
      <c r="EM168" s="67"/>
      <c r="EN168" s="66"/>
      <c r="EO168" s="67"/>
      <c r="EP168" s="66"/>
      <c r="EQ168" s="67"/>
      <c r="ER168" s="66"/>
      <c r="ES168" s="67"/>
      <c r="ET168" s="66"/>
      <c r="EU168" s="67"/>
      <c r="EV168" s="66"/>
      <c r="EW168" s="67"/>
      <c r="EX168" s="66"/>
      <c r="EY168" s="67"/>
      <c r="EZ168" s="66"/>
      <c r="FA168" s="67"/>
      <c r="FB168" s="66"/>
      <c r="FC168" s="67"/>
      <c r="FD168" s="66"/>
      <c r="FE168" s="67"/>
      <c r="FF168" s="66"/>
      <c r="FG168" s="67"/>
      <c r="FH168" s="66"/>
      <c r="FI168" s="67"/>
      <c r="FJ168" s="66"/>
      <c r="FK168" s="67"/>
      <c r="FL168" s="66"/>
      <c r="FM168" s="67"/>
      <c r="FN168" s="66"/>
      <c r="FO168" s="67"/>
      <c r="FP168" s="66"/>
      <c r="FQ168" s="67"/>
      <c r="FR168" s="66"/>
      <c r="FS168" s="67"/>
      <c r="FT168" s="66"/>
      <c r="FU168" s="67"/>
      <c r="FV168" s="66"/>
      <c r="FW168" s="67"/>
      <c r="FX168" s="66"/>
      <c r="FY168" s="67"/>
      <c r="FZ168" s="66"/>
      <c r="GA168" s="67"/>
      <c r="GB168" s="66"/>
      <c r="GC168" s="67"/>
      <c r="GD168" s="66"/>
      <c r="GE168" s="67"/>
      <c r="GF168" s="66"/>
      <c r="GG168" s="67"/>
      <c r="GH168" s="66"/>
      <c r="GI168" s="67"/>
      <c r="GJ168" s="66"/>
      <c r="GK168" s="67"/>
      <c r="GL168" s="66"/>
      <c r="GM168" s="67"/>
      <c r="GN168" s="66"/>
      <c r="GO168" s="67"/>
      <c r="GP168" s="66"/>
      <c r="GQ168" s="67"/>
      <c r="GR168" s="66"/>
      <c r="GS168" s="67"/>
      <c r="GT168" s="66"/>
      <c r="GU168" s="67"/>
      <c r="GV168" s="66"/>
      <c r="GW168" s="67"/>
      <c r="GX168" s="66"/>
      <c r="GY168" s="67"/>
      <c r="GZ168" s="66"/>
      <c r="HA168" s="67"/>
      <c r="HB168" s="66"/>
      <c r="HC168" s="67"/>
      <c r="HD168" s="66"/>
      <c r="HE168" s="67"/>
      <c r="HF168" s="66"/>
      <c r="HG168" s="67"/>
      <c r="HH168" s="66"/>
      <c r="HI168" s="67"/>
      <c r="HJ168" s="66"/>
      <c r="HK168" s="67"/>
      <c r="HL168" s="66"/>
      <c r="HM168" s="67"/>
      <c r="HN168" s="66"/>
      <c r="HO168" s="67"/>
      <c r="HP168" s="66"/>
      <c r="HQ168" s="67"/>
      <c r="HR168" s="66"/>
      <c r="HS168" s="67"/>
      <c r="HT168" s="66"/>
      <c r="HU168" s="67"/>
      <c r="HV168" s="66"/>
      <c r="HW168" s="67"/>
      <c r="HX168" s="66"/>
      <c r="HY168" s="67"/>
      <c r="HZ168" s="66"/>
      <c r="IA168" s="67"/>
      <c r="IB168" s="66"/>
      <c r="IC168" s="67"/>
      <c r="ID168" s="66"/>
      <c r="IE168" s="67"/>
      <c r="IF168" s="66"/>
      <c r="IG168" s="67"/>
      <c r="IH168" s="66"/>
      <c r="II168" s="67"/>
      <c r="IJ168" s="66"/>
      <c r="IK168" s="67"/>
      <c r="IL168" s="66"/>
      <c r="IM168" s="67"/>
      <c r="IN168" s="66"/>
      <c r="IO168" s="67"/>
      <c r="IP168" s="66"/>
      <c r="IQ168" s="67"/>
      <c r="IR168" s="66"/>
      <c r="IS168" s="67"/>
      <c r="IT168" s="66"/>
      <c r="IU168" s="67"/>
      <c r="IV168" s="66"/>
      <c r="IW168" s="67"/>
      <c r="IX168" s="66"/>
      <c r="IY168" s="67"/>
      <c r="IZ168" s="66"/>
      <c r="JA168" s="67"/>
      <c r="JB168" s="66"/>
      <c r="JC168" s="67"/>
      <c r="JD168" s="66"/>
      <c r="JE168" s="67"/>
      <c r="JF168" s="66"/>
      <c r="JG168" s="67"/>
      <c r="JH168" s="66"/>
      <c r="JI168" s="67"/>
      <c r="JJ168" s="66"/>
      <c r="JK168" s="67"/>
      <c r="JL168" s="66"/>
      <c r="JM168" s="67"/>
      <c r="JN168" s="66"/>
      <c r="JO168" s="67"/>
      <c r="JP168" s="66"/>
      <c r="JQ168" s="67"/>
      <c r="JR168" s="66"/>
      <c r="JS168" s="67"/>
      <c r="JT168" s="66"/>
      <c r="JU168" s="67"/>
      <c r="JV168" s="66"/>
      <c r="JW168" s="67"/>
      <c r="JX168" s="66"/>
      <c r="JY168" s="67"/>
      <c r="JZ168" s="66"/>
      <c r="KA168" s="67"/>
      <c r="KB168" s="66"/>
      <c r="KC168" s="67"/>
      <c r="KD168" s="66"/>
      <c r="KE168" s="67"/>
      <c r="KF168" s="66"/>
      <c r="KG168" s="67"/>
      <c r="KH168" s="66"/>
      <c r="KI168" s="67"/>
      <c r="KJ168" s="66"/>
      <c r="KK168" s="67"/>
      <c r="KL168" s="66"/>
      <c r="KM168" s="67"/>
      <c r="KN168" s="66"/>
      <c r="KO168" s="67"/>
      <c r="KP168" s="66"/>
      <c r="KQ168" s="67"/>
      <c r="KR168" s="66"/>
      <c r="KS168" s="67"/>
      <c r="KT168" s="66"/>
      <c r="KU168" s="67"/>
      <c r="KV168" s="66"/>
      <c r="KW168" s="67"/>
      <c r="KX168" s="66"/>
      <c r="KY168" s="67"/>
      <c r="KZ168" s="66"/>
      <c r="LA168" s="67"/>
      <c r="LB168" s="66"/>
      <c r="LC168" s="67"/>
      <c r="LD168" s="66"/>
      <c r="LE168" s="67"/>
      <c r="LH168" s="3">
        <f t="shared" si="139"/>
        <v>2.2856816318107618</v>
      </c>
      <c r="LI168" s="10">
        <f t="shared" si="142"/>
        <v>0.55994898011317717</v>
      </c>
      <c r="LK168" s="12">
        <f t="shared" si="137"/>
        <v>2.2856816318107618</v>
      </c>
      <c r="LL168" s="10" cm="1">
        <f t="array" ref="LL168">INDEX(drag_functions_data,Q168,(2*chosen_drag_function))*$B$3</f>
        <v>0.55994898011317717</v>
      </c>
      <c r="LO168" s="3" t="e">
        <f t="shared" si="140"/>
        <v>#N/A</v>
      </c>
      <c r="LP168" s="10" t="e">
        <f t="shared" si="143"/>
        <v>#N/A</v>
      </c>
      <c r="LR168" s="12">
        <f t="shared" si="138"/>
        <v>0</v>
      </c>
      <c r="LS168" s="10" cm="1">
        <f t="array" ref="LS168">INDEX(drag_functions_data,Q168,(2*$B$6)) * $B$7</f>
        <v>0</v>
      </c>
    </row>
    <row r="169" spans="17:331" x14ac:dyDescent="0.25">
      <c r="Q169" s="38">
        <f t="shared" si="141"/>
        <v>154</v>
      </c>
      <c r="R169" s="5"/>
      <c r="T169" s="25"/>
      <c r="U169" s="26"/>
      <c r="X169" s="25">
        <v>2.3044941436024273</v>
      </c>
      <c r="Y169" s="26">
        <v>0.55806988498366117</v>
      </c>
      <c r="AA169" s="4"/>
      <c r="AB169" s="5"/>
      <c r="AC169" s="4"/>
      <c r="AF169" s="5"/>
      <c r="AG169" s="4"/>
      <c r="AJ169" s="5"/>
      <c r="AK169" s="4"/>
      <c r="AL169" s="5"/>
      <c r="AM169" s="4"/>
      <c r="AN169" s="5"/>
      <c r="AO169" s="4"/>
      <c r="AR169" s="5"/>
      <c r="AS169" s="4"/>
      <c r="AT169" s="5"/>
      <c r="AU169" s="4"/>
      <c r="AV169" s="46"/>
      <c r="AW169" s="4"/>
      <c r="AX169" s="5"/>
      <c r="AY169" s="4"/>
      <c r="AZ169" s="5"/>
      <c r="BA169" s="4"/>
      <c r="BB169" s="5"/>
      <c r="BC169" s="4"/>
      <c r="BD169" s="5"/>
      <c r="BE169" s="4"/>
      <c r="BF169" s="5"/>
      <c r="BG169" s="4"/>
      <c r="BH169" s="5"/>
      <c r="BI169" s="4"/>
      <c r="BJ169" s="5"/>
      <c r="BK169" s="4"/>
      <c r="BL169" s="5"/>
      <c r="BM169" s="4"/>
      <c r="BN169" s="5"/>
      <c r="BO169" s="4"/>
      <c r="BR169" s="5"/>
      <c r="BS169" s="4"/>
      <c r="BV169" s="5"/>
      <c r="BW169" s="4"/>
      <c r="BZ169" s="5"/>
      <c r="CA169" s="4"/>
      <c r="CD169" s="5"/>
      <c r="CE169" s="4"/>
      <c r="CF169" s="5"/>
      <c r="CG169" s="4"/>
      <c r="CH169" s="5"/>
      <c r="CI169" s="4"/>
      <c r="CJ169" s="5"/>
      <c r="CL169" s="5"/>
      <c r="CN169" s="5"/>
      <c r="CO169" s="4"/>
      <c r="CP169" s="5"/>
      <c r="CQ169" s="4"/>
      <c r="CR169" s="5"/>
      <c r="CS169" s="4"/>
      <c r="CT169" s="5"/>
      <c r="CU169" s="4"/>
      <c r="CV169" s="5"/>
      <c r="CW169" s="4"/>
      <c r="CX169" s="5"/>
      <c r="CY169" s="4"/>
      <c r="CZ169" s="266"/>
      <c r="DA169" s="267"/>
      <c r="DB169" s="266"/>
      <c r="DC169" s="267"/>
      <c r="DD169" s="266"/>
      <c r="DE169" s="267"/>
      <c r="DF169" s="66"/>
      <c r="DG169" s="67"/>
      <c r="DH169" s="66"/>
      <c r="DI169" s="67"/>
      <c r="DJ169" s="66"/>
      <c r="DK169" s="67"/>
      <c r="DL169" s="66"/>
      <c r="DM169" s="67"/>
      <c r="DN169" s="66"/>
      <c r="DO169" s="67"/>
      <c r="DP169" s="66"/>
      <c r="DQ169" s="67"/>
      <c r="DR169" s="66"/>
      <c r="DS169" s="67"/>
      <c r="DT169" s="66"/>
      <c r="DU169" s="67"/>
      <c r="DV169" s="66"/>
      <c r="DW169" s="67"/>
      <c r="DX169" s="66"/>
      <c r="DY169" s="67"/>
      <c r="DZ169" s="66"/>
      <c r="EA169" s="67"/>
      <c r="EB169" s="66"/>
      <c r="EC169" s="67"/>
      <c r="ED169" s="66"/>
      <c r="EE169" s="67"/>
      <c r="EF169" s="66"/>
      <c r="EG169" s="67"/>
      <c r="EH169" s="66"/>
      <c r="EI169" s="67"/>
      <c r="EJ169" s="66"/>
      <c r="EK169" s="67"/>
      <c r="EL169" s="66"/>
      <c r="EM169" s="67"/>
      <c r="EN169" s="66"/>
      <c r="EO169" s="67"/>
      <c r="EP169" s="66"/>
      <c r="EQ169" s="67"/>
      <c r="ER169" s="66"/>
      <c r="ES169" s="67"/>
      <c r="ET169" s="66"/>
      <c r="EU169" s="67"/>
      <c r="EV169" s="66"/>
      <c r="EW169" s="67"/>
      <c r="EX169" s="66"/>
      <c r="EY169" s="67"/>
      <c r="EZ169" s="66"/>
      <c r="FA169" s="67"/>
      <c r="FB169" s="66"/>
      <c r="FC169" s="67"/>
      <c r="FD169" s="66"/>
      <c r="FE169" s="67"/>
      <c r="FF169" s="66"/>
      <c r="FG169" s="67"/>
      <c r="FH169" s="66"/>
      <c r="FI169" s="67"/>
      <c r="FJ169" s="66"/>
      <c r="FK169" s="67"/>
      <c r="FL169" s="66"/>
      <c r="FM169" s="67"/>
      <c r="FN169" s="66"/>
      <c r="FO169" s="67"/>
      <c r="FP169" s="66"/>
      <c r="FQ169" s="67"/>
      <c r="FR169" s="66"/>
      <c r="FS169" s="67"/>
      <c r="FT169" s="66"/>
      <c r="FU169" s="67"/>
      <c r="FV169" s="66"/>
      <c r="FW169" s="67"/>
      <c r="FX169" s="66"/>
      <c r="FY169" s="67"/>
      <c r="FZ169" s="66"/>
      <c r="GA169" s="67"/>
      <c r="GB169" s="66"/>
      <c r="GC169" s="67"/>
      <c r="GD169" s="66"/>
      <c r="GE169" s="67"/>
      <c r="GF169" s="66"/>
      <c r="GG169" s="67"/>
      <c r="GH169" s="66"/>
      <c r="GI169" s="67"/>
      <c r="GJ169" s="66"/>
      <c r="GK169" s="67"/>
      <c r="GL169" s="66"/>
      <c r="GM169" s="67"/>
      <c r="GN169" s="66"/>
      <c r="GO169" s="67"/>
      <c r="GP169" s="66"/>
      <c r="GQ169" s="67"/>
      <c r="GR169" s="66"/>
      <c r="GS169" s="67"/>
      <c r="GT169" s="66"/>
      <c r="GU169" s="67"/>
      <c r="GV169" s="66"/>
      <c r="GW169" s="67"/>
      <c r="GX169" s="66"/>
      <c r="GY169" s="67"/>
      <c r="GZ169" s="66"/>
      <c r="HA169" s="67"/>
      <c r="HB169" s="66"/>
      <c r="HC169" s="67"/>
      <c r="HD169" s="66"/>
      <c r="HE169" s="67"/>
      <c r="HF169" s="66"/>
      <c r="HG169" s="67"/>
      <c r="HH169" s="66"/>
      <c r="HI169" s="67"/>
      <c r="HJ169" s="66"/>
      <c r="HK169" s="67"/>
      <c r="HL169" s="66"/>
      <c r="HM169" s="67"/>
      <c r="HN169" s="66"/>
      <c r="HO169" s="67"/>
      <c r="HP169" s="66"/>
      <c r="HQ169" s="67"/>
      <c r="HR169" s="66"/>
      <c r="HS169" s="67"/>
      <c r="HT169" s="66"/>
      <c r="HU169" s="67"/>
      <c r="HV169" s="66"/>
      <c r="HW169" s="67"/>
      <c r="HX169" s="66"/>
      <c r="HY169" s="67"/>
      <c r="HZ169" s="66"/>
      <c r="IA169" s="67"/>
      <c r="IB169" s="66"/>
      <c r="IC169" s="67"/>
      <c r="ID169" s="66"/>
      <c r="IE169" s="67"/>
      <c r="IF169" s="66"/>
      <c r="IG169" s="67"/>
      <c r="IH169" s="66"/>
      <c r="II169" s="67"/>
      <c r="IJ169" s="66"/>
      <c r="IK169" s="67"/>
      <c r="IL169" s="66"/>
      <c r="IM169" s="67"/>
      <c r="IN169" s="66"/>
      <c r="IO169" s="67"/>
      <c r="IP169" s="66"/>
      <c r="IQ169" s="67"/>
      <c r="IR169" s="66"/>
      <c r="IS169" s="67"/>
      <c r="IT169" s="66"/>
      <c r="IU169" s="67"/>
      <c r="IV169" s="66"/>
      <c r="IW169" s="67"/>
      <c r="IX169" s="66"/>
      <c r="IY169" s="67"/>
      <c r="IZ169" s="66"/>
      <c r="JA169" s="67"/>
      <c r="JB169" s="66"/>
      <c r="JC169" s="67"/>
      <c r="JD169" s="66"/>
      <c r="JE169" s="67"/>
      <c r="JF169" s="66"/>
      <c r="JG169" s="67"/>
      <c r="JH169" s="66"/>
      <c r="JI169" s="67"/>
      <c r="JJ169" s="66"/>
      <c r="JK169" s="67"/>
      <c r="JL169" s="66"/>
      <c r="JM169" s="67"/>
      <c r="JN169" s="66"/>
      <c r="JO169" s="67"/>
      <c r="JP169" s="66"/>
      <c r="JQ169" s="67"/>
      <c r="JR169" s="66"/>
      <c r="JS169" s="67"/>
      <c r="JT169" s="66"/>
      <c r="JU169" s="67"/>
      <c r="JV169" s="66"/>
      <c r="JW169" s="67"/>
      <c r="JX169" s="66"/>
      <c r="JY169" s="67"/>
      <c r="JZ169" s="66"/>
      <c r="KA169" s="67"/>
      <c r="KB169" s="66"/>
      <c r="KC169" s="67"/>
      <c r="KD169" s="66"/>
      <c r="KE169" s="67"/>
      <c r="KF169" s="66"/>
      <c r="KG169" s="67"/>
      <c r="KH169" s="66"/>
      <c r="KI169" s="67"/>
      <c r="KJ169" s="66"/>
      <c r="KK169" s="67"/>
      <c r="KL169" s="66"/>
      <c r="KM169" s="67"/>
      <c r="KN169" s="66"/>
      <c r="KO169" s="67"/>
      <c r="KP169" s="66"/>
      <c r="KQ169" s="67"/>
      <c r="KR169" s="66"/>
      <c r="KS169" s="67"/>
      <c r="KT169" s="66"/>
      <c r="KU169" s="67"/>
      <c r="KV169" s="66"/>
      <c r="KW169" s="67"/>
      <c r="KX169" s="66"/>
      <c r="KY169" s="67"/>
      <c r="KZ169" s="66"/>
      <c r="LA169" s="67"/>
      <c r="LB169" s="66"/>
      <c r="LC169" s="67"/>
      <c r="LD169" s="66"/>
      <c r="LE169" s="67"/>
      <c r="LH169" s="3">
        <f t="shared" si="139"/>
        <v>2.3044941436024273</v>
      </c>
      <c r="LI169" s="10">
        <f t="shared" si="142"/>
        <v>0.55806988498366117</v>
      </c>
      <c r="LK169" s="12">
        <f t="shared" si="137"/>
        <v>2.3044941436024273</v>
      </c>
      <c r="LL169" s="10" cm="1">
        <f t="array" ref="LL169">INDEX(drag_functions_data,Q169,(2*chosen_drag_function))*$B$3</f>
        <v>0.55806988498366117</v>
      </c>
      <c r="LO169" s="3" t="e">
        <f t="shared" si="140"/>
        <v>#N/A</v>
      </c>
      <c r="LP169" s="10" t="e">
        <f t="shared" si="143"/>
        <v>#N/A</v>
      </c>
      <c r="LR169" s="12">
        <f t="shared" si="138"/>
        <v>0</v>
      </c>
      <c r="LS169" s="10" cm="1">
        <f t="array" ref="LS169">INDEX(drag_functions_data,Q169,(2*$B$6)) * $B$7</f>
        <v>0</v>
      </c>
    </row>
    <row r="170" spans="17:331" x14ac:dyDescent="0.25">
      <c r="Q170" s="38">
        <f t="shared" si="141"/>
        <v>155</v>
      </c>
      <c r="R170" s="5"/>
      <c r="T170" s="25"/>
      <c r="U170" s="26"/>
      <c r="X170" s="25">
        <v>2.3231543198415952</v>
      </c>
      <c r="Y170" s="26">
        <v>0.55614256634211856</v>
      </c>
      <c r="AA170" s="4"/>
      <c r="AB170" s="5"/>
      <c r="AC170" s="4"/>
      <c r="AF170" s="5"/>
      <c r="AG170" s="4"/>
      <c r="AJ170" s="5"/>
      <c r="AK170" s="4"/>
      <c r="AL170" s="5"/>
      <c r="AM170" s="4"/>
      <c r="AN170" s="5"/>
      <c r="AO170" s="4"/>
      <c r="AR170" s="5"/>
      <c r="AS170" s="4"/>
      <c r="AT170" s="5"/>
      <c r="AU170" s="4"/>
      <c r="AV170" s="46"/>
      <c r="AW170" s="4"/>
      <c r="AX170" s="5"/>
      <c r="AY170" s="4"/>
      <c r="AZ170" s="5"/>
      <c r="BA170" s="4"/>
      <c r="BB170" s="5"/>
      <c r="BC170" s="4"/>
      <c r="BD170" s="5"/>
      <c r="BE170" s="4"/>
      <c r="BF170" s="5"/>
      <c r="BG170" s="4"/>
      <c r="BH170" s="5"/>
      <c r="BI170" s="4"/>
      <c r="BJ170" s="5"/>
      <c r="BK170" s="4"/>
      <c r="BL170" s="5"/>
      <c r="BM170" s="4"/>
      <c r="BN170" s="5"/>
      <c r="BO170" s="4"/>
      <c r="BR170" s="5"/>
      <c r="BS170" s="4"/>
      <c r="BV170" s="5"/>
      <c r="BW170" s="4"/>
      <c r="BZ170" s="5"/>
      <c r="CA170" s="4"/>
      <c r="CD170" s="5"/>
      <c r="CE170" s="4"/>
      <c r="CF170" s="5"/>
      <c r="CG170" s="4"/>
      <c r="CH170" s="5"/>
      <c r="CI170" s="4"/>
      <c r="CJ170" s="5"/>
      <c r="CL170" s="5"/>
      <c r="CN170" s="5"/>
      <c r="CO170" s="4"/>
      <c r="CP170" s="5"/>
      <c r="CQ170" s="4"/>
      <c r="CR170" s="5"/>
      <c r="CS170" s="4"/>
      <c r="CT170" s="5"/>
      <c r="CU170" s="4"/>
      <c r="CV170" s="5"/>
      <c r="CW170" s="4"/>
      <c r="CX170" s="5"/>
      <c r="CY170" s="4"/>
      <c r="CZ170" s="266"/>
      <c r="DA170" s="267"/>
      <c r="DB170" s="266"/>
      <c r="DC170" s="267"/>
      <c r="DD170" s="266"/>
      <c r="DE170" s="267"/>
      <c r="DF170" s="66"/>
      <c r="DG170" s="67"/>
      <c r="DH170" s="66"/>
      <c r="DI170" s="67"/>
      <c r="DJ170" s="66"/>
      <c r="DK170" s="67"/>
      <c r="DL170" s="66"/>
      <c r="DM170" s="67"/>
      <c r="DN170" s="66"/>
      <c r="DO170" s="67"/>
      <c r="DP170" s="66"/>
      <c r="DQ170" s="67"/>
      <c r="DR170" s="66"/>
      <c r="DS170" s="67"/>
      <c r="DT170" s="66"/>
      <c r="DU170" s="67"/>
      <c r="DV170" s="66"/>
      <c r="DW170" s="67"/>
      <c r="DX170" s="66"/>
      <c r="DY170" s="67"/>
      <c r="DZ170" s="66"/>
      <c r="EA170" s="67"/>
      <c r="EB170" s="66"/>
      <c r="EC170" s="67"/>
      <c r="ED170" s="66"/>
      <c r="EE170" s="67"/>
      <c r="EF170" s="66"/>
      <c r="EG170" s="67"/>
      <c r="EH170" s="66"/>
      <c r="EI170" s="67"/>
      <c r="EJ170" s="66"/>
      <c r="EK170" s="67"/>
      <c r="EL170" s="66"/>
      <c r="EM170" s="67"/>
      <c r="EN170" s="66"/>
      <c r="EO170" s="67"/>
      <c r="EP170" s="66"/>
      <c r="EQ170" s="67"/>
      <c r="ER170" s="66"/>
      <c r="ES170" s="67"/>
      <c r="ET170" s="66"/>
      <c r="EU170" s="67"/>
      <c r="EV170" s="66"/>
      <c r="EW170" s="67"/>
      <c r="EX170" s="66"/>
      <c r="EY170" s="67"/>
      <c r="EZ170" s="66"/>
      <c r="FA170" s="67"/>
      <c r="FB170" s="66"/>
      <c r="FC170" s="67"/>
      <c r="FD170" s="66"/>
      <c r="FE170" s="67"/>
      <c r="FF170" s="66"/>
      <c r="FG170" s="67"/>
      <c r="FH170" s="66"/>
      <c r="FI170" s="67"/>
      <c r="FJ170" s="66"/>
      <c r="FK170" s="67"/>
      <c r="FL170" s="66"/>
      <c r="FM170" s="67"/>
      <c r="FN170" s="66"/>
      <c r="FO170" s="67"/>
      <c r="FP170" s="66"/>
      <c r="FQ170" s="67"/>
      <c r="FR170" s="66"/>
      <c r="FS170" s="67"/>
      <c r="FT170" s="66"/>
      <c r="FU170" s="67"/>
      <c r="FV170" s="66"/>
      <c r="FW170" s="67"/>
      <c r="FX170" s="66"/>
      <c r="FY170" s="67"/>
      <c r="FZ170" s="66"/>
      <c r="GA170" s="67"/>
      <c r="GB170" s="66"/>
      <c r="GC170" s="67"/>
      <c r="GD170" s="66"/>
      <c r="GE170" s="67"/>
      <c r="GF170" s="66"/>
      <c r="GG170" s="67"/>
      <c r="GH170" s="66"/>
      <c r="GI170" s="67"/>
      <c r="GJ170" s="66"/>
      <c r="GK170" s="67"/>
      <c r="GL170" s="66"/>
      <c r="GM170" s="67"/>
      <c r="GN170" s="66"/>
      <c r="GO170" s="67"/>
      <c r="GP170" s="66"/>
      <c r="GQ170" s="67"/>
      <c r="GR170" s="66"/>
      <c r="GS170" s="67"/>
      <c r="GT170" s="66"/>
      <c r="GU170" s="67"/>
      <c r="GV170" s="66"/>
      <c r="GW170" s="67"/>
      <c r="GX170" s="66"/>
      <c r="GY170" s="67"/>
      <c r="GZ170" s="66"/>
      <c r="HA170" s="67"/>
      <c r="HB170" s="66"/>
      <c r="HC170" s="67"/>
      <c r="HD170" s="66"/>
      <c r="HE170" s="67"/>
      <c r="HF170" s="66"/>
      <c r="HG170" s="67"/>
      <c r="HH170" s="66"/>
      <c r="HI170" s="67"/>
      <c r="HJ170" s="66"/>
      <c r="HK170" s="67"/>
      <c r="HL170" s="66"/>
      <c r="HM170" s="67"/>
      <c r="HN170" s="66"/>
      <c r="HO170" s="67"/>
      <c r="HP170" s="66"/>
      <c r="HQ170" s="67"/>
      <c r="HR170" s="66"/>
      <c r="HS170" s="67"/>
      <c r="HT170" s="66"/>
      <c r="HU170" s="67"/>
      <c r="HV170" s="66"/>
      <c r="HW170" s="67"/>
      <c r="HX170" s="66"/>
      <c r="HY170" s="67"/>
      <c r="HZ170" s="66"/>
      <c r="IA170" s="67"/>
      <c r="IB170" s="66"/>
      <c r="IC170" s="67"/>
      <c r="ID170" s="66"/>
      <c r="IE170" s="67"/>
      <c r="IF170" s="66"/>
      <c r="IG170" s="67"/>
      <c r="IH170" s="66"/>
      <c r="II170" s="67"/>
      <c r="IJ170" s="66"/>
      <c r="IK170" s="67"/>
      <c r="IL170" s="66"/>
      <c r="IM170" s="67"/>
      <c r="IN170" s="66"/>
      <c r="IO170" s="67"/>
      <c r="IP170" s="66"/>
      <c r="IQ170" s="67"/>
      <c r="IR170" s="66"/>
      <c r="IS170" s="67"/>
      <c r="IT170" s="66"/>
      <c r="IU170" s="67"/>
      <c r="IV170" s="66"/>
      <c r="IW170" s="67"/>
      <c r="IX170" s="66"/>
      <c r="IY170" s="67"/>
      <c r="IZ170" s="66"/>
      <c r="JA170" s="67"/>
      <c r="JB170" s="66"/>
      <c r="JC170" s="67"/>
      <c r="JD170" s="66"/>
      <c r="JE170" s="67"/>
      <c r="JF170" s="66"/>
      <c r="JG170" s="67"/>
      <c r="JH170" s="66"/>
      <c r="JI170" s="67"/>
      <c r="JJ170" s="66"/>
      <c r="JK170" s="67"/>
      <c r="JL170" s="66"/>
      <c r="JM170" s="67"/>
      <c r="JN170" s="66"/>
      <c r="JO170" s="67"/>
      <c r="JP170" s="66"/>
      <c r="JQ170" s="67"/>
      <c r="JR170" s="66"/>
      <c r="JS170" s="67"/>
      <c r="JT170" s="66"/>
      <c r="JU170" s="67"/>
      <c r="JV170" s="66"/>
      <c r="JW170" s="67"/>
      <c r="JX170" s="66"/>
      <c r="JY170" s="67"/>
      <c r="JZ170" s="66"/>
      <c r="KA170" s="67"/>
      <c r="KB170" s="66"/>
      <c r="KC170" s="67"/>
      <c r="KD170" s="66"/>
      <c r="KE170" s="67"/>
      <c r="KF170" s="66"/>
      <c r="KG170" s="67"/>
      <c r="KH170" s="66"/>
      <c r="KI170" s="67"/>
      <c r="KJ170" s="66"/>
      <c r="KK170" s="67"/>
      <c r="KL170" s="66"/>
      <c r="KM170" s="67"/>
      <c r="KN170" s="66"/>
      <c r="KO170" s="67"/>
      <c r="KP170" s="66"/>
      <c r="KQ170" s="67"/>
      <c r="KR170" s="66"/>
      <c r="KS170" s="67"/>
      <c r="KT170" s="66"/>
      <c r="KU170" s="67"/>
      <c r="KV170" s="66"/>
      <c r="KW170" s="67"/>
      <c r="KX170" s="66"/>
      <c r="KY170" s="67"/>
      <c r="KZ170" s="66"/>
      <c r="LA170" s="67"/>
      <c r="LB170" s="66"/>
      <c r="LC170" s="67"/>
      <c r="LD170" s="66"/>
      <c r="LE170" s="67"/>
      <c r="LH170" s="3">
        <f t="shared" si="139"/>
        <v>2.3231543198415952</v>
      </c>
      <c r="LI170" s="10">
        <f t="shared" si="142"/>
        <v>0.55614256634211856</v>
      </c>
      <c r="LK170" s="12">
        <f t="shared" si="137"/>
        <v>2.3231543198415952</v>
      </c>
      <c r="LL170" s="10" cm="1">
        <f t="array" ref="LL170">INDEX(drag_functions_data,Q170,(2*chosen_drag_function))*$B$3</f>
        <v>0.55614256634211856</v>
      </c>
      <c r="LO170" s="3" t="e">
        <f t="shared" si="140"/>
        <v>#N/A</v>
      </c>
      <c r="LP170" s="10" t="e">
        <f t="shared" si="143"/>
        <v>#N/A</v>
      </c>
      <c r="LR170" s="12">
        <f t="shared" si="138"/>
        <v>0</v>
      </c>
      <c r="LS170" s="10" cm="1">
        <f t="array" ref="LS170">INDEX(drag_functions_data,Q170,(2*$B$6)) * $B$7</f>
        <v>0</v>
      </c>
    </row>
    <row r="171" spans="17:331" x14ac:dyDescent="0.25">
      <c r="Q171" s="38">
        <f t="shared" si="141"/>
        <v>156</v>
      </c>
      <c r="R171" s="5"/>
      <c r="T171" s="25"/>
      <c r="U171" s="26"/>
      <c r="X171" s="25">
        <v>2.3416658023081438</v>
      </c>
      <c r="Y171" s="26">
        <v>0.55429285780655446</v>
      </c>
      <c r="AA171" s="4"/>
      <c r="AB171" s="5"/>
      <c r="AC171" s="4"/>
      <c r="AF171" s="5"/>
      <c r="AG171" s="4"/>
      <c r="AJ171" s="5"/>
      <c r="AK171" s="4"/>
      <c r="AL171" s="5"/>
      <c r="AM171" s="4"/>
      <c r="AN171" s="5"/>
      <c r="AO171" s="4"/>
      <c r="AR171" s="5"/>
      <c r="AS171" s="4"/>
      <c r="AT171" s="5"/>
      <c r="AU171" s="4"/>
      <c r="AV171" s="46"/>
      <c r="AW171" s="4"/>
      <c r="AX171" s="5"/>
      <c r="AY171" s="4"/>
      <c r="AZ171" s="5"/>
      <c r="BA171" s="4"/>
      <c r="BB171" s="5"/>
      <c r="BC171" s="4"/>
      <c r="BD171" s="5"/>
      <c r="BE171" s="4"/>
      <c r="BF171" s="5"/>
      <c r="BG171" s="4"/>
      <c r="BH171" s="5"/>
      <c r="BI171" s="4"/>
      <c r="BJ171" s="5"/>
      <c r="BK171" s="4"/>
      <c r="BL171" s="5"/>
      <c r="BM171" s="4"/>
      <c r="BN171" s="5"/>
      <c r="BO171" s="4"/>
      <c r="BR171" s="5"/>
      <c r="BS171" s="4"/>
      <c r="BV171" s="5"/>
      <c r="BW171" s="4"/>
      <c r="BZ171" s="5"/>
      <c r="CA171" s="4"/>
      <c r="CD171" s="5"/>
      <c r="CE171" s="4"/>
      <c r="CF171" s="5"/>
      <c r="CG171" s="4"/>
      <c r="CH171" s="5"/>
      <c r="CI171" s="4"/>
      <c r="CJ171" s="5"/>
      <c r="CL171" s="5"/>
      <c r="CN171" s="5"/>
      <c r="CO171" s="4"/>
      <c r="CP171" s="5"/>
      <c r="CQ171" s="4"/>
      <c r="CR171" s="5"/>
      <c r="CS171" s="4"/>
      <c r="CT171" s="5"/>
      <c r="CU171" s="4"/>
      <c r="CV171" s="5"/>
      <c r="CW171" s="4"/>
      <c r="CX171" s="5"/>
      <c r="CY171" s="4"/>
      <c r="CZ171" s="266"/>
      <c r="DA171" s="267"/>
      <c r="DB171" s="266"/>
      <c r="DC171" s="267"/>
      <c r="DD171" s="266"/>
      <c r="DE171" s="267"/>
      <c r="DF171" s="66"/>
      <c r="DG171" s="67"/>
      <c r="DH171" s="66"/>
      <c r="DI171" s="67"/>
      <c r="DJ171" s="66"/>
      <c r="DK171" s="67"/>
      <c r="DL171" s="66"/>
      <c r="DM171" s="67"/>
      <c r="DN171" s="66"/>
      <c r="DO171" s="67"/>
      <c r="DP171" s="66"/>
      <c r="DQ171" s="67"/>
      <c r="DR171" s="66"/>
      <c r="DS171" s="67"/>
      <c r="DT171" s="66"/>
      <c r="DU171" s="67"/>
      <c r="DV171" s="66"/>
      <c r="DW171" s="67"/>
      <c r="DX171" s="66"/>
      <c r="DY171" s="67"/>
      <c r="DZ171" s="66"/>
      <c r="EA171" s="67"/>
      <c r="EB171" s="66"/>
      <c r="EC171" s="67"/>
      <c r="ED171" s="66"/>
      <c r="EE171" s="67"/>
      <c r="EF171" s="66"/>
      <c r="EG171" s="67"/>
      <c r="EH171" s="66"/>
      <c r="EI171" s="67"/>
      <c r="EJ171" s="66"/>
      <c r="EK171" s="67"/>
      <c r="EL171" s="66"/>
      <c r="EM171" s="67"/>
      <c r="EN171" s="66"/>
      <c r="EO171" s="67"/>
      <c r="EP171" s="66"/>
      <c r="EQ171" s="67"/>
      <c r="ER171" s="66"/>
      <c r="ES171" s="67"/>
      <c r="ET171" s="66"/>
      <c r="EU171" s="67"/>
      <c r="EV171" s="66"/>
      <c r="EW171" s="67"/>
      <c r="EX171" s="66"/>
      <c r="EY171" s="67"/>
      <c r="EZ171" s="66"/>
      <c r="FA171" s="67"/>
      <c r="FB171" s="66"/>
      <c r="FC171" s="67"/>
      <c r="FD171" s="66"/>
      <c r="FE171" s="67"/>
      <c r="FF171" s="66"/>
      <c r="FG171" s="67"/>
      <c r="FH171" s="66"/>
      <c r="FI171" s="67"/>
      <c r="FJ171" s="66"/>
      <c r="FK171" s="67"/>
      <c r="FL171" s="66"/>
      <c r="FM171" s="67"/>
      <c r="FN171" s="66"/>
      <c r="FO171" s="67"/>
      <c r="FP171" s="66"/>
      <c r="FQ171" s="67"/>
      <c r="FR171" s="66"/>
      <c r="FS171" s="67"/>
      <c r="FT171" s="66"/>
      <c r="FU171" s="67"/>
      <c r="FV171" s="66"/>
      <c r="FW171" s="67"/>
      <c r="FX171" s="66"/>
      <c r="FY171" s="67"/>
      <c r="FZ171" s="66"/>
      <c r="GA171" s="67"/>
      <c r="GB171" s="66"/>
      <c r="GC171" s="67"/>
      <c r="GD171" s="66"/>
      <c r="GE171" s="67"/>
      <c r="GF171" s="66"/>
      <c r="GG171" s="67"/>
      <c r="GH171" s="66"/>
      <c r="GI171" s="67"/>
      <c r="GJ171" s="66"/>
      <c r="GK171" s="67"/>
      <c r="GL171" s="66"/>
      <c r="GM171" s="67"/>
      <c r="GN171" s="66"/>
      <c r="GO171" s="67"/>
      <c r="GP171" s="66"/>
      <c r="GQ171" s="67"/>
      <c r="GR171" s="66"/>
      <c r="GS171" s="67"/>
      <c r="GT171" s="66"/>
      <c r="GU171" s="67"/>
      <c r="GV171" s="66"/>
      <c r="GW171" s="67"/>
      <c r="GX171" s="66"/>
      <c r="GY171" s="67"/>
      <c r="GZ171" s="66"/>
      <c r="HA171" s="67"/>
      <c r="HB171" s="66"/>
      <c r="HC171" s="67"/>
      <c r="HD171" s="66"/>
      <c r="HE171" s="67"/>
      <c r="HF171" s="66"/>
      <c r="HG171" s="67"/>
      <c r="HH171" s="66"/>
      <c r="HI171" s="67"/>
      <c r="HJ171" s="66"/>
      <c r="HK171" s="67"/>
      <c r="HL171" s="66"/>
      <c r="HM171" s="67"/>
      <c r="HN171" s="66"/>
      <c r="HO171" s="67"/>
      <c r="HP171" s="66"/>
      <c r="HQ171" s="67"/>
      <c r="HR171" s="66"/>
      <c r="HS171" s="67"/>
      <c r="HT171" s="66"/>
      <c r="HU171" s="67"/>
      <c r="HV171" s="66"/>
      <c r="HW171" s="67"/>
      <c r="HX171" s="66"/>
      <c r="HY171" s="67"/>
      <c r="HZ171" s="66"/>
      <c r="IA171" s="67"/>
      <c r="IB171" s="66"/>
      <c r="IC171" s="67"/>
      <c r="ID171" s="66"/>
      <c r="IE171" s="67"/>
      <c r="IF171" s="66"/>
      <c r="IG171" s="67"/>
      <c r="IH171" s="66"/>
      <c r="II171" s="67"/>
      <c r="IJ171" s="66"/>
      <c r="IK171" s="67"/>
      <c r="IL171" s="66"/>
      <c r="IM171" s="67"/>
      <c r="IN171" s="66"/>
      <c r="IO171" s="67"/>
      <c r="IP171" s="66"/>
      <c r="IQ171" s="67"/>
      <c r="IR171" s="66"/>
      <c r="IS171" s="67"/>
      <c r="IT171" s="66"/>
      <c r="IU171" s="67"/>
      <c r="IV171" s="66"/>
      <c r="IW171" s="67"/>
      <c r="IX171" s="66"/>
      <c r="IY171" s="67"/>
      <c r="IZ171" s="66"/>
      <c r="JA171" s="67"/>
      <c r="JB171" s="66"/>
      <c r="JC171" s="67"/>
      <c r="JD171" s="66"/>
      <c r="JE171" s="67"/>
      <c r="JF171" s="66"/>
      <c r="JG171" s="67"/>
      <c r="JH171" s="66"/>
      <c r="JI171" s="67"/>
      <c r="JJ171" s="66"/>
      <c r="JK171" s="67"/>
      <c r="JL171" s="66"/>
      <c r="JM171" s="67"/>
      <c r="JN171" s="66"/>
      <c r="JO171" s="67"/>
      <c r="JP171" s="66"/>
      <c r="JQ171" s="67"/>
      <c r="JR171" s="66"/>
      <c r="JS171" s="67"/>
      <c r="JT171" s="66"/>
      <c r="JU171" s="67"/>
      <c r="JV171" s="66"/>
      <c r="JW171" s="67"/>
      <c r="JX171" s="66"/>
      <c r="JY171" s="67"/>
      <c r="JZ171" s="66"/>
      <c r="KA171" s="67"/>
      <c r="KB171" s="66"/>
      <c r="KC171" s="67"/>
      <c r="KD171" s="66"/>
      <c r="KE171" s="67"/>
      <c r="KF171" s="66"/>
      <c r="KG171" s="67"/>
      <c r="KH171" s="66"/>
      <c r="KI171" s="67"/>
      <c r="KJ171" s="66"/>
      <c r="KK171" s="67"/>
      <c r="KL171" s="66"/>
      <c r="KM171" s="67"/>
      <c r="KN171" s="66"/>
      <c r="KO171" s="67"/>
      <c r="KP171" s="66"/>
      <c r="KQ171" s="67"/>
      <c r="KR171" s="66"/>
      <c r="KS171" s="67"/>
      <c r="KT171" s="66"/>
      <c r="KU171" s="67"/>
      <c r="KV171" s="66"/>
      <c r="KW171" s="67"/>
      <c r="KX171" s="66"/>
      <c r="KY171" s="67"/>
      <c r="KZ171" s="66"/>
      <c r="LA171" s="67"/>
      <c r="LB171" s="66"/>
      <c r="LC171" s="67"/>
      <c r="LD171" s="66"/>
      <c r="LE171" s="67"/>
      <c r="LH171" s="3">
        <f t="shared" si="139"/>
        <v>2.3416658023081438</v>
      </c>
      <c r="LI171" s="10">
        <f t="shared" si="142"/>
        <v>0.55429285780655446</v>
      </c>
      <c r="LK171" s="12">
        <f t="shared" si="137"/>
        <v>2.3416658023081438</v>
      </c>
      <c r="LL171" s="10" cm="1">
        <f t="array" ref="LL171">INDEX(drag_functions_data,Q171,(2*chosen_drag_function))*$B$3</f>
        <v>0.55429285780655446</v>
      </c>
      <c r="LO171" s="3" t="e">
        <f t="shared" si="140"/>
        <v>#N/A</v>
      </c>
      <c r="LP171" s="10" t="e">
        <f t="shared" si="143"/>
        <v>#N/A</v>
      </c>
      <c r="LR171" s="12">
        <f t="shared" si="138"/>
        <v>0</v>
      </c>
      <c r="LS171" s="10" cm="1">
        <f t="array" ref="LS171">INDEX(drag_functions_data,Q171,(2*$B$6)) * $B$7</f>
        <v>0</v>
      </c>
    </row>
    <row r="172" spans="17:331" x14ac:dyDescent="0.25">
      <c r="Q172" s="38">
        <f t="shared" si="141"/>
        <v>157</v>
      </c>
      <c r="R172" s="5"/>
      <c r="T172" s="25"/>
      <c r="U172" s="26"/>
      <c r="X172" s="25">
        <v>2.3600320899513676</v>
      </c>
      <c r="Y172" s="26">
        <v>0.5525178179243535</v>
      </c>
      <c r="AA172" s="4"/>
      <c r="AB172" s="5"/>
      <c r="AC172" s="4"/>
      <c r="AF172" s="5"/>
      <c r="AG172" s="4"/>
      <c r="AJ172" s="5"/>
      <c r="AK172" s="4"/>
      <c r="AN172" s="5"/>
      <c r="AO172" s="4"/>
      <c r="AR172" s="5"/>
      <c r="AS172" s="4"/>
      <c r="AT172" s="5"/>
      <c r="AU172" s="4"/>
      <c r="AV172" s="46"/>
      <c r="AW172" s="4"/>
      <c r="AX172" s="5"/>
      <c r="AY172" s="4"/>
      <c r="AZ172" s="5"/>
      <c r="BA172" s="4"/>
      <c r="BB172" s="5"/>
      <c r="BC172" s="4"/>
      <c r="BD172" s="5"/>
      <c r="BE172" s="4"/>
      <c r="BF172" s="5"/>
      <c r="BG172" s="4"/>
      <c r="BH172" s="5"/>
      <c r="BI172" s="4"/>
      <c r="BJ172" s="5"/>
      <c r="BK172" s="4"/>
      <c r="BL172" s="5"/>
      <c r="BM172" s="4"/>
      <c r="BN172" s="5"/>
      <c r="BO172" s="4"/>
      <c r="BR172" s="5"/>
      <c r="BS172" s="4"/>
      <c r="BV172" s="5"/>
      <c r="BW172" s="4"/>
      <c r="BZ172" s="5"/>
      <c r="CA172" s="4"/>
      <c r="CD172" s="5"/>
      <c r="CE172" s="4"/>
      <c r="CF172" s="5"/>
      <c r="CG172" s="4"/>
      <c r="CH172" s="5"/>
      <c r="CI172" s="4"/>
      <c r="CJ172" s="5"/>
      <c r="CL172" s="5"/>
      <c r="CN172" s="5"/>
      <c r="CO172" s="4"/>
      <c r="CP172" s="5"/>
      <c r="CQ172" s="4"/>
      <c r="CR172" s="5"/>
      <c r="CS172" s="4"/>
      <c r="CT172" s="5"/>
      <c r="CU172" s="4"/>
      <c r="CV172" s="5"/>
      <c r="CW172" s="4"/>
      <c r="CX172" s="5"/>
      <c r="CY172" s="4"/>
      <c r="CZ172" s="266"/>
      <c r="DA172" s="267"/>
      <c r="DB172" s="266"/>
      <c r="DC172" s="267"/>
      <c r="DD172" s="266"/>
      <c r="DE172" s="267"/>
      <c r="DF172" s="66"/>
      <c r="DG172" s="67"/>
      <c r="DH172" s="66"/>
      <c r="DI172" s="67"/>
      <c r="DJ172" s="66"/>
      <c r="DK172" s="67"/>
      <c r="DL172" s="66"/>
      <c r="DM172" s="67"/>
      <c r="DN172" s="66"/>
      <c r="DO172" s="67"/>
      <c r="DP172" s="66"/>
      <c r="DQ172" s="67"/>
      <c r="DR172" s="66"/>
      <c r="DS172" s="67"/>
      <c r="DT172" s="66"/>
      <c r="DU172" s="67"/>
      <c r="DV172" s="66"/>
      <c r="DW172" s="67"/>
      <c r="DX172" s="66"/>
      <c r="DY172" s="67"/>
      <c r="DZ172" s="66"/>
      <c r="EA172" s="67"/>
      <c r="EB172" s="66"/>
      <c r="EC172" s="67"/>
      <c r="ED172" s="66"/>
      <c r="EE172" s="67"/>
      <c r="EF172" s="66"/>
      <c r="EG172" s="67"/>
      <c r="EH172" s="66"/>
      <c r="EI172" s="67"/>
      <c r="EJ172" s="66"/>
      <c r="EK172" s="67"/>
      <c r="EL172" s="66"/>
      <c r="EM172" s="67"/>
      <c r="EN172" s="66"/>
      <c r="EO172" s="67"/>
      <c r="EP172" s="66"/>
      <c r="EQ172" s="67"/>
      <c r="ER172" s="66"/>
      <c r="ES172" s="67"/>
      <c r="ET172" s="66"/>
      <c r="EU172" s="67"/>
      <c r="EV172" s="66"/>
      <c r="EW172" s="67"/>
      <c r="EX172" s="66"/>
      <c r="EY172" s="67"/>
      <c r="EZ172" s="66"/>
      <c r="FA172" s="67"/>
      <c r="FB172" s="66"/>
      <c r="FC172" s="67"/>
      <c r="FD172" s="66"/>
      <c r="FE172" s="67"/>
      <c r="FF172" s="66"/>
      <c r="FG172" s="67"/>
      <c r="FH172" s="66"/>
      <c r="FI172" s="67"/>
      <c r="FJ172" s="66"/>
      <c r="FK172" s="67"/>
      <c r="FL172" s="66"/>
      <c r="FM172" s="67"/>
      <c r="FN172" s="66"/>
      <c r="FO172" s="67"/>
      <c r="FP172" s="66"/>
      <c r="FQ172" s="67"/>
      <c r="FR172" s="66"/>
      <c r="FS172" s="67"/>
      <c r="FT172" s="66"/>
      <c r="FU172" s="67"/>
      <c r="FV172" s="66"/>
      <c r="FW172" s="67"/>
      <c r="FX172" s="66"/>
      <c r="FY172" s="67"/>
      <c r="FZ172" s="66"/>
      <c r="GA172" s="67"/>
      <c r="GB172" s="66"/>
      <c r="GC172" s="67"/>
      <c r="GD172" s="66"/>
      <c r="GE172" s="67"/>
      <c r="GF172" s="66"/>
      <c r="GG172" s="67"/>
      <c r="GH172" s="66"/>
      <c r="GI172" s="67"/>
      <c r="GJ172" s="66"/>
      <c r="GK172" s="67"/>
      <c r="GL172" s="66"/>
      <c r="GM172" s="67"/>
      <c r="GN172" s="66"/>
      <c r="GO172" s="67"/>
      <c r="GP172" s="66"/>
      <c r="GQ172" s="67"/>
      <c r="GR172" s="66"/>
      <c r="GS172" s="67"/>
      <c r="GT172" s="66"/>
      <c r="GU172" s="67"/>
      <c r="GV172" s="66"/>
      <c r="GW172" s="67"/>
      <c r="GX172" s="66"/>
      <c r="GY172" s="67"/>
      <c r="GZ172" s="66"/>
      <c r="HA172" s="67"/>
      <c r="HB172" s="66"/>
      <c r="HC172" s="67"/>
      <c r="HD172" s="66"/>
      <c r="HE172" s="67"/>
      <c r="HF172" s="66"/>
      <c r="HG172" s="67"/>
      <c r="HH172" s="66"/>
      <c r="HI172" s="67"/>
      <c r="HJ172" s="66"/>
      <c r="HK172" s="67"/>
      <c r="HL172" s="66"/>
      <c r="HM172" s="67"/>
      <c r="HN172" s="66"/>
      <c r="HO172" s="67"/>
      <c r="HP172" s="66"/>
      <c r="HQ172" s="67"/>
      <c r="HR172" s="66"/>
      <c r="HS172" s="67"/>
      <c r="HT172" s="66"/>
      <c r="HU172" s="67"/>
      <c r="HV172" s="66"/>
      <c r="HW172" s="67"/>
      <c r="HX172" s="66"/>
      <c r="HY172" s="67"/>
      <c r="HZ172" s="66"/>
      <c r="IA172" s="67"/>
      <c r="IB172" s="66"/>
      <c r="IC172" s="67"/>
      <c r="ID172" s="66"/>
      <c r="IE172" s="67"/>
      <c r="IF172" s="66"/>
      <c r="IG172" s="67"/>
      <c r="IH172" s="66"/>
      <c r="II172" s="67"/>
      <c r="IJ172" s="66"/>
      <c r="IK172" s="67"/>
      <c r="IL172" s="66"/>
      <c r="IM172" s="67"/>
      <c r="IN172" s="66"/>
      <c r="IO172" s="67"/>
      <c r="IP172" s="66"/>
      <c r="IQ172" s="67"/>
      <c r="IR172" s="66"/>
      <c r="IS172" s="67"/>
      <c r="IT172" s="66"/>
      <c r="IU172" s="67"/>
      <c r="IV172" s="66"/>
      <c r="IW172" s="67"/>
      <c r="IX172" s="66"/>
      <c r="IY172" s="67"/>
      <c r="IZ172" s="66"/>
      <c r="JA172" s="67"/>
      <c r="JB172" s="66"/>
      <c r="JC172" s="67"/>
      <c r="JD172" s="66"/>
      <c r="JE172" s="67"/>
      <c r="JF172" s="66"/>
      <c r="JG172" s="67"/>
      <c r="JH172" s="66"/>
      <c r="JI172" s="67"/>
      <c r="JJ172" s="66"/>
      <c r="JK172" s="67"/>
      <c r="JL172" s="66"/>
      <c r="JM172" s="67"/>
      <c r="JN172" s="66"/>
      <c r="JO172" s="67"/>
      <c r="JP172" s="66"/>
      <c r="JQ172" s="67"/>
      <c r="JR172" s="66"/>
      <c r="JS172" s="67"/>
      <c r="JT172" s="66"/>
      <c r="JU172" s="67"/>
      <c r="JV172" s="66"/>
      <c r="JW172" s="67"/>
      <c r="JX172" s="66"/>
      <c r="JY172" s="67"/>
      <c r="JZ172" s="66"/>
      <c r="KA172" s="67"/>
      <c r="KB172" s="66"/>
      <c r="KC172" s="67"/>
      <c r="KD172" s="66"/>
      <c r="KE172" s="67"/>
      <c r="KF172" s="66"/>
      <c r="KG172" s="67"/>
      <c r="KH172" s="66"/>
      <c r="KI172" s="67"/>
      <c r="KJ172" s="66"/>
      <c r="KK172" s="67"/>
      <c r="KL172" s="66"/>
      <c r="KM172" s="67"/>
      <c r="KN172" s="66"/>
      <c r="KO172" s="67"/>
      <c r="KP172" s="66"/>
      <c r="KQ172" s="67"/>
      <c r="KR172" s="66"/>
      <c r="KS172" s="67"/>
      <c r="KT172" s="66"/>
      <c r="KU172" s="67"/>
      <c r="KV172" s="66"/>
      <c r="KW172" s="67"/>
      <c r="KX172" s="66"/>
      <c r="KY172" s="67"/>
      <c r="KZ172" s="66"/>
      <c r="LA172" s="67"/>
      <c r="LB172" s="66"/>
      <c r="LC172" s="67"/>
      <c r="LD172" s="66"/>
      <c r="LE172" s="67"/>
      <c r="LH172" s="3">
        <f t="shared" si="139"/>
        <v>2.3600320899513676</v>
      </c>
      <c r="LI172" s="10">
        <f t="shared" si="142"/>
        <v>0.5525178179243535</v>
      </c>
      <c r="LK172" s="12">
        <f t="shared" si="137"/>
        <v>2.3600320899513676</v>
      </c>
      <c r="LL172" s="10" cm="1">
        <f t="array" ref="LL172">INDEX(drag_functions_data,Q172,(2*chosen_drag_function))*$B$3</f>
        <v>0.5525178179243535</v>
      </c>
      <c r="LO172" s="3" t="e">
        <f t="shared" si="140"/>
        <v>#N/A</v>
      </c>
      <c r="LP172" s="10" t="e">
        <f t="shared" si="143"/>
        <v>#N/A</v>
      </c>
      <c r="LR172" s="12">
        <f t="shared" si="138"/>
        <v>0</v>
      </c>
      <c r="LS172" s="10" cm="1">
        <f t="array" ref="LS172">INDEX(drag_functions_data,Q172,(2*$B$6)) * $B$7</f>
        <v>0</v>
      </c>
    </row>
    <row r="173" spans="17:331" x14ac:dyDescent="0.25">
      <c r="Q173" s="38">
        <f t="shared" si="141"/>
        <v>158</v>
      </c>
      <c r="R173" s="5"/>
      <c r="T173" s="25"/>
      <c r="U173" s="26"/>
      <c r="X173" s="25">
        <v>2.3782565466116141</v>
      </c>
      <c r="Y173" s="26">
        <v>0.55081466602765383</v>
      </c>
      <c r="AA173" s="4"/>
      <c r="AB173" s="5"/>
      <c r="AC173" s="4"/>
      <c r="AF173" s="5"/>
      <c r="AG173" s="4"/>
      <c r="AJ173" s="5"/>
      <c r="AK173" s="4"/>
      <c r="AN173" s="5"/>
      <c r="AO173" s="4"/>
      <c r="AR173" s="5"/>
      <c r="AS173" s="4"/>
      <c r="AT173" s="5"/>
      <c r="AU173" s="4"/>
      <c r="AV173" s="46"/>
      <c r="AW173" s="4"/>
      <c r="AX173" s="5"/>
      <c r="AY173" s="4"/>
      <c r="AZ173" s="5"/>
      <c r="BA173" s="4"/>
      <c r="BB173" s="5"/>
      <c r="BC173" s="4"/>
      <c r="BD173" s="5"/>
      <c r="BE173" s="4"/>
      <c r="BF173" s="5"/>
      <c r="BG173" s="4"/>
      <c r="BH173" s="5"/>
      <c r="BI173" s="4"/>
      <c r="BJ173" s="5"/>
      <c r="BK173" s="4"/>
      <c r="BL173" s="5"/>
      <c r="BM173" s="4"/>
      <c r="BN173" s="5"/>
      <c r="BO173" s="4"/>
      <c r="BR173" s="5"/>
      <c r="BS173" s="4"/>
      <c r="BV173" s="5"/>
      <c r="BW173" s="4"/>
      <c r="BZ173" s="5"/>
      <c r="CA173" s="4"/>
      <c r="CD173" s="5"/>
      <c r="CE173" s="4"/>
      <c r="CF173" s="5"/>
      <c r="CG173" s="4"/>
      <c r="CH173" s="5"/>
      <c r="CI173" s="4"/>
      <c r="CJ173" s="5"/>
      <c r="CL173" s="5"/>
      <c r="CN173" s="5"/>
      <c r="CO173" s="4"/>
      <c r="CP173" s="5"/>
      <c r="CQ173" s="4"/>
      <c r="CR173" s="5"/>
      <c r="CS173" s="4"/>
      <c r="CT173" s="5"/>
      <c r="CU173" s="4"/>
      <c r="CV173" s="5"/>
      <c r="CW173" s="4"/>
      <c r="CX173" s="5"/>
      <c r="CY173" s="4"/>
      <c r="CZ173" s="266"/>
      <c r="DA173" s="267"/>
      <c r="DB173" s="266"/>
      <c r="DC173" s="267"/>
      <c r="DD173" s="266"/>
      <c r="DE173" s="267"/>
      <c r="DF173" s="66"/>
      <c r="DG173" s="67"/>
      <c r="DH173" s="66"/>
      <c r="DI173" s="67"/>
      <c r="DJ173" s="66"/>
      <c r="DK173" s="67"/>
      <c r="DL173" s="66"/>
      <c r="DM173" s="67"/>
      <c r="DN173" s="66"/>
      <c r="DO173" s="67"/>
      <c r="DP173" s="66"/>
      <c r="DQ173" s="67"/>
      <c r="DR173" s="66"/>
      <c r="DS173" s="67"/>
      <c r="DT173" s="66"/>
      <c r="DU173" s="67"/>
      <c r="DV173" s="66"/>
      <c r="DW173" s="67"/>
      <c r="DX173" s="66"/>
      <c r="DY173" s="67"/>
      <c r="DZ173" s="66"/>
      <c r="EA173" s="67"/>
      <c r="EB173" s="66"/>
      <c r="EC173" s="67"/>
      <c r="ED173" s="66"/>
      <c r="EE173" s="67"/>
      <c r="EF173" s="66"/>
      <c r="EG173" s="67"/>
      <c r="EH173" s="66"/>
      <c r="EI173" s="67"/>
      <c r="EJ173" s="66"/>
      <c r="EK173" s="67"/>
      <c r="EL173" s="66"/>
      <c r="EM173" s="67"/>
      <c r="EN173" s="66"/>
      <c r="EO173" s="67"/>
      <c r="EP173" s="66"/>
      <c r="EQ173" s="67"/>
      <c r="ER173" s="66"/>
      <c r="ES173" s="67"/>
      <c r="ET173" s="66"/>
      <c r="EU173" s="67"/>
      <c r="EV173" s="66"/>
      <c r="EW173" s="67"/>
      <c r="EX173" s="66"/>
      <c r="EY173" s="67"/>
      <c r="EZ173" s="66"/>
      <c r="FA173" s="67"/>
      <c r="FB173" s="66"/>
      <c r="FC173" s="67"/>
      <c r="FD173" s="66"/>
      <c r="FE173" s="67"/>
      <c r="FF173" s="66"/>
      <c r="FG173" s="67"/>
      <c r="FH173" s="66"/>
      <c r="FI173" s="67"/>
      <c r="FJ173" s="66"/>
      <c r="FK173" s="67"/>
      <c r="FL173" s="66"/>
      <c r="FM173" s="67"/>
      <c r="FN173" s="66"/>
      <c r="FO173" s="67"/>
      <c r="FP173" s="66"/>
      <c r="FQ173" s="67"/>
      <c r="FR173" s="66"/>
      <c r="FS173" s="67"/>
      <c r="FT173" s="66"/>
      <c r="FU173" s="67"/>
      <c r="FV173" s="66"/>
      <c r="FW173" s="67"/>
      <c r="FX173" s="66"/>
      <c r="FY173" s="67"/>
      <c r="FZ173" s="66"/>
      <c r="GA173" s="67"/>
      <c r="GB173" s="66"/>
      <c r="GC173" s="67"/>
      <c r="GD173" s="66"/>
      <c r="GE173" s="67"/>
      <c r="GF173" s="66"/>
      <c r="GG173" s="67"/>
      <c r="GH173" s="66"/>
      <c r="GI173" s="67"/>
      <c r="GJ173" s="66"/>
      <c r="GK173" s="67"/>
      <c r="GL173" s="66"/>
      <c r="GM173" s="67"/>
      <c r="GN173" s="66"/>
      <c r="GO173" s="67"/>
      <c r="GP173" s="66"/>
      <c r="GQ173" s="67"/>
      <c r="GR173" s="66"/>
      <c r="GS173" s="67"/>
      <c r="GT173" s="66"/>
      <c r="GU173" s="67"/>
      <c r="GV173" s="66"/>
      <c r="GW173" s="67"/>
      <c r="GX173" s="66"/>
      <c r="GY173" s="67"/>
      <c r="GZ173" s="66"/>
      <c r="HA173" s="67"/>
      <c r="HB173" s="66"/>
      <c r="HC173" s="67"/>
      <c r="HD173" s="66"/>
      <c r="HE173" s="67"/>
      <c r="HF173" s="66"/>
      <c r="HG173" s="67"/>
      <c r="HH173" s="66"/>
      <c r="HI173" s="67"/>
      <c r="HJ173" s="66"/>
      <c r="HK173" s="67"/>
      <c r="HL173" s="66"/>
      <c r="HM173" s="67"/>
      <c r="HN173" s="66"/>
      <c r="HO173" s="67"/>
      <c r="HP173" s="66"/>
      <c r="HQ173" s="67"/>
      <c r="HR173" s="66"/>
      <c r="HS173" s="67"/>
      <c r="HT173" s="66"/>
      <c r="HU173" s="67"/>
      <c r="HV173" s="66"/>
      <c r="HW173" s="67"/>
      <c r="HX173" s="66"/>
      <c r="HY173" s="67"/>
      <c r="HZ173" s="66"/>
      <c r="IA173" s="67"/>
      <c r="IB173" s="66"/>
      <c r="IC173" s="67"/>
      <c r="ID173" s="66"/>
      <c r="IE173" s="67"/>
      <c r="IF173" s="66"/>
      <c r="IG173" s="67"/>
      <c r="IH173" s="66"/>
      <c r="II173" s="67"/>
      <c r="IJ173" s="66"/>
      <c r="IK173" s="67"/>
      <c r="IL173" s="66"/>
      <c r="IM173" s="67"/>
      <c r="IN173" s="66"/>
      <c r="IO173" s="67"/>
      <c r="IP173" s="66"/>
      <c r="IQ173" s="67"/>
      <c r="IR173" s="66"/>
      <c r="IS173" s="67"/>
      <c r="IT173" s="66"/>
      <c r="IU173" s="67"/>
      <c r="IV173" s="66"/>
      <c r="IW173" s="67"/>
      <c r="IX173" s="66"/>
      <c r="IY173" s="67"/>
      <c r="IZ173" s="66"/>
      <c r="JA173" s="67"/>
      <c r="JB173" s="66"/>
      <c r="JC173" s="67"/>
      <c r="JD173" s="66"/>
      <c r="JE173" s="67"/>
      <c r="JF173" s="66"/>
      <c r="JG173" s="67"/>
      <c r="JH173" s="66"/>
      <c r="JI173" s="67"/>
      <c r="JJ173" s="66"/>
      <c r="JK173" s="67"/>
      <c r="JL173" s="66"/>
      <c r="JM173" s="67"/>
      <c r="JN173" s="66"/>
      <c r="JO173" s="67"/>
      <c r="JP173" s="66"/>
      <c r="JQ173" s="67"/>
      <c r="JR173" s="66"/>
      <c r="JS173" s="67"/>
      <c r="JT173" s="66"/>
      <c r="JU173" s="67"/>
      <c r="JV173" s="66"/>
      <c r="JW173" s="67"/>
      <c r="JX173" s="66"/>
      <c r="JY173" s="67"/>
      <c r="JZ173" s="66"/>
      <c r="KA173" s="67"/>
      <c r="KB173" s="66"/>
      <c r="KC173" s="67"/>
      <c r="KD173" s="66"/>
      <c r="KE173" s="67"/>
      <c r="KF173" s="66"/>
      <c r="KG173" s="67"/>
      <c r="KH173" s="66"/>
      <c r="KI173" s="67"/>
      <c r="KJ173" s="66"/>
      <c r="KK173" s="67"/>
      <c r="KL173" s="66"/>
      <c r="KM173" s="67"/>
      <c r="KN173" s="66"/>
      <c r="KO173" s="67"/>
      <c r="KP173" s="66"/>
      <c r="KQ173" s="67"/>
      <c r="KR173" s="66"/>
      <c r="KS173" s="67"/>
      <c r="KT173" s="66"/>
      <c r="KU173" s="67"/>
      <c r="KV173" s="66"/>
      <c r="KW173" s="67"/>
      <c r="KX173" s="66"/>
      <c r="KY173" s="67"/>
      <c r="KZ173" s="66"/>
      <c r="LA173" s="67"/>
      <c r="LB173" s="66"/>
      <c r="LC173" s="67"/>
      <c r="LD173" s="66"/>
      <c r="LE173" s="67"/>
      <c r="LH173" s="3">
        <f t="shared" si="139"/>
        <v>2.3782565466116141</v>
      </c>
      <c r="LI173" s="10">
        <f t="shared" si="142"/>
        <v>0.55081466602765383</v>
      </c>
      <c r="LK173" s="12">
        <f t="shared" si="137"/>
        <v>2.3782565466116141</v>
      </c>
      <c r="LL173" s="10" cm="1">
        <f t="array" ref="LL173">INDEX(drag_functions_data,Q173,(2*chosen_drag_function))*$B$3</f>
        <v>0.55081466602765383</v>
      </c>
      <c r="LO173" s="3" t="e">
        <f t="shared" si="140"/>
        <v>#N/A</v>
      </c>
      <c r="LP173" s="10" t="e">
        <f t="shared" si="143"/>
        <v>#N/A</v>
      </c>
      <c r="LR173" s="12">
        <f t="shared" si="138"/>
        <v>0</v>
      </c>
      <c r="LS173" s="10" cm="1">
        <f t="array" ref="LS173">INDEX(drag_functions_data,Q173,(2*$B$6)) * $B$7</f>
        <v>0</v>
      </c>
    </row>
    <row r="174" spans="17:331" x14ac:dyDescent="0.25">
      <c r="Q174" s="38">
        <f t="shared" si="141"/>
        <v>159</v>
      </c>
      <c r="R174" s="5"/>
      <c r="T174" s="25"/>
      <c r="U174" s="26"/>
      <c r="X174" s="25">
        <v>2.3963424082133544</v>
      </c>
      <c r="Y174" s="26">
        <v>0.54918077122825548</v>
      </c>
      <c r="AA174" s="4"/>
      <c r="AB174" s="5"/>
      <c r="AC174" s="4"/>
      <c r="AF174" s="5"/>
      <c r="AG174" s="4"/>
      <c r="AJ174" s="5"/>
      <c r="AK174" s="4"/>
      <c r="AN174" s="5"/>
      <c r="AO174" s="4"/>
      <c r="AR174" s="5"/>
      <c r="AS174" s="4"/>
      <c r="AT174" s="5"/>
      <c r="AU174" s="4"/>
      <c r="AV174" s="46"/>
      <c r="AW174" s="4"/>
      <c r="AX174" s="5"/>
      <c r="AY174" s="4"/>
      <c r="AZ174" s="5"/>
      <c r="BA174" s="4"/>
      <c r="BB174" s="5"/>
      <c r="BC174" s="4"/>
      <c r="BD174" s="5"/>
      <c r="BE174" s="4"/>
      <c r="BF174" s="5"/>
      <c r="BG174" s="4"/>
      <c r="BH174" s="5"/>
      <c r="BI174" s="4"/>
      <c r="BJ174" s="5"/>
      <c r="BK174" s="4"/>
      <c r="BL174" s="5"/>
      <c r="BM174" s="4"/>
      <c r="BN174" s="5"/>
      <c r="BO174" s="4"/>
      <c r="BR174" s="5"/>
      <c r="BS174" s="4"/>
      <c r="BV174" s="5"/>
      <c r="BW174" s="4"/>
      <c r="BZ174" s="5"/>
      <c r="CA174" s="4"/>
      <c r="CD174" s="5"/>
      <c r="CE174" s="4"/>
      <c r="CF174" s="5"/>
      <c r="CG174" s="4"/>
      <c r="CH174" s="5"/>
      <c r="CI174" s="4"/>
      <c r="CJ174" s="5"/>
      <c r="CL174" s="5"/>
      <c r="CN174" s="5"/>
      <c r="CO174" s="4"/>
      <c r="CP174" s="5"/>
      <c r="CQ174" s="4"/>
      <c r="CR174" s="5"/>
      <c r="CS174" s="4"/>
      <c r="CT174" s="5"/>
      <c r="CU174" s="4"/>
      <c r="CV174" s="5"/>
      <c r="CW174" s="4"/>
      <c r="CX174" s="5"/>
      <c r="CY174" s="4"/>
      <c r="CZ174" s="266"/>
      <c r="DA174" s="267"/>
      <c r="DB174" s="266"/>
      <c r="DC174" s="267"/>
      <c r="DD174" s="266"/>
      <c r="DE174" s="267"/>
      <c r="DF174" s="66"/>
      <c r="DG174" s="67"/>
      <c r="DH174" s="66"/>
      <c r="DI174" s="67"/>
      <c r="DJ174" s="66"/>
      <c r="DK174" s="67"/>
      <c r="DL174" s="66"/>
      <c r="DM174" s="67"/>
      <c r="DN174" s="66"/>
      <c r="DO174" s="67"/>
      <c r="DP174" s="66"/>
      <c r="DQ174" s="67"/>
      <c r="DR174" s="66"/>
      <c r="DS174" s="67"/>
      <c r="DT174" s="66"/>
      <c r="DU174" s="67"/>
      <c r="DV174" s="66"/>
      <c r="DW174" s="67"/>
      <c r="DX174" s="66"/>
      <c r="DY174" s="67"/>
      <c r="DZ174" s="66"/>
      <c r="EA174" s="67"/>
      <c r="EB174" s="66"/>
      <c r="EC174" s="67"/>
      <c r="ED174" s="66"/>
      <c r="EE174" s="67"/>
      <c r="EF174" s="66"/>
      <c r="EG174" s="67"/>
      <c r="EH174" s="66"/>
      <c r="EI174" s="67"/>
      <c r="EJ174" s="66"/>
      <c r="EK174" s="67"/>
      <c r="EL174" s="66"/>
      <c r="EM174" s="67"/>
      <c r="EN174" s="66"/>
      <c r="EO174" s="67"/>
      <c r="EP174" s="66"/>
      <c r="EQ174" s="67"/>
      <c r="ER174" s="66"/>
      <c r="ES174" s="67"/>
      <c r="ET174" s="66"/>
      <c r="EU174" s="67"/>
      <c r="EV174" s="66"/>
      <c r="EW174" s="67"/>
      <c r="EX174" s="66"/>
      <c r="EY174" s="67"/>
      <c r="EZ174" s="66"/>
      <c r="FA174" s="67"/>
      <c r="FB174" s="66"/>
      <c r="FC174" s="67"/>
      <c r="FD174" s="66"/>
      <c r="FE174" s="67"/>
      <c r="FF174" s="66"/>
      <c r="FG174" s="67"/>
      <c r="FH174" s="66"/>
      <c r="FI174" s="67"/>
      <c r="FJ174" s="66"/>
      <c r="FK174" s="67"/>
      <c r="FL174" s="66"/>
      <c r="FM174" s="67"/>
      <c r="FN174" s="66"/>
      <c r="FO174" s="67"/>
      <c r="FP174" s="66"/>
      <c r="FQ174" s="67"/>
      <c r="FR174" s="66"/>
      <c r="FS174" s="67"/>
      <c r="FT174" s="66"/>
      <c r="FU174" s="67"/>
      <c r="FV174" s="66"/>
      <c r="FW174" s="67"/>
      <c r="FX174" s="66"/>
      <c r="FY174" s="67"/>
      <c r="FZ174" s="66"/>
      <c r="GA174" s="67"/>
      <c r="GB174" s="66"/>
      <c r="GC174" s="67"/>
      <c r="GD174" s="66"/>
      <c r="GE174" s="67"/>
      <c r="GF174" s="66"/>
      <c r="GG174" s="67"/>
      <c r="GH174" s="66"/>
      <c r="GI174" s="67"/>
      <c r="GJ174" s="66"/>
      <c r="GK174" s="67"/>
      <c r="GL174" s="66"/>
      <c r="GM174" s="67"/>
      <c r="GN174" s="66"/>
      <c r="GO174" s="67"/>
      <c r="GP174" s="66"/>
      <c r="GQ174" s="67"/>
      <c r="GR174" s="66"/>
      <c r="GS174" s="67"/>
      <c r="GT174" s="66"/>
      <c r="GU174" s="67"/>
      <c r="GV174" s="66"/>
      <c r="GW174" s="67"/>
      <c r="GX174" s="66"/>
      <c r="GY174" s="67"/>
      <c r="GZ174" s="66"/>
      <c r="HA174" s="67"/>
      <c r="HB174" s="66"/>
      <c r="HC174" s="67"/>
      <c r="HD174" s="66"/>
      <c r="HE174" s="67"/>
      <c r="HF174" s="66"/>
      <c r="HG174" s="67"/>
      <c r="HH174" s="66"/>
      <c r="HI174" s="67"/>
      <c r="HJ174" s="66"/>
      <c r="HK174" s="67"/>
      <c r="HL174" s="66"/>
      <c r="HM174" s="67"/>
      <c r="HN174" s="66"/>
      <c r="HO174" s="67"/>
      <c r="HP174" s="66"/>
      <c r="HQ174" s="67"/>
      <c r="HR174" s="66"/>
      <c r="HS174" s="67"/>
      <c r="HT174" s="66"/>
      <c r="HU174" s="67"/>
      <c r="HV174" s="66"/>
      <c r="HW174" s="67"/>
      <c r="HX174" s="66"/>
      <c r="HY174" s="67"/>
      <c r="HZ174" s="66"/>
      <c r="IA174" s="67"/>
      <c r="IB174" s="66"/>
      <c r="IC174" s="67"/>
      <c r="ID174" s="66"/>
      <c r="IE174" s="67"/>
      <c r="IF174" s="66"/>
      <c r="IG174" s="67"/>
      <c r="IH174" s="66"/>
      <c r="II174" s="67"/>
      <c r="IJ174" s="66"/>
      <c r="IK174" s="67"/>
      <c r="IL174" s="66"/>
      <c r="IM174" s="67"/>
      <c r="IN174" s="66"/>
      <c r="IO174" s="67"/>
      <c r="IP174" s="66"/>
      <c r="IQ174" s="67"/>
      <c r="IR174" s="66"/>
      <c r="IS174" s="67"/>
      <c r="IT174" s="66"/>
      <c r="IU174" s="67"/>
      <c r="IV174" s="66"/>
      <c r="IW174" s="67"/>
      <c r="IX174" s="66"/>
      <c r="IY174" s="67"/>
      <c r="IZ174" s="66"/>
      <c r="JA174" s="67"/>
      <c r="JB174" s="66"/>
      <c r="JC174" s="67"/>
      <c r="JD174" s="66"/>
      <c r="JE174" s="67"/>
      <c r="JF174" s="66"/>
      <c r="JG174" s="67"/>
      <c r="JH174" s="66"/>
      <c r="JI174" s="67"/>
      <c r="JJ174" s="66"/>
      <c r="JK174" s="67"/>
      <c r="JL174" s="66"/>
      <c r="JM174" s="67"/>
      <c r="JN174" s="66"/>
      <c r="JO174" s="67"/>
      <c r="JP174" s="66"/>
      <c r="JQ174" s="67"/>
      <c r="JR174" s="66"/>
      <c r="JS174" s="67"/>
      <c r="JT174" s="66"/>
      <c r="JU174" s="67"/>
      <c r="JV174" s="66"/>
      <c r="JW174" s="67"/>
      <c r="JX174" s="66"/>
      <c r="JY174" s="67"/>
      <c r="JZ174" s="66"/>
      <c r="KA174" s="67"/>
      <c r="KB174" s="66"/>
      <c r="KC174" s="67"/>
      <c r="KD174" s="66"/>
      <c r="KE174" s="67"/>
      <c r="KF174" s="66"/>
      <c r="KG174" s="67"/>
      <c r="KH174" s="66"/>
      <c r="KI174" s="67"/>
      <c r="KJ174" s="66"/>
      <c r="KK174" s="67"/>
      <c r="KL174" s="66"/>
      <c r="KM174" s="67"/>
      <c r="KN174" s="66"/>
      <c r="KO174" s="67"/>
      <c r="KP174" s="66"/>
      <c r="KQ174" s="67"/>
      <c r="KR174" s="66"/>
      <c r="KS174" s="67"/>
      <c r="KT174" s="66"/>
      <c r="KU174" s="67"/>
      <c r="KV174" s="66"/>
      <c r="KW174" s="67"/>
      <c r="KX174" s="66"/>
      <c r="KY174" s="67"/>
      <c r="KZ174" s="66"/>
      <c r="LA174" s="67"/>
      <c r="LB174" s="66"/>
      <c r="LC174" s="67"/>
      <c r="LD174" s="66"/>
      <c r="LE174" s="67"/>
      <c r="LH174" s="3">
        <f t="shared" si="139"/>
        <v>2.3963424082133544</v>
      </c>
      <c r="LI174" s="10">
        <f t="shared" si="142"/>
        <v>0.54918077122825548</v>
      </c>
      <c r="LK174" s="12">
        <f t="shared" si="137"/>
        <v>2.3963424082133544</v>
      </c>
      <c r="LL174" s="10" cm="1">
        <f t="array" ref="LL174">INDEX(drag_functions_data,Q174,(2*chosen_drag_function))*$B$3</f>
        <v>0.54918077122825548</v>
      </c>
      <c r="LO174" s="3" t="e">
        <f t="shared" si="140"/>
        <v>#N/A</v>
      </c>
      <c r="LP174" s="10" t="e">
        <f t="shared" si="143"/>
        <v>#N/A</v>
      </c>
      <c r="LR174" s="12">
        <f t="shared" si="138"/>
        <v>0</v>
      </c>
      <c r="LS174" s="10" cm="1">
        <f t="array" ref="LS174">INDEX(drag_functions_data,Q174,(2*$B$6)) * $B$7</f>
        <v>0</v>
      </c>
    </row>
    <row r="175" spans="17:331" x14ac:dyDescent="0.25">
      <c r="Q175" s="38">
        <f t="shared" si="141"/>
        <v>160</v>
      </c>
      <c r="R175" s="5"/>
      <c r="T175" s="25"/>
      <c r="U175" s="26"/>
      <c r="X175" s="25">
        <v>2.4142927894732567</v>
      </c>
      <c r="Y175" s="26">
        <v>0.54748756413226585</v>
      </c>
      <c r="AA175" s="4"/>
      <c r="AB175" s="5"/>
      <c r="AC175" s="4"/>
      <c r="AF175" s="5"/>
      <c r="AG175" s="4"/>
      <c r="AJ175" s="5"/>
      <c r="AK175" s="4"/>
      <c r="AN175" s="5"/>
      <c r="AO175" s="4"/>
      <c r="AR175" s="5"/>
      <c r="AS175" s="4"/>
      <c r="AT175" s="5"/>
      <c r="AU175" s="4"/>
      <c r="AV175" s="46"/>
      <c r="AW175" s="4"/>
      <c r="AX175" s="5"/>
      <c r="AY175" s="4"/>
      <c r="AZ175" s="5"/>
      <c r="BA175" s="4"/>
      <c r="BB175" s="5"/>
      <c r="BC175" s="4"/>
      <c r="BD175" s="5"/>
      <c r="BE175" s="4"/>
      <c r="BF175" s="5"/>
      <c r="BG175" s="4"/>
      <c r="BH175" s="5"/>
      <c r="BI175" s="4"/>
      <c r="BJ175" s="5"/>
      <c r="BK175" s="4"/>
      <c r="BL175" s="5"/>
      <c r="BM175" s="4"/>
      <c r="BN175" s="5"/>
      <c r="BO175" s="4"/>
      <c r="BR175" s="5"/>
      <c r="BS175" s="4"/>
      <c r="BV175" s="5"/>
      <c r="BW175" s="4"/>
      <c r="BZ175" s="5"/>
      <c r="CA175" s="4"/>
      <c r="CD175" s="5"/>
      <c r="CE175" s="4"/>
      <c r="CF175" s="5"/>
      <c r="CG175" s="4"/>
      <c r="CH175" s="5"/>
      <c r="CI175" s="4"/>
      <c r="CJ175" s="5"/>
      <c r="CL175" s="5"/>
      <c r="CN175" s="5"/>
      <c r="CO175" s="4"/>
      <c r="CP175" s="5"/>
      <c r="CQ175" s="4"/>
      <c r="CR175" s="5"/>
      <c r="CS175" s="4"/>
      <c r="CT175" s="5"/>
      <c r="CU175" s="4"/>
      <c r="CV175" s="5"/>
      <c r="CW175" s="4"/>
      <c r="CX175" s="5"/>
      <c r="CY175" s="4"/>
      <c r="CZ175" s="266"/>
      <c r="DA175" s="267"/>
      <c r="DB175" s="266"/>
      <c r="DC175" s="267"/>
      <c r="DD175" s="266"/>
      <c r="DE175" s="267"/>
      <c r="DF175" s="66"/>
      <c r="DG175" s="67"/>
      <c r="DH175" s="66"/>
      <c r="DI175" s="67"/>
      <c r="DJ175" s="66"/>
      <c r="DK175" s="67"/>
      <c r="DL175" s="66"/>
      <c r="DM175" s="67"/>
      <c r="DN175" s="66"/>
      <c r="DO175" s="67"/>
      <c r="DP175" s="66"/>
      <c r="DQ175" s="67"/>
      <c r="DR175" s="66"/>
      <c r="DS175" s="67"/>
      <c r="DT175" s="66"/>
      <c r="DU175" s="67"/>
      <c r="DV175" s="66"/>
      <c r="DW175" s="67"/>
      <c r="DX175" s="66"/>
      <c r="DY175" s="67"/>
      <c r="DZ175" s="66"/>
      <c r="EA175" s="67"/>
      <c r="EB175" s="66"/>
      <c r="EC175" s="67"/>
      <c r="ED175" s="66"/>
      <c r="EE175" s="67"/>
      <c r="EF175" s="66"/>
      <c r="EG175" s="67"/>
      <c r="EH175" s="66"/>
      <c r="EI175" s="67"/>
      <c r="EJ175" s="66"/>
      <c r="EK175" s="67"/>
      <c r="EL175" s="66"/>
      <c r="EM175" s="67"/>
      <c r="EN175" s="66"/>
      <c r="EO175" s="67"/>
      <c r="EP175" s="66"/>
      <c r="EQ175" s="67"/>
      <c r="ER175" s="66"/>
      <c r="ES175" s="67"/>
      <c r="ET175" s="66"/>
      <c r="EU175" s="67"/>
      <c r="EV175" s="66"/>
      <c r="EW175" s="67"/>
      <c r="EX175" s="66"/>
      <c r="EY175" s="67"/>
      <c r="EZ175" s="66"/>
      <c r="FA175" s="67"/>
      <c r="FB175" s="66"/>
      <c r="FC175" s="67"/>
      <c r="FD175" s="66"/>
      <c r="FE175" s="67"/>
      <c r="FF175" s="66"/>
      <c r="FG175" s="67"/>
      <c r="FH175" s="66"/>
      <c r="FI175" s="67"/>
      <c r="FJ175" s="66"/>
      <c r="FK175" s="67"/>
      <c r="FL175" s="66"/>
      <c r="FM175" s="67"/>
      <c r="FN175" s="66"/>
      <c r="FO175" s="67"/>
      <c r="FP175" s="66"/>
      <c r="FQ175" s="67"/>
      <c r="FR175" s="66"/>
      <c r="FS175" s="67"/>
      <c r="FT175" s="66"/>
      <c r="FU175" s="67"/>
      <c r="FV175" s="66"/>
      <c r="FW175" s="67"/>
      <c r="FX175" s="66"/>
      <c r="FY175" s="67"/>
      <c r="FZ175" s="66"/>
      <c r="GA175" s="67"/>
      <c r="GB175" s="66"/>
      <c r="GC175" s="67"/>
      <c r="GD175" s="66"/>
      <c r="GE175" s="67"/>
      <c r="GF175" s="66"/>
      <c r="GG175" s="67"/>
      <c r="GH175" s="66"/>
      <c r="GI175" s="67"/>
      <c r="GJ175" s="66"/>
      <c r="GK175" s="67"/>
      <c r="GL175" s="66"/>
      <c r="GM175" s="67"/>
      <c r="GN175" s="66"/>
      <c r="GO175" s="67"/>
      <c r="GP175" s="66"/>
      <c r="GQ175" s="67"/>
      <c r="GR175" s="66"/>
      <c r="GS175" s="67"/>
      <c r="GT175" s="66"/>
      <c r="GU175" s="67"/>
      <c r="GV175" s="66"/>
      <c r="GW175" s="67"/>
      <c r="GX175" s="66"/>
      <c r="GY175" s="67"/>
      <c r="GZ175" s="66"/>
      <c r="HA175" s="67"/>
      <c r="HB175" s="66"/>
      <c r="HC175" s="67"/>
      <c r="HD175" s="66"/>
      <c r="HE175" s="67"/>
      <c r="HF175" s="66"/>
      <c r="HG175" s="67"/>
      <c r="HH175" s="66"/>
      <c r="HI175" s="67"/>
      <c r="HJ175" s="66"/>
      <c r="HK175" s="67"/>
      <c r="HL175" s="66"/>
      <c r="HM175" s="67"/>
      <c r="HN175" s="66"/>
      <c r="HO175" s="67"/>
      <c r="HP175" s="66"/>
      <c r="HQ175" s="67"/>
      <c r="HR175" s="66"/>
      <c r="HS175" s="67"/>
      <c r="HT175" s="66"/>
      <c r="HU175" s="67"/>
      <c r="HV175" s="66"/>
      <c r="HW175" s="67"/>
      <c r="HX175" s="66"/>
      <c r="HY175" s="67"/>
      <c r="HZ175" s="66"/>
      <c r="IA175" s="67"/>
      <c r="IB175" s="66"/>
      <c r="IC175" s="67"/>
      <c r="ID175" s="66"/>
      <c r="IE175" s="67"/>
      <c r="IF175" s="66"/>
      <c r="IG175" s="67"/>
      <c r="IH175" s="66"/>
      <c r="II175" s="67"/>
      <c r="IJ175" s="66"/>
      <c r="IK175" s="67"/>
      <c r="IL175" s="66"/>
      <c r="IM175" s="67"/>
      <c r="IN175" s="66"/>
      <c r="IO175" s="67"/>
      <c r="IP175" s="66"/>
      <c r="IQ175" s="67"/>
      <c r="IR175" s="66"/>
      <c r="IS175" s="67"/>
      <c r="IT175" s="66"/>
      <c r="IU175" s="67"/>
      <c r="IV175" s="66"/>
      <c r="IW175" s="67"/>
      <c r="IX175" s="66"/>
      <c r="IY175" s="67"/>
      <c r="IZ175" s="66"/>
      <c r="JA175" s="67"/>
      <c r="JB175" s="66"/>
      <c r="JC175" s="67"/>
      <c r="JD175" s="66"/>
      <c r="JE175" s="67"/>
      <c r="JF175" s="66"/>
      <c r="JG175" s="67"/>
      <c r="JH175" s="66"/>
      <c r="JI175" s="67"/>
      <c r="JJ175" s="66"/>
      <c r="JK175" s="67"/>
      <c r="JL175" s="66"/>
      <c r="JM175" s="67"/>
      <c r="JN175" s="66"/>
      <c r="JO175" s="67"/>
      <c r="JP175" s="66"/>
      <c r="JQ175" s="67"/>
      <c r="JR175" s="66"/>
      <c r="JS175" s="67"/>
      <c r="JT175" s="66"/>
      <c r="JU175" s="67"/>
      <c r="JV175" s="66"/>
      <c r="JW175" s="67"/>
      <c r="JX175" s="66"/>
      <c r="JY175" s="67"/>
      <c r="JZ175" s="66"/>
      <c r="KA175" s="67"/>
      <c r="KB175" s="66"/>
      <c r="KC175" s="67"/>
      <c r="KD175" s="66"/>
      <c r="KE175" s="67"/>
      <c r="KF175" s="66"/>
      <c r="KG175" s="67"/>
      <c r="KH175" s="66"/>
      <c r="KI175" s="67"/>
      <c r="KJ175" s="66"/>
      <c r="KK175" s="67"/>
      <c r="KL175" s="66"/>
      <c r="KM175" s="67"/>
      <c r="KN175" s="66"/>
      <c r="KO175" s="67"/>
      <c r="KP175" s="66"/>
      <c r="KQ175" s="67"/>
      <c r="KR175" s="66"/>
      <c r="KS175" s="67"/>
      <c r="KT175" s="66"/>
      <c r="KU175" s="67"/>
      <c r="KV175" s="66"/>
      <c r="KW175" s="67"/>
      <c r="KX175" s="66"/>
      <c r="KY175" s="67"/>
      <c r="KZ175" s="66"/>
      <c r="LA175" s="67"/>
      <c r="LB175" s="66"/>
      <c r="LC175" s="67"/>
      <c r="LD175" s="66"/>
      <c r="LE175" s="67"/>
      <c r="LH175" s="3">
        <f t="shared" si="139"/>
        <v>2.4142927894732567</v>
      </c>
      <c r="LI175" s="10">
        <f t="shared" si="142"/>
        <v>0.54748756413226585</v>
      </c>
      <c r="LK175" s="12">
        <f t="shared" si="137"/>
        <v>2.4142927894732567</v>
      </c>
      <c r="LL175" s="10" cm="1">
        <f t="array" ref="LL175">INDEX(drag_functions_data,Q175,(2*chosen_drag_function))*$B$3</f>
        <v>0.54748756413226585</v>
      </c>
      <c r="LO175" s="3" t="e">
        <f t="shared" si="140"/>
        <v>#N/A</v>
      </c>
      <c r="LP175" s="10" t="e">
        <f t="shared" si="143"/>
        <v>#N/A</v>
      </c>
      <c r="LR175" s="12">
        <f t="shared" si="138"/>
        <v>0</v>
      </c>
      <c r="LS175" s="10" cm="1">
        <f t="array" ref="LS175">INDEX(drag_functions_data,Q175,(2*$B$6)) * $B$7</f>
        <v>0</v>
      </c>
    </row>
    <row r="176" spans="17:331" x14ac:dyDescent="0.25">
      <c r="Q176" s="38">
        <f t="shared" si="141"/>
        <v>161</v>
      </c>
      <c r="R176" s="5"/>
      <c r="T176" s="25"/>
      <c r="U176" s="26"/>
      <c r="X176" s="25">
        <v>2.4321106901626282</v>
      </c>
      <c r="Y176" s="26">
        <v>0.545985186273793</v>
      </c>
      <c r="AA176" s="4"/>
      <c r="AB176" s="5"/>
      <c r="AC176" s="4"/>
      <c r="AF176" s="5"/>
      <c r="AG176" s="4"/>
      <c r="AJ176" s="5"/>
      <c r="AK176" s="4"/>
      <c r="AN176" s="5"/>
      <c r="AO176" s="4"/>
      <c r="AR176" s="5"/>
      <c r="AS176" s="4"/>
      <c r="AT176" s="5"/>
      <c r="AU176" s="4"/>
      <c r="AV176" s="46"/>
      <c r="AW176" s="4"/>
      <c r="AX176" s="5"/>
      <c r="AY176" s="4"/>
      <c r="AZ176" s="5"/>
      <c r="BA176" s="4"/>
      <c r="BB176" s="5"/>
      <c r="BC176" s="4"/>
      <c r="BD176" s="5"/>
      <c r="BE176" s="4"/>
      <c r="BF176" s="5"/>
      <c r="BG176" s="4"/>
      <c r="BH176" s="5"/>
      <c r="BI176" s="4"/>
      <c r="BJ176" s="5"/>
      <c r="BK176" s="4"/>
      <c r="BL176" s="5"/>
      <c r="BM176" s="4"/>
      <c r="BN176" s="5"/>
      <c r="BO176" s="4"/>
      <c r="BR176" s="5"/>
      <c r="BS176" s="4"/>
      <c r="BV176" s="5"/>
      <c r="BW176" s="4"/>
      <c r="BZ176" s="5"/>
      <c r="CA176" s="4"/>
      <c r="CD176" s="5"/>
      <c r="CE176" s="4"/>
      <c r="CF176" s="5"/>
      <c r="CG176" s="4"/>
      <c r="CH176" s="5"/>
      <c r="CI176" s="4"/>
      <c r="CJ176" s="5"/>
      <c r="CL176" s="5"/>
      <c r="CN176" s="5"/>
      <c r="CO176" s="4"/>
      <c r="CP176" s="5"/>
      <c r="CQ176" s="4"/>
      <c r="CR176" s="5"/>
      <c r="CS176" s="4"/>
      <c r="CT176" s="5"/>
      <c r="CU176" s="4"/>
      <c r="CV176" s="5"/>
      <c r="CW176" s="4"/>
      <c r="CX176" s="5"/>
      <c r="CY176" s="4"/>
      <c r="CZ176" s="266"/>
      <c r="DA176" s="267"/>
      <c r="DB176" s="266"/>
      <c r="DC176" s="267"/>
      <c r="DD176" s="266"/>
      <c r="DE176" s="267"/>
      <c r="DF176" s="66"/>
      <c r="DG176" s="67"/>
      <c r="DH176" s="66"/>
      <c r="DI176" s="67"/>
      <c r="DJ176" s="66"/>
      <c r="DK176" s="67"/>
      <c r="DL176" s="66"/>
      <c r="DM176" s="67"/>
      <c r="DN176" s="66"/>
      <c r="DO176" s="67"/>
      <c r="DP176" s="66"/>
      <c r="DQ176" s="67"/>
      <c r="DR176" s="66"/>
      <c r="DS176" s="67"/>
      <c r="DT176" s="66"/>
      <c r="DU176" s="67"/>
      <c r="DV176" s="66"/>
      <c r="DW176" s="67"/>
      <c r="DX176" s="66"/>
      <c r="DY176" s="67"/>
      <c r="DZ176" s="66"/>
      <c r="EA176" s="67"/>
      <c r="EB176" s="66"/>
      <c r="EC176" s="67"/>
      <c r="ED176" s="66"/>
      <c r="EE176" s="67"/>
      <c r="EF176" s="66"/>
      <c r="EG176" s="67"/>
      <c r="EH176" s="66"/>
      <c r="EI176" s="67"/>
      <c r="EJ176" s="66"/>
      <c r="EK176" s="67"/>
      <c r="EL176" s="66"/>
      <c r="EM176" s="67"/>
      <c r="EN176" s="66"/>
      <c r="EO176" s="67"/>
      <c r="EP176" s="66"/>
      <c r="EQ176" s="67"/>
      <c r="ER176" s="66"/>
      <c r="ES176" s="67"/>
      <c r="ET176" s="66"/>
      <c r="EU176" s="67"/>
      <c r="EV176" s="66"/>
      <c r="EW176" s="67"/>
      <c r="EX176" s="66"/>
      <c r="EY176" s="67"/>
      <c r="EZ176" s="66"/>
      <c r="FA176" s="67"/>
      <c r="FB176" s="66"/>
      <c r="FC176" s="67"/>
      <c r="FD176" s="66"/>
      <c r="FE176" s="67"/>
      <c r="FF176" s="66"/>
      <c r="FG176" s="67"/>
      <c r="FH176" s="66"/>
      <c r="FI176" s="67"/>
      <c r="FJ176" s="66"/>
      <c r="FK176" s="67"/>
      <c r="FL176" s="66"/>
      <c r="FM176" s="67"/>
      <c r="FN176" s="66"/>
      <c r="FO176" s="67"/>
      <c r="FP176" s="66"/>
      <c r="FQ176" s="67"/>
      <c r="FR176" s="66"/>
      <c r="FS176" s="67"/>
      <c r="FT176" s="66"/>
      <c r="FU176" s="67"/>
      <c r="FV176" s="66"/>
      <c r="FW176" s="67"/>
      <c r="FX176" s="66"/>
      <c r="FY176" s="67"/>
      <c r="FZ176" s="66"/>
      <c r="GA176" s="67"/>
      <c r="GB176" s="66"/>
      <c r="GC176" s="67"/>
      <c r="GD176" s="66"/>
      <c r="GE176" s="67"/>
      <c r="GF176" s="66"/>
      <c r="GG176" s="67"/>
      <c r="GH176" s="66"/>
      <c r="GI176" s="67"/>
      <c r="GJ176" s="66"/>
      <c r="GK176" s="67"/>
      <c r="GL176" s="66"/>
      <c r="GM176" s="67"/>
      <c r="GN176" s="66"/>
      <c r="GO176" s="67"/>
      <c r="GP176" s="66"/>
      <c r="GQ176" s="67"/>
      <c r="GR176" s="66"/>
      <c r="GS176" s="67"/>
      <c r="GT176" s="66"/>
      <c r="GU176" s="67"/>
      <c r="GV176" s="66"/>
      <c r="GW176" s="67"/>
      <c r="GX176" s="66"/>
      <c r="GY176" s="67"/>
      <c r="GZ176" s="66"/>
      <c r="HA176" s="67"/>
      <c r="HB176" s="66"/>
      <c r="HC176" s="67"/>
      <c r="HD176" s="66"/>
      <c r="HE176" s="67"/>
      <c r="HF176" s="66"/>
      <c r="HG176" s="67"/>
      <c r="HH176" s="66"/>
      <c r="HI176" s="67"/>
      <c r="HJ176" s="66"/>
      <c r="HK176" s="67"/>
      <c r="HL176" s="66"/>
      <c r="HM176" s="67"/>
      <c r="HN176" s="66"/>
      <c r="HO176" s="67"/>
      <c r="HP176" s="66"/>
      <c r="HQ176" s="67"/>
      <c r="HR176" s="66"/>
      <c r="HS176" s="67"/>
      <c r="HT176" s="66"/>
      <c r="HU176" s="67"/>
      <c r="HV176" s="66"/>
      <c r="HW176" s="67"/>
      <c r="HX176" s="66"/>
      <c r="HY176" s="67"/>
      <c r="HZ176" s="66"/>
      <c r="IA176" s="67"/>
      <c r="IB176" s="66"/>
      <c r="IC176" s="67"/>
      <c r="ID176" s="66"/>
      <c r="IE176" s="67"/>
      <c r="IF176" s="66"/>
      <c r="IG176" s="67"/>
      <c r="IH176" s="66"/>
      <c r="II176" s="67"/>
      <c r="IJ176" s="66"/>
      <c r="IK176" s="67"/>
      <c r="IL176" s="66"/>
      <c r="IM176" s="67"/>
      <c r="IN176" s="66"/>
      <c r="IO176" s="67"/>
      <c r="IP176" s="66"/>
      <c r="IQ176" s="67"/>
      <c r="IR176" s="66"/>
      <c r="IS176" s="67"/>
      <c r="IT176" s="66"/>
      <c r="IU176" s="67"/>
      <c r="IV176" s="66"/>
      <c r="IW176" s="67"/>
      <c r="IX176" s="66"/>
      <c r="IY176" s="67"/>
      <c r="IZ176" s="66"/>
      <c r="JA176" s="67"/>
      <c r="JB176" s="66"/>
      <c r="JC176" s="67"/>
      <c r="JD176" s="66"/>
      <c r="JE176" s="67"/>
      <c r="JF176" s="66"/>
      <c r="JG176" s="67"/>
      <c r="JH176" s="66"/>
      <c r="JI176" s="67"/>
      <c r="JJ176" s="66"/>
      <c r="JK176" s="67"/>
      <c r="JL176" s="66"/>
      <c r="JM176" s="67"/>
      <c r="JN176" s="66"/>
      <c r="JO176" s="67"/>
      <c r="JP176" s="66"/>
      <c r="JQ176" s="67"/>
      <c r="JR176" s="66"/>
      <c r="JS176" s="67"/>
      <c r="JT176" s="66"/>
      <c r="JU176" s="67"/>
      <c r="JV176" s="66"/>
      <c r="JW176" s="67"/>
      <c r="JX176" s="66"/>
      <c r="JY176" s="67"/>
      <c r="JZ176" s="66"/>
      <c r="KA176" s="67"/>
      <c r="KB176" s="66"/>
      <c r="KC176" s="67"/>
      <c r="KD176" s="66"/>
      <c r="KE176" s="67"/>
      <c r="KF176" s="66"/>
      <c r="KG176" s="67"/>
      <c r="KH176" s="66"/>
      <c r="KI176" s="67"/>
      <c r="KJ176" s="66"/>
      <c r="KK176" s="67"/>
      <c r="KL176" s="66"/>
      <c r="KM176" s="67"/>
      <c r="KN176" s="66"/>
      <c r="KO176" s="67"/>
      <c r="KP176" s="66"/>
      <c r="KQ176" s="67"/>
      <c r="KR176" s="66"/>
      <c r="KS176" s="67"/>
      <c r="KT176" s="66"/>
      <c r="KU176" s="67"/>
      <c r="KV176" s="66"/>
      <c r="KW176" s="67"/>
      <c r="KX176" s="66"/>
      <c r="KY176" s="67"/>
      <c r="KZ176" s="66"/>
      <c r="LA176" s="67"/>
      <c r="LB176" s="66"/>
      <c r="LC176" s="67"/>
      <c r="LD176" s="66"/>
      <c r="LE176" s="67"/>
      <c r="LH176" s="3">
        <f t="shared" si="139"/>
        <v>2.4321106901626282</v>
      </c>
      <c r="LI176" s="10">
        <f t="shared" si="142"/>
        <v>0.545985186273793</v>
      </c>
      <c r="LK176" s="12">
        <f t="shared" si="137"/>
        <v>2.4321106901626282</v>
      </c>
      <c r="LL176" s="10" cm="1">
        <f t="array" ref="LL176">INDEX(drag_functions_data,Q176,(2*chosen_drag_function))*$B$3</f>
        <v>0.545985186273793</v>
      </c>
      <c r="LO176" s="3" t="e">
        <f t="shared" si="140"/>
        <v>#N/A</v>
      </c>
      <c r="LP176" s="10" t="e">
        <f t="shared" si="143"/>
        <v>#N/A</v>
      </c>
      <c r="LR176" s="12">
        <f t="shared" si="138"/>
        <v>0</v>
      </c>
      <c r="LS176" s="10" cm="1">
        <f t="array" ref="LS176">INDEX(drag_functions_data,Q176,(2*$B$6)) * $B$7</f>
        <v>0</v>
      </c>
    </row>
    <row r="177" spans="17:331" x14ac:dyDescent="0.25">
      <c r="Q177" s="38">
        <f t="shared" si="141"/>
        <v>162</v>
      </c>
      <c r="R177" s="5"/>
      <c r="T177" s="25"/>
      <c r="U177" s="26"/>
      <c r="X177" s="25">
        <v>2.449799000959898</v>
      </c>
      <c r="Y177" s="26">
        <v>0.54441958854940486</v>
      </c>
      <c r="AA177" s="4"/>
      <c r="AB177" s="5"/>
      <c r="AC177" s="4"/>
      <c r="AF177" s="5"/>
      <c r="AG177" s="4"/>
      <c r="AJ177" s="5"/>
      <c r="AK177" s="4"/>
      <c r="AN177" s="5"/>
      <c r="AO177" s="4"/>
      <c r="AR177" s="5"/>
      <c r="AS177" s="4"/>
      <c r="AT177" s="5"/>
      <c r="AU177" s="4"/>
      <c r="AV177" s="46"/>
      <c r="AW177" s="4"/>
      <c r="AX177" s="5"/>
      <c r="AY177" s="4"/>
      <c r="AZ177" s="5"/>
      <c r="BA177" s="4"/>
      <c r="BB177" s="5"/>
      <c r="BC177" s="4"/>
      <c r="BD177" s="5"/>
      <c r="BE177" s="4"/>
      <c r="BF177" s="5"/>
      <c r="BG177" s="4"/>
      <c r="BH177" s="5"/>
      <c r="BI177" s="4"/>
      <c r="BJ177" s="5"/>
      <c r="BK177" s="4"/>
      <c r="BL177" s="5"/>
      <c r="BM177" s="4"/>
      <c r="BN177" s="5"/>
      <c r="BO177" s="4"/>
      <c r="BR177" s="5"/>
      <c r="BS177" s="4"/>
      <c r="BV177" s="5"/>
      <c r="BW177" s="4"/>
      <c r="BZ177" s="5"/>
      <c r="CA177" s="4"/>
      <c r="CD177" s="5"/>
      <c r="CE177" s="4"/>
      <c r="CF177" s="5"/>
      <c r="CG177" s="4"/>
      <c r="CH177" s="5"/>
      <c r="CI177" s="4"/>
      <c r="CJ177" s="5"/>
      <c r="CL177" s="5"/>
      <c r="CN177" s="5"/>
      <c r="CO177" s="4"/>
      <c r="CP177" s="5"/>
      <c r="CQ177" s="4"/>
      <c r="CR177" s="5"/>
      <c r="CS177" s="4"/>
      <c r="CT177" s="5"/>
      <c r="CU177" s="4"/>
      <c r="CV177" s="5"/>
      <c r="CW177" s="4"/>
      <c r="CX177" s="5"/>
      <c r="CY177" s="4"/>
      <c r="CZ177" s="266"/>
      <c r="DA177" s="267"/>
      <c r="DB177" s="266"/>
      <c r="DC177" s="267"/>
      <c r="DD177" s="266"/>
      <c r="DE177" s="267"/>
      <c r="DF177" s="66"/>
      <c r="DG177" s="67"/>
      <c r="DH177" s="66"/>
      <c r="DI177" s="67"/>
      <c r="DJ177" s="66"/>
      <c r="DK177" s="67"/>
      <c r="DL177" s="66"/>
      <c r="DM177" s="67"/>
      <c r="DN177" s="66"/>
      <c r="DO177" s="67"/>
      <c r="DP177" s="66"/>
      <c r="DQ177" s="67"/>
      <c r="DR177" s="66"/>
      <c r="DS177" s="67"/>
      <c r="DT177" s="66"/>
      <c r="DU177" s="67"/>
      <c r="DV177" s="66"/>
      <c r="DW177" s="67"/>
      <c r="DX177" s="66"/>
      <c r="DY177" s="67"/>
      <c r="DZ177" s="66"/>
      <c r="EA177" s="67"/>
      <c r="EB177" s="66"/>
      <c r="EC177" s="67"/>
      <c r="ED177" s="66"/>
      <c r="EE177" s="67"/>
      <c r="EF177" s="66"/>
      <c r="EG177" s="67"/>
      <c r="EH177" s="66"/>
      <c r="EI177" s="67"/>
      <c r="EJ177" s="66"/>
      <c r="EK177" s="67"/>
      <c r="EL177" s="66"/>
      <c r="EM177" s="67"/>
      <c r="EN177" s="66"/>
      <c r="EO177" s="67"/>
      <c r="EP177" s="66"/>
      <c r="EQ177" s="67"/>
      <c r="ER177" s="66"/>
      <c r="ES177" s="67"/>
      <c r="ET177" s="66"/>
      <c r="EU177" s="67"/>
      <c r="EV177" s="66"/>
      <c r="EW177" s="67"/>
      <c r="EX177" s="66"/>
      <c r="EY177" s="67"/>
      <c r="EZ177" s="66"/>
      <c r="FA177" s="67"/>
      <c r="FB177" s="66"/>
      <c r="FC177" s="67"/>
      <c r="FD177" s="66"/>
      <c r="FE177" s="67"/>
      <c r="FF177" s="66"/>
      <c r="FG177" s="67"/>
      <c r="FH177" s="66"/>
      <c r="FI177" s="67"/>
      <c r="FJ177" s="66"/>
      <c r="FK177" s="67"/>
      <c r="FL177" s="66"/>
      <c r="FM177" s="67"/>
      <c r="FN177" s="66"/>
      <c r="FO177" s="67"/>
      <c r="FP177" s="66"/>
      <c r="FQ177" s="67"/>
      <c r="FR177" s="66"/>
      <c r="FS177" s="67"/>
      <c r="FT177" s="66"/>
      <c r="FU177" s="67"/>
      <c r="FV177" s="66"/>
      <c r="FW177" s="67"/>
      <c r="FX177" s="66"/>
      <c r="FY177" s="67"/>
      <c r="FZ177" s="66"/>
      <c r="GA177" s="67"/>
      <c r="GB177" s="66"/>
      <c r="GC177" s="67"/>
      <c r="GD177" s="66"/>
      <c r="GE177" s="67"/>
      <c r="GF177" s="66"/>
      <c r="GG177" s="67"/>
      <c r="GH177" s="66"/>
      <c r="GI177" s="67"/>
      <c r="GJ177" s="66"/>
      <c r="GK177" s="67"/>
      <c r="GL177" s="66"/>
      <c r="GM177" s="67"/>
      <c r="GN177" s="66"/>
      <c r="GO177" s="67"/>
      <c r="GP177" s="66"/>
      <c r="GQ177" s="67"/>
      <c r="GR177" s="66"/>
      <c r="GS177" s="67"/>
      <c r="GT177" s="66"/>
      <c r="GU177" s="67"/>
      <c r="GV177" s="66"/>
      <c r="GW177" s="67"/>
      <c r="GX177" s="66"/>
      <c r="GY177" s="67"/>
      <c r="GZ177" s="66"/>
      <c r="HA177" s="67"/>
      <c r="HB177" s="66"/>
      <c r="HC177" s="67"/>
      <c r="HD177" s="66"/>
      <c r="HE177" s="67"/>
      <c r="HF177" s="66"/>
      <c r="HG177" s="67"/>
      <c r="HH177" s="66"/>
      <c r="HI177" s="67"/>
      <c r="HJ177" s="66"/>
      <c r="HK177" s="67"/>
      <c r="HL177" s="66"/>
      <c r="HM177" s="67"/>
      <c r="HN177" s="66"/>
      <c r="HO177" s="67"/>
      <c r="HP177" s="66"/>
      <c r="HQ177" s="67"/>
      <c r="HR177" s="66"/>
      <c r="HS177" s="67"/>
      <c r="HT177" s="66"/>
      <c r="HU177" s="67"/>
      <c r="HV177" s="66"/>
      <c r="HW177" s="67"/>
      <c r="HX177" s="66"/>
      <c r="HY177" s="67"/>
      <c r="HZ177" s="66"/>
      <c r="IA177" s="67"/>
      <c r="IB177" s="66"/>
      <c r="IC177" s="67"/>
      <c r="ID177" s="66"/>
      <c r="IE177" s="67"/>
      <c r="IF177" s="66"/>
      <c r="IG177" s="67"/>
      <c r="IH177" s="66"/>
      <c r="II177" s="67"/>
      <c r="IJ177" s="66"/>
      <c r="IK177" s="67"/>
      <c r="IL177" s="66"/>
      <c r="IM177" s="67"/>
      <c r="IN177" s="66"/>
      <c r="IO177" s="67"/>
      <c r="IP177" s="66"/>
      <c r="IQ177" s="67"/>
      <c r="IR177" s="66"/>
      <c r="IS177" s="67"/>
      <c r="IT177" s="66"/>
      <c r="IU177" s="67"/>
      <c r="IV177" s="66"/>
      <c r="IW177" s="67"/>
      <c r="IX177" s="66"/>
      <c r="IY177" s="67"/>
      <c r="IZ177" s="66"/>
      <c r="JA177" s="67"/>
      <c r="JB177" s="66"/>
      <c r="JC177" s="67"/>
      <c r="JD177" s="66"/>
      <c r="JE177" s="67"/>
      <c r="JF177" s="66"/>
      <c r="JG177" s="67"/>
      <c r="JH177" s="66"/>
      <c r="JI177" s="67"/>
      <c r="JJ177" s="66"/>
      <c r="JK177" s="67"/>
      <c r="JL177" s="66"/>
      <c r="JM177" s="67"/>
      <c r="JN177" s="66"/>
      <c r="JO177" s="67"/>
      <c r="JP177" s="66"/>
      <c r="JQ177" s="67"/>
      <c r="JR177" s="66"/>
      <c r="JS177" s="67"/>
      <c r="JT177" s="66"/>
      <c r="JU177" s="67"/>
      <c r="JV177" s="66"/>
      <c r="JW177" s="67"/>
      <c r="JX177" s="66"/>
      <c r="JY177" s="67"/>
      <c r="JZ177" s="66"/>
      <c r="KA177" s="67"/>
      <c r="KB177" s="66"/>
      <c r="KC177" s="67"/>
      <c r="KD177" s="66"/>
      <c r="KE177" s="67"/>
      <c r="KF177" s="66"/>
      <c r="KG177" s="67"/>
      <c r="KH177" s="66"/>
      <c r="KI177" s="67"/>
      <c r="KJ177" s="66"/>
      <c r="KK177" s="67"/>
      <c r="KL177" s="66"/>
      <c r="KM177" s="67"/>
      <c r="KN177" s="66"/>
      <c r="KO177" s="67"/>
      <c r="KP177" s="66"/>
      <c r="KQ177" s="67"/>
      <c r="KR177" s="66"/>
      <c r="KS177" s="67"/>
      <c r="KT177" s="66"/>
      <c r="KU177" s="67"/>
      <c r="KV177" s="66"/>
      <c r="KW177" s="67"/>
      <c r="KX177" s="66"/>
      <c r="KY177" s="67"/>
      <c r="KZ177" s="66"/>
      <c r="LA177" s="67"/>
      <c r="LB177" s="66"/>
      <c r="LC177" s="67"/>
      <c r="LD177" s="66"/>
      <c r="LE177" s="67"/>
      <c r="LH177" s="3">
        <f t="shared" si="139"/>
        <v>2.449799000959898</v>
      </c>
      <c r="LI177" s="10">
        <f t="shared" si="142"/>
        <v>0.54441958854940486</v>
      </c>
      <c r="LK177" s="12">
        <f t="shared" si="137"/>
        <v>2.449799000959898</v>
      </c>
      <c r="LL177" s="10" cm="1">
        <f t="array" ref="LL177">INDEX(drag_functions_data,Q177,(2*chosen_drag_function))*$B$3</f>
        <v>0.54441958854940486</v>
      </c>
      <c r="LO177" s="3" t="e">
        <f t="shared" si="140"/>
        <v>#N/A</v>
      </c>
      <c r="LP177" s="10" t="e">
        <f t="shared" si="143"/>
        <v>#N/A</v>
      </c>
      <c r="LR177" s="12">
        <f t="shared" si="138"/>
        <v>0</v>
      </c>
      <c r="LS177" s="10" cm="1">
        <f t="array" ref="LS177">INDEX(drag_functions_data,Q177,(2*$B$6)) * $B$7</f>
        <v>0</v>
      </c>
    </row>
    <row r="178" spans="17:331" x14ac:dyDescent="0.25">
      <c r="Q178" s="38">
        <f t="shared" si="141"/>
        <v>163</v>
      </c>
      <c r="R178" s="5"/>
      <c r="T178" s="25"/>
      <c r="U178" s="26"/>
      <c r="X178" s="25">
        <v>2.4673605089254576</v>
      </c>
      <c r="Y178" s="26">
        <v>0.54303970760125297</v>
      </c>
      <c r="AA178" s="4"/>
      <c r="AB178" s="5"/>
      <c r="AC178" s="4"/>
      <c r="AF178" s="5"/>
      <c r="AG178" s="4"/>
      <c r="AJ178" s="5"/>
      <c r="AK178" s="4"/>
      <c r="AN178" s="5"/>
      <c r="AO178" s="4"/>
      <c r="AR178" s="5"/>
      <c r="AS178" s="4"/>
      <c r="AT178" s="5"/>
      <c r="AU178" s="4"/>
      <c r="AV178" s="46"/>
      <c r="AW178" s="4"/>
      <c r="AX178" s="5"/>
      <c r="AY178" s="4"/>
      <c r="AZ178" s="5"/>
      <c r="BA178" s="4"/>
      <c r="BB178" s="5"/>
      <c r="BC178" s="4"/>
      <c r="BD178" s="5"/>
      <c r="BE178" s="4"/>
      <c r="BF178" s="5"/>
      <c r="BG178" s="4"/>
      <c r="BH178" s="5"/>
      <c r="BI178" s="4"/>
      <c r="BJ178" s="5"/>
      <c r="BK178" s="4"/>
      <c r="BL178" s="5"/>
      <c r="BM178" s="4"/>
      <c r="BN178" s="5"/>
      <c r="BO178" s="4"/>
      <c r="BR178" s="5"/>
      <c r="BS178" s="4"/>
      <c r="BV178" s="5"/>
      <c r="BW178" s="4"/>
      <c r="BZ178" s="5"/>
      <c r="CA178" s="4"/>
      <c r="CD178" s="5"/>
      <c r="CE178" s="4"/>
      <c r="CF178" s="5"/>
      <c r="CG178" s="4"/>
      <c r="CH178" s="5"/>
      <c r="CI178" s="4"/>
      <c r="CJ178" s="5"/>
      <c r="CL178" s="5"/>
      <c r="CN178" s="5"/>
      <c r="CO178" s="4"/>
      <c r="CP178" s="5"/>
      <c r="CQ178" s="4"/>
      <c r="CR178" s="5"/>
      <c r="CS178" s="4"/>
      <c r="CT178" s="5"/>
      <c r="CU178" s="4"/>
      <c r="CV178" s="5"/>
      <c r="CW178" s="4"/>
      <c r="CX178" s="5"/>
      <c r="CY178" s="4"/>
      <c r="CZ178" s="266"/>
      <c r="DA178" s="267"/>
      <c r="DB178" s="266"/>
      <c r="DC178" s="267"/>
      <c r="DD178" s="266"/>
      <c r="DE178" s="267"/>
      <c r="DF178" s="66"/>
      <c r="DG178" s="67"/>
      <c r="DH178" s="66"/>
      <c r="DI178" s="67"/>
      <c r="DJ178" s="66"/>
      <c r="DK178" s="67"/>
      <c r="DL178" s="66"/>
      <c r="DM178" s="67"/>
      <c r="DN178" s="66"/>
      <c r="DO178" s="67"/>
      <c r="DP178" s="66"/>
      <c r="DQ178" s="67"/>
      <c r="DR178" s="66"/>
      <c r="DS178" s="67"/>
      <c r="DT178" s="66"/>
      <c r="DU178" s="67"/>
      <c r="DV178" s="66"/>
      <c r="DW178" s="67"/>
      <c r="DX178" s="66"/>
      <c r="DY178" s="67"/>
      <c r="DZ178" s="66"/>
      <c r="EA178" s="67"/>
      <c r="EB178" s="66"/>
      <c r="EC178" s="67"/>
      <c r="ED178" s="66"/>
      <c r="EE178" s="67"/>
      <c r="EF178" s="66"/>
      <c r="EG178" s="67"/>
      <c r="EH178" s="66"/>
      <c r="EI178" s="67"/>
      <c r="EJ178" s="66"/>
      <c r="EK178" s="67"/>
      <c r="EL178" s="66"/>
      <c r="EM178" s="67"/>
      <c r="EN178" s="66"/>
      <c r="EO178" s="67"/>
      <c r="EP178" s="66"/>
      <c r="EQ178" s="67"/>
      <c r="ER178" s="66"/>
      <c r="ES178" s="67"/>
      <c r="ET178" s="66"/>
      <c r="EU178" s="67"/>
      <c r="EV178" s="66"/>
      <c r="EW178" s="67"/>
      <c r="EX178" s="66"/>
      <c r="EY178" s="67"/>
      <c r="EZ178" s="66"/>
      <c r="FA178" s="67"/>
      <c r="FB178" s="66"/>
      <c r="FC178" s="67"/>
      <c r="FD178" s="66"/>
      <c r="FE178" s="67"/>
      <c r="FF178" s="66"/>
      <c r="FG178" s="67"/>
      <c r="FH178" s="66"/>
      <c r="FI178" s="67"/>
      <c r="FJ178" s="66"/>
      <c r="FK178" s="67"/>
      <c r="FL178" s="66"/>
      <c r="FM178" s="67"/>
      <c r="FN178" s="66"/>
      <c r="FO178" s="67"/>
      <c r="FP178" s="66"/>
      <c r="FQ178" s="67"/>
      <c r="FR178" s="66"/>
      <c r="FS178" s="67"/>
      <c r="FT178" s="66"/>
      <c r="FU178" s="67"/>
      <c r="FV178" s="66"/>
      <c r="FW178" s="67"/>
      <c r="FX178" s="66"/>
      <c r="FY178" s="67"/>
      <c r="FZ178" s="66"/>
      <c r="GA178" s="67"/>
      <c r="GB178" s="66"/>
      <c r="GC178" s="67"/>
      <c r="GD178" s="66"/>
      <c r="GE178" s="67"/>
      <c r="GF178" s="66"/>
      <c r="GG178" s="67"/>
      <c r="GH178" s="66"/>
      <c r="GI178" s="67"/>
      <c r="GJ178" s="66"/>
      <c r="GK178" s="67"/>
      <c r="GL178" s="66"/>
      <c r="GM178" s="67"/>
      <c r="GN178" s="66"/>
      <c r="GO178" s="67"/>
      <c r="GP178" s="66"/>
      <c r="GQ178" s="67"/>
      <c r="GR178" s="66"/>
      <c r="GS178" s="67"/>
      <c r="GT178" s="66"/>
      <c r="GU178" s="67"/>
      <c r="GV178" s="66"/>
      <c r="GW178" s="67"/>
      <c r="GX178" s="66"/>
      <c r="GY178" s="67"/>
      <c r="GZ178" s="66"/>
      <c r="HA178" s="67"/>
      <c r="HB178" s="66"/>
      <c r="HC178" s="67"/>
      <c r="HD178" s="66"/>
      <c r="HE178" s="67"/>
      <c r="HF178" s="66"/>
      <c r="HG178" s="67"/>
      <c r="HH178" s="66"/>
      <c r="HI178" s="67"/>
      <c r="HJ178" s="66"/>
      <c r="HK178" s="67"/>
      <c r="HL178" s="66"/>
      <c r="HM178" s="67"/>
      <c r="HN178" s="66"/>
      <c r="HO178" s="67"/>
      <c r="HP178" s="66"/>
      <c r="HQ178" s="67"/>
      <c r="HR178" s="66"/>
      <c r="HS178" s="67"/>
      <c r="HT178" s="66"/>
      <c r="HU178" s="67"/>
      <c r="HV178" s="66"/>
      <c r="HW178" s="67"/>
      <c r="HX178" s="66"/>
      <c r="HY178" s="67"/>
      <c r="HZ178" s="66"/>
      <c r="IA178" s="67"/>
      <c r="IB178" s="66"/>
      <c r="IC178" s="67"/>
      <c r="ID178" s="66"/>
      <c r="IE178" s="67"/>
      <c r="IF178" s="66"/>
      <c r="IG178" s="67"/>
      <c r="IH178" s="66"/>
      <c r="II178" s="67"/>
      <c r="IJ178" s="66"/>
      <c r="IK178" s="67"/>
      <c r="IL178" s="66"/>
      <c r="IM178" s="67"/>
      <c r="IN178" s="66"/>
      <c r="IO178" s="67"/>
      <c r="IP178" s="66"/>
      <c r="IQ178" s="67"/>
      <c r="IR178" s="66"/>
      <c r="IS178" s="67"/>
      <c r="IT178" s="66"/>
      <c r="IU178" s="67"/>
      <c r="IV178" s="66"/>
      <c r="IW178" s="67"/>
      <c r="IX178" s="66"/>
      <c r="IY178" s="67"/>
      <c r="IZ178" s="66"/>
      <c r="JA178" s="67"/>
      <c r="JB178" s="66"/>
      <c r="JC178" s="67"/>
      <c r="JD178" s="66"/>
      <c r="JE178" s="67"/>
      <c r="JF178" s="66"/>
      <c r="JG178" s="67"/>
      <c r="JH178" s="66"/>
      <c r="JI178" s="67"/>
      <c r="JJ178" s="66"/>
      <c r="JK178" s="67"/>
      <c r="JL178" s="66"/>
      <c r="JM178" s="67"/>
      <c r="JN178" s="66"/>
      <c r="JO178" s="67"/>
      <c r="JP178" s="66"/>
      <c r="JQ178" s="67"/>
      <c r="JR178" s="66"/>
      <c r="JS178" s="67"/>
      <c r="JT178" s="66"/>
      <c r="JU178" s="67"/>
      <c r="JV178" s="66"/>
      <c r="JW178" s="67"/>
      <c r="JX178" s="66"/>
      <c r="JY178" s="67"/>
      <c r="JZ178" s="66"/>
      <c r="KA178" s="67"/>
      <c r="KB178" s="66"/>
      <c r="KC178" s="67"/>
      <c r="KD178" s="66"/>
      <c r="KE178" s="67"/>
      <c r="KF178" s="66"/>
      <c r="KG178" s="67"/>
      <c r="KH178" s="66"/>
      <c r="KI178" s="67"/>
      <c r="KJ178" s="66"/>
      <c r="KK178" s="67"/>
      <c r="KL178" s="66"/>
      <c r="KM178" s="67"/>
      <c r="KN178" s="66"/>
      <c r="KO178" s="67"/>
      <c r="KP178" s="66"/>
      <c r="KQ178" s="67"/>
      <c r="KR178" s="66"/>
      <c r="KS178" s="67"/>
      <c r="KT178" s="66"/>
      <c r="KU178" s="67"/>
      <c r="KV178" s="66"/>
      <c r="KW178" s="67"/>
      <c r="KX178" s="66"/>
      <c r="KY178" s="67"/>
      <c r="KZ178" s="66"/>
      <c r="LA178" s="67"/>
      <c r="LB178" s="66"/>
      <c r="LC178" s="67"/>
      <c r="LD178" s="66"/>
      <c r="LE178" s="67"/>
      <c r="LH178" s="3">
        <f t="shared" si="139"/>
        <v>2.4673605089254576</v>
      </c>
      <c r="LI178" s="10">
        <f t="shared" si="142"/>
        <v>0.54303970760125297</v>
      </c>
      <c r="LK178" s="12">
        <f t="shared" si="137"/>
        <v>2.4673605089254576</v>
      </c>
      <c r="LL178" s="10" cm="1">
        <f t="array" ref="LL178">INDEX(drag_functions_data,Q178,(2*chosen_drag_function))*$B$3</f>
        <v>0.54303970760125297</v>
      </c>
      <c r="LO178" s="3" t="e">
        <f t="shared" si="140"/>
        <v>#N/A</v>
      </c>
      <c r="LP178" s="10" t="e">
        <f t="shared" si="143"/>
        <v>#N/A</v>
      </c>
      <c r="LR178" s="12">
        <f t="shared" si="138"/>
        <v>0</v>
      </c>
      <c r="LS178" s="10" cm="1">
        <f t="array" ref="LS178">INDEX(drag_functions_data,Q178,(2*$B$6)) * $B$7</f>
        <v>0</v>
      </c>
    </row>
    <row r="179" spans="17:331" x14ac:dyDescent="0.25">
      <c r="Q179" s="38">
        <f t="shared" si="141"/>
        <v>164</v>
      </c>
      <c r="R179" s="5"/>
      <c r="T179" s="25"/>
      <c r="U179" s="26"/>
      <c r="X179" s="25">
        <v>2.4847979026282343</v>
      </c>
      <c r="Y179" s="26">
        <v>0.54159310208311351</v>
      </c>
      <c r="AA179" s="4"/>
      <c r="AB179" s="5"/>
      <c r="AC179" s="4"/>
      <c r="AF179" s="5"/>
      <c r="AG179" s="4"/>
      <c r="AJ179" s="5"/>
      <c r="AK179" s="4"/>
      <c r="AN179" s="5"/>
      <c r="AO179" s="4"/>
      <c r="AR179" s="5"/>
      <c r="AS179" s="4"/>
      <c r="AT179" s="5"/>
      <c r="AU179" s="4"/>
      <c r="AV179" s="46"/>
      <c r="AW179" s="4"/>
      <c r="AX179" s="5"/>
      <c r="AY179" s="4"/>
      <c r="AZ179" s="5"/>
      <c r="BA179" s="4"/>
      <c r="BB179" s="5"/>
      <c r="BC179" s="4"/>
      <c r="BD179" s="5"/>
      <c r="BE179" s="4"/>
      <c r="BF179" s="5"/>
      <c r="BG179" s="4"/>
      <c r="BH179" s="5"/>
      <c r="BI179" s="4"/>
      <c r="BJ179" s="5"/>
      <c r="BK179" s="4"/>
      <c r="BL179" s="5"/>
      <c r="BM179" s="4"/>
      <c r="BN179" s="5"/>
      <c r="BO179" s="4"/>
      <c r="BR179" s="5"/>
      <c r="BS179" s="4"/>
      <c r="BV179" s="5"/>
      <c r="BW179" s="4"/>
      <c r="BZ179" s="5"/>
      <c r="CA179" s="4"/>
      <c r="CD179" s="5"/>
      <c r="CE179" s="4"/>
      <c r="CF179" s="5"/>
      <c r="CG179" s="4"/>
      <c r="CH179" s="5"/>
      <c r="CI179" s="4"/>
      <c r="CJ179" s="5"/>
      <c r="CL179" s="5"/>
      <c r="CN179" s="5"/>
      <c r="CO179" s="4"/>
      <c r="CP179" s="5"/>
      <c r="CQ179" s="4"/>
      <c r="CR179" s="5"/>
      <c r="CS179" s="4"/>
      <c r="CT179" s="5"/>
      <c r="CU179" s="4"/>
      <c r="CV179" s="5"/>
      <c r="CW179" s="4"/>
      <c r="CX179" s="5"/>
      <c r="CY179" s="4"/>
      <c r="CZ179" s="266"/>
      <c r="DA179" s="267"/>
      <c r="DB179" s="266"/>
      <c r="DC179" s="267"/>
      <c r="DD179" s="266"/>
      <c r="DE179" s="267"/>
      <c r="DF179" s="66"/>
      <c r="DG179" s="67"/>
      <c r="DH179" s="66"/>
      <c r="DI179" s="67"/>
      <c r="DJ179" s="66"/>
      <c r="DK179" s="67"/>
      <c r="DL179" s="66"/>
      <c r="DM179" s="67"/>
      <c r="DN179" s="66"/>
      <c r="DO179" s="67"/>
      <c r="DP179" s="66"/>
      <c r="DQ179" s="67"/>
      <c r="DR179" s="66"/>
      <c r="DS179" s="67"/>
      <c r="DT179" s="66"/>
      <c r="DU179" s="67"/>
      <c r="DV179" s="66"/>
      <c r="DW179" s="67"/>
      <c r="DX179" s="66"/>
      <c r="DY179" s="67"/>
      <c r="DZ179" s="66"/>
      <c r="EA179" s="67"/>
      <c r="EB179" s="66"/>
      <c r="EC179" s="67"/>
      <c r="ED179" s="66"/>
      <c r="EE179" s="67"/>
      <c r="EF179" s="66"/>
      <c r="EG179" s="67"/>
      <c r="EH179" s="66"/>
      <c r="EI179" s="67"/>
      <c r="EJ179" s="66"/>
      <c r="EK179" s="67"/>
      <c r="EL179" s="66"/>
      <c r="EM179" s="67"/>
      <c r="EN179" s="66"/>
      <c r="EO179" s="67"/>
      <c r="EP179" s="66"/>
      <c r="EQ179" s="67"/>
      <c r="ER179" s="66"/>
      <c r="ES179" s="67"/>
      <c r="ET179" s="66"/>
      <c r="EU179" s="67"/>
      <c r="EV179" s="66"/>
      <c r="EW179" s="67"/>
      <c r="EX179" s="66"/>
      <c r="EY179" s="67"/>
      <c r="EZ179" s="66"/>
      <c r="FA179" s="67"/>
      <c r="FB179" s="66"/>
      <c r="FC179" s="67"/>
      <c r="FD179" s="66"/>
      <c r="FE179" s="67"/>
      <c r="FF179" s="66"/>
      <c r="FG179" s="67"/>
      <c r="FH179" s="66"/>
      <c r="FI179" s="67"/>
      <c r="FJ179" s="66"/>
      <c r="FK179" s="67"/>
      <c r="FL179" s="66"/>
      <c r="FM179" s="67"/>
      <c r="FN179" s="66"/>
      <c r="FO179" s="67"/>
      <c r="FP179" s="66"/>
      <c r="FQ179" s="67"/>
      <c r="FR179" s="66"/>
      <c r="FS179" s="67"/>
      <c r="FT179" s="66"/>
      <c r="FU179" s="67"/>
      <c r="FV179" s="66"/>
      <c r="FW179" s="67"/>
      <c r="FX179" s="66"/>
      <c r="FY179" s="67"/>
      <c r="FZ179" s="66"/>
      <c r="GA179" s="67"/>
      <c r="GB179" s="66"/>
      <c r="GC179" s="67"/>
      <c r="GD179" s="66"/>
      <c r="GE179" s="67"/>
      <c r="GF179" s="66"/>
      <c r="GG179" s="67"/>
      <c r="GH179" s="66"/>
      <c r="GI179" s="67"/>
      <c r="GJ179" s="66"/>
      <c r="GK179" s="67"/>
      <c r="GL179" s="66"/>
      <c r="GM179" s="67"/>
      <c r="GN179" s="66"/>
      <c r="GO179" s="67"/>
      <c r="GP179" s="66"/>
      <c r="GQ179" s="67"/>
      <c r="GR179" s="66"/>
      <c r="GS179" s="67"/>
      <c r="GT179" s="66"/>
      <c r="GU179" s="67"/>
      <c r="GV179" s="66"/>
      <c r="GW179" s="67"/>
      <c r="GX179" s="66"/>
      <c r="GY179" s="67"/>
      <c r="GZ179" s="66"/>
      <c r="HA179" s="67"/>
      <c r="HB179" s="66"/>
      <c r="HC179" s="67"/>
      <c r="HD179" s="66"/>
      <c r="HE179" s="67"/>
      <c r="HF179" s="66"/>
      <c r="HG179" s="67"/>
      <c r="HH179" s="66"/>
      <c r="HI179" s="67"/>
      <c r="HJ179" s="66"/>
      <c r="HK179" s="67"/>
      <c r="HL179" s="66"/>
      <c r="HM179" s="67"/>
      <c r="HN179" s="66"/>
      <c r="HO179" s="67"/>
      <c r="HP179" s="66"/>
      <c r="HQ179" s="67"/>
      <c r="HR179" s="66"/>
      <c r="HS179" s="67"/>
      <c r="HT179" s="66"/>
      <c r="HU179" s="67"/>
      <c r="HV179" s="66"/>
      <c r="HW179" s="67"/>
      <c r="HX179" s="66"/>
      <c r="HY179" s="67"/>
      <c r="HZ179" s="66"/>
      <c r="IA179" s="67"/>
      <c r="IB179" s="66"/>
      <c r="IC179" s="67"/>
      <c r="ID179" s="66"/>
      <c r="IE179" s="67"/>
      <c r="IF179" s="66"/>
      <c r="IG179" s="67"/>
      <c r="IH179" s="66"/>
      <c r="II179" s="67"/>
      <c r="IJ179" s="66"/>
      <c r="IK179" s="67"/>
      <c r="IL179" s="66"/>
      <c r="IM179" s="67"/>
      <c r="IN179" s="66"/>
      <c r="IO179" s="67"/>
      <c r="IP179" s="66"/>
      <c r="IQ179" s="67"/>
      <c r="IR179" s="66"/>
      <c r="IS179" s="67"/>
      <c r="IT179" s="66"/>
      <c r="IU179" s="67"/>
      <c r="IV179" s="66"/>
      <c r="IW179" s="67"/>
      <c r="IX179" s="66"/>
      <c r="IY179" s="67"/>
      <c r="IZ179" s="66"/>
      <c r="JA179" s="67"/>
      <c r="JB179" s="66"/>
      <c r="JC179" s="67"/>
      <c r="JD179" s="66"/>
      <c r="JE179" s="67"/>
      <c r="JF179" s="66"/>
      <c r="JG179" s="67"/>
      <c r="JH179" s="66"/>
      <c r="JI179" s="67"/>
      <c r="JJ179" s="66"/>
      <c r="JK179" s="67"/>
      <c r="JL179" s="66"/>
      <c r="JM179" s="67"/>
      <c r="JN179" s="66"/>
      <c r="JO179" s="67"/>
      <c r="JP179" s="66"/>
      <c r="JQ179" s="67"/>
      <c r="JR179" s="66"/>
      <c r="JS179" s="67"/>
      <c r="JT179" s="66"/>
      <c r="JU179" s="67"/>
      <c r="JV179" s="66"/>
      <c r="JW179" s="67"/>
      <c r="JX179" s="66"/>
      <c r="JY179" s="67"/>
      <c r="JZ179" s="66"/>
      <c r="KA179" s="67"/>
      <c r="KB179" s="66"/>
      <c r="KC179" s="67"/>
      <c r="KD179" s="66"/>
      <c r="KE179" s="67"/>
      <c r="KF179" s="66"/>
      <c r="KG179" s="67"/>
      <c r="KH179" s="66"/>
      <c r="KI179" s="67"/>
      <c r="KJ179" s="66"/>
      <c r="KK179" s="67"/>
      <c r="KL179" s="66"/>
      <c r="KM179" s="67"/>
      <c r="KN179" s="66"/>
      <c r="KO179" s="67"/>
      <c r="KP179" s="66"/>
      <c r="KQ179" s="67"/>
      <c r="KR179" s="66"/>
      <c r="KS179" s="67"/>
      <c r="KT179" s="66"/>
      <c r="KU179" s="67"/>
      <c r="KV179" s="66"/>
      <c r="KW179" s="67"/>
      <c r="KX179" s="66"/>
      <c r="KY179" s="67"/>
      <c r="KZ179" s="66"/>
      <c r="LA179" s="67"/>
      <c r="LB179" s="66"/>
      <c r="LC179" s="67"/>
      <c r="LD179" s="66"/>
      <c r="LE179" s="67"/>
      <c r="LH179" s="3">
        <f t="shared" si="139"/>
        <v>2.4847979026282343</v>
      </c>
      <c r="LI179" s="10">
        <f t="shared" si="142"/>
        <v>0.54159310208311351</v>
      </c>
      <c r="LK179" s="12">
        <f t="shared" si="137"/>
        <v>2.4847979026282343</v>
      </c>
      <c r="LL179" s="10" cm="1">
        <f t="array" ref="LL179">INDEX(drag_functions_data,Q179,(2*chosen_drag_function))*$B$3</f>
        <v>0.54159310208311351</v>
      </c>
      <c r="LO179" s="3" t="e">
        <f t="shared" si="140"/>
        <v>#N/A</v>
      </c>
      <c r="LP179" s="10" t="e">
        <f t="shared" si="143"/>
        <v>#N/A</v>
      </c>
      <c r="LR179" s="12">
        <f t="shared" si="138"/>
        <v>0</v>
      </c>
      <c r="LS179" s="10" cm="1">
        <f t="array" ref="LS179">INDEX(drag_functions_data,Q179,(2*$B$6)) * $B$7</f>
        <v>0</v>
      </c>
    </row>
    <row r="180" spans="17:331" x14ac:dyDescent="0.25">
      <c r="Q180" s="38">
        <f t="shared" si="141"/>
        <v>165</v>
      </c>
      <c r="R180" s="5"/>
      <c r="T180" s="25"/>
      <c r="U180" s="26"/>
      <c r="X180" s="25">
        <v>2.5021137769506905</v>
      </c>
      <c r="Y180" s="26">
        <v>0.54032758766007072</v>
      </c>
      <c r="AA180" s="4"/>
      <c r="AB180" s="5"/>
      <c r="AC180" s="4"/>
      <c r="AF180" s="5"/>
      <c r="AG180" s="4"/>
      <c r="AJ180" s="5"/>
      <c r="AK180" s="4"/>
      <c r="AN180" s="5"/>
      <c r="AO180" s="4"/>
      <c r="AR180" s="5"/>
      <c r="AS180" s="4"/>
      <c r="AT180" s="5"/>
      <c r="AU180" s="4"/>
      <c r="AV180" s="46"/>
      <c r="AW180" s="4"/>
      <c r="AX180" s="5"/>
      <c r="AY180" s="4"/>
      <c r="AZ180" s="5"/>
      <c r="BA180" s="4"/>
      <c r="BB180" s="5"/>
      <c r="BC180" s="4"/>
      <c r="BD180" s="5"/>
      <c r="BE180" s="4"/>
      <c r="BF180" s="5"/>
      <c r="BG180" s="4"/>
      <c r="BH180" s="5"/>
      <c r="BI180" s="4"/>
      <c r="BJ180" s="5"/>
      <c r="BK180" s="4"/>
      <c r="BL180" s="5"/>
      <c r="BM180" s="4"/>
      <c r="BN180" s="5"/>
      <c r="BO180" s="4"/>
      <c r="BR180" s="5"/>
      <c r="BS180" s="4"/>
      <c r="BV180" s="5"/>
      <c r="BW180" s="4"/>
      <c r="BZ180" s="5"/>
      <c r="CA180" s="4"/>
      <c r="CD180" s="5"/>
      <c r="CE180" s="4"/>
      <c r="CF180" s="5"/>
      <c r="CG180" s="4"/>
      <c r="CH180" s="5"/>
      <c r="CI180" s="4"/>
      <c r="CJ180" s="5"/>
      <c r="CL180" s="5"/>
      <c r="CN180" s="5"/>
      <c r="CO180" s="4"/>
      <c r="CP180" s="5"/>
      <c r="CQ180" s="4"/>
      <c r="CR180" s="5"/>
      <c r="CS180" s="4"/>
      <c r="CT180" s="5"/>
      <c r="CU180" s="4"/>
      <c r="CV180" s="5"/>
      <c r="CW180" s="4"/>
      <c r="CX180" s="5"/>
      <c r="CY180" s="4"/>
      <c r="CZ180" s="266"/>
      <c r="DA180" s="267"/>
      <c r="DB180" s="266"/>
      <c r="DC180" s="267"/>
      <c r="DD180" s="266"/>
      <c r="DE180" s="267"/>
      <c r="DF180" s="66"/>
      <c r="DG180" s="67"/>
      <c r="DH180" s="66"/>
      <c r="DI180" s="67"/>
      <c r="DJ180" s="66"/>
      <c r="DK180" s="67"/>
      <c r="DL180" s="66"/>
      <c r="DM180" s="67"/>
      <c r="DN180" s="66"/>
      <c r="DO180" s="67"/>
      <c r="DP180" s="66"/>
      <c r="DQ180" s="67"/>
      <c r="DR180" s="66"/>
      <c r="DS180" s="67"/>
      <c r="DT180" s="66"/>
      <c r="DU180" s="67"/>
      <c r="DV180" s="66"/>
      <c r="DW180" s="67"/>
      <c r="DX180" s="66"/>
      <c r="DY180" s="67"/>
      <c r="DZ180" s="66"/>
      <c r="EA180" s="67"/>
      <c r="EB180" s="66"/>
      <c r="EC180" s="67"/>
      <c r="ED180" s="66"/>
      <c r="EE180" s="67"/>
      <c r="EF180" s="66"/>
      <c r="EG180" s="67"/>
      <c r="EH180" s="66"/>
      <c r="EI180" s="67"/>
      <c r="EJ180" s="66"/>
      <c r="EK180" s="67"/>
      <c r="EL180" s="66"/>
      <c r="EM180" s="67"/>
      <c r="EN180" s="66"/>
      <c r="EO180" s="67"/>
      <c r="EP180" s="66"/>
      <c r="EQ180" s="67"/>
      <c r="ER180" s="66"/>
      <c r="ES180" s="67"/>
      <c r="ET180" s="66"/>
      <c r="EU180" s="67"/>
      <c r="EV180" s="66"/>
      <c r="EW180" s="67"/>
      <c r="EX180" s="66"/>
      <c r="EY180" s="67"/>
      <c r="EZ180" s="66"/>
      <c r="FA180" s="67"/>
      <c r="FB180" s="66"/>
      <c r="FC180" s="67"/>
      <c r="FD180" s="66"/>
      <c r="FE180" s="67"/>
      <c r="FF180" s="66"/>
      <c r="FG180" s="67"/>
      <c r="FH180" s="66"/>
      <c r="FI180" s="67"/>
      <c r="FJ180" s="66"/>
      <c r="FK180" s="67"/>
      <c r="FL180" s="66"/>
      <c r="FM180" s="67"/>
      <c r="FN180" s="66"/>
      <c r="FO180" s="67"/>
      <c r="FP180" s="66"/>
      <c r="FQ180" s="67"/>
      <c r="FR180" s="66"/>
      <c r="FS180" s="67"/>
      <c r="FT180" s="66"/>
      <c r="FU180" s="67"/>
      <c r="FV180" s="66"/>
      <c r="FW180" s="67"/>
      <c r="FX180" s="66"/>
      <c r="FY180" s="67"/>
      <c r="FZ180" s="66"/>
      <c r="GA180" s="67"/>
      <c r="GB180" s="66"/>
      <c r="GC180" s="67"/>
      <c r="GD180" s="66"/>
      <c r="GE180" s="67"/>
      <c r="GF180" s="66"/>
      <c r="GG180" s="67"/>
      <c r="GH180" s="66"/>
      <c r="GI180" s="67"/>
      <c r="GJ180" s="66"/>
      <c r="GK180" s="67"/>
      <c r="GL180" s="66"/>
      <c r="GM180" s="67"/>
      <c r="GN180" s="66"/>
      <c r="GO180" s="67"/>
      <c r="GP180" s="66"/>
      <c r="GQ180" s="67"/>
      <c r="GR180" s="66"/>
      <c r="GS180" s="67"/>
      <c r="GT180" s="66"/>
      <c r="GU180" s="67"/>
      <c r="GV180" s="66"/>
      <c r="GW180" s="67"/>
      <c r="GX180" s="66"/>
      <c r="GY180" s="67"/>
      <c r="GZ180" s="66"/>
      <c r="HA180" s="67"/>
      <c r="HB180" s="66"/>
      <c r="HC180" s="67"/>
      <c r="HD180" s="66"/>
      <c r="HE180" s="67"/>
      <c r="HF180" s="66"/>
      <c r="HG180" s="67"/>
      <c r="HH180" s="66"/>
      <c r="HI180" s="67"/>
      <c r="HJ180" s="66"/>
      <c r="HK180" s="67"/>
      <c r="HL180" s="66"/>
      <c r="HM180" s="67"/>
      <c r="HN180" s="66"/>
      <c r="HO180" s="67"/>
      <c r="HP180" s="66"/>
      <c r="HQ180" s="67"/>
      <c r="HR180" s="66"/>
      <c r="HS180" s="67"/>
      <c r="HT180" s="66"/>
      <c r="HU180" s="67"/>
      <c r="HV180" s="66"/>
      <c r="HW180" s="67"/>
      <c r="HX180" s="66"/>
      <c r="HY180" s="67"/>
      <c r="HZ180" s="66"/>
      <c r="IA180" s="67"/>
      <c r="IB180" s="66"/>
      <c r="IC180" s="67"/>
      <c r="ID180" s="66"/>
      <c r="IE180" s="67"/>
      <c r="IF180" s="66"/>
      <c r="IG180" s="67"/>
      <c r="IH180" s="66"/>
      <c r="II180" s="67"/>
      <c r="IJ180" s="66"/>
      <c r="IK180" s="67"/>
      <c r="IL180" s="66"/>
      <c r="IM180" s="67"/>
      <c r="IN180" s="66"/>
      <c r="IO180" s="67"/>
      <c r="IP180" s="66"/>
      <c r="IQ180" s="67"/>
      <c r="IR180" s="66"/>
      <c r="IS180" s="67"/>
      <c r="IT180" s="66"/>
      <c r="IU180" s="67"/>
      <c r="IV180" s="66"/>
      <c r="IW180" s="67"/>
      <c r="IX180" s="66"/>
      <c r="IY180" s="67"/>
      <c r="IZ180" s="66"/>
      <c r="JA180" s="67"/>
      <c r="JB180" s="66"/>
      <c r="JC180" s="67"/>
      <c r="JD180" s="66"/>
      <c r="JE180" s="67"/>
      <c r="JF180" s="66"/>
      <c r="JG180" s="67"/>
      <c r="JH180" s="66"/>
      <c r="JI180" s="67"/>
      <c r="JJ180" s="66"/>
      <c r="JK180" s="67"/>
      <c r="JL180" s="66"/>
      <c r="JM180" s="67"/>
      <c r="JN180" s="66"/>
      <c r="JO180" s="67"/>
      <c r="JP180" s="66"/>
      <c r="JQ180" s="67"/>
      <c r="JR180" s="66"/>
      <c r="JS180" s="67"/>
      <c r="JT180" s="66"/>
      <c r="JU180" s="67"/>
      <c r="JV180" s="66"/>
      <c r="JW180" s="67"/>
      <c r="JX180" s="66"/>
      <c r="JY180" s="67"/>
      <c r="JZ180" s="66"/>
      <c r="KA180" s="67"/>
      <c r="KB180" s="66"/>
      <c r="KC180" s="67"/>
      <c r="KD180" s="66"/>
      <c r="KE180" s="67"/>
      <c r="KF180" s="66"/>
      <c r="KG180" s="67"/>
      <c r="KH180" s="66"/>
      <c r="KI180" s="67"/>
      <c r="KJ180" s="66"/>
      <c r="KK180" s="67"/>
      <c r="KL180" s="66"/>
      <c r="KM180" s="67"/>
      <c r="KN180" s="66"/>
      <c r="KO180" s="67"/>
      <c r="KP180" s="66"/>
      <c r="KQ180" s="67"/>
      <c r="KR180" s="66"/>
      <c r="KS180" s="67"/>
      <c r="KT180" s="66"/>
      <c r="KU180" s="67"/>
      <c r="KV180" s="66"/>
      <c r="KW180" s="67"/>
      <c r="KX180" s="66"/>
      <c r="KY180" s="67"/>
      <c r="KZ180" s="66"/>
      <c r="LA180" s="67"/>
      <c r="LB180" s="66"/>
      <c r="LC180" s="67"/>
      <c r="LD180" s="66"/>
      <c r="LE180" s="67"/>
      <c r="LH180" s="3">
        <f t="shared" si="139"/>
        <v>2.5021137769506905</v>
      </c>
      <c r="LI180" s="10">
        <f t="shared" si="142"/>
        <v>0.54032758766007072</v>
      </c>
      <c r="LK180" s="12">
        <f t="shared" si="137"/>
        <v>2.5021137769506905</v>
      </c>
      <c r="LL180" s="10" cm="1">
        <f t="array" ref="LL180">INDEX(drag_functions_data,Q180,(2*chosen_drag_function))*$B$3</f>
        <v>0.54032758766007072</v>
      </c>
      <c r="LO180" s="3" t="e">
        <f t="shared" si="140"/>
        <v>#N/A</v>
      </c>
      <c r="LP180" s="10" t="e">
        <f t="shared" si="143"/>
        <v>#N/A</v>
      </c>
      <c r="LR180" s="12">
        <f t="shared" si="138"/>
        <v>0</v>
      </c>
      <c r="LS180" s="10" cm="1">
        <f t="array" ref="LS180">INDEX(drag_functions_data,Q180,(2*$B$6)) * $B$7</f>
        <v>0</v>
      </c>
    </row>
    <row r="181" spans="17:331" x14ac:dyDescent="0.25">
      <c r="Q181" s="38">
        <f t="shared" si="141"/>
        <v>166</v>
      </c>
      <c r="R181" s="5"/>
      <c r="T181" s="25"/>
      <c r="U181" s="26"/>
      <c r="X181" s="25">
        <v>2.5193106375965688</v>
      </c>
      <c r="Y181" s="26">
        <v>0.53899219427356149</v>
      </c>
      <c r="AA181" s="4"/>
      <c r="AB181" s="5"/>
      <c r="AC181" s="4"/>
      <c r="AF181" s="5"/>
      <c r="AG181" s="4"/>
      <c r="AJ181" s="5"/>
      <c r="AK181" s="4"/>
      <c r="AN181" s="5"/>
      <c r="AO181" s="4"/>
      <c r="AR181" s="5"/>
      <c r="AS181" s="4"/>
      <c r="AT181" s="5"/>
      <c r="AU181" s="4"/>
      <c r="AV181" s="46"/>
      <c r="AW181" s="4"/>
      <c r="AX181" s="5"/>
      <c r="AY181" s="4"/>
      <c r="AZ181" s="5"/>
      <c r="BA181" s="4"/>
      <c r="BB181" s="5"/>
      <c r="BC181" s="4"/>
      <c r="BD181" s="5"/>
      <c r="BE181" s="4"/>
      <c r="BF181" s="5"/>
      <c r="BG181" s="4"/>
      <c r="BH181" s="5"/>
      <c r="BI181" s="4"/>
      <c r="BJ181" s="5"/>
      <c r="BK181" s="4"/>
      <c r="BL181" s="5"/>
      <c r="BM181" s="4"/>
      <c r="BN181" s="5"/>
      <c r="BO181" s="4"/>
      <c r="BR181" s="5"/>
      <c r="BS181" s="4"/>
      <c r="BV181" s="5"/>
      <c r="BW181" s="4"/>
      <c r="BZ181" s="5"/>
      <c r="CA181" s="4"/>
      <c r="CD181" s="5"/>
      <c r="CE181" s="4"/>
      <c r="CF181" s="5"/>
      <c r="CG181" s="4"/>
      <c r="CH181" s="5"/>
      <c r="CI181" s="4"/>
      <c r="CJ181" s="5"/>
      <c r="CL181" s="5"/>
      <c r="CN181" s="5"/>
      <c r="CO181" s="4"/>
      <c r="CP181" s="5"/>
      <c r="CQ181" s="4"/>
      <c r="CR181" s="5"/>
      <c r="CS181" s="4"/>
      <c r="CT181" s="5"/>
      <c r="CU181" s="4"/>
      <c r="CV181" s="5"/>
      <c r="CW181" s="4"/>
      <c r="CX181" s="5"/>
      <c r="CY181" s="4"/>
      <c r="CZ181" s="266"/>
      <c r="DA181" s="267"/>
      <c r="DB181" s="266"/>
      <c r="DC181" s="267"/>
      <c r="DD181" s="266"/>
      <c r="DE181" s="267"/>
      <c r="DF181" s="66"/>
      <c r="DG181" s="67"/>
      <c r="DH181" s="66"/>
      <c r="DI181" s="67"/>
      <c r="DJ181" s="66"/>
      <c r="DK181" s="67"/>
      <c r="DL181" s="66"/>
      <c r="DM181" s="67"/>
      <c r="DN181" s="66"/>
      <c r="DO181" s="67"/>
      <c r="DP181" s="66"/>
      <c r="DQ181" s="67"/>
      <c r="DR181" s="66"/>
      <c r="DS181" s="67"/>
      <c r="DT181" s="66"/>
      <c r="DU181" s="67"/>
      <c r="DV181" s="66"/>
      <c r="DW181" s="67"/>
      <c r="DX181" s="66"/>
      <c r="DY181" s="67"/>
      <c r="DZ181" s="66"/>
      <c r="EA181" s="67"/>
      <c r="EB181" s="66"/>
      <c r="EC181" s="67"/>
      <c r="ED181" s="66"/>
      <c r="EE181" s="67"/>
      <c r="EF181" s="66"/>
      <c r="EG181" s="67"/>
      <c r="EH181" s="66"/>
      <c r="EI181" s="67"/>
      <c r="EJ181" s="66"/>
      <c r="EK181" s="67"/>
      <c r="EL181" s="66"/>
      <c r="EM181" s="67"/>
      <c r="EN181" s="66"/>
      <c r="EO181" s="67"/>
      <c r="EP181" s="66"/>
      <c r="EQ181" s="67"/>
      <c r="ER181" s="66"/>
      <c r="ES181" s="67"/>
      <c r="ET181" s="66"/>
      <c r="EU181" s="67"/>
      <c r="EV181" s="66"/>
      <c r="EW181" s="67"/>
      <c r="EX181" s="66"/>
      <c r="EY181" s="67"/>
      <c r="EZ181" s="66"/>
      <c r="FA181" s="67"/>
      <c r="FB181" s="66"/>
      <c r="FC181" s="67"/>
      <c r="FD181" s="66"/>
      <c r="FE181" s="67"/>
      <c r="FF181" s="66"/>
      <c r="FG181" s="67"/>
      <c r="FH181" s="66"/>
      <c r="FI181" s="67"/>
      <c r="FJ181" s="66"/>
      <c r="FK181" s="67"/>
      <c r="FL181" s="66"/>
      <c r="FM181" s="67"/>
      <c r="FN181" s="66"/>
      <c r="FO181" s="67"/>
      <c r="FP181" s="66"/>
      <c r="FQ181" s="67"/>
      <c r="FR181" s="66"/>
      <c r="FS181" s="67"/>
      <c r="FT181" s="66"/>
      <c r="FU181" s="67"/>
      <c r="FV181" s="66"/>
      <c r="FW181" s="67"/>
      <c r="FX181" s="66"/>
      <c r="FY181" s="67"/>
      <c r="FZ181" s="66"/>
      <c r="GA181" s="67"/>
      <c r="GB181" s="66"/>
      <c r="GC181" s="67"/>
      <c r="GD181" s="66"/>
      <c r="GE181" s="67"/>
      <c r="GF181" s="66"/>
      <c r="GG181" s="67"/>
      <c r="GH181" s="66"/>
      <c r="GI181" s="67"/>
      <c r="GJ181" s="66"/>
      <c r="GK181" s="67"/>
      <c r="GL181" s="66"/>
      <c r="GM181" s="67"/>
      <c r="GN181" s="66"/>
      <c r="GO181" s="67"/>
      <c r="GP181" s="66"/>
      <c r="GQ181" s="67"/>
      <c r="GR181" s="66"/>
      <c r="GS181" s="67"/>
      <c r="GT181" s="66"/>
      <c r="GU181" s="67"/>
      <c r="GV181" s="66"/>
      <c r="GW181" s="67"/>
      <c r="GX181" s="66"/>
      <c r="GY181" s="67"/>
      <c r="GZ181" s="66"/>
      <c r="HA181" s="67"/>
      <c r="HB181" s="66"/>
      <c r="HC181" s="67"/>
      <c r="HD181" s="66"/>
      <c r="HE181" s="67"/>
      <c r="HF181" s="66"/>
      <c r="HG181" s="67"/>
      <c r="HH181" s="66"/>
      <c r="HI181" s="67"/>
      <c r="HJ181" s="66"/>
      <c r="HK181" s="67"/>
      <c r="HL181" s="66"/>
      <c r="HM181" s="67"/>
      <c r="HN181" s="66"/>
      <c r="HO181" s="67"/>
      <c r="HP181" s="66"/>
      <c r="HQ181" s="67"/>
      <c r="HR181" s="66"/>
      <c r="HS181" s="67"/>
      <c r="HT181" s="66"/>
      <c r="HU181" s="67"/>
      <c r="HV181" s="66"/>
      <c r="HW181" s="67"/>
      <c r="HX181" s="66"/>
      <c r="HY181" s="67"/>
      <c r="HZ181" s="66"/>
      <c r="IA181" s="67"/>
      <c r="IB181" s="66"/>
      <c r="IC181" s="67"/>
      <c r="ID181" s="66"/>
      <c r="IE181" s="67"/>
      <c r="IF181" s="66"/>
      <c r="IG181" s="67"/>
      <c r="IH181" s="66"/>
      <c r="II181" s="67"/>
      <c r="IJ181" s="66"/>
      <c r="IK181" s="67"/>
      <c r="IL181" s="66"/>
      <c r="IM181" s="67"/>
      <c r="IN181" s="66"/>
      <c r="IO181" s="67"/>
      <c r="IP181" s="66"/>
      <c r="IQ181" s="67"/>
      <c r="IR181" s="66"/>
      <c r="IS181" s="67"/>
      <c r="IT181" s="66"/>
      <c r="IU181" s="67"/>
      <c r="IV181" s="66"/>
      <c r="IW181" s="67"/>
      <c r="IX181" s="66"/>
      <c r="IY181" s="67"/>
      <c r="IZ181" s="66"/>
      <c r="JA181" s="67"/>
      <c r="JB181" s="66"/>
      <c r="JC181" s="67"/>
      <c r="JD181" s="66"/>
      <c r="JE181" s="67"/>
      <c r="JF181" s="66"/>
      <c r="JG181" s="67"/>
      <c r="JH181" s="66"/>
      <c r="JI181" s="67"/>
      <c r="JJ181" s="66"/>
      <c r="JK181" s="67"/>
      <c r="JL181" s="66"/>
      <c r="JM181" s="67"/>
      <c r="JN181" s="66"/>
      <c r="JO181" s="67"/>
      <c r="JP181" s="66"/>
      <c r="JQ181" s="67"/>
      <c r="JR181" s="66"/>
      <c r="JS181" s="67"/>
      <c r="JT181" s="66"/>
      <c r="JU181" s="67"/>
      <c r="JV181" s="66"/>
      <c r="JW181" s="67"/>
      <c r="JX181" s="66"/>
      <c r="JY181" s="67"/>
      <c r="JZ181" s="66"/>
      <c r="KA181" s="67"/>
      <c r="KB181" s="66"/>
      <c r="KC181" s="67"/>
      <c r="KD181" s="66"/>
      <c r="KE181" s="67"/>
      <c r="KF181" s="66"/>
      <c r="KG181" s="67"/>
      <c r="KH181" s="66"/>
      <c r="KI181" s="67"/>
      <c r="KJ181" s="66"/>
      <c r="KK181" s="67"/>
      <c r="KL181" s="66"/>
      <c r="KM181" s="67"/>
      <c r="KN181" s="66"/>
      <c r="KO181" s="67"/>
      <c r="KP181" s="66"/>
      <c r="KQ181" s="67"/>
      <c r="KR181" s="66"/>
      <c r="KS181" s="67"/>
      <c r="KT181" s="66"/>
      <c r="KU181" s="67"/>
      <c r="KV181" s="66"/>
      <c r="KW181" s="67"/>
      <c r="KX181" s="66"/>
      <c r="KY181" s="67"/>
      <c r="KZ181" s="66"/>
      <c r="LA181" s="67"/>
      <c r="LB181" s="66"/>
      <c r="LC181" s="67"/>
      <c r="LD181" s="66"/>
      <c r="LE181" s="67"/>
      <c r="LH181" s="3">
        <f t="shared" si="139"/>
        <v>2.5193106375965688</v>
      </c>
      <c r="LI181" s="10">
        <f t="shared" si="142"/>
        <v>0.53899219427356149</v>
      </c>
      <c r="LK181" s="12">
        <f t="shared" si="137"/>
        <v>2.5193106375965688</v>
      </c>
      <c r="LL181" s="10" cm="1">
        <f t="array" ref="LL181">INDEX(drag_functions_data,Q181,(2*chosen_drag_function))*$B$3</f>
        <v>0.53899219427356149</v>
      </c>
      <c r="LO181" s="3" t="e">
        <f t="shared" si="140"/>
        <v>#N/A</v>
      </c>
      <c r="LP181" s="10" t="e">
        <f t="shared" si="143"/>
        <v>#N/A</v>
      </c>
      <c r="LR181" s="12">
        <f t="shared" si="138"/>
        <v>0</v>
      </c>
      <c r="LS181" s="10" cm="1">
        <f t="array" ref="LS181">INDEX(drag_functions_data,Q181,(2*$B$6)) * $B$7</f>
        <v>0</v>
      </c>
    </row>
    <row r="182" spans="17:331" x14ac:dyDescent="0.25">
      <c r="Q182" s="38">
        <f t="shared" si="141"/>
        <v>167</v>
      </c>
      <c r="R182" s="5"/>
      <c r="T182" s="25"/>
      <c r="U182" s="26"/>
      <c r="X182" s="25">
        <v>2.5363909053235481</v>
      </c>
      <c r="Y182" s="26">
        <v>0.53770987076488697</v>
      </c>
      <c r="AA182" s="4"/>
      <c r="AB182" s="5"/>
      <c r="AC182" s="4"/>
      <c r="AF182" s="5"/>
      <c r="AG182" s="4"/>
      <c r="AJ182" s="5"/>
      <c r="AK182" s="4"/>
      <c r="AN182" s="5"/>
      <c r="AO182" s="4"/>
      <c r="AR182" s="5"/>
      <c r="AS182" s="4"/>
      <c r="AT182" s="5"/>
      <c r="AU182" s="4"/>
      <c r="AV182" s="46"/>
      <c r="AW182" s="4"/>
      <c r="AX182" s="5"/>
      <c r="AY182" s="4"/>
      <c r="AZ182" s="5"/>
      <c r="BA182" s="4"/>
      <c r="BB182" s="5"/>
      <c r="BC182" s="4"/>
      <c r="BD182" s="5"/>
      <c r="BE182" s="4"/>
      <c r="BF182" s="5"/>
      <c r="BG182" s="4"/>
      <c r="BH182" s="5"/>
      <c r="BI182" s="4"/>
      <c r="BJ182" s="5"/>
      <c r="BK182" s="4"/>
      <c r="BL182" s="5"/>
      <c r="BM182" s="4"/>
      <c r="BN182" s="5"/>
      <c r="BO182" s="4"/>
      <c r="BR182" s="5"/>
      <c r="BS182" s="4"/>
      <c r="BV182" s="5"/>
      <c r="BW182" s="4"/>
      <c r="BZ182" s="5"/>
      <c r="CA182" s="4"/>
      <c r="CD182" s="5"/>
      <c r="CE182" s="4"/>
      <c r="CF182" s="5"/>
      <c r="CG182" s="4"/>
      <c r="CH182" s="5"/>
      <c r="CI182" s="4"/>
      <c r="CJ182" s="5"/>
      <c r="CL182" s="5"/>
      <c r="CN182" s="5"/>
      <c r="CO182" s="4"/>
      <c r="CP182" s="5"/>
      <c r="CQ182" s="4"/>
      <c r="CR182" s="5"/>
      <c r="CS182" s="4"/>
      <c r="CT182" s="5"/>
      <c r="CU182" s="4"/>
      <c r="CV182" s="5"/>
      <c r="CW182" s="4"/>
      <c r="CX182" s="5"/>
      <c r="CY182" s="4"/>
      <c r="CZ182" s="266"/>
      <c r="DA182" s="267"/>
      <c r="DB182" s="266"/>
      <c r="DC182" s="267"/>
      <c r="DD182" s="266"/>
      <c r="DE182" s="267"/>
      <c r="DF182" s="66"/>
      <c r="DG182" s="67"/>
      <c r="DH182" s="66"/>
      <c r="DI182" s="67"/>
      <c r="DJ182" s="66"/>
      <c r="DK182" s="67"/>
      <c r="DL182" s="66"/>
      <c r="DM182" s="67"/>
      <c r="DN182" s="66"/>
      <c r="DO182" s="67"/>
      <c r="DP182" s="66"/>
      <c r="DQ182" s="67"/>
      <c r="DR182" s="66"/>
      <c r="DS182" s="67"/>
      <c r="DT182" s="66"/>
      <c r="DU182" s="67"/>
      <c r="DV182" s="66"/>
      <c r="DW182" s="67"/>
      <c r="DX182" s="66"/>
      <c r="DY182" s="67"/>
      <c r="DZ182" s="66"/>
      <c r="EA182" s="67"/>
      <c r="EB182" s="66"/>
      <c r="EC182" s="67"/>
      <c r="ED182" s="66"/>
      <c r="EE182" s="67"/>
      <c r="EF182" s="66"/>
      <c r="EG182" s="67"/>
      <c r="EH182" s="66"/>
      <c r="EI182" s="67"/>
      <c r="EJ182" s="66"/>
      <c r="EK182" s="67"/>
      <c r="EL182" s="66"/>
      <c r="EM182" s="67"/>
      <c r="EN182" s="66"/>
      <c r="EO182" s="67"/>
      <c r="EP182" s="66"/>
      <c r="EQ182" s="67"/>
      <c r="ER182" s="66"/>
      <c r="ES182" s="67"/>
      <c r="ET182" s="66"/>
      <c r="EU182" s="67"/>
      <c r="EV182" s="66"/>
      <c r="EW182" s="67"/>
      <c r="EX182" s="66"/>
      <c r="EY182" s="67"/>
      <c r="EZ182" s="66"/>
      <c r="FA182" s="67"/>
      <c r="FB182" s="66"/>
      <c r="FC182" s="67"/>
      <c r="FD182" s="66"/>
      <c r="FE182" s="67"/>
      <c r="FF182" s="66"/>
      <c r="FG182" s="67"/>
      <c r="FH182" s="66"/>
      <c r="FI182" s="67"/>
      <c r="FJ182" s="66"/>
      <c r="FK182" s="67"/>
      <c r="FL182" s="66"/>
      <c r="FM182" s="67"/>
      <c r="FN182" s="66"/>
      <c r="FO182" s="67"/>
      <c r="FP182" s="66"/>
      <c r="FQ182" s="67"/>
      <c r="FR182" s="66"/>
      <c r="FS182" s="67"/>
      <c r="FT182" s="66"/>
      <c r="FU182" s="67"/>
      <c r="FV182" s="66"/>
      <c r="FW182" s="67"/>
      <c r="FX182" s="66"/>
      <c r="FY182" s="67"/>
      <c r="FZ182" s="66"/>
      <c r="GA182" s="67"/>
      <c r="GB182" s="66"/>
      <c r="GC182" s="67"/>
      <c r="GD182" s="66"/>
      <c r="GE182" s="67"/>
      <c r="GF182" s="66"/>
      <c r="GG182" s="67"/>
      <c r="GH182" s="66"/>
      <c r="GI182" s="67"/>
      <c r="GJ182" s="66"/>
      <c r="GK182" s="67"/>
      <c r="GL182" s="66"/>
      <c r="GM182" s="67"/>
      <c r="GN182" s="66"/>
      <c r="GO182" s="67"/>
      <c r="GP182" s="66"/>
      <c r="GQ182" s="67"/>
      <c r="GR182" s="66"/>
      <c r="GS182" s="67"/>
      <c r="GT182" s="66"/>
      <c r="GU182" s="67"/>
      <c r="GV182" s="66"/>
      <c r="GW182" s="67"/>
      <c r="GX182" s="66"/>
      <c r="GY182" s="67"/>
      <c r="GZ182" s="66"/>
      <c r="HA182" s="67"/>
      <c r="HB182" s="66"/>
      <c r="HC182" s="67"/>
      <c r="HD182" s="66"/>
      <c r="HE182" s="67"/>
      <c r="HF182" s="66"/>
      <c r="HG182" s="67"/>
      <c r="HH182" s="66"/>
      <c r="HI182" s="67"/>
      <c r="HJ182" s="66"/>
      <c r="HK182" s="67"/>
      <c r="HL182" s="66"/>
      <c r="HM182" s="67"/>
      <c r="HN182" s="66"/>
      <c r="HO182" s="67"/>
      <c r="HP182" s="66"/>
      <c r="HQ182" s="67"/>
      <c r="HR182" s="66"/>
      <c r="HS182" s="67"/>
      <c r="HT182" s="66"/>
      <c r="HU182" s="67"/>
      <c r="HV182" s="66"/>
      <c r="HW182" s="67"/>
      <c r="HX182" s="66"/>
      <c r="HY182" s="67"/>
      <c r="HZ182" s="66"/>
      <c r="IA182" s="67"/>
      <c r="IB182" s="66"/>
      <c r="IC182" s="67"/>
      <c r="ID182" s="66"/>
      <c r="IE182" s="67"/>
      <c r="IF182" s="66"/>
      <c r="IG182" s="67"/>
      <c r="IH182" s="66"/>
      <c r="II182" s="67"/>
      <c r="IJ182" s="66"/>
      <c r="IK182" s="67"/>
      <c r="IL182" s="66"/>
      <c r="IM182" s="67"/>
      <c r="IN182" s="66"/>
      <c r="IO182" s="67"/>
      <c r="IP182" s="66"/>
      <c r="IQ182" s="67"/>
      <c r="IR182" s="66"/>
      <c r="IS182" s="67"/>
      <c r="IT182" s="66"/>
      <c r="IU182" s="67"/>
      <c r="IV182" s="66"/>
      <c r="IW182" s="67"/>
      <c r="IX182" s="66"/>
      <c r="IY182" s="67"/>
      <c r="IZ182" s="66"/>
      <c r="JA182" s="67"/>
      <c r="JB182" s="66"/>
      <c r="JC182" s="67"/>
      <c r="JD182" s="66"/>
      <c r="JE182" s="67"/>
      <c r="JF182" s="66"/>
      <c r="JG182" s="67"/>
      <c r="JH182" s="66"/>
      <c r="JI182" s="67"/>
      <c r="JJ182" s="66"/>
      <c r="JK182" s="67"/>
      <c r="JL182" s="66"/>
      <c r="JM182" s="67"/>
      <c r="JN182" s="66"/>
      <c r="JO182" s="67"/>
      <c r="JP182" s="66"/>
      <c r="JQ182" s="67"/>
      <c r="JR182" s="66"/>
      <c r="JS182" s="67"/>
      <c r="JT182" s="66"/>
      <c r="JU182" s="67"/>
      <c r="JV182" s="66"/>
      <c r="JW182" s="67"/>
      <c r="JX182" s="66"/>
      <c r="JY182" s="67"/>
      <c r="JZ182" s="66"/>
      <c r="KA182" s="67"/>
      <c r="KB182" s="66"/>
      <c r="KC182" s="67"/>
      <c r="KD182" s="66"/>
      <c r="KE182" s="67"/>
      <c r="KF182" s="66"/>
      <c r="KG182" s="67"/>
      <c r="KH182" s="66"/>
      <c r="KI182" s="67"/>
      <c r="KJ182" s="66"/>
      <c r="KK182" s="67"/>
      <c r="KL182" s="66"/>
      <c r="KM182" s="67"/>
      <c r="KN182" s="66"/>
      <c r="KO182" s="67"/>
      <c r="KP182" s="66"/>
      <c r="KQ182" s="67"/>
      <c r="KR182" s="66"/>
      <c r="KS182" s="67"/>
      <c r="KT182" s="66"/>
      <c r="KU182" s="67"/>
      <c r="KV182" s="66"/>
      <c r="KW182" s="67"/>
      <c r="KX182" s="66"/>
      <c r="KY182" s="67"/>
      <c r="KZ182" s="66"/>
      <c r="LA182" s="67"/>
      <c r="LB182" s="66"/>
      <c r="LC182" s="67"/>
      <c r="LD182" s="66"/>
      <c r="LE182" s="67"/>
      <c r="LH182" s="3">
        <f t="shared" si="139"/>
        <v>2.5363909053235481</v>
      </c>
      <c r="LI182" s="10">
        <f t="shared" si="142"/>
        <v>0.53770987076488697</v>
      </c>
      <c r="LK182" s="12">
        <f t="shared" si="137"/>
        <v>2.5363909053235481</v>
      </c>
      <c r="LL182" s="10" cm="1">
        <f t="array" ref="LL182">INDEX(drag_functions_data,Q182,(2*chosen_drag_function))*$B$3</f>
        <v>0.53770987076488697</v>
      </c>
      <c r="LO182" s="3" t="e">
        <f t="shared" si="140"/>
        <v>#N/A</v>
      </c>
      <c r="LP182" s="10" t="e">
        <f t="shared" si="143"/>
        <v>#N/A</v>
      </c>
      <c r="LR182" s="12">
        <f t="shared" si="138"/>
        <v>0</v>
      </c>
      <c r="LS182" s="10" cm="1">
        <f t="array" ref="LS182">INDEX(drag_functions_data,Q182,(2*$B$6)) * $B$7</f>
        <v>0</v>
      </c>
    </row>
    <row r="183" spans="17:331" x14ac:dyDescent="0.25">
      <c r="Q183" s="38">
        <f t="shared" si="141"/>
        <v>168</v>
      </c>
      <c r="R183" s="5"/>
      <c r="T183" s="25"/>
      <c r="U183" s="26"/>
      <c r="X183" s="25">
        <v>2.5533569199210651</v>
      </c>
      <c r="Y183" s="26">
        <v>0.53647892948434073</v>
      </c>
      <c r="AA183" s="4"/>
      <c r="AB183" s="5"/>
      <c r="AC183" s="4"/>
      <c r="AF183" s="5"/>
      <c r="AG183" s="4"/>
      <c r="AJ183" s="5"/>
      <c r="AK183" s="4"/>
      <c r="AN183" s="5"/>
      <c r="AO183" s="4"/>
      <c r="AR183" s="5"/>
      <c r="AS183" s="4"/>
      <c r="AT183" s="5"/>
      <c r="AU183" s="4"/>
      <c r="AV183" s="46"/>
      <c r="AW183" s="4"/>
      <c r="AX183" s="5"/>
      <c r="AY183" s="4"/>
      <c r="AZ183" s="5"/>
      <c r="BA183" s="4"/>
      <c r="BB183" s="5"/>
      <c r="BC183" s="4"/>
      <c r="BD183" s="5"/>
      <c r="BE183" s="4"/>
      <c r="BF183" s="5"/>
      <c r="BG183" s="4"/>
      <c r="BH183" s="5"/>
      <c r="BI183" s="4"/>
      <c r="BJ183" s="5"/>
      <c r="BK183" s="4"/>
      <c r="BL183" s="5"/>
      <c r="BM183" s="4"/>
      <c r="BN183" s="5"/>
      <c r="BO183" s="4"/>
      <c r="BR183" s="5"/>
      <c r="BS183" s="4"/>
      <c r="BV183" s="5"/>
      <c r="BW183" s="4"/>
      <c r="BZ183" s="5"/>
      <c r="CA183" s="4"/>
      <c r="CD183" s="5"/>
      <c r="CE183" s="4"/>
      <c r="CF183" s="5"/>
      <c r="CG183" s="4"/>
      <c r="CH183" s="5"/>
      <c r="CI183" s="4"/>
      <c r="CJ183" s="5"/>
      <c r="CL183" s="5"/>
      <c r="CN183" s="5"/>
      <c r="CO183" s="4"/>
      <c r="CP183" s="5"/>
      <c r="CQ183" s="4"/>
      <c r="CR183" s="5"/>
      <c r="CS183" s="4"/>
      <c r="CT183" s="5"/>
      <c r="CU183" s="4"/>
      <c r="CV183" s="5"/>
      <c r="CW183" s="4"/>
      <c r="CX183" s="5"/>
      <c r="CY183" s="4"/>
      <c r="CZ183" s="266"/>
      <c r="DA183" s="267"/>
      <c r="DB183" s="266"/>
      <c r="DC183" s="267"/>
      <c r="DD183" s="266"/>
      <c r="DE183" s="267"/>
      <c r="DF183" s="66"/>
      <c r="DG183" s="67"/>
      <c r="DH183" s="66"/>
      <c r="DI183" s="67"/>
      <c r="DJ183" s="66"/>
      <c r="DK183" s="67"/>
      <c r="DL183" s="66"/>
      <c r="DM183" s="67"/>
      <c r="DN183" s="66"/>
      <c r="DO183" s="67"/>
      <c r="DP183" s="66"/>
      <c r="DQ183" s="67"/>
      <c r="DR183" s="66"/>
      <c r="DS183" s="67"/>
      <c r="DT183" s="66"/>
      <c r="DU183" s="67"/>
      <c r="DV183" s="66"/>
      <c r="DW183" s="67"/>
      <c r="DX183" s="66"/>
      <c r="DY183" s="67"/>
      <c r="DZ183" s="66"/>
      <c r="EA183" s="67"/>
      <c r="EB183" s="66"/>
      <c r="EC183" s="67"/>
      <c r="ED183" s="66"/>
      <c r="EE183" s="67"/>
      <c r="EF183" s="66"/>
      <c r="EG183" s="67"/>
      <c r="EH183" s="66"/>
      <c r="EI183" s="67"/>
      <c r="EJ183" s="66"/>
      <c r="EK183" s="67"/>
      <c r="EL183" s="66"/>
      <c r="EM183" s="67"/>
      <c r="EN183" s="66"/>
      <c r="EO183" s="67"/>
      <c r="EP183" s="66"/>
      <c r="EQ183" s="67"/>
      <c r="ER183" s="66"/>
      <c r="ES183" s="67"/>
      <c r="ET183" s="66"/>
      <c r="EU183" s="67"/>
      <c r="EV183" s="66"/>
      <c r="EW183" s="67"/>
      <c r="EX183" s="66"/>
      <c r="EY183" s="67"/>
      <c r="EZ183" s="66"/>
      <c r="FA183" s="67"/>
      <c r="FB183" s="66"/>
      <c r="FC183" s="67"/>
      <c r="FD183" s="66"/>
      <c r="FE183" s="67"/>
      <c r="FF183" s="66"/>
      <c r="FG183" s="67"/>
      <c r="FH183" s="66"/>
      <c r="FI183" s="67"/>
      <c r="FJ183" s="66"/>
      <c r="FK183" s="67"/>
      <c r="FL183" s="66"/>
      <c r="FM183" s="67"/>
      <c r="FN183" s="66"/>
      <c r="FO183" s="67"/>
      <c r="FP183" s="66"/>
      <c r="FQ183" s="67"/>
      <c r="FR183" s="66"/>
      <c r="FS183" s="67"/>
      <c r="FT183" s="66"/>
      <c r="FU183" s="67"/>
      <c r="FV183" s="66"/>
      <c r="FW183" s="67"/>
      <c r="FX183" s="66"/>
      <c r="FY183" s="67"/>
      <c r="FZ183" s="66"/>
      <c r="GA183" s="67"/>
      <c r="GB183" s="66"/>
      <c r="GC183" s="67"/>
      <c r="GD183" s="66"/>
      <c r="GE183" s="67"/>
      <c r="GF183" s="66"/>
      <c r="GG183" s="67"/>
      <c r="GH183" s="66"/>
      <c r="GI183" s="67"/>
      <c r="GJ183" s="66"/>
      <c r="GK183" s="67"/>
      <c r="GL183" s="66"/>
      <c r="GM183" s="67"/>
      <c r="GN183" s="66"/>
      <c r="GO183" s="67"/>
      <c r="GP183" s="66"/>
      <c r="GQ183" s="67"/>
      <c r="GR183" s="66"/>
      <c r="GS183" s="67"/>
      <c r="GT183" s="66"/>
      <c r="GU183" s="67"/>
      <c r="GV183" s="66"/>
      <c r="GW183" s="67"/>
      <c r="GX183" s="66"/>
      <c r="GY183" s="67"/>
      <c r="GZ183" s="66"/>
      <c r="HA183" s="67"/>
      <c r="HB183" s="66"/>
      <c r="HC183" s="67"/>
      <c r="HD183" s="66"/>
      <c r="HE183" s="67"/>
      <c r="HF183" s="66"/>
      <c r="HG183" s="67"/>
      <c r="HH183" s="66"/>
      <c r="HI183" s="67"/>
      <c r="HJ183" s="66"/>
      <c r="HK183" s="67"/>
      <c r="HL183" s="66"/>
      <c r="HM183" s="67"/>
      <c r="HN183" s="66"/>
      <c r="HO183" s="67"/>
      <c r="HP183" s="66"/>
      <c r="HQ183" s="67"/>
      <c r="HR183" s="66"/>
      <c r="HS183" s="67"/>
      <c r="HT183" s="66"/>
      <c r="HU183" s="67"/>
      <c r="HV183" s="66"/>
      <c r="HW183" s="67"/>
      <c r="HX183" s="66"/>
      <c r="HY183" s="67"/>
      <c r="HZ183" s="66"/>
      <c r="IA183" s="67"/>
      <c r="IB183" s="66"/>
      <c r="IC183" s="67"/>
      <c r="ID183" s="66"/>
      <c r="IE183" s="67"/>
      <c r="IF183" s="66"/>
      <c r="IG183" s="67"/>
      <c r="IH183" s="66"/>
      <c r="II183" s="67"/>
      <c r="IJ183" s="66"/>
      <c r="IK183" s="67"/>
      <c r="IL183" s="66"/>
      <c r="IM183" s="67"/>
      <c r="IN183" s="66"/>
      <c r="IO183" s="67"/>
      <c r="IP183" s="66"/>
      <c r="IQ183" s="67"/>
      <c r="IR183" s="66"/>
      <c r="IS183" s="67"/>
      <c r="IT183" s="66"/>
      <c r="IU183" s="67"/>
      <c r="IV183" s="66"/>
      <c r="IW183" s="67"/>
      <c r="IX183" s="66"/>
      <c r="IY183" s="67"/>
      <c r="IZ183" s="66"/>
      <c r="JA183" s="67"/>
      <c r="JB183" s="66"/>
      <c r="JC183" s="67"/>
      <c r="JD183" s="66"/>
      <c r="JE183" s="67"/>
      <c r="JF183" s="66"/>
      <c r="JG183" s="67"/>
      <c r="JH183" s="66"/>
      <c r="JI183" s="67"/>
      <c r="JJ183" s="66"/>
      <c r="JK183" s="67"/>
      <c r="JL183" s="66"/>
      <c r="JM183" s="67"/>
      <c r="JN183" s="66"/>
      <c r="JO183" s="67"/>
      <c r="JP183" s="66"/>
      <c r="JQ183" s="67"/>
      <c r="JR183" s="66"/>
      <c r="JS183" s="67"/>
      <c r="JT183" s="66"/>
      <c r="JU183" s="67"/>
      <c r="JV183" s="66"/>
      <c r="JW183" s="67"/>
      <c r="JX183" s="66"/>
      <c r="JY183" s="67"/>
      <c r="JZ183" s="66"/>
      <c r="KA183" s="67"/>
      <c r="KB183" s="66"/>
      <c r="KC183" s="67"/>
      <c r="KD183" s="66"/>
      <c r="KE183" s="67"/>
      <c r="KF183" s="66"/>
      <c r="KG183" s="67"/>
      <c r="KH183" s="66"/>
      <c r="KI183" s="67"/>
      <c r="KJ183" s="66"/>
      <c r="KK183" s="67"/>
      <c r="KL183" s="66"/>
      <c r="KM183" s="67"/>
      <c r="KN183" s="66"/>
      <c r="KO183" s="67"/>
      <c r="KP183" s="66"/>
      <c r="KQ183" s="67"/>
      <c r="KR183" s="66"/>
      <c r="KS183" s="67"/>
      <c r="KT183" s="66"/>
      <c r="KU183" s="67"/>
      <c r="KV183" s="66"/>
      <c r="KW183" s="67"/>
      <c r="KX183" s="66"/>
      <c r="KY183" s="67"/>
      <c r="KZ183" s="66"/>
      <c r="LA183" s="67"/>
      <c r="LB183" s="66"/>
      <c r="LC183" s="67"/>
      <c r="LD183" s="66"/>
      <c r="LE183" s="67"/>
      <c r="LH183" s="3">
        <f t="shared" si="139"/>
        <v>2.5533569199210651</v>
      </c>
      <c r="LI183" s="10">
        <f t="shared" si="142"/>
        <v>0.53647892948434073</v>
      </c>
      <c r="LK183" s="12">
        <f t="shared" si="137"/>
        <v>2.5533569199210651</v>
      </c>
      <c r="LL183" s="10" cm="1">
        <f t="array" ref="LL183">INDEX(drag_functions_data,Q183,(2*chosen_drag_function))*$B$3</f>
        <v>0.53647892948434073</v>
      </c>
      <c r="LO183" s="3" t="e">
        <f t="shared" si="140"/>
        <v>#N/A</v>
      </c>
      <c r="LP183" s="10" t="e">
        <f t="shared" si="143"/>
        <v>#N/A</v>
      </c>
      <c r="LR183" s="12">
        <f t="shared" si="138"/>
        <v>0</v>
      </c>
      <c r="LS183" s="10" cm="1">
        <f t="array" ref="LS183">INDEX(drag_functions_data,Q183,(2*$B$6)) * $B$7</f>
        <v>0</v>
      </c>
    </row>
    <row r="184" spans="17:331" x14ac:dyDescent="0.25">
      <c r="Q184" s="38">
        <f t="shared" si="141"/>
        <v>169</v>
      </c>
      <c r="R184" s="5"/>
      <c r="T184" s="25"/>
      <c r="U184" s="26"/>
      <c r="X184" s="25">
        <v>2.5702109439517926</v>
      </c>
      <c r="Y184" s="26">
        <v>0.53517451937963378</v>
      </c>
      <c r="AA184" s="4"/>
      <c r="AB184" s="5"/>
      <c r="AC184" s="4"/>
      <c r="AF184" s="5"/>
      <c r="AG184" s="4"/>
      <c r="AJ184" s="5"/>
      <c r="AK184" s="4"/>
      <c r="AN184" s="5"/>
      <c r="AO184" s="4"/>
      <c r="AR184" s="5"/>
      <c r="AS184" s="4"/>
      <c r="AT184" s="5"/>
      <c r="AU184" s="4"/>
      <c r="AV184" s="46"/>
      <c r="AW184" s="4"/>
      <c r="AX184" s="5"/>
      <c r="AY184" s="4"/>
      <c r="AZ184" s="5"/>
      <c r="BA184" s="4"/>
      <c r="BB184" s="5"/>
      <c r="BC184" s="4"/>
      <c r="BD184" s="5"/>
      <c r="BE184" s="4"/>
      <c r="BF184" s="5"/>
      <c r="BG184" s="4"/>
      <c r="BH184" s="5"/>
      <c r="BI184" s="4"/>
      <c r="BJ184" s="5"/>
      <c r="BK184" s="4"/>
      <c r="BL184" s="5"/>
      <c r="BM184" s="4"/>
      <c r="BN184" s="5"/>
      <c r="BO184" s="4"/>
      <c r="BR184" s="5"/>
      <c r="BS184" s="4"/>
      <c r="BV184" s="5"/>
      <c r="BW184" s="4"/>
      <c r="BZ184" s="5"/>
      <c r="CA184" s="4"/>
      <c r="CD184" s="5"/>
      <c r="CE184" s="4"/>
      <c r="CF184" s="5"/>
      <c r="CG184" s="4"/>
      <c r="CH184" s="5"/>
      <c r="CI184" s="4"/>
      <c r="CJ184" s="5"/>
      <c r="CL184" s="5"/>
      <c r="CN184" s="5"/>
      <c r="CO184" s="4"/>
      <c r="CP184" s="5"/>
      <c r="CQ184" s="4"/>
      <c r="CR184" s="5"/>
      <c r="CS184" s="4"/>
      <c r="CT184" s="5"/>
      <c r="CU184" s="4"/>
      <c r="CV184" s="5"/>
      <c r="CW184" s="4"/>
      <c r="CX184" s="5"/>
      <c r="CY184" s="4"/>
      <c r="CZ184" s="266"/>
      <c r="DA184" s="267"/>
      <c r="DB184" s="266"/>
      <c r="DC184" s="267"/>
      <c r="DD184" s="266"/>
      <c r="DE184" s="267"/>
      <c r="DF184" s="66"/>
      <c r="DG184" s="67"/>
      <c r="DH184" s="66"/>
      <c r="DI184" s="67"/>
      <c r="DJ184" s="66"/>
      <c r="DK184" s="67"/>
      <c r="DL184" s="66"/>
      <c r="DM184" s="67"/>
      <c r="DN184" s="66"/>
      <c r="DO184" s="67"/>
      <c r="DP184" s="66"/>
      <c r="DQ184" s="67"/>
      <c r="DR184" s="66"/>
      <c r="DS184" s="67"/>
      <c r="DT184" s="66"/>
      <c r="DU184" s="67"/>
      <c r="DV184" s="66"/>
      <c r="DW184" s="67"/>
      <c r="DX184" s="66"/>
      <c r="DY184" s="67"/>
      <c r="DZ184" s="66"/>
      <c r="EA184" s="67"/>
      <c r="EB184" s="66"/>
      <c r="EC184" s="67"/>
      <c r="ED184" s="66"/>
      <c r="EE184" s="67"/>
      <c r="EF184" s="66"/>
      <c r="EG184" s="67"/>
      <c r="EH184" s="66"/>
      <c r="EI184" s="67"/>
      <c r="EJ184" s="66"/>
      <c r="EK184" s="67"/>
      <c r="EL184" s="66"/>
      <c r="EM184" s="67"/>
      <c r="EN184" s="66"/>
      <c r="EO184" s="67"/>
      <c r="EP184" s="66"/>
      <c r="EQ184" s="67"/>
      <c r="ER184" s="66"/>
      <c r="ES184" s="67"/>
      <c r="ET184" s="66"/>
      <c r="EU184" s="67"/>
      <c r="EV184" s="66"/>
      <c r="EW184" s="67"/>
      <c r="EX184" s="66"/>
      <c r="EY184" s="67"/>
      <c r="EZ184" s="66"/>
      <c r="FA184" s="67"/>
      <c r="FB184" s="66"/>
      <c r="FC184" s="67"/>
      <c r="FD184" s="66"/>
      <c r="FE184" s="67"/>
      <c r="FF184" s="66"/>
      <c r="FG184" s="67"/>
      <c r="FH184" s="66"/>
      <c r="FI184" s="67"/>
      <c r="FJ184" s="66"/>
      <c r="FK184" s="67"/>
      <c r="FL184" s="66"/>
      <c r="FM184" s="67"/>
      <c r="FN184" s="66"/>
      <c r="FO184" s="67"/>
      <c r="FP184" s="66"/>
      <c r="FQ184" s="67"/>
      <c r="FR184" s="66"/>
      <c r="FS184" s="67"/>
      <c r="FT184" s="66"/>
      <c r="FU184" s="67"/>
      <c r="FV184" s="66"/>
      <c r="FW184" s="67"/>
      <c r="FX184" s="66"/>
      <c r="FY184" s="67"/>
      <c r="FZ184" s="66"/>
      <c r="GA184" s="67"/>
      <c r="GB184" s="66"/>
      <c r="GC184" s="67"/>
      <c r="GD184" s="66"/>
      <c r="GE184" s="67"/>
      <c r="GF184" s="66"/>
      <c r="GG184" s="67"/>
      <c r="GH184" s="66"/>
      <c r="GI184" s="67"/>
      <c r="GJ184" s="66"/>
      <c r="GK184" s="67"/>
      <c r="GL184" s="66"/>
      <c r="GM184" s="67"/>
      <c r="GN184" s="66"/>
      <c r="GO184" s="67"/>
      <c r="GP184" s="66"/>
      <c r="GQ184" s="67"/>
      <c r="GR184" s="66"/>
      <c r="GS184" s="67"/>
      <c r="GT184" s="66"/>
      <c r="GU184" s="67"/>
      <c r="GV184" s="66"/>
      <c r="GW184" s="67"/>
      <c r="GX184" s="66"/>
      <c r="GY184" s="67"/>
      <c r="GZ184" s="66"/>
      <c r="HA184" s="67"/>
      <c r="HB184" s="66"/>
      <c r="HC184" s="67"/>
      <c r="HD184" s="66"/>
      <c r="HE184" s="67"/>
      <c r="HF184" s="66"/>
      <c r="HG184" s="67"/>
      <c r="HH184" s="66"/>
      <c r="HI184" s="67"/>
      <c r="HJ184" s="66"/>
      <c r="HK184" s="67"/>
      <c r="HL184" s="66"/>
      <c r="HM184" s="67"/>
      <c r="HN184" s="66"/>
      <c r="HO184" s="67"/>
      <c r="HP184" s="66"/>
      <c r="HQ184" s="67"/>
      <c r="HR184" s="66"/>
      <c r="HS184" s="67"/>
      <c r="HT184" s="66"/>
      <c r="HU184" s="67"/>
      <c r="HV184" s="66"/>
      <c r="HW184" s="67"/>
      <c r="HX184" s="66"/>
      <c r="HY184" s="67"/>
      <c r="HZ184" s="66"/>
      <c r="IA184" s="67"/>
      <c r="IB184" s="66"/>
      <c r="IC184" s="67"/>
      <c r="ID184" s="66"/>
      <c r="IE184" s="67"/>
      <c r="IF184" s="66"/>
      <c r="IG184" s="67"/>
      <c r="IH184" s="66"/>
      <c r="II184" s="67"/>
      <c r="IJ184" s="66"/>
      <c r="IK184" s="67"/>
      <c r="IL184" s="66"/>
      <c r="IM184" s="67"/>
      <c r="IN184" s="66"/>
      <c r="IO184" s="67"/>
      <c r="IP184" s="66"/>
      <c r="IQ184" s="67"/>
      <c r="IR184" s="66"/>
      <c r="IS184" s="67"/>
      <c r="IT184" s="66"/>
      <c r="IU184" s="67"/>
      <c r="IV184" s="66"/>
      <c r="IW184" s="67"/>
      <c r="IX184" s="66"/>
      <c r="IY184" s="67"/>
      <c r="IZ184" s="66"/>
      <c r="JA184" s="67"/>
      <c r="JB184" s="66"/>
      <c r="JC184" s="67"/>
      <c r="JD184" s="66"/>
      <c r="JE184" s="67"/>
      <c r="JF184" s="66"/>
      <c r="JG184" s="67"/>
      <c r="JH184" s="66"/>
      <c r="JI184" s="67"/>
      <c r="JJ184" s="66"/>
      <c r="JK184" s="67"/>
      <c r="JL184" s="66"/>
      <c r="JM184" s="67"/>
      <c r="JN184" s="66"/>
      <c r="JO184" s="67"/>
      <c r="JP184" s="66"/>
      <c r="JQ184" s="67"/>
      <c r="JR184" s="66"/>
      <c r="JS184" s="67"/>
      <c r="JT184" s="66"/>
      <c r="JU184" s="67"/>
      <c r="JV184" s="66"/>
      <c r="JW184" s="67"/>
      <c r="JX184" s="66"/>
      <c r="JY184" s="67"/>
      <c r="JZ184" s="66"/>
      <c r="KA184" s="67"/>
      <c r="KB184" s="66"/>
      <c r="KC184" s="67"/>
      <c r="KD184" s="66"/>
      <c r="KE184" s="67"/>
      <c r="KF184" s="66"/>
      <c r="KG184" s="67"/>
      <c r="KH184" s="66"/>
      <c r="KI184" s="67"/>
      <c r="KJ184" s="66"/>
      <c r="KK184" s="67"/>
      <c r="KL184" s="66"/>
      <c r="KM184" s="67"/>
      <c r="KN184" s="66"/>
      <c r="KO184" s="67"/>
      <c r="KP184" s="66"/>
      <c r="KQ184" s="67"/>
      <c r="KR184" s="66"/>
      <c r="KS184" s="67"/>
      <c r="KT184" s="66"/>
      <c r="KU184" s="67"/>
      <c r="KV184" s="66"/>
      <c r="KW184" s="67"/>
      <c r="KX184" s="66"/>
      <c r="KY184" s="67"/>
      <c r="KZ184" s="66"/>
      <c r="LA184" s="67"/>
      <c r="LB184" s="66"/>
      <c r="LC184" s="67"/>
      <c r="LD184" s="66"/>
      <c r="LE184" s="67"/>
      <c r="LH184" s="3">
        <f t="shared" si="139"/>
        <v>2.5702109439517926</v>
      </c>
      <c r="LI184" s="10">
        <f t="shared" si="142"/>
        <v>0.53517451937963378</v>
      </c>
      <c r="LK184" s="12">
        <f t="shared" si="137"/>
        <v>2.5702109439517926</v>
      </c>
      <c r="LL184" s="10" cm="1">
        <f t="array" ref="LL184">INDEX(drag_functions_data,Q184,(2*chosen_drag_function))*$B$3</f>
        <v>0.53517451937963378</v>
      </c>
      <c r="LO184" s="3" t="e">
        <f t="shared" si="140"/>
        <v>#N/A</v>
      </c>
      <c r="LP184" s="10" t="e">
        <f t="shared" si="143"/>
        <v>#N/A</v>
      </c>
      <c r="LR184" s="12">
        <f t="shared" si="138"/>
        <v>0</v>
      </c>
      <c r="LS184" s="10" cm="1">
        <f t="array" ref="LS184">INDEX(drag_functions_data,Q184,(2*$B$6)) * $B$7</f>
        <v>0</v>
      </c>
    </row>
    <row r="185" spans="17:331" x14ac:dyDescent="0.25">
      <c r="Q185" s="38">
        <f t="shared" si="141"/>
        <v>170</v>
      </c>
      <c r="R185" s="5"/>
      <c r="T185" s="25"/>
      <c r="U185" s="26"/>
      <c r="X185" s="25">
        <v>2.58695516627373</v>
      </c>
      <c r="Y185" s="26">
        <v>0.53404185287753492</v>
      </c>
      <c r="AA185" s="4"/>
      <c r="AB185" s="5"/>
      <c r="AC185" s="4"/>
      <c r="AF185" s="5"/>
      <c r="AG185" s="4"/>
      <c r="AJ185" s="5"/>
      <c r="AK185" s="4"/>
      <c r="AN185" s="5"/>
      <c r="AO185" s="4"/>
      <c r="AR185" s="5"/>
      <c r="AS185" s="4"/>
      <c r="AT185" s="5"/>
      <c r="AU185" s="4"/>
      <c r="AV185" s="46"/>
      <c r="AW185" s="4"/>
      <c r="AX185" s="5"/>
      <c r="AY185" s="4"/>
      <c r="AZ185" s="5"/>
      <c r="BA185" s="4"/>
      <c r="BB185" s="5"/>
      <c r="BC185" s="4"/>
      <c r="BD185" s="5"/>
      <c r="BE185" s="4"/>
      <c r="BF185" s="5"/>
      <c r="BG185" s="4"/>
      <c r="BH185" s="5"/>
      <c r="BI185" s="4"/>
      <c r="BJ185" s="5"/>
      <c r="BK185" s="4"/>
      <c r="BL185" s="5"/>
      <c r="BM185" s="4"/>
      <c r="BN185" s="5"/>
      <c r="BO185" s="4"/>
      <c r="BR185" s="5"/>
      <c r="BS185" s="4"/>
      <c r="BV185" s="5"/>
      <c r="BW185" s="4"/>
      <c r="BZ185" s="5"/>
      <c r="CA185" s="4"/>
      <c r="CD185" s="5"/>
      <c r="CE185" s="4"/>
      <c r="CF185" s="5"/>
      <c r="CG185" s="4"/>
      <c r="CH185" s="5"/>
      <c r="CI185" s="4"/>
      <c r="CJ185" s="5"/>
      <c r="CL185" s="5"/>
      <c r="CN185" s="5"/>
      <c r="CO185" s="4"/>
      <c r="CP185" s="5"/>
      <c r="CQ185" s="4"/>
      <c r="CR185" s="5"/>
      <c r="CS185" s="4"/>
      <c r="CT185" s="5"/>
      <c r="CU185" s="4"/>
      <c r="CV185" s="5"/>
      <c r="CW185" s="4"/>
      <c r="CX185" s="5"/>
      <c r="CY185" s="4"/>
      <c r="CZ185" s="266"/>
      <c r="DA185" s="267"/>
      <c r="DB185" s="266"/>
      <c r="DC185" s="267"/>
      <c r="DD185" s="266"/>
      <c r="DE185" s="267"/>
      <c r="DF185" s="66"/>
      <c r="DG185" s="67"/>
      <c r="DH185" s="66"/>
      <c r="DI185" s="67"/>
      <c r="DJ185" s="66"/>
      <c r="DK185" s="67"/>
      <c r="DL185" s="66"/>
      <c r="DM185" s="67"/>
      <c r="DN185" s="66"/>
      <c r="DO185" s="67"/>
      <c r="DP185" s="66"/>
      <c r="DQ185" s="67"/>
      <c r="DR185" s="66"/>
      <c r="DS185" s="67"/>
      <c r="DT185" s="66"/>
      <c r="DU185" s="67"/>
      <c r="DV185" s="66"/>
      <c r="DW185" s="67"/>
      <c r="DX185" s="66"/>
      <c r="DY185" s="67"/>
      <c r="DZ185" s="66"/>
      <c r="EA185" s="67"/>
      <c r="EB185" s="66"/>
      <c r="EC185" s="67"/>
      <c r="ED185" s="66"/>
      <c r="EE185" s="67"/>
      <c r="EF185" s="66"/>
      <c r="EG185" s="67"/>
      <c r="EH185" s="66"/>
      <c r="EI185" s="67"/>
      <c r="EJ185" s="66"/>
      <c r="EK185" s="67"/>
      <c r="EL185" s="66"/>
      <c r="EM185" s="67"/>
      <c r="EN185" s="66"/>
      <c r="EO185" s="67"/>
      <c r="EP185" s="66"/>
      <c r="EQ185" s="67"/>
      <c r="ER185" s="66"/>
      <c r="ES185" s="67"/>
      <c r="ET185" s="66"/>
      <c r="EU185" s="67"/>
      <c r="EV185" s="66"/>
      <c r="EW185" s="67"/>
      <c r="EX185" s="66"/>
      <c r="EY185" s="67"/>
      <c r="EZ185" s="66"/>
      <c r="FA185" s="67"/>
      <c r="FB185" s="66"/>
      <c r="FC185" s="67"/>
      <c r="FD185" s="66"/>
      <c r="FE185" s="67"/>
      <c r="FF185" s="66"/>
      <c r="FG185" s="67"/>
      <c r="FH185" s="66"/>
      <c r="FI185" s="67"/>
      <c r="FJ185" s="66"/>
      <c r="FK185" s="67"/>
      <c r="FL185" s="66"/>
      <c r="FM185" s="67"/>
      <c r="FN185" s="66"/>
      <c r="FO185" s="67"/>
      <c r="FP185" s="66"/>
      <c r="FQ185" s="67"/>
      <c r="FR185" s="66"/>
      <c r="FS185" s="67"/>
      <c r="FT185" s="66"/>
      <c r="FU185" s="67"/>
      <c r="FV185" s="66"/>
      <c r="FW185" s="67"/>
      <c r="FX185" s="66"/>
      <c r="FY185" s="67"/>
      <c r="FZ185" s="66"/>
      <c r="GA185" s="67"/>
      <c r="GB185" s="66"/>
      <c r="GC185" s="67"/>
      <c r="GD185" s="66"/>
      <c r="GE185" s="67"/>
      <c r="GF185" s="66"/>
      <c r="GG185" s="67"/>
      <c r="GH185" s="66"/>
      <c r="GI185" s="67"/>
      <c r="GJ185" s="66"/>
      <c r="GK185" s="67"/>
      <c r="GL185" s="66"/>
      <c r="GM185" s="67"/>
      <c r="GN185" s="66"/>
      <c r="GO185" s="67"/>
      <c r="GP185" s="66"/>
      <c r="GQ185" s="67"/>
      <c r="GR185" s="66"/>
      <c r="GS185" s="67"/>
      <c r="GT185" s="66"/>
      <c r="GU185" s="67"/>
      <c r="GV185" s="66"/>
      <c r="GW185" s="67"/>
      <c r="GX185" s="66"/>
      <c r="GY185" s="67"/>
      <c r="GZ185" s="66"/>
      <c r="HA185" s="67"/>
      <c r="HB185" s="66"/>
      <c r="HC185" s="67"/>
      <c r="HD185" s="66"/>
      <c r="HE185" s="67"/>
      <c r="HF185" s="66"/>
      <c r="HG185" s="67"/>
      <c r="HH185" s="66"/>
      <c r="HI185" s="67"/>
      <c r="HJ185" s="66"/>
      <c r="HK185" s="67"/>
      <c r="HL185" s="66"/>
      <c r="HM185" s="67"/>
      <c r="HN185" s="66"/>
      <c r="HO185" s="67"/>
      <c r="HP185" s="66"/>
      <c r="HQ185" s="67"/>
      <c r="HR185" s="66"/>
      <c r="HS185" s="67"/>
      <c r="HT185" s="66"/>
      <c r="HU185" s="67"/>
      <c r="HV185" s="66"/>
      <c r="HW185" s="67"/>
      <c r="HX185" s="66"/>
      <c r="HY185" s="67"/>
      <c r="HZ185" s="66"/>
      <c r="IA185" s="67"/>
      <c r="IB185" s="66"/>
      <c r="IC185" s="67"/>
      <c r="ID185" s="66"/>
      <c r="IE185" s="67"/>
      <c r="IF185" s="66"/>
      <c r="IG185" s="67"/>
      <c r="IH185" s="66"/>
      <c r="II185" s="67"/>
      <c r="IJ185" s="66"/>
      <c r="IK185" s="67"/>
      <c r="IL185" s="66"/>
      <c r="IM185" s="67"/>
      <c r="IN185" s="66"/>
      <c r="IO185" s="67"/>
      <c r="IP185" s="66"/>
      <c r="IQ185" s="67"/>
      <c r="IR185" s="66"/>
      <c r="IS185" s="67"/>
      <c r="IT185" s="66"/>
      <c r="IU185" s="67"/>
      <c r="IV185" s="66"/>
      <c r="IW185" s="67"/>
      <c r="IX185" s="66"/>
      <c r="IY185" s="67"/>
      <c r="IZ185" s="66"/>
      <c r="JA185" s="67"/>
      <c r="JB185" s="66"/>
      <c r="JC185" s="67"/>
      <c r="JD185" s="66"/>
      <c r="JE185" s="67"/>
      <c r="JF185" s="66"/>
      <c r="JG185" s="67"/>
      <c r="JH185" s="66"/>
      <c r="JI185" s="67"/>
      <c r="JJ185" s="66"/>
      <c r="JK185" s="67"/>
      <c r="JL185" s="66"/>
      <c r="JM185" s="67"/>
      <c r="JN185" s="66"/>
      <c r="JO185" s="67"/>
      <c r="JP185" s="66"/>
      <c r="JQ185" s="67"/>
      <c r="JR185" s="66"/>
      <c r="JS185" s="67"/>
      <c r="JT185" s="66"/>
      <c r="JU185" s="67"/>
      <c r="JV185" s="66"/>
      <c r="JW185" s="67"/>
      <c r="JX185" s="66"/>
      <c r="JY185" s="67"/>
      <c r="JZ185" s="66"/>
      <c r="KA185" s="67"/>
      <c r="KB185" s="66"/>
      <c r="KC185" s="67"/>
      <c r="KD185" s="66"/>
      <c r="KE185" s="67"/>
      <c r="KF185" s="66"/>
      <c r="KG185" s="67"/>
      <c r="KH185" s="66"/>
      <c r="KI185" s="67"/>
      <c r="KJ185" s="66"/>
      <c r="KK185" s="67"/>
      <c r="KL185" s="66"/>
      <c r="KM185" s="67"/>
      <c r="KN185" s="66"/>
      <c r="KO185" s="67"/>
      <c r="KP185" s="66"/>
      <c r="KQ185" s="67"/>
      <c r="KR185" s="66"/>
      <c r="KS185" s="67"/>
      <c r="KT185" s="66"/>
      <c r="KU185" s="67"/>
      <c r="KV185" s="66"/>
      <c r="KW185" s="67"/>
      <c r="KX185" s="66"/>
      <c r="KY185" s="67"/>
      <c r="KZ185" s="66"/>
      <c r="LA185" s="67"/>
      <c r="LB185" s="66"/>
      <c r="LC185" s="67"/>
      <c r="LD185" s="66"/>
      <c r="LE185" s="67"/>
      <c r="LH185" s="3">
        <f t="shared" si="139"/>
        <v>2.58695516627373</v>
      </c>
      <c r="LI185" s="10">
        <f t="shared" si="142"/>
        <v>0.53404185287753492</v>
      </c>
      <c r="LK185" s="12">
        <f t="shared" si="137"/>
        <v>2.58695516627373</v>
      </c>
      <c r="LL185" s="10" cm="1">
        <f t="array" ref="LL185">INDEX(drag_functions_data,Q185,(2*chosen_drag_function))*$B$3</f>
        <v>0.53404185287753492</v>
      </c>
      <c r="LO185" s="3" t="e">
        <f t="shared" si="140"/>
        <v>#N/A</v>
      </c>
      <c r="LP185" s="10" t="e">
        <f t="shared" si="143"/>
        <v>#N/A</v>
      </c>
      <c r="LR185" s="12">
        <f t="shared" si="138"/>
        <v>0</v>
      </c>
      <c r="LS185" s="10" cm="1">
        <f t="array" ref="LS185">INDEX(drag_functions_data,Q185,(2*$B$6)) * $B$7</f>
        <v>0</v>
      </c>
    </row>
    <row r="186" spans="17:331" x14ac:dyDescent="0.25">
      <c r="Q186" s="38">
        <f t="shared" si="141"/>
        <v>171</v>
      </c>
      <c r="R186" s="5"/>
      <c r="T186" s="25"/>
      <c r="U186" s="26"/>
      <c r="X186" s="25">
        <v>2.6035917053584114</v>
      </c>
      <c r="Y186" s="26">
        <v>0.53283324871150617</v>
      </c>
      <c r="AA186" s="4"/>
      <c r="AB186" s="5"/>
      <c r="AC186" s="4"/>
      <c r="AF186" s="5"/>
      <c r="AG186" s="4"/>
      <c r="AJ186" s="5"/>
      <c r="AK186" s="4"/>
      <c r="AN186" s="5"/>
      <c r="AO186" s="4"/>
      <c r="AR186" s="5"/>
      <c r="AS186" s="4"/>
      <c r="AT186" s="5"/>
      <c r="AU186" s="4"/>
      <c r="AV186" s="46"/>
      <c r="AW186" s="4"/>
      <c r="AX186" s="5"/>
      <c r="AY186" s="4"/>
      <c r="AZ186" s="5"/>
      <c r="BA186" s="4"/>
      <c r="BB186" s="5"/>
      <c r="BC186" s="4"/>
      <c r="BD186" s="5"/>
      <c r="BE186" s="4"/>
      <c r="BF186" s="5"/>
      <c r="BG186" s="4"/>
      <c r="BH186" s="5"/>
      <c r="BI186" s="4"/>
      <c r="BJ186" s="5"/>
      <c r="BK186" s="4"/>
      <c r="BL186" s="5"/>
      <c r="BM186" s="4"/>
      <c r="BN186" s="5"/>
      <c r="BO186" s="4"/>
      <c r="BR186" s="5"/>
      <c r="BS186" s="4"/>
      <c r="BV186" s="5"/>
      <c r="BW186" s="4"/>
      <c r="BZ186" s="5"/>
      <c r="CA186" s="4"/>
      <c r="CD186" s="5"/>
      <c r="CE186" s="4"/>
      <c r="CF186" s="5"/>
      <c r="CG186" s="4"/>
      <c r="CH186" s="5"/>
      <c r="CI186" s="4"/>
      <c r="CJ186" s="5"/>
      <c r="CL186" s="5"/>
      <c r="CN186" s="5"/>
      <c r="CO186" s="4"/>
      <c r="CP186" s="5"/>
      <c r="CQ186" s="4"/>
      <c r="CR186" s="5"/>
      <c r="CS186" s="4"/>
      <c r="CT186" s="5"/>
      <c r="CU186" s="4"/>
      <c r="CV186" s="5"/>
      <c r="CW186" s="4"/>
      <c r="CX186" s="5"/>
      <c r="CY186" s="4"/>
      <c r="CZ186" s="266"/>
      <c r="DA186" s="267"/>
      <c r="DB186" s="266"/>
      <c r="DC186" s="267"/>
      <c r="DD186" s="266"/>
      <c r="DE186" s="267"/>
      <c r="DF186" s="66"/>
      <c r="DG186" s="67"/>
      <c r="DH186" s="66"/>
      <c r="DI186" s="67"/>
      <c r="DJ186" s="66"/>
      <c r="DK186" s="67"/>
      <c r="DL186" s="66"/>
      <c r="DM186" s="67"/>
      <c r="DN186" s="66"/>
      <c r="DO186" s="67"/>
      <c r="DP186" s="66"/>
      <c r="DQ186" s="67"/>
      <c r="DR186" s="66"/>
      <c r="DS186" s="67"/>
      <c r="DT186" s="66"/>
      <c r="DU186" s="67"/>
      <c r="DV186" s="66"/>
      <c r="DW186" s="67"/>
      <c r="DX186" s="66"/>
      <c r="DY186" s="67"/>
      <c r="DZ186" s="66"/>
      <c r="EA186" s="67"/>
      <c r="EB186" s="66"/>
      <c r="EC186" s="67"/>
      <c r="ED186" s="66"/>
      <c r="EE186" s="67"/>
      <c r="EF186" s="66"/>
      <c r="EG186" s="67"/>
      <c r="EH186" s="66"/>
      <c r="EI186" s="67"/>
      <c r="EJ186" s="66"/>
      <c r="EK186" s="67"/>
      <c r="EL186" s="66"/>
      <c r="EM186" s="67"/>
      <c r="EN186" s="66"/>
      <c r="EO186" s="67"/>
      <c r="EP186" s="66"/>
      <c r="EQ186" s="67"/>
      <c r="ER186" s="66"/>
      <c r="ES186" s="67"/>
      <c r="ET186" s="66"/>
      <c r="EU186" s="67"/>
      <c r="EV186" s="66"/>
      <c r="EW186" s="67"/>
      <c r="EX186" s="66"/>
      <c r="EY186" s="67"/>
      <c r="EZ186" s="66"/>
      <c r="FA186" s="67"/>
      <c r="FB186" s="66"/>
      <c r="FC186" s="67"/>
      <c r="FD186" s="66"/>
      <c r="FE186" s="67"/>
      <c r="FF186" s="66"/>
      <c r="FG186" s="67"/>
      <c r="FH186" s="66"/>
      <c r="FI186" s="67"/>
      <c r="FJ186" s="66"/>
      <c r="FK186" s="67"/>
      <c r="FL186" s="66"/>
      <c r="FM186" s="67"/>
      <c r="FN186" s="66"/>
      <c r="FO186" s="67"/>
      <c r="FP186" s="66"/>
      <c r="FQ186" s="67"/>
      <c r="FR186" s="66"/>
      <c r="FS186" s="67"/>
      <c r="FT186" s="66"/>
      <c r="FU186" s="67"/>
      <c r="FV186" s="66"/>
      <c r="FW186" s="67"/>
      <c r="FX186" s="66"/>
      <c r="FY186" s="67"/>
      <c r="FZ186" s="66"/>
      <c r="GA186" s="67"/>
      <c r="GB186" s="66"/>
      <c r="GC186" s="67"/>
      <c r="GD186" s="66"/>
      <c r="GE186" s="67"/>
      <c r="GF186" s="66"/>
      <c r="GG186" s="67"/>
      <c r="GH186" s="66"/>
      <c r="GI186" s="67"/>
      <c r="GJ186" s="66"/>
      <c r="GK186" s="67"/>
      <c r="GL186" s="66"/>
      <c r="GM186" s="67"/>
      <c r="GN186" s="66"/>
      <c r="GO186" s="67"/>
      <c r="GP186" s="66"/>
      <c r="GQ186" s="67"/>
      <c r="GR186" s="66"/>
      <c r="GS186" s="67"/>
      <c r="GT186" s="66"/>
      <c r="GU186" s="67"/>
      <c r="GV186" s="66"/>
      <c r="GW186" s="67"/>
      <c r="GX186" s="66"/>
      <c r="GY186" s="67"/>
      <c r="GZ186" s="66"/>
      <c r="HA186" s="67"/>
      <c r="HB186" s="66"/>
      <c r="HC186" s="67"/>
      <c r="HD186" s="66"/>
      <c r="HE186" s="67"/>
      <c r="HF186" s="66"/>
      <c r="HG186" s="67"/>
      <c r="HH186" s="66"/>
      <c r="HI186" s="67"/>
      <c r="HJ186" s="66"/>
      <c r="HK186" s="67"/>
      <c r="HL186" s="66"/>
      <c r="HM186" s="67"/>
      <c r="HN186" s="66"/>
      <c r="HO186" s="67"/>
      <c r="HP186" s="66"/>
      <c r="HQ186" s="67"/>
      <c r="HR186" s="66"/>
      <c r="HS186" s="67"/>
      <c r="HT186" s="66"/>
      <c r="HU186" s="67"/>
      <c r="HV186" s="66"/>
      <c r="HW186" s="67"/>
      <c r="HX186" s="66"/>
      <c r="HY186" s="67"/>
      <c r="HZ186" s="66"/>
      <c r="IA186" s="67"/>
      <c r="IB186" s="66"/>
      <c r="IC186" s="67"/>
      <c r="ID186" s="66"/>
      <c r="IE186" s="67"/>
      <c r="IF186" s="66"/>
      <c r="IG186" s="67"/>
      <c r="IH186" s="66"/>
      <c r="II186" s="67"/>
      <c r="IJ186" s="66"/>
      <c r="IK186" s="67"/>
      <c r="IL186" s="66"/>
      <c r="IM186" s="67"/>
      <c r="IN186" s="66"/>
      <c r="IO186" s="67"/>
      <c r="IP186" s="66"/>
      <c r="IQ186" s="67"/>
      <c r="IR186" s="66"/>
      <c r="IS186" s="67"/>
      <c r="IT186" s="66"/>
      <c r="IU186" s="67"/>
      <c r="IV186" s="66"/>
      <c r="IW186" s="67"/>
      <c r="IX186" s="66"/>
      <c r="IY186" s="67"/>
      <c r="IZ186" s="66"/>
      <c r="JA186" s="67"/>
      <c r="JB186" s="66"/>
      <c r="JC186" s="67"/>
      <c r="JD186" s="66"/>
      <c r="JE186" s="67"/>
      <c r="JF186" s="66"/>
      <c r="JG186" s="67"/>
      <c r="JH186" s="66"/>
      <c r="JI186" s="67"/>
      <c r="JJ186" s="66"/>
      <c r="JK186" s="67"/>
      <c r="JL186" s="66"/>
      <c r="JM186" s="67"/>
      <c r="JN186" s="66"/>
      <c r="JO186" s="67"/>
      <c r="JP186" s="66"/>
      <c r="JQ186" s="67"/>
      <c r="JR186" s="66"/>
      <c r="JS186" s="67"/>
      <c r="JT186" s="66"/>
      <c r="JU186" s="67"/>
      <c r="JV186" s="66"/>
      <c r="JW186" s="67"/>
      <c r="JX186" s="66"/>
      <c r="JY186" s="67"/>
      <c r="JZ186" s="66"/>
      <c r="KA186" s="67"/>
      <c r="KB186" s="66"/>
      <c r="KC186" s="67"/>
      <c r="KD186" s="66"/>
      <c r="KE186" s="67"/>
      <c r="KF186" s="66"/>
      <c r="KG186" s="67"/>
      <c r="KH186" s="66"/>
      <c r="KI186" s="67"/>
      <c r="KJ186" s="66"/>
      <c r="KK186" s="67"/>
      <c r="KL186" s="66"/>
      <c r="KM186" s="67"/>
      <c r="KN186" s="66"/>
      <c r="KO186" s="67"/>
      <c r="KP186" s="66"/>
      <c r="KQ186" s="67"/>
      <c r="KR186" s="66"/>
      <c r="KS186" s="67"/>
      <c r="KT186" s="66"/>
      <c r="KU186" s="67"/>
      <c r="KV186" s="66"/>
      <c r="KW186" s="67"/>
      <c r="KX186" s="66"/>
      <c r="KY186" s="67"/>
      <c r="KZ186" s="66"/>
      <c r="LA186" s="67"/>
      <c r="LB186" s="66"/>
      <c r="LC186" s="67"/>
      <c r="LD186" s="66"/>
      <c r="LE186" s="67"/>
      <c r="LH186" s="3">
        <f t="shared" si="139"/>
        <v>2.6035917053584114</v>
      </c>
      <c r="LI186" s="10">
        <f t="shared" si="142"/>
        <v>0.53283324871150617</v>
      </c>
      <c r="LK186" s="12">
        <f t="shared" si="137"/>
        <v>2.6035917053584114</v>
      </c>
      <c r="LL186" s="10" cm="1">
        <f t="array" ref="LL186">INDEX(drag_functions_data,Q186,(2*chosen_drag_function))*$B$3</f>
        <v>0.53283324871150617</v>
      </c>
      <c r="LO186" s="3" t="e">
        <f t="shared" si="140"/>
        <v>#N/A</v>
      </c>
      <c r="LP186" s="10" t="e">
        <f t="shared" si="143"/>
        <v>#N/A</v>
      </c>
      <c r="LR186" s="12">
        <f t="shared" si="138"/>
        <v>0</v>
      </c>
      <c r="LS186" s="10" cm="1">
        <f t="array" ref="LS186">INDEX(drag_functions_data,Q186,(2*$B$6)) * $B$7</f>
        <v>0</v>
      </c>
    </row>
    <row r="187" spans="17:331" x14ac:dyDescent="0.25">
      <c r="Q187" s="38">
        <f t="shared" si="141"/>
        <v>172</v>
      </c>
      <c r="R187" s="5"/>
      <c r="T187" s="25"/>
      <c r="U187" s="26"/>
      <c r="X187" s="25">
        <v>2.6201226124194839</v>
      </c>
      <c r="Y187" s="26">
        <v>0.53179295659429637</v>
      </c>
      <c r="AA187" s="4"/>
      <c r="AB187" s="5"/>
      <c r="AC187" s="4"/>
      <c r="AF187" s="5"/>
      <c r="AG187" s="4"/>
      <c r="AJ187" s="5"/>
      <c r="AK187" s="4"/>
      <c r="AN187" s="5"/>
      <c r="AO187" s="4"/>
      <c r="AR187" s="5"/>
      <c r="AS187" s="4"/>
      <c r="AT187" s="5"/>
      <c r="AU187" s="4"/>
      <c r="AV187" s="46"/>
      <c r="AW187" s="4"/>
      <c r="AX187" s="5"/>
      <c r="AY187" s="4"/>
      <c r="AZ187" s="5"/>
      <c r="BA187" s="4"/>
      <c r="BB187" s="5"/>
      <c r="BC187" s="4"/>
      <c r="BD187" s="5"/>
      <c r="BE187" s="4"/>
      <c r="BF187" s="5"/>
      <c r="BG187" s="4"/>
      <c r="BH187" s="5"/>
      <c r="BI187" s="4"/>
      <c r="BJ187" s="5"/>
      <c r="BK187" s="4"/>
      <c r="BL187" s="5"/>
      <c r="BM187" s="4"/>
      <c r="BN187" s="5"/>
      <c r="BO187" s="4"/>
      <c r="BR187" s="5"/>
      <c r="BS187" s="4"/>
      <c r="BV187" s="5"/>
      <c r="BW187" s="4"/>
      <c r="BZ187" s="5"/>
      <c r="CA187" s="4"/>
      <c r="CD187" s="5"/>
      <c r="CE187" s="4"/>
      <c r="CF187" s="5"/>
      <c r="CG187" s="4"/>
      <c r="CH187" s="5"/>
      <c r="CI187" s="4"/>
      <c r="CJ187" s="5"/>
      <c r="CL187" s="5"/>
      <c r="CN187" s="5"/>
      <c r="CO187" s="4"/>
      <c r="CP187" s="5"/>
      <c r="CQ187" s="4"/>
      <c r="CR187" s="5"/>
      <c r="CS187" s="4"/>
      <c r="CT187" s="5"/>
      <c r="CU187" s="4"/>
      <c r="CV187" s="5"/>
      <c r="CW187" s="4"/>
      <c r="CX187" s="5"/>
      <c r="CY187" s="4"/>
      <c r="CZ187" s="266"/>
      <c r="DA187" s="267"/>
      <c r="DB187" s="266"/>
      <c r="DC187" s="267"/>
      <c r="DD187" s="266"/>
      <c r="DE187" s="267"/>
      <c r="DF187" s="66"/>
      <c r="DG187" s="67"/>
      <c r="DH187" s="66"/>
      <c r="DI187" s="67"/>
      <c r="DJ187" s="66"/>
      <c r="DK187" s="67"/>
      <c r="DL187" s="66"/>
      <c r="DM187" s="67"/>
      <c r="DN187" s="66"/>
      <c r="DO187" s="67"/>
      <c r="DP187" s="66"/>
      <c r="DQ187" s="67"/>
      <c r="DR187" s="66"/>
      <c r="DS187" s="67"/>
      <c r="DT187" s="66"/>
      <c r="DU187" s="67"/>
      <c r="DV187" s="66"/>
      <c r="DW187" s="67"/>
      <c r="DX187" s="66"/>
      <c r="DY187" s="67"/>
      <c r="DZ187" s="66"/>
      <c r="EA187" s="67"/>
      <c r="EB187" s="66"/>
      <c r="EC187" s="67"/>
      <c r="ED187" s="66"/>
      <c r="EE187" s="67"/>
      <c r="EF187" s="66"/>
      <c r="EG187" s="67"/>
      <c r="EH187" s="66"/>
      <c r="EI187" s="67"/>
      <c r="EJ187" s="66"/>
      <c r="EK187" s="67"/>
      <c r="EL187" s="66"/>
      <c r="EM187" s="67"/>
      <c r="EN187" s="66"/>
      <c r="EO187" s="67"/>
      <c r="EP187" s="66"/>
      <c r="EQ187" s="67"/>
      <c r="ER187" s="66"/>
      <c r="ES187" s="67"/>
      <c r="ET187" s="66"/>
      <c r="EU187" s="67"/>
      <c r="EV187" s="66"/>
      <c r="EW187" s="67"/>
      <c r="EX187" s="66"/>
      <c r="EY187" s="67"/>
      <c r="EZ187" s="66"/>
      <c r="FA187" s="67"/>
      <c r="FB187" s="66"/>
      <c r="FC187" s="67"/>
      <c r="FD187" s="66"/>
      <c r="FE187" s="67"/>
      <c r="FF187" s="66"/>
      <c r="FG187" s="67"/>
      <c r="FH187" s="66"/>
      <c r="FI187" s="67"/>
      <c r="FJ187" s="66"/>
      <c r="FK187" s="67"/>
      <c r="FL187" s="66"/>
      <c r="FM187" s="67"/>
      <c r="FN187" s="66"/>
      <c r="FO187" s="67"/>
      <c r="FP187" s="66"/>
      <c r="FQ187" s="67"/>
      <c r="FR187" s="66"/>
      <c r="FS187" s="67"/>
      <c r="FT187" s="66"/>
      <c r="FU187" s="67"/>
      <c r="FV187" s="66"/>
      <c r="FW187" s="67"/>
      <c r="FX187" s="66"/>
      <c r="FY187" s="67"/>
      <c r="FZ187" s="66"/>
      <c r="GA187" s="67"/>
      <c r="GB187" s="66"/>
      <c r="GC187" s="67"/>
      <c r="GD187" s="66"/>
      <c r="GE187" s="67"/>
      <c r="GF187" s="66"/>
      <c r="GG187" s="67"/>
      <c r="GH187" s="66"/>
      <c r="GI187" s="67"/>
      <c r="GJ187" s="66"/>
      <c r="GK187" s="67"/>
      <c r="GL187" s="66"/>
      <c r="GM187" s="67"/>
      <c r="GN187" s="66"/>
      <c r="GO187" s="67"/>
      <c r="GP187" s="66"/>
      <c r="GQ187" s="67"/>
      <c r="GR187" s="66"/>
      <c r="GS187" s="67"/>
      <c r="GT187" s="66"/>
      <c r="GU187" s="67"/>
      <c r="GV187" s="66"/>
      <c r="GW187" s="67"/>
      <c r="GX187" s="66"/>
      <c r="GY187" s="67"/>
      <c r="GZ187" s="66"/>
      <c r="HA187" s="67"/>
      <c r="HB187" s="66"/>
      <c r="HC187" s="67"/>
      <c r="HD187" s="66"/>
      <c r="HE187" s="67"/>
      <c r="HF187" s="66"/>
      <c r="HG187" s="67"/>
      <c r="HH187" s="66"/>
      <c r="HI187" s="67"/>
      <c r="HJ187" s="66"/>
      <c r="HK187" s="67"/>
      <c r="HL187" s="66"/>
      <c r="HM187" s="67"/>
      <c r="HN187" s="66"/>
      <c r="HO187" s="67"/>
      <c r="HP187" s="66"/>
      <c r="HQ187" s="67"/>
      <c r="HR187" s="66"/>
      <c r="HS187" s="67"/>
      <c r="HT187" s="66"/>
      <c r="HU187" s="67"/>
      <c r="HV187" s="66"/>
      <c r="HW187" s="67"/>
      <c r="HX187" s="66"/>
      <c r="HY187" s="67"/>
      <c r="HZ187" s="66"/>
      <c r="IA187" s="67"/>
      <c r="IB187" s="66"/>
      <c r="IC187" s="67"/>
      <c r="ID187" s="66"/>
      <c r="IE187" s="67"/>
      <c r="IF187" s="66"/>
      <c r="IG187" s="67"/>
      <c r="IH187" s="66"/>
      <c r="II187" s="67"/>
      <c r="IJ187" s="66"/>
      <c r="IK187" s="67"/>
      <c r="IL187" s="66"/>
      <c r="IM187" s="67"/>
      <c r="IN187" s="66"/>
      <c r="IO187" s="67"/>
      <c r="IP187" s="66"/>
      <c r="IQ187" s="67"/>
      <c r="IR187" s="66"/>
      <c r="IS187" s="67"/>
      <c r="IT187" s="66"/>
      <c r="IU187" s="67"/>
      <c r="IV187" s="66"/>
      <c r="IW187" s="67"/>
      <c r="IX187" s="66"/>
      <c r="IY187" s="67"/>
      <c r="IZ187" s="66"/>
      <c r="JA187" s="67"/>
      <c r="JB187" s="66"/>
      <c r="JC187" s="67"/>
      <c r="JD187" s="66"/>
      <c r="JE187" s="67"/>
      <c r="JF187" s="66"/>
      <c r="JG187" s="67"/>
      <c r="JH187" s="66"/>
      <c r="JI187" s="67"/>
      <c r="JJ187" s="66"/>
      <c r="JK187" s="67"/>
      <c r="JL187" s="66"/>
      <c r="JM187" s="67"/>
      <c r="JN187" s="66"/>
      <c r="JO187" s="67"/>
      <c r="JP187" s="66"/>
      <c r="JQ187" s="67"/>
      <c r="JR187" s="66"/>
      <c r="JS187" s="67"/>
      <c r="JT187" s="66"/>
      <c r="JU187" s="67"/>
      <c r="JV187" s="66"/>
      <c r="JW187" s="67"/>
      <c r="JX187" s="66"/>
      <c r="JY187" s="67"/>
      <c r="JZ187" s="66"/>
      <c r="KA187" s="67"/>
      <c r="KB187" s="66"/>
      <c r="KC187" s="67"/>
      <c r="KD187" s="66"/>
      <c r="KE187" s="67"/>
      <c r="KF187" s="66"/>
      <c r="KG187" s="67"/>
      <c r="KH187" s="66"/>
      <c r="KI187" s="67"/>
      <c r="KJ187" s="66"/>
      <c r="KK187" s="67"/>
      <c r="KL187" s="66"/>
      <c r="KM187" s="67"/>
      <c r="KN187" s="66"/>
      <c r="KO187" s="67"/>
      <c r="KP187" s="66"/>
      <c r="KQ187" s="67"/>
      <c r="KR187" s="66"/>
      <c r="KS187" s="67"/>
      <c r="KT187" s="66"/>
      <c r="KU187" s="67"/>
      <c r="KV187" s="66"/>
      <c r="KW187" s="67"/>
      <c r="KX187" s="66"/>
      <c r="KY187" s="67"/>
      <c r="KZ187" s="66"/>
      <c r="LA187" s="67"/>
      <c r="LB187" s="66"/>
      <c r="LC187" s="67"/>
      <c r="LD187" s="66"/>
      <c r="LE187" s="67"/>
      <c r="LH187" s="3">
        <f t="shared" si="139"/>
        <v>2.6201226124194839</v>
      </c>
      <c r="LI187" s="10">
        <f t="shared" si="142"/>
        <v>0.53179295659429637</v>
      </c>
      <c r="LK187" s="12">
        <f t="shared" si="137"/>
        <v>2.6201226124194839</v>
      </c>
      <c r="LL187" s="10" cm="1">
        <f t="array" ref="LL187">INDEX(drag_functions_data,Q187,(2*chosen_drag_function))*$B$3</f>
        <v>0.53179295659429637</v>
      </c>
      <c r="LO187" s="3" t="e">
        <f t="shared" si="140"/>
        <v>#N/A</v>
      </c>
      <c r="LP187" s="10" t="e">
        <f t="shared" si="143"/>
        <v>#N/A</v>
      </c>
      <c r="LR187" s="12">
        <f t="shared" si="138"/>
        <v>0</v>
      </c>
      <c r="LS187" s="10" cm="1">
        <f t="array" ref="LS187">INDEX(drag_functions_data,Q187,(2*$B$6)) * $B$7</f>
        <v>0</v>
      </c>
    </row>
    <row r="188" spans="17:331" x14ac:dyDescent="0.25">
      <c r="Q188" s="38">
        <f t="shared" si="141"/>
        <v>173</v>
      </c>
      <c r="R188" s="5"/>
      <c r="T188" s="25"/>
      <c r="U188" s="26"/>
      <c r="X188" s="25">
        <v>2.6365498743647313</v>
      </c>
      <c r="Y188" s="26">
        <v>0.53067448254566807</v>
      </c>
      <c r="AA188" s="4"/>
      <c r="AB188" s="5"/>
      <c r="AC188" s="4"/>
      <c r="AF188" s="5"/>
      <c r="AG188" s="4"/>
      <c r="AJ188" s="5"/>
      <c r="AK188" s="4"/>
      <c r="AN188" s="5"/>
      <c r="AO188" s="4"/>
      <c r="AR188" s="5"/>
      <c r="AS188" s="4"/>
      <c r="AT188" s="5"/>
      <c r="AU188" s="4"/>
      <c r="AV188" s="46"/>
      <c r="AW188" s="4"/>
      <c r="AX188" s="5"/>
      <c r="AY188" s="4"/>
      <c r="AZ188" s="5"/>
      <c r="BA188" s="4"/>
      <c r="BB188" s="5"/>
      <c r="BC188" s="4"/>
      <c r="BD188" s="5"/>
      <c r="BE188" s="4"/>
      <c r="BF188" s="5"/>
      <c r="BG188" s="4"/>
      <c r="BH188" s="5"/>
      <c r="BI188" s="4"/>
      <c r="BJ188" s="5"/>
      <c r="BK188" s="4"/>
      <c r="BL188" s="5"/>
      <c r="BM188" s="4"/>
      <c r="BN188" s="5"/>
      <c r="BO188" s="4"/>
      <c r="BR188" s="5"/>
      <c r="BS188" s="4"/>
      <c r="BV188" s="5"/>
      <c r="BW188" s="4"/>
      <c r="BZ188" s="5"/>
      <c r="CA188" s="4"/>
      <c r="CD188" s="5"/>
      <c r="CE188" s="4"/>
      <c r="CF188" s="5"/>
      <c r="CG188" s="4"/>
      <c r="CH188" s="5"/>
      <c r="CI188" s="4"/>
      <c r="CJ188" s="5"/>
      <c r="CL188" s="5"/>
      <c r="CN188" s="5"/>
      <c r="CO188" s="4"/>
      <c r="CP188" s="5"/>
      <c r="CQ188" s="4"/>
      <c r="CR188" s="5"/>
      <c r="CS188" s="4"/>
      <c r="CT188" s="5"/>
      <c r="CU188" s="4"/>
      <c r="CV188" s="5"/>
      <c r="CW188" s="4"/>
      <c r="CX188" s="5"/>
      <c r="CY188" s="4"/>
      <c r="CZ188" s="266"/>
      <c r="DA188" s="267"/>
      <c r="DB188" s="266"/>
      <c r="DC188" s="267"/>
      <c r="DD188" s="266"/>
      <c r="DE188" s="267"/>
      <c r="DF188" s="66"/>
      <c r="DG188" s="67"/>
      <c r="DH188" s="66"/>
      <c r="DI188" s="67"/>
      <c r="DJ188" s="66"/>
      <c r="DK188" s="67"/>
      <c r="DL188" s="66"/>
      <c r="DM188" s="67"/>
      <c r="DN188" s="66"/>
      <c r="DO188" s="67"/>
      <c r="DP188" s="66"/>
      <c r="DQ188" s="67"/>
      <c r="DR188" s="66"/>
      <c r="DS188" s="67"/>
      <c r="DT188" s="66"/>
      <c r="DU188" s="67"/>
      <c r="DV188" s="66"/>
      <c r="DW188" s="67"/>
      <c r="DX188" s="66"/>
      <c r="DY188" s="67"/>
      <c r="DZ188" s="66"/>
      <c r="EA188" s="67"/>
      <c r="EB188" s="66"/>
      <c r="EC188" s="67"/>
      <c r="ED188" s="66"/>
      <c r="EE188" s="67"/>
      <c r="EF188" s="66"/>
      <c r="EG188" s="67"/>
      <c r="EH188" s="66"/>
      <c r="EI188" s="67"/>
      <c r="EJ188" s="66"/>
      <c r="EK188" s="67"/>
      <c r="EL188" s="66"/>
      <c r="EM188" s="67"/>
      <c r="EN188" s="66"/>
      <c r="EO188" s="67"/>
      <c r="EP188" s="66"/>
      <c r="EQ188" s="67"/>
      <c r="ER188" s="66"/>
      <c r="ES188" s="67"/>
      <c r="ET188" s="66"/>
      <c r="EU188" s="67"/>
      <c r="EV188" s="66"/>
      <c r="EW188" s="67"/>
      <c r="EX188" s="66"/>
      <c r="EY188" s="67"/>
      <c r="EZ188" s="66"/>
      <c r="FA188" s="67"/>
      <c r="FB188" s="66"/>
      <c r="FC188" s="67"/>
      <c r="FD188" s="66"/>
      <c r="FE188" s="67"/>
      <c r="FF188" s="66"/>
      <c r="FG188" s="67"/>
      <c r="FH188" s="66"/>
      <c r="FI188" s="67"/>
      <c r="FJ188" s="66"/>
      <c r="FK188" s="67"/>
      <c r="FL188" s="66"/>
      <c r="FM188" s="67"/>
      <c r="FN188" s="66"/>
      <c r="FO188" s="67"/>
      <c r="FP188" s="66"/>
      <c r="FQ188" s="67"/>
      <c r="FR188" s="66"/>
      <c r="FS188" s="67"/>
      <c r="FT188" s="66"/>
      <c r="FU188" s="67"/>
      <c r="FV188" s="66"/>
      <c r="FW188" s="67"/>
      <c r="FX188" s="66"/>
      <c r="FY188" s="67"/>
      <c r="FZ188" s="66"/>
      <c r="GA188" s="67"/>
      <c r="GB188" s="66"/>
      <c r="GC188" s="67"/>
      <c r="GD188" s="66"/>
      <c r="GE188" s="67"/>
      <c r="GF188" s="66"/>
      <c r="GG188" s="67"/>
      <c r="GH188" s="66"/>
      <c r="GI188" s="67"/>
      <c r="GJ188" s="66"/>
      <c r="GK188" s="67"/>
      <c r="GL188" s="66"/>
      <c r="GM188" s="67"/>
      <c r="GN188" s="66"/>
      <c r="GO188" s="67"/>
      <c r="GP188" s="66"/>
      <c r="GQ188" s="67"/>
      <c r="GR188" s="66"/>
      <c r="GS188" s="67"/>
      <c r="GT188" s="66"/>
      <c r="GU188" s="67"/>
      <c r="GV188" s="66"/>
      <c r="GW188" s="67"/>
      <c r="GX188" s="66"/>
      <c r="GY188" s="67"/>
      <c r="GZ188" s="66"/>
      <c r="HA188" s="67"/>
      <c r="HB188" s="66"/>
      <c r="HC188" s="67"/>
      <c r="HD188" s="66"/>
      <c r="HE188" s="67"/>
      <c r="HF188" s="66"/>
      <c r="HG188" s="67"/>
      <c r="HH188" s="66"/>
      <c r="HI188" s="67"/>
      <c r="HJ188" s="66"/>
      <c r="HK188" s="67"/>
      <c r="HL188" s="66"/>
      <c r="HM188" s="67"/>
      <c r="HN188" s="66"/>
      <c r="HO188" s="67"/>
      <c r="HP188" s="66"/>
      <c r="HQ188" s="67"/>
      <c r="HR188" s="66"/>
      <c r="HS188" s="67"/>
      <c r="HT188" s="66"/>
      <c r="HU188" s="67"/>
      <c r="HV188" s="66"/>
      <c r="HW188" s="67"/>
      <c r="HX188" s="66"/>
      <c r="HY188" s="67"/>
      <c r="HZ188" s="66"/>
      <c r="IA188" s="67"/>
      <c r="IB188" s="66"/>
      <c r="IC188" s="67"/>
      <c r="ID188" s="66"/>
      <c r="IE188" s="67"/>
      <c r="IF188" s="66"/>
      <c r="IG188" s="67"/>
      <c r="IH188" s="66"/>
      <c r="II188" s="67"/>
      <c r="IJ188" s="66"/>
      <c r="IK188" s="67"/>
      <c r="IL188" s="66"/>
      <c r="IM188" s="67"/>
      <c r="IN188" s="66"/>
      <c r="IO188" s="67"/>
      <c r="IP188" s="66"/>
      <c r="IQ188" s="67"/>
      <c r="IR188" s="66"/>
      <c r="IS188" s="67"/>
      <c r="IT188" s="66"/>
      <c r="IU188" s="67"/>
      <c r="IV188" s="66"/>
      <c r="IW188" s="67"/>
      <c r="IX188" s="66"/>
      <c r="IY188" s="67"/>
      <c r="IZ188" s="66"/>
      <c r="JA188" s="67"/>
      <c r="JB188" s="66"/>
      <c r="JC188" s="67"/>
      <c r="JD188" s="66"/>
      <c r="JE188" s="67"/>
      <c r="JF188" s="66"/>
      <c r="JG188" s="67"/>
      <c r="JH188" s="66"/>
      <c r="JI188" s="67"/>
      <c r="JJ188" s="66"/>
      <c r="JK188" s="67"/>
      <c r="JL188" s="66"/>
      <c r="JM188" s="67"/>
      <c r="JN188" s="66"/>
      <c r="JO188" s="67"/>
      <c r="JP188" s="66"/>
      <c r="JQ188" s="67"/>
      <c r="JR188" s="66"/>
      <c r="JS188" s="67"/>
      <c r="JT188" s="66"/>
      <c r="JU188" s="67"/>
      <c r="JV188" s="66"/>
      <c r="JW188" s="67"/>
      <c r="JX188" s="66"/>
      <c r="JY188" s="67"/>
      <c r="JZ188" s="66"/>
      <c r="KA188" s="67"/>
      <c r="KB188" s="66"/>
      <c r="KC188" s="67"/>
      <c r="KD188" s="66"/>
      <c r="KE188" s="67"/>
      <c r="KF188" s="66"/>
      <c r="KG188" s="67"/>
      <c r="KH188" s="66"/>
      <c r="KI188" s="67"/>
      <c r="KJ188" s="66"/>
      <c r="KK188" s="67"/>
      <c r="KL188" s="66"/>
      <c r="KM188" s="67"/>
      <c r="KN188" s="66"/>
      <c r="KO188" s="67"/>
      <c r="KP188" s="66"/>
      <c r="KQ188" s="67"/>
      <c r="KR188" s="66"/>
      <c r="KS188" s="67"/>
      <c r="KT188" s="66"/>
      <c r="KU188" s="67"/>
      <c r="KV188" s="66"/>
      <c r="KW188" s="67"/>
      <c r="KX188" s="66"/>
      <c r="KY188" s="67"/>
      <c r="KZ188" s="66"/>
      <c r="LA188" s="67"/>
      <c r="LB188" s="66"/>
      <c r="LC188" s="67"/>
      <c r="LD188" s="66"/>
      <c r="LE188" s="67"/>
      <c r="LH188" s="3">
        <f t="shared" si="139"/>
        <v>2.6365498743647313</v>
      </c>
      <c r="LI188" s="10">
        <f t="shared" si="142"/>
        <v>0.53067448254566807</v>
      </c>
      <c r="LK188" s="12">
        <f t="shared" si="137"/>
        <v>2.6365498743647313</v>
      </c>
      <c r="LL188" s="10" cm="1">
        <f t="array" ref="LL188">INDEX(drag_functions_data,Q188,(2*chosen_drag_function))*$B$3</f>
        <v>0.53067448254566807</v>
      </c>
      <c r="LO188" s="3" t="e">
        <f t="shared" si="140"/>
        <v>#N/A</v>
      </c>
      <c r="LP188" s="10" t="e">
        <f t="shared" si="143"/>
        <v>#N/A</v>
      </c>
      <c r="LR188" s="12">
        <f t="shared" si="138"/>
        <v>0</v>
      </c>
      <c r="LS188" s="10" cm="1">
        <f t="array" ref="LS188">INDEX(drag_functions_data,Q188,(2*$B$6)) * $B$7</f>
        <v>0</v>
      </c>
    </row>
    <row r="189" spans="17:331" x14ac:dyDescent="0.25">
      <c r="Q189" s="38">
        <f t="shared" si="141"/>
        <v>174</v>
      </c>
      <c r="R189" s="5"/>
      <c r="T189" s="25"/>
      <c r="U189" s="26"/>
      <c r="X189" s="25">
        <v>2.6610006283095555</v>
      </c>
      <c r="Y189" s="26">
        <v>0.52919924887663528</v>
      </c>
      <c r="AA189" s="4"/>
      <c r="AB189" s="5"/>
      <c r="AC189" s="4"/>
      <c r="AF189" s="5"/>
      <c r="AG189" s="4"/>
      <c r="AJ189" s="5"/>
      <c r="AK189" s="4"/>
      <c r="AN189" s="5"/>
      <c r="AO189" s="4"/>
      <c r="AR189" s="5"/>
      <c r="AS189" s="4"/>
      <c r="AT189" s="5"/>
      <c r="AU189" s="4"/>
      <c r="AV189" s="46"/>
      <c r="AW189" s="4"/>
      <c r="AX189" s="5"/>
      <c r="AY189" s="4"/>
      <c r="AZ189" s="5"/>
      <c r="BA189" s="4"/>
      <c r="BB189" s="5"/>
      <c r="BC189" s="4"/>
      <c r="BD189" s="5"/>
      <c r="BE189" s="4"/>
      <c r="BF189" s="5"/>
      <c r="BG189" s="4"/>
      <c r="BH189" s="5"/>
      <c r="BI189" s="4"/>
      <c r="BJ189" s="5"/>
      <c r="BK189" s="4"/>
      <c r="BL189" s="5"/>
      <c r="BM189" s="4"/>
      <c r="BN189" s="5"/>
      <c r="BO189" s="4"/>
      <c r="BR189" s="5"/>
      <c r="BS189" s="4"/>
      <c r="BV189" s="5"/>
      <c r="BW189" s="4"/>
      <c r="BZ189" s="5"/>
      <c r="CA189" s="4"/>
      <c r="CD189" s="5"/>
      <c r="CE189" s="4"/>
      <c r="CF189" s="5"/>
      <c r="CG189" s="4"/>
      <c r="CH189" s="5"/>
      <c r="CI189" s="4"/>
      <c r="CJ189" s="5"/>
      <c r="CL189" s="5"/>
      <c r="CN189" s="5"/>
      <c r="CO189" s="4"/>
      <c r="CP189" s="5"/>
      <c r="CQ189" s="4"/>
      <c r="CR189" s="5"/>
      <c r="CS189" s="4"/>
      <c r="CT189" s="5"/>
      <c r="CU189" s="4"/>
      <c r="CV189" s="5"/>
      <c r="CW189" s="4"/>
      <c r="CX189" s="5"/>
      <c r="CY189" s="4"/>
      <c r="CZ189" s="266"/>
      <c r="DA189" s="267"/>
      <c r="DB189" s="266"/>
      <c r="DC189" s="267"/>
      <c r="DD189" s="266"/>
      <c r="DE189" s="267"/>
      <c r="DF189" s="66"/>
      <c r="DG189" s="67"/>
      <c r="DH189" s="66"/>
      <c r="DI189" s="67"/>
      <c r="DJ189" s="66"/>
      <c r="DK189" s="67"/>
      <c r="DL189" s="66"/>
      <c r="DM189" s="67"/>
      <c r="DN189" s="66"/>
      <c r="DO189" s="67"/>
      <c r="DP189" s="66"/>
      <c r="DQ189" s="67"/>
      <c r="DR189" s="66"/>
      <c r="DS189" s="67"/>
      <c r="DT189" s="66"/>
      <c r="DU189" s="67"/>
      <c r="DV189" s="66"/>
      <c r="DW189" s="67"/>
      <c r="DX189" s="66"/>
      <c r="DY189" s="67"/>
      <c r="DZ189" s="66"/>
      <c r="EA189" s="67"/>
      <c r="EB189" s="66"/>
      <c r="EC189" s="67"/>
      <c r="ED189" s="66"/>
      <c r="EE189" s="67"/>
      <c r="EF189" s="66"/>
      <c r="EG189" s="67"/>
      <c r="EH189" s="66"/>
      <c r="EI189" s="67"/>
      <c r="EJ189" s="66"/>
      <c r="EK189" s="67"/>
      <c r="EL189" s="66"/>
      <c r="EM189" s="67"/>
      <c r="EN189" s="66"/>
      <c r="EO189" s="67"/>
      <c r="EP189" s="66"/>
      <c r="EQ189" s="67"/>
      <c r="ER189" s="66"/>
      <c r="ES189" s="67"/>
      <c r="ET189" s="66"/>
      <c r="EU189" s="67"/>
      <c r="EV189" s="66"/>
      <c r="EW189" s="67"/>
      <c r="EX189" s="66"/>
      <c r="EY189" s="67"/>
      <c r="EZ189" s="66"/>
      <c r="FA189" s="67"/>
      <c r="FB189" s="66"/>
      <c r="FC189" s="67"/>
      <c r="FD189" s="66"/>
      <c r="FE189" s="67"/>
      <c r="FF189" s="66"/>
      <c r="FG189" s="67"/>
      <c r="FH189" s="66"/>
      <c r="FI189" s="67"/>
      <c r="FJ189" s="66"/>
      <c r="FK189" s="67"/>
      <c r="FL189" s="66"/>
      <c r="FM189" s="67"/>
      <c r="FN189" s="66"/>
      <c r="FO189" s="67"/>
      <c r="FP189" s="66"/>
      <c r="FQ189" s="67"/>
      <c r="FR189" s="66"/>
      <c r="FS189" s="67"/>
      <c r="FT189" s="66"/>
      <c r="FU189" s="67"/>
      <c r="FV189" s="66"/>
      <c r="FW189" s="67"/>
      <c r="FX189" s="66"/>
      <c r="FY189" s="67"/>
      <c r="FZ189" s="66"/>
      <c r="GA189" s="67"/>
      <c r="GB189" s="66"/>
      <c r="GC189" s="67"/>
      <c r="GD189" s="66"/>
      <c r="GE189" s="67"/>
      <c r="GF189" s="66"/>
      <c r="GG189" s="67"/>
      <c r="GH189" s="66"/>
      <c r="GI189" s="67"/>
      <c r="GJ189" s="66"/>
      <c r="GK189" s="67"/>
      <c r="GL189" s="66"/>
      <c r="GM189" s="67"/>
      <c r="GN189" s="66"/>
      <c r="GO189" s="67"/>
      <c r="GP189" s="66"/>
      <c r="GQ189" s="67"/>
      <c r="GR189" s="66"/>
      <c r="GS189" s="67"/>
      <c r="GT189" s="66"/>
      <c r="GU189" s="67"/>
      <c r="GV189" s="66"/>
      <c r="GW189" s="67"/>
      <c r="GX189" s="66"/>
      <c r="GY189" s="67"/>
      <c r="GZ189" s="66"/>
      <c r="HA189" s="67"/>
      <c r="HB189" s="66"/>
      <c r="HC189" s="67"/>
      <c r="HD189" s="66"/>
      <c r="HE189" s="67"/>
      <c r="HF189" s="66"/>
      <c r="HG189" s="67"/>
      <c r="HH189" s="66"/>
      <c r="HI189" s="67"/>
      <c r="HJ189" s="66"/>
      <c r="HK189" s="67"/>
      <c r="HL189" s="66"/>
      <c r="HM189" s="67"/>
      <c r="HN189" s="66"/>
      <c r="HO189" s="67"/>
      <c r="HP189" s="66"/>
      <c r="HQ189" s="67"/>
      <c r="HR189" s="66"/>
      <c r="HS189" s="67"/>
      <c r="HT189" s="66"/>
      <c r="HU189" s="67"/>
      <c r="HV189" s="66"/>
      <c r="HW189" s="67"/>
      <c r="HX189" s="66"/>
      <c r="HY189" s="67"/>
      <c r="HZ189" s="66"/>
      <c r="IA189" s="67"/>
      <c r="IB189" s="66"/>
      <c r="IC189" s="67"/>
      <c r="ID189" s="66"/>
      <c r="IE189" s="67"/>
      <c r="IF189" s="66"/>
      <c r="IG189" s="67"/>
      <c r="IH189" s="66"/>
      <c r="II189" s="67"/>
      <c r="IJ189" s="66"/>
      <c r="IK189" s="67"/>
      <c r="IL189" s="66"/>
      <c r="IM189" s="67"/>
      <c r="IN189" s="66"/>
      <c r="IO189" s="67"/>
      <c r="IP189" s="66"/>
      <c r="IQ189" s="67"/>
      <c r="IR189" s="66"/>
      <c r="IS189" s="67"/>
      <c r="IT189" s="66"/>
      <c r="IU189" s="67"/>
      <c r="IV189" s="66"/>
      <c r="IW189" s="67"/>
      <c r="IX189" s="66"/>
      <c r="IY189" s="67"/>
      <c r="IZ189" s="66"/>
      <c r="JA189" s="67"/>
      <c r="JB189" s="66"/>
      <c r="JC189" s="67"/>
      <c r="JD189" s="66"/>
      <c r="JE189" s="67"/>
      <c r="JF189" s="66"/>
      <c r="JG189" s="67"/>
      <c r="JH189" s="66"/>
      <c r="JI189" s="67"/>
      <c r="JJ189" s="66"/>
      <c r="JK189" s="67"/>
      <c r="JL189" s="66"/>
      <c r="JM189" s="67"/>
      <c r="JN189" s="66"/>
      <c r="JO189" s="67"/>
      <c r="JP189" s="66"/>
      <c r="JQ189" s="67"/>
      <c r="JR189" s="66"/>
      <c r="JS189" s="67"/>
      <c r="JT189" s="66"/>
      <c r="JU189" s="67"/>
      <c r="JV189" s="66"/>
      <c r="JW189" s="67"/>
      <c r="JX189" s="66"/>
      <c r="JY189" s="67"/>
      <c r="JZ189" s="66"/>
      <c r="KA189" s="67"/>
      <c r="KB189" s="66"/>
      <c r="KC189" s="67"/>
      <c r="KD189" s="66"/>
      <c r="KE189" s="67"/>
      <c r="KF189" s="66"/>
      <c r="KG189" s="67"/>
      <c r="KH189" s="66"/>
      <c r="KI189" s="67"/>
      <c r="KJ189" s="66"/>
      <c r="KK189" s="67"/>
      <c r="KL189" s="66"/>
      <c r="KM189" s="67"/>
      <c r="KN189" s="66"/>
      <c r="KO189" s="67"/>
      <c r="KP189" s="66"/>
      <c r="KQ189" s="67"/>
      <c r="KR189" s="66"/>
      <c r="KS189" s="67"/>
      <c r="KT189" s="66"/>
      <c r="KU189" s="67"/>
      <c r="KV189" s="66"/>
      <c r="KW189" s="67"/>
      <c r="KX189" s="66"/>
      <c r="KY189" s="67"/>
      <c r="KZ189" s="66"/>
      <c r="LA189" s="67"/>
      <c r="LB189" s="66"/>
      <c r="LC189" s="67"/>
      <c r="LD189" s="66"/>
      <c r="LE189" s="67"/>
      <c r="LH189" s="3">
        <f t="shared" si="139"/>
        <v>2.6610006283095555</v>
      </c>
      <c r="LI189" s="10">
        <f t="shared" si="142"/>
        <v>0.52919924887663528</v>
      </c>
      <c r="LK189" s="12">
        <f t="shared" si="137"/>
        <v>2.6610006283095555</v>
      </c>
      <c r="LL189" s="10" cm="1">
        <f t="array" ref="LL189">INDEX(drag_functions_data,Q189,(2*chosen_drag_function))*$B$3</f>
        <v>0.52919924887663528</v>
      </c>
      <c r="LO189" s="3" t="e">
        <f t="shared" si="140"/>
        <v>#N/A</v>
      </c>
      <c r="LP189" s="10" t="e">
        <f t="shared" si="143"/>
        <v>#N/A</v>
      </c>
      <c r="LR189" s="12">
        <f t="shared" si="138"/>
        <v>0</v>
      </c>
      <c r="LS189" s="10" cm="1">
        <f t="array" ref="LS189">INDEX(drag_functions_data,Q189,(2*$B$6)) * $B$7</f>
        <v>0</v>
      </c>
    </row>
    <row r="190" spans="17:331" x14ac:dyDescent="0.25">
      <c r="Q190" s="38">
        <f t="shared" si="141"/>
        <v>175</v>
      </c>
      <c r="R190" s="5"/>
      <c r="T190" s="25"/>
      <c r="U190" s="26"/>
      <c r="X190" s="25">
        <v>2.6932563590689624</v>
      </c>
      <c r="Y190" s="26">
        <v>0.52733488489716174</v>
      </c>
      <c r="AA190" s="4"/>
      <c r="AB190" s="5"/>
      <c r="AC190" s="4"/>
      <c r="AF190" s="5"/>
      <c r="AG190" s="4"/>
      <c r="AJ190" s="5"/>
      <c r="AK190" s="4"/>
      <c r="AN190" s="5"/>
      <c r="AO190" s="4"/>
      <c r="AR190" s="5"/>
      <c r="AS190" s="4"/>
      <c r="AT190" s="5"/>
      <c r="AU190" s="4"/>
      <c r="AV190" s="46"/>
      <c r="AW190" s="4"/>
      <c r="AX190" s="5"/>
      <c r="AY190" s="4"/>
      <c r="AZ190" s="5"/>
      <c r="BA190" s="4"/>
      <c r="BB190" s="5"/>
      <c r="BC190" s="4"/>
      <c r="BD190" s="5"/>
      <c r="BE190" s="4"/>
      <c r="BF190" s="5"/>
      <c r="BG190" s="4"/>
      <c r="BH190" s="5"/>
      <c r="BI190" s="4"/>
      <c r="BJ190" s="5"/>
      <c r="BK190" s="4"/>
      <c r="BL190" s="5"/>
      <c r="BM190" s="4"/>
      <c r="BN190" s="5"/>
      <c r="BO190" s="4"/>
      <c r="BR190" s="5"/>
      <c r="BS190" s="4"/>
      <c r="BV190" s="5"/>
      <c r="BW190" s="4"/>
      <c r="BZ190" s="5"/>
      <c r="CA190" s="4"/>
      <c r="CD190" s="5"/>
      <c r="CE190" s="4"/>
      <c r="CF190" s="5"/>
      <c r="CG190" s="4"/>
      <c r="CH190" s="5"/>
      <c r="CI190" s="4"/>
      <c r="CJ190" s="5"/>
      <c r="CL190" s="5"/>
      <c r="CN190" s="5"/>
      <c r="CO190" s="4"/>
      <c r="CP190" s="5"/>
      <c r="CQ190" s="4"/>
      <c r="CR190" s="5"/>
      <c r="CS190" s="4"/>
      <c r="CT190" s="5"/>
      <c r="CU190" s="4"/>
      <c r="CV190" s="5"/>
      <c r="CW190" s="4"/>
      <c r="CX190" s="5"/>
      <c r="CY190" s="4"/>
      <c r="CZ190" s="266"/>
      <c r="DA190" s="267"/>
      <c r="DB190" s="266"/>
      <c r="DC190" s="267"/>
      <c r="DD190" s="266"/>
      <c r="DE190" s="267"/>
      <c r="DF190" s="66"/>
      <c r="DG190" s="67"/>
      <c r="DH190" s="66"/>
      <c r="DI190" s="67"/>
      <c r="DJ190" s="66"/>
      <c r="DK190" s="67"/>
      <c r="DL190" s="66"/>
      <c r="DM190" s="67"/>
      <c r="DN190" s="66"/>
      <c r="DO190" s="67"/>
      <c r="DP190" s="66"/>
      <c r="DQ190" s="67"/>
      <c r="DR190" s="66"/>
      <c r="DS190" s="67"/>
      <c r="DT190" s="66"/>
      <c r="DU190" s="67"/>
      <c r="DV190" s="66"/>
      <c r="DW190" s="67"/>
      <c r="DX190" s="66"/>
      <c r="DY190" s="67"/>
      <c r="DZ190" s="66"/>
      <c r="EA190" s="67"/>
      <c r="EB190" s="66"/>
      <c r="EC190" s="67"/>
      <c r="ED190" s="66"/>
      <c r="EE190" s="67"/>
      <c r="EF190" s="66"/>
      <c r="EG190" s="67"/>
      <c r="EH190" s="66"/>
      <c r="EI190" s="67"/>
      <c r="EJ190" s="66"/>
      <c r="EK190" s="67"/>
      <c r="EL190" s="66"/>
      <c r="EM190" s="67"/>
      <c r="EN190" s="66"/>
      <c r="EO190" s="67"/>
      <c r="EP190" s="66"/>
      <c r="EQ190" s="67"/>
      <c r="ER190" s="66"/>
      <c r="ES190" s="67"/>
      <c r="ET190" s="66"/>
      <c r="EU190" s="67"/>
      <c r="EV190" s="66"/>
      <c r="EW190" s="67"/>
      <c r="EX190" s="66"/>
      <c r="EY190" s="67"/>
      <c r="EZ190" s="66"/>
      <c r="FA190" s="67"/>
      <c r="FB190" s="66"/>
      <c r="FC190" s="67"/>
      <c r="FD190" s="66"/>
      <c r="FE190" s="67"/>
      <c r="FF190" s="66"/>
      <c r="FG190" s="67"/>
      <c r="FH190" s="66"/>
      <c r="FI190" s="67"/>
      <c r="FJ190" s="66"/>
      <c r="FK190" s="67"/>
      <c r="FL190" s="66"/>
      <c r="FM190" s="67"/>
      <c r="FN190" s="66"/>
      <c r="FO190" s="67"/>
      <c r="FP190" s="66"/>
      <c r="FQ190" s="67"/>
      <c r="FR190" s="66"/>
      <c r="FS190" s="67"/>
      <c r="FT190" s="66"/>
      <c r="FU190" s="67"/>
      <c r="FV190" s="66"/>
      <c r="FW190" s="67"/>
      <c r="FX190" s="66"/>
      <c r="FY190" s="67"/>
      <c r="FZ190" s="66"/>
      <c r="GA190" s="67"/>
      <c r="GB190" s="66"/>
      <c r="GC190" s="67"/>
      <c r="GD190" s="66"/>
      <c r="GE190" s="67"/>
      <c r="GF190" s="66"/>
      <c r="GG190" s="67"/>
      <c r="GH190" s="66"/>
      <c r="GI190" s="67"/>
      <c r="GJ190" s="66"/>
      <c r="GK190" s="67"/>
      <c r="GL190" s="66"/>
      <c r="GM190" s="67"/>
      <c r="GN190" s="66"/>
      <c r="GO190" s="67"/>
      <c r="GP190" s="66"/>
      <c r="GQ190" s="67"/>
      <c r="GR190" s="66"/>
      <c r="GS190" s="67"/>
      <c r="GT190" s="66"/>
      <c r="GU190" s="67"/>
      <c r="GV190" s="66"/>
      <c r="GW190" s="67"/>
      <c r="GX190" s="66"/>
      <c r="GY190" s="67"/>
      <c r="GZ190" s="66"/>
      <c r="HA190" s="67"/>
      <c r="HB190" s="66"/>
      <c r="HC190" s="67"/>
      <c r="HD190" s="66"/>
      <c r="HE190" s="67"/>
      <c r="HF190" s="66"/>
      <c r="HG190" s="67"/>
      <c r="HH190" s="66"/>
      <c r="HI190" s="67"/>
      <c r="HJ190" s="66"/>
      <c r="HK190" s="67"/>
      <c r="HL190" s="66"/>
      <c r="HM190" s="67"/>
      <c r="HN190" s="66"/>
      <c r="HO190" s="67"/>
      <c r="HP190" s="66"/>
      <c r="HQ190" s="67"/>
      <c r="HR190" s="66"/>
      <c r="HS190" s="67"/>
      <c r="HT190" s="66"/>
      <c r="HU190" s="67"/>
      <c r="HV190" s="66"/>
      <c r="HW190" s="67"/>
      <c r="HX190" s="66"/>
      <c r="HY190" s="67"/>
      <c r="HZ190" s="66"/>
      <c r="IA190" s="67"/>
      <c r="IB190" s="66"/>
      <c r="IC190" s="67"/>
      <c r="ID190" s="66"/>
      <c r="IE190" s="67"/>
      <c r="IF190" s="66"/>
      <c r="IG190" s="67"/>
      <c r="IH190" s="66"/>
      <c r="II190" s="67"/>
      <c r="IJ190" s="66"/>
      <c r="IK190" s="67"/>
      <c r="IL190" s="66"/>
      <c r="IM190" s="67"/>
      <c r="IN190" s="66"/>
      <c r="IO190" s="67"/>
      <c r="IP190" s="66"/>
      <c r="IQ190" s="67"/>
      <c r="IR190" s="66"/>
      <c r="IS190" s="67"/>
      <c r="IT190" s="66"/>
      <c r="IU190" s="67"/>
      <c r="IV190" s="66"/>
      <c r="IW190" s="67"/>
      <c r="IX190" s="66"/>
      <c r="IY190" s="67"/>
      <c r="IZ190" s="66"/>
      <c r="JA190" s="67"/>
      <c r="JB190" s="66"/>
      <c r="JC190" s="67"/>
      <c r="JD190" s="66"/>
      <c r="JE190" s="67"/>
      <c r="JF190" s="66"/>
      <c r="JG190" s="67"/>
      <c r="JH190" s="66"/>
      <c r="JI190" s="67"/>
      <c r="JJ190" s="66"/>
      <c r="JK190" s="67"/>
      <c r="JL190" s="66"/>
      <c r="JM190" s="67"/>
      <c r="JN190" s="66"/>
      <c r="JO190" s="67"/>
      <c r="JP190" s="66"/>
      <c r="JQ190" s="67"/>
      <c r="JR190" s="66"/>
      <c r="JS190" s="67"/>
      <c r="JT190" s="66"/>
      <c r="JU190" s="67"/>
      <c r="JV190" s="66"/>
      <c r="JW190" s="67"/>
      <c r="JX190" s="66"/>
      <c r="JY190" s="67"/>
      <c r="JZ190" s="66"/>
      <c r="KA190" s="67"/>
      <c r="KB190" s="66"/>
      <c r="KC190" s="67"/>
      <c r="KD190" s="66"/>
      <c r="KE190" s="67"/>
      <c r="KF190" s="66"/>
      <c r="KG190" s="67"/>
      <c r="KH190" s="66"/>
      <c r="KI190" s="67"/>
      <c r="KJ190" s="66"/>
      <c r="KK190" s="67"/>
      <c r="KL190" s="66"/>
      <c r="KM190" s="67"/>
      <c r="KN190" s="66"/>
      <c r="KO190" s="67"/>
      <c r="KP190" s="66"/>
      <c r="KQ190" s="67"/>
      <c r="KR190" s="66"/>
      <c r="KS190" s="67"/>
      <c r="KT190" s="66"/>
      <c r="KU190" s="67"/>
      <c r="KV190" s="66"/>
      <c r="KW190" s="67"/>
      <c r="KX190" s="66"/>
      <c r="KY190" s="67"/>
      <c r="KZ190" s="66"/>
      <c r="LA190" s="67"/>
      <c r="LB190" s="66"/>
      <c r="LC190" s="67"/>
      <c r="LD190" s="66"/>
      <c r="LE190" s="67"/>
      <c r="LH190" s="3">
        <f t="shared" si="139"/>
        <v>2.6932563590689624</v>
      </c>
      <c r="LI190" s="10">
        <f t="shared" si="142"/>
        <v>0.52733488489716174</v>
      </c>
      <c r="LK190" s="12">
        <f t="shared" si="137"/>
        <v>2.6932563590689624</v>
      </c>
      <c r="LL190" s="10" cm="1">
        <f t="array" ref="LL190">INDEX(drag_functions_data,Q190,(2*chosen_drag_function))*$B$3</f>
        <v>0.52733488489716174</v>
      </c>
      <c r="LO190" s="3" t="e">
        <f t="shared" si="140"/>
        <v>#N/A</v>
      </c>
      <c r="LP190" s="10" t="e">
        <f t="shared" si="143"/>
        <v>#N/A</v>
      </c>
      <c r="LR190" s="12">
        <f t="shared" si="138"/>
        <v>0</v>
      </c>
      <c r="LS190" s="10" cm="1">
        <f t="array" ref="LS190">INDEX(drag_functions_data,Q190,(2*$B$6)) * $B$7</f>
        <v>0</v>
      </c>
    </row>
    <row r="191" spans="17:331" x14ac:dyDescent="0.25">
      <c r="Q191" s="38">
        <f t="shared" si="141"/>
        <v>176</v>
      </c>
      <c r="R191" s="5"/>
      <c r="T191" s="25"/>
      <c r="U191" s="26"/>
      <c r="X191" s="25">
        <v>2.7251303248591547</v>
      </c>
      <c r="Y191" s="26">
        <v>0.52550508121580752</v>
      </c>
      <c r="AA191" s="4"/>
      <c r="AB191" s="5"/>
      <c r="AC191" s="4"/>
      <c r="AF191" s="5"/>
      <c r="AG191" s="4"/>
      <c r="AJ191" s="5"/>
      <c r="AK191" s="4"/>
      <c r="AN191" s="5"/>
      <c r="AO191" s="4"/>
      <c r="AR191" s="5"/>
      <c r="AS191" s="4"/>
      <c r="AT191" s="5"/>
      <c r="AU191" s="4"/>
      <c r="AV191" s="46"/>
      <c r="AW191" s="4"/>
      <c r="AX191" s="5"/>
      <c r="AY191" s="4"/>
      <c r="AZ191" s="5"/>
      <c r="BA191" s="4"/>
      <c r="BB191" s="5"/>
      <c r="BC191" s="4"/>
      <c r="BD191" s="5"/>
      <c r="BE191" s="4"/>
      <c r="BF191" s="5"/>
      <c r="BG191" s="4"/>
      <c r="BH191" s="5"/>
      <c r="BI191" s="4"/>
      <c r="BJ191" s="5"/>
      <c r="BK191" s="4"/>
      <c r="BL191" s="5"/>
      <c r="BM191" s="4"/>
      <c r="BN191" s="5"/>
      <c r="BO191" s="4"/>
      <c r="BR191" s="5"/>
      <c r="BS191" s="4"/>
      <c r="BV191" s="5"/>
      <c r="BW191" s="4"/>
      <c r="BZ191" s="5"/>
      <c r="CA191" s="4"/>
      <c r="CD191" s="5"/>
      <c r="CE191" s="4"/>
      <c r="CF191" s="5"/>
      <c r="CG191" s="4"/>
      <c r="CH191" s="5"/>
      <c r="CI191" s="4"/>
      <c r="CJ191" s="5"/>
      <c r="CL191" s="5"/>
      <c r="CN191" s="5"/>
      <c r="CO191" s="4"/>
      <c r="CP191" s="5"/>
      <c r="CQ191" s="4"/>
      <c r="CR191" s="5"/>
      <c r="CS191" s="4"/>
      <c r="CT191" s="5"/>
      <c r="CU191" s="4"/>
      <c r="CV191" s="5"/>
      <c r="CW191" s="4"/>
      <c r="CX191" s="5"/>
      <c r="CY191" s="4"/>
      <c r="CZ191" s="266"/>
      <c r="DA191" s="267"/>
      <c r="DB191" s="266"/>
      <c r="DC191" s="267"/>
      <c r="DD191" s="266"/>
      <c r="DE191" s="267"/>
      <c r="DF191" s="66"/>
      <c r="DG191" s="67"/>
      <c r="DH191" s="66"/>
      <c r="DI191" s="67"/>
      <c r="DJ191" s="66"/>
      <c r="DK191" s="67"/>
      <c r="DL191" s="66"/>
      <c r="DM191" s="67"/>
      <c r="DN191" s="66"/>
      <c r="DO191" s="67"/>
      <c r="DP191" s="66"/>
      <c r="DQ191" s="67"/>
      <c r="DR191" s="66"/>
      <c r="DS191" s="67"/>
      <c r="DT191" s="66"/>
      <c r="DU191" s="67"/>
      <c r="DV191" s="66"/>
      <c r="DW191" s="67"/>
      <c r="DX191" s="66"/>
      <c r="DY191" s="67"/>
      <c r="DZ191" s="66"/>
      <c r="EA191" s="67"/>
      <c r="EB191" s="66"/>
      <c r="EC191" s="67"/>
      <c r="ED191" s="66"/>
      <c r="EE191" s="67"/>
      <c r="EF191" s="66"/>
      <c r="EG191" s="67"/>
      <c r="EH191" s="66"/>
      <c r="EI191" s="67"/>
      <c r="EJ191" s="66"/>
      <c r="EK191" s="67"/>
      <c r="EL191" s="66"/>
      <c r="EM191" s="67"/>
      <c r="EN191" s="66"/>
      <c r="EO191" s="67"/>
      <c r="EP191" s="66"/>
      <c r="EQ191" s="67"/>
      <c r="ER191" s="66"/>
      <c r="ES191" s="67"/>
      <c r="ET191" s="66"/>
      <c r="EU191" s="67"/>
      <c r="EV191" s="66"/>
      <c r="EW191" s="67"/>
      <c r="EX191" s="66"/>
      <c r="EY191" s="67"/>
      <c r="EZ191" s="66"/>
      <c r="FA191" s="67"/>
      <c r="FB191" s="66"/>
      <c r="FC191" s="67"/>
      <c r="FD191" s="66"/>
      <c r="FE191" s="67"/>
      <c r="FF191" s="66"/>
      <c r="FG191" s="67"/>
      <c r="FH191" s="66"/>
      <c r="FI191" s="67"/>
      <c r="FJ191" s="66"/>
      <c r="FK191" s="67"/>
      <c r="FL191" s="66"/>
      <c r="FM191" s="67"/>
      <c r="FN191" s="66"/>
      <c r="FO191" s="67"/>
      <c r="FP191" s="66"/>
      <c r="FQ191" s="67"/>
      <c r="FR191" s="66"/>
      <c r="FS191" s="67"/>
      <c r="FT191" s="66"/>
      <c r="FU191" s="67"/>
      <c r="FV191" s="66"/>
      <c r="FW191" s="67"/>
      <c r="FX191" s="66"/>
      <c r="FY191" s="67"/>
      <c r="FZ191" s="66"/>
      <c r="GA191" s="67"/>
      <c r="GB191" s="66"/>
      <c r="GC191" s="67"/>
      <c r="GD191" s="66"/>
      <c r="GE191" s="67"/>
      <c r="GF191" s="66"/>
      <c r="GG191" s="67"/>
      <c r="GH191" s="66"/>
      <c r="GI191" s="67"/>
      <c r="GJ191" s="66"/>
      <c r="GK191" s="67"/>
      <c r="GL191" s="66"/>
      <c r="GM191" s="67"/>
      <c r="GN191" s="66"/>
      <c r="GO191" s="67"/>
      <c r="GP191" s="66"/>
      <c r="GQ191" s="67"/>
      <c r="GR191" s="66"/>
      <c r="GS191" s="67"/>
      <c r="GT191" s="66"/>
      <c r="GU191" s="67"/>
      <c r="GV191" s="66"/>
      <c r="GW191" s="67"/>
      <c r="GX191" s="66"/>
      <c r="GY191" s="67"/>
      <c r="GZ191" s="66"/>
      <c r="HA191" s="67"/>
      <c r="HB191" s="66"/>
      <c r="HC191" s="67"/>
      <c r="HD191" s="66"/>
      <c r="HE191" s="67"/>
      <c r="HF191" s="66"/>
      <c r="HG191" s="67"/>
      <c r="HH191" s="66"/>
      <c r="HI191" s="67"/>
      <c r="HJ191" s="66"/>
      <c r="HK191" s="67"/>
      <c r="HL191" s="66"/>
      <c r="HM191" s="67"/>
      <c r="HN191" s="66"/>
      <c r="HO191" s="67"/>
      <c r="HP191" s="66"/>
      <c r="HQ191" s="67"/>
      <c r="HR191" s="66"/>
      <c r="HS191" s="67"/>
      <c r="HT191" s="66"/>
      <c r="HU191" s="67"/>
      <c r="HV191" s="66"/>
      <c r="HW191" s="67"/>
      <c r="HX191" s="66"/>
      <c r="HY191" s="67"/>
      <c r="HZ191" s="66"/>
      <c r="IA191" s="67"/>
      <c r="IB191" s="66"/>
      <c r="IC191" s="67"/>
      <c r="ID191" s="66"/>
      <c r="IE191" s="67"/>
      <c r="IF191" s="66"/>
      <c r="IG191" s="67"/>
      <c r="IH191" s="66"/>
      <c r="II191" s="67"/>
      <c r="IJ191" s="66"/>
      <c r="IK191" s="67"/>
      <c r="IL191" s="66"/>
      <c r="IM191" s="67"/>
      <c r="IN191" s="66"/>
      <c r="IO191" s="67"/>
      <c r="IP191" s="66"/>
      <c r="IQ191" s="67"/>
      <c r="IR191" s="66"/>
      <c r="IS191" s="67"/>
      <c r="IT191" s="66"/>
      <c r="IU191" s="67"/>
      <c r="IV191" s="66"/>
      <c r="IW191" s="67"/>
      <c r="IX191" s="66"/>
      <c r="IY191" s="67"/>
      <c r="IZ191" s="66"/>
      <c r="JA191" s="67"/>
      <c r="JB191" s="66"/>
      <c r="JC191" s="67"/>
      <c r="JD191" s="66"/>
      <c r="JE191" s="67"/>
      <c r="JF191" s="66"/>
      <c r="JG191" s="67"/>
      <c r="JH191" s="66"/>
      <c r="JI191" s="67"/>
      <c r="JJ191" s="66"/>
      <c r="JK191" s="67"/>
      <c r="JL191" s="66"/>
      <c r="JM191" s="67"/>
      <c r="JN191" s="66"/>
      <c r="JO191" s="67"/>
      <c r="JP191" s="66"/>
      <c r="JQ191" s="67"/>
      <c r="JR191" s="66"/>
      <c r="JS191" s="67"/>
      <c r="JT191" s="66"/>
      <c r="JU191" s="67"/>
      <c r="JV191" s="66"/>
      <c r="JW191" s="67"/>
      <c r="JX191" s="66"/>
      <c r="JY191" s="67"/>
      <c r="JZ191" s="66"/>
      <c r="KA191" s="67"/>
      <c r="KB191" s="66"/>
      <c r="KC191" s="67"/>
      <c r="KD191" s="66"/>
      <c r="KE191" s="67"/>
      <c r="KF191" s="66"/>
      <c r="KG191" s="67"/>
      <c r="KH191" s="66"/>
      <c r="KI191" s="67"/>
      <c r="KJ191" s="66"/>
      <c r="KK191" s="67"/>
      <c r="KL191" s="66"/>
      <c r="KM191" s="67"/>
      <c r="KN191" s="66"/>
      <c r="KO191" s="67"/>
      <c r="KP191" s="66"/>
      <c r="KQ191" s="67"/>
      <c r="KR191" s="66"/>
      <c r="KS191" s="67"/>
      <c r="KT191" s="66"/>
      <c r="KU191" s="67"/>
      <c r="KV191" s="66"/>
      <c r="KW191" s="67"/>
      <c r="KX191" s="66"/>
      <c r="KY191" s="67"/>
      <c r="KZ191" s="66"/>
      <c r="LA191" s="67"/>
      <c r="LB191" s="66"/>
      <c r="LC191" s="67"/>
      <c r="LD191" s="66"/>
      <c r="LE191" s="67"/>
      <c r="LH191" s="3">
        <f t="shared" si="139"/>
        <v>2.7251303248591547</v>
      </c>
      <c r="LI191" s="10">
        <f t="shared" si="142"/>
        <v>0.52550508121580752</v>
      </c>
      <c r="LK191" s="12">
        <f t="shared" si="137"/>
        <v>2.7251303248591547</v>
      </c>
      <c r="LL191" s="10" cm="1">
        <f t="array" ref="LL191">INDEX(drag_functions_data,Q191,(2*chosen_drag_function))*$B$3</f>
        <v>0.52550508121580752</v>
      </c>
      <c r="LO191" s="3" t="e">
        <f t="shared" si="140"/>
        <v>#N/A</v>
      </c>
      <c r="LP191" s="10" t="e">
        <f t="shared" si="143"/>
        <v>#N/A</v>
      </c>
      <c r="LR191" s="12">
        <f t="shared" si="138"/>
        <v>0</v>
      </c>
      <c r="LS191" s="10" cm="1">
        <f t="array" ref="LS191">INDEX(drag_functions_data,Q191,(2*$B$6)) * $B$7</f>
        <v>0</v>
      </c>
    </row>
    <row r="192" spans="17:331" x14ac:dyDescent="0.25">
      <c r="Q192" s="38">
        <f t="shared" si="141"/>
        <v>177</v>
      </c>
      <c r="R192" s="5"/>
      <c r="T192" s="25"/>
      <c r="U192" s="26"/>
      <c r="X192" s="25">
        <v>2.7566357683358387</v>
      </c>
      <c r="Y192" s="26">
        <v>0.5238232963745606</v>
      </c>
      <c r="AA192" s="4"/>
      <c r="AB192" s="5"/>
      <c r="AC192" s="4"/>
      <c r="AF192" s="5"/>
      <c r="AG192" s="4"/>
      <c r="AJ192" s="5"/>
      <c r="AK192" s="4"/>
      <c r="AN192" s="5"/>
      <c r="AO192" s="4"/>
      <c r="AR192" s="5"/>
      <c r="AS192" s="4"/>
      <c r="AT192" s="5"/>
      <c r="AU192" s="4"/>
      <c r="AV192" s="46"/>
      <c r="AW192" s="4"/>
      <c r="AX192" s="5"/>
      <c r="AY192" s="4"/>
      <c r="AZ192" s="5"/>
      <c r="BA192" s="4"/>
      <c r="BB192" s="5"/>
      <c r="BC192" s="4"/>
      <c r="BD192" s="5"/>
      <c r="BE192" s="4"/>
      <c r="BF192" s="5"/>
      <c r="BG192" s="4"/>
      <c r="BH192" s="5"/>
      <c r="BI192" s="4"/>
      <c r="BJ192" s="5"/>
      <c r="BK192" s="4"/>
      <c r="BL192" s="5"/>
      <c r="BM192" s="4"/>
      <c r="BN192" s="5"/>
      <c r="BO192" s="4"/>
      <c r="BR192" s="5"/>
      <c r="BS192" s="4"/>
      <c r="BV192" s="5"/>
      <c r="BW192" s="4"/>
      <c r="BZ192" s="5"/>
      <c r="CA192" s="4"/>
      <c r="CD192" s="5"/>
      <c r="CE192" s="4"/>
      <c r="CF192" s="5"/>
      <c r="CG192" s="4"/>
      <c r="CH192" s="5"/>
      <c r="CI192" s="4"/>
      <c r="CJ192" s="5"/>
      <c r="CL192" s="5"/>
      <c r="CN192" s="5"/>
      <c r="CO192" s="4"/>
      <c r="CP192" s="5"/>
      <c r="CQ192" s="4"/>
      <c r="CR192" s="5"/>
      <c r="CS192" s="4"/>
      <c r="CT192" s="5"/>
      <c r="CU192" s="4"/>
      <c r="CV192" s="5"/>
      <c r="CW192" s="4"/>
      <c r="CX192" s="5"/>
      <c r="CY192" s="4"/>
      <c r="CZ192" s="266"/>
      <c r="DA192" s="267"/>
      <c r="DB192" s="266"/>
      <c r="DC192" s="267"/>
      <c r="DD192" s="266"/>
      <c r="DE192" s="267"/>
      <c r="DF192" s="66"/>
      <c r="DG192" s="67"/>
      <c r="DH192" s="66"/>
      <c r="DI192" s="67"/>
      <c r="DJ192" s="66"/>
      <c r="DK192" s="67"/>
      <c r="DL192" s="66"/>
      <c r="DM192" s="67"/>
      <c r="DN192" s="66"/>
      <c r="DO192" s="67"/>
      <c r="DP192" s="66"/>
      <c r="DQ192" s="67"/>
      <c r="DR192" s="66"/>
      <c r="DS192" s="67"/>
      <c r="DT192" s="66"/>
      <c r="DU192" s="67"/>
      <c r="DV192" s="66"/>
      <c r="DW192" s="67"/>
      <c r="DX192" s="66"/>
      <c r="DY192" s="67"/>
      <c r="DZ192" s="66"/>
      <c r="EA192" s="67"/>
      <c r="EB192" s="66"/>
      <c r="EC192" s="67"/>
      <c r="ED192" s="66"/>
      <c r="EE192" s="67"/>
      <c r="EF192" s="66"/>
      <c r="EG192" s="67"/>
      <c r="EH192" s="66"/>
      <c r="EI192" s="67"/>
      <c r="EJ192" s="66"/>
      <c r="EK192" s="67"/>
      <c r="EL192" s="66"/>
      <c r="EM192" s="67"/>
      <c r="EN192" s="66"/>
      <c r="EO192" s="67"/>
      <c r="EP192" s="66"/>
      <c r="EQ192" s="67"/>
      <c r="ER192" s="66"/>
      <c r="ES192" s="67"/>
      <c r="ET192" s="66"/>
      <c r="EU192" s="67"/>
      <c r="EV192" s="66"/>
      <c r="EW192" s="67"/>
      <c r="EX192" s="66"/>
      <c r="EY192" s="67"/>
      <c r="EZ192" s="66"/>
      <c r="FA192" s="67"/>
      <c r="FB192" s="66"/>
      <c r="FC192" s="67"/>
      <c r="FD192" s="66"/>
      <c r="FE192" s="67"/>
      <c r="FF192" s="66"/>
      <c r="FG192" s="67"/>
      <c r="FH192" s="66"/>
      <c r="FI192" s="67"/>
      <c r="FJ192" s="66"/>
      <c r="FK192" s="67"/>
      <c r="FL192" s="66"/>
      <c r="FM192" s="67"/>
      <c r="FN192" s="66"/>
      <c r="FO192" s="67"/>
      <c r="FP192" s="66"/>
      <c r="FQ192" s="67"/>
      <c r="FR192" s="66"/>
      <c r="FS192" s="67"/>
      <c r="FT192" s="66"/>
      <c r="FU192" s="67"/>
      <c r="FV192" s="66"/>
      <c r="FW192" s="67"/>
      <c r="FX192" s="66"/>
      <c r="FY192" s="67"/>
      <c r="FZ192" s="66"/>
      <c r="GA192" s="67"/>
      <c r="GB192" s="66"/>
      <c r="GC192" s="67"/>
      <c r="GD192" s="66"/>
      <c r="GE192" s="67"/>
      <c r="GF192" s="66"/>
      <c r="GG192" s="67"/>
      <c r="GH192" s="66"/>
      <c r="GI192" s="67"/>
      <c r="GJ192" s="66"/>
      <c r="GK192" s="67"/>
      <c r="GL192" s="66"/>
      <c r="GM192" s="67"/>
      <c r="GN192" s="66"/>
      <c r="GO192" s="67"/>
      <c r="GP192" s="66"/>
      <c r="GQ192" s="67"/>
      <c r="GR192" s="66"/>
      <c r="GS192" s="67"/>
      <c r="GT192" s="66"/>
      <c r="GU192" s="67"/>
      <c r="GV192" s="66"/>
      <c r="GW192" s="67"/>
      <c r="GX192" s="66"/>
      <c r="GY192" s="67"/>
      <c r="GZ192" s="66"/>
      <c r="HA192" s="67"/>
      <c r="HB192" s="66"/>
      <c r="HC192" s="67"/>
      <c r="HD192" s="66"/>
      <c r="HE192" s="67"/>
      <c r="HF192" s="66"/>
      <c r="HG192" s="67"/>
      <c r="HH192" s="66"/>
      <c r="HI192" s="67"/>
      <c r="HJ192" s="66"/>
      <c r="HK192" s="67"/>
      <c r="HL192" s="66"/>
      <c r="HM192" s="67"/>
      <c r="HN192" s="66"/>
      <c r="HO192" s="67"/>
      <c r="HP192" s="66"/>
      <c r="HQ192" s="67"/>
      <c r="HR192" s="66"/>
      <c r="HS192" s="67"/>
      <c r="HT192" s="66"/>
      <c r="HU192" s="67"/>
      <c r="HV192" s="66"/>
      <c r="HW192" s="67"/>
      <c r="HX192" s="66"/>
      <c r="HY192" s="67"/>
      <c r="HZ192" s="66"/>
      <c r="IA192" s="67"/>
      <c r="IB192" s="66"/>
      <c r="IC192" s="67"/>
      <c r="ID192" s="66"/>
      <c r="IE192" s="67"/>
      <c r="IF192" s="66"/>
      <c r="IG192" s="67"/>
      <c r="IH192" s="66"/>
      <c r="II192" s="67"/>
      <c r="IJ192" s="66"/>
      <c r="IK192" s="67"/>
      <c r="IL192" s="66"/>
      <c r="IM192" s="67"/>
      <c r="IN192" s="66"/>
      <c r="IO192" s="67"/>
      <c r="IP192" s="66"/>
      <c r="IQ192" s="67"/>
      <c r="IR192" s="66"/>
      <c r="IS192" s="67"/>
      <c r="IT192" s="66"/>
      <c r="IU192" s="67"/>
      <c r="IV192" s="66"/>
      <c r="IW192" s="67"/>
      <c r="IX192" s="66"/>
      <c r="IY192" s="67"/>
      <c r="IZ192" s="66"/>
      <c r="JA192" s="67"/>
      <c r="JB192" s="66"/>
      <c r="JC192" s="67"/>
      <c r="JD192" s="66"/>
      <c r="JE192" s="67"/>
      <c r="JF192" s="66"/>
      <c r="JG192" s="67"/>
      <c r="JH192" s="66"/>
      <c r="JI192" s="67"/>
      <c r="JJ192" s="66"/>
      <c r="JK192" s="67"/>
      <c r="JL192" s="66"/>
      <c r="JM192" s="67"/>
      <c r="JN192" s="66"/>
      <c r="JO192" s="67"/>
      <c r="JP192" s="66"/>
      <c r="JQ192" s="67"/>
      <c r="JR192" s="66"/>
      <c r="JS192" s="67"/>
      <c r="JT192" s="66"/>
      <c r="JU192" s="67"/>
      <c r="JV192" s="66"/>
      <c r="JW192" s="67"/>
      <c r="JX192" s="66"/>
      <c r="JY192" s="67"/>
      <c r="JZ192" s="66"/>
      <c r="KA192" s="67"/>
      <c r="KB192" s="66"/>
      <c r="KC192" s="67"/>
      <c r="KD192" s="66"/>
      <c r="KE192" s="67"/>
      <c r="KF192" s="66"/>
      <c r="KG192" s="67"/>
      <c r="KH192" s="66"/>
      <c r="KI192" s="67"/>
      <c r="KJ192" s="66"/>
      <c r="KK192" s="67"/>
      <c r="KL192" s="66"/>
      <c r="KM192" s="67"/>
      <c r="KN192" s="66"/>
      <c r="KO192" s="67"/>
      <c r="KP192" s="66"/>
      <c r="KQ192" s="67"/>
      <c r="KR192" s="66"/>
      <c r="KS192" s="67"/>
      <c r="KT192" s="66"/>
      <c r="KU192" s="67"/>
      <c r="KV192" s="66"/>
      <c r="KW192" s="67"/>
      <c r="KX192" s="66"/>
      <c r="KY192" s="67"/>
      <c r="KZ192" s="66"/>
      <c r="LA192" s="67"/>
      <c r="LB192" s="66"/>
      <c r="LC192" s="67"/>
      <c r="LD192" s="66"/>
      <c r="LE192" s="67"/>
      <c r="LH192" s="3">
        <f t="shared" si="139"/>
        <v>2.7566357683358387</v>
      </c>
      <c r="LI192" s="10">
        <f t="shared" si="142"/>
        <v>0.5238232963745606</v>
      </c>
      <c r="LK192" s="12">
        <f t="shared" si="137"/>
        <v>2.7566357683358387</v>
      </c>
      <c r="LL192" s="10" cm="1">
        <f t="array" ref="LL192">INDEX(drag_functions_data,Q192,(2*chosen_drag_function))*$B$3</f>
        <v>0.5238232963745606</v>
      </c>
      <c r="LO192" s="3" t="e">
        <f t="shared" si="140"/>
        <v>#N/A</v>
      </c>
      <c r="LP192" s="10" t="e">
        <f t="shared" si="143"/>
        <v>#N/A</v>
      </c>
      <c r="LR192" s="12">
        <f t="shared" si="138"/>
        <v>0</v>
      </c>
      <c r="LS192" s="10" cm="1">
        <f t="array" ref="LS192">INDEX(drag_functions_data,Q192,(2*$B$6)) * $B$7</f>
        <v>0</v>
      </c>
    </row>
    <row r="193" spans="17:331" x14ac:dyDescent="0.25">
      <c r="Q193" s="38">
        <f t="shared" si="141"/>
        <v>178</v>
      </c>
      <c r="R193" s="5"/>
      <c r="T193" s="25"/>
      <c r="U193" s="26"/>
      <c r="X193" s="25">
        <v>2.7877851838099144</v>
      </c>
      <c r="Y193" s="26">
        <v>0.52228179803506203</v>
      </c>
      <c r="AA193" s="4"/>
      <c r="AB193" s="5"/>
      <c r="AC193" s="4"/>
      <c r="AF193" s="5"/>
      <c r="AG193" s="4"/>
      <c r="AJ193" s="5"/>
      <c r="AK193" s="4"/>
      <c r="AN193" s="5"/>
      <c r="AO193" s="4"/>
      <c r="AR193" s="5"/>
      <c r="AS193" s="4"/>
      <c r="AT193" s="5"/>
      <c r="AU193" s="4"/>
      <c r="AV193" s="46"/>
      <c r="AW193" s="4"/>
      <c r="AX193" s="5"/>
      <c r="AY193" s="4"/>
      <c r="AZ193" s="5"/>
      <c r="BA193" s="4"/>
      <c r="BB193" s="5"/>
      <c r="BC193" s="4"/>
      <c r="BD193" s="5"/>
      <c r="BE193" s="4"/>
      <c r="BF193" s="5"/>
      <c r="BG193" s="4"/>
      <c r="BH193" s="5"/>
      <c r="BI193" s="4"/>
      <c r="BJ193" s="5"/>
      <c r="BK193" s="4"/>
      <c r="BL193" s="5"/>
      <c r="BM193" s="4"/>
      <c r="BN193" s="5"/>
      <c r="BO193" s="4"/>
      <c r="BR193" s="5"/>
      <c r="BS193" s="4"/>
      <c r="BV193" s="5"/>
      <c r="BW193" s="4"/>
      <c r="BZ193" s="5"/>
      <c r="CA193" s="4"/>
      <c r="CD193" s="5"/>
      <c r="CE193" s="4"/>
      <c r="CF193" s="5"/>
      <c r="CG193" s="4"/>
      <c r="CH193" s="5"/>
      <c r="CI193" s="4"/>
      <c r="CJ193" s="5"/>
      <c r="CL193" s="5"/>
      <c r="CN193" s="5"/>
      <c r="CO193" s="4"/>
      <c r="CP193" s="5"/>
      <c r="CQ193" s="4"/>
      <c r="CR193" s="5"/>
      <c r="CS193" s="4"/>
      <c r="CT193" s="5"/>
      <c r="CU193" s="4"/>
      <c r="CV193" s="5"/>
      <c r="CW193" s="4"/>
      <c r="CX193" s="5"/>
      <c r="CY193" s="4"/>
      <c r="CZ193" s="266"/>
      <c r="DA193" s="267"/>
      <c r="DB193" s="266"/>
      <c r="DC193" s="267"/>
      <c r="DD193" s="266"/>
      <c r="DE193" s="267"/>
      <c r="DF193" s="66"/>
      <c r="DG193" s="67"/>
      <c r="DH193" s="66"/>
      <c r="DI193" s="67"/>
      <c r="DJ193" s="66"/>
      <c r="DK193" s="67"/>
      <c r="DL193" s="66"/>
      <c r="DM193" s="67"/>
      <c r="DN193" s="66"/>
      <c r="DO193" s="67"/>
      <c r="DP193" s="66"/>
      <c r="DQ193" s="67"/>
      <c r="DR193" s="66"/>
      <c r="DS193" s="67"/>
      <c r="DT193" s="66"/>
      <c r="DU193" s="67"/>
      <c r="DV193" s="66"/>
      <c r="DW193" s="67"/>
      <c r="DX193" s="66"/>
      <c r="DY193" s="67"/>
      <c r="DZ193" s="66"/>
      <c r="EA193" s="67"/>
      <c r="EB193" s="66"/>
      <c r="EC193" s="67"/>
      <c r="ED193" s="66"/>
      <c r="EE193" s="67"/>
      <c r="EF193" s="66"/>
      <c r="EG193" s="67"/>
      <c r="EH193" s="66"/>
      <c r="EI193" s="67"/>
      <c r="EJ193" s="66"/>
      <c r="EK193" s="67"/>
      <c r="EL193" s="66"/>
      <c r="EM193" s="67"/>
      <c r="EN193" s="66"/>
      <c r="EO193" s="67"/>
      <c r="EP193" s="66"/>
      <c r="EQ193" s="67"/>
      <c r="ER193" s="66"/>
      <c r="ES193" s="67"/>
      <c r="ET193" s="66"/>
      <c r="EU193" s="67"/>
      <c r="EV193" s="66"/>
      <c r="EW193" s="67"/>
      <c r="EX193" s="66"/>
      <c r="EY193" s="67"/>
      <c r="EZ193" s="66"/>
      <c r="FA193" s="67"/>
      <c r="FB193" s="66"/>
      <c r="FC193" s="67"/>
      <c r="FD193" s="66"/>
      <c r="FE193" s="67"/>
      <c r="FF193" s="66"/>
      <c r="FG193" s="67"/>
      <c r="FH193" s="66"/>
      <c r="FI193" s="67"/>
      <c r="FJ193" s="66"/>
      <c r="FK193" s="67"/>
      <c r="FL193" s="66"/>
      <c r="FM193" s="67"/>
      <c r="FN193" s="66"/>
      <c r="FO193" s="67"/>
      <c r="FP193" s="66"/>
      <c r="FQ193" s="67"/>
      <c r="FR193" s="66"/>
      <c r="FS193" s="67"/>
      <c r="FT193" s="66"/>
      <c r="FU193" s="67"/>
      <c r="FV193" s="66"/>
      <c r="FW193" s="67"/>
      <c r="FX193" s="66"/>
      <c r="FY193" s="67"/>
      <c r="FZ193" s="66"/>
      <c r="GA193" s="67"/>
      <c r="GB193" s="66"/>
      <c r="GC193" s="67"/>
      <c r="GD193" s="66"/>
      <c r="GE193" s="67"/>
      <c r="GF193" s="66"/>
      <c r="GG193" s="67"/>
      <c r="GH193" s="66"/>
      <c r="GI193" s="67"/>
      <c r="GJ193" s="66"/>
      <c r="GK193" s="67"/>
      <c r="GL193" s="66"/>
      <c r="GM193" s="67"/>
      <c r="GN193" s="66"/>
      <c r="GO193" s="67"/>
      <c r="GP193" s="66"/>
      <c r="GQ193" s="67"/>
      <c r="GR193" s="66"/>
      <c r="GS193" s="67"/>
      <c r="GT193" s="66"/>
      <c r="GU193" s="67"/>
      <c r="GV193" s="66"/>
      <c r="GW193" s="67"/>
      <c r="GX193" s="66"/>
      <c r="GY193" s="67"/>
      <c r="GZ193" s="66"/>
      <c r="HA193" s="67"/>
      <c r="HB193" s="66"/>
      <c r="HC193" s="67"/>
      <c r="HD193" s="66"/>
      <c r="HE193" s="67"/>
      <c r="HF193" s="66"/>
      <c r="HG193" s="67"/>
      <c r="HH193" s="66"/>
      <c r="HI193" s="67"/>
      <c r="HJ193" s="66"/>
      <c r="HK193" s="67"/>
      <c r="HL193" s="66"/>
      <c r="HM193" s="67"/>
      <c r="HN193" s="66"/>
      <c r="HO193" s="67"/>
      <c r="HP193" s="66"/>
      <c r="HQ193" s="67"/>
      <c r="HR193" s="66"/>
      <c r="HS193" s="67"/>
      <c r="HT193" s="66"/>
      <c r="HU193" s="67"/>
      <c r="HV193" s="66"/>
      <c r="HW193" s="67"/>
      <c r="HX193" s="66"/>
      <c r="HY193" s="67"/>
      <c r="HZ193" s="66"/>
      <c r="IA193" s="67"/>
      <c r="IB193" s="66"/>
      <c r="IC193" s="67"/>
      <c r="ID193" s="66"/>
      <c r="IE193" s="67"/>
      <c r="IF193" s="66"/>
      <c r="IG193" s="67"/>
      <c r="IH193" s="66"/>
      <c r="II193" s="67"/>
      <c r="IJ193" s="66"/>
      <c r="IK193" s="67"/>
      <c r="IL193" s="66"/>
      <c r="IM193" s="67"/>
      <c r="IN193" s="66"/>
      <c r="IO193" s="67"/>
      <c r="IP193" s="66"/>
      <c r="IQ193" s="67"/>
      <c r="IR193" s="66"/>
      <c r="IS193" s="67"/>
      <c r="IT193" s="66"/>
      <c r="IU193" s="67"/>
      <c r="IV193" s="66"/>
      <c r="IW193" s="67"/>
      <c r="IX193" s="66"/>
      <c r="IY193" s="67"/>
      <c r="IZ193" s="66"/>
      <c r="JA193" s="67"/>
      <c r="JB193" s="66"/>
      <c r="JC193" s="67"/>
      <c r="JD193" s="66"/>
      <c r="JE193" s="67"/>
      <c r="JF193" s="66"/>
      <c r="JG193" s="67"/>
      <c r="JH193" s="66"/>
      <c r="JI193" s="67"/>
      <c r="JJ193" s="66"/>
      <c r="JK193" s="67"/>
      <c r="JL193" s="66"/>
      <c r="JM193" s="67"/>
      <c r="JN193" s="66"/>
      <c r="JO193" s="67"/>
      <c r="JP193" s="66"/>
      <c r="JQ193" s="67"/>
      <c r="JR193" s="66"/>
      <c r="JS193" s="67"/>
      <c r="JT193" s="66"/>
      <c r="JU193" s="67"/>
      <c r="JV193" s="66"/>
      <c r="JW193" s="67"/>
      <c r="JX193" s="66"/>
      <c r="JY193" s="67"/>
      <c r="JZ193" s="66"/>
      <c r="KA193" s="67"/>
      <c r="KB193" s="66"/>
      <c r="KC193" s="67"/>
      <c r="KD193" s="66"/>
      <c r="KE193" s="67"/>
      <c r="KF193" s="66"/>
      <c r="KG193" s="67"/>
      <c r="KH193" s="66"/>
      <c r="KI193" s="67"/>
      <c r="KJ193" s="66"/>
      <c r="KK193" s="67"/>
      <c r="KL193" s="66"/>
      <c r="KM193" s="67"/>
      <c r="KN193" s="66"/>
      <c r="KO193" s="67"/>
      <c r="KP193" s="66"/>
      <c r="KQ193" s="67"/>
      <c r="KR193" s="66"/>
      <c r="KS193" s="67"/>
      <c r="KT193" s="66"/>
      <c r="KU193" s="67"/>
      <c r="KV193" s="66"/>
      <c r="KW193" s="67"/>
      <c r="KX193" s="66"/>
      <c r="KY193" s="67"/>
      <c r="KZ193" s="66"/>
      <c r="LA193" s="67"/>
      <c r="LB193" s="66"/>
      <c r="LC193" s="67"/>
      <c r="LD193" s="66"/>
      <c r="LE193" s="67"/>
      <c r="LH193" s="3">
        <f t="shared" si="139"/>
        <v>2.7877851838099144</v>
      </c>
      <c r="LI193" s="10">
        <f t="shared" si="142"/>
        <v>0.52228179803506203</v>
      </c>
      <c r="LK193" s="12">
        <f t="shared" si="137"/>
        <v>2.7877851838099144</v>
      </c>
      <c r="LL193" s="10" cm="1">
        <f t="array" ref="LL193">INDEX(drag_functions_data,Q193,(2*chosen_drag_function))*$B$3</f>
        <v>0.52228179803506203</v>
      </c>
      <c r="LO193" s="3" t="e">
        <f t="shared" si="140"/>
        <v>#N/A</v>
      </c>
      <c r="LP193" s="10" t="e">
        <f t="shared" si="143"/>
        <v>#N/A</v>
      </c>
      <c r="LR193" s="12">
        <f t="shared" si="138"/>
        <v>0</v>
      </c>
      <c r="LS193" s="10" cm="1">
        <f t="array" ref="LS193">INDEX(drag_functions_data,Q193,(2*$B$6)) * $B$7</f>
        <v>0</v>
      </c>
    </row>
    <row r="194" spans="17:331" x14ac:dyDescent="0.25">
      <c r="Q194" s="38">
        <f t="shared" si="141"/>
        <v>179</v>
      </c>
      <c r="R194" s="5"/>
      <c r="T194" s="25"/>
      <c r="U194" s="26"/>
      <c r="X194" s="25">
        <v>2.8185903751470582</v>
      </c>
      <c r="Y194" s="26">
        <v>0.5206336467339252</v>
      </c>
      <c r="AA194" s="4"/>
      <c r="AB194" s="5"/>
      <c r="AC194" s="4"/>
      <c r="AF194" s="5"/>
      <c r="AG194" s="4"/>
      <c r="AJ194" s="5"/>
      <c r="AK194" s="4"/>
      <c r="AN194" s="5"/>
      <c r="AO194" s="4"/>
      <c r="AR194" s="5"/>
      <c r="AS194" s="4"/>
      <c r="AT194" s="5"/>
      <c r="AU194" s="4"/>
      <c r="AV194" s="46"/>
      <c r="AW194" s="4"/>
      <c r="AX194" s="5"/>
      <c r="AY194" s="4"/>
      <c r="AZ194" s="5"/>
      <c r="BA194" s="4"/>
      <c r="BB194" s="5"/>
      <c r="BC194" s="4"/>
      <c r="BD194" s="5"/>
      <c r="BE194" s="4"/>
      <c r="BF194" s="5"/>
      <c r="BG194" s="4"/>
      <c r="BH194" s="5"/>
      <c r="BI194" s="4"/>
      <c r="BJ194" s="5"/>
      <c r="BK194" s="4"/>
      <c r="BL194" s="5"/>
      <c r="BM194" s="4"/>
      <c r="BN194" s="5"/>
      <c r="BO194" s="4"/>
      <c r="BR194" s="5"/>
      <c r="BS194" s="4"/>
      <c r="BV194" s="5"/>
      <c r="BW194" s="4"/>
      <c r="BZ194" s="5"/>
      <c r="CA194" s="4"/>
      <c r="CD194" s="5"/>
      <c r="CE194" s="4"/>
      <c r="CF194" s="5"/>
      <c r="CG194" s="4"/>
      <c r="CH194" s="5"/>
      <c r="CI194" s="4"/>
      <c r="CJ194" s="5"/>
      <c r="CL194" s="5"/>
      <c r="CN194" s="5"/>
      <c r="CO194" s="4"/>
      <c r="CP194" s="5"/>
      <c r="CQ194" s="4"/>
      <c r="CR194" s="5"/>
      <c r="CS194" s="4"/>
      <c r="CT194" s="5"/>
      <c r="CU194" s="4"/>
      <c r="CV194" s="5"/>
      <c r="CW194" s="4"/>
      <c r="CX194" s="5"/>
      <c r="CY194" s="4"/>
      <c r="CZ194" s="266"/>
      <c r="DA194" s="267"/>
      <c r="DB194" s="266"/>
      <c r="DC194" s="267"/>
      <c r="DD194" s="266"/>
      <c r="DE194" s="267"/>
      <c r="DF194" s="66"/>
      <c r="DG194" s="67"/>
      <c r="DH194" s="66"/>
      <c r="DI194" s="67"/>
      <c r="DJ194" s="66"/>
      <c r="DK194" s="67"/>
      <c r="DL194" s="66"/>
      <c r="DM194" s="67"/>
      <c r="DN194" s="66"/>
      <c r="DO194" s="67"/>
      <c r="DP194" s="66"/>
      <c r="DQ194" s="67"/>
      <c r="DR194" s="66"/>
      <c r="DS194" s="67"/>
      <c r="DT194" s="66"/>
      <c r="DU194" s="67"/>
      <c r="DV194" s="66"/>
      <c r="DW194" s="67"/>
      <c r="DX194" s="66"/>
      <c r="DY194" s="67"/>
      <c r="DZ194" s="66"/>
      <c r="EA194" s="67"/>
      <c r="EB194" s="66"/>
      <c r="EC194" s="67"/>
      <c r="ED194" s="66"/>
      <c r="EE194" s="67"/>
      <c r="EF194" s="66"/>
      <c r="EG194" s="67"/>
      <c r="EH194" s="66"/>
      <c r="EI194" s="67"/>
      <c r="EJ194" s="66"/>
      <c r="EK194" s="67"/>
      <c r="EL194" s="66"/>
      <c r="EM194" s="67"/>
      <c r="EN194" s="66"/>
      <c r="EO194" s="67"/>
      <c r="EP194" s="66"/>
      <c r="EQ194" s="67"/>
      <c r="ER194" s="66"/>
      <c r="ES194" s="67"/>
      <c r="ET194" s="66"/>
      <c r="EU194" s="67"/>
      <c r="EV194" s="66"/>
      <c r="EW194" s="67"/>
      <c r="EX194" s="66"/>
      <c r="EY194" s="67"/>
      <c r="EZ194" s="66"/>
      <c r="FA194" s="67"/>
      <c r="FB194" s="66"/>
      <c r="FC194" s="67"/>
      <c r="FD194" s="66"/>
      <c r="FE194" s="67"/>
      <c r="FF194" s="66"/>
      <c r="FG194" s="67"/>
      <c r="FH194" s="66"/>
      <c r="FI194" s="67"/>
      <c r="FJ194" s="66"/>
      <c r="FK194" s="67"/>
      <c r="FL194" s="66"/>
      <c r="FM194" s="67"/>
      <c r="FN194" s="66"/>
      <c r="FO194" s="67"/>
      <c r="FP194" s="66"/>
      <c r="FQ194" s="67"/>
      <c r="FR194" s="66"/>
      <c r="FS194" s="67"/>
      <c r="FT194" s="66"/>
      <c r="FU194" s="67"/>
      <c r="FV194" s="66"/>
      <c r="FW194" s="67"/>
      <c r="FX194" s="66"/>
      <c r="FY194" s="67"/>
      <c r="FZ194" s="66"/>
      <c r="GA194" s="67"/>
      <c r="GB194" s="66"/>
      <c r="GC194" s="67"/>
      <c r="GD194" s="66"/>
      <c r="GE194" s="67"/>
      <c r="GF194" s="66"/>
      <c r="GG194" s="67"/>
      <c r="GH194" s="66"/>
      <c r="GI194" s="67"/>
      <c r="GJ194" s="66"/>
      <c r="GK194" s="67"/>
      <c r="GL194" s="66"/>
      <c r="GM194" s="67"/>
      <c r="GN194" s="66"/>
      <c r="GO194" s="67"/>
      <c r="GP194" s="66"/>
      <c r="GQ194" s="67"/>
      <c r="GR194" s="66"/>
      <c r="GS194" s="67"/>
      <c r="GT194" s="66"/>
      <c r="GU194" s="67"/>
      <c r="GV194" s="66"/>
      <c r="GW194" s="67"/>
      <c r="GX194" s="66"/>
      <c r="GY194" s="67"/>
      <c r="GZ194" s="66"/>
      <c r="HA194" s="67"/>
      <c r="HB194" s="66"/>
      <c r="HC194" s="67"/>
      <c r="HD194" s="66"/>
      <c r="HE194" s="67"/>
      <c r="HF194" s="66"/>
      <c r="HG194" s="67"/>
      <c r="HH194" s="66"/>
      <c r="HI194" s="67"/>
      <c r="HJ194" s="66"/>
      <c r="HK194" s="67"/>
      <c r="HL194" s="66"/>
      <c r="HM194" s="67"/>
      <c r="HN194" s="66"/>
      <c r="HO194" s="67"/>
      <c r="HP194" s="66"/>
      <c r="HQ194" s="67"/>
      <c r="HR194" s="66"/>
      <c r="HS194" s="67"/>
      <c r="HT194" s="66"/>
      <c r="HU194" s="67"/>
      <c r="HV194" s="66"/>
      <c r="HW194" s="67"/>
      <c r="HX194" s="66"/>
      <c r="HY194" s="67"/>
      <c r="HZ194" s="66"/>
      <c r="IA194" s="67"/>
      <c r="IB194" s="66"/>
      <c r="IC194" s="67"/>
      <c r="ID194" s="66"/>
      <c r="IE194" s="67"/>
      <c r="IF194" s="66"/>
      <c r="IG194" s="67"/>
      <c r="IH194" s="66"/>
      <c r="II194" s="67"/>
      <c r="IJ194" s="66"/>
      <c r="IK194" s="67"/>
      <c r="IL194" s="66"/>
      <c r="IM194" s="67"/>
      <c r="IN194" s="66"/>
      <c r="IO194" s="67"/>
      <c r="IP194" s="66"/>
      <c r="IQ194" s="67"/>
      <c r="IR194" s="66"/>
      <c r="IS194" s="67"/>
      <c r="IT194" s="66"/>
      <c r="IU194" s="67"/>
      <c r="IV194" s="66"/>
      <c r="IW194" s="67"/>
      <c r="IX194" s="66"/>
      <c r="IY194" s="67"/>
      <c r="IZ194" s="66"/>
      <c r="JA194" s="67"/>
      <c r="JB194" s="66"/>
      <c r="JC194" s="67"/>
      <c r="JD194" s="66"/>
      <c r="JE194" s="67"/>
      <c r="JF194" s="66"/>
      <c r="JG194" s="67"/>
      <c r="JH194" s="66"/>
      <c r="JI194" s="67"/>
      <c r="JJ194" s="66"/>
      <c r="JK194" s="67"/>
      <c r="JL194" s="66"/>
      <c r="JM194" s="67"/>
      <c r="JN194" s="66"/>
      <c r="JO194" s="67"/>
      <c r="JP194" s="66"/>
      <c r="JQ194" s="67"/>
      <c r="JR194" s="66"/>
      <c r="JS194" s="67"/>
      <c r="JT194" s="66"/>
      <c r="JU194" s="67"/>
      <c r="JV194" s="66"/>
      <c r="JW194" s="67"/>
      <c r="JX194" s="66"/>
      <c r="JY194" s="67"/>
      <c r="JZ194" s="66"/>
      <c r="KA194" s="67"/>
      <c r="KB194" s="66"/>
      <c r="KC194" s="67"/>
      <c r="KD194" s="66"/>
      <c r="KE194" s="67"/>
      <c r="KF194" s="66"/>
      <c r="KG194" s="67"/>
      <c r="KH194" s="66"/>
      <c r="KI194" s="67"/>
      <c r="KJ194" s="66"/>
      <c r="KK194" s="67"/>
      <c r="KL194" s="66"/>
      <c r="KM194" s="67"/>
      <c r="KN194" s="66"/>
      <c r="KO194" s="67"/>
      <c r="KP194" s="66"/>
      <c r="KQ194" s="67"/>
      <c r="KR194" s="66"/>
      <c r="KS194" s="67"/>
      <c r="KT194" s="66"/>
      <c r="KU194" s="67"/>
      <c r="KV194" s="66"/>
      <c r="KW194" s="67"/>
      <c r="KX194" s="66"/>
      <c r="KY194" s="67"/>
      <c r="KZ194" s="66"/>
      <c r="LA194" s="67"/>
      <c r="LB194" s="66"/>
      <c r="LC194" s="67"/>
      <c r="LD194" s="66"/>
      <c r="LE194" s="67"/>
      <c r="LH194" s="3">
        <f t="shared" si="139"/>
        <v>2.8185903751470582</v>
      </c>
      <c r="LI194" s="10">
        <f t="shared" si="142"/>
        <v>0.5206336467339252</v>
      </c>
      <c r="LK194" s="12">
        <f t="shared" si="137"/>
        <v>2.8185903751470582</v>
      </c>
      <c r="LL194" s="10" cm="1">
        <f t="array" ref="LL194">INDEX(drag_functions_data,Q194,(2*chosen_drag_function))*$B$3</f>
        <v>0.5206336467339252</v>
      </c>
      <c r="LO194" s="3" t="e">
        <f t="shared" si="140"/>
        <v>#N/A</v>
      </c>
      <c r="LP194" s="10" t="e">
        <f t="shared" si="143"/>
        <v>#N/A</v>
      </c>
      <c r="LR194" s="12">
        <f t="shared" si="138"/>
        <v>0</v>
      </c>
      <c r="LS194" s="10" cm="1">
        <f t="array" ref="LS194">INDEX(drag_functions_data,Q194,(2*$B$6)) * $B$7</f>
        <v>0</v>
      </c>
    </row>
    <row r="195" spans="17:331" x14ac:dyDescent="0.25">
      <c r="Q195" s="38">
        <f t="shared" si="141"/>
        <v>180</v>
      </c>
      <c r="R195" s="5"/>
      <c r="T195" s="25"/>
      <c r="U195" s="26"/>
      <c r="X195" s="25">
        <v>2.8490625080319298</v>
      </c>
      <c r="Y195" s="26">
        <v>0.51923291883276013</v>
      </c>
      <c r="AA195" s="4"/>
      <c r="AB195" s="5"/>
      <c r="AC195" s="4"/>
      <c r="AF195" s="5"/>
      <c r="AG195" s="4"/>
      <c r="AJ195" s="5"/>
      <c r="AK195" s="4"/>
      <c r="AN195" s="5"/>
      <c r="AO195" s="4"/>
      <c r="AR195" s="5"/>
      <c r="AS195" s="4"/>
      <c r="AT195" s="5"/>
      <c r="AU195" s="4"/>
      <c r="AV195" s="46"/>
      <c r="AW195" s="4"/>
      <c r="AX195" s="5"/>
      <c r="AY195" s="4"/>
      <c r="AZ195" s="5"/>
      <c r="BA195" s="4"/>
      <c r="BB195" s="5"/>
      <c r="BC195" s="4"/>
      <c r="BD195" s="5"/>
      <c r="BE195" s="4"/>
      <c r="BF195" s="5"/>
      <c r="BG195" s="4"/>
      <c r="BH195" s="5"/>
      <c r="BI195" s="4"/>
      <c r="BJ195" s="5"/>
      <c r="BK195" s="4"/>
      <c r="BL195" s="5"/>
      <c r="BM195" s="4"/>
      <c r="BN195" s="5"/>
      <c r="BO195" s="4"/>
      <c r="BR195" s="5"/>
      <c r="BS195" s="4"/>
      <c r="BV195" s="5"/>
      <c r="BW195" s="4"/>
      <c r="BZ195" s="5"/>
      <c r="CA195" s="4"/>
      <c r="CD195" s="5"/>
      <c r="CE195" s="4"/>
      <c r="CF195" s="5"/>
      <c r="CG195" s="4"/>
      <c r="CH195" s="5"/>
      <c r="CI195" s="4"/>
      <c r="CJ195" s="5"/>
      <c r="CL195" s="5"/>
      <c r="CN195" s="5"/>
      <c r="CO195" s="4"/>
      <c r="CP195" s="5"/>
      <c r="CQ195" s="4"/>
      <c r="CR195" s="5"/>
      <c r="CS195" s="4"/>
      <c r="CT195" s="5"/>
      <c r="CU195" s="4"/>
      <c r="CV195" s="5"/>
      <c r="CW195" s="4"/>
      <c r="CX195" s="5"/>
      <c r="CY195" s="4"/>
      <c r="CZ195" s="266"/>
      <c r="DA195" s="267"/>
      <c r="DB195" s="266"/>
      <c r="DC195" s="267"/>
      <c r="DD195" s="266"/>
      <c r="DE195" s="267"/>
      <c r="DF195" s="66"/>
      <c r="DG195" s="67"/>
      <c r="DH195" s="66"/>
      <c r="DI195" s="67"/>
      <c r="DJ195" s="66"/>
      <c r="DK195" s="67"/>
      <c r="DL195" s="66"/>
      <c r="DM195" s="67"/>
      <c r="DN195" s="66"/>
      <c r="DO195" s="67"/>
      <c r="DP195" s="66"/>
      <c r="DQ195" s="67"/>
      <c r="DR195" s="66"/>
      <c r="DS195" s="67"/>
      <c r="DT195" s="66"/>
      <c r="DU195" s="67"/>
      <c r="DV195" s="66"/>
      <c r="DW195" s="67"/>
      <c r="DX195" s="66"/>
      <c r="DY195" s="67"/>
      <c r="DZ195" s="66"/>
      <c r="EA195" s="67"/>
      <c r="EB195" s="66"/>
      <c r="EC195" s="67"/>
      <c r="ED195" s="66"/>
      <c r="EE195" s="67"/>
      <c r="EF195" s="66"/>
      <c r="EG195" s="67"/>
      <c r="EH195" s="66"/>
      <c r="EI195" s="67"/>
      <c r="EJ195" s="66"/>
      <c r="EK195" s="67"/>
      <c r="EL195" s="66"/>
      <c r="EM195" s="67"/>
      <c r="EN195" s="66"/>
      <c r="EO195" s="67"/>
      <c r="EP195" s="66"/>
      <c r="EQ195" s="67"/>
      <c r="ER195" s="66"/>
      <c r="ES195" s="67"/>
      <c r="ET195" s="66"/>
      <c r="EU195" s="67"/>
      <c r="EV195" s="66"/>
      <c r="EW195" s="67"/>
      <c r="EX195" s="66"/>
      <c r="EY195" s="67"/>
      <c r="EZ195" s="66"/>
      <c r="FA195" s="67"/>
      <c r="FB195" s="66"/>
      <c r="FC195" s="67"/>
      <c r="FD195" s="66"/>
      <c r="FE195" s="67"/>
      <c r="FF195" s="66"/>
      <c r="FG195" s="67"/>
      <c r="FH195" s="66"/>
      <c r="FI195" s="67"/>
      <c r="FJ195" s="66"/>
      <c r="FK195" s="67"/>
      <c r="FL195" s="66"/>
      <c r="FM195" s="67"/>
      <c r="FN195" s="66"/>
      <c r="FO195" s="67"/>
      <c r="FP195" s="66"/>
      <c r="FQ195" s="67"/>
      <c r="FR195" s="66"/>
      <c r="FS195" s="67"/>
      <c r="FT195" s="66"/>
      <c r="FU195" s="67"/>
      <c r="FV195" s="66"/>
      <c r="FW195" s="67"/>
      <c r="FX195" s="66"/>
      <c r="FY195" s="67"/>
      <c r="FZ195" s="66"/>
      <c r="GA195" s="67"/>
      <c r="GB195" s="66"/>
      <c r="GC195" s="67"/>
      <c r="GD195" s="66"/>
      <c r="GE195" s="67"/>
      <c r="GF195" s="66"/>
      <c r="GG195" s="67"/>
      <c r="GH195" s="66"/>
      <c r="GI195" s="67"/>
      <c r="GJ195" s="66"/>
      <c r="GK195" s="67"/>
      <c r="GL195" s="66"/>
      <c r="GM195" s="67"/>
      <c r="GN195" s="66"/>
      <c r="GO195" s="67"/>
      <c r="GP195" s="66"/>
      <c r="GQ195" s="67"/>
      <c r="GR195" s="66"/>
      <c r="GS195" s="67"/>
      <c r="GT195" s="66"/>
      <c r="GU195" s="67"/>
      <c r="GV195" s="66"/>
      <c r="GW195" s="67"/>
      <c r="GX195" s="66"/>
      <c r="GY195" s="67"/>
      <c r="GZ195" s="66"/>
      <c r="HA195" s="67"/>
      <c r="HB195" s="66"/>
      <c r="HC195" s="67"/>
      <c r="HD195" s="66"/>
      <c r="HE195" s="67"/>
      <c r="HF195" s="66"/>
      <c r="HG195" s="67"/>
      <c r="HH195" s="66"/>
      <c r="HI195" s="67"/>
      <c r="HJ195" s="66"/>
      <c r="HK195" s="67"/>
      <c r="HL195" s="66"/>
      <c r="HM195" s="67"/>
      <c r="HN195" s="66"/>
      <c r="HO195" s="67"/>
      <c r="HP195" s="66"/>
      <c r="HQ195" s="67"/>
      <c r="HR195" s="66"/>
      <c r="HS195" s="67"/>
      <c r="HT195" s="66"/>
      <c r="HU195" s="67"/>
      <c r="HV195" s="66"/>
      <c r="HW195" s="67"/>
      <c r="HX195" s="66"/>
      <c r="HY195" s="67"/>
      <c r="HZ195" s="66"/>
      <c r="IA195" s="67"/>
      <c r="IB195" s="66"/>
      <c r="IC195" s="67"/>
      <c r="ID195" s="66"/>
      <c r="IE195" s="67"/>
      <c r="IF195" s="66"/>
      <c r="IG195" s="67"/>
      <c r="IH195" s="66"/>
      <c r="II195" s="67"/>
      <c r="IJ195" s="66"/>
      <c r="IK195" s="67"/>
      <c r="IL195" s="66"/>
      <c r="IM195" s="67"/>
      <c r="IN195" s="66"/>
      <c r="IO195" s="67"/>
      <c r="IP195" s="66"/>
      <c r="IQ195" s="67"/>
      <c r="IR195" s="66"/>
      <c r="IS195" s="67"/>
      <c r="IT195" s="66"/>
      <c r="IU195" s="67"/>
      <c r="IV195" s="66"/>
      <c r="IW195" s="67"/>
      <c r="IX195" s="66"/>
      <c r="IY195" s="67"/>
      <c r="IZ195" s="66"/>
      <c r="JA195" s="67"/>
      <c r="JB195" s="66"/>
      <c r="JC195" s="67"/>
      <c r="JD195" s="66"/>
      <c r="JE195" s="67"/>
      <c r="JF195" s="66"/>
      <c r="JG195" s="67"/>
      <c r="JH195" s="66"/>
      <c r="JI195" s="67"/>
      <c r="JJ195" s="66"/>
      <c r="JK195" s="67"/>
      <c r="JL195" s="66"/>
      <c r="JM195" s="67"/>
      <c r="JN195" s="66"/>
      <c r="JO195" s="67"/>
      <c r="JP195" s="66"/>
      <c r="JQ195" s="67"/>
      <c r="JR195" s="66"/>
      <c r="JS195" s="67"/>
      <c r="JT195" s="66"/>
      <c r="JU195" s="67"/>
      <c r="JV195" s="66"/>
      <c r="JW195" s="67"/>
      <c r="JX195" s="66"/>
      <c r="JY195" s="67"/>
      <c r="JZ195" s="66"/>
      <c r="KA195" s="67"/>
      <c r="KB195" s="66"/>
      <c r="KC195" s="67"/>
      <c r="KD195" s="66"/>
      <c r="KE195" s="67"/>
      <c r="KF195" s="66"/>
      <c r="KG195" s="67"/>
      <c r="KH195" s="66"/>
      <c r="KI195" s="67"/>
      <c r="KJ195" s="66"/>
      <c r="KK195" s="67"/>
      <c r="KL195" s="66"/>
      <c r="KM195" s="67"/>
      <c r="KN195" s="66"/>
      <c r="KO195" s="67"/>
      <c r="KP195" s="66"/>
      <c r="KQ195" s="67"/>
      <c r="KR195" s="66"/>
      <c r="KS195" s="67"/>
      <c r="KT195" s="66"/>
      <c r="KU195" s="67"/>
      <c r="KV195" s="66"/>
      <c r="KW195" s="67"/>
      <c r="KX195" s="66"/>
      <c r="KY195" s="67"/>
      <c r="KZ195" s="66"/>
      <c r="LA195" s="67"/>
      <c r="LB195" s="66"/>
      <c r="LC195" s="67"/>
      <c r="LD195" s="66"/>
      <c r="LE195" s="67"/>
      <c r="LH195" s="3">
        <f t="shared" si="139"/>
        <v>2.8490625080319298</v>
      </c>
      <c r="LI195" s="10">
        <f t="shared" si="142"/>
        <v>0.51923291883276013</v>
      </c>
      <c r="LK195" s="12">
        <f t="shared" si="137"/>
        <v>2.8490625080319298</v>
      </c>
      <c r="LL195" s="10" cm="1">
        <f t="array" ref="LL195">INDEX(drag_functions_data,Q195,(2*chosen_drag_function))*$B$3</f>
        <v>0.51923291883276013</v>
      </c>
      <c r="LO195" s="3" t="e">
        <f t="shared" si="140"/>
        <v>#N/A</v>
      </c>
      <c r="LP195" s="10" t="e">
        <f t="shared" si="143"/>
        <v>#N/A</v>
      </c>
      <c r="LR195" s="12">
        <f t="shared" si="138"/>
        <v>0</v>
      </c>
      <c r="LS195" s="10" cm="1">
        <f t="array" ref="LS195">INDEX(drag_functions_data,Q195,(2*$B$6)) * $B$7</f>
        <v>0</v>
      </c>
    </row>
    <row r="196" spans="17:331" x14ac:dyDescent="0.25">
      <c r="Q196" s="38">
        <f t="shared" si="141"/>
        <v>181</v>
      </c>
      <c r="R196" s="5"/>
      <c r="T196" s="25"/>
      <c r="U196" s="26"/>
      <c r="X196" s="25">
        <v>2.8792121572532214</v>
      </c>
      <c r="Y196" s="26">
        <v>0.51795320979432879</v>
      </c>
      <c r="AA196" s="4"/>
      <c r="AB196" s="5"/>
      <c r="AC196" s="4"/>
      <c r="AF196" s="5"/>
      <c r="AG196" s="4"/>
      <c r="AJ196" s="5"/>
      <c r="AK196" s="4"/>
      <c r="AN196" s="5"/>
      <c r="AO196" s="4"/>
      <c r="AR196" s="5"/>
      <c r="AS196" s="4"/>
      <c r="AT196" s="5"/>
      <c r="AU196" s="4"/>
      <c r="AV196" s="46"/>
      <c r="AW196" s="4"/>
      <c r="AX196" s="5"/>
      <c r="AY196" s="4"/>
      <c r="AZ196" s="5"/>
      <c r="BA196" s="4"/>
      <c r="BB196" s="5"/>
      <c r="BC196" s="4"/>
      <c r="BD196" s="5"/>
      <c r="BE196" s="4"/>
      <c r="BF196" s="5"/>
      <c r="BG196" s="4"/>
      <c r="BH196" s="5"/>
      <c r="BI196" s="4"/>
      <c r="BJ196" s="5"/>
      <c r="BK196" s="4"/>
      <c r="BL196" s="5"/>
      <c r="BM196" s="4"/>
      <c r="BN196" s="5"/>
      <c r="BO196" s="4"/>
      <c r="BR196" s="5"/>
      <c r="BS196" s="4"/>
      <c r="BV196" s="5"/>
      <c r="BW196" s="4"/>
      <c r="BZ196" s="5"/>
      <c r="CA196" s="4"/>
      <c r="CD196" s="5"/>
      <c r="CE196" s="4"/>
      <c r="CF196" s="5"/>
      <c r="CG196" s="4"/>
      <c r="CH196" s="5"/>
      <c r="CI196" s="4"/>
      <c r="CJ196" s="5"/>
      <c r="CL196" s="5"/>
      <c r="CN196" s="5"/>
      <c r="CO196" s="4"/>
      <c r="CP196" s="5"/>
      <c r="CQ196" s="4"/>
      <c r="CR196" s="5"/>
      <c r="CS196" s="4"/>
      <c r="CT196" s="5"/>
      <c r="CU196" s="4"/>
      <c r="CV196" s="5"/>
      <c r="CW196" s="4"/>
      <c r="CX196" s="5"/>
      <c r="CY196" s="4"/>
      <c r="CZ196" s="266"/>
      <c r="DA196" s="267"/>
      <c r="DB196" s="266"/>
      <c r="DC196" s="267"/>
      <c r="DD196" s="266"/>
      <c r="DE196" s="267"/>
      <c r="DF196" s="66"/>
      <c r="DG196" s="67"/>
      <c r="DH196" s="66"/>
      <c r="DI196" s="67"/>
      <c r="DJ196" s="66"/>
      <c r="DK196" s="67"/>
      <c r="DL196" s="66"/>
      <c r="DM196" s="67"/>
      <c r="DN196" s="66"/>
      <c r="DO196" s="67"/>
      <c r="DP196" s="66"/>
      <c r="DQ196" s="67"/>
      <c r="DR196" s="66"/>
      <c r="DS196" s="67"/>
      <c r="DT196" s="66"/>
      <c r="DU196" s="67"/>
      <c r="DV196" s="66"/>
      <c r="DW196" s="67"/>
      <c r="DX196" s="66"/>
      <c r="DY196" s="67"/>
      <c r="DZ196" s="66"/>
      <c r="EA196" s="67"/>
      <c r="EB196" s="66"/>
      <c r="EC196" s="67"/>
      <c r="ED196" s="66"/>
      <c r="EE196" s="67"/>
      <c r="EF196" s="66"/>
      <c r="EG196" s="67"/>
      <c r="EH196" s="66"/>
      <c r="EI196" s="67"/>
      <c r="EJ196" s="66"/>
      <c r="EK196" s="67"/>
      <c r="EL196" s="66"/>
      <c r="EM196" s="67"/>
      <c r="EN196" s="66"/>
      <c r="EO196" s="67"/>
      <c r="EP196" s="66"/>
      <c r="EQ196" s="67"/>
      <c r="ER196" s="66"/>
      <c r="ES196" s="67"/>
      <c r="ET196" s="66"/>
      <c r="EU196" s="67"/>
      <c r="EV196" s="66"/>
      <c r="EW196" s="67"/>
      <c r="EX196" s="66"/>
      <c r="EY196" s="67"/>
      <c r="EZ196" s="66"/>
      <c r="FA196" s="67"/>
      <c r="FB196" s="66"/>
      <c r="FC196" s="67"/>
      <c r="FD196" s="66"/>
      <c r="FE196" s="67"/>
      <c r="FF196" s="66"/>
      <c r="FG196" s="67"/>
      <c r="FH196" s="66"/>
      <c r="FI196" s="67"/>
      <c r="FJ196" s="66"/>
      <c r="FK196" s="67"/>
      <c r="FL196" s="66"/>
      <c r="FM196" s="67"/>
      <c r="FN196" s="66"/>
      <c r="FO196" s="67"/>
      <c r="FP196" s="66"/>
      <c r="FQ196" s="67"/>
      <c r="FR196" s="66"/>
      <c r="FS196" s="67"/>
      <c r="FT196" s="66"/>
      <c r="FU196" s="67"/>
      <c r="FV196" s="66"/>
      <c r="FW196" s="67"/>
      <c r="FX196" s="66"/>
      <c r="FY196" s="67"/>
      <c r="FZ196" s="66"/>
      <c r="GA196" s="67"/>
      <c r="GB196" s="66"/>
      <c r="GC196" s="67"/>
      <c r="GD196" s="66"/>
      <c r="GE196" s="67"/>
      <c r="GF196" s="66"/>
      <c r="GG196" s="67"/>
      <c r="GH196" s="66"/>
      <c r="GI196" s="67"/>
      <c r="GJ196" s="66"/>
      <c r="GK196" s="67"/>
      <c r="GL196" s="66"/>
      <c r="GM196" s="67"/>
      <c r="GN196" s="66"/>
      <c r="GO196" s="67"/>
      <c r="GP196" s="66"/>
      <c r="GQ196" s="67"/>
      <c r="GR196" s="66"/>
      <c r="GS196" s="67"/>
      <c r="GT196" s="66"/>
      <c r="GU196" s="67"/>
      <c r="GV196" s="66"/>
      <c r="GW196" s="67"/>
      <c r="GX196" s="66"/>
      <c r="GY196" s="67"/>
      <c r="GZ196" s="66"/>
      <c r="HA196" s="67"/>
      <c r="HB196" s="66"/>
      <c r="HC196" s="67"/>
      <c r="HD196" s="66"/>
      <c r="HE196" s="67"/>
      <c r="HF196" s="66"/>
      <c r="HG196" s="67"/>
      <c r="HH196" s="66"/>
      <c r="HI196" s="67"/>
      <c r="HJ196" s="66"/>
      <c r="HK196" s="67"/>
      <c r="HL196" s="66"/>
      <c r="HM196" s="67"/>
      <c r="HN196" s="66"/>
      <c r="HO196" s="67"/>
      <c r="HP196" s="66"/>
      <c r="HQ196" s="67"/>
      <c r="HR196" s="66"/>
      <c r="HS196" s="67"/>
      <c r="HT196" s="66"/>
      <c r="HU196" s="67"/>
      <c r="HV196" s="66"/>
      <c r="HW196" s="67"/>
      <c r="HX196" s="66"/>
      <c r="HY196" s="67"/>
      <c r="HZ196" s="66"/>
      <c r="IA196" s="67"/>
      <c r="IB196" s="66"/>
      <c r="IC196" s="67"/>
      <c r="ID196" s="66"/>
      <c r="IE196" s="67"/>
      <c r="IF196" s="66"/>
      <c r="IG196" s="67"/>
      <c r="IH196" s="66"/>
      <c r="II196" s="67"/>
      <c r="IJ196" s="66"/>
      <c r="IK196" s="67"/>
      <c r="IL196" s="66"/>
      <c r="IM196" s="67"/>
      <c r="IN196" s="66"/>
      <c r="IO196" s="67"/>
      <c r="IP196" s="66"/>
      <c r="IQ196" s="67"/>
      <c r="IR196" s="66"/>
      <c r="IS196" s="67"/>
      <c r="IT196" s="66"/>
      <c r="IU196" s="67"/>
      <c r="IV196" s="66"/>
      <c r="IW196" s="67"/>
      <c r="IX196" s="66"/>
      <c r="IY196" s="67"/>
      <c r="IZ196" s="66"/>
      <c r="JA196" s="67"/>
      <c r="JB196" s="66"/>
      <c r="JC196" s="67"/>
      <c r="JD196" s="66"/>
      <c r="JE196" s="67"/>
      <c r="JF196" s="66"/>
      <c r="JG196" s="67"/>
      <c r="JH196" s="66"/>
      <c r="JI196" s="67"/>
      <c r="JJ196" s="66"/>
      <c r="JK196" s="67"/>
      <c r="JL196" s="66"/>
      <c r="JM196" s="67"/>
      <c r="JN196" s="66"/>
      <c r="JO196" s="67"/>
      <c r="JP196" s="66"/>
      <c r="JQ196" s="67"/>
      <c r="JR196" s="66"/>
      <c r="JS196" s="67"/>
      <c r="JT196" s="66"/>
      <c r="JU196" s="67"/>
      <c r="JV196" s="66"/>
      <c r="JW196" s="67"/>
      <c r="JX196" s="66"/>
      <c r="JY196" s="67"/>
      <c r="JZ196" s="66"/>
      <c r="KA196" s="67"/>
      <c r="KB196" s="66"/>
      <c r="KC196" s="67"/>
      <c r="KD196" s="66"/>
      <c r="KE196" s="67"/>
      <c r="KF196" s="66"/>
      <c r="KG196" s="67"/>
      <c r="KH196" s="66"/>
      <c r="KI196" s="67"/>
      <c r="KJ196" s="66"/>
      <c r="KK196" s="67"/>
      <c r="KL196" s="66"/>
      <c r="KM196" s="67"/>
      <c r="KN196" s="66"/>
      <c r="KO196" s="67"/>
      <c r="KP196" s="66"/>
      <c r="KQ196" s="67"/>
      <c r="KR196" s="66"/>
      <c r="KS196" s="67"/>
      <c r="KT196" s="66"/>
      <c r="KU196" s="67"/>
      <c r="KV196" s="66"/>
      <c r="KW196" s="67"/>
      <c r="KX196" s="66"/>
      <c r="KY196" s="67"/>
      <c r="KZ196" s="66"/>
      <c r="LA196" s="67"/>
      <c r="LB196" s="66"/>
      <c r="LC196" s="67"/>
      <c r="LD196" s="66"/>
      <c r="LE196" s="67"/>
      <c r="LH196" s="3">
        <f t="shared" si="139"/>
        <v>2.8792121572532214</v>
      </c>
      <c r="LI196" s="10">
        <f t="shared" si="142"/>
        <v>0.51795320979432879</v>
      </c>
      <c r="LK196" s="12">
        <f t="shared" si="137"/>
        <v>2.8792121572532214</v>
      </c>
      <c r="LL196" s="10" cm="1">
        <f t="array" ref="LL196">INDEX(drag_functions_data,Q196,(2*chosen_drag_function))*$B$3</f>
        <v>0.51795320979432879</v>
      </c>
      <c r="LO196" s="3" t="e">
        <f t="shared" si="140"/>
        <v>#N/A</v>
      </c>
      <c r="LP196" s="10" t="e">
        <f t="shared" si="143"/>
        <v>#N/A</v>
      </c>
      <c r="LR196" s="12">
        <f t="shared" si="138"/>
        <v>0</v>
      </c>
      <c r="LS196" s="10" cm="1">
        <f t="array" ref="LS196">INDEX(drag_functions_data,Q196,(2*$B$6)) * $B$7</f>
        <v>0</v>
      </c>
    </row>
    <row r="197" spans="17:331" x14ac:dyDescent="0.25">
      <c r="Q197" s="38">
        <f t="shared" si="141"/>
        <v>182</v>
      </c>
      <c r="R197" s="5"/>
      <c r="T197" s="25"/>
      <c r="U197" s="26"/>
      <c r="X197" s="25">
        <v>2.9090493495773333</v>
      </c>
      <c r="Y197" s="26">
        <v>0.51678881726819736</v>
      </c>
      <c r="AA197" s="4"/>
      <c r="AB197" s="5"/>
      <c r="AC197" s="4"/>
      <c r="AF197" s="5"/>
      <c r="AG197" s="4"/>
      <c r="AJ197" s="5"/>
      <c r="AK197" s="4"/>
      <c r="AN197" s="5"/>
      <c r="AO197" s="4"/>
      <c r="AR197" s="5"/>
      <c r="AS197" s="4"/>
      <c r="AT197" s="5"/>
      <c r="AU197" s="4"/>
      <c r="AV197" s="46"/>
      <c r="AW197" s="4"/>
      <c r="AX197" s="5"/>
      <c r="AY197" s="4"/>
      <c r="AZ197" s="5"/>
      <c r="BA197" s="4"/>
      <c r="BB197" s="5"/>
      <c r="BC197" s="4"/>
      <c r="BD197" s="5"/>
      <c r="BE197" s="4"/>
      <c r="BF197" s="5"/>
      <c r="BG197" s="4"/>
      <c r="BH197" s="5"/>
      <c r="BI197" s="4"/>
      <c r="BJ197" s="5"/>
      <c r="BK197" s="4"/>
      <c r="BL197" s="5"/>
      <c r="BM197" s="4"/>
      <c r="BN197" s="5"/>
      <c r="BO197" s="4"/>
      <c r="BR197" s="5"/>
      <c r="BS197" s="4"/>
      <c r="BV197" s="5"/>
      <c r="BW197" s="4"/>
      <c r="BZ197" s="5"/>
      <c r="CA197" s="4"/>
      <c r="CD197" s="5"/>
      <c r="CE197" s="4"/>
      <c r="CF197" s="5"/>
      <c r="CG197" s="4"/>
      <c r="CH197" s="5"/>
      <c r="CI197" s="4"/>
      <c r="CJ197" s="5"/>
      <c r="CL197" s="5"/>
      <c r="CN197" s="5"/>
      <c r="CO197" s="4"/>
      <c r="CP197" s="5"/>
      <c r="CQ197" s="4"/>
      <c r="CR197" s="5"/>
      <c r="CS197" s="4"/>
      <c r="CT197" s="5"/>
      <c r="CU197" s="4"/>
      <c r="CV197" s="5"/>
      <c r="CW197" s="4"/>
      <c r="CX197" s="5"/>
      <c r="CY197" s="4"/>
      <c r="CZ197" s="266"/>
      <c r="DA197" s="267"/>
      <c r="DB197" s="266"/>
      <c r="DC197" s="267"/>
      <c r="DD197" s="266"/>
      <c r="DE197" s="267"/>
      <c r="DF197" s="66"/>
      <c r="DG197" s="67"/>
      <c r="DH197" s="66"/>
      <c r="DI197" s="67"/>
      <c r="DJ197" s="66"/>
      <c r="DK197" s="67"/>
      <c r="DL197" s="66"/>
      <c r="DM197" s="67"/>
      <c r="DN197" s="66"/>
      <c r="DO197" s="67"/>
      <c r="DP197" s="66"/>
      <c r="DQ197" s="67"/>
      <c r="DR197" s="66"/>
      <c r="DS197" s="67"/>
      <c r="DT197" s="66"/>
      <c r="DU197" s="67"/>
      <c r="DV197" s="66"/>
      <c r="DW197" s="67"/>
      <c r="DX197" s="66"/>
      <c r="DY197" s="67"/>
      <c r="DZ197" s="66"/>
      <c r="EA197" s="67"/>
      <c r="EB197" s="66"/>
      <c r="EC197" s="67"/>
      <c r="ED197" s="66"/>
      <c r="EE197" s="67"/>
      <c r="EF197" s="66"/>
      <c r="EG197" s="67"/>
      <c r="EH197" s="66"/>
      <c r="EI197" s="67"/>
      <c r="EJ197" s="66"/>
      <c r="EK197" s="67"/>
      <c r="EL197" s="66"/>
      <c r="EM197" s="67"/>
      <c r="EN197" s="66"/>
      <c r="EO197" s="67"/>
      <c r="EP197" s="66"/>
      <c r="EQ197" s="67"/>
      <c r="ER197" s="66"/>
      <c r="ES197" s="67"/>
      <c r="ET197" s="66"/>
      <c r="EU197" s="67"/>
      <c r="EV197" s="66"/>
      <c r="EW197" s="67"/>
      <c r="EX197" s="66"/>
      <c r="EY197" s="67"/>
      <c r="EZ197" s="66"/>
      <c r="FA197" s="67"/>
      <c r="FB197" s="66"/>
      <c r="FC197" s="67"/>
      <c r="FD197" s="66"/>
      <c r="FE197" s="67"/>
      <c r="FF197" s="66"/>
      <c r="FG197" s="67"/>
      <c r="FH197" s="66"/>
      <c r="FI197" s="67"/>
      <c r="FJ197" s="66"/>
      <c r="FK197" s="67"/>
      <c r="FL197" s="66"/>
      <c r="FM197" s="67"/>
      <c r="FN197" s="66"/>
      <c r="FO197" s="67"/>
      <c r="FP197" s="66"/>
      <c r="FQ197" s="67"/>
      <c r="FR197" s="66"/>
      <c r="FS197" s="67"/>
      <c r="FT197" s="66"/>
      <c r="FU197" s="67"/>
      <c r="FV197" s="66"/>
      <c r="FW197" s="67"/>
      <c r="FX197" s="66"/>
      <c r="FY197" s="67"/>
      <c r="FZ197" s="66"/>
      <c r="GA197" s="67"/>
      <c r="GB197" s="66"/>
      <c r="GC197" s="67"/>
      <c r="GD197" s="66"/>
      <c r="GE197" s="67"/>
      <c r="GF197" s="66"/>
      <c r="GG197" s="67"/>
      <c r="GH197" s="66"/>
      <c r="GI197" s="67"/>
      <c r="GJ197" s="66"/>
      <c r="GK197" s="67"/>
      <c r="GL197" s="66"/>
      <c r="GM197" s="67"/>
      <c r="GN197" s="66"/>
      <c r="GO197" s="67"/>
      <c r="GP197" s="66"/>
      <c r="GQ197" s="67"/>
      <c r="GR197" s="66"/>
      <c r="GS197" s="67"/>
      <c r="GT197" s="66"/>
      <c r="GU197" s="67"/>
      <c r="GV197" s="66"/>
      <c r="GW197" s="67"/>
      <c r="GX197" s="66"/>
      <c r="GY197" s="67"/>
      <c r="GZ197" s="66"/>
      <c r="HA197" s="67"/>
      <c r="HB197" s="66"/>
      <c r="HC197" s="67"/>
      <c r="HD197" s="66"/>
      <c r="HE197" s="67"/>
      <c r="HF197" s="66"/>
      <c r="HG197" s="67"/>
      <c r="HH197" s="66"/>
      <c r="HI197" s="67"/>
      <c r="HJ197" s="66"/>
      <c r="HK197" s="67"/>
      <c r="HL197" s="66"/>
      <c r="HM197" s="67"/>
      <c r="HN197" s="66"/>
      <c r="HO197" s="67"/>
      <c r="HP197" s="66"/>
      <c r="HQ197" s="67"/>
      <c r="HR197" s="66"/>
      <c r="HS197" s="67"/>
      <c r="HT197" s="66"/>
      <c r="HU197" s="67"/>
      <c r="HV197" s="66"/>
      <c r="HW197" s="67"/>
      <c r="HX197" s="66"/>
      <c r="HY197" s="67"/>
      <c r="HZ197" s="66"/>
      <c r="IA197" s="67"/>
      <c r="IB197" s="66"/>
      <c r="IC197" s="67"/>
      <c r="ID197" s="66"/>
      <c r="IE197" s="67"/>
      <c r="IF197" s="66"/>
      <c r="IG197" s="67"/>
      <c r="IH197" s="66"/>
      <c r="II197" s="67"/>
      <c r="IJ197" s="66"/>
      <c r="IK197" s="67"/>
      <c r="IL197" s="66"/>
      <c r="IM197" s="67"/>
      <c r="IN197" s="66"/>
      <c r="IO197" s="67"/>
      <c r="IP197" s="66"/>
      <c r="IQ197" s="67"/>
      <c r="IR197" s="66"/>
      <c r="IS197" s="67"/>
      <c r="IT197" s="66"/>
      <c r="IU197" s="67"/>
      <c r="IV197" s="66"/>
      <c r="IW197" s="67"/>
      <c r="IX197" s="66"/>
      <c r="IY197" s="67"/>
      <c r="IZ197" s="66"/>
      <c r="JA197" s="67"/>
      <c r="JB197" s="66"/>
      <c r="JC197" s="67"/>
      <c r="JD197" s="66"/>
      <c r="JE197" s="67"/>
      <c r="JF197" s="66"/>
      <c r="JG197" s="67"/>
      <c r="JH197" s="66"/>
      <c r="JI197" s="67"/>
      <c r="JJ197" s="66"/>
      <c r="JK197" s="67"/>
      <c r="JL197" s="66"/>
      <c r="JM197" s="67"/>
      <c r="JN197" s="66"/>
      <c r="JO197" s="67"/>
      <c r="JP197" s="66"/>
      <c r="JQ197" s="67"/>
      <c r="JR197" s="66"/>
      <c r="JS197" s="67"/>
      <c r="JT197" s="66"/>
      <c r="JU197" s="67"/>
      <c r="JV197" s="66"/>
      <c r="JW197" s="67"/>
      <c r="JX197" s="66"/>
      <c r="JY197" s="67"/>
      <c r="JZ197" s="66"/>
      <c r="KA197" s="67"/>
      <c r="KB197" s="66"/>
      <c r="KC197" s="67"/>
      <c r="KD197" s="66"/>
      <c r="KE197" s="67"/>
      <c r="KF197" s="66"/>
      <c r="KG197" s="67"/>
      <c r="KH197" s="66"/>
      <c r="KI197" s="67"/>
      <c r="KJ197" s="66"/>
      <c r="KK197" s="67"/>
      <c r="KL197" s="66"/>
      <c r="KM197" s="67"/>
      <c r="KN197" s="66"/>
      <c r="KO197" s="67"/>
      <c r="KP197" s="66"/>
      <c r="KQ197" s="67"/>
      <c r="KR197" s="66"/>
      <c r="KS197" s="67"/>
      <c r="KT197" s="66"/>
      <c r="KU197" s="67"/>
      <c r="KV197" s="66"/>
      <c r="KW197" s="67"/>
      <c r="KX197" s="66"/>
      <c r="KY197" s="67"/>
      <c r="KZ197" s="66"/>
      <c r="LA197" s="67"/>
      <c r="LB197" s="66"/>
      <c r="LC197" s="67"/>
      <c r="LD197" s="66"/>
      <c r="LE197" s="67"/>
      <c r="LH197" s="3">
        <f t="shared" si="139"/>
        <v>2.9090493495773333</v>
      </c>
      <c r="LI197" s="10">
        <f t="shared" si="142"/>
        <v>0.51678881726819736</v>
      </c>
      <c r="LK197" s="12">
        <f t="shared" si="137"/>
        <v>2.9090493495773333</v>
      </c>
      <c r="LL197" s="10" cm="1">
        <f t="array" ref="LL197">INDEX(drag_functions_data,Q197,(2*chosen_drag_function))*$B$3</f>
        <v>0.51678881726819736</v>
      </c>
      <c r="LO197" s="3" t="e">
        <f t="shared" si="140"/>
        <v>#N/A</v>
      </c>
      <c r="LP197" s="10" t="e">
        <f t="shared" si="143"/>
        <v>#N/A</v>
      </c>
      <c r="LR197" s="12">
        <f t="shared" si="138"/>
        <v>0</v>
      </c>
      <c r="LS197" s="10" cm="1">
        <f t="array" ref="LS197">INDEX(drag_functions_data,Q197,(2*$B$6)) * $B$7</f>
        <v>0</v>
      </c>
    </row>
    <row r="198" spans="17:331" x14ac:dyDescent="0.25">
      <c r="Q198" s="38">
        <f t="shared" si="141"/>
        <v>183</v>
      </c>
      <c r="R198" s="5"/>
      <c r="T198" s="25"/>
      <c r="U198" s="26"/>
      <c r="X198" s="25">
        <v>2.9385836027034968</v>
      </c>
      <c r="Y198" s="26">
        <v>0.51573445348524782</v>
      </c>
      <c r="AA198" s="4"/>
      <c r="AB198" s="5"/>
      <c r="AC198" s="4"/>
      <c r="AF198" s="5"/>
      <c r="AG198" s="4"/>
      <c r="AJ198" s="5"/>
      <c r="AK198" s="4"/>
      <c r="AN198" s="5"/>
      <c r="AO198" s="4"/>
      <c r="AR198" s="5"/>
      <c r="AS198" s="4"/>
      <c r="AT198" s="5"/>
      <c r="AU198" s="4"/>
      <c r="AV198" s="46"/>
      <c r="AW198" s="4"/>
      <c r="AX198" s="5"/>
      <c r="AY198" s="4"/>
      <c r="AZ198" s="5"/>
      <c r="BA198" s="4"/>
      <c r="BB198" s="5"/>
      <c r="BC198" s="4"/>
      <c r="BD198" s="5"/>
      <c r="BE198" s="4"/>
      <c r="BF198" s="5"/>
      <c r="BG198" s="4"/>
      <c r="BH198" s="5"/>
      <c r="BI198" s="4"/>
      <c r="BJ198" s="5"/>
      <c r="BK198" s="4"/>
      <c r="BL198" s="5"/>
      <c r="BM198" s="4"/>
      <c r="BN198" s="5"/>
      <c r="BO198" s="4"/>
      <c r="BR198" s="5"/>
      <c r="BS198" s="4"/>
      <c r="BV198" s="5"/>
      <c r="BW198" s="4"/>
      <c r="BZ198" s="5"/>
      <c r="CA198" s="4"/>
      <c r="CD198" s="5"/>
      <c r="CE198" s="4"/>
      <c r="CF198" s="5"/>
      <c r="CG198" s="4"/>
      <c r="CH198" s="5"/>
      <c r="CI198" s="4"/>
      <c r="CJ198" s="5"/>
      <c r="CL198" s="5"/>
      <c r="CN198" s="5"/>
      <c r="CO198" s="4"/>
      <c r="CP198" s="5"/>
      <c r="CQ198" s="4"/>
      <c r="CR198" s="5"/>
      <c r="CS198" s="4"/>
      <c r="CT198" s="5"/>
      <c r="CU198" s="4"/>
      <c r="CV198" s="5"/>
      <c r="CW198" s="4"/>
      <c r="CX198" s="5"/>
      <c r="CY198" s="4"/>
      <c r="CZ198" s="266"/>
      <c r="DA198" s="267"/>
      <c r="DB198" s="266"/>
      <c r="DC198" s="267"/>
      <c r="DD198" s="266"/>
      <c r="DE198" s="267"/>
      <c r="DF198" s="66"/>
      <c r="DG198" s="67"/>
      <c r="DH198" s="66"/>
      <c r="DI198" s="67"/>
      <c r="DJ198" s="66"/>
      <c r="DK198" s="67"/>
      <c r="DL198" s="66"/>
      <c r="DM198" s="67"/>
      <c r="DN198" s="66"/>
      <c r="DO198" s="67"/>
      <c r="DP198" s="66"/>
      <c r="DQ198" s="67"/>
      <c r="DR198" s="66"/>
      <c r="DS198" s="67"/>
      <c r="DT198" s="66"/>
      <c r="DU198" s="67"/>
      <c r="DV198" s="66"/>
      <c r="DW198" s="67"/>
      <c r="DX198" s="66"/>
      <c r="DY198" s="67"/>
      <c r="DZ198" s="66"/>
      <c r="EA198" s="67"/>
      <c r="EB198" s="66"/>
      <c r="EC198" s="67"/>
      <c r="ED198" s="66"/>
      <c r="EE198" s="67"/>
      <c r="EF198" s="66"/>
      <c r="EG198" s="67"/>
      <c r="EH198" s="66"/>
      <c r="EI198" s="67"/>
      <c r="EJ198" s="66"/>
      <c r="EK198" s="67"/>
      <c r="EL198" s="66"/>
      <c r="EM198" s="67"/>
      <c r="EN198" s="66"/>
      <c r="EO198" s="67"/>
      <c r="EP198" s="66"/>
      <c r="EQ198" s="67"/>
      <c r="ER198" s="66"/>
      <c r="ES198" s="67"/>
      <c r="ET198" s="66"/>
      <c r="EU198" s="67"/>
      <c r="EV198" s="66"/>
      <c r="EW198" s="67"/>
      <c r="EX198" s="66"/>
      <c r="EY198" s="67"/>
      <c r="EZ198" s="66"/>
      <c r="FA198" s="67"/>
      <c r="FB198" s="66"/>
      <c r="FC198" s="67"/>
      <c r="FD198" s="66"/>
      <c r="FE198" s="67"/>
      <c r="FF198" s="66"/>
      <c r="FG198" s="67"/>
      <c r="FH198" s="66"/>
      <c r="FI198" s="67"/>
      <c r="FJ198" s="66"/>
      <c r="FK198" s="67"/>
      <c r="FL198" s="66"/>
      <c r="FM198" s="67"/>
      <c r="FN198" s="66"/>
      <c r="FO198" s="67"/>
      <c r="FP198" s="66"/>
      <c r="FQ198" s="67"/>
      <c r="FR198" s="66"/>
      <c r="FS198" s="67"/>
      <c r="FT198" s="66"/>
      <c r="FU198" s="67"/>
      <c r="FV198" s="66"/>
      <c r="FW198" s="67"/>
      <c r="FX198" s="66"/>
      <c r="FY198" s="67"/>
      <c r="FZ198" s="66"/>
      <c r="GA198" s="67"/>
      <c r="GB198" s="66"/>
      <c r="GC198" s="67"/>
      <c r="GD198" s="66"/>
      <c r="GE198" s="67"/>
      <c r="GF198" s="66"/>
      <c r="GG198" s="67"/>
      <c r="GH198" s="66"/>
      <c r="GI198" s="67"/>
      <c r="GJ198" s="66"/>
      <c r="GK198" s="67"/>
      <c r="GL198" s="66"/>
      <c r="GM198" s="67"/>
      <c r="GN198" s="66"/>
      <c r="GO198" s="67"/>
      <c r="GP198" s="66"/>
      <c r="GQ198" s="67"/>
      <c r="GR198" s="66"/>
      <c r="GS198" s="67"/>
      <c r="GT198" s="66"/>
      <c r="GU198" s="67"/>
      <c r="GV198" s="66"/>
      <c r="GW198" s="67"/>
      <c r="GX198" s="66"/>
      <c r="GY198" s="67"/>
      <c r="GZ198" s="66"/>
      <c r="HA198" s="67"/>
      <c r="HB198" s="66"/>
      <c r="HC198" s="67"/>
      <c r="HD198" s="66"/>
      <c r="HE198" s="67"/>
      <c r="HF198" s="66"/>
      <c r="HG198" s="67"/>
      <c r="HH198" s="66"/>
      <c r="HI198" s="67"/>
      <c r="HJ198" s="66"/>
      <c r="HK198" s="67"/>
      <c r="HL198" s="66"/>
      <c r="HM198" s="67"/>
      <c r="HN198" s="66"/>
      <c r="HO198" s="67"/>
      <c r="HP198" s="66"/>
      <c r="HQ198" s="67"/>
      <c r="HR198" s="66"/>
      <c r="HS198" s="67"/>
      <c r="HT198" s="66"/>
      <c r="HU198" s="67"/>
      <c r="HV198" s="66"/>
      <c r="HW198" s="67"/>
      <c r="HX198" s="66"/>
      <c r="HY198" s="67"/>
      <c r="HZ198" s="66"/>
      <c r="IA198" s="67"/>
      <c r="IB198" s="66"/>
      <c r="IC198" s="67"/>
      <c r="ID198" s="66"/>
      <c r="IE198" s="67"/>
      <c r="IF198" s="66"/>
      <c r="IG198" s="67"/>
      <c r="IH198" s="66"/>
      <c r="II198" s="67"/>
      <c r="IJ198" s="66"/>
      <c r="IK198" s="67"/>
      <c r="IL198" s="66"/>
      <c r="IM198" s="67"/>
      <c r="IN198" s="66"/>
      <c r="IO198" s="67"/>
      <c r="IP198" s="66"/>
      <c r="IQ198" s="67"/>
      <c r="IR198" s="66"/>
      <c r="IS198" s="67"/>
      <c r="IT198" s="66"/>
      <c r="IU198" s="67"/>
      <c r="IV198" s="66"/>
      <c r="IW198" s="67"/>
      <c r="IX198" s="66"/>
      <c r="IY198" s="67"/>
      <c r="IZ198" s="66"/>
      <c r="JA198" s="67"/>
      <c r="JB198" s="66"/>
      <c r="JC198" s="67"/>
      <c r="JD198" s="66"/>
      <c r="JE198" s="67"/>
      <c r="JF198" s="66"/>
      <c r="JG198" s="67"/>
      <c r="JH198" s="66"/>
      <c r="JI198" s="67"/>
      <c r="JJ198" s="66"/>
      <c r="JK198" s="67"/>
      <c r="JL198" s="66"/>
      <c r="JM198" s="67"/>
      <c r="JN198" s="66"/>
      <c r="JO198" s="67"/>
      <c r="JP198" s="66"/>
      <c r="JQ198" s="67"/>
      <c r="JR198" s="66"/>
      <c r="JS198" s="67"/>
      <c r="JT198" s="66"/>
      <c r="JU198" s="67"/>
      <c r="JV198" s="66"/>
      <c r="JW198" s="67"/>
      <c r="JX198" s="66"/>
      <c r="JY198" s="67"/>
      <c r="JZ198" s="66"/>
      <c r="KA198" s="67"/>
      <c r="KB198" s="66"/>
      <c r="KC198" s="67"/>
      <c r="KD198" s="66"/>
      <c r="KE198" s="67"/>
      <c r="KF198" s="66"/>
      <c r="KG198" s="67"/>
      <c r="KH198" s="66"/>
      <c r="KI198" s="67"/>
      <c r="KJ198" s="66"/>
      <c r="KK198" s="67"/>
      <c r="KL198" s="66"/>
      <c r="KM198" s="67"/>
      <c r="KN198" s="66"/>
      <c r="KO198" s="67"/>
      <c r="KP198" s="66"/>
      <c r="KQ198" s="67"/>
      <c r="KR198" s="66"/>
      <c r="KS198" s="67"/>
      <c r="KT198" s="66"/>
      <c r="KU198" s="67"/>
      <c r="KV198" s="66"/>
      <c r="KW198" s="67"/>
      <c r="KX198" s="66"/>
      <c r="KY198" s="67"/>
      <c r="KZ198" s="66"/>
      <c r="LA198" s="67"/>
      <c r="LB198" s="66"/>
      <c r="LC198" s="67"/>
      <c r="LD198" s="66"/>
      <c r="LE198" s="67"/>
      <c r="LH198" s="3">
        <f t="shared" si="139"/>
        <v>2.9385836027034968</v>
      </c>
      <c r="LI198" s="10">
        <f t="shared" si="142"/>
        <v>0.51573445348524782</v>
      </c>
      <c r="LK198" s="12">
        <f t="shared" si="137"/>
        <v>2.9385836027034968</v>
      </c>
      <c r="LL198" s="10" cm="1">
        <f t="array" ref="LL198">INDEX(drag_functions_data,Q198,(2*chosen_drag_function))*$B$3</f>
        <v>0.51573445348524782</v>
      </c>
      <c r="LO198" s="3" t="e">
        <f t="shared" si="140"/>
        <v>#N/A</v>
      </c>
      <c r="LP198" s="10" t="e">
        <f t="shared" si="143"/>
        <v>#N/A</v>
      </c>
      <c r="LR198" s="12">
        <f t="shared" si="138"/>
        <v>0</v>
      </c>
      <c r="LS198" s="10" cm="1">
        <f t="array" ref="LS198">INDEX(drag_functions_data,Q198,(2*$B$6)) * $B$7</f>
        <v>0</v>
      </c>
    </row>
    <row r="199" spans="17:331" x14ac:dyDescent="0.25">
      <c r="Q199" s="38">
        <f t="shared" si="141"/>
        <v>184</v>
      </c>
      <c r="R199" s="5"/>
      <c r="T199" s="25"/>
      <c r="U199" s="26"/>
      <c r="X199" s="25">
        <v>2.9678239607293793</v>
      </c>
      <c r="Y199" s="26">
        <v>0.51466668814861938</v>
      </c>
      <c r="AA199" s="4"/>
      <c r="AB199" s="5"/>
      <c r="AC199" s="4"/>
      <c r="AF199" s="5"/>
      <c r="AG199" s="4"/>
      <c r="AJ199" s="5"/>
      <c r="AK199" s="4"/>
      <c r="AN199" s="5"/>
      <c r="AO199" s="4"/>
      <c r="AR199" s="5"/>
      <c r="AS199" s="4"/>
      <c r="AT199" s="5"/>
      <c r="AU199" s="4"/>
      <c r="AV199" s="46"/>
      <c r="AW199" s="4"/>
      <c r="AX199" s="5"/>
      <c r="AY199" s="4"/>
      <c r="AZ199" s="5"/>
      <c r="BA199" s="4"/>
      <c r="BB199" s="5"/>
      <c r="BC199" s="4"/>
      <c r="BD199" s="5"/>
      <c r="BE199" s="4"/>
      <c r="BF199" s="5"/>
      <c r="BG199" s="4"/>
      <c r="BH199" s="5"/>
      <c r="BI199" s="4"/>
      <c r="BJ199" s="5"/>
      <c r="BK199" s="4"/>
      <c r="BL199" s="5"/>
      <c r="BM199" s="4"/>
      <c r="BN199" s="5"/>
      <c r="BO199" s="4"/>
      <c r="BR199" s="5"/>
      <c r="BS199" s="4"/>
      <c r="BV199" s="5"/>
      <c r="BW199" s="4"/>
      <c r="BZ199" s="5"/>
      <c r="CA199" s="4"/>
      <c r="CD199" s="5"/>
      <c r="CE199" s="4"/>
      <c r="CF199" s="5"/>
      <c r="CG199" s="4"/>
      <c r="CH199" s="5"/>
      <c r="CI199" s="4"/>
      <c r="CJ199" s="5"/>
      <c r="CL199" s="5"/>
      <c r="CN199" s="5"/>
      <c r="CO199" s="4"/>
      <c r="CP199" s="5"/>
      <c r="CQ199" s="4"/>
      <c r="CR199" s="5"/>
      <c r="CS199" s="4"/>
      <c r="CT199" s="5"/>
      <c r="CU199" s="4"/>
      <c r="CV199" s="5"/>
      <c r="CW199" s="4"/>
      <c r="CX199" s="5"/>
      <c r="CY199" s="4"/>
      <c r="CZ199" s="266"/>
      <c r="DA199" s="267"/>
      <c r="DB199" s="266"/>
      <c r="DC199" s="267"/>
      <c r="DD199" s="266"/>
      <c r="DE199" s="267"/>
      <c r="DF199" s="66"/>
      <c r="DG199" s="67"/>
      <c r="DH199" s="66"/>
      <c r="DI199" s="67"/>
      <c r="DJ199" s="66"/>
      <c r="DK199" s="67"/>
      <c r="DL199" s="66"/>
      <c r="DM199" s="67"/>
      <c r="DN199" s="66"/>
      <c r="DO199" s="67"/>
      <c r="DP199" s="66"/>
      <c r="DQ199" s="67"/>
      <c r="DR199" s="66"/>
      <c r="DS199" s="67"/>
      <c r="DT199" s="66"/>
      <c r="DU199" s="67"/>
      <c r="DV199" s="66"/>
      <c r="DW199" s="67"/>
      <c r="DX199" s="66"/>
      <c r="DY199" s="67"/>
      <c r="DZ199" s="66"/>
      <c r="EA199" s="67"/>
      <c r="EB199" s="66"/>
      <c r="EC199" s="67"/>
      <c r="ED199" s="66"/>
      <c r="EE199" s="67"/>
      <c r="EF199" s="66"/>
      <c r="EG199" s="67"/>
      <c r="EH199" s="66"/>
      <c r="EI199" s="67"/>
      <c r="EJ199" s="66"/>
      <c r="EK199" s="67"/>
      <c r="EL199" s="66"/>
      <c r="EM199" s="67"/>
      <c r="EN199" s="66"/>
      <c r="EO199" s="67"/>
      <c r="EP199" s="66"/>
      <c r="EQ199" s="67"/>
      <c r="ER199" s="66"/>
      <c r="ES199" s="67"/>
      <c r="ET199" s="66"/>
      <c r="EU199" s="67"/>
      <c r="EV199" s="66"/>
      <c r="EW199" s="67"/>
      <c r="EX199" s="66"/>
      <c r="EY199" s="67"/>
      <c r="EZ199" s="66"/>
      <c r="FA199" s="67"/>
      <c r="FB199" s="66"/>
      <c r="FC199" s="67"/>
      <c r="FD199" s="66"/>
      <c r="FE199" s="67"/>
      <c r="FF199" s="66"/>
      <c r="FG199" s="67"/>
      <c r="FH199" s="66"/>
      <c r="FI199" s="67"/>
      <c r="FJ199" s="66"/>
      <c r="FK199" s="67"/>
      <c r="FL199" s="66"/>
      <c r="FM199" s="67"/>
      <c r="FN199" s="66"/>
      <c r="FO199" s="67"/>
      <c r="FP199" s="66"/>
      <c r="FQ199" s="67"/>
      <c r="FR199" s="66"/>
      <c r="FS199" s="67"/>
      <c r="FT199" s="66"/>
      <c r="FU199" s="67"/>
      <c r="FV199" s="66"/>
      <c r="FW199" s="67"/>
      <c r="FX199" s="66"/>
      <c r="FY199" s="67"/>
      <c r="FZ199" s="66"/>
      <c r="GA199" s="67"/>
      <c r="GB199" s="66"/>
      <c r="GC199" s="67"/>
      <c r="GD199" s="66"/>
      <c r="GE199" s="67"/>
      <c r="GF199" s="66"/>
      <c r="GG199" s="67"/>
      <c r="GH199" s="66"/>
      <c r="GI199" s="67"/>
      <c r="GJ199" s="66"/>
      <c r="GK199" s="67"/>
      <c r="GL199" s="66"/>
      <c r="GM199" s="67"/>
      <c r="GN199" s="66"/>
      <c r="GO199" s="67"/>
      <c r="GP199" s="66"/>
      <c r="GQ199" s="67"/>
      <c r="GR199" s="66"/>
      <c r="GS199" s="67"/>
      <c r="GT199" s="66"/>
      <c r="GU199" s="67"/>
      <c r="GV199" s="66"/>
      <c r="GW199" s="67"/>
      <c r="GX199" s="66"/>
      <c r="GY199" s="67"/>
      <c r="GZ199" s="66"/>
      <c r="HA199" s="67"/>
      <c r="HB199" s="66"/>
      <c r="HC199" s="67"/>
      <c r="HD199" s="66"/>
      <c r="HE199" s="67"/>
      <c r="HF199" s="66"/>
      <c r="HG199" s="67"/>
      <c r="HH199" s="66"/>
      <c r="HI199" s="67"/>
      <c r="HJ199" s="66"/>
      <c r="HK199" s="67"/>
      <c r="HL199" s="66"/>
      <c r="HM199" s="67"/>
      <c r="HN199" s="66"/>
      <c r="HO199" s="67"/>
      <c r="HP199" s="66"/>
      <c r="HQ199" s="67"/>
      <c r="HR199" s="66"/>
      <c r="HS199" s="67"/>
      <c r="HT199" s="66"/>
      <c r="HU199" s="67"/>
      <c r="HV199" s="66"/>
      <c r="HW199" s="67"/>
      <c r="HX199" s="66"/>
      <c r="HY199" s="67"/>
      <c r="HZ199" s="66"/>
      <c r="IA199" s="67"/>
      <c r="IB199" s="66"/>
      <c r="IC199" s="67"/>
      <c r="ID199" s="66"/>
      <c r="IE199" s="67"/>
      <c r="IF199" s="66"/>
      <c r="IG199" s="67"/>
      <c r="IH199" s="66"/>
      <c r="II199" s="67"/>
      <c r="IJ199" s="66"/>
      <c r="IK199" s="67"/>
      <c r="IL199" s="66"/>
      <c r="IM199" s="67"/>
      <c r="IN199" s="66"/>
      <c r="IO199" s="67"/>
      <c r="IP199" s="66"/>
      <c r="IQ199" s="67"/>
      <c r="IR199" s="66"/>
      <c r="IS199" s="67"/>
      <c r="IT199" s="66"/>
      <c r="IU199" s="67"/>
      <c r="IV199" s="66"/>
      <c r="IW199" s="67"/>
      <c r="IX199" s="66"/>
      <c r="IY199" s="67"/>
      <c r="IZ199" s="66"/>
      <c r="JA199" s="67"/>
      <c r="JB199" s="66"/>
      <c r="JC199" s="67"/>
      <c r="JD199" s="66"/>
      <c r="JE199" s="67"/>
      <c r="JF199" s="66"/>
      <c r="JG199" s="67"/>
      <c r="JH199" s="66"/>
      <c r="JI199" s="67"/>
      <c r="JJ199" s="66"/>
      <c r="JK199" s="67"/>
      <c r="JL199" s="66"/>
      <c r="JM199" s="67"/>
      <c r="JN199" s="66"/>
      <c r="JO199" s="67"/>
      <c r="JP199" s="66"/>
      <c r="JQ199" s="67"/>
      <c r="JR199" s="66"/>
      <c r="JS199" s="67"/>
      <c r="JT199" s="66"/>
      <c r="JU199" s="67"/>
      <c r="JV199" s="66"/>
      <c r="JW199" s="67"/>
      <c r="JX199" s="66"/>
      <c r="JY199" s="67"/>
      <c r="JZ199" s="66"/>
      <c r="KA199" s="67"/>
      <c r="KB199" s="66"/>
      <c r="KC199" s="67"/>
      <c r="KD199" s="66"/>
      <c r="KE199" s="67"/>
      <c r="KF199" s="66"/>
      <c r="KG199" s="67"/>
      <c r="KH199" s="66"/>
      <c r="KI199" s="67"/>
      <c r="KJ199" s="66"/>
      <c r="KK199" s="67"/>
      <c r="KL199" s="66"/>
      <c r="KM199" s="67"/>
      <c r="KN199" s="66"/>
      <c r="KO199" s="67"/>
      <c r="KP199" s="66"/>
      <c r="KQ199" s="67"/>
      <c r="KR199" s="66"/>
      <c r="KS199" s="67"/>
      <c r="KT199" s="66"/>
      <c r="KU199" s="67"/>
      <c r="KV199" s="66"/>
      <c r="KW199" s="67"/>
      <c r="KX199" s="66"/>
      <c r="KY199" s="67"/>
      <c r="KZ199" s="66"/>
      <c r="LA199" s="67"/>
      <c r="LB199" s="66"/>
      <c r="LC199" s="67"/>
      <c r="LD199" s="66"/>
      <c r="LE199" s="67"/>
      <c r="LH199" s="3">
        <f t="shared" si="139"/>
        <v>2.9678239607293793</v>
      </c>
      <c r="LI199" s="10">
        <f t="shared" si="142"/>
        <v>0.51466668814861938</v>
      </c>
      <c r="LK199" s="12">
        <f t="shared" si="137"/>
        <v>2.9678239607293793</v>
      </c>
      <c r="LL199" s="10" cm="1">
        <f t="array" ref="LL199">INDEX(drag_functions_data,Q199,(2*chosen_drag_function))*$B$3</f>
        <v>0.51466668814861938</v>
      </c>
      <c r="LO199" s="3" t="e">
        <f t="shared" si="140"/>
        <v>#N/A</v>
      </c>
      <c r="LP199" s="10" t="e">
        <f t="shared" si="143"/>
        <v>#N/A</v>
      </c>
      <c r="LR199" s="12">
        <f t="shared" si="138"/>
        <v>0</v>
      </c>
      <c r="LS199" s="10" cm="1">
        <f t="array" ref="LS199">INDEX(drag_functions_data,Q199,(2*$B$6)) * $B$7</f>
        <v>0</v>
      </c>
    </row>
    <row r="200" spans="17:331" x14ac:dyDescent="0.25">
      <c r="Q200" s="38">
        <f t="shared" si="141"/>
        <v>185</v>
      </c>
      <c r="R200" s="5"/>
      <c r="T200" s="25"/>
      <c r="U200" s="26"/>
      <c r="X200" s="25">
        <v>2.9967790265017835</v>
      </c>
      <c r="Y200" s="26">
        <v>0.51369989344350853</v>
      </c>
      <c r="AA200" s="4"/>
      <c r="AB200" s="5"/>
      <c r="AC200" s="4"/>
      <c r="AF200" s="5"/>
      <c r="AG200" s="4"/>
      <c r="AJ200" s="5"/>
      <c r="AK200" s="4"/>
      <c r="AN200" s="5"/>
      <c r="AO200" s="4"/>
      <c r="AR200" s="5"/>
      <c r="AS200" s="4"/>
      <c r="AT200" s="5"/>
      <c r="AU200" s="4"/>
      <c r="AV200" s="46"/>
      <c r="AW200" s="4"/>
      <c r="AX200" s="5"/>
      <c r="AY200" s="4"/>
      <c r="AZ200" s="5"/>
      <c r="BA200" s="4"/>
      <c r="BB200" s="5"/>
      <c r="BC200" s="4"/>
      <c r="BD200" s="5"/>
      <c r="BE200" s="4"/>
      <c r="BF200" s="5"/>
      <c r="BG200" s="4"/>
      <c r="BH200" s="5"/>
      <c r="BI200" s="4"/>
      <c r="BJ200" s="5"/>
      <c r="BK200" s="4"/>
      <c r="BL200" s="5"/>
      <c r="BM200" s="4"/>
      <c r="BN200" s="5"/>
      <c r="BO200" s="4"/>
      <c r="BR200" s="5"/>
      <c r="BS200" s="4"/>
      <c r="BV200" s="5"/>
      <c r="BW200" s="4"/>
      <c r="BZ200" s="5"/>
      <c r="CA200" s="4"/>
      <c r="CD200" s="5"/>
      <c r="CE200" s="4"/>
      <c r="CF200" s="5"/>
      <c r="CG200" s="4"/>
      <c r="CH200" s="5"/>
      <c r="CI200" s="4"/>
      <c r="CJ200" s="5"/>
      <c r="CL200" s="5"/>
      <c r="CN200" s="5"/>
      <c r="CO200" s="4"/>
      <c r="CP200" s="5"/>
      <c r="CQ200" s="4"/>
      <c r="CR200" s="5"/>
      <c r="CS200" s="4"/>
      <c r="CT200" s="5"/>
      <c r="CU200" s="4"/>
      <c r="CV200" s="5"/>
      <c r="CW200" s="4"/>
      <c r="CX200" s="5"/>
      <c r="CY200" s="4"/>
      <c r="CZ200" s="266"/>
      <c r="DA200" s="267"/>
      <c r="DB200" s="266"/>
      <c r="DC200" s="267"/>
      <c r="DD200" s="266"/>
      <c r="DE200" s="267"/>
      <c r="DF200" s="66"/>
      <c r="DG200" s="67"/>
      <c r="DH200" s="66"/>
      <c r="DI200" s="67"/>
      <c r="DJ200" s="66"/>
      <c r="DK200" s="67"/>
      <c r="DL200" s="66"/>
      <c r="DM200" s="67"/>
      <c r="DN200" s="66"/>
      <c r="DO200" s="67"/>
      <c r="DP200" s="66"/>
      <c r="DQ200" s="67"/>
      <c r="DR200" s="66"/>
      <c r="DS200" s="67"/>
      <c r="DT200" s="66"/>
      <c r="DU200" s="67"/>
      <c r="DV200" s="66"/>
      <c r="DW200" s="67"/>
      <c r="DX200" s="66"/>
      <c r="DY200" s="67"/>
      <c r="DZ200" s="66"/>
      <c r="EA200" s="67"/>
      <c r="EB200" s="66"/>
      <c r="EC200" s="67"/>
      <c r="ED200" s="66"/>
      <c r="EE200" s="67"/>
      <c r="EF200" s="66"/>
      <c r="EG200" s="67"/>
      <c r="EH200" s="66"/>
      <c r="EI200" s="67"/>
      <c r="EJ200" s="66"/>
      <c r="EK200" s="67"/>
      <c r="EL200" s="66"/>
      <c r="EM200" s="67"/>
      <c r="EN200" s="66"/>
      <c r="EO200" s="67"/>
      <c r="EP200" s="66"/>
      <c r="EQ200" s="67"/>
      <c r="ER200" s="66"/>
      <c r="ES200" s="67"/>
      <c r="ET200" s="66"/>
      <c r="EU200" s="67"/>
      <c r="EV200" s="66"/>
      <c r="EW200" s="67"/>
      <c r="EX200" s="66"/>
      <c r="EY200" s="67"/>
      <c r="EZ200" s="66"/>
      <c r="FA200" s="67"/>
      <c r="FB200" s="66"/>
      <c r="FC200" s="67"/>
      <c r="FD200" s="66"/>
      <c r="FE200" s="67"/>
      <c r="FF200" s="66"/>
      <c r="FG200" s="67"/>
      <c r="FH200" s="66"/>
      <c r="FI200" s="67"/>
      <c r="FJ200" s="66"/>
      <c r="FK200" s="67"/>
      <c r="FL200" s="66"/>
      <c r="FM200" s="67"/>
      <c r="FN200" s="66"/>
      <c r="FO200" s="67"/>
      <c r="FP200" s="66"/>
      <c r="FQ200" s="67"/>
      <c r="FR200" s="66"/>
      <c r="FS200" s="67"/>
      <c r="FT200" s="66"/>
      <c r="FU200" s="67"/>
      <c r="FV200" s="66"/>
      <c r="FW200" s="67"/>
      <c r="FX200" s="66"/>
      <c r="FY200" s="67"/>
      <c r="FZ200" s="66"/>
      <c r="GA200" s="67"/>
      <c r="GB200" s="66"/>
      <c r="GC200" s="67"/>
      <c r="GD200" s="66"/>
      <c r="GE200" s="67"/>
      <c r="GF200" s="66"/>
      <c r="GG200" s="67"/>
      <c r="GH200" s="66"/>
      <c r="GI200" s="67"/>
      <c r="GJ200" s="66"/>
      <c r="GK200" s="67"/>
      <c r="GL200" s="66"/>
      <c r="GM200" s="67"/>
      <c r="GN200" s="66"/>
      <c r="GO200" s="67"/>
      <c r="GP200" s="66"/>
      <c r="GQ200" s="67"/>
      <c r="GR200" s="66"/>
      <c r="GS200" s="67"/>
      <c r="GT200" s="66"/>
      <c r="GU200" s="67"/>
      <c r="GV200" s="66"/>
      <c r="GW200" s="67"/>
      <c r="GX200" s="66"/>
      <c r="GY200" s="67"/>
      <c r="GZ200" s="66"/>
      <c r="HA200" s="67"/>
      <c r="HB200" s="66"/>
      <c r="HC200" s="67"/>
      <c r="HD200" s="66"/>
      <c r="HE200" s="67"/>
      <c r="HF200" s="66"/>
      <c r="HG200" s="67"/>
      <c r="HH200" s="66"/>
      <c r="HI200" s="67"/>
      <c r="HJ200" s="66"/>
      <c r="HK200" s="67"/>
      <c r="HL200" s="66"/>
      <c r="HM200" s="67"/>
      <c r="HN200" s="66"/>
      <c r="HO200" s="67"/>
      <c r="HP200" s="66"/>
      <c r="HQ200" s="67"/>
      <c r="HR200" s="66"/>
      <c r="HS200" s="67"/>
      <c r="HT200" s="66"/>
      <c r="HU200" s="67"/>
      <c r="HV200" s="66"/>
      <c r="HW200" s="67"/>
      <c r="HX200" s="66"/>
      <c r="HY200" s="67"/>
      <c r="HZ200" s="66"/>
      <c r="IA200" s="67"/>
      <c r="IB200" s="66"/>
      <c r="IC200" s="67"/>
      <c r="ID200" s="66"/>
      <c r="IE200" s="67"/>
      <c r="IF200" s="66"/>
      <c r="IG200" s="67"/>
      <c r="IH200" s="66"/>
      <c r="II200" s="67"/>
      <c r="IJ200" s="66"/>
      <c r="IK200" s="67"/>
      <c r="IL200" s="66"/>
      <c r="IM200" s="67"/>
      <c r="IN200" s="66"/>
      <c r="IO200" s="67"/>
      <c r="IP200" s="66"/>
      <c r="IQ200" s="67"/>
      <c r="IR200" s="66"/>
      <c r="IS200" s="67"/>
      <c r="IT200" s="66"/>
      <c r="IU200" s="67"/>
      <c r="IV200" s="66"/>
      <c r="IW200" s="67"/>
      <c r="IX200" s="66"/>
      <c r="IY200" s="67"/>
      <c r="IZ200" s="66"/>
      <c r="JA200" s="67"/>
      <c r="JB200" s="66"/>
      <c r="JC200" s="67"/>
      <c r="JD200" s="66"/>
      <c r="JE200" s="67"/>
      <c r="JF200" s="66"/>
      <c r="JG200" s="67"/>
      <c r="JH200" s="66"/>
      <c r="JI200" s="67"/>
      <c r="JJ200" s="66"/>
      <c r="JK200" s="67"/>
      <c r="JL200" s="66"/>
      <c r="JM200" s="67"/>
      <c r="JN200" s="66"/>
      <c r="JO200" s="67"/>
      <c r="JP200" s="66"/>
      <c r="JQ200" s="67"/>
      <c r="JR200" s="66"/>
      <c r="JS200" s="67"/>
      <c r="JT200" s="66"/>
      <c r="JU200" s="67"/>
      <c r="JV200" s="66"/>
      <c r="JW200" s="67"/>
      <c r="JX200" s="66"/>
      <c r="JY200" s="67"/>
      <c r="JZ200" s="66"/>
      <c r="KA200" s="67"/>
      <c r="KB200" s="66"/>
      <c r="KC200" s="67"/>
      <c r="KD200" s="66"/>
      <c r="KE200" s="67"/>
      <c r="KF200" s="66"/>
      <c r="KG200" s="67"/>
      <c r="KH200" s="66"/>
      <c r="KI200" s="67"/>
      <c r="KJ200" s="66"/>
      <c r="KK200" s="67"/>
      <c r="KL200" s="66"/>
      <c r="KM200" s="67"/>
      <c r="KN200" s="66"/>
      <c r="KO200" s="67"/>
      <c r="KP200" s="66"/>
      <c r="KQ200" s="67"/>
      <c r="KR200" s="66"/>
      <c r="KS200" s="67"/>
      <c r="KT200" s="66"/>
      <c r="KU200" s="67"/>
      <c r="KV200" s="66"/>
      <c r="KW200" s="67"/>
      <c r="KX200" s="66"/>
      <c r="KY200" s="67"/>
      <c r="KZ200" s="66"/>
      <c r="LA200" s="67"/>
      <c r="LB200" s="66"/>
      <c r="LC200" s="67"/>
      <c r="LD200" s="66"/>
      <c r="LE200" s="67"/>
      <c r="LH200" s="3">
        <f t="shared" si="139"/>
        <v>2.9967790265017835</v>
      </c>
      <c r="LI200" s="10">
        <f t="shared" si="142"/>
        <v>0.51369989344350853</v>
      </c>
      <c r="LK200" s="12">
        <f t="shared" si="137"/>
        <v>2.9967790265017835</v>
      </c>
      <c r="LL200" s="10" cm="1">
        <f t="array" ref="LL200">INDEX(drag_functions_data,Q200,(2*chosen_drag_function))*$B$3</f>
        <v>0.51369989344350853</v>
      </c>
      <c r="LO200" s="3" t="e">
        <f t="shared" si="140"/>
        <v>#N/A</v>
      </c>
      <c r="LP200" s="10" t="e">
        <f t="shared" si="143"/>
        <v>#N/A</v>
      </c>
      <c r="LR200" s="12">
        <f t="shared" si="138"/>
        <v>0</v>
      </c>
      <c r="LS200" s="10" cm="1">
        <f t="array" ref="LS200">INDEX(drag_functions_data,Q200,(2*$B$6)) * $B$7</f>
        <v>0</v>
      </c>
    </row>
    <row r="201" spans="17:331" x14ac:dyDescent="0.25">
      <c r="Q201" s="38">
        <f t="shared" si="141"/>
        <v>186</v>
      </c>
      <c r="R201" s="5"/>
      <c r="T201" s="25"/>
      <c r="U201" s="26"/>
      <c r="X201" s="25">
        <v>3.025456991180429</v>
      </c>
      <c r="Y201" s="26">
        <v>0.51282975160534172</v>
      </c>
      <c r="AA201" s="4"/>
      <c r="AB201" s="5"/>
      <c r="AC201" s="4"/>
      <c r="AF201" s="5"/>
      <c r="AG201" s="4"/>
      <c r="AJ201" s="5"/>
      <c r="AK201" s="4"/>
      <c r="AN201" s="5"/>
      <c r="AO201" s="4"/>
      <c r="AR201" s="5"/>
      <c r="AS201" s="4"/>
      <c r="AT201" s="5"/>
      <c r="AU201" s="4"/>
      <c r="AV201" s="46"/>
      <c r="AW201" s="4"/>
      <c r="AX201" s="5"/>
      <c r="AY201" s="4"/>
      <c r="AZ201" s="5"/>
      <c r="BA201" s="4"/>
      <c r="BB201" s="5"/>
      <c r="BC201" s="4"/>
      <c r="BD201" s="5"/>
      <c r="BE201" s="4"/>
      <c r="BF201" s="5"/>
      <c r="BG201" s="4"/>
      <c r="BH201" s="5"/>
      <c r="BI201" s="4"/>
      <c r="BJ201" s="5"/>
      <c r="BK201" s="4"/>
      <c r="BL201" s="5"/>
      <c r="BM201" s="4"/>
      <c r="BN201" s="5"/>
      <c r="BO201" s="4"/>
      <c r="BR201" s="5"/>
      <c r="BS201" s="4"/>
      <c r="BV201" s="5"/>
      <c r="BW201" s="4"/>
      <c r="BZ201" s="5"/>
      <c r="CA201" s="4"/>
      <c r="CD201" s="5"/>
      <c r="CE201" s="4"/>
      <c r="CF201" s="5"/>
      <c r="CG201" s="4"/>
      <c r="CH201" s="5"/>
      <c r="CI201" s="4"/>
      <c r="CJ201" s="5"/>
      <c r="CL201" s="5"/>
      <c r="CN201" s="5"/>
      <c r="CO201" s="4"/>
      <c r="CP201" s="5"/>
      <c r="CQ201" s="4"/>
      <c r="CR201" s="5"/>
      <c r="CS201" s="4"/>
      <c r="CT201" s="5"/>
      <c r="CU201" s="4"/>
      <c r="CV201" s="5"/>
      <c r="CW201" s="4"/>
      <c r="CX201" s="5"/>
      <c r="CY201" s="4"/>
      <c r="CZ201" s="266"/>
      <c r="DA201" s="267"/>
      <c r="DB201" s="266"/>
      <c r="DC201" s="267"/>
      <c r="DD201" s="266"/>
      <c r="DE201" s="267"/>
      <c r="DF201" s="66"/>
      <c r="DG201" s="67"/>
      <c r="DH201" s="66"/>
      <c r="DI201" s="67"/>
      <c r="DJ201" s="66"/>
      <c r="DK201" s="67"/>
      <c r="DL201" s="66"/>
      <c r="DM201" s="67"/>
      <c r="DN201" s="66"/>
      <c r="DO201" s="67"/>
      <c r="DP201" s="66"/>
      <c r="DQ201" s="67"/>
      <c r="DR201" s="66"/>
      <c r="DS201" s="67"/>
      <c r="DT201" s="66"/>
      <c r="DU201" s="67"/>
      <c r="DV201" s="66"/>
      <c r="DW201" s="67"/>
      <c r="DX201" s="66"/>
      <c r="DY201" s="67"/>
      <c r="DZ201" s="66"/>
      <c r="EA201" s="67"/>
      <c r="EB201" s="66"/>
      <c r="EC201" s="67"/>
      <c r="ED201" s="66"/>
      <c r="EE201" s="67"/>
      <c r="EF201" s="66"/>
      <c r="EG201" s="67"/>
      <c r="EH201" s="66"/>
      <c r="EI201" s="67"/>
      <c r="EJ201" s="66"/>
      <c r="EK201" s="67"/>
      <c r="EL201" s="66"/>
      <c r="EM201" s="67"/>
      <c r="EN201" s="66"/>
      <c r="EO201" s="67"/>
      <c r="EP201" s="66"/>
      <c r="EQ201" s="67"/>
      <c r="ER201" s="66"/>
      <c r="ES201" s="67"/>
      <c r="ET201" s="66"/>
      <c r="EU201" s="67"/>
      <c r="EV201" s="66"/>
      <c r="EW201" s="67"/>
      <c r="EX201" s="66"/>
      <c r="EY201" s="67"/>
      <c r="EZ201" s="66"/>
      <c r="FA201" s="67"/>
      <c r="FB201" s="66"/>
      <c r="FC201" s="67"/>
      <c r="FD201" s="66"/>
      <c r="FE201" s="67"/>
      <c r="FF201" s="66"/>
      <c r="FG201" s="67"/>
      <c r="FH201" s="66"/>
      <c r="FI201" s="67"/>
      <c r="FJ201" s="66"/>
      <c r="FK201" s="67"/>
      <c r="FL201" s="66"/>
      <c r="FM201" s="67"/>
      <c r="FN201" s="66"/>
      <c r="FO201" s="67"/>
      <c r="FP201" s="66"/>
      <c r="FQ201" s="67"/>
      <c r="FR201" s="66"/>
      <c r="FS201" s="67"/>
      <c r="FT201" s="66"/>
      <c r="FU201" s="67"/>
      <c r="FV201" s="66"/>
      <c r="FW201" s="67"/>
      <c r="FX201" s="66"/>
      <c r="FY201" s="67"/>
      <c r="FZ201" s="66"/>
      <c r="GA201" s="67"/>
      <c r="GB201" s="66"/>
      <c r="GC201" s="67"/>
      <c r="GD201" s="66"/>
      <c r="GE201" s="67"/>
      <c r="GF201" s="66"/>
      <c r="GG201" s="67"/>
      <c r="GH201" s="66"/>
      <c r="GI201" s="67"/>
      <c r="GJ201" s="66"/>
      <c r="GK201" s="67"/>
      <c r="GL201" s="66"/>
      <c r="GM201" s="67"/>
      <c r="GN201" s="66"/>
      <c r="GO201" s="67"/>
      <c r="GP201" s="66"/>
      <c r="GQ201" s="67"/>
      <c r="GR201" s="66"/>
      <c r="GS201" s="67"/>
      <c r="GT201" s="66"/>
      <c r="GU201" s="67"/>
      <c r="GV201" s="66"/>
      <c r="GW201" s="67"/>
      <c r="GX201" s="66"/>
      <c r="GY201" s="67"/>
      <c r="GZ201" s="66"/>
      <c r="HA201" s="67"/>
      <c r="HB201" s="66"/>
      <c r="HC201" s="67"/>
      <c r="HD201" s="66"/>
      <c r="HE201" s="67"/>
      <c r="HF201" s="66"/>
      <c r="HG201" s="67"/>
      <c r="HH201" s="66"/>
      <c r="HI201" s="67"/>
      <c r="HJ201" s="66"/>
      <c r="HK201" s="67"/>
      <c r="HL201" s="66"/>
      <c r="HM201" s="67"/>
      <c r="HN201" s="66"/>
      <c r="HO201" s="67"/>
      <c r="HP201" s="66"/>
      <c r="HQ201" s="67"/>
      <c r="HR201" s="66"/>
      <c r="HS201" s="67"/>
      <c r="HT201" s="66"/>
      <c r="HU201" s="67"/>
      <c r="HV201" s="66"/>
      <c r="HW201" s="67"/>
      <c r="HX201" s="66"/>
      <c r="HY201" s="67"/>
      <c r="HZ201" s="66"/>
      <c r="IA201" s="67"/>
      <c r="IB201" s="66"/>
      <c r="IC201" s="67"/>
      <c r="ID201" s="66"/>
      <c r="IE201" s="67"/>
      <c r="IF201" s="66"/>
      <c r="IG201" s="67"/>
      <c r="IH201" s="66"/>
      <c r="II201" s="67"/>
      <c r="IJ201" s="66"/>
      <c r="IK201" s="67"/>
      <c r="IL201" s="66"/>
      <c r="IM201" s="67"/>
      <c r="IN201" s="66"/>
      <c r="IO201" s="67"/>
      <c r="IP201" s="66"/>
      <c r="IQ201" s="67"/>
      <c r="IR201" s="66"/>
      <c r="IS201" s="67"/>
      <c r="IT201" s="66"/>
      <c r="IU201" s="67"/>
      <c r="IV201" s="66"/>
      <c r="IW201" s="67"/>
      <c r="IX201" s="66"/>
      <c r="IY201" s="67"/>
      <c r="IZ201" s="66"/>
      <c r="JA201" s="67"/>
      <c r="JB201" s="66"/>
      <c r="JC201" s="67"/>
      <c r="JD201" s="66"/>
      <c r="JE201" s="67"/>
      <c r="JF201" s="66"/>
      <c r="JG201" s="67"/>
      <c r="JH201" s="66"/>
      <c r="JI201" s="67"/>
      <c r="JJ201" s="66"/>
      <c r="JK201" s="67"/>
      <c r="JL201" s="66"/>
      <c r="JM201" s="67"/>
      <c r="JN201" s="66"/>
      <c r="JO201" s="67"/>
      <c r="JP201" s="66"/>
      <c r="JQ201" s="67"/>
      <c r="JR201" s="66"/>
      <c r="JS201" s="67"/>
      <c r="JT201" s="66"/>
      <c r="JU201" s="67"/>
      <c r="JV201" s="66"/>
      <c r="JW201" s="67"/>
      <c r="JX201" s="66"/>
      <c r="JY201" s="67"/>
      <c r="JZ201" s="66"/>
      <c r="KA201" s="67"/>
      <c r="KB201" s="66"/>
      <c r="KC201" s="67"/>
      <c r="KD201" s="66"/>
      <c r="KE201" s="67"/>
      <c r="KF201" s="66"/>
      <c r="KG201" s="67"/>
      <c r="KH201" s="66"/>
      <c r="KI201" s="67"/>
      <c r="KJ201" s="66"/>
      <c r="KK201" s="67"/>
      <c r="KL201" s="66"/>
      <c r="KM201" s="67"/>
      <c r="KN201" s="66"/>
      <c r="KO201" s="67"/>
      <c r="KP201" s="66"/>
      <c r="KQ201" s="67"/>
      <c r="KR201" s="66"/>
      <c r="KS201" s="67"/>
      <c r="KT201" s="66"/>
      <c r="KU201" s="67"/>
      <c r="KV201" s="66"/>
      <c r="KW201" s="67"/>
      <c r="KX201" s="66"/>
      <c r="KY201" s="67"/>
      <c r="KZ201" s="66"/>
      <c r="LA201" s="67"/>
      <c r="LB201" s="66"/>
      <c r="LC201" s="67"/>
      <c r="LD201" s="66"/>
      <c r="LE201" s="67"/>
      <c r="LH201" s="3">
        <f t="shared" si="139"/>
        <v>3.025456991180429</v>
      </c>
      <c r="LI201" s="10">
        <f t="shared" si="142"/>
        <v>0.51282975160534172</v>
      </c>
      <c r="LK201" s="12">
        <f t="shared" si="137"/>
        <v>3.025456991180429</v>
      </c>
      <c r="LL201" s="10" cm="1">
        <f t="array" ref="LL201">INDEX(drag_functions_data,Q201,(2*chosen_drag_function))*$B$3</f>
        <v>0.51282975160534172</v>
      </c>
      <c r="LO201" s="3" t="e">
        <f t="shared" si="140"/>
        <v>#N/A</v>
      </c>
      <c r="LP201" s="10" t="e">
        <f t="shared" si="143"/>
        <v>#N/A</v>
      </c>
      <c r="LR201" s="12">
        <f t="shared" si="138"/>
        <v>0</v>
      </c>
      <c r="LS201" s="10" cm="1">
        <f t="array" ref="LS201">INDEX(drag_functions_data,Q201,(2*$B$6)) * $B$7</f>
        <v>0</v>
      </c>
    </row>
    <row r="202" spans="17:331" x14ac:dyDescent="0.25">
      <c r="Q202" s="38">
        <f t="shared" si="141"/>
        <v>187</v>
      </c>
      <c r="R202" s="5"/>
      <c r="T202" s="25"/>
      <c r="U202" s="26"/>
      <c r="X202" s="25">
        <v>3.0538656613027517</v>
      </c>
      <c r="Y202" s="26">
        <v>0.51205223672288924</v>
      </c>
      <c r="AA202" s="4"/>
      <c r="AB202" s="5"/>
      <c r="AC202" s="4"/>
      <c r="AF202" s="5"/>
      <c r="AG202" s="4"/>
      <c r="AJ202" s="5"/>
      <c r="AK202" s="4"/>
      <c r="AN202" s="5"/>
      <c r="AO202" s="4"/>
      <c r="AR202" s="5"/>
      <c r="AS202" s="4"/>
      <c r="AT202" s="5"/>
      <c r="AU202" s="4"/>
      <c r="AV202" s="46"/>
      <c r="AW202" s="4"/>
      <c r="AX202" s="5"/>
      <c r="AY202" s="4"/>
      <c r="AZ202" s="5"/>
      <c r="BA202" s="4"/>
      <c r="BB202" s="5"/>
      <c r="BC202" s="4"/>
      <c r="BD202" s="5"/>
      <c r="BE202" s="4"/>
      <c r="BF202" s="5"/>
      <c r="BG202" s="4"/>
      <c r="BH202" s="5"/>
      <c r="BI202" s="4"/>
      <c r="BJ202" s="5"/>
      <c r="BK202" s="4"/>
      <c r="BL202" s="5"/>
      <c r="BM202" s="4"/>
      <c r="BN202" s="5"/>
      <c r="BO202" s="4"/>
      <c r="BR202" s="5"/>
      <c r="BS202" s="4"/>
      <c r="BV202" s="5"/>
      <c r="BW202" s="4"/>
      <c r="BZ202" s="5"/>
      <c r="CA202" s="4"/>
      <c r="CD202" s="5"/>
      <c r="CE202" s="4"/>
      <c r="CF202" s="5"/>
      <c r="CG202" s="4"/>
      <c r="CH202" s="5"/>
      <c r="CI202" s="4"/>
      <c r="CJ202" s="5"/>
      <c r="CL202" s="5"/>
      <c r="CN202" s="5"/>
      <c r="CO202" s="4"/>
      <c r="CP202" s="5"/>
      <c r="CQ202" s="4"/>
      <c r="CR202" s="5"/>
      <c r="CS202" s="4"/>
      <c r="CT202" s="5"/>
      <c r="CU202" s="4"/>
      <c r="CV202" s="5"/>
      <c r="CW202" s="4"/>
      <c r="CX202" s="5"/>
      <c r="CY202" s="4"/>
      <c r="CZ202" s="266"/>
      <c r="DA202" s="267"/>
      <c r="DB202" s="266"/>
      <c r="DC202" s="267"/>
      <c r="DD202" s="266"/>
      <c r="DE202" s="267"/>
      <c r="DF202" s="66"/>
      <c r="DG202" s="67"/>
      <c r="DH202" s="66"/>
      <c r="DI202" s="67"/>
      <c r="DJ202" s="66"/>
      <c r="DK202" s="67"/>
      <c r="DL202" s="66"/>
      <c r="DM202" s="67"/>
      <c r="DN202" s="66"/>
      <c r="DO202" s="67"/>
      <c r="DP202" s="66"/>
      <c r="DQ202" s="67"/>
      <c r="DR202" s="66"/>
      <c r="DS202" s="67"/>
      <c r="DT202" s="66"/>
      <c r="DU202" s="67"/>
      <c r="DV202" s="66"/>
      <c r="DW202" s="67"/>
      <c r="DX202" s="66"/>
      <c r="DY202" s="67"/>
      <c r="DZ202" s="66"/>
      <c r="EA202" s="67"/>
      <c r="EB202" s="66"/>
      <c r="EC202" s="67"/>
      <c r="ED202" s="66"/>
      <c r="EE202" s="67"/>
      <c r="EF202" s="66"/>
      <c r="EG202" s="67"/>
      <c r="EH202" s="66"/>
      <c r="EI202" s="67"/>
      <c r="EJ202" s="66"/>
      <c r="EK202" s="67"/>
      <c r="EL202" s="66"/>
      <c r="EM202" s="67"/>
      <c r="EN202" s="66"/>
      <c r="EO202" s="67"/>
      <c r="EP202" s="66"/>
      <c r="EQ202" s="67"/>
      <c r="ER202" s="66"/>
      <c r="ES202" s="67"/>
      <c r="ET202" s="66"/>
      <c r="EU202" s="67"/>
      <c r="EV202" s="66"/>
      <c r="EW202" s="67"/>
      <c r="EX202" s="66"/>
      <c r="EY202" s="67"/>
      <c r="EZ202" s="66"/>
      <c r="FA202" s="67"/>
      <c r="FB202" s="66"/>
      <c r="FC202" s="67"/>
      <c r="FD202" s="66"/>
      <c r="FE202" s="67"/>
      <c r="FF202" s="66"/>
      <c r="FG202" s="67"/>
      <c r="FH202" s="66"/>
      <c r="FI202" s="67"/>
      <c r="FJ202" s="66"/>
      <c r="FK202" s="67"/>
      <c r="FL202" s="66"/>
      <c r="FM202" s="67"/>
      <c r="FN202" s="66"/>
      <c r="FO202" s="67"/>
      <c r="FP202" s="66"/>
      <c r="FQ202" s="67"/>
      <c r="FR202" s="66"/>
      <c r="FS202" s="67"/>
      <c r="FT202" s="66"/>
      <c r="FU202" s="67"/>
      <c r="FV202" s="66"/>
      <c r="FW202" s="67"/>
      <c r="FX202" s="66"/>
      <c r="FY202" s="67"/>
      <c r="FZ202" s="66"/>
      <c r="GA202" s="67"/>
      <c r="GB202" s="66"/>
      <c r="GC202" s="67"/>
      <c r="GD202" s="66"/>
      <c r="GE202" s="67"/>
      <c r="GF202" s="66"/>
      <c r="GG202" s="67"/>
      <c r="GH202" s="66"/>
      <c r="GI202" s="67"/>
      <c r="GJ202" s="66"/>
      <c r="GK202" s="67"/>
      <c r="GL202" s="66"/>
      <c r="GM202" s="67"/>
      <c r="GN202" s="66"/>
      <c r="GO202" s="67"/>
      <c r="GP202" s="66"/>
      <c r="GQ202" s="67"/>
      <c r="GR202" s="66"/>
      <c r="GS202" s="67"/>
      <c r="GT202" s="66"/>
      <c r="GU202" s="67"/>
      <c r="GV202" s="66"/>
      <c r="GW202" s="67"/>
      <c r="GX202" s="66"/>
      <c r="GY202" s="67"/>
      <c r="GZ202" s="66"/>
      <c r="HA202" s="67"/>
      <c r="HB202" s="66"/>
      <c r="HC202" s="67"/>
      <c r="HD202" s="66"/>
      <c r="HE202" s="67"/>
      <c r="HF202" s="66"/>
      <c r="HG202" s="67"/>
      <c r="HH202" s="66"/>
      <c r="HI202" s="67"/>
      <c r="HJ202" s="66"/>
      <c r="HK202" s="67"/>
      <c r="HL202" s="66"/>
      <c r="HM202" s="67"/>
      <c r="HN202" s="66"/>
      <c r="HO202" s="67"/>
      <c r="HP202" s="66"/>
      <c r="HQ202" s="67"/>
      <c r="HR202" s="66"/>
      <c r="HS202" s="67"/>
      <c r="HT202" s="66"/>
      <c r="HU202" s="67"/>
      <c r="HV202" s="66"/>
      <c r="HW202" s="67"/>
      <c r="HX202" s="66"/>
      <c r="HY202" s="67"/>
      <c r="HZ202" s="66"/>
      <c r="IA202" s="67"/>
      <c r="IB202" s="66"/>
      <c r="IC202" s="67"/>
      <c r="ID202" s="66"/>
      <c r="IE202" s="67"/>
      <c r="IF202" s="66"/>
      <c r="IG202" s="67"/>
      <c r="IH202" s="66"/>
      <c r="II202" s="67"/>
      <c r="IJ202" s="66"/>
      <c r="IK202" s="67"/>
      <c r="IL202" s="66"/>
      <c r="IM202" s="67"/>
      <c r="IN202" s="66"/>
      <c r="IO202" s="67"/>
      <c r="IP202" s="66"/>
      <c r="IQ202" s="67"/>
      <c r="IR202" s="66"/>
      <c r="IS202" s="67"/>
      <c r="IT202" s="66"/>
      <c r="IU202" s="67"/>
      <c r="IV202" s="66"/>
      <c r="IW202" s="67"/>
      <c r="IX202" s="66"/>
      <c r="IY202" s="67"/>
      <c r="IZ202" s="66"/>
      <c r="JA202" s="67"/>
      <c r="JB202" s="66"/>
      <c r="JC202" s="67"/>
      <c r="JD202" s="66"/>
      <c r="JE202" s="67"/>
      <c r="JF202" s="66"/>
      <c r="JG202" s="67"/>
      <c r="JH202" s="66"/>
      <c r="JI202" s="67"/>
      <c r="JJ202" s="66"/>
      <c r="JK202" s="67"/>
      <c r="JL202" s="66"/>
      <c r="JM202" s="67"/>
      <c r="JN202" s="66"/>
      <c r="JO202" s="67"/>
      <c r="JP202" s="66"/>
      <c r="JQ202" s="67"/>
      <c r="JR202" s="66"/>
      <c r="JS202" s="67"/>
      <c r="JT202" s="66"/>
      <c r="JU202" s="67"/>
      <c r="JV202" s="66"/>
      <c r="JW202" s="67"/>
      <c r="JX202" s="66"/>
      <c r="JY202" s="67"/>
      <c r="JZ202" s="66"/>
      <c r="KA202" s="67"/>
      <c r="KB202" s="66"/>
      <c r="KC202" s="67"/>
      <c r="KD202" s="66"/>
      <c r="KE202" s="67"/>
      <c r="KF202" s="66"/>
      <c r="KG202" s="67"/>
      <c r="KH202" s="66"/>
      <c r="KI202" s="67"/>
      <c r="KJ202" s="66"/>
      <c r="KK202" s="67"/>
      <c r="KL202" s="66"/>
      <c r="KM202" s="67"/>
      <c r="KN202" s="66"/>
      <c r="KO202" s="67"/>
      <c r="KP202" s="66"/>
      <c r="KQ202" s="67"/>
      <c r="KR202" s="66"/>
      <c r="KS202" s="67"/>
      <c r="KT202" s="66"/>
      <c r="KU202" s="67"/>
      <c r="KV202" s="66"/>
      <c r="KW202" s="67"/>
      <c r="KX202" s="66"/>
      <c r="KY202" s="67"/>
      <c r="KZ202" s="66"/>
      <c r="LA202" s="67"/>
      <c r="LB202" s="66"/>
      <c r="LC202" s="67"/>
      <c r="LD202" s="66"/>
      <c r="LE202" s="67"/>
      <c r="LH202" s="3">
        <f t="shared" si="139"/>
        <v>3.0538656613027517</v>
      </c>
      <c r="LI202" s="10">
        <f t="shared" si="142"/>
        <v>0.51205223672288924</v>
      </c>
      <c r="LK202" s="12">
        <f t="shared" si="137"/>
        <v>3.0538656613027517</v>
      </c>
      <c r="LL202" s="10" cm="1">
        <f t="array" ref="LL202">INDEX(drag_functions_data,Q202,(2*chosen_drag_function))*$B$3</f>
        <v>0.51205223672288924</v>
      </c>
      <c r="LO202" s="3" t="e">
        <f t="shared" si="140"/>
        <v>#N/A</v>
      </c>
      <c r="LP202" s="10" t="e">
        <f t="shared" si="143"/>
        <v>#N/A</v>
      </c>
      <c r="LR202" s="12">
        <f t="shared" si="138"/>
        <v>0</v>
      </c>
      <c r="LS202" s="10" cm="1">
        <f t="array" ref="LS202">INDEX(drag_functions_data,Q202,(2*$B$6)) * $B$7</f>
        <v>0</v>
      </c>
    </row>
    <row r="203" spans="17:331" x14ac:dyDescent="0.25">
      <c r="Q203" s="38">
        <f t="shared" si="141"/>
        <v>188</v>
      </c>
      <c r="R203" s="5"/>
      <c r="T203" s="25"/>
      <c r="U203" s="26"/>
      <c r="X203" s="25">
        <v>3.0820124836031488</v>
      </c>
      <c r="Y203" s="26">
        <v>0.51124585827852864</v>
      </c>
      <c r="AA203" s="4"/>
      <c r="AB203" s="5"/>
      <c r="AC203" s="4"/>
      <c r="AF203" s="5"/>
      <c r="AG203" s="4"/>
      <c r="AJ203" s="5"/>
      <c r="AK203" s="4"/>
      <c r="AN203" s="5"/>
      <c r="AO203" s="4"/>
      <c r="AR203" s="5"/>
      <c r="AS203" s="4"/>
      <c r="AT203" s="5"/>
      <c r="AU203" s="4"/>
      <c r="AV203" s="46"/>
      <c r="AW203" s="4"/>
      <c r="AX203" s="5"/>
      <c r="AY203" s="4"/>
      <c r="AZ203" s="5"/>
      <c r="BA203" s="4"/>
      <c r="BB203" s="5"/>
      <c r="BC203" s="4"/>
      <c r="BD203" s="5"/>
      <c r="BE203" s="4"/>
      <c r="BF203" s="5"/>
      <c r="BG203" s="4"/>
      <c r="BH203" s="5"/>
      <c r="BI203" s="4"/>
      <c r="BJ203" s="5"/>
      <c r="BK203" s="4"/>
      <c r="BL203" s="5"/>
      <c r="BM203" s="4"/>
      <c r="BN203" s="5"/>
      <c r="BO203" s="4"/>
      <c r="BR203" s="5"/>
      <c r="BS203" s="4"/>
      <c r="BV203" s="5"/>
      <c r="BW203" s="4"/>
      <c r="BZ203" s="5"/>
      <c r="CA203" s="4"/>
      <c r="CD203" s="5"/>
      <c r="CE203" s="4"/>
      <c r="CF203" s="5"/>
      <c r="CG203" s="4"/>
      <c r="CH203" s="5"/>
      <c r="CI203" s="4"/>
      <c r="CJ203" s="5"/>
      <c r="CL203" s="5"/>
      <c r="CN203" s="5"/>
      <c r="CO203" s="4"/>
      <c r="CP203" s="5"/>
      <c r="CQ203" s="4"/>
      <c r="CR203" s="5"/>
      <c r="CS203" s="4"/>
      <c r="CT203" s="5"/>
      <c r="CU203" s="4"/>
      <c r="CV203" s="5"/>
      <c r="CW203" s="4"/>
      <c r="CX203" s="5"/>
      <c r="CY203" s="4"/>
      <c r="CZ203" s="266"/>
      <c r="DA203" s="267"/>
      <c r="DB203" s="266"/>
      <c r="DC203" s="267"/>
      <c r="DD203" s="266"/>
      <c r="DE203" s="267"/>
      <c r="DF203" s="66"/>
      <c r="DG203" s="67"/>
      <c r="DH203" s="66"/>
      <c r="DI203" s="67"/>
      <c r="DJ203" s="66"/>
      <c r="DK203" s="67"/>
      <c r="DL203" s="66"/>
      <c r="DM203" s="67"/>
      <c r="DN203" s="66"/>
      <c r="DO203" s="67"/>
      <c r="DP203" s="66"/>
      <c r="DQ203" s="67"/>
      <c r="DR203" s="66"/>
      <c r="DS203" s="67"/>
      <c r="DT203" s="66"/>
      <c r="DU203" s="67"/>
      <c r="DV203" s="66"/>
      <c r="DW203" s="67"/>
      <c r="DX203" s="66"/>
      <c r="DY203" s="67"/>
      <c r="DZ203" s="66"/>
      <c r="EA203" s="67"/>
      <c r="EB203" s="66"/>
      <c r="EC203" s="67"/>
      <c r="ED203" s="66"/>
      <c r="EE203" s="67"/>
      <c r="EF203" s="66"/>
      <c r="EG203" s="67"/>
      <c r="EH203" s="66"/>
      <c r="EI203" s="67"/>
      <c r="EJ203" s="66"/>
      <c r="EK203" s="67"/>
      <c r="EL203" s="66"/>
      <c r="EM203" s="67"/>
      <c r="EN203" s="66"/>
      <c r="EO203" s="67"/>
      <c r="EP203" s="66"/>
      <c r="EQ203" s="67"/>
      <c r="ER203" s="66"/>
      <c r="ES203" s="67"/>
      <c r="ET203" s="66"/>
      <c r="EU203" s="67"/>
      <c r="EV203" s="66"/>
      <c r="EW203" s="67"/>
      <c r="EX203" s="66"/>
      <c r="EY203" s="67"/>
      <c r="EZ203" s="66"/>
      <c r="FA203" s="67"/>
      <c r="FB203" s="66"/>
      <c r="FC203" s="67"/>
      <c r="FD203" s="66"/>
      <c r="FE203" s="67"/>
      <c r="FF203" s="66"/>
      <c r="FG203" s="67"/>
      <c r="FH203" s="66"/>
      <c r="FI203" s="67"/>
      <c r="FJ203" s="66"/>
      <c r="FK203" s="67"/>
      <c r="FL203" s="66"/>
      <c r="FM203" s="67"/>
      <c r="FN203" s="66"/>
      <c r="FO203" s="67"/>
      <c r="FP203" s="66"/>
      <c r="FQ203" s="67"/>
      <c r="FR203" s="66"/>
      <c r="FS203" s="67"/>
      <c r="FT203" s="66"/>
      <c r="FU203" s="67"/>
      <c r="FV203" s="66"/>
      <c r="FW203" s="67"/>
      <c r="FX203" s="66"/>
      <c r="FY203" s="67"/>
      <c r="FZ203" s="66"/>
      <c r="GA203" s="67"/>
      <c r="GB203" s="66"/>
      <c r="GC203" s="67"/>
      <c r="GD203" s="66"/>
      <c r="GE203" s="67"/>
      <c r="GF203" s="66"/>
      <c r="GG203" s="67"/>
      <c r="GH203" s="66"/>
      <c r="GI203" s="67"/>
      <c r="GJ203" s="66"/>
      <c r="GK203" s="67"/>
      <c r="GL203" s="66"/>
      <c r="GM203" s="67"/>
      <c r="GN203" s="66"/>
      <c r="GO203" s="67"/>
      <c r="GP203" s="66"/>
      <c r="GQ203" s="67"/>
      <c r="GR203" s="66"/>
      <c r="GS203" s="67"/>
      <c r="GT203" s="66"/>
      <c r="GU203" s="67"/>
      <c r="GV203" s="66"/>
      <c r="GW203" s="67"/>
      <c r="GX203" s="66"/>
      <c r="GY203" s="67"/>
      <c r="GZ203" s="66"/>
      <c r="HA203" s="67"/>
      <c r="HB203" s="66"/>
      <c r="HC203" s="67"/>
      <c r="HD203" s="66"/>
      <c r="HE203" s="67"/>
      <c r="HF203" s="66"/>
      <c r="HG203" s="67"/>
      <c r="HH203" s="66"/>
      <c r="HI203" s="67"/>
      <c r="HJ203" s="66"/>
      <c r="HK203" s="67"/>
      <c r="HL203" s="66"/>
      <c r="HM203" s="67"/>
      <c r="HN203" s="66"/>
      <c r="HO203" s="67"/>
      <c r="HP203" s="66"/>
      <c r="HQ203" s="67"/>
      <c r="HR203" s="66"/>
      <c r="HS203" s="67"/>
      <c r="HT203" s="66"/>
      <c r="HU203" s="67"/>
      <c r="HV203" s="66"/>
      <c r="HW203" s="67"/>
      <c r="HX203" s="66"/>
      <c r="HY203" s="67"/>
      <c r="HZ203" s="66"/>
      <c r="IA203" s="67"/>
      <c r="IB203" s="66"/>
      <c r="IC203" s="67"/>
      <c r="ID203" s="66"/>
      <c r="IE203" s="67"/>
      <c r="IF203" s="66"/>
      <c r="IG203" s="67"/>
      <c r="IH203" s="66"/>
      <c r="II203" s="67"/>
      <c r="IJ203" s="66"/>
      <c r="IK203" s="67"/>
      <c r="IL203" s="66"/>
      <c r="IM203" s="67"/>
      <c r="IN203" s="66"/>
      <c r="IO203" s="67"/>
      <c r="IP203" s="66"/>
      <c r="IQ203" s="67"/>
      <c r="IR203" s="66"/>
      <c r="IS203" s="67"/>
      <c r="IT203" s="66"/>
      <c r="IU203" s="67"/>
      <c r="IV203" s="66"/>
      <c r="IW203" s="67"/>
      <c r="IX203" s="66"/>
      <c r="IY203" s="67"/>
      <c r="IZ203" s="66"/>
      <c r="JA203" s="67"/>
      <c r="JB203" s="66"/>
      <c r="JC203" s="67"/>
      <c r="JD203" s="66"/>
      <c r="JE203" s="67"/>
      <c r="JF203" s="66"/>
      <c r="JG203" s="67"/>
      <c r="JH203" s="66"/>
      <c r="JI203" s="67"/>
      <c r="JJ203" s="66"/>
      <c r="JK203" s="67"/>
      <c r="JL203" s="66"/>
      <c r="JM203" s="67"/>
      <c r="JN203" s="66"/>
      <c r="JO203" s="67"/>
      <c r="JP203" s="66"/>
      <c r="JQ203" s="67"/>
      <c r="JR203" s="66"/>
      <c r="JS203" s="67"/>
      <c r="JT203" s="66"/>
      <c r="JU203" s="67"/>
      <c r="JV203" s="66"/>
      <c r="JW203" s="67"/>
      <c r="JX203" s="66"/>
      <c r="JY203" s="67"/>
      <c r="JZ203" s="66"/>
      <c r="KA203" s="67"/>
      <c r="KB203" s="66"/>
      <c r="KC203" s="67"/>
      <c r="KD203" s="66"/>
      <c r="KE203" s="67"/>
      <c r="KF203" s="66"/>
      <c r="KG203" s="67"/>
      <c r="KH203" s="66"/>
      <c r="KI203" s="67"/>
      <c r="KJ203" s="66"/>
      <c r="KK203" s="67"/>
      <c r="KL203" s="66"/>
      <c r="KM203" s="67"/>
      <c r="KN203" s="66"/>
      <c r="KO203" s="67"/>
      <c r="KP203" s="66"/>
      <c r="KQ203" s="67"/>
      <c r="KR203" s="66"/>
      <c r="KS203" s="67"/>
      <c r="KT203" s="66"/>
      <c r="KU203" s="67"/>
      <c r="KV203" s="66"/>
      <c r="KW203" s="67"/>
      <c r="KX203" s="66"/>
      <c r="KY203" s="67"/>
      <c r="KZ203" s="66"/>
      <c r="LA203" s="67"/>
      <c r="LB203" s="66"/>
      <c r="LC203" s="67"/>
      <c r="LD203" s="66"/>
      <c r="LE203" s="67"/>
      <c r="LH203" s="3">
        <f t="shared" si="139"/>
        <v>3.0820124836031488</v>
      </c>
      <c r="LI203" s="10">
        <f t="shared" si="142"/>
        <v>0.51124585827852864</v>
      </c>
      <c r="LK203" s="12">
        <f t="shared" si="137"/>
        <v>3.0820124836031488</v>
      </c>
      <c r="LL203" s="10" cm="1">
        <f t="array" ref="LL203">INDEX(drag_functions_data,Q203,(2*chosen_drag_function))*$B$3</f>
        <v>0.51124585827852864</v>
      </c>
      <c r="LO203" s="3" t="e">
        <f t="shared" si="140"/>
        <v>#N/A</v>
      </c>
      <c r="LP203" s="10" t="e">
        <f t="shared" si="143"/>
        <v>#N/A</v>
      </c>
      <c r="LR203" s="12">
        <f t="shared" si="138"/>
        <v>0</v>
      </c>
      <c r="LS203" s="10" cm="1">
        <f t="array" ref="LS203">INDEX(drag_functions_data,Q203,(2*$B$6)) * $B$7</f>
        <v>0</v>
      </c>
    </row>
    <row r="204" spans="17:331" x14ac:dyDescent="0.25">
      <c r="Q204" s="38">
        <f t="shared" si="141"/>
        <v>189</v>
      </c>
      <c r="R204" s="5"/>
      <c r="T204" s="25"/>
      <c r="U204" s="26"/>
      <c r="X204" s="25">
        <v>3.1099045678102741</v>
      </c>
      <c r="Y204" s="26">
        <v>0.51052514101259927</v>
      </c>
      <c r="AA204" s="4"/>
      <c r="AB204" s="5"/>
      <c r="AC204" s="4"/>
      <c r="AF204" s="5"/>
      <c r="AG204" s="4"/>
      <c r="AJ204" s="5"/>
      <c r="AK204" s="4"/>
      <c r="AN204" s="5"/>
      <c r="AO204" s="4"/>
      <c r="AR204" s="5"/>
      <c r="AS204" s="4"/>
      <c r="AT204" s="5"/>
      <c r="AU204" s="4"/>
      <c r="AV204" s="46"/>
      <c r="AW204" s="4"/>
      <c r="AX204" s="5"/>
      <c r="AY204" s="4"/>
      <c r="AZ204" s="5"/>
      <c r="BA204" s="4"/>
      <c r="BB204" s="5"/>
      <c r="BC204" s="4"/>
      <c r="BD204" s="5"/>
      <c r="BE204" s="4"/>
      <c r="BF204" s="5"/>
      <c r="BG204" s="4"/>
      <c r="BH204" s="5"/>
      <c r="BI204" s="4"/>
      <c r="BJ204" s="5"/>
      <c r="BK204" s="4"/>
      <c r="BL204" s="5"/>
      <c r="BM204" s="4"/>
      <c r="BN204" s="5"/>
      <c r="BO204" s="4"/>
      <c r="BR204" s="5"/>
      <c r="BS204" s="4"/>
      <c r="BV204" s="5"/>
      <c r="BW204" s="4"/>
      <c r="BZ204" s="5"/>
      <c r="CA204" s="4"/>
      <c r="CD204" s="5"/>
      <c r="CE204" s="4"/>
      <c r="CF204" s="5"/>
      <c r="CG204" s="4"/>
      <c r="CH204" s="5"/>
      <c r="CI204" s="4"/>
      <c r="CJ204" s="5"/>
      <c r="CL204" s="5"/>
      <c r="CN204" s="5"/>
      <c r="CO204" s="4"/>
      <c r="CP204" s="5"/>
      <c r="CQ204" s="4"/>
      <c r="CR204" s="5"/>
      <c r="CS204" s="4"/>
      <c r="CT204" s="5"/>
      <c r="CU204" s="4"/>
      <c r="CV204" s="5"/>
      <c r="CW204" s="4"/>
      <c r="CX204" s="5"/>
      <c r="CY204" s="4"/>
      <c r="CZ204" s="266"/>
      <c r="DA204" s="267"/>
      <c r="DB204" s="266"/>
      <c r="DC204" s="267"/>
      <c r="DD204" s="266"/>
      <c r="DE204" s="267"/>
      <c r="DF204" s="66"/>
      <c r="DG204" s="67"/>
      <c r="DH204" s="66"/>
      <c r="DI204" s="67"/>
      <c r="DJ204" s="66"/>
      <c r="DK204" s="67"/>
      <c r="DL204" s="66"/>
      <c r="DM204" s="67"/>
      <c r="DN204" s="66"/>
      <c r="DO204" s="67"/>
      <c r="DP204" s="66"/>
      <c r="DQ204" s="67"/>
      <c r="DR204" s="66"/>
      <c r="DS204" s="67"/>
      <c r="DT204" s="66"/>
      <c r="DU204" s="67"/>
      <c r="DV204" s="66"/>
      <c r="DW204" s="67"/>
      <c r="DX204" s="66"/>
      <c r="DY204" s="67"/>
      <c r="DZ204" s="66"/>
      <c r="EA204" s="67"/>
      <c r="EB204" s="66"/>
      <c r="EC204" s="67"/>
      <c r="ED204" s="66"/>
      <c r="EE204" s="67"/>
      <c r="EF204" s="66"/>
      <c r="EG204" s="67"/>
      <c r="EH204" s="66"/>
      <c r="EI204" s="67"/>
      <c r="EJ204" s="66"/>
      <c r="EK204" s="67"/>
      <c r="EL204" s="66"/>
      <c r="EM204" s="67"/>
      <c r="EN204" s="66"/>
      <c r="EO204" s="67"/>
      <c r="EP204" s="66"/>
      <c r="EQ204" s="67"/>
      <c r="ER204" s="66"/>
      <c r="ES204" s="67"/>
      <c r="ET204" s="66"/>
      <c r="EU204" s="67"/>
      <c r="EV204" s="66"/>
      <c r="EW204" s="67"/>
      <c r="EX204" s="66"/>
      <c r="EY204" s="67"/>
      <c r="EZ204" s="66"/>
      <c r="FA204" s="67"/>
      <c r="FB204" s="66"/>
      <c r="FC204" s="67"/>
      <c r="FD204" s="66"/>
      <c r="FE204" s="67"/>
      <c r="FF204" s="66"/>
      <c r="FG204" s="67"/>
      <c r="FH204" s="66"/>
      <c r="FI204" s="67"/>
      <c r="FJ204" s="66"/>
      <c r="FK204" s="67"/>
      <c r="FL204" s="66"/>
      <c r="FM204" s="67"/>
      <c r="FN204" s="66"/>
      <c r="FO204" s="67"/>
      <c r="FP204" s="66"/>
      <c r="FQ204" s="67"/>
      <c r="FR204" s="66"/>
      <c r="FS204" s="67"/>
      <c r="FT204" s="66"/>
      <c r="FU204" s="67"/>
      <c r="FV204" s="66"/>
      <c r="FW204" s="67"/>
      <c r="FX204" s="66"/>
      <c r="FY204" s="67"/>
      <c r="FZ204" s="66"/>
      <c r="GA204" s="67"/>
      <c r="GB204" s="66"/>
      <c r="GC204" s="67"/>
      <c r="GD204" s="66"/>
      <c r="GE204" s="67"/>
      <c r="GF204" s="66"/>
      <c r="GG204" s="67"/>
      <c r="GH204" s="66"/>
      <c r="GI204" s="67"/>
      <c r="GJ204" s="66"/>
      <c r="GK204" s="67"/>
      <c r="GL204" s="66"/>
      <c r="GM204" s="67"/>
      <c r="GN204" s="66"/>
      <c r="GO204" s="67"/>
      <c r="GP204" s="66"/>
      <c r="GQ204" s="67"/>
      <c r="GR204" s="66"/>
      <c r="GS204" s="67"/>
      <c r="GT204" s="66"/>
      <c r="GU204" s="67"/>
      <c r="GV204" s="66"/>
      <c r="GW204" s="67"/>
      <c r="GX204" s="66"/>
      <c r="GY204" s="67"/>
      <c r="GZ204" s="66"/>
      <c r="HA204" s="67"/>
      <c r="HB204" s="66"/>
      <c r="HC204" s="67"/>
      <c r="HD204" s="66"/>
      <c r="HE204" s="67"/>
      <c r="HF204" s="66"/>
      <c r="HG204" s="67"/>
      <c r="HH204" s="66"/>
      <c r="HI204" s="67"/>
      <c r="HJ204" s="66"/>
      <c r="HK204" s="67"/>
      <c r="HL204" s="66"/>
      <c r="HM204" s="67"/>
      <c r="HN204" s="66"/>
      <c r="HO204" s="67"/>
      <c r="HP204" s="66"/>
      <c r="HQ204" s="67"/>
      <c r="HR204" s="66"/>
      <c r="HS204" s="67"/>
      <c r="HT204" s="66"/>
      <c r="HU204" s="67"/>
      <c r="HV204" s="66"/>
      <c r="HW204" s="67"/>
      <c r="HX204" s="66"/>
      <c r="HY204" s="67"/>
      <c r="HZ204" s="66"/>
      <c r="IA204" s="67"/>
      <c r="IB204" s="66"/>
      <c r="IC204" s="67"/>
      <c r="ID204" s="66"/>
      <c r="IE204" s="67"/>
      <c r="IF204" s="66"/>
      <c r="IG204" s="67"/>
      <c r="IH204" s="66"/>
      <c r="II204" s="67"/>
      <c r="IJ204" s="66"/>
      <c r="IK204" s="67"/>
      <c r="IL204" s="66"/>
      <c r="IM204" s="67"/>
      <c r="IN204" s="66"/>
      <c r="IO204" s="67"/>
      <c r="IP204" s="66"/>
      <c r="IQ204" s="67"/>
      <c r="IR204" s="66"/>
      <c r="IS204" s="67"/>
      <c r="IT204" s="66"/>
      <c r="IU204" s="67"/>
      <c r="IV204" s="66"/>
      <c r="IW204" s="67"/>
      <c r="IX204" s="66"/>
      <c r="IY204" s="67"/>
      <c r="IZ204" s="66"/>
      <c r="JA204" s="67"/>
      <c r="JB204" s="66"/>
      <c r="JC204" s="67"/>
      <c r="JD204" s="66"/>
      <c r="JE204" s="67"/>
      <c r="JF204" s="66"/>
      <c r="JG204" s="67"/>
      <c r="JH204" s="66"/>
      <c r="JI204" s="67"/>
      <c r="JJ204" s="66"/>
      <c r="JK204" s="67"/>
      <c r="JL204" s="66"/>
      <c r="JM204" s="67"/>
      <c r="JN204" s="66"/>
      <c r="JO204" s="67"/>
      <c r="JP204" s="66"/>
      <c r="JQ204" s="67"/>
      <c r="JR204" s="66"/>
      <c r="JS204" s="67"/>
      <c r="JT204" s="66"/>
      <c r="JU204" s="67"/>
      <c r="JV204" s="66"/>
      <c r="JW204" s="67"/>
      <c r="JX204" s="66"/>
      <c r="JY204" s="67"/>
      <c r="JZ204" s="66"/>
      <c r="KA204" s="67"/>
      <c r="KB204" s="66"/>
      <c r="KC204" s="67"/>
      <c r="KD204" s="66"/>
      <c r="KE204" s="67"/>
      <c r="KF204" s="66"/>
      <c r="KG204" s="67"/>
      <c r="KH204" s="66"/>
      <c r="KI204" s="67"/>
      <c r="KJ204" s="66"/>
      <c r="KK204" s="67"/>
      <c r="KL204" s="66"/>
      <c r="KM204" s="67"/>
      <c r="KN204" s="66"/>
      <c r="KO204" s="67"/>
      <c r="KP204" s="66"/>
      <c r="KQ204" s="67"/>
      <c r="KR204" s="66"/>
      <c r="KS204" s="67"/>
      <c r="KT204" s="66"/>
      <c r="KU204" s="67"/>
      <c r="KV204" s="66"/>
      <c r="KW204" s="67"/>
      <c r="KX204" s="66"/>
      <c r="KY204" s="67"/>
      <c r="KZ204" s="66"/>
      <c r="LA204" s="67"/>
      <c r="LB204" s="66"/>
      <c r="LC204" s="67"/>
      <c r="LD204" s="66"/>
      <c r="LE204" s="67"/>
      <c r="LH204" s="3">
        <f t="shared" si="139"/>
        <v>3.1099045678102741</v>
      </c>
      <c r="LI204" s="10">
        <f t="shared" si="142"/>
        <v>0.51052514101259927</v>
      </c>
      <c r="LK204" s="12">
        <f t="shared" si="137"/>
        <v>3.1099045678102741</v>
      </c>
      <c r="LL204" s="10" cm="1">
        <f t="array" ref="LL204">INDEX(drag_functions_data,Q204,(2*chosen_drag_function))*$B$3</f>
        <v>0.51052514101259927</v>
      </c>
      <c r="LO204" s="3" t="e">
        <f t="shared" si="140"/>
        <v>#N/A</v>
      </c>
      <c r="LP204" s="10" t="e">
        <f t="shared" si="143"/>
        <v>#N/A</v>
      </c>
      <c r="LR204" s="12">
        <f t="shared" si="138"/>
        <v>0</v>
      </c>
      <c r="LS204" s="10" cm="1">
        <f t="array" ref="LS204">INDEX(drag_functions_data,Q204,(2*$B$6)) * $B$7</f>
        <v>0</v>
      </c>
    </row>
    <row r="205" spans="17:331" x14ac:dyDescent="0.25">
      <c r="Q205" s="38">
        <f t="shared" si="141"/>
        <v>190</v>
      </c>
      <c r="R205" s="5"/>
      <c r="T205" s="25"/>
      <c r="U205" s="26"/>
      <c r="X205" s="25">
        <v>3.1375487076201325</v>
      </c>
      <c r="Y205" s="26">
        <v>0.50988674196117267</v>
      </c>
      <c r="AA205" s="4"/>
      <c r="AB205" s="5"/>
      <c r="AC205" s="4"/>
      <c r="AF205" s="5"/>
      <c r="AG205" s="4"/>
      <c r="AJ205" s="5"/>
      <c r="AK205" s="4"/>
      <c r="AN205" s="5"/>
      <c r="AO205" s="4"/>
      <c r="AR205" s="5"/>
      <c r="AS205" s="4"/>
      <c r="AT205" s="5"/>
      <c r="AU205" s="4"/>
      <c r="AV205" s="46"/>
      <c r="AW205" s="4"/>
      <c r="AX205" s="5"/>
      <c r="AY205" s="4"/>
      <c r="AZ205" s="5"/>
      <c r="BA205" s="4"/>
      <c r="BB205" s="5"/>
      <c r="BC205" s="4"/>
      <c r="BD205" s="5"/>
      <c r="BE205" s="4"/>
      <c r="BF205" s="5"/>
      <c r="BG205" s="4"/>
      <c r="BH205" s="5"/>
      <c r="BI205" s="4"/>
      <c r="BJ205" s="5"/>
      <c r="BK205" s="4"/>
      <c r="BL205" s="5"/>
      <c r="BM205" s="4"/>
      <c r="BN205" s="5"/>
      <c r="BO205" s="4"/>
      <c r="BR205" s="5"/>
      <c r="BS205" s="4"/>
      <c r="BV205" s="5"/>
      <c r="BW205" s="4"/>
      <c r="BZ205" s="5"/>
      <c r="CA205" s="4"/>
      <c r="CD205" s="5"/>
      <c r="CE205" s="4"/>
      <c r="CF205" s="5"/>
      <c r="CG205" s="4"/>
      <c r="CH205" s="5"/>
      <c r="CI205" s="4"/>
      <c r="CJ205" s="5"/>
      <c r="CL205" s="5"/>
      <c r="CN205" s="5"/>
      <c r="CO205" s="4"/>
      <c r="CP205" s="5"/>
      <c r="CQ205" s="4"/>
      <c r="CR205" s="5"/>
      <c r="CS205" s="4"/>
      <c r="CT205" s="5"/>
      <c r="CU205" s="4"/>
      <c r="CV205" s="5"/>
      <c r="CW205" s="4"/>
      <c r="CX205" s="5"/>
      <c r="CY205" s="4"/>
      <c r="CZ205" s="266"/>
      <c r="DA205" s="267"/>
      <c r="DB205" s="266"/>
      <c r="DC205" s="267"/>
      <c r="DD205" s="266"/>
      <c r="DE205" s="267"/>
      <c r="DF205" s="66"/>
      <c r="DG205" s="67"/>
      <c r="DH205" s="66"/>
      <c r="DI205" s="67"/>
      <c r="DJ205" s="66"/>
      <c r="DK205" s="67"/>
      <c r="DL205" s="66"/>
      <c r="DM205" s="67"/>
      <c r="DN205" s="66"/>
      <c r="DO205" s="67"/>
      <c r="DP205" s="66"/>
      <c r="DQ205" s="67"/>
      <c r="DR205" s="66"/>
      <c r="DS205" s="67"/>
      <c r="DT205" s="66"/>
      <c r="DU205" s="67"/>
      <c r="DV205" s="66"/>
      <c r="DW205" s="67"/>
      <c r="DX205" s="66"/>
      <c r="DY205" s="67"/>
      <c r="DZ205" s="66"/>
      <c r="EA205" s="67"/>
      <c r="EB205" s="66"/>
      <c r="EC205" s="67"/>
      <c r="ED205" s="66"/>
      <c r="EE205" s="67"/>
      <c r="EF205" s="66"/>
      <c r="EG205" s="67"/>
      <c r="EH205" s="66"/>
      <c r="EI205" s="67"/>
      <c r="EJ205" s="66"/>
      <c r="EK205" s="67"/>
      <c r="EL205" s="66"/>
      <c r="EM205" s="67"/>
      <c r="EN205" s="66"/>
      <c r="EO205" s="67"/>
      <c r="EP205" s="66"/>
      <c r="EQ205" s="67"/>
      <c r="ER205" s="66"/>
      <c r="ES205" s="67"/>
      <c r="ET205" s="66"/>
      <c r="EU205" s="67"/>
      <c r="EV205" s="66"/>
      <c r="EW205" s="67"/>
      <c r="EX205" s="66"/>
      <c r="EY205" s="67"/>
      <c r="EZ205" s="66"/>
      <c r="FA205" s="67"/>
      <c r="FB205" s="66"/>
      <c r="FC205" s="67"/>
      <c r="FD205" s="66"/>
      <c r="FE205" s="67"/>
      <c r="FF205" s="66"/>
      <c r="FG205" s="67"/>
      <c r="FH205" s="66"/>
      <c r="FI205" s="67"/>
      <c r="FJ205" s="66"/>
      <c r="FK205" s="67"/>
      <c r="FL205" s="66"/>
      <c r="FM205" s="67"/>
      <c r="FN205" s="66"/>
      <c r="FO205" s="67"/>
      <c r="FP205" s="66"/>
      <c r="FQ205" s="67"/>
      <c r="FR205" s="66"/>
      <c r="FS205" s="67"/>
      <c r="FT205" s="66"/>
      <c r="FU205" s="67"/>
      <c r="FV205" s="66"/>
      <c r="FW205" s="67"/>
      <c r="FX205" s="66"/>
      <c r="FY205" s="67"/>
      <c r="FZ205" s="66"/>
      <c r="GA205" s="67"/>
      <c r="GB205" s="66"/>
      <c r="GC205" s="67"/>
      <c r="GD205" s="66"/>
      <c r="GE205" s="67"/>
      <c r="GF205" s="66"/>
      <c r="GG205" s="67"/>
      <c r="GH205" s="66"/>
      <c r="GI205" s="67"/>
      <c r="GJ205" s="66"/>
      <c r="GK205" s="67"/>
      <c r="GL205" s="66"/>
      <c r="GM205" s="67"/>
      <c r="GN205" s="66"/>
      <c r="GO205" s="67"/>
      <c r="GP205" s="66"/>
      <c r="GQ205" s="67"/>
      <c r="GR205" s="66"/>
      <c r="GS205" s="67"/>
      <c r="GT205" s="66"/>
      <c r="GU205" s="67"/>
      <c r="GV205" s="66"/>
      <c r="GW205" s="67"/>
      <c r="GX205" s="66"/>
      <c r="GY205" s="67"/>
      <c r="GZ205" s="66"/>
      <c r="HA205" s="67"/>
      <c r="HB205" s="66"/>
      <c r="HC205" s="67"/>
      <c r="HD205" s="66"/>
      <c r="HE205" s="67"/>
      <c r="HF205" s="66"/>
      <c r="HG205" s="67"/>
      <c r="HH205" s="66"/>
      <c r="HI205" s="67"/>
      <c r="HJ205" s="66"/>
      <c r="HK205" s="67"/>
      <c r="HL205" s="66"/>
      <c r="HM205" s="67"/>
      <c r="HN205" s="66"/>
      <c r="HO205" s="67"/>
      <c r="HP205" s="66"/>
      <c r="HQ205" s="67"/>
      <c r="HR205" s="66"/>
      <c r="HS205" s="67"/>
      <c r="HT205" s="66"/>
      <c r="HU205" s="67"/>
      <c r="HV205" s="66"/>
      <c r="HW205" s="67"/>
      <c r="HX205" s="66"/>
      <c r="HY205" s="67"/>
      <c r="HZ205" s="66"/>
      <c r="IA205" s="67"/>
      <c r="IB205" s="66"/>
      <c r="IC205" s="67"/>
      <c r="ID205" s="66"/>
      <c r="IE205" s="67"/>
      <c r="IF205" s="66"/>
      <c r="IG205" s="67"/>
      <c r="IH205" s="66"/>
      <c r="II205" s="67"/>
      <c r="IJ205" s="66"/>
      <c r="IK205" s="67"/>
      <c r="IL205" s="66"/>
      <c r="IM205" s="67"/>
      <c r="IN205" s="66"/>
      <c r="IO205" s="67"/>
      <c r="IP205" s="66"/>
      <c r="IQ205" s="67"/>
      <c r="IR205" s="66"/>
      <c r="IS205" s="67"/>
      <c r="IT205" s="66"/>
      <c r="IU205" s="67"/>
      <c r="IV205" s="66"/>
      <c r="IW205" s="67"/>
      <c r="IX205" s="66"/>
      <c r="IY205" s="67"/>
      <c r="IZ205" s="66"/>
      <c r="JA205" s="67"/>
      <c r="JB205" s="66"/>
      <c r="JC205" s="67"/>
      <c r="JD205" s="66"/>
      <c r="JE205" s="67"/>
      <c r="JF205" s="66"/>
      <c r="JG205" s="67"/>
      <c r="JH205" s="66"/>
      <c r="JI205" s="67"/>
      <c r="JJ205" s="66"/>
      <c r="JK205" s="67"/>
      <c r="JL205" s="66"/>
      <c r="JM205" s="67"/>
      <c r="JN205" s="66"/>
      <c r="JO205" s="67"/>
      <c r="JP205" s="66"/>
      <c r="JQ205" s="67"/>
      <c r="JR205" s="66"/>
      <c r="JS205" s="67"/>
      <c r="JT205" s="66"/>
      <c r="JU205" s="67"/>
      <c r="JV205" s="66"/>
      <c r="JW205" s="67"/>
      <c r="JX205" s="66"/>
      <c r="JY205" s="67"/>
      <c r="JZ205" s="66"/>
      <c r="KA205" s="67"/>
      <c r="KB205" s="66"/>
      <c r="KC205" s="67"/>
      <c r="KD205" s="66"/>
      <c r="KE205" s="67"/>
      <c r="KF205" s="66"/>
      <c r="KG205" s="67"/>
      <c r="KH205" s="66"/>
      <c r="KI205" s="67"/>
      <c r="KJ205" s="66"/>
      <c r="KK205" s="67"/>
      <c r="KL205" s="66"/>
      <c r="KM205" s="67"/>
      <c r="KN205" s="66"/>
      <c r="KO205" s="67"/>
      <c r="KP205" s="66"/>
      <c r="KQ205" s="67"/>
      <c r="KR205" s="66"/>
      <c r="KS205" s="67"/>
      <c r="KT205" s="66"/>
      <c r="KU205" s="67"/>
      <c r="KV205" s="66"/>
      <c r="KW205" s="67"/>
      <c r="KX205" s="66"/>
      <c r="KY205" s="67"/>
      <c r="KZ205" s="66"/>
      <c r="LA205" s="67"/>
      <c r="LB205" s="66"/>
      <c r="LC205" s="67"/>
      <c r="LD205" s="66"/>
      <c r="LE205" s="67"/>
      <c r="LH205" s="3">
        <f t="shared" si="139"/>
        <v>3.1375487076201325</v>
      </c>
      <c r="LI205" s="10">
        <f t="shared" si="142"/>
        <v>0.50988674196117267</v>
      </c>
      <c r="LK205" s="12">
        <f t="shared" si="137"/>
        <v>3.1375487076201325</v>
      </c>
      <c r="LL205" s="10" cm="1">
        <f t="array" ref="LL205">INDEX(drag_functions_data,Q205,(2*chosen_drag_function))*$B$3</f>
        <v>0.50988674196117267</v>
      </c>
      <c r="LO205" s="3" t="e">
        <f t="shared" si="140"/>
        <v>#N/A</v>
      </c>
      <c r="LP205" s="10" t="e">
        <f t="shared" si="143"/>
        <v>#N/A</v>
      </c>
      <c r="LR205" s="12">
        <f t="shared" si="138"/>
        <v>0</v>
      </c>
      <c r="LS205" s="10" cm="1">
        <f t="array" ref="LS205">INDEX(drag_functions_data,Q205,(2*$B$6)) * $B$7</f>
        <v>0</v>
      </c>
    </row>
    <row r="206" spans="17:331" x14ac:dyDescent="0.25">
      <c r="Q206" s="38">
        <f t="shared" si="141"/>
        <v>191</v>
      </c>
      <c r="R206" s="5"/>
      <c r="T206" s="25"/>
      <c r="U206" s="26"/>
      <c r="X206" s="25">
        <v>3.1649514000202785</v>
      </c>
      <c r="Y206" s="26">
        <v>0.50932752944319548</v>
      </c>
      <c r="AA206" s="4"/>
      <c r="AB206" s="5"/>
      <c r="AC206" s="4"/>
      <c r="AF206" s="5"/>
      <c r="AG206" s="4"/>
      <c r="AJ206" s="5"/>
      <c r="AK206" s="4"/>
      <c r="AN206" s="5"/>
      <c r="AO206" s="4"/>
      <c r="AR206" s="5"/>
      <c r="AS206" s="4"/>
      <c r="AT206" s="5"/>
      <c r="AU206" s="4"/>
      <c r="AV206" s="46"/>
      <c r="AW206" s="4"/>
      <c r="AX206" s="5"/>
      <c r="AY206" s="4"/>
      <c r="AZ206" s="5"/>
      <c r="BA206" s="4"/>
      <c r="BB206" s="5"/>
      <c r="BC206" s="4"/>
      <c r="BD206" s="5"/>
      <c r="BE206" s="4"/>
      <c r="BF206" s="5"/>
      <c r="BG206" s="4"/>
      <c r="BH206" s="5"/>
      <c r="BI206" s="4"/>
      <c r="BJ206" s="5"/>
      <c r="BK206" s="4"/>
      <c r="BL206" s="5"/>
      <c r="BM206" s="4"/>
      <c r="BN206" s="5"/>
      <c r="BO206" s="4"/>
      <c r="BR206" s="5"/>
      <c r="BS206" s="4"/>
      <c r="BV206" s="5"/>
      <c r="BW206" s="4"/>
      <c r="BZ206" s="5"/>
      <c r="CA206" s="4"/>
      <c r="CD206" s="5"/>
      <c r="CE206" s="4"/>
      <c r="CF206" s="5"/>
      <c r="CG206" s="4"/>
      <c r="CH206" s="5"/>
      <c r="CI206" s="4"/>
      <c r="CJ206" s="5"/>
      <c r="CL206" s="5"/>
      <c r="CN206" s="5"/>
      <c r="CO206" s="4"/>
      <c r="CP206" s="5"/>
      <c r="CQ206" s="4"/>
      <c r="CR206" s="5"/>
      <c r="CS206" s="4"/>
      <c r="CT206" s="5"/>
      <c r="CU206" s="4"/>
      <c r="CV206" s="5"/>
      <c r="CW206" s="4"/>
      <c r="CX206" s="5"/>
      <c r="CY206" s="4"/>
      <c r="CZ206" s="266"/>
      <c r="DA206" s="267"/>
      <c r="DB206" s="266"/>
      <c r="DC206" s="267"/>
      <c r="DD206" s="266"/>
      <c r="DE206" s="267"/>
      <c r="DF206" s="66"/>
      <c r="DG206" s="67"/>
      <c r="DH206" s="66"/>
      <c r="DI206" s="67"/>
      <c r="DJ206" s="66"/>
      <c r="DK206" s="67"/>
      <c r="DL206" s="66"/>
      <c r="DM206" s="67"/>
      <c r="DN206" s="66"/>
      <c r="DO206" s="67"/>
      <c r="DP206" s="66"/>
      <c r="DQ206" s="67"/>
      <c r="DR206" s="66"/>
      <c r="DS206" s="67"/>
      <c r="DT206" s="66"/>
      <c r="DU206" s="67"/>
      <c r="DV206" s="66"/>
      <c r="DW206" s="67"/>
      <c r="DX206" s="66"/>
      <c r="DY206" s="67"/>
      <c r="DZ206" s="66"/>
      <c r="EA206" s="67"/>
      <c r="EB206" s="66"/>
      <c r="EC206" s="67"/>
      <c r="ED206" s="66"/>
      <c r="EE206" s="67"/>
      <c r="EF206" s="66"/>
      <c r="EG206" s="67"/>
      <c r="EH206" s="66"/>
      <c r="EI206" s="67"/>
      <c r="EJ206" s="66"/>
      <c r="EK206" s="67"/>
      <c r="EL206" s="66"/>
      <c r="EM206" s="67"/>
      <c r="EN206" s="66"/>
      <c r="EO206" s="67"/>
      <c r="EP206" s="66"/>
      <c r="EQ206" s="67"/>
      <c r="ER206" s="66"/>
      <c r="ES206" s="67"/>
      <c r="ET206" s="66"/>
      <c r="EU206" s="67"/>
      <c r="EV206" s="66"/>
      <c r="EW206" s="67"/>
      <c r="EX206" s="66"/>
      <c r="EY206" s="67"/>
      <c r="EZ206" s="66"/>
      <c r="FA206" s="67"/>
      <c r="FB206" s="66"/>
      <c r="FC206" s="67"/>
      <c r="FD206" s="66"/>
      <c r="FE206" s="67"/>
      <c r="FF206" s="66"/>
      <c r="FG206" s="67"/>
      <c r="FH206" s="66"/>
      <c r="FI206" s="67"/>
      <c r="FJ206" s="66"/>
      <c r="FK206" s="67"/>
      <c r="FL206" s="66"/>
      <c r="FM206" s="67"/>
      <c r="FN206" s="66"/>
      <c r="FO206" s="67"/>
      <c r="FP206" s="66"/>
      <c r="FQ206" s="67"/>
      <c r="FR206" s="66"/>
      <c r="FS206" s="67"/>
      <c r="FT206" s="66"/>
      <c r="FU206" s="67"/>
      <c r="FV206" s="66"/>
      <c r="FW206" s="67"/>
      <c r="FX206" s="66"/>
      <c r="FY206" s="67"/>
      <c r="FZ206" s="66"/>
      <c r="GA206" s="67"/>
      <c r="GB206" s="66"/>
      <c r="GC206" s="67"/>
      <c r="GD206" s="66"/>
      <c r="GE206" s="67"/>
      <c r="GF206" s="66"/>
      <c r="GG206" s="67"/>
      <c r="GH206" s="66"/>
      <c r="GI206" s="67"/>
      <c r="GJ206" s="66"/>
      <c r="GK206" s="67"/>
      <c r="GL206" s="66"/>
      <c r="GM206" s="67"/>
      <c r="GN206" s="66"/>
      <c r="GO206" s="67"/>
      <c r="GP206" s="66"/>
      <c r="GQ206" s="67"/>
      <c r="GR206" s="66"/>
      <c r="GS206" s="67"/>
      <c r="GT206" s="66"/>
      <c r="GU206" s="67"/>
      <c r="GV206" s="66"/>
      <c r="GW206" s="67"/>
      <c r="GX206" s="66"/>
      <c r="GY206" s="67"/>
      <c r="GZ206" s="66"/>
      <c r="HA206" s="67"/>
      <c r="HB206" s="66"/>
      <c r="HC206" s="67"/>
      <c r="HD206" s="66"/>
      <c r="HE206" s="67"/>
      <c r="HF206" s="66"/>
      <c r="HG206" s="67"/>
      <c r="HH206" s="66"/>
      <c r="HI206" s="67"/>
      <c r="HJ206" s="66"/>
      <c r="HK206" s="67"/>
      <c r="HL206" s="66"/>
      <c r="HM206" s="67"/>
      <c r="HN206" s="66"/>
      <c r="HO206" s="67"/>
      <c r="HP206" s="66"/>
      <c r="HQ206" s="67"/>
      <c r="HR206" s="66"/>
      <c r="HS206" s="67"/>
      <c r="HT206" s="66"/>
      <c r="HU206" s="67"/>
      <c r="HV206" s="66"/>
      <c r="HW206" s="67"/>
      <c r="HX206" s="66"/>
      <c r="HY206" s="67"/>
      <c r="HZ206" s="66"/>
      <c r="IA206" s="67"/>
      <c r="IB206" s="66"/>
      <c r="IC206" s="67"/>
      <c r="ID206" s="66"/>
      <c r="IE206" s="67"/>
      <c r="IF206" s="66"/>
      <c r="IG206" s="67"/>
      <c r="IH206" s="66"/>
      <c r="II206" s="67"/>
      <c r="IJ206" s="66"/>
      <c r="IK206" s="67"/>
      <c r="IL206" s="66"/>
      <c r="IM206" s="67"/>
      <c r="IN206" s="66"/>
      <c r="IO206" s="67"/>
      <c r="IP206" s="66"/>
      <c r="IQ206" s="67"/>
      <c r="IR206" s="66"/>
      <c r="IS206" s="67"/>
      <c r="IT206" s="66"/>
      <c r="IU206" s="67"/>
      <c r="IV206" s="66"/>
      <c r="IW206" s="67"/>
      <c r="IX206" s="66"/>
      <c r="IY206" s="67"/>
      <c r="IZ206" s="66"/>
      <c r="JA206" s="67"/>
      <c r="JB206" s="66"/>
      <c r="JC206" s="67"/>
      <c r="JD206" s="66"/>
      <c r="JE206" s="67"/>
      <c r="JF206" s="66"/>
      <c r="JG206" s="67"/>
      <c r="JH206" s="66"/>
      <c r="JI206" s="67"/>
      <c r="JJ206" s="66"/>
      <c r="JK206" s="67"/>
      <c r="JL206" s="66"/>
      <c r="JM206" s="67"/>
      <c r="JN206" s="66"/>
      <c r="JO206" s="67"/>
      <c r="JP206" s="66"/>
      <c r="JQ206" s="67"/>
      <c r="JR206" s="66"/>
      <c r="JS206" s="67"/>
      <c r="JT206" s="66"/>
      <c r="JU206" s="67"/>
      <c r="JV206" s="66"/>
      <c r="JW206" s="67"/>
      <c r="JX206" s="66"/>
      <c r="JY206" s="67"/>
      <c r="JZ206" s="66"/>
      <c r="KA206" s="67"/>
      <c r="KB206" s="66"/>
      <c r="KC206" s="67"/>
      <c r="KD206" s="66"/>
      <c r="KE206" s="67"/>
      <c r="KF206" s="66"/>
      <c r="KG206" s="67"/>
      <c r="KH206" s="66"/>
      <c r="KI206" s="67"/>
      <c r="KJ206" s="66"/>
      <c r="KK206" s="67"/>
      <c r="KL206" s="66"/>
      <c r="KM206" s="67"/>
      <c r="KN206" s="66"/>
      <c r="KO206" s="67"/>
      <c r="KP206" s="66"/>
      <c r="KQ206" s="67"/>
      <c r="KR206" s="66"/>
      <c r="KS206" s="67"/>
      <c r="KT206" s="66"/>
      <c r="KU206" s="67"/>
      <c r="KV206" s="66"/>
      <c r="KW206" s="67"/>
      <c r="KX206" s="66"/>
      <c r="KY206" s="67"/>
      <c r="KZ206" s="66"/>
      <c r="LA206" s="67"/>
      <c r="LB206" s="66"/>
      <c r="LC206" s="67"/>
      <c r="LD206" s="66"/>
      <c r="LE206" s="67"/>
      <c r="LH206" s="3">
        <f t="shared" si="139"/>
        <v>3.1649514000202785</v>
      </c>
      <c r="LI206" s="10">
        <f t="shared" si="142"/>
        <v>0.50932752944319548</v>
      </c>
      <c r="LK206" s="12">
        <f t="shared" si="137"/>
        <v>3.1649514000202785</v>
      </c>
      <c r="LL206" s="10" cm="1">
        <f t="array" ref="LL206">INDEX(drag_functions_data,Q206,(2*chosen_drag_function))*$B$3</f>
        <v>0.50932752944319548</v>
      </c>
      <c r="LO206" s="3" t="e">
        <f t="shared" si="140"/>
        <v>#N/A</v>
      </c>
      <c r="LP206" s="10" t="e">
        <f t="shared" si="143"/>
        <v>#N/A</v>
      </c>
      <c r="LR206" s="12">
        <f t="shared" si="138"/>
        <v>0</v>
      </c>
      <c r="LS206" s="10" cm="1">
        <f t="array" ref="LS206">INDEX(drag_functions_data,Q206,(2*$B$6)) * $B$7</f>
        <v>0</v>
      </c>
    </row>
    <row r="207" spans="17:331" x14ac:dyDescent="0.25">
      <c r="Q207" s="38">
        <f t="shared" si="141"/>
        <v>192</v>
      </c>
      <c r="R207" s="5"/>
      <c r="T207" s="25"/>
      <c r="U207" s="26"/>
      <c r="X207" s="25">
        <v>3.1921188631208386</v>
      </c>
      <c r="Y207" s="26">
        <v>0.50872741443434288</v>
      </c>
      <c r="AA207" s="4"/>
      <c r="AB207" s="5"/>
      <c r="AC207" s="4"/>
      <c r="AF207" s="5"/>
      <c r="AG207" s="4"/>
      <c r="AJ207" s="5"/>
      <c r="AK207" s="4"/>
      <c r="AN207" s="5"/>
      <c r="AO207" s="4"/>
      <c r="AR207" s="5"/>
      <c r="AS207" s="4"/>
      <c r="AT207" s="5"/>
      <c r="AU207" s="4"/>
      <c r="AV207" s="46"/>
      <c r="AW207" s="4"/>
      <c r="AX207" s="5"/>
      <c r="AY207" s="4"/>
      <c r="AZ207" s="5"/>
      <c r="BA207" s="4"/>
      <c r="BB207" s="5"/>
      <c r="BC207" s="4"/>
      <c r="BD207" s="5"/>
      <c r="BE207" s="4"/>
      <c r="BF207" s="5"/>
      <c r="BG207" s="4"/>
      <c r="BH207" s="5"/>
      <c r="BI207" s="4"/>
      <c r="BJ207" s="5"/>
      <c r="BK207" s="4"/>
      <c r="BL207" s="5"/>
      <c r="BM207" s="4"/>
      <c r="BN207" s="5"/>
      <c r="BO207" s="4"/>
      <c r="BR207" s="5"/>
      <c r="BS207" s="4"/>
      <c r="BV207" s="5"/>
      <c r="BW207" s="4"/>
      <c r="BZ207" s="5"/>
      <c r="CA207" s="4"/>
      <c r="CD207" s="5"/>
      <c r="CE207" s="4"/>
      <c r="CF207" s="5"/>
      <c r="CG207" s="4"/>
      <c r="CH207" s="5"/>
      <c r="CI207" s="4"/>
      <c r="CJ207" s="5"/>
      <c r="CL207" s="5"/>
      <c r="CN207" s="5"/>
      <c r="CO207" s="4"/>
      <c r="CP207" s="5"/>
      <c r="CQ207" s="4"/>
      <c r="CR207" s="5"/>
      <c r="CS207" s="4"/>
      <c r="CT207" s="5"/>
      <c r="CU207" s="4"/>
      <c r="CV207" s="5"/>
      <c r="CW207" s="4"/>
      <c r="CX207" s="5"/>
      <c r="CY207" s="4"/>
      <c r="CZ207" s="266"/>
      <c r="DA207" s="267"/>
      <c r="DB207" s="266"/>
      <c r="DC207" s="267"/>
      <c r="DD207" s="266"/>
      <c r="DE207" s="267"/>
      <c r="DF207" s="66"/>
      <c r="DG207" s="67"/>
      <c r="DH207" s="66"/>
      <c r="DI207" s="67"/>
      <c r="DJ207" s="66"/>
      <c r="DK207" s="67"/>
      <c r="DL207" s="66"/>
      <c r="DM207" s="67"/>
      <c r="DN207" s="66"/>
      <c r="DO207" s="67"/>
      <c r="DP207" s="66"/>
      <c r="DQ207" s="67"/>
      <c r="DR207" s="66"/>
      <c r="DS207" s="67"/>
      <c r="DT207" s="66"/>
      <c r="DU207" s="67"/>
      <c r="DV207" s="66"/>
      <c r="DW207" s="67"/>
      <c r="DX207" s="66"/>
      <c r="DY207" s="67"/>
      <c r="DZ207" s="66"/>
      <c r="EA207" s="67"/>
      <c r="EB207" s="66"/>
      <c r="EC207" s="67"/>
      <c r="ED207" s="66"/>
      <c r="EE207" s="67"/>
      <c r="EF207" s="66"/>
      <c r="EG207" s="67"/>
      <c r="EH207" s="66"/>
      <c r="EI207" s="67"/>
      <c r="EJ207" s="66"/>
      <c r="EK207" s="67"/>
      <c r="EL207" s="66"/>
      <c r="EM207" s="67"/>
      <c r="EN207" s="66"/>
      <c r="EO207" s="67"/>
      <c r="EP207" s="66"/>
      <c r="EQ207" s="67"/>
      <c r="ER207" s="66"/>
      <c r="ES207" s="67"/>
      <c r="ET207" s="66"/>
      <c r="EU207" s="67"/>
      <c r="EV207" s="66"/>
      <c r="EW207" s="67"/>
      <c r="EX207" s="66"/>
      <c r="EY207" s="67"/>
      <c r="EZ207" s="66"/>
      <c r="FA207" s="67"/>
      <c r="FB207" s="66"/>
      <c r="FC207" s="67"/>
      <c r="FD207" s="66"/>
      <c r="FE207" s="67"/>
      <c r="FF207" s="66"/>
      <c r="FG207" s="67"/>
      <c r="FH207" s="66"/>
      <c r="FI207" s="67"/>
      <c r="FJ207" s="66"/>
      <c r="FK207" s="67"/>
      <c r="FL207" s="66"/>
      <c r="FM207" s="67"/>
      <c r="FN207" s="66"/>
      <c r="FO207" s="67"/>
      <c r="FP207" s="66"/>
      <c r="FQ207" s="67"/>
      <c r="FR207" s="66"/>
      <c r="FS207" s="67"/>
      <c r="FT207" s="66"/>
      <c r="FU207" s="67"/>
      <c r="FV207" s="66"/>
      <c r="FW207" s="67"/>
      <c r="FX207" s="66"/>
      <c r="FY207" s="67"/>
      <c r="FZ207" s="66"/>
      <c r="GA207" s="67"/>
      <c r="GB207" s="66"/>
      <c r="GC207" s="67"/>
      <c r="GD207" s="66"/>
      <c r="GE207" s="67"/>
      <c r="GF207" s="66"/>
      <c r="GG207" s="67"/>
      <c r="GH207" s="66"/>
      <c r="GI207" s="67"/>
      <c r="GJ207" s="66"/>
      <c r="GK207" s="67"/>
      <c r="GL207" s="66"/>
      <c r="GM207" s="67"/>
      <c r="GN207" s="66"/>
      <c r="GO207" s="67"/>
      <c r="GP207" s="66"/>
      <c r="GQ207" s="67"/>
      <c r="GR207" s="66"/>
      <c r="GS207" s="67"/>
      <c r="GT207" s="66"/>
      <c r="GU207" s="67"/>
      <c r="GV207" s="66"/>
      <c r="GW207" s="67"/>
      <c r="GX207" s="66"/>
      <c r="GY207" s="67"/>
      <c r="GZ207" s="66"/>
      <c r="HA207" s="67"/>
      <c r="HB207" s="66"/>
      <c r="HC207" s="67"/>
      <c r="HD207" s="66"/>
      <c r="HE207" s="67"/>
      <c r="HF207" s="66"/>
      <c r="HG207" s="67"/>
      <c r="HH207" s="66"/>
      <c r="HI207" s="67"/>
      <c r="HJ207" s="66"/>
      <c r="HK207" s="67"/>
      <c r="HL207" s="66"/>
      <c r="HM207" s="67"/>
      <c r="HN207" s="66"/>
      <c r="HO207" s="67"/>
      <c r="HP207" s="66"/>
      <c r="HQ207" s="67"/>
      <c r="HR207" s="66"/>
      <c r="HS207" s="67"/>
      <c r="HT207" s="66"/>
      <c r="HU207" s="67"/>
      <c r="HV207" s="66"/>
      <c r="HW207" s="67"/>
      <c r="HX207" s="66"/>
      <c r="HY207" s="67"/>
      <c r="HZ207" s="66"/>
      <c r="IA207" s="67"/>
      <c r="IB207" s="66"/>
      <c r="IC207" s="67"/>
      <c r="ID207" s="66"/>
      <c r="IE207" s="67"/>
      <c r="IF207" s="66"/>
      <c r="IG207" s="67"/>
      <c r="IH207" s="66"/>
      <c r="II207" s="67"/>
      <c r="IJ207" s="66"/>
      <c r="IK207" s="67"/>
      <c r="IL207" s="66"/>
      <c r="IM207" s="67"/>
      <c r="IN207" s="66"/>
      <c r="IO207" s="67"/>
      <c r="IP207" s="66"/>
      <c r="IQ207" s="67"/>
      <c r="IR207" s="66"/>
      <c r="IS207" s="67"/>
      <c r="IT207" s="66"/>
      <c r="IU207" s="67"/>
      <c r="IV207" s="66"/>
      <c r="IW207" s="67"/>
      <c r="IX207" s="66"/>
      <c r="IY207" s="67"/>
      <c r="IZ207" s="66"/>
      <c r="JA207" s="67"/>
      <c r="JB207" s="66"/>
      <c r="JC207" s="67"/>
      <c r="JD207" s="66"/>
      <c r="JE207" s="67"/>
      <c r="JF207" s="66"/>
      <c r="JG207" s="67"/>
      <c r="JH207" s="66"/>
      <c r="JI207" s="67"/>
      <c r="JJ207" s="66"/>
      <c r="JK207" s="67"/>
      <c r="JL207" s="66"/>
      <c r="JM207" s="67"/>
      <c r="JN207" s="66"/>
      <c r="JO207" s="67"/>
      <c r="JP207" s="66"/>
      <c r="JQ207" s="67"/>
      <c r="JR207" s="66"/>
      <c r="JS207" s="67"/>
      <c r="JT207" s="66"/>
      <c r="JU207" s="67"/>
      <c r="JV207" s="66"/>
      <c r="JW207" s="67"/>
      <c r="JX207" s="66"/>
      <c r="JY207" s="67"/>
      <c r="JZ207" s="66"/>
      <c r="KA207" s="67"/>
      <c r="KB207" s="66"/>
      <c r="KC207" s="67"/>
      <c r="KD207" s="66"/>
      <c r="KE207" s="67"/>
      <c r="KF207" s="66"/>
      <c r="KG207" s="67"/>
      <c r="KH207" s="66"/>
      <c r="KI207" s="67"/>
      <c r="KJ207" s="66"/>
      <c r="KK207" s="67"/>
      <c r="KL207" s="66"/>
      <c r="KM207" s="67"/>
      <c r="KN207" s="66"/>
      <c r="KO207" s="67"/>
      <c r="KP207" s="66"/>
      <c r="KQ207" s="67"/>
      <c r="KR207" s="66"/>
      <c r="KS207" s="67"/>
      <c r="KT207" s="66"/>
      <c r="KU207" s="67"/>
      <c r="KV207" s="66"/>
      <c r="KW207" s="67"/>
      <c r="KX207" s="66"/>
      <c r="KY207" s="67"/>
      <c r="KZ207" s="66"/>
      <c r="LA207" s="67"/>
      <c r="LB207" s="66"/>
      <c r="LC207" s="67"/>
      <c r="LD207" s="66"/>
      <c r="LE207" s="67"/>
      <c r="LH207" s="3">
        <f t="shared" si="139"/>
        <v>3.1921188631208386</v>
      </c>
      <c r="LI207" s="10">
        <f t="shared" si="142"/>
        <v>0.50872741443434288</v>
      </c>
      <c r="LK207" s="12">
        <f t="shared" si="137"/>
        <v>3.1921188631208386</v>
      </c>
      <c r="LL207" s="10" cm="1">
        <f t="array" ref="LL207">INDEX(drag_functions_data,Q207,(2*chosen_drag_function))*$B$3</f>
        <v>0.50872741443434288</v>
      </c>
      <c r="LO207" s="3" t="e">
        <f t="shared" si="140"/>
        <v>#N/A</v>
      </c>
      <c r="LP207" s="10" t="e">
        <f t="shared" si="143"/>
        <v>#N/A</v>
      </c>
      <c r="LR207" s="12">
        <f t="shared" si="138"/>
        <v>0</v>
      </c>
      <c r="LS207" s="10" cm="1">
        <f t="array" ref="LS207">INDEX(drag_functions_data,Q207,(2*$B$6)) * $B$7</f>
        <v>0</v>
      </c>
    </row>
    <row r="208" spans="17:331" x14ac:dyDescent="0.25">
      <c r="Q208" s="38">
        <f t="shared" si="141"/>
        <v>193</v>
      </c>
      <c r="R208" s="5"/>
      <c r="T208" s="25"/>
      <c r="U208" s="26"/>
      <c r="X208" s="25">
        <v>3.2190570526310087</v>
      </c>
      <c r="Y208" s="26">
        <v>0.50820100816431169</v>
      </c>
      <c r="AA208" s="4"/>
      <c r="AB208" s="5"/>
      <c r="AC208" s="4"/>
      <c r="AF208" s="5"/>
      <c r="AG208" s="4"/>
      <c r="AJ208" s="5"/>
      <c r="AK208" s="4"/>
      <c r="AN208" s="5"/>
      <c r="AO208" s="4"/>
      <c r="AR208" s="5"/>
      <c r="AS208" s="4"/>
      <c r="AT208" s="5"/>
      <c r="AU208" s="4"/>
      <c r="AV208" s="46"/>
      <c r="AW208" s="4"/>
      <c r="AX208" s="5"/>
      <c r="AY208" s="4"/>
      <c r="AZ208" s="5"/>
      <c r="BA208" s="4"/>
      <c r="BB208" s="5"/>
      <c r="BC208" s="4"/>
      <c r="BD208" s="5"/>
      <c r="BE208" s="4"/>
      <c r="BF208" s="5"/>
      <c r="BG208" s="4"/>
      <c r="BH208" s="5"/>
      <c r="BI208" s="4"/>
      <c r="BJ208" s="5"/>
      <c r="BK208" s="4"/>
      <c r="BL208" s="5"/>
      <c r="BM208" s="4"/>
      <c r="BN208" s="5"/>
      <c r="BO208" s="4"/>
      <c r="BR208" s="5"/>
      <c r="BS208" s="4"/>
      <c r="BV208" s="5"/>
      <c r="BW208" s="4"/>
      <c r="BZ208" s="5"/>
      <c r="CA208" s="4"/>
      <c r="CD208" s="5"/>
      <c r="CE208" s="4"/>
      <c r="CF208" s="5"/>
      <c r="CG208" s="4"/>
      <c r="CH208" s="5"/>
      <c r="CI208" s="4"/>
      <c r="CJ208" s="5"/>
      <c r="CL208" s="5"/>
      <c r="CN208" s="5"/>
      <c r="CO208" s="4"/>
      <c r="CP208" s="5"/>
      <c r="CQ208" s="4"/>
      <c r="CR208" s="5"/>
      <c r="CS208" s="4"/>
      <c r="CT208" s="5"/>
      <c r="CU208" s="4"/>
      <c r="CV208" s="5"/>
      <c r="CW208" s="4"/>
      <c r="CX208" s="5"/>
      <c r="CY208" s="4"/>
      <c r="CZ208" s="266"/>
      <c r="DA208" s="267"/>
      <c r="DB208" s="266"/>
      <c r="DC208" s="267"/>
      <c r="DD208" s="266"/>
      <c r="DE208" s="267"/>
      <c r="DF208" s="66"/>
      <c r="DG208" s="67"/>
      <c r="DH208" s="66"/>
      <c r="DI208" s="67"/>
      <c r="DJ208" s="66"/>
      <c r="DK208" s="67"/>
      <c r="DL208" s="66"/>
      <c r="DM208" s="67"/>
      <c r="DN208" s="66"/>
      <c r="DO208" s="67"/>
      <c r="DP208" s="66"/>
      <c r="DQ208" s="67"/>
      <c r="DR208" s="66"/>
      <c r="DS208" s="67"/>
      <c r="DT208" s="66"/>
      <c r="DU208" s="67"/>
      <c r="DV208" s="66"/>
      <c r="DW208" s="67"/>
      <c r="DX208" s="66"/>
      <c r="DY208" s="67"/>
      <c r="DZ208" s="66"/>
      <c r="EA208" s="67"/>
      <c r="EB208" s="66"/>
      <c r="EC208" s="67"/>
      <c r="ED208" s="66"/>
      <c r="EE208" s="67"/>
      <c r="EF208" s="66"/>
      <c r="EG208" s="67"/>
      <c r="EH208" s="66"/>
      <c r="EI208" s="67"/>
      <c r="EJ208" s="66"/>
      <c r="EK208" s="67"/>
      <c r="EL208" s="66"/>
      <c r="EM208" s="67"/>
      <c r="EN208" s="66"/>
      <c r="EO208" s="67"/>
      <c r="EP208" s="66"/>
      <c r="EQ208" s="67"/>
      <c r="ER208" s="66"/>
      <c r="ES208" s="67"/>
      <c r="ET208" s="66"/>
      <c r="EU208" s="67"/>
      <c r="EV208" s="66"/>
      <c r="EW208" s="67"/>
      <c r="EX208" s="66"/>
      <c r="EY208" s="67"/>
      <c r="EZ208" s="66"/>
      <c r="FA208" s="67"/>
      <c r="FB208" s="66"/>
      <c r="FC208" s="67"/>
      <c r="FD208" s="66"/>
      <c r="FE208" s="67"/>
      <c r="FF208" s="66"/>
      <c r="FG208" s="67"/>
      <c r="FH208" s="66"/>
      <c r="FI208" s="67"/>
      <c r="FJ208" s="66"/>
      <c r="FK208" s="67"/>
      <c r="FL208" s="66"/>
      <c r="FM208" s="67"/>
      <c r="FN208" s="66"/>
      <c r="FO208" s="67"/>
      <c r="FP208" s="66"/>
      <c r="FQ208" s="67"/>
      <c r="FR208" s="66"/>
      <c r="FS208" s="67"/>
      <c r="FT208" s="66"/>
      <c r="FU208" s="67"/>
      <c r="FV208" s="66"/>
      <c r="FW208" s="67"/>
      <c r="FX208" s="66"/>
      <c r="FY208" s="67"/>
      <c r="FZ208" s="66"/>
      <c r="GA208" s="67"/>
      <c r="GB208" s="66"/>
      <c r="GC208" s="67"/>
      <c r="GD208" s="66"/>
      <c r="GE208" s="67"/>
      <c r="GF208" s="66"/>
      <c r="GG208" s="67"/>
      <c r="GH208" s="66"/>
      <c r="GI208" s="67"/>
      <c r="GJ208" s="66"/>
      <c r="GK208" s="67"/>
      <c r="GL208" s="66"/>
      <c r="GM208" s="67"/>
      <c r="GN208" s="66"/>
      <c r="GO208" s="67"/>
      <c r="GP208" s="66"/>
      <c r="GQ208" s="67"/>
      <c r="GR208" s="66"/>
      <c r="GS208" s="67"/>
      <c r="GT208" s="66"/>
      <c r="GU208" s="67"/>
      <c r="GV208" s="66"/>
      <c r="GW208" s="67"/>
      <c r="GX208" s="66"/>
      <c r="GY208" s="67"/>
      <c r="GZ208" s="66"/>
      <c r="HA208" s="67"/>
      <c r="HB208" s="66"/>
      <c r="HC208" s="67"/>
      <c r="HD208" s="66"/>
      <c r="HE208" s="67"/>
      <c r="HF208" s="66"/>
      <c r="HG208" s="67"/>
      <c r="HH208" s="66"/>
      <c r="HI208" s="67"/>
      <c r="HJ208" s="66"/>
      <c r="HK208" s="67"/>
      <c r="HL208" s="66"/>
      <c r="HM208" s="67"/>
      <c r="HN208" s="66"/>
      <c r="HO208" s="67"/>
      <c r="HP208" s="66"/>
      <c r="HQ208" s="67"/>
      <c r="HR208" s="66"/>
      <c r="HS208" s="67"/>
      <c r="HT208" s="66"/>
      <c r="HU208" s="67"/>
      <c r="HV208" s="66"/>
      <c r="HW208" s="67"/>
      <c r="HX208" s="66"/>
      <c r="HY208" s="67"/>
      <c r="HZ208" s="66"/>
      <c r="IA208" s="67"/>
      <c r="IB208" s="66"/>
      <c r="IC208" s="67"/>
      <c r="ID208" s="66"/>
      <c r="IE208" s="67"/>
      <c r="IF208" s="66"/>
      <c r="IG208" s="67"/>
      <c r="IH208" s="66"/>
      <c r="II208" s="67"/>
      <c r="IJ208" s="66"/>
      <c r="IK208" s="67"/>
      <c r="IL208" s="66"/>
      <c r="IM208" s="67"/>
      <c r="IN208" s="66"/>
      <c r="IO208" s="67"/>
      <c r="IP208" s="66"/>
      <c r="IQ208" s="67"/>
      <c r="IR208" s="66"/>
      <c r="IS208" s="67"/>
      <c r="IT208" s="66"/>
      <c r="IU208" s="67"/>
      <c r="IV208" s="66"/>
      <c r="IW208" s="67"/>
      <c r="IX208" s="66"/>
      <c r="IY208" s="67"/>
      <c r="IZ208" s="66"/>
      <c r="JA208" s="67"/>
      <c r="JB208" s="66"/>
      <c r="JC208" s="67"/>
      <c r="JD208" s="66"/>
      <c r="JE208" s="67"/>
      <c r="JF208" s="66"/>
      <c r="JG208" s="67"/>
      <c r="JH208" s="66"/>
      <c r="JI208" s="67"/>
      <c r="JJ208" s="66"/>
      <c r="JK208" s="67"/>
      <c r="JL208" s="66"/>
      <c r="JM208" s="67"/>
      <c r="JN208" s="66"/>
      <c r="JO208" s="67"/>
      <c r="JP208" s="66"/>
      <c r="JQ208" s="67"/>
      <c r="JR208" s="66"/>
      <c r="JS208" s="67"/>
      <c r="JT208" s="66"/>
      <c r="JU208" s="67"/>
      <c r="JV208" s="66"/>
      <c r="JW208" s="67"/>
      <c r="JX208" s="66"/>
      <c r="JY208" s="67"/>
      <c r="JZ208" s="66"/>
      <c r="KA208" s="67"/>
      <c r="KB208" s="66"/>
      <c r="KC208" s="67"/>
      <c r="KD208" s="66"/>
      <c r="KE208" s="67"/>
      <c r="KF208" s="66"/>
      <c r="KG208" s="67"/>
      <c r="KH208" s="66"/>
      <c r="KI208" s="67"/>
      <c r="KJ208" s="66"/>
      <c r="KK208" s="67"/>
      <c r="KL208" s="66"/>
      <c r="KM208" s="67"/>
      <c r="KN208" s="66"/>
      <c r="KO208" s="67"/>
      <c r="KP208" s="66"/>
      <c r="KQ208" s="67"/>
      <c r="KR208" s="66"/>
      <c r="KS208" s="67"/>
      <c r="KT208" s="66"/>
      <c r="KU208" s="67"/>
      <c r="KV208" s="66"/>
      <c r="KW208" s="67"/>
      <c r="KX208" s="66"/>
      <c r="KY208" s="67"/>
      <c r="KZ208" s="66"/>
      <c r="LA208" s="67"/>
      <c r="LB208" s="66"/>
      <c r="LC208" s="67"/>
      <c r="LD208" s="66"/>
      <c r="LE208" s="67"/>
      <c r="LH208" s="3">
        <f t="shared" si="139"/>
        <v>3.2190570526310087</v>
      </c>
      <c r="LI208" s="10">
        <f t="shared" si="142"/>
        <v>0.50820100816431169</v>
      </c>
      <c r="LK208" s="12">
        <f t="shared" ref="LK208:LK271" si="144">_xlfn.SINGLE(INDEX(drag_functions_data,Q208,(2*_xlfn.SINGLE(chosen_drag_function)-1)))</f>
        <v>3.2190570526310087</v>
      </c>
      <c r="LL208" s="10" cm="1">
        <f t="array" ref="LL208">INDEX(drag_functions_data,Q208,(2*chosen_drag_function))*$B$3</f>
        <v>0.50820100816431169</v>
      </c>
      <c r="LO208" s="3" t="e">
        <f t="shared" si="140"/>
        <v>#N/A</v>
      </c>
      <c r="LP208" s="10" t="e">
        <f t="shared" si="143"/>
        <v>#N/A</v>
      </c>
      <c r="LR208" s="12">
        <f t="shared" ref="LR208:LR271" si="145">INDEX(drag_functions_data,Q208,(2*$B$6-1))</f>
        <v>0</v>
      </c>
      <c r="LS208" s="10" cm="1">
        <f t="array" ref="LS208">INDEX(drag_functions_data,Q208,(2*$B$6)) * $B$7</f>
        <v>0</v>
      </c>
    </row>
    <row r="209" spans="17:331" x14ac:dyDescent="0.25">
      <c r="Q209" s="38">
        <f t="shared" si="141"/>
        <v>194</v>
      </c>
      <c r="R209" s="5"/>
      <c r="T209" s="25"/>
      <c r="U209" s="26"/>
      <c r="X209" s="25">
        <v>3.2457716771046901</v>
      </c>
      <c r="Y209" s="26">
        <v>0.50774567172386897</v>
      </c>
      <c r="AA209" s="4"/>
      <c r="AB209" s="5"/>
      <c r="AC209" s="4"/>
      <c r="AF209" s="5"/>
      <c r="AG209" s="4"/>
      <c r="AJ209" s="5"/>
      <c r="AK209" s="4"/>
      <c r="AN209" s="5"/>
      <c r="AO209" s="4"/>
      <c r="AR209" s="5"/>
      <c r="AS209" s="4"/>
      <c r="AT209" s="5"/>
      <c r="AU209" s="4"/>
      <c r="AV209" s="46"/>
      <c r="AW209" s="4"/>
      <c r="AX209" s="5"/>
      <c r="AY209" s="4"/>
      <c r="AZ209" s="5"/>
      <c r="BA209" s="4"/>
      <c r="BB209" s="5"/>
      <c r="BC209" s="4"/>
      <c r="BD209" s="5"/>
      <c r="BE209" s="4"/>
      <c r="BF209" s="5"/>
      <c r="BG209" s="4"/>
      <c r="BH209" s="5"/>
      <c r="BI209" s="4"/>
      <c r="BJ209" s="5"/>
      <c r="BK209" s="4"/>
      <c r="BL209" s="5"/>
      <c r="BM209" s="4"/>
      <c r="BN209" s="5"/>
      <c r="BO209" s="4"/>
      <c r="BR209" s="5"/>
      <c r="BS209" s="4"/>
      <c r="BV209" s="5"/>
      <c r="BW209" s="4"/>
      <c r="BZ209" s="5"/>
      <c r="CA209" s="4"/>
      <c r="CD209" s="5"/>
      <c r="CE209" s="4"/>
      <c r="CF209" s="5"/>
      <c r="CG209" s="4"/>
      <c r="CH209" s="5"/>
      <c r="CI209" s="4"/>
      <c r="CJ209" s="5"/>
      <c r="CL209" s="5"/>
      <c r="CN209" s="5"/>
      <c r="CO209" s="4"/>
      <c r="CP209" s="5"/>
      <c r="CQ209" s="4"/>
      <c r="CR209" s="5"/>
      <c r="CS209" s="4"/>
      <c r="CT209" s="5"/>
      <c r="CU209" s="4"/>
      <c r="CV209" s="5"/>
      <c r="CW209" s="4"/>
      <c r="CX209" s="5"/>
      <c r="CY209" s="4"/>
      <c r="CZ209" s="266"/>
      <c r="DA209" s="267"/>
      <c r="DB209" s="266"/>
      <c r="DC209" s="267"/>
      <c r="DD209" s="266"/>
      <c r="DE209" s="267"/>
      <c r="DF209" s="66"/>
      <c r="DG209" s="67"/>
      <c r="DH209" s="66"/>
      <c r="DI209" s="67"/>
      <c r="DJ209" s="66"/>
      <c r="DK209" s="67"/>
      <c r="DL209" s="66"/>
      <c r="DM209" s="67"/>
      <c r="DN209" s="66"/>
      <c r="DO209" s="67"/>
      <c r="DP209" s="66"/>
      <c r="DQ209" s="67"/>
      <c r="DR209" s="66"/>
      <c r="DS209" s="67"/>
      <c r="DT209" s="66"/>
      <c r="DU209" s="67"/>
      <c r="DV209" s="66"/>
      <c r="DW209" s="67"/>
      <c r="DX209" s="66"/>
      <c r="DY209" s="67"/>
      <c r="DZ209" s="66"/>
      <c r="EA209" s="67"/>
      <c r="EB209" s="66"/>
      <c r="EC209" s="67"/>
      <c r="ED209" s="66"/>
      <c r="EE209" s="67"/>
      <c r="EF209" s="66"/>
      <c r="EG209" s="67"/>
      <c r="EH209" s="66"/>
      <c r="EI209" s="67"/>
      <c r="EJ209" s="66"/>
      <c r="EK209" s="67"/>
      <c r="EL209" s="66"/>
      <c r="EM209" s="67"/>
      <c r="EN209" s="66"/>
      <c r="EO209" s="67"/>
      <c r="EP209" s="66"/>
      <c r="EQ209" s="67"/>
      <c r="ER209" s="66"/>
      <c r="ES209" s="67"/>
      <c r="ET209" s="66"/>
      <c r="EU209" s="67"/>
      <c r="EV209" s="66"/>
      <c r="EW209" s="67"/>
      <c r="EX209" s="66"/>
      <c r="EY209" s="67"/>
      <c r="EZ209" s="66"/>
      <c r="FA209" s="67"/>
      <c r="FB209" s="66"/>
      <c r="FC209" s="67"/>
      <c r="FD209" s="66"/>
      <c r="FE209" s="67"/>
      <c r="FF209" s="66"/>
      <c r="FG209" s="67"/>
      <c r="FH209" s="66"/>
      <c r="FI209" s="67"/>
      <c r="FJ209" s="66"/>
      <c r="FK209" s="67"/>
      <c r="FL209" s="66"/>
      <c r="FM209" s="67"/>
      <c r="FN209" s="66"/>
      <c r="FO209" s="67"/>
      <c r="FP209" s="66"/>
      <c r="FQ209" s="67"/>
      <c r="FR209" s="66"/>
      <c r="FS209" s="67"/>
      <c r="FT209" s="66"/>
      <c r="FU209" s="67"/>
      <c r="FV209" s="66"/>
      <c r="FW209" s="67"/>
      <c r="FX209" s="66"/>
      <c r="FY209" s="67"/>
      <c r="FZ209" s="66"/>
      <c r="GA209" s="67"/>
      <c r="GB209" s="66"/>
      <c r="GC209" s="67"/>
      <c r="GD209" s="66"/>
      <c r="GE209" s="67"/>
      <c r="GF209" s="66"/>
      <c r="GG209" s="67"/>
      <c r="GH209" s="66"/>
      <c r="GI209" s="67"/>
      <c r="GJ209" s="66"/>
      <c r="GK209" s="67"/>
      <c r="GL209" s="66"/>
      <c r="GM209" s="67"/>
      <c r="GN209" s="66"/>
      <c r="GO209" s="67"/>
      <c r="GP209" s="66"/>
      <c r="GQ209" s="67"/>
      <c r="GR209" s="66"/>
      <c r="GS209" s="67"/>
      <c r="GT209" s="66"/>
      <c r="GU209" s="67"/>
      <c r="GV209" s="66"/>
      <c r="GW209" s="67"/>
      <c r="GX209" s="66"/>
      <c r="GY209" s="67"/>
      <c r="GZ209" s="66"/>
      <c r="HA209" s="67"/>
      <c r="HB209" s="66"/>
      <c r="HC209" s="67"/>
      <c r="HD209" s="66"/>
      <c r="HE209" s="67"/>
      <c r="HF209" s="66"/>
      <c r="HG209" s="67"/>
      <c r="HH209" s="66"/>
      <c r="HI209" s="67"/>
      <c r="HJ209" s="66"/>
      <c r="HK209" s="67"/>
      <c r="HL209" s="66"/>
      <c r="HM209" s="67"/>
      <c r="HN209" s="66"/>
      <c r="HO209" s="67"/>
      <c r="HP209" s="66"/>
      <c r="HQ209" s="67"/>
      <c r="HR209" s="66"/>
      <c r="HS209" s="67"/>
      <c r="HT209" s="66"/>
      <c r="HU209" s="67"/>
      <c r="HV209" s="66"/>
      <c r="HW209" s="67"/>
      <c r="HX209" s="66"/>
      <c r="HY209" s="67"/>
      <c r="HZ209" s="66"/>
      <c r="IA209" s="67"/>
      <c r="IB209" s="66"/>
      <c r="IC209" s="67"/>
      <c r="ID209" s="66"/>
      <c r="IE209" s="67"/>
      <c r="IF209" s="66"/>
      <c r="IG209" s="67"/>
      <c r="IH209" s="66"/>
      <c r="II209" s="67"/>
      <c r="IJ209" s="66"/>
      <c r="IK209" s="67"/>
      <c r="IL209" s="66"/>
      <c r="IM209" s="67"/>
      <c r="IN209" s="66"/>
      <c r="IO209" s="67"/>
      <c r="IP209" s="66"/>
      <c r="IQ209" s="67"/>
      <c r="IR209" s="66"/>
      <c r="IS209" s="67"/>
      <c r="IT209" s="66"/>
      <c r="IU209" s="67"/>
      <c r="IV209" s="66"/>
      <c r="IW209" s="67"/>
      <c r="IX209" s="66"/>
      <c r="IY209" s="67"/>
      <c r="IZ209" s="66"/>
      <c r="JA209" s="67"/>
      <c r="JB209" s="66"/>
      <c r="JC209" s="67"/>
      <c r="JD209" s="66"/>
      <c r="JE209" s="67"/>
      <c r="JF209" s="66"/>
      <c r="JG209" s="67"/>
      <c r="JH209" s="66"/>
      <c r="JI209" s="67"/>
      <c r="JJ209" s="66"/>
      <c r="JK209" s="67"/>
      <c r="JL209" s="66"/>
      <c r="JM209" s="67"/>
      <c r="JN209" s="66"/>
      <c r="JO209" s="67"/>
      <c r="JP209" s="66"/>
      <c r="JQ209" s="67"/>
      <c r="JR209" s="66"/>
      <c r="JS209" s="67"/>
      <c r="JT209" s="66"/>
      <c r="JU209" s="67"/>
      <c r="JV209" s="66"/>
      <c r="JW209" s="67"/>
      <c r="JX209" s="66"/>
      <c r="JY209" s="67"/>
      <c r="JZ209" s="66"/>
      <c r="KA209" s="67"/>
      <c r="KB209" s="66"/>
      <c r="KC209" s="67"/>
      <c r="KD209" s="66"/>
      <c r="KE209" s="67"/>
      <c r="KF209" s="66"/>
      <c r="KG209" s="67"/>
      <c r="KH209" s="66"/>
      <c r="KI209" s="67"/>
      <c r="KJ209" s="66"/>
      <c r="KK209" s="67"/>
      <c r="KL209" s="66"/>
      <c r="KM209" s="67"/>
      <c r="KN209" s="66"/>
      <c r="KO209" s="67"/>
      <c r="KP209" s="66"/>
      <c r="KQ209" s="67"/>
      <c r="KR209" s="66"/>
      <c r="KS209" s="67"/>
      <c r="KT209" s="66"/>
      <c r="KU209" s="67"/>
      <c r="KV209" s="66"/>
      <c r="KW209" s="67"/>
      <c r="KX209" s="66"/>
      <c r="KY209" s="67"/>
      <c r="KZ209" s="66"/>
      <c r="LA209" s="67"/>
      <c r="LB209" s="66"/>
      <c r="LC209" s="67"/>
      <c r="LD209" s="66"/>
      <c r="LE209" s="67"/>
      <c r="LH209" s="3">
        <f t="shared" ref="LH209:LH271" si="146">IF(LK209&gt;LK208,LK209+0,NA())</f>
        <v>3.2457716771046901</v>
      </c>
      <c r="LI209" s="10">
        <f t="shared" si="142"/>
        <v>0.50774567172386897</v>
      </c>
      <c r="LK209" s="12">
        <f t="shared" si="144"/>
        <v>3.2457716771046901</v>
      </c>
      <c r="LL209" s="10" cm="1">
        <f t="array" ref="LL209">INDEX(drag_functions_data,Q209,(2*chosen_drag_function))*$B$3</f>
        <v>0.50774567172386897</v>
      </c>
      <c r="LO209" s="3" t="e">
        <f t="shared" ref="LO209:LO271" si="147">IF(LR209&gt;LR208,LR209+0,NA())</f>
        <v>#N/A</v>
      </c>
      <c r="LP209" s="10" t="e">
        <f t="shared" si="143"/>
        <v>#N/A</v>
      </c>
      <c r="LR209" s="12">
        <f t="shared" si="145"/>
        <v>0</v>
      </c>
      <c r="LS209" s="10" cm="1">
        <f t="array" ref="LS209">INDEX(drag_functions_data,Q209,(2*$B$6)) * $B$7</f>
        <v>0</v>
      </c>
    </row>
    <row r="210" spans="17:331" x14ac:dyDescent="0.25">
      <c r="Q210" s="38">
        <f t="shared" ref="Q210:Q271" si="148">2*Q209-Q208</f>
        <v>195</v>
      </c>
      <c r="R210" s="5"/>
      <c r="T210" s="25"/>
      <c r="U210" s="26"/>
      <c r="X210" s="25">
        <v>3.2722682120658373</v>
      </c>
      <c r="Y210" s="26">
        <v>0.50735892291245355</v>
      </c>
      <c r="AA210" s="4"/>
      <c r="AB210" s="5"/>
      <c r="AC210" s="4"/>
      <c r="AF210" s="5"/>
      <c r="AG210" s="4"/>
      <c r="AJ210" s="5"/>
      <c r="AK210" s="4"/>
      <c r="AN210" s="5"/>
      <c r="AO210" s="4"/>
      <c r="AR210" s="5"/>
      <c r="AS210" s="4"/>
      <c r="AT210" s="5"/>
      <c r="AU210" s="4"/>
      <c r="AV210" s="46"/>
      <c r="AW210" s="4"/>
      <c r="AX210" s="5"/>
      <c r="AY210" s="4"/>
      <c r="AZ210" s="5"/>
      <c r="BA210" s="4"/>
      <c r="BB210" s="5"/>
      <c r="BC210" s="4"/>
      <c r="BD210" s="5"/>
      <c r="BE210" s="4"/>
      <c r="BF210" s="5"/>
      <c r="BG210" s="4"/>
      <c r="BH210" s="5"/>
      <c r="BI210" s="4"/>
      <c r="BJ210" s="5"/>
      <c r="BK210" s="4"/>
      <c r="BL210" s="5"/>
      <c r="BM210" s="4"/>
      <c r="BN210" s="5"/>
      <c r="BO210" s="4"/>
      <c r="BR210" s="5"/>
      <c r="BS210" s="4"/>
      <c r="BV210" s="5"/>
      <c r="BW210" s="4"/>
      <c r="BZ210" s="5"/>
      <c r="CA210" s="4"/>
      <c r="CD210" s="5"/>
      <c r="CE210" s="4"/>
      <c r="CF210" s="5"/>
      <c r="CG210" s="4"/>
      <c r="CH210" s="5"/>
      <c r="CI210" s="4"/>
      <c r="CJ210" s="5"/>
      <c r="CL210" s="5"/>
      <c r="CN210" s="5"/>
      <c r="CO210" s="4"/>
      <c r="CP210" s="5"/>
      <c r="CQ210" s="4"/>
      <c r="CR210" s="5"/>
      <c r="CS210" s="4"/>
      <c r="CT210" s="5"/>
      <c r="CU210" s="4"/>
      <c r="CV210" s="5"/>
      <c r="CW210" s="4"/>
      <c r="CX210" s="5"/>
      <c r="CY210" s="4"/>
      <c r="CZ210" s="266"/>
      <c r="DA210" s="267"/>
      <c r="DB210" s="266"/>
      <c r="DC210" s="267"/>
      <c r="DD210" s="266"/>
      <c r="DE210" s="267"/>
      <c r="DF210" s="66"/>
      <c r="DG210" s="67"/>
      <c r="DH210" s="66"/>
      <c r="DI210" s="67"/>
      <c r="DJ210" s="66"/>
      <c r="DK210" s="67"/>
      <c r="DL210" s="66"/>
      <c r="DM210" s="67"/>
      <c r="DN210" s="66"/>
      <c r="DO210" s="67"/>
      <c r="DP210" s="66"/>
      <c r="DQ210" s="67"/>
      <c r="DR210" s="66"/>
      <c r="DS210" s="67"/>
      <c r="DT210" s="66"/>
      <c r="DU210" s="67"/>
      <c r="DV210" s="66"/>
      <c r="DW210" s="67"/>
      <c r="DX210" s="66"/>
      <c r="DY210" s="67"/>
      <c r="DZ210" s="66"/>
      <c r="EA210" s="67"/>
      <c r="EB210" s="66"/>
      <c r="EC210" s="67"/>
      <c r="ED210" s="66"/>
      <c r="EE210" s="67"/>
      <c r="EF210" s="66"/>
      <c r="EG210" s="67"/>
      <c r="EH210" s="66"/>
      <c r="EI210" s="67"/>
      <c r="EJ210" s="66"/>
      <c r="EK210" s="67"/>
      <c r="EL210" s="66"/>
      <c r="EM210" s="67"/>
      <c r="EN210" s="66"/>
      <c r="EO210" s="67"/>
      <c r="EP210" s="66"/>
      <c r="EQ210" s="67"/>
      <c r="ER210" s="66"/>
      <c r="ES210" s="67"/>
      <c r="ET210" s="66"/>
      <c r="EU210" s="67"/>
      <c r="EV210" s="66"/>
      <c r="EW210" s="67"/>
      <c r="EX210" s="66"/>
      <c r="EY210" s="67"/>
      <c r="EZ210" s="66"/>
      <c r="FA210" s="67"/>
      <c r="FB210" s="66"/>
      <c r="FC210" s="67"/>
      <c r="FD210" s="66"/>
      <c r="FE210" s="67"/>
      <c r="FF210" s="66"/>
      <c r="FG210" s="67"/>
      <c r="FH210" s="66"/>
      <c r="FI210" s="67"/>
      <c r="FJ210" s="66"/>
      <c r="FK210" s="67"/>
      <c r="FL210" s="66"/>
      <c r="FM210" s="67"/>
      <c r="FN210" s="66"/>
      <c r="FO210" s="67"/>
      <c r="FP210" s="66"/>
      <c r="FQ210" s="67"/>
      <c r="FR210" s="66"/>
      <c r="FS210" s="67"/>
      <c r="FT210" s="66"/>
      <c r="FU210" s="67"/>
      <c r="FV210" s="66"/>
      <c r="FW210" s="67"/>
      <c r="FX210" s="66"/>
      <c r="FY210" s="67"/>
      <c r="FZ210" s="66"/>
      <c r="GA210" s="67"/>
      <c r="GB210" s="66"/>
      <c r="GC210" s="67"/>
      <c r="GD210" s="66"/>
      <c r="GE210" s="67"/>
      <c r="GF210" s="66"/>
      <c r="GG210" s="67"/>
      <c r="GH210" s="66"/>
      <c r="GI210" s="67"/>
      <c r="GJ210" s="66"/>
      <c r="GK210" s="67"/>
      <c r="GL210" s="66"/>
      <c r="GM210" s="67"/>
      <c r="GN210" s="66"/>
      <c r="GO210" s="67"/>
      <c r="GP210" s="66"/>
      <c r="GQ210" s="67"/>
      <c r="GR210" s="66"/>
      <c r="GS210" s="67"/>
      <c r="GT210" s="66"/>
      <c r="GU210" s="67"/>
      <c r="GV210" s="66"/>
      <c r="GW210" s="67"/>
      <c r="GX210" s="66"/>
      <c r="GY210" s="67"/>
      <c r="GZ210" s="66"/>
      <c r="HA210" s="67"/>
      <c r="HB210" s="66"/>
      <c r="HC210" s="67"/>
      <c r="HD210" s="66"/>
      <c r="HE210" s="67"/>
      <c r="HF210" s="66"/>
      <c r="HG210" s="67"/>
      <c r="HH210" s="66"/>
      <c r="HI210" s="67"/>
      <c r="HJ210" s="66"/>
      <c r="HK210" s="67"/>
      <c r="HL210" s="66"/>
      <c r="HM210" s="67"/>
      <c r="HN210" s="66"/>
      <c r="HO210" s="67"/>
      <c r="HP210" s="66"/>
      <c r="HQ210" s="67"/>
      <c r="HR210" s="66"/>
      <c r="HS210" s="67"/>
      <c r="HT210" s="66"/>
      <c r="HU210" s="67"/>
      <c r="HV210" s="66"/>
      <c r="HW210" s="67"/>
      <c r="HX210" s="66"/>
      <c r="HY210" s="67"/>
      <c r="HZ210" s="66"/>
      <c r="IA210" s="67"/>
      <c r="IB210" s="66"/>
      <c r="IC210" s="67"/>
      <c r="ID210" s="66"/>
      <c r="IE210" s="67"/>
      <c r="IF210" s="66"/>
      <c r="IG210" s="67"/>
      <c r="IH210" s="66"/>
      <c r="II210" s="67"/>
      <c r="IJ210" s="66"/>
      <c r="IK210" s="67"/>
      <c r="IL210" s="66"/>
      <c r="IM210" s="67"/>
      <c r="IN210" s="66"/>
      <c r="IO210" s="67"/>
      <c r="IP210" s="66"/>
      <c r="IQ210" s="67"/>
      <c r="IR210" s="66"/>
      <c r="IS210" s="67"/>
      <c r="IT210" s="66"/>
      <c r="IU210" s="67"/>
      <c r="IV210" s="66"/>
      <c r="IW210" s="67"/>
      <c r="IX210" s="66"/>
      <c r="IY210" s="67"/>
      <c r="IZ210" s="66"/>
      <c r="JA210" s="67"/>
      <c r="JB210" s="66"/>
      <c r="JC210" s="67"/>
      <c r="JD210" s="66"/>
      <c r="JE210" s="67"/>
      <c r="JF210" s="66"/>
      <c r="JG210" s="67"/>
      <c r="JH210" s="66"/>
      <c r="JI210" s="67"/>
      <c r="JJ210" s="66"/>
      <c r="JK210" s="67"/>
      <c r="JL210" s="66"/>
      <c r="JM210" s="67"/>
      <c r="JN210" s="66"/>
      <c r="JO210" s="67"/>
      <c r="JP210" s="66"/>
      <c r="JQ210" s="67"/>
      <c r="JR210" s="66"/>
      <c r="JS210" s="67"/>
      <c r="JT210" s="66"/>
      <c r="JU210" s="67"/>
      <c r="JV210" s="66"/>
      <c r="JW210" s="67"/>
      <c r="JX210" s="66"/>
      <c r="JY210" s="67"/>
      <c r="JZ210" s="66"/>
      <c r="KA210" s="67"/>
      <c r="KB210" s="66"/>
      <c r="KC210" s="67"/>
      <c r="KD210" s="66"/>
      <c r="KE210" s="67"/>
      <c r="KF210" s="66"/>
      <c r="KG210" s="67"/>
      <c r="KH210" s="66"/>
      <c r="KI210" s="67"/>
      <c r="KJ210" s="66"/>
      <c r="KK210" s="67"/>
      <c r="KL210" s="66"/>
      <c r="KM210" s="67"/>
      <c r="KN210" s="66"/>
      <c r="KO210" s="67"/>
      <c r="KP210" s="66"/>
      <c r="KQ210" s="67"/>
      <c r="KR210" s="66"/>
      <c r="KS210" s="67"/>
      <c r="KT210" s="66"/>
      <c r="KU210" s="67"/>
      <c r="KV210" s="66"/>
      <c r="KW210" s="67"/>
      <c r="KX210" s="66"/>
      <c r="KY210" s="67"/>
      <c r="KZ210" s="66"/>
      <c r="LA210" s="67"/>
      <c r="LB210" s="66"/>
      <c r="LC210" s="67"/>
      <c r="LD210" s="66"/>
      <c r="LE210" s="67"/>
      <c r="LH210" s="3">
        <f t="shared" si="146"/>
        <v>3.2722682120658373</v>
      </c>
      <c r="LI210" s="10">
        <f t="shared" si="142"/>
        <v>0.50735892291245355</v>
      </c>
      <c r="LK210" s="12">
        <f t="shared" si="144"/>
        <v>3.2722682120658373</v>
      </c>
      <c r="LL210" s="10" cm="1">
        <f t="array" ref="LL210">INDEX(drag_functions_data,Q210,(2*chosen_drag_function))*$B$3</f>
        <v>0.50735892291245355</v>
      </c>
      <c r="LO210" s="3" t="e">
        <f t="shared" si="147"/>
        <v>#N/A</v>
      </c>
      <c r="LP210" s="10" t="e">
        <f t="shared" si="143"/>
        <v>#N/A</v>
      </c>
      <c r="LR210" s="12">
        <f t="shared" si="145"/>
        <v>0</v>
      </c>
      <c r="LS210" s="10" cm="1">
        <f t="array" ref="LS210">INDEX(drag_functions_data,Q210,(2*$B$6)) * $B$7</f>
        <v>0</v>
      </c>
    </row>
    <row r="211" spans="17:331" x14ac:dyDescent="0.25">
      <c r="Q211" s="38">
        <f t="shared" si="148"/>
        <v>196</v>
      </c>
      <c r="R211" s="5"/>
      <c r="T211" s="25"/>
      <c r="U211" s="26"/>
      <c r="X211" s="25">
        <v>3.2985519131124961</v>
      </c>
      <c r="Y211" s="26">
        <v>0.50692168843337093</v>
      </c>
      <c r="AA211" s="4"/>
      <c r="AB211" s="5"/>
      <c r="AC211" s="4"/>
      <c r="AF211" s="5"/>
      <c r="AG211" s="4"/>
      <c r="AJ211" s="5"/>
      <c r="AK211" s="4"/>
      <c r="AN211" s="5"/>
      <c r="AO211" s="4"/>
      <c r="AR211" s="5"/>
      <c r="AS211" s="4"/>
      <c r="AT211" s="5"/>
      <c r="AU211" s="4"/>
      <c r="AV211" s="46"/>
      <c r="AW211" s="4"/>
      <c r="AX211" s="5"/>
      <c r="AY211" s="4"/>
      <c r="AZ211" s="5"/>
      <c r="BA211" s="4"/>
      <c r="BB211" s="5"/>
      <c r="BC211" s="4"/>
      <c r="BD211" s="5"/>
      <c r="BE211" s="4"/>
      <c r="BF211" s="5"/>
      <c r="BG211" s="4"/>
      <c r="BH211" s="5"/>
      <c r="BI211" s="4"/>
      <c r="BJ211" s="5"/>
      <c r="BK211" s="4"/>
      <c r="BL211" s="5"/>
      <c r="BM211" s="4"/>
      <c r="BN211" s="5"/>
      <c r="BO211" s="4"/>
      <c r="BR211" s="5"/>
      <c r="BS211" s="4"/>
      <c r="BV211" s="5"/>
      <c r="BW211" s="4"/>
      <c r="BZ211" s="5"/>
      <c r="CA211" s="4"/>
      <c r="CD211" s="5"/>
      <c r="CE211" s="4"/>
      <c r="CF211" s="5"/>
      <c r="CG211" s="4"/>
      <c r="CH211" s="5"/>
      <c r="CI211" s="4"/>
      <c r="CJ211" s="5"/>
      <c r="CL211" s="5"/>
      <c r="CN211" s="5"/>
      <c r="CO211" s="4"/>
      <c r="CP211" s="5"/>
      <c r="CQ211" s="4"/>
      <c r="CR211" s="5"/>
      <c r="CS211" s="4"/>
      <c r="CT211" s="5"/>
      <c r="CU211" s="4"/>
      <c r="CV211" s="5"/>
      <c r="CW211" s="4"/>
      <c r="CX211" s="5"/>
      <c r="CY211" s="4"/>
      <c r="CZ211" s="266"/>
      <c r="DA211" s="267"/>
      <c r="DB211" s="266"/>
      <c r="DC211" s="267"/>
      <c r="DD211" s="266"/>
      <c r="DE211" s="267"/>
      <c r="DF211" s="66"/>
      <c r="DG211" s="67"/>
      <c r="DH211" s="66"/>
      <c r="DI211" s="67"/>
      <c r="DJ211" s="66"/>
      <c r="DK211" s="67"/>
      <c r="DL211" s="66"/>
      <c r="DM211" s="67"/>
      <c r="DN211" s="66"/>
      <c r="DO211" s="67"/>
      <c r="DP211" s="66"/>
      <c r="DQ211" s="67"/>
      <c r="DR211" s="66"/>
      <c r="DS211" s="67"/>
      <c r="DT211" s="66"/>
      <c r="DU211" s="67"/>
      <c r="DV211" s="66"/>
      <c r="DW211" s="67"/>
      <c r="DX211" s="66"/>
      <c r="DY211" s="67"/>
      <c r="DZ211" s="66"/>
      <c r="EA211" s="67"/>
      <c r="EB211" s="66"/>
      <c r="EC211" s="67"/>
      <c r="ED211" s="66"/>
      <c r="EE211" s="67"/>
      <c r="EF211" s="66"/>
      <c r="EG211" s="67"/>
      <c r="EH211" s="66"/>
      <c r="EI211" s="67"/>
      <c r="EJ211" s="66"/>
      <c r="EK211" s="67"/>
      <c r="EL211" s="66"/>
      <c r="EM211" s="67"/>
      <c r="EN211" s="66"/>
      <c r="EO211" s="67"/>
      <c r="EP211" s="66"/>
      <c r="EQ211" s="67"/>
      <c r="ER211" s="66"/>
      <c r="ES211" s="67"/>
      <c r="ET211" s="66"/>
      <c r="EU211" s="67"/>
      <c r="EV211" s="66"/>
      <c r="EW211" s="67"/>
      <c r="EX211" s="66"/>
      <c r="EY211" s="67"/>
      <c r="EZ211" s="66"/>
      <c r="FA211" s="67"/>
      <c r="FB211" s="66"/>
      <c r="FC211" s="67"/>
      <c r="FD211" s="66"/>
      <c r="FE211" s="67"/>
      <c r="FF211" s="66"/>
      <c r="FG211" s="67"/>
      <c r="FH211" s="66"/>
      <c r="FI211" s="67"/>
      <c r="FJ211" s="66"/>
      <c r="FK211" s="67"/>
      <c r="FL211" s="66"/>
      <c r="FM211" s="67"/>
      <c r="FN211" s="66"/>
      <c r="FO211" s="67"/>
      <c r="FP211" s="66"/>
      <c r="FQ211" s="67"/>
      <c r="FR211" s="66"/>
      <c r="FS211" s="67"/>
      <c r="FT211" s="66"/>
      <c r="FU211" s="67"/>
      <c r="FV211" s="66"/>
      <c r="FW211" s="67"/>
      <c r="FX211" s="66"/>
      <c r="FY211" s="67"/>
      <c r="FZ211" s="66"/>
      <c r="GA211" s="67"/>
      <c r="GB211" s="66"/>
      <c r="GC211" s="67"/>
      <c r="GD211" s="66"/>
      <c r="GE211" s="67"/>
      <c r="GF211" s="66"/>
      <c r="GG211" s="67"/>
      <c r="GH211" s="66"/>
      <c r="GI211" s="67"/>
      <c r="GJ211" s="66"/>
      <c r="GK211" s="67"/>
      <c r="GL211" s="66"/>
      <c r="GM211" s="67"/>
      <c r="GN211" s="66"/>
      <c r="GO211" s="67"/>
      <c r="GP211" s="66"/>
      <c r="GQ211" s="67"/>
      <c r="GR211" s="66"/>
      <c r="GS211" s="67"/>
      <c r="GT211" s="66"/>
      <c r="GU211" s="67"/>
      <c r="GV211" s="66"/>
      <c r="GW211" s="67"/>
      <c r="GX211" s="66"/>
      <c r="GY211" s="67"/>
      <c r="GZ211" s="66"/>
      <c r="HA211" s="67"/>
      <c r="HB211" s="66"/>
      <c r="HC211" s="67"/>
      <c r="HD211" s="66"/>
      <c r="HE211" s="67"/>
      <c r="HF211" s="66"/>
      <c r="HG211" s="67"/>
      <c r="HH211" s="66"/>
      <c r="HI211" s="67"/>
      <c r="HJ211" s="66"/>
      <c r="HK211" s="67"/>
      <c r="HL211" s="66"/>
      <c r="HM211" s="67"/>
      <c r="HN211" s="66"/>
      <c r="HO211" s="67"/>
      <c r="HP211" s="66"/>
      <c r="HQ211" s="67"/>
      <c r="HR211" s="66"/>
      <c r="HS211" s="67"/>
      <c r="HT211" s="66"/>
      <c r="HU211" s="67"/>
      <c r="HV211" s="66"/>
      <c r="HW211" s="67"/>
      <c r="HX211" s="66"/>
      <c r="HY211" s="67"/>
      <c r="HZ211" s="66"/>
      <c r="IA211" s="67"/>
      <c r="IB211" s="66"/>
      <c r="IC211" s="67"/>
      <c r="ID211" s="66"/>
      <c r="IE211" s="67"/>
      <c r="IF211" s="66"/>
      <c r="IG211" s="67"/>
      <c r="IH211" s="66"/>
      <c r="II211" s="67"/>
      <c r="IJ211" s="66"/>
      <c r="IK211" s="67"/>
      <c r="IL211" s="66"/>
      <c r="IM211" s="67"/>
      <c r="IN211" s="66"/>
      <c r="IO211" s="67"/>
      <c r="IP211" s="66"/>
      <c r="IQ211" s="67"/>
      <c r="IR211" s="66"/>
      <c r="IS211" s="67"/>
      <c r="IT211" s="66"/>
      <c r="IU211" s="67"/>
      <c r="IV211" s="66"/>
      <c r="IW211" s="67"/>
      <c r="IX211" s="66"/>
      <c r="IY211" s="67"/>
      <c r="IZ211" s="66"/>
      <c r="JA211" s="67"/>
      <c r="JB211" s="66"/>
      <c r="JC211" s="67"/>
      <c r="JD211" s="66"/>
      <c r="JE211" s="67"/>
      <c r="JF211" s="66"/>
      <c r="JG211" s="67"/>
      <c r="JH211" s="66"/>
      <c r="JI211" s="67"/>
      <c r="JJ211" s="66"/>
      <c r="JK211" s="67"/>
      <c r="JL211" s="66"/>
      <c r="JM211" s="67"/>
      <c r="JN211" s="66"/>
      <c r="JO211" s="67"/>
      <c r="JP211" s="66"/>
      <c r="JQ211" s="67"/>
      <c r="JR211" s="66"/>
      <c r="JS211" s="67"/>
      <c r="JT211" s="66"/>
      <c r="JU211" s="67"/>
      <c r="JV211" s="66"/>
      <c r="JW211" s="67"/>
      <c r="JX211" s="66"/>
      <c r="JY211" s="67"/>
      <c r="JZ211" s="66"/>
      <c r="KA211" s="67"/>
      <c r="KB211" s="66"/>
      <c r="KC211" s="67"/>
      <c r="KD211" s="66"/>
      <c r="KE211" s="67"/>
      <c r="KF211" s="66"/>
      <c r="KG211" s="67"/>
      <c r="KH211" s="66"/>
      <c r="KI211" s="67"/>
      <c r="KJ211" s="66"/>
      <c r="KK211" s="67"/>
      <c r="KL211" s="66"/>
      <c r="KM211" s="67"/>
      <c r="KN211" s="66"/>
      <c r="KO211" s="67"/>
      <c r="KP211" s="66"/>
      <c r="KQ211" s="67"/>
      <c r="KR211" s="66"/>
      <c r="KS211" s="67"/>
      <c r="KT211" s="66"/>
      <c r="KU211" s="67"/>
      <c r="KV211" s="66"/>
      <c r="KW211" s="67"/>
      <c r="KX211" s="66"/>
      <c r="KY211" s="67"/>
      <c r="KZ211" s="66"/>
      <c r="LA211" s="67"/>
      <c r="LB211" s="66"/>
      <c r="LC211" s="67"/>
      <c r="LD211" s="66"/>
      <c r="LE211" s="67"/>
      <c r="LH211" s="3">
        <f t="shared" si="146"/>
        <v>3.2985519131124961</v>
      </c>
      <c r="LI211" s="10">
        <f t="shared" si="142"/>
        <v>0.50692168843337093</v>
      </c>
      <c r="LK211" s="12">
        <f t="shared" si="144"/>
        <v>3.2985519131124961</v>
      </c>
      <c r="LL211" s="10" cm="1">
        <f t="array" ref="LL211">INDEX(drag_functions_data,Q211,(2*chosen_drag_function))*$B$3</f>
        <v>0.50692168843337093</v>
      </c>
      <c r="LO211" s="3" t="e">
        <f t="shared" si="147"/>
        <v>#N/A</v>
      </c>
      <c r="LP211" s="10" t="e">
        <f t="shared" si="143"/>
        <v>#N/A</v>
      </c>
      <c r="LR211" s="12">
        <f t="shared" si="145"/>
        <v>0</v>
      </c>
      <c r="LS211" s="10" cm="1">
        <f t="array" ref="LS211">INDEX(drag_functions_data,Q211,(2*$B$6)) * $B$7</f>
        <v>0</v>
      </c>
    </row>
    <row r="212" spans="17:331" x14ac:dyDescent="0.25">
      <c r="Q212" s="38">
        <f t="shared" si="148"/>
        <v>197</v>
      </c>
      <c r="R212" s="5"/>
      <c r="T212" s="25"/>
      <c r="U212" s="26"/>
      <c r="X212" s="25">
        <v>3.324627828088381</v>
      </c>
      <c r="Y212" s="26">
        <v>0.5065486479092961</v>
      </c>
      <c r="AA212" s="4"/>
      <c r="AB212" s="5"/>
      <c r="AC212" s="4"/>
      <c r="AF212" s="5"/>
      <c r="AG212" s="4"/>
      <c r="AJ212" s="5"/>
      <c r="AK212" s="4"/>
      <c r="AN212" s="5"/>
      <c r="AO212" s="4"/>
      <c r="AR212" s="5"/>
      <c r="AS212" s="4"/>
      <c r="AT212" s="5"/>
      <c r="AU212" s="4"/>
      <c r="AV212" s="46"/>
      <c r="AW212" s="4"/>
      <c r="AX212" s="5"/>
      <c r="AY212" s="4"/>
      <c r="AZ212" s="5"/>
      <c r="BA212" s="4"/>
      <c r="BB212" s="5"/>
      <c r="BC212" s="4"/>
      <c r="BD212" s="5"/>
      <c r="BE212" s="4"/>
      <c r="BF212" s="5"/>
      <c r="BG212" s="4"/>
      <c r="BH212" s="5"/>
      <c r="BI212" s="4"/>
      <c r="BJ212" s="5"/>
      <c r="BK212" s="4"/>
      <c r="BL212" s="5"/>
      <c r="BM212" s="4"/>
      <c r="BN212" s="5"/>
      <c r="BO212" s="4"/>
      <c r="BR212" s="5"/>
      <c r="BS212" s="4"/>
      <c r="BV212" s="5"/>
      <c r="BW212" s="4"/>
      <c r="BZ212" s="5"/>
      <c r="CA212" s="4"/>
      <c r="CD212" s="5"/>
      <c r="CE212" s="4"/>
      <c r="CF212" s="5"/>
      <c r="CG212" s="4"/>
      <c r="CH212" s="5"/>
      <c r="CI212" s="4"/>
      <c r="CJ212" s="5"/>
      <c r="CL212" s="5"/>
      <c r="CN212" s="5"/>
      <c r="CO212" s="4"/>
      <c r="CP212" s="5"/>
      <c r="CQ212" s="4"/>
      <c r="CR212" s="5"/>
      <c r="CS212" s="4"/>
      <c r="CT212" s="5"/>
      <c r="CU212" s="4"/>
      <c r="CV212" s="5"/>
      <c r="CW212" s="4"/>
      <c r="CX212" s="5"/>
      <c r="CY212" s="4"/>
      <c r="CZ212" s="266"/>
      <c r="DA212" s="267"/>
      <c r="DB212" s="266"/>
      <c r="DC212" s="267"/>
      <c r="DD212" s="266"/>
      <c r="DE212" s="267"/>
      <c r="DF212" s="66"/>
      <c r="DG212" s="67"/>
      <c r="DH212" s="66"/>
      <c r="DI212" s="67"/>
      <c r="DJ212" s="66"/>
      <c r="DK212" s="67"/>
      <c r="DL212" s="66"/>
      <c r="DM212" s="67"/>
      <c r="DN212" s="66"/>
      <c r="DO212" s="67"/>
      <c r="DP212" s="66"/>
      <c r="DQ212" s="67"/>
      <c r="DR212" s="66"/>
      <c r="DS212" s="67"/>
      <c r="DT212" s="66"/>
      <c r="DU212" s="67"/>
      <c r="DV212" s="66"/>
      <c r="DW212" s="67"/>
      <c r="DX212" s="66"/>
      <c r="DY212" s="67"/>
      <c r="DZ212" s="66"/>
      <c r="EA212" s="67"/>
      <c r="EB212" s="66"/>
      <c r="EC212" s="67"/>
      <c r="ED212" s="66"/>
      <c r="EE212" s="67"/>
      <c r="EF212" s="66"/>
      <c r="EG212" s="67"/>
      <c r="EH212" s="66"/>
      <c r="EI212" s="67"/>
      <c r="EJ212" s="66"/>
      <c r="EK212" s="67"/>
      <c r="EL212" s="66"/>
      <c r="EM212" s="67"/>
      <c r="EN212" s="66"/>
      <c r="EO212" s="67"/>
      <c r="EP212" s="66"/>
      <c r="EQ212" s="67"/>
      <c r="ER212" s="66"/>
      <c r="ES212" s="67"/>
      <c r="ET212" s="66"/>
      <c r="EU212" s="67"/>
      <c r="EV212" s="66"/>
      <c r="EW212" s="67"/>
      <c r="EX212" s="66"/>
      <c r="EY212" s="67"/>
      <c r="EZ212" s="66"/>
      <c r="FA212" s="67"/>
      <c r="FB212" s="66"/>
      <c r="FC212" s="67"/>
      <c r="FD212" s="66"/>
      <c r="FE212" s="67"/>
      <c r="FF212" s="66"/>
      <c r="FG212" s="67"/>
      <c r="FH212" s="66"/>
      <c r="FI212" s="67"/>
      <c r="FJ212" s="66"/>
      <c r="FK212" s="67"/>
      <c r="FL212" s="66"/>
      <c r="FM212" s="67"/>
      <c r="FN212" s="66"/>
      <c r="FO212" s="67"/>
      <c r="FP212" s="66"/>
      <c r="FQ212" s="67"/>
      <c r="FR212" s="66"/>
      <c r="FS212" s="67"/>
      <c r="FT212" s="66"/>
      <c r="FU212" s="67"/>
      <c r="FV212" s="66"/>
      <c r="FW212" s="67"/>
      <c r="FX212" s="66"/>
      <c r="FY212" s="67"/>
      <c r="FZ212" s="66"/>
      <c r="GA212" s="67"/>
      <c r="GB212" s="66"/>
      <c r="GC212" s="67"/>
      <c r="GD212" s="66"/>
      <c r="GE212" s="67"/>
      <c r="GF212" s="66"/>
      <c r="GG212" s="67"/>
      <c r="GH212" s="66"/>
      <c r="GI212" s="67"/>
      <c r="GJ212" s="66"/>
      <c r="GK212" s="67"/>
      <c r="GL212" s="66"/>
      <c r="GM212" s="67"/>
      <c r="GN212" s="66"/>
      <c r="GO212" s="67"/>
      <c r="GP212" s="66"/>
      <c r="GQ212" s="67"/>
      <c r="GR212" s="66"/>
      <c r="GS212" s="67"/>
      <c r="GT212" s="66"/>
      <c r="GU212" s="67"/>
      <c r="GV212" s="66"/>
      <c r="GW212" s="67"/>
      <c r="GX212" s="66"/>
      <c r="GY212" s="67"/>
      <c r="GZ212" s="66"/>
      <c r="HA212" s="67"/>
      <c r="HB212" s="66"/>
      <c r="HC212" s="67"/>
      <c r="HD212" s="66"/>
      <c r="HE212" s="67"/>
      <c r="HF212" s="66"/>
      <c r="HG212" s="67"/>
      <c r="HH212" s="66"/>
      <c r="HI212" s="67"/>
      <c r="HJ212" s="66"/>
      <c r="HK212" s="67"/>
      <c r="HL212" s="66"/>
      <c r="HM212" s="67"/>
      <c r="HN212" s="66"/>
      <c r="HO212" s="67"/>
      <c r="HP212" s="66"/>
      <c r="HQ212" s="67"/>
      <c r="HR212" s="66"/>
      <c r="HS212" s="67"/>
      <c r="HT212" s="66"/>
      <c r="HU212" s="67"/>
      <c r="HV212" s="66"/>
      <c r="HW212" s="67"/>
      <c r="HX212" s="66"/>
      <c r="HY212" s="67"/>
      <c r="HZ212" s="66"/>
      <c r="IA212" s="67"/>
      <c r="IB212" s="66"/>
      <c r="IC212" s="67"/>
      <c r="ID212" s="66"/>
      <c r="IE212" s="67"/>
      <c r="IF212" s="66"/>
      <c r="IG212" s="67"/>
      <c r="IH212" s="66"/>
      <c r="II212" s="67"/>
      <c r="IJ212" s="66"/>
      <c r="IK212" s="67"/>
      <c r="IL212" s="66"/>
      <c r="IM212" s="67"/>
      <c r="IN212" s="66"/>
      <c r="IO212" s="67"/>
      <c r="IP212" s="66"/>
      <c r="IQ212" s="67"/>
      <c r="IR212" s="66"/>
      <c r="IS212" s="67"/>
      <c r="IT212" s="66"/>
      <c r="IU212" s="67"/>
      <c r="IV212" s="66"/>
      <c r="IW212" s="67"/>
      <c r="IX212" s="66"/>
      <c r="IY212" s="67"/>
      <c r="IZ212" s="66"/>
      <c r="JA212" s="67"/>
      <c r="JB212" s="66"/>
      <c r="JC212" s="67"/>
      <c r="JD212" s="66"/>
      <c r="JE212" s="67"/>
      <c r="JF212" s="66"/>
      <c r="JG212" s="67"/>
      <c r="JH212" s="66"/>
      <c r="JI212" s="67"/>
      <c r="JJ212" s="66"/>
      <c r="JK212" s="67"/>
      <c r="JL212" s="66"/>
      <c r="JM212" s="67"/>
      <c r="JN212" s="66"/>
      <c r="JO212" s="67"/>
      <c r="JP212" s="66"/>
      <c r="JQ212" s="67"/>
      <c r="JR212" s="66"/>
      <c r="JS212" s="67"/>
      <c r="JT212" s="66"/>
      <c r="JU212" s="67"/>
      <c r="JV212" s="66"/>
      <c r="JW212" s="67"/>
      <c r="JX212" s="66"/>
      <c r="JY212" s="67"/>
      <c r="JZ212" s="66"/>
      <c r="KA212" s="67"/>
      <c r="KB212" s="66"/>
      <c r="KC212" s="67"/>
      <c r="KD212" s="66"/>
      <c r="KE212" s="67"/>
      <c r="KF212" s="66"/>
      <c r="KG212" s="67"/>
      <c r="KH212" s="66"/>
      <c r="KI212" s="67"/>
      <c r="KJ212" s="66"/>
      <c r="KK212" s="67"/>
      <c r="KL212" s="66"/>
      <c r="KM212" s="67"/>
      <c r="KN212" s="66"/>
      <c r="KO212" s="67"/>
      <c r="KP212" s="66"/>
      <c r="KQ212" s="67"/>
      <c r="KR212" s="66"/>
      <c r="KS212" s="67"/>
      <c r="KT212" s="66"/>
      <c r="KU212" s="67"/>
      <c r="KV212" s="66"/>
      <c r="KW212" s="67"/>
      <c r="KX212" s="66"/>
      <c r="KY212" s="67"/>
      <c r="KZ212" s="66"/>
      <c r="LA212" s="67"/>
      <c r="LB212" s="66"/>
      <c r="LC212" s="67"/>
      <c r="LD212" s="66"/>
      <c r="LE212" s="67"/>
      <c r="LH212" s="3">
        <f t="shared" si="146"/>
        <v>3.324627828088381</v>
      </c>
      <c r="LI212" s="10">
        <f t="shared" si="142"/>
        <v>0.5065486479092961</v>
      </c>
      <c r="LK212" s="12">
        <f t="shared" si="144"/>
        <v>3.324627828088381</v>
      </c>
      <c r="LL212" s="10" cm="1">
        <f t="array" ref="LL212">INDEX(drag_functions_data,Q212,(2*chosen_drag_function))*$B$3</f>
        <v>0.5065486479092961</v>
      </c>
      <c r="LO212" s="3" t="e">
        <f t="shared" si="147"/>
        <v>#N/A</v>
      </c>
      <c r="LP212" s="10" t="e">
        <f t="shared" si="143"/>
        <v>#N/A</v>
      </c>
      <c r="LR212" s="12">
        <f t="shared" si="145"/>
        <v>0</v>
      </c>
      <c r="LS212" s="10" cm="1">
        <f t="array" ref="LS212">INDEX(drag_functions_data,Q212,(2*$B$6)) * $B$7</f>
        <v>0</v>
      </c>
    </row>
    <row r="213" spans="17:331" x14ac:dyDescent="0.25">
      <c r="Q213" s="38">
        <f t="shared" si="148"/>
        <v>198</v>
      </c>
      <c r="R213" s="5"/>
      <c r="T213" s="25"/>
      <c r="U213" s="26"/>
      <c r="X213" s="25">
        <v>3.350500808401816</v>
      </c>
      <c r="Y213" s="26">
        <v>0.50623768226772825</v>
      </c>
      <c r="AA213" s="4"/>
      <c r="AB213" s="5"/>
      <c r="AC213" s="4"/>
      <c r="AF213" s="5"/>
      <c r="AG213" s="4"/>
      <c r="AJ213" s="5"/>
      <c r="AK213" s="4"/>
      <c r="AN213" s="5"/>
      <c r="AO213" s="4"/>
      <c r="AR213" s="5"/>
      <c r="AS213" s="4"/>
      <c r="AT213" s="5"/>
      <c r="AU213" s="4"/>
      <c r="AV213" s="46"/>
      <c r="AW213" s="4"/>
      <c r="AX213" s="5"/>
      <c r="AY213" s="4"/>
      <c r="AZ213" s="5"/>
      <c r="BA213" s="4"/>
      <c r="BB213" s="5"/>
      <c r="BC213" s="4"/>
      <c r="BD213" s="5"/>
      <c r="BE213" s="4"/>
      <c r="BF213" s="5"/>
      <c r="BG213" s="4"/>
      <c r="BH213" s="5"/>
      <c r="BI213" s="4"/>
      <c r="BJ213" s="5"/>
      <c r="BK213" s="4"/>
      <c r="BL213" s="5"/>
      <c r="BM213" s="4"/>
      <c r="BN213" s="5"/>
      <c r="BO213" s="4"/>
      <c r="BR213" s="5"/>
      <c r="BS213" s="4"/>
      <c r="BV213" s="5"/>
      <c r="BW213" s="4"/>
      <c r="BZ213" s="5"/>
      <c r="CA213" s="4"/>
      <c r="CD213" s="5"/>
      <c r="CE213" s="4"/>
      <c r="CF213" s="5"/>
      <c r="CG213" s="4"/>
      <c r="CH213" s="5"/>
      <c r="CI213" s="4"/>
      <c r="CJ213" s="5"/>
      <c r="CL213" s="5"/>
      <c r="CN213" s="5"/>
      <c r="CO213" s="4"/>
      <c r="CP213" s="5"/>
      <c r="CQ213" s="4"/>
      <c r="CR213" s="5"/>
      <c r="CS213" s="4"/>
      <c r="CT213" s="5"/>
      <c r="CU213" s="4"/>
      <c r="CV213" s="5"/>
      <c r="CW213" s="4"/>
      <c r="CX213" s="5"/>
      <c r="CY213" s="4"/>
      <c r="CZ213" s="266"/>
      <c r="DA213" s="267"/>
      <c r="DB213" s="266"/>
      <c r="DC213" s="267"/>
      <c r="DD213" s="266"/>
      <c r="DE213" s="267"/>
      <c r="DF213" s="66"/>
      <c r="DG213" s="67"/>
      <c r="DH213" s="66"/>
      <c r="DI213" s="67"/>
      <c r="DJ213" s="66"/>
      <c r="DK213" s="67"/>
      <c r="DL213" s="66"/>
      <c r="DM213" s="67"/>
      <c r="DN213" s="66"/>
      <c r="DO213" s="67"/>
      <c r="DP213" s="66"/>
      <c r="DQ213" s="67"/>
      <c r="DR213" s="66"/>
      <c r="DS213" s="67"/>
      <c r="DT213" s="66"/>
      <c r="DU213" s="67"/>
      <c r="DV213" s="66"/>
      <c r="DW213" s="67"/>
      <c r="DX213" s="66"/>
      <c r="DY213" s="67"/>
      <c r="DZ213" s="66"/>
      <c r="EA213" s="67"/>
      <c r="EB213" s="66"/>
      <c r="EC213" s="67"/>
      <c r="ED213" s="66"/>
      <c r="EE213" s="67"/>
      <c r="EF213" s="66"/>
      <c r="EG213" s="67"/>
      <c r="EH213" s="66"/>
      <c r="EI213" s="67"/>
      <c r="EJ213" s="66"/>
      <c r="EK213" s="67"/>
      <c r="EL213" s="66"/>
      <c r="EM213" s="67"/>
      <c r="EN213" s="66"/>
      <c r="EO213" s="67"/>
      <c r="EP213" s="66"/>
      <c r="EQ213" s="67"/>
      <c r="ER213" s="66"/>
      <c r="ES213" s="67"/>
      <c r="ET213" s="66"/>
      <c r="EU213" s="67"/>
      <c r="EV213" s="66"/>
      <c r="EW213" s="67"/>
      <c r="EX213" s="66"/>
      <c r="EY213" s="67"/>
      <c r="EZ213" s="66"/>
      <c r="FA213" s="67"/>
      <c r="FB213" s="66"/>
      <c r="FC213" s="67"/>
      <c r="FD213" s="66"/>
      <c r="FE213" s="67"/>
      <c r="FF213" s="66"/>
      <c r="FG213" s="67"/>
      <c r="FH213" s="66"/>
      <c r="FI213" s="67"/>
      <c r="FJ213" s="66"/>
      <c r="FK213" s="67"/>
      <c r="FL213" s="66"/>
      <c r="FM213" s="67"/>
      <c r="FN213" s="66"/>
      <c r="FO213" s="67"/>
      <c r="FP213" s="66"/>
      <c r="FQ213" s="67"/>
      <c r="FR213" s="66"/>
      <c r="FS213" s="67"/>
      <c r="FT213" s="66"/>
      <c r="FU213" s="67"/>
      <c r="FV213" s="66"/>
      <c r="FW213" s="67"/>
      <c r="FX213" s="66"/>
      <c r="FY213" s="67"/>
      <c r="FZ213" s="66"/>
      <c r="GA213" s="67"/>
      <c r="GB213" s="66"/>
      <c r="GC213" s="67"/>
      <c r="GD213" s="66"/>
      <c r="GE213" s="67"/>
      <c r="GF213" s="66"/>
      <c r="GG213" s="67"/>
      <c r="GH213" s="66"/>
      <c r="GI213" s="67"/>
      <c r="GJ213" s="66"/>
      <c r="GK213" s="67"/>
      <c r="GL213" s="66"/>
      <c r="GM213" s="67"/>
      <c r="GN213" s="66"/>
      <c r="GO213" s="67"/>
      <c r="GP213" s="66"/>
      <c r="GQ213" s="67"/>
      <c r="GR213" s="66"/>
      <c r="GS213" s="67"/>
      <c r="GT213" s="66"/>
      <c r="GU213" s="67"/>
      <c r="GV213" s="66"/>
      <c r="GW213" s="67"/>
      <c r="GX213" s="66"/>
      <c r="GY213" s="67"/>
      <c r="GZ213" s="66"/>
      <c r="HA213" s="67"/>
      <c r="HB213" s="66"/>
      <c r="HC213" s="67"/>
      <c r="HD213" s="66"/>
      <c r="HE213" s="67"/>
      <c r="HF213" s="66"/>
      <c r="HG213" s="67"/>
      <c r="HH213" s="66"/>
      <c r="HI213" s="67"/>
      <c r="HJ213" s="66"/>
      <c r="HK213" s="67"/>
      <c r="HL213" s="66"/>
      <c r="HM213" s="67"/>
      <c r="HN213" s="66"/>
      <c r="HO213" s="67"/>
      <c r="HP213" s="66"/>
      <c r="HQ213" s="67"/>
      <c r="HR213" s="66"/>
      <c r="HS213" s="67"/>
      <c r="HT213" s="66"/>
      <c r="HU213" s="67"/>
      <c r="HV213" s="66"/>
      <c r="HW213" s="67"/>
      <c r="HX213" s="66"/>
      <c r="HY213" s="67"/>
      <c r="HZ213" s="66"/>
      <c r="IA213" s="67"/>
      <c r="IB213" s="66"/>
      <c r="IC213" s="67"/>
      <c r="ID213" s="66"/>
      <c r="IE213" s="67"/>
      <c r="IF213" s="66"/>
      <c r="IG213" s="67"/>
      <c r="IH213" s="66"/>
      <c r="II213" s="67"/>
      <c r="IJ213" s="66"/>
      <c r="IK213" s="67"/>
      <c r="IL213" s="66"/>
      <c r="IM213" s="67"/>
      <c r="IN213" s="66"/>
      <c r="IO213" s="67"/>
      <c r="IP213" s="66"/>
      <c r="IQ213" s="67"/>
      <c r="IR213" s="66"/>
      <c r="IS213" s="67"/>
      <c r="IT213" s="66"/>
      <c r="IU213" s="67"/>
      <c r="IV213" s="66"/>
      <c r="IW213" s="67"/>
      <c r="IX213" s="66"/>
      <c r="IY213" s="67"/>
      <c r="IZ213" s="66"/>
      <c r="JA213" s="67"/>
      <c r="JB213" s="66"/>
      <c r="JC213" s="67"/>
      <c r="JD213" s="66"/>
      <c r="JE213" s="67"/>
      <c r="JF213" s="66"/>
      <c r="JG213" s="67"/>
      <c r="JH213" s="66"/>
      <c r="JI213" s="67"/>
      <c r="JJ213" s="66"/>
      <c r="JK213" s="67"/>
      <c r="JL213" s="66"/>
      <c r="JM213" s="67"/>
      <c r="JN213" s="66"/>
      <c r="JO213" s="67"/>
      <c r="JP213" s="66"/>
      <c r="JQ213" s="67"/>
      <c r="JR213" s="66"/>
      <c r="JS213" s="67"/>
      <c r="JT213" s="66"/>
      <c r="JU213" s="67"/>
      <c r="JV213" s="66"/>
      <c r="JW213" s="67"/>
      <c r="JX213" s="66"/>
      <c r="JY213" s="67"/>
      <c r="JZ213" s="66"/>
      <c r="KA213" s="67"/>
      <c r="KB213" s="66"/>
      <c r="KC213" s="67"/>
      <c r="KD213" s="66"/>
      <c r="KE213" s="67"/>
      <c r="KF213" s="66"/>
      <c r="KG213" s="67"/>
      <c r="KH213" s="66"/>
      <c r="KI213" s="67"/>
      <c r="KJ213" s="66"/>
      <c r="KK213" s="67"/>
      <c r="KL213" s="66"/>
      <c r="KM213" s="67"/>
      <c r="KN213" s="66"/>
      <c r="KO213" s="67"/>
      <c r="KP213" s="66"/>
      <c r="KQ213" s="67"/>
      <c r="KR213" s="66"/>
      <c r="KS213" s="67"/>
      <c r="KT213" s="66"/>
      <c r="KU213" s="67"/>
      <c r="KV213" s="66"/>
      <c r="KW213" s="67"/>
      <c r="KX213" s="66"/>
      <c r="KY213" s="67"/>
      <c r="KZ213" s="66"/>
      <c r="LA213" s="67"/>
      <c r="LB213" s="66"/>
      <c r="LC213" s="67"/>
      <c r="LD213" s="66"/>
      <c r="LE213" s="67"/>
      <c r="LH213" s="3">
        <f t="shared" si="146"/>
        <v>3.350500808401816</v>
      </c>
      <c r="LI213" s="10">
        <f t="shared" si="142"/>
        <v>0.50623768226772825</v>
      </c>
      <c r="LK213" s="12">
        <f t="shared" si="144"/>
        <v>3.350500808401816</v>
      </c>
      <c r="LL213" s="10" cm="1">
        <f t="array" ref="LL213">INDEX(drag_functions_data,Q213,(2*chosen_drag_function))*$B$3</f>
        <v>0.50623768226772825</v>
      </c>
      <c r="LO213" s="3" t="e">
        <f t="shared" si="147"/>
        <v>#N/A</v>
      </c>
      <c r="LP213" s="10" t="e">
        <f t="shared" si="143"/>
        <v>#N/A</v>
      </c>
      <c r="LR213" s="12">
        <f t="shared" si="145"/>
        <v>0</v>
      </c>
      <c r="LS213" s="10" cm="1">
        <f t="array" ref="LS213">INDEX(drag_functions_data,Q213,(2*$B$6)) * $B$7</f>
        <v>0</v>
      </c>
    </row>
    <row r="214" spans="17:331" x14ac:dyDescent="0.25">
      <c r="Q214" s="38">
        <f t="shared" si="148"/>
        <v>199</v>
      </c>
      <c r="R214" s="5"/>
      <c r="T214" s="25"/>
      <c r="U214" s="26"/>
      <c r="X214" s="25">
        <v>3.3761755195639314</v>
      </c>
      <c r="Y214" s="26">
        <v>0.50587029681056928</v>
      </c>
      <c r="AA214" s="4"/>
      <c r="AB214" s="5"/>
      <c r="AC214" s="4"/>
      <c r="AF214" s="5"/>
      <c r="AG214" s="4"/>
      <c r="AJ214" s="5"/>
      <c r="AK214" s="4"/>
      <c r="AN214" s="5"/>
      <c r="AO214" s="4"/>
      <c r="AR214" s="5"/>
      <c r="AS214" s="4"/>
      <c r="AT214" s="5"/>
      <c r="AU214" s="4"/>
      <c r="AV214" s="46"/>
      <c r="AW214" s="4"/>
      <c r="AX214" s="5"/>
      <c r="AY214" s="4"/>
      <c r="AZ214" s="5"/>
      <c r="BA214" s="4"/>
      <c r="BB214" s="5"/>
      <c r="BC214" s="4"/>
      <c r="BD214" s="5"/>
      <c r="BE214" s="4"/>
      <c r="BF214" s="5"/>
      <c r="BG214" s="4"/>
      <c r="BH214" s="5"/>
      <c r="BI214" s="4"/>
      <c r="BJ214" s="5"/>
      <c r="BK214" s="4"/>
      <c r="BL214" s="5"/>
      <c r="BM214" s="4"/>
      <c r="BN214" s="5"/>
      <c r="BO214" s="4"/>
      <c r="BR214" s="5"/>
      <c r="BS214" s="4"/>
      <c r="BV214" s="5"/>
      <c r="BW214" s="4"/>
      <c r="BZ214" s="5"/>
      <c r="CA214" s="4"/>
      <c r="CD214" s="5"/>
      <c r="CE214" s="4"/>
      <c r="CF214" s="5"/>
      <c r="CG214" s="4"/>
      <c r="CH214" s="5"/>
      <c r="CI214" s="4"/>
      <c r="CJ214" s="5"/>
      <c r="CL214" s="5"/>
      <c r="CN214" s="5"/>
      <c r="CO214" s="4"/>
      <c r="CP214" s="5"/>
      <c r="CQ214" s="4"/>
      <c r="CR214" s="5"/>
      <c r="CS214" s="4"/>
      <c r="CT214" s="5"/>
      <c r="CU214" s="4"/>
      <c r="CV214" s="5"/>
      <c r="CW214" s="4"/>
      <c r="CX214" s="5"/>
      <c r="CY214" s="4"/>
      <c r="CZ214" s="266"/>
      <c r="DA214" s="267"/>
      <c r="DB214" s="266"/>
      <c r="DC214" s="267"/>
      <c r="DD214" s="266"/>
      <c r="DE214" s="267"/>
      <c r="DF214" s="66"/>
      <c r="DG214" s="67"/>
      <c r="DH214" s="66"/>
      <c r="DI214" s="67"/>
      <c r="DJ214" s="66"/>
      <c r="DK214" s="67"/>
      <c r="DL214" s="66"/>
      <c r="DM214" s="67"/>
      <c r="DN214" s="66"/>
      <c r="DO214" s="67"/>
      <c r="DP214" s="66"/>
      <c r="DQ214" s="67"/>
      <c r="DR214" s="66"/>
      <c r="DS214" s="67"/>
      <c r="DT214" s="66"/>
      <c r="DU214" s="67"/>
      <c r="DV214" s="66"/>
      <c r="DW214" s="67"/>
      <c r="DX214" s="66"/>
      <c r="DY214" s="67"/>
      <c r="DZ214" s="66"/>
      <c r="EA214" s="67"/>
      <c r="EB214" s="66"/>
      <c r="EC214" s="67"/>
      <c r="ED214" s="66"/>
      <c r="EE214" s="67"/>
      <c r="EF214" s="66"/>
      <c r="EG214" s="67"/>
      <c r="EH214" s="66"/>
      <c r="EI214" s="67"/>
      <c r="EJ214" s="66"/>
      <c r="EK214" s="67"/>
      <c r="EL214" s="66"/>
      <c r="EM214" s="67"/>
      <c r="EN214" s="66"/>
      <c r="EO214" s="67"/>
      <c r="EP214" s="66"/>
      <c r="EQ214" s="67"/>
      <c r="ER214" s="66"/>
      <c r="ES214" s="67"/>
      <c r="ET214" s="66"/>
      <c r="EU214" s="67"/>
      <c r="EV214" s="66"/>
      <c r="EW214" s="67"/>
      <c r="EX214" s="66"/>
      <c r="EY214" s="67"/>
      <c r="EZ214" s="66"/>
      <c r="FA214" s="67"/>
      <c r="FB214" s="66"/>
      <c r="FC214" s="67"/>
      <c r="FD214" s="66"/>
      <c r="FE214" s="67"/>
      <c r="FF214" s="66"/>
      <c r="FG214" s="67"/>
      <c r="FH214" s="66"/>
      <c r="FI214" s="67"/>
      <c r="FJ214" s="66"/>
      <c r="FK214" s="67"/>
      <c r="FL214" s="66"/>
      <c r="FM214" s="67"/>
      <c r="FN214" s="66"/>
      <c r="FO214" s="67"/>
      <c r="FP214" s="66"/>
      <c r="FQ214" s="67"/>
      <c r="FR214" s="66"/>
      <c r="FS214" s="67"/>
      <c r="FT214" s="66"/>
      <c r="FU214" s="67"/>
      <c r="FV214" s="66"/>
      <c r="FW214" s="67"/>
      <c r="FX214" s="66"/>
      <c r="FY214" s="67"/>
      <c r="FZ214" s="66"/>
      <c r="GA214" s="67"/>
      <c r="GB214" s="66"/>
      <c r="GC214" s="67"/>
      <c r="GD214" s="66"/>
      <c r="GE214" s="67"/>
      <c r="GF214" s="66"/>
      <c r="GG214" s="67"/>
      <c r="GH214" s="66"/>
      <c r="GI214" s="67"/>
      <c r="GJ214" s="66"/>
      <c r="GK214" s="67"/>
      <c r="GL214" s="66"/>
      <c r="GM214" s="67"/>
      <c r="GN214" s="66"/>
      <c r="GO214" s="67"/>
      <c r="GP214" s="66"/>
      <c r="GQ214" s="67"/>
      <c r="GR214" s="66"/>
      <c r="GS214" s="67"/>
      <c r="GT214" s="66"/>
      <c r="GU214" s="67"/>
      <c r="GV214" s="66"/>
      <c r="GW214" s="67"/>
      <c r="GX214" s="66"/>
      <c r="GY214" s="67"/>
      <c r="GZ214" s="66"/>
      <c r="HA214" s="67"/>
      <c r="HB214" s="66"/>
      <c r="HC214" s="67"/>
      <c r="HD214" s="66"/>
      <c r="HE214" s="67"/>
      <c r="HF214" s="66"/>
      <c r="HG214" s="67"/>
      <c r="HH214" s="66"/>
      <c r="HI214" s="67"/>
      <c r="HJ214" s="66"/>
      <c r="HK214" s="67"/>
      <c r="HL214" s="66"/>
      <c r="HM214" s="67"/>
      <c r="HN214" s="66"/>
      <c r="HO214" s="67"/>
      <c r="HP214" s="66"/>
      <c r="HQ214" s="67"/>
      <c r="HR214" s="66"/>
      <c r="HS214" s="67"/>
      <c r="HT214" s="66"/>
      <c r="HU214" s="67"/>
      <c r="HV214" s="66"/>
      <c r="HW214" s="67"/>
      <c r="HX214" s="66"/>
      <c r="HY214" s="67"/>
      <c r="HZ214" s="66"/>
      <c r="IA214" s="67"/>
      <c r="IB214" s="66"/>
      <c r="IC214" s="67"/>
      <c r="ID214" s="66"/>
      <c r="IE214" s="67"/>
      <c r="IF214" s="66"/>
      <c r="IG214" s="67"/>
      <c r="IH214" s="66"/>
      <c r="II214" s="67"/>
      <c r="IJ214" s="66"/>
      <c r="IK214" s="67"/>
      <c r="IL214" s="66"/>
      <c r="IM214" s="67"/>
      <c r="IN214" s="66"/>
      <c r="IO214" s="67"/>
      <c r="IP214" s="66"/>
      <c r="IQ214" s="67"/>
      <c r="IR214" s="66"/>
      <c r="IS214" s="67"/>
      <c r="IT214" s="66"/>
      <c r="IU214" s="67"/>
      <c r="IV214" s="66"/>
      <c r="IW214" s="67"/>
      <c r="IX214" s="66"/>
      <c r="IY214" s="67"/>
      <c r="IZ214" s="66"/>
      <c r="JA214" s="67"/>
      <c r="JB214" s="66"/>
      <c r="JC214" s="67"/>
      <c r="JD214" s="66"/>
      <c r="JE214" s="67"/>
      <c r="JF214" s="66"/>
      <c r="JG214" s="67"/>
      <c r="JH214" s="66"/>
      <c r="JI214" s="67"/>
      <c r="JJ214" s="66"/>
      <c r="JK214" s="67"/>
      <c r="JL214" s="66"/>
      <c r="JM214" s="67"/>
      <c r="JN214" s="66"/>
      <c r="JO214" s="67"/>
      <c r="JP214" s="66"/>
      <c r="JQ214" s="67"/>
      <c r="JR214" s="66"/>
      <c r="JS214" s="67"/>
      <c r="JT214" s="66"/>
      <c r="JU214" s="67"/>
      <c r="JV214" s="66"/>
      <c r="JW214" s="67"/>
      <c r="JX214" s="66"/>
      <c r="JY214" s="67"/>
      <c r="JZ214" s="66"/>
      <c r="KA214" s="67"/>
      <c r="KB214" s="66"/>
      <c r="KC214" s="67"/>
      <c r="KD214" s="66"/>
      <c r="KE214" s="67"/>
      <c r="KF214" s="66"/>
      <c r="KG214" s="67"/>
      <c r="KH214" s="66"/>
      <c r="KI214" s="67"/>
      <c r="KJ214" s="66"/>
      <c r="KK214" s="67"/>
      <c r="KL214" s="66"/>
      <c r="KM214" s="67"/>
      <c r="KN214" s="66"/>
      <c r="KO214" s="67"/>
      <c r="KP214" s="66"/>
      <c r="KQ214" s="67"/>
      <c r="KR214" s="66"/>
      <c r="KS214" s="67"/>
      <c r="KT214" s="66"/>
      <c r="KU214" s="67"/>
      <c r="KV214" s="66"/>
      <c r="KW214" s="67"/>
      <c r="KX214" s="66"/>
      <c r="KY214" s="67"/>
      <c r="KZ214" s="66"/>
      <c r="LA214" s="67"/>
      <c r="LB214" s="66"/>
      <c r="LC214" s="67"/>
      <c r="LD214" s="66"/>
      <c r="LE214" s="67"/>
      <c r="LH214" s="3">
        <f t="shared" si="146"/>
        <v>3.3761755195639314</v>
      </c>
      <c r="LI214" s="10">
        <f t="shared" si="142"/>
        <v>0.50587029681056928</v>
      </c>
      <c r="LK214" s="12">
        <f t="shared" si="144"/>
        <v>3.3761755195639314</v>
      </c>
      <c r="LL214" s="10" cm="1">
        <f t="array" ref="LL214">INDEX(drag_functions_data,Q214,(2*chosen_drag_function))*$B$3</f>
        <v>0.50587029681056928</v>
      </c>
      <c r="LO214" s="3" t="e">
        <f t="shared" si="147"/>
        <v>#N/A</v>
      </c>
      <c r="LP214" s="10" t="e">
        <f t="shared" si="143"/>
        <v>#N/A</v>
      </c>
      <c r="LR214" s="12">
        <f t="shared" si="145"/>
        <v>0</v>
      </c>
      <c r="LS214" s="10" cm="1">
        <f t="array" ref="LS214">INDEX(drag_functions_data,Q214,(2*$B$6)) * $B$7</f>
        <v>0</v>
      </c>
    </row>
    <row r="215" spans="17:331" x14ac:dyDescent="0.25">
      <c r="Q215" s="38">
        <f t="shared" si="148"/>
        <v>200</v>
      </c>
      <c r="R215" s="5"/>
      <c r="T215" s="25"/>
      <c r="U215" s="26"/>
      <c r="X215" s="25">
        <v>3.4016564510109388</v>
      </c>
      <c r="Y215" s="26">
        <v>0.50556121174439517</v>
      </c>
      <c r="AA215" s="4"/>
      <c r="AB215" s="5"/>
      <c r="AC215" s="4"/>
      <c r="AF215" s="5"/>
      <c r="AG215" s="4"/>
      <c r="AJ215" s="5"/>
      <c r="AK215" s="4"/>
      <c r="AN215" s="5"/>
      <c r="AO215" s="4"/>
      <c r="AR215" s="5"/>
      <c r="AS215" s="4"/>
      <c r="AT215" s="5"/>
      <c r="AU215" s="4"/>
      <c r="AV215" s="46"/>
      <c r="AW215" s="4"/>
      <c r="AX215" s="5"/>
      <c r="AY215" s="4"/>
      <c r="AZ215" s="5"/>
      <c r="BA215" s="4"/>
      <c r="BB215" s="5"/>
      <c r="BC215" s="4"/>
      <c r="BD215" s="5"/>
      <c r="BE215" s="4"/>
      <c r="BF215" s="5"/>
      <c r="BG215" s="4"/>
      <c r="BH215" s="5"/>
      <c r="BI215" s="4"/>
      <c r="BJ215" s="5"/>
      <c r="BK215" s="4"/>
      <c r="BL215" s="5"/>
      <c r="BM215" s="4"/>
      <c r="BN215" s="5"/>
      <c r="BO215" s="4"/>
      <c r="BR215" s="5"/>
      <c r="BS215" s="4"/>
      <c r="BV215" s="5"/>
      <c r="BW215" s="4"/>
      <c r="BZ215" s="5"/>
      <c r="CA215" s="4"/>
      <c r="CD215" s="5"/>
      <c r="CE215" s="4"/>
      <c r="CF215" s="5"/>
      <c r="CG215" s="4"/>
      <c r="CH215" s="5"/>
      <c r="CI215" s="4"/>
      <c r="CJ215" s="5"/>
      <c r="CL215" s="5"/>
      <c r="CN215" s="5"/>
      <c r="CO215" s="4"/>
      <c r="CP215" s="5"/>
      <c r="CQ215" s="4"/>
      <c r="CR215" s="5"/>
      <c r="CS215" s="4"/>
      <c r="CT215" s="5"/>
      <c r="CU215" s="4"/>
      <c r="CV215" s="5"/>
      <c r="CW215" s="4"/>
      <c r="CX215" s="5"/>
      <c r="CY215" s="4"/>
      <c r="CZ215" s="266"/>
      <c r="DA215" s="267"/>
      <c r="DB215" s="266"/>
      <c r="DC215" s="267"/>
      <c r="DD215" s="266"/>
      <c r="DE215" s="267"/>
      <c r="DF215" s="66"/>
      <c r="DG215" s="67"/>
      <c r="DH215" s="66"/>
      <c r="DI215" s="67"/>
      <c r="DJ215" s="66"/>
      <c r="DK215" s="67"/>
      <c r="DL215" s="66"/>
      <c r="DM215" s="67"/>
      <c r="DN215" s="66"/>
      <c r="DO215" s="67"/>
      <c r="DP215" s="66"/>
      <c r="DQ215" s="67"/>
      <c r="DR215" s="66"/>
      <c r="DS215" s="67"/>
      <c r="DT215" s="66"/>
      <c r="DU215" s="67"/>
      <c r="DV215" s="66"/>
      <c r="DW215" s="67"/>
      <c r="DX215" s="66"/>
      <c r="DY215" s="67"/>
      <c r="DZ215" s="66"/>
      <c r="EA215" s="67"/>
      <c r="EB215" s="66"/>
      <c r="EC215" s="67"/>
      <c r="ED215" s="66"/>
      <c r="EE215" s="67"/>
      <c r="EF215" s="66"/>
      <c r="EG215" s="67"/>
      <c r="EH215" s="66"/>
      <c r="EI215" s="67"/>
      <c r="EJ215" s="66"/>
      <c r="EK215" s="67"/>
      <c r="EL215" s="66"/>
      <c r="EM215" s="67"/>
      <c r="EN215" s="66"/>
      <c r="EO215" s="67"/>
      <c r="EP215" s="66"/>
      <c r="EQ215" s="67"/>
      <c r="ER215" s="66"/>
      <c r="ES215" s="67"/>
      <c r="ET215" s="66"/>
      <c r="EU215" s="67"/>
      <c r="EV215" s="66"/>
      <c r="EW215" s="67"/>
      <c r="EX215" s="66"/>
      <c r="EY215" s="67"/>
      <c r="EZ215" s="66"/>
      <c r="FA215" s="67"/>
      <c r="FB215" s="66"/>
      <c r="FC215" s="67"/>
      <c r="FD215" s="66"/>
      <c r="FE215" s="67"/>
      <c r="FF215" s="66"/>
      <c r="FG215" s="67"/>
      <c r="FH215" s="66"/>
      <c r="FI215" s="67"/>
      <c r="FJ215" s="66"/>
      <c r="FK215" s="67"/>
      <c r="FL215" s="66"/>
      <c r="FM215" s="67"/>
      <c r="FN215" s="66"/>
      <c r="FO215" s="67"/>
      <c r="FP215" s="66"/>
      <c r="FQ215" s="67"/>
      <c r="FR215" s="66"/>
      <c r="FS215" s="67"/>
      <c r="FT215" s="66"/>
      <c r="FU215" s="67"/>
      <c r="FV215" s="66"/>
      <c r="FW215" s="67"/>
      <c r="FX215" s="66"/>
      <c r="FY215" s="67"/>
      <c r="FZ215" s="66"/>
      <c r="GA215" s="67"/>
      <c r="GB215" s="66"/>
      <c r="GC215" s="67"/>
      <c r="GD215" s="66"/>
      <c r="GE215" s="67"/>
      <c r="GF215" s="66"/>
      <c r="GG215" s="67"/>
      <c r="GH215" s="66"/>
      <c r="GI215" s="67"/>
      <c r="GJ215" s="66"/>
      <c r="GK215" s="67"/>
      <c r="GL215" s="66"/>
      <c r="GM215" s="67"/>
      <c r="GN215" s="66"/>
      <c r="GO215" s="67"/>
      <c r="GP215" s="66"/>
      <c r="GQ215" s="67"/>
      <c r="GR215" s="66"/>
      <c r="GS215" s="67"/>
      <c r="GT215" s="66"/>
      <c r="GU215" s="67"/>
      <c r="GV215" s="66"/>
      <c r="GW215" s="67"/>
      <c r="GX215" s="66"/>
      <c r="GY215" s="67"/>
      <c r="GZ215" s="66"/>
      <c r="HA215" s="67"/>
      <c r="HB215" s="66"/>
      <c r="HC215" s="67"/>
      <c r="HD215" s="66"/>
      <c r="HE215" s="67"/>
      <c r="HF215" s="66"/>
      <c r="HG215" s="67"/>
      <c r="HH215" s="66"/>
      <c r="HI215" s="67"/>
      <c r="HJ215" s="66"/>
      <c r="HK215" s="67"/>
      <c r="HL215" s="66"/>
      <c r="HM215" s="67"/>
      <c r="HN215" s="66"/>
      <c r="HO215" s="67"/>
      <c r="HP215" s="66"/>
      <c r="HQ215" s="67"/>
      <c r="HR215" s="66"/>
      <c r="HS215" s="67"/>
      <c r="HT215" s="66"/>
      <c r="HU215" s="67"/>
      <c r="HV215" s="66"/>
      <c r="HW215" s="67"/>
      <c r="HX215" s="66"/>
      <c r="HY215" s="67"/>
      <c r="HZ215" s="66"/>
      <c r="IA215" s="67"/>
      <c r="IB215" s="66"/>
      <c r="IC215" s="67"/>
      <c r="ID215" s="66"/>
      <c r="IE215" s="67"/>
      <c r="IF215" s="66"/>
      <c r="IG215" s="67"/>
      <c r="IH215" s="66"/>
      <c r="II215" s="67"/>
      <c r="IJ215" s="66"/>
      <c r="IK215" s="67"/>
      <c r="IL215" s="66"/>
      <c r="IM215" s="67"/>
      <c r="IN215" s="66"/>
      <c r="IO215" s="67"/>
      <c r="IP215" s="66"/>
      <c r="IQ215" s="67"/>
      <c r="IR215" s="66"/>
      <c r="IS215" s="67"/>
      <c r="IT215" s="66"/>
      <c r="IU215" s="67"/>
      <c r="IV215" s="66"/>
      <c r="IW215" s="67"/>
      <c r="IX215" s="66"/>
      <c r="IY215" s="67"/>
      <c r="IZ215" s="66"/>
      <c r="JA215" s="67"/>
      <c r="JB215" s="66"/>
      <c r="JC215" s="67"/>
      <c r="JD215" s="66"/>
      <c r="JE215" s="67"/>
      <c r="JF215" s="66"/>
      <c r="JG215" s="67"/>
      <c r="JH215" s="66"/>
      <c r="JI215" s="67"/>
      <c r="JJ215" s="66"/>
      <c r="JK215" s="67"/>
      <c r="JL215" s="66"/>
      <c r="JM215" s="67"/>
      <c r="JN215" s="66"/>
      <c r="JO215" s="67"/>
      <c r="JP215" s="66"/>
      <c r="JQ215" s="67"/>
      <c r="JR215" s="66"/>
      <c r="JS215" s="67"/>
      <c r="JT215" s="66"/>
      <c r="JU215" s="67"/>
      <c r="JV215" s="66"/>
      <c r="JW215" s="67"/>
      <c r="JX215" s="66"/>
      <c r="JY215" s="67"/>
      <c r="JZ215" s="66"/>
      <c r="KA215" s="67"/>
      <c r="KB215" s="66"/>
      <c r="KC215" s="67"/>
      <c r="KD215" s="66"/>
      <c r="KE215" s="67"/>
      <c r="KF215" s="66"/>
      <c r="KG215" s="67"/>
      <c r="KH215" s="66"/>
      <c r="KI215" s="67"/>
      <c r="KJ215" s="66"/>
      <c r="KK215" s="67"/>
      <c r="KL215" s="66"/>
      <c r="KM215" s="67"/>
      <c r="KN215" s="66"/>
      <c r="KO215" s="67"/>
      <c r="KP215" s="66"/>
      <c r="KQ215" s="67"/>
      <c r="KR215" s="66"/>
      <c r="KS215" s="67"/>
      <c r="KT215" s="66"/>
      <c r="KU215" s="67"/>
      <c r="KV215" s="66"/>
      <c r="KW215" s="67"/>
      <c r="KX215" s="66"/>
      <c r="KY215" s="67"/>
      <c r="KZ215" s="66"/>
      <c r="LA215" s="67"/>
      <c r="LB215" s="66"/>
      <c r="LC215" s="67"/>
      <c r="LD215" s="66"/>
      <c r="LE215" s="67"/>
      <c r="LH215" s="3">
        <f t="shared" si="146"/>
        <v>3.4016564510109388</v>
      </c>
      <c r="LI215" s="10">
        <f t="shared" si="142"/>
        <v>0.50556121174439517</v>
      </c>
      <c r="LK215" s="12">
        <f t="shared" si="144"/>
        <v>3.4016564510109388</v>
      </c>
      <c r="LL215" s="10" cm="1">
        <f t="array" ref="LL215">INDEX(drag_functions_data,Q215,(2*chosen_drag_function))*$B$3</f>
        <v>0.50556121174439517</v>
      </c>
      <c r="LO215" s="3" t="e">
        <f t="shared" si="147"/>
        <v>#N/A</v>
      </c>
      <c r="LP215" s="10" t="e">
        <f t="shared" si="143"/>
        <v>#N/A</v>
      </c>
      <c r="LR215" s="12">
        <f t="shared" si="145"/>
        <v>0</v>
      </c>
      <c r="LS215" s="10" cm="1">
        <f t="array" ref="LS215">INDEX(drag_functions_data,Q215,(2*$B$6)) * $B$7</f>
        <v>0</v>
      </c>
    </row>
    <row r="216" spans="17:331" x14ac:dyDescent="0.25">
      <c r="Q216" s="38">
        <f t="shared" si="148"/>
        <v>201</v>
      </c>
      <c r="R216" s="5"/>
      <c r="T216" s="25"/>
      <c r="U216" s="26"/>
      <c r="X216" s="25">
        <v>3.4269479252690567</v>
      </c>
      <c r="Y216" s="26">
        <v>0.50519226343290791</v>
      </c>
      <c r="AA216" s="4"/>
      <c r="AB216" s="5"/>
      <c r="AC216" s="4"/>
      <c r="AF216" s="5"/>
      <c r="AG216" s="4"/>
      <c r="AJ216" s="5"/>
      <c r="AK216" s="4"/>
      <c r="AN216" s="5"/>
      <c r="AO216" s="4"/>
      <c r="AR216" s="5"/>
      <c r="AS216" s="4"/>
      <c r="AT216" s="5"/>
      <c r="AU216" s="4"/>
      <c r="AV216" s="46"/>
      <c r="AW216" s="4"/>
      <c r="AX216" s="5"/>
      <c r="AY216" s="4"/>
      <c r="AZ216" s="5"/>
      <c r="BA216" s="4"/>
      <c r="BB216" s="5"/>
      <c r="BC216" s="4"/>
      <c r="BD216" s="5"/>
      <c r="BE216" s="4"/>
      <c r="BF216" s="5"/>
      <c r="BG216" s="4"/>
      <c r="BH216" s="5"/>
      <c r="BI216" s="4"/>
      <c r="BJ216" s="5"/>
      <c r="BK216" s="4"/>
      <c r="BL216" s="5"/>
      <c r="BM216" s="4"/>
      <c r="BN216" s="5"/>
      <c r="BO216" s="4"/>
      <c r="BR216" s="5"/>
      <c r="BS216" s="4"/>
      <c r="BV216" s="5"/>
      <c r="BW216" s="4"/>
      <c r="BZ216" s="5"/>
      <c r="CA216" s="4"/>
      <c r="CD216" s="5"/>
      <c r="CE216" s="4"/>
      <c r="CF216" s="5"/>
      <c r="CG216" s="4"/>
      <c r="CH216" s="5"/>
      <c r="CI216" s="4"/>
      <c r="CJ216" s="5"/>
      <c r="CL216" s="5"/>
      <c r="CN216" s="5"/>
      <c r="CO216" s="4"/>
      <c r="CP216" s="5"/>
      <c r="CQ216" s="4"/>
      <c r="CR216" s="5"/>
      <c r="CS216" s="4"/>
      <c r="CT216" s="5"/>
      <c r="CU216" s="4"/>
      <c r="CV216" s="5"/>
      <c r="CW216" s="4"/>
      <c r="CX216" s="5"/>
      <c r="CY216" s="4"/>
      <c r="CZ216" s="266"/>
      <c r="DA216" s="267"/>
      <c r="DB216" s="266"/>
      <c r="DC216" s="267"/>
      <c r="DD216" s="266"/>
      <c r="DE216" s="267"/>
      <c r="DF216" s="66"/>
      <c r="DG216" s="67"/>
      <c r="DH216" s="66"/>
      <c r="DI216" s="67"/>
      <c r="DJ216" s="66"/>
      <c r="DK216" s="67"/>
      <c r="DL216" s="66"/>
      <c r="DM216" s="67"/>
      <c r="DN216" s="66"/>
      <c r="DO216" s="67"/>
      <c r="DP216" s="66"/>
      <c r="DQ216" s="67"/>
      <c r="DR216" s="66"/>
      <c r="DS216" s="67"/>
      <c r="DT216" s="66"/>
      <c r="DU216" s="67"/>
      <c r="DV216" s="66"/>
      <c r="DW216" s="67"/>
      <c r="DX216" s="66"/>
      <c r="DY216" s="67"/>
      <c r="DZ216" s="66"/>
      <c r="EA216" s="67"/>
      <c r="EB216" s="66"/>
      <c r="EC216" s="67"/>
      <c r="ED216" s="66"/>
      <c r="EE216" s="67"/>
      <c r="EF216" s="66"/>
      <c r="EG216" s="67"/>
      <c r="EH216" s="66"/>
      <c r="EI216" s="67"/>
      <c r="EJ216" s="66"/>
      <c r="EK216" s="67"/>
      <c r="EL216" s="66"/>
      <c r="EM216" s="67"/>
      <c r="EN216" s="66"/>
      <c r="EO216" s="67"/>
      <c r="EP216" s="66"/>
      <c r="EQ216" s="67"/>
      <c r="ER216" s="66"/>
      <c r="ES216" s="67"/>
      <c r="ET216" s="66"/>
      <c r="EU216" s="67"/>
      <c r="EV216" s="66"/>
      <c r="EW216" s="67"/>
      <c r="EX216" s="66"/>
      <c r="EY216" s="67"/>
      <c r="EZ216" s="66"/>
      <c r="FA216" s="67"/>
      <c r="FB216" s="66"/>
      <c r="FC216" s="67"/>
      <c r="FD216" s="66"/>
      <c r="FE216" s="67"/>
      <c r="FF216" s="66"/>
      <c r="FG216" s="67"/>
      <c r="FH216" s="66"/>
      <c r="FI216" s="67"/>
      <c r="FJ216" s="66"/>
      <c r="FK216" s="67"/>
      <c r="FL216" s="66"/>
      <c r="FM216" s="67"/>
      <c r="FN216" s="66"/>
      <c r="FO216" s="67"/>
      <c r="FP216" s="66"/>
      <c r="FQ216" s="67"/>
      <c r="FR216" s="66"/>
      <c r="FS216" s="67"/>
      <c r="FT216" s="66"/>
      <c r="FU216" s="67"/>
      <c r="FV216" s="66"/>
      <c r="FW216" s="67"/>
      <c r="FX216" s="66"/>
      <c r="FY216" s="67"/>
      <c r="FZ216" s="66"/>
      <c r="GA216" s="67"/>
      <c r="GB216" s="66"/>
      <c r="GC216" s="67"/>
      <c r="GD216" s="66"/>
      <c r="GE216" s="67"/>
      <c r="GF216" s="66"/>
      <c r="GG216" s="67"/>
      <c r="GH216" s="66"/>
      <c r="GI216" s="67"/>
      <c r="GJ216" s="66"/>
      <c r="GK216" s="67"/>
      <c r="GL216" s="66"/>
      <c r="GM216" s="67"/>
      <c r="GN216" s="66"/>
      <c r="GO216" s="67"/>
      <c r="GP216" s="66"/>
      <c r="GQ216" s="67"/>
      <c r="GR216" s="66"/>
      <c r="GS216" s="67"/>
      <c r="GT216" s="66"/>
      <c r="GU216" s="67"/>
      <c r="GV216" s="66"/>
      <c r="GW216" s="67"/>
      <c r="GX216" s="66"/>
      <c r="GY216" s="67"/>
      <c r="GZ216" s="66"/>
      <c r="HA216" s="67"/>
      <c r="HB216" s="66"/>
      <c r="HC216" s="67"/>
      <c r="HD216" s="66"/>
      <c r="HE216" s="67"/>
      <c r="HF216" s="66"/>
      <c r="HG216" s="67"/>
      <c r="HH216" s="66"/>
      <c r="HI216" s="67"/>
      <c r="HJ216" s="66"/>
      <c r="HK216" s="67"/>
      <c r="HL216" s="66"/>
      <c r="HM216" s="67"/>
      <c r="HN216" s="66"/>
      <c r="HO216" s="67"/>
      <c r="HP216" s="66"/>
      <c r="HQ216" s="67"/>
      <c r="HR216" s="66"/>
      <c r="HS216" s="67"/>
      <c r="HT216" s="66"/>
      <c r="HU216" s="67"/>
      <c r="HV216" s="66"/>
      <c r="HW216" s="67"/>
      <c r="HX216" s="66"/>
      <c r="HY216" s="67"/>
      <c r="HZ216" s="66"/>
      <c r="IA216" s="67"/>
      <c r="IB216" s="66"/>
      <c r="IC216" s="67"/>
      <c r="ID216" s="66"/>
      <c r="IE216" s="67"/>
      <c r="IF216" s="66"/>
      <c r="IG216" s="67"/>
      <c r="IH216" s="66"/>
      <c r="II216" s="67"/>
      <c r="IJ216" s="66"/>
      <c r="IK216" s="67"/>
      <c r="IL216" s="66"/>
      <c r="IM216" s="67"/>
      <c r="IN216" s="66"/>
      <c r="IO216" s="67"/>
      <c r="IP216" s="66"/>
      <c r="IQ216" s="67"/>
      <c r="IR216" s="66"/>
      <c r="IS216" s="67"/>
      <c r="IT216" s="66"/>
      <c r="IU216" s="67"/>
      <c r="IV216" s="66"/>
      <c r="IW216" s="67"/>
      <c r="IX216" s="66"/>
      <c r="IY216" s="67"/>
      <c r="IZ216" s="66"/>
      <c r="JA216" s="67"/>
      <c r="JB216" s="66"/>
      <c r="JC216" s="67"/>
      <c r="JD216" s="66"/>
      <c r="JE216" s="67"/>
      <c r="JF216" s="66"/>
      <c r="JG216" s="67"/>
      <c r="JH216" s="66"/>
      <c r="JI216" s="67"/>
      <c r="JJ216" s="66"/>
      <c r="JK216" s="67"/>
      <c r="JL216" s="66"/>
      <c r="JM216" s="67"/>
      <c r="JN216" s="66"/>
      <c r="JO216" s="67"/>
      <c r="JP216" s="66"/>
      <c r="JQ216" s="67"/>
      <c r="JR216" s="66"/>
      <c r="JS216" s="67"/>
      <c r="JT216" s="66"/>
      <c r="JU216" s="67"/>
      <c r="JV216" s="66"/>
      <c r="JW216" s="67"/>
      <c r="JX216" s="66"/>
      <c r="JY216" s="67"/>
      <c r="JZ216" s="66"/>
      <c r="KA216" s="67"/>
      <c r="KB216" s="66"/>
      <c r="KC216" s="67"/>
      <c r="KD216" s="66"/>
      <c r="KE216" s="67"/>
      <c r="KF216" s="66"/>
      <c r="KG216" s="67"/>
      <c r="KH216" s="66"/>
      <c r="KI216" s="67"/>
      <c r="KJ216" s="66"/>
      <c r="KK216" s="67"/>
      <c r="KL216" s="66"/>
      <c r="KM216" s="67"/>
      <c r="KN216" s="66"/>
      <c r="KO216" s="67"/>
      <c r="KP216" s="66"/>
      <c r="KQ216" s="67"/>
      <c r="KR216" s="66"/>
      <c r="KS216" s="67"/>
      <c r="KT216" s="66"/>
      <c r="KU216" s="67"/>
      <c r="KV216" s="66"/>
      <c r="KW216" s="67"/>
      <c r="KX216" s="66"/>
      <c r="KY216" s="67"/>
      <c r="KZ216" s="66"/>
      <c r="LA216" s="67"/>
      <c r="LB216" s="66"/>
      <c r="LC216" s="67"/>
      <c r="LD216" s="66"/>
      <c r="LE216" s="67"/>
      <c r="LH216" s="3">
        <f t="shared" si="146"/>
        <v>3.4269479252690567</v>
      </c>
      <c r="LI216" s="10">
        <f t="shared" si="142"/>
        <v>0.50519226343290791</v>
      </c>
      <c r="LK216" s="12">
        <f t="shared" si="144"/>
        <v>3.4269479252690567</v>
      </c>
      <c r="LL216" s="10" cm="1">
        <f t="array" ref="LL216">INDEX(drag_functions_data,Q216,(2*chosen_drag_function))*$B$3</f>
        <v>0.50519226343290791</v>
      </c>
      <c r="LO216" s="3" t="e">
        <f t="shared" si="147"/>
        <v>#N/A</v>
      </c>
      <c r="LP216" s="10" t="e">
        <f t="shared" si="143"/>
        <v>#N/A</v>
      </c>
      <c r="LR216" s="12">
        <f t="shared" si="145"/>
        <v>0</v>
      </c>
      <c r="LS216" s="10" cm="1">
        <f t="array" ref="LS216">INDEX(drag_functions_data,Q216,(2*$B$6)) * $B$7</f>
        <v>0</v>
      </c>
    </row>
    <row r="217" spans="17:331" x14ac:dyDescent="0.25">
      <c r="Q217" s="38">
        <f t="shared" si="148"/>
        <v>202</v>
      </c>
      <c r="R217" s="5"/>
      <c r="T217" s="25"/>
      <c r="U217" s="26"/>
      <c r="X217" s="25">
        <v>3.4520541065150545</v>
      </c>
      <c r="Y217" s="26">
        <v>0.50487818055321876</v>
      </c>
      <c r="AA217" s="4"/>
      <c r="AB217" s="5"/>
      <c r="AC217" s="4"/>
      <c r="AF217" s="5"/>
      <c r="AG217" s="4"/>
      <c r="AJ217" s="5"/>
      <c r="AK217" s="4"/>
      <c r="AN217" s="5"/>
      <c r="AO217" s="4"/>
      <c r="AR217" s="5"/>
      <c r="AS217" s="4"/>
      <c r="AT217" s="5"/>
      <c r="AU217" s="4"/>
      <c r="AV217" s="46"/>
      <c r="AW217" s="4"/>
      <c r="AX217" s="5"/>
      <c r="AY217" s="4"/>
      <c r="AZ217" s="5"/>
      <c r="BA217" s="4"/>
      <c r="BB217" s="5"/>
      <c r="BC217" s="4"/>
      <c r="BD217" s="5"/>
      <c r="BE217" s="4"/>
      <c r="BF217" s="5"/>
      <c r="BG217" s="4"/>
      <c r="BH217" s="5"/>
      <c r="BI217" s="4"/>
      <c r="BJ217" s="5"/>
      <c r="BK217" s="4"/>
      <c r="BL217" s="5"/>
      <c r="BM217" s="4"/>
      <c r="BN217" s="5"/>
      <c r="BO217" s="4"/>
      <c r="BR217" s="5"/>
      <c r="BS217" s="4"/>
      <c r="BV217" s="5"/>
      <c r="BW217" s="4"/>
      <c r="BZ217" s="5"/>
      <c r="CA217" s="4"/>
      <c r="CD217" s="5"/>
      <c r="CE217" s="4"/>
      <c r="CF217" s="5"/>
      <c r="CG217" s="4"/>
      <c r="CH217" s="5"/>
      <c r="CI217" s="4"/>
      <c r="CJ217" s="5"/>
      <c r="CL217" s="5"/>
      <c r="CN217" s="5"/>
      <c r="CO217" s="4"/>
      <c r="CP217" s="5"/>
      <c r="CQ217" s="4"/>
      <c r="CR217" s="5"/>
      <c r="CS217" s="4"/>
      <c r="CT217" s="5"/>
      <c r="CU217" s="4"/>
      <c r="CV217" s="5"/>
      <c r="CW217" s="4"/>
      <c r="CX217" s="5"/>
      <c r="CY217" s="4"/>
      <c r="CZ217" s="266"/>
      <c r="DA217" s="267"/>
      <c r="DB217" s="266"/>
      <c r="DC217" s="267"/>
      <c r="DD217" s="266"/>
      <c r="DE217" s="267"/>
      <c r="DF217" s="66"/>
      <c r="DG217" s="67"/>
      <c r="DH217" s="66"/>
      <c r="DI217" s="67"/>
      <c r="DJ217" s="66"/>
      <c r="DK217" s="67"/>
      <c r="DL217" s="66"/>
      <c r="DM217" s="67"/>
      <c r="DN217" s="66"/>
      <c r="DO217" s="67"/>
      <c r="DP217" s="66"/>
      <c r="DQ217" s="67"/>
      <c r="DR217" s="66"/>
      <c r="DS217" s="67"/>
      <c r="DT217" s="66"/>
      <c r="DU217" s="67"/>
      <c r="DV217" s="66"/>
      <c r="DW217" s="67"/>
      <c r="DX217" s="66"/>
      <c r="DY217" s="67"/>
      <c r="DZ217" s="66"/>
      <c r="EA217" s="67"/>
      <c r="EB217" s="66"/>
      <c r="EC217" s="67"/>
      <c r="ED217" s="66"/>
      <c r="EE217" s="67"/>
      <c r="EF217" s="66"/>
      <c r="EG217" s="67"/>
      <c r="EH217" s="66"/>
      <c r="EI217" s="67"/>
      <c r="EJ217" s="66"/>
      <c r="EK217" s="67"/>
      <c r="EL217" s="66"/>
      <c r="EM217" s="67"/>
      <c r="EN217" s="66"/>
      <c r="EO217" s="67"/>
      <c r="EP217" s="66"/>
      <c r="EQ217" s="67"/>
      <c r="ER217" s="66"/>
      <c r="ES217" s="67"/>
      <c r="ET217" s="66"/>
      <c r="EU217" s="67"/>
      <c r="EV217" s="66"/>
      <c r="EW217" s="67"/>
      <c r="EX217" s="66"/>
      <c r="EY217" s="67"/>
      <c r="EZ217" s="66"/>
      <c r="FA217" s="67"/>
      <c r="FB217" s="66"/>
      <c r="FC217" s="67"/>
      <c r="FD217" s="66"/>
      <c r="FE217" s="67"/>
      <c r="FF217" s="66"/>
      <c r="FG217" s="67"/>
      <c r="FH217" s="66"/>
      <c r="FI217" s="67"/>
      <c r="FJ217" s="66"/>
      <c r="FK217" s="67"/>
      <c r="FL217" s="66"/>
      <c r="FM217" s="67"/>
      <c r="FN217" s="66"/>
      <c r="FO217" s="67"/>
      <c r="FP217" s="66"/>
      <c r="FQ217" s="67"/>
      <c r="FR217" s="66"/>
      <c r="FS217" s="67"/>
      <c r="FT217" s="66"/>
      <c r="FU217" s="67"/>
      <c r="FV217" s="66"/>
      <c r="FW217" s="67"/>
      <c r="FX217" s="66"/>
      <c r="FY217" s="67"/>
      <c r="FZ217" s="66"/>
      <c r="GA217" s="67"/>
      <c r="GB217" s="66"/>
      <c r="GC217" s="67"/>
      <c r="GD217" s="66"/>
      <c r="GE217" s="67"/>
      <c r="GF217" s="66"/>
      <c r="GG217" s="67"/>
      <c r="GH217" s="66"/>
      <c r="GI217" s="67"/>
      <c r="GJ217" s="66"/>
      <c r="GK217" s="67"/>
      <c r="GL217" s="66"/>
      <c r="GM217" s="67"/>
      <c r="GN217" s="66"/>
      <c r="GO217" s="67"/>
      <c r="GP217" s="66"/>
      <c r="GQ217" s="67"/>
      <c r="GR217" s="66"/>
      <c r="GS217" s="67"/>
      <c r="GT217" s="66"/>
      <c r="GU217" s="67"/>
      <c r="GV217" s="66"/>
      <c r="GW217" s="67"/>
      <c r="GX217" s="66"/>
      <c r="GY217" s="67"/>
      <c r="GZ217" s="66"/>
      <c r="HA217" s="67"/>
      <c r="HB217" s="66"/>
      <c r="HC217" s="67"/>
      <c r="HD217" s="66"/>
      <c r="HE217" s="67"/>
      <c r="HF217" s="66"/>
      <c r="HG217" s="67"/>
      <c r="HH217" s="66"/>
      <c r="HI217" s="67"/>
      <c r="HJ217" s="66"/>
      <c r="HK217" s="67"/>
      <c r="HL217" s="66"/>
      <c r="HM217" s="67"/>
      <c r="HN217" s="66"/>
      <c r="HO217" s="67"/>
      <c r="HP217" s="66"/>
      <c r="HQ217" s="67"/>
      <c r="HR217" s="66"/>
      <c r="HS217" s="67"/>
      <c r="HT217" s="66"/>
      <c r="HU217" s="67"/>
      <c r="HV217" s="66"/>
      <c r="HW217" s="67"/>
      <c r="HX217" s="66"/>
      <c r="HY217" s="67"/>
      <c r="HZ217" s="66"/>
      <c r="IA217" s="67"/>
      <c r="IB217" s="66"/>
      <c r="IC217" s="67"/>
      <c r="ID217" s="66"/>
      <c r="IE217" s="67"/>
      <c r="IF217" s="66"/>
      <c r="IG217" s="67"/>
      <c r="IH217" s="66"/>
      <c r="II217" s="67"/>
      <c r="IJ217" s="66"/>
      <c r="IK217" s="67"/>
      <c r="IL217" s="66"/>
      <c r="IM217" s="67"/>
      <c r="IN217" s="66"/>
      <c r="IO217" s="67"/>
      <c r="IP217" s="66"/>
      <c r="IQ217" s="67"/>
      <c r="IR217" s="66"/>
      <c r="IS217" s="67"/>
      <c r="IT217" s="66"/>
      <c r="IU217" s="67"/>
      <c r="IV217" s="66"/>
      <c r="IW217" s="67"/>
      <c r="IX217" s="66"/>
      <c r="IY217" s="67"/>
      <c r="IZ217" s="66"/>
      <c r="JA217" s="67"/>
      <c r="JB217" s="66"/>
      <c r="JC217" s="67"/>
      <c r="JD217" s="66"/>
      <c r="JE217" s="67"/>
      <c r="JF217" s="66"/>
      <c r="JG217" s="67"/>
      <c r="JH217" s="66"/>
      <c r="JI217" s="67"/>
      <c r="JJ217" s="66"/>
      <c r="JK217" s="67"/>
      <c r="JL217" s="66"/>
      <c r="JM217" s="67"/>
      <c r="JN217" s="66"/>
      <c r="JO217" s="67"/>
      <c r="JP217" s="66"/>
      <c r="JQ217" s="67"/>
      <c r="JR217" s="66"/>
      <c r="JS217" s="67"/>
      <c r="JT217" s="66"/>
      <c r="JU217" s="67"/>
      <c r="JV217" s="66"/>
      <c r="JW217" s="67"/>
      <c r="JX217" s="66"/>
      <c r="JY217" s="67"/>
      <c r="JZ217" s="66"/>
      <c r="KA217" s="67"/>
      <c r="KB217" s="66"/>
      <c r="KC217" s="67"/>
      <c r="KD217" s="66"/>
      <c r="KE217" s="67"/>
      <c r="KF217" s="66"/>
      <c r="KG217" s="67"/>
      <c r="KH217" s="66"/>
      <c r="KI217" s="67"/>
      <c r="KJ217" s="66"/>
      <c r="KK217" s="67"/>
      <c r="KL217" s="66"/>
      <c r="KM217" s="67"/>
      <c r="KN217" s="66"/>
      <c r="KO217" s="67"/>
      <c r="KP217" s="66"/>
      <c r="KQ217" s="67"/>
      <c r="KR217" s="66"/>
      <c r="KS217" s="67"/>
      <c r="KT217" s="66"/>
      <c r="KU217" s="67"/>
      <c r="KV217" s="66"/>
      <c r="KW217" s="67"/>
      <c r="KX217" s="66"/>
      <c r="KY217" s="67"/>
      <c r="KZ217" s="66"/>
      <c r="LA217" s="67"/>
      <c r="LB217" s="66"/>
      <c r="LC217" s="67"/>
      <c r="LD217" s="66"/>
      <c r="LE217" s="67"/>
      <c r="LH217" s="3">
        <f t="shared" si="146"/>
        <v>3.4520541065150545</v>
      </c>
      <c r="LI217" s="10">
        <f t="shared" si="142"/>
        <v>0.50487818055321876</v>
      </c>
      <c r="LK217" s="12">
        <f t="shared" si="144"/>
        <v>3.4520541065150545</v>
      </c>
      <c r="LL217" s="10" cm="1">
        <f t="array" ref="LL217">INDEX(drag_functions_data,Q217,(2*chosen_drag_function))*$B$3</f>
        <v>0.50487818055321876</v>
      </c>
      <c r="LO217" s="3" t="e">
        <f t="shared" si="147"/>
        <v>#N/A</v>
      </c>
      <c r="LP217" s="10" t="e">
        <f t="shared" si="143"/>
        <v>#N/A</v>
      </c>
      <c r="LR217" s="12">
        <f t="shared" si="145"/>
        <v>0</v>
      </c>
      <c r="LS217" s="10" cm="1">
        <f t="array" ref="LS217">INDEX(drag_functions_data,Q217,(2*$B$6)) * $B$7</f>
        <v>0</v>
      </c>
    </row>
    <row r="218" spans="17:331" x14ac:dyDescent="0.25">
      <c r="Q218" s="38">
        <f t="shared" si="148"/>
        <v>203</v>
      </c>
      <c r="R218" s="5"/>
      <c r="T218" s="25"/>
      <c r="U218" s="26"/>
      <c r="X218" s="25">
        <v>3.4769790085804382</v>
      </c>
      <c r="Y218" s="26">
        <v>0.50450111156048416</v>
      </c>
      <c r="AA218" s="4"/>
      <c r="AB218" s="5"/>
      <c r="AC218" s="4"/>
      <c r="AF218" s="5"/>
      <c r="AG218" s="4"/>
      <c r="AJ218" s="5"/>
      <c r="AK218" s="4"/>
      <c r="AN218" s="5"/>
      <c r="AO218" s="4"/>
      <c r="AR218" s="5"/>
      <c r="AS218" s="4"/>
      <c r="AT218" s="5"/>
      <c r="AU218" s="4"/>
      <c r="AV218" s="46"/>
      <c r="AW218" s="4"/>
      <c r="AX218" s="5"/>
      <c r="AY218" s="4"/>
      <c r="AZ218" s="5"/>
      <c r="BA218" s="4"/>
      <c r="BB218" s="5"/>
      <c r="BC218" s="4"/>
      <c r="BD218" s="5"/>
      <c r="BE218" s="4"/>
      <c r="BF218" s="5"/>
      <c r="BG218" s="4"/>
      <c r="BH218" s="5"/>
      <c r="BI218" s="4"/>
      <c r="BJ218" s="5"/>
      <c r="BK218" s="4"/>
      <c r="BL218" s="5"/>
      <c r="BM218" s="4"/>
      <c r="BN218" s="5"/>
      <c r="BO218" s="4"/>
      <c r="BR218" s="5"/>
      <c r="BS218" s="4"/>
      <c r="BV218" s="5"/>
      <c r="BW218" s="4"/>
      <c r="BZ218" s="5"/>
      <c r="CA218" s="4"/>
      <c r="CD218" s="5"/>
      <c r="CE218" s="4"/>
      <c r="CF218" s="5"/>
      <c r="CG218" s="4"/>
      <c r="CH218" s="5"/>
      <c r="CI218" s="4"/>
      <c r="CJ218" s="5"/>
      <c r="CL218" s="5"/>
      <c r="CN218" s="5"/>
      <c r="CO218" s="4"/>
      <c r="CP218" s="5"/>
      <c r="CQ218" s="4"/>
      <c r="CR218" s="5"/>
      <c r="CS218" s="4"/>
      <c r="CT218" s="5"/>
      <c r="CU218" s="4"/>
      <c r="CV218" s="5"/>
      <c r="CW218" s="4"/>
      <c r="CX218" s="5"/>
      <c r="CY218" s="4"/>
      <c r="CZ218" s="266"/>
      <c r="DA218" s="267"/>
      <c r="DB218" s="266"/>
      <c r="DC218" s="267"/>
      <c r="DD218" s="266"/>
      <c r="DE218" s="267"/>
      <c r="DF218" s="66"/>
      <c r="DG218" s="67"/>
      <c r="DH218" s="66"/>
      <c r="DI218" s="67"/>
      <c r="DJ218" s="66"/>
      <c r="DK218" s="67"/>
      <c r="DL218" s="66"/>
      <c r="DM218" s="67"/>
      <c r="DN218" s="66"/>
      <c r="DO218" s="67"/>
      <c r="DP218" s="66"/>
      <c r="DQ218" s="67"/>
      <c r="DR218" s="66"/>
      <c r="DS218" s="67"/>
      <c r="DT218" s="66"/>
      <c r="DU218" s="67"/>
      <c r="DV218" s="66"/>
      <c r="DW218" s="67"/>
      <c r="DX218" s="66"/>
      <c r="DY218" s="67"/>
      <c r="DZ218" s="66"/>
      <c r="EA218" s="67"/>
      <c r="EB218" s="66"/>
      <c r="EC218" s="67"/>
      <c r="ED218" s="66"/>
      <c r="EE218" s="67"/>
      <c r="EF218" s="66"/>
      <c r="EG218" s="67"/>
      <c r="EH218" s="66"/>
      <c r="EI218" s="67"/>
      <c r="EJ218" s="66"/>
      <c r="EK218" s="67"/>
      <c r="EL218" s="66"/>
      <c r="EM218" s="67"/>
      <c r="EN218" s="66"/>
      <c r="EO218" s="67"/>
      <c r="EP218" s="66"/>
      <c r="EQ218" s="67"/>
      <c r="ER218" s="66"/>
      <c r="ES218" s="67"/>
      <c r="ET218" s="66"/>
      <c r="EU218" s="67"/>
      <c r="EV218" s="66"/>
      <c r="EW218" s="67"/>
      <c r="EX218" s="66"/>
      <c r="EY218" s="67"/>
      <c r="EZ218" s="66"/>
      <c r="FA218" s="67"/>
      <c r="FB218" s="66"/>
      <c r="FC218" s="67"/>
      <c r="FD218" s="66"/>
      <c r="FE218" s="67"/>
      <c r="FF218" s="66"/>
      <c r="FG218" s="67"/>
      <c r="FH218" s="66"/>
      <c r="FI218" s="67"/>
      <c r="FJ218" s="66"/>
      <c r="FK218" s="67"/>
      <c r="FL218" s="66"/>
      <c r="FM218" s="67"/>
      <c r="FN218" s="66"/>
      <c r="FO218" s="67"/>
      <c r="FP218" s="66"/>
      <c r="FQ218" s="67"/>
      <c r="FR218" s="66"/>
      <c r="FS218" s="67"/>
      <c r="FT218" s="66"/>
      <c r="FU218" s="67"/>
      <c r="FV218" s="66"/>
      <c r="FW218" s="67"/>
      <c r="FX218" s="66"/>
      <c r="FY218" s="67"/>
      <c r="FZ218" s="66"/>
      <c r="GA218" s="67"/>
      <c r="GB218" s="66"/>
      <c r="GC218" s="67"/>
      <c r="GD218" s="66"/>
      <c r="GE218" s="67"/>
      <c r="GF218" s="66"/>
      <c r="GG218" s="67"/>
      <c r="GH218" s="66"/>
      <c r="GI218" s="67"/>
      <c r="GJ218" s="66"/>
      <c r="GK218" s="67"/>
      <c r="GL218" s="66"/>
      <c r="GM218" s="67"/>
      <c r="GN218" s="66"/>
      <c r="GO218" s="67"/>
      <c r="GP218" s="66"/>
      <c r="GQ218" s="67"/>
      <c r="GR218" s="66"/>
      <c r="GS218" s="67"/>
      <c r="GT218" s="66"/>
      <c r="GU218" s="67"/>
      <c r="GV218" s="66"/>
      <c r="GW218" s="67"/>
      <c r="GX218" s="66"/>
      <c r="GY218" s="67"/>
      <c r="GZ218" s="66"/>
      <c r="HA218" s="67"/>
      <c r="HB218" s="66"/>
      <c r="HC218" s="67"/>
      <c r="HD218" s="66"/>
      <c r="HE218" s="67"/>
      <c r="HF218" s="66"/>
      <c r="HG218" s="67"/>
      <c r="HH218" s="66"/>
      <c r="HI218" s="67"/>
      <c r="HJ218" s="66"/>
      <c r="HK218" s="67"/>
      <c r="HL218" s="66"/>
      <c r="HM218" s="67"/>
      <c r="HN218" s="66"/>
      <c r="HO218" s="67"/>
      <c r="HP218" s="66"/>
      <c r="HQ218" s="67"/>
      <c r="HR218" s="66"/>
      <c r="HS218" s="67"/>
      <c r="HT218" s="66"/>
      <c r="HU218" s="67"/>
      <c r="HV218" s="66"/>
      <c r="HW218" s="67"/>
      <c r="HX218" s="66"/>
      <c r="HY218" s="67"/>
      <c r="HZ218" s="66"/>
      <c r="IA218" s="67"/>
      <c r="IB218" s="66"/>
      <c r="IC218" s="67"/>
      <c r="ID218" s="66"/>
      <c r="IE218" s="67"/>
      <c r="IF218" s="66"/>
      <c r="IG218" s="67"/>
      <c r="IH218" s="66"/>
      <c r="II218" s="67"/>
      <c r="IJ218" s="66"/>
      <c r="IK218" s="67"/>
      <c r="IL218" s="66"/>
      <c r="IM218" s="67"/>
      <c r="IN218" s="66"/>
      <c r="IO218" s="67"/>
      <c r="IP218" s="66"/>
      <c r="IQ218" s="67"/>
      <c r="IR218" s="66"/>
      <c r="IS218" s="67"/>
      <c r="IT218" s="66"/>
      <c r="IU218" s="67"/>
      <c r="IV218" s="66"/>
      <c r="IW218" s="67"/>
      <c r="IX218" s="66"/>
      <c r="IY218" s="67"/>
      <c r="IZ218" s="66"/>
      <c r="JA218" s="67"/>
      <c r="JB218" s="66"/>
      <c r="JC218" s="67"/>
      <c r="JD218" s="66"/>
      <c r="JE218" s="67"/>
      <c r="JF218" s="66"/>
      <c r="JG218" s="67"/>
      <c r="JH218" s="66"/>
      <c r="JI218" s="67"/>
      <c r="JJ218" s="66"/>
      <c r="JK218" s="67"/>
      <c r="JL218" s="66"/>
      <c r="JM218" s="67"/>
      <c r="JN218" s="66"/>
      <c r="JO218" s="67"/>
      <c r="JP218" s="66"/>
      <c r="JQ218" s="67"/>
      <c r="JR218" s="66"/>
      <c r="JS218" s="67"/>
      <c r="JT218" s="66"/>
      <c r="JU218" s="67"/>
      <c r="JV218" s="66"/>
      <c r="JW218" s="67"/>
      <c r="JX218" s="66"/>
      <c r="JY218" s="67"/>
      <c r="JZ218" s="66"/>
      <c r="KA218" s="67"/>
      <c r="KB218" s="66"/>
      <c r="KC218" s="67"/>
      <c r="KD218" s="66"/>
      <c r="KE218" s="67"/>
      <c r="KF218" s="66"/>
      <c r="KG218" s="67"/>
      <c r="KH218" s="66"/>
      <c r="KI218" s="67"/>
      <c r="KJ218" s="66"/>
      <c r="KK218" s="67"/>
      <c r="KL218" s="66"/>
      <c r="KM218" s="67"/>
      <c r="KN218" s="66"/>
      <c r="KO218" s="67"/>
      <c r="KP218" s="66"/>
      <c r="KQ218" s="67"/>
      <c r="KR218" s="66"/>
      <c r="KS218" s="67"/>
      <c r="KT218" s="66"/>
      <c r="KU218" s="67"/>
      <c r="KV218" s="66"/>
      <c r="KW218" s="67"/>
      <c r="KX218" s="66"/>
      <c r="KY218" s="67"/>
      <c r="KZ218" s="66"/>
      <c r="LA218" s="67"/>
      <c r="LB218" s="66"/>
      <c r="LC218" s="67"/>
      <c r="LD218" s="66"/>
      <c r="LE218" s="67"/>
      <c r="LH218" s="3">
        <f t="shared" si="146"/>
        <v>3.4769790085804382</v>
      </c>
      <c r="LI218" s="10">
        <f t="shared" si="142"/>
        <v>0.50450111156048416</v>
      </c>
      <c r="LK218" s="12">
        <f t="shared" si="144"/>
        <v>3.4769790085804382</v>
      </c>
      <c r="LL218" s="10" cm="1">
        <f t="array" ref="LL218">INDEX(drag_functions_data,Q218,(2*chosen_drag_function))*$B$3</f>
        <v>0.50450111156048416</v>
      </c>
      <c r="LO218" s="3" t="e">
        <f t="shared" si="147"/>
        <v>#N/A</v>
      </c>
      <c r="LP218" s="10" t="e">
        <f t="shared" si="143"/>
        <v>#N/A</v>
      </c>
      <c r="LR218" s="12">
        <f t="shared" si="145"/>
        <v>0</v>
      </c>
      <c r="LS218" s="10" cm="1">
        <f t="array" ref="LS218">INDEX(drag_functions_data,Q218,(2*$B$6)) * $B$7</f>
        <v>0</v>
      </c>
    </row>
    <row r="219" spans="17:331" x14ac:dyDescent="0.25">
      <c r="Q219" s="38">
        <f t="shared" si="148"/>
        <v>204</v>
      </c>
      <c r="R219" s="5"/>
      <c r="T219" s="25"/>
      <c r="U219" s="26"/>
      <c r="X219" s="25">
        <v>3.5017265024428399</v>
      </c>
      <c r="Y219" s="26">
        <v>0.50417577331483598</v>
      </c>
      <c r="AA219" s="4"/>
      <c r="AB219" s="5"/>
      <c r="AC219" s="4"/>
      <c r="AF219" s="5"/>
      <c r="AG219" s="4"/>
      <c r="AJ219" s="5"/>
      <c r="AK219" s="4"/>
      <c r="AN219" s="5"/>
      <c r="AO219" s="4"/>
      <c r="AR219" s="5"/>
      <c r="AS219" s="4"/>
      <c r="AT219" s="5"/>
      <c r="AU219" s="4"/>
      <c r="AV219" s="46"/>
      <c r="AW219" s="4"/>
      <c r="AX219" s="5"/>
      <c r="AY219" s="4"/>
      <c r="AZ219" s="5"/>
      <c r="BA219" s="4"/>
      <c r="BB219" s="5"/>
      <c r="BC219" s="4"/>
      <c r="BD219" s="5"/>
      <c r="BE219" s="4"/>
      <c r="BF219" s="5"/>
      <c r="BG219" s="4"/>
      <c r="BH219" s="5"/>
      <c r="BI219" s="4"/>
      <c r="BJ219" s="5"/>
      <c r="BK219" s="4"/>
      <c r="BL219" s="5"/>
      <c r="BM219" s="4"/>
      <c r="BN219" s="5"/>
      <c r="BO219" s="4"/>
      <c r="BR219" s="5"/>
      <c r="BS219" s="4"/>
      <c r="BV219" s="5"/>
      <c r="BW219" s="4"/>
      <c r="BZ219" s="5"/>
      <c r="CA219" s="4"/>
      <c r="CD219" s="5"/>
      <c r="CE219" s="4"/>
      <c r="CF219" s="5"/>
      <c r="CG219" s="4"/>
      <c r="CH219" s="5"/>
      <c r="CI219" s="4"/>
      <c r="CJ219" s="5"/>
      <c r="CL219" s="5"/>
      <c r="CN219" s="5"/>
      <c r="CO219" s="4"/>
      <c r="CP219" s="5"/>
      <c r="CQ219" s="4"/>
      <c r="CR219" s="5"/>
      <c r="CS219" s="4"/>
      <c r="CT219" s="5"/>
      <c r="CU219" s="4"/>
      <c r="CV219" s="5"/>
      <c r="CW219" s="4"/>
      <c r="CX219" s="5"/>
      <c r="CY219" s="4"/>
      <c r="CZ219" s="266"/>
      <c r="DA219" s="267"/>
      <c r="DB219" s="266"/>
      <c r="DC219" s="267"/>
      <c r="DD219" s="266"/>
      <c r="DE219" s="267"/>
      <c r="DF219" s="66"/>
      <c r="DG219" s="67"/>
      <c r="DH219" s="66"/>
      <c r="DI219" s="67"/>
      <c r="DJ219" s="66"/>
      <c r="DK219" s="67"/>
      <c r="DL219" s="66"/>
      <c r="DM219" s="67"/>
      <c r="DN219" s="66"/>
      <c r="DO219" s="67"/>
      <c r="DP219" s="66"/>
      <c r="DQ219" s="67"/>
      <c r="DR219" s="66"/>
      <c r="DS219" s="67"/>
      <c r="DT219" s="66"/>
      <c r="DU219" s="67"/>
      <c r="DV219" s="66"/>
      <c r="DW219" s="67"/>
      <c r="DX219" s="66"/>
      <c r="DY219" s="67"/>
      <c r="DZ219" s="66"/>
      <c r="EA219" s="67"/>
      <c r="EB219" s="66"/>
      <c r="EC219" s="67"/>
      <c r="ED219" s="66"/>
      <c r="EE219" s="67"/>
      <c r="EF219" s="66"/>
      <c r="EG219" s="67"/>
      <c r="EH219" s="66"/>
      <c r="EI219" s="67"/>
      <c r="EJ219" s="66"/>
      <c r="EK219" s="67"/>
      <c r="EL219" s="66"/>
      <c r="EM219" s="67"/>
      <c r="EN219" s="66"/>
      <c r="EO219" s="67"/>
      <c r="EP219" s="66"/>
      <c r="EQ219" s="67"/>
      <c r="ER219" s="66"/>
      <c r="ES219" s="67"/>
      <c r="ET219" s="66"/>
      <c r="EU219" s="67"/>
      <c r="EV219" s="66"/>
      <c r="EW219" s="67"/>
      <c r="EX219" s="66"/>
      <c r="EY219" s="67"/>
      <c r="EZ219" s="66"/>
      <c r="FA219" s="67"/>
      <c r="FB219" s="66"/>
      <c r="FC219" s="67"/>
      <c r="FD219" s="66"/>
      <c r="FE219" s="67"/>
      <c r="FF219" s="66"/>
      <c r="FG219" s="67"/>
      <c r="FH219" s="66"/>
      <c r="FI219" s="67"/>
      <c r="FJ219" s="66"/>
      <c r="FK219" s="67"/>
      <c r="FL219" s="66"/>
      <c r="FM219" s="67"/>
      <c r="FN219" s="66"/>
      <c r="FO219" s="67"/>
      <c r="FP219" s="66"/>
      <c r="FQ219" s="67"/>
      <c r="FR219" s="66"/>
      <c r="FS219" s="67"/>
      <c r="FT219" s="66"/>
      <c r="FU219" s="67"/>
      <c r="FV219" s="66"/>
      <c r="FW219" s="67"/>
      <c r="FX219" s="66"/>
      <c r="FY219" s="67"/>
      <c r="FZ219" s="66"/>
      <c r="GA219" s="67"/>
      <c r="GB219" s="66"/>
      <c r="GC219" s="67"/>
      <c r="GD219" s="66"/>
      <c r="GE219" s="67"/>
      <c r="GF219" s="66"/>
      <c r="GG219" s="67"/>
      <c r="GH219" s="66"/>
      <c r="GI219" s="67"/>
      <c r="GJ219" s="66"/>
      <c r="GK219" s="67"/>
      <c r="GL219" s="66"/>
      <c r="GM219" s="67"/>
      <c r="GN219" s="66"/>
      <c r="GO219" s="67"/>
      <c r="GP219" s="66"/>
      <c r="GQ219" s="67"/>
      <c r="GR219" s="66"/>
      <c r="GS219" s="67"/>
      <c r="GT219" s="66"/>
      <c r="GU219" s="67"/>
      <c r="GV219" s="66"/>
      <c r="GW219" s="67"/>
      <c r="GX219" s="66"/>
      <c r="GY219" s="67"/>
      <c r="GZ219" s="66"/>
      <c r="HA219" s="67"/>
      <c r="HB219" s="66"/>
      <c r="HC219" s="67"/>
      <c r="HD219" s="66"/>
      <c r="HE219" s="67"/>
      <c r="HF219" s="66"/>
      <c r="HG219" s="67"/>
      <c r="HH219" s="66"/>
      <c r="HI219" s="67"/>
      <c r="HJ219" s="66"/>
      <c r="HK219" s="67"/>
      <c r="HL219" s="66"/>
      <c r="HM219" s="67"/>
      <c r="HN219" s="66"/>
      <c r="HO219" s="67"/>
      <c r="HP219" s="66"/>
      <c r="HQ219" s="67"/>
      <c r="HR219" s="66"/>
      <c r="HS219" s="67"/>
      <c r="HT219" s="66"/>
      <c r="HU219" s="67"/>
      <c r="HV219" s="66"/>
      <c r="HW219" s="67"/>
      <c r="HX219" s="66"/>
      <c r="HY219" s="67"/>
      <c r="HZ219" s="66"/>
      <c r="IA219" s="67"/>
      <c r="IB219" s="66"/>
      <c r="IC219" s="67"/>
      <c r="ID219" s="66"/>
      <c r="IE219" s="67"/>
      <c r="IF219" s="66"/>
      <c r="IG219" s="67"/>
      <c r="IH219" s="66"/>
      <c r="II219" s="67"/>
      <c r="IJ219" s="66"/>
      <c r="IK219" s="67"/>
      <c r="IL219" s="66"/>
      <c r="IM219" s="67"/>
      <c r="IN219" s="66"/>
      <c r="IO219" s="67"/>
      <c r="IP219" s="66"/>
      <c r="IQ219" s="67"/>
      <c r="IR219" s="66"/>
      <c r="IS219" s="67"/>
      <c r="IT219" s="66"/>
      <c r="IU219" s="67"/>
      <c r="IV219" s="66"/>
      <c r="IW219" s="67"/>
      <c r="IX219" s="66"/>
      <c r="IY219" s="67"/>
      <c r="IZ219" s="66"/>
      <c r="JA219" s="67"/>
      <c r="JB219" s="66"/>
      <c r="JC219" s="67"/>
      <c r="JD219" s="66"/>
      <c r="JE219" s="67"/>
      <c r="JF219" s="66"/>
      <c r="JG219" s="67"/>
      <c r="JH219" s="66"/>
      <c r="JI219" s="67"/>
      <c r="JJ219" s="66"/>
      <c r="JK219" s="67"/>
      <c r="JL219" s="66"/>
      <c r="JM219" s="67"/>
      <c r="JN219" s="66"/>
      <c r="JO219" s="67"/>
      <c r="JP219" s="66"/>
      <c r="JQ219" s="67"/>
      <c r="JR219" s="66"/>
      <c r="JS219" s="67"/>
      <c r="JT219" s="66"/>
      <c r="JU219" s="67"/>
      <c r="JV219" s="66"/>
      <c r="JW219" s="67"/>
      <c r="JX219" s="66"/>
      <c r="JY219" s="67"/>
      <c r="JZ219" s="66"/>
      <c r="KA219" s="67"/>
      <c r="KB219" s="66"/>
      <c r="KC219" s="67"/>
      <c r="KD219" s="66"/>
      <c r="KE219" s="67"/>
      <c r="KF219" s="66"/>
      <c r="KG219" s="67"/>
      <c r="KH219" s="66"/>
      <c r="KI219" s="67"/>
      <c r="KJ219" s="66"/>
      <c r="KK219" s="67"/>
      <c r="KL219" s="66"/>
      <c r="KM219" s="67"/>
      <c r="KN219" s="66"/>
      <c r="KO219" s="67"/>
      <c r="KP219" s="66"/>
      <c r="KQ219" s="67"/>
      <c r="KR219" s="66"/>
      <c r="KS219" s="67"/>
      <c r="KT219" s="66"/>
      <c r="KU219" s="67"/>
      <c r="KV219" s="66"/>
      <c r="KW219" s="67"/>
      <c r="KX219" s="66"/>
      <c r="KY219" s="67"/>
      <c r="KZ219" s="66"/>
      <c r="LA219" s="67"/>
      <c r="LB219" s="66"/>
      <c r="LC219" s="67"/>
      <c r="LD219" s="66"/>
      <c r="LE219" s="67"/>
      <c r="LH219" s="3">
        <f t="shared" si="146"/>
        <v>3.5017265024428399</v>
      </c>
      <c r="LI219" s="10">
        <f t="shared" si="142"/>
        <v>0.50417577331483598</v>
      </c>
      <c r="LK219" s="12">
        <f t="shared" si="144"/>
        <v>3.5017265024428399</v>
      </c>
      <c r="LL219" s="10" cm="1">
        <f t="array" ref="LL219">INDEX(drag_functions_data,Q219,(2*chosen_drag_function))*$B$3</f>
        <v>0.50417577331483598</v>
      </c>
      <c r="LO219" s="3" t="e">
        <f t="shared" si="147"/>
        <v>#N/A</v>
      </c>
      <c r="LP219" s="10" t="e">
        <f t="shared" si="143"/>
        <v>#N/A</v>
      </c>
      <c r="LR219" s="12">
        <f t="shared" si="145"/>
        <v>0</v>
      </c>
      <c r="LS219" s="10" cm="1">
        <f t="array" ref="LS219">INDEX(drag_functions_data,Q219,(2*$B$6)) * $B$7</f>
        <v>0</v>
      </c>
    </row>
    <row r="220" spans="17:331" x14ac:dyDescent="0.25">
      <c r="Q220" s="38">
        <f t="shared" si="148"/>
        <v>205</v>
      </c>
      <c r="R220" s="5"/>
      <c r="T220" s="25"/>
      <c r="U220" s="26"/>
      <c r="X220" s="25">
        <v>3.5263003232441963</v>
      </c>
      <c r="Y220" s="26">
        <v>0.50378461352408865</v>
      </c>
      <c r="AA220" s="4"/>
      <c r="AB220" s="5"/>
      <c r="AC220" s="4"/>
      <c r="AF220" s="5"/>
      <c r="AG220" s="4"/>
      <c r="AJ220" s="5"/>
      <c r="AK220" s="4"/>
      <c r="AN220" s="5"/>
      <c r="AO220" s="4"/>
      <c r="AR220" s="5"/>
      <c r="AS220" s="4"/>
      <c r="AT220" s="5"/>
      <c r="AU220" s="4"/>
      <c r="AV220" s="46"/>
      <c r="AW220" s="4"/>
      <c r="AX220" s="5"/>
      <c r="AY220" s="4"/>
      <c r="AZ220" s="5"/>
      <c r="BA220" s="4"/>
      <c r="BB220" s="5"/>
      <c r="BC220" s="4"/>
      <c r="BD220" s="5"/>
      <c r="BE220" s="4"/>
      <c r="BF220" s="5"/>
      <c r="BG220" s="4"/>
      <c r="BH220" s="5"/>
      <c r="BI220" s="4"/>
      <c r="BJ220" s="5"/>
      <c r="BK220" s="4"/>
      <c r="BL220" s="5"/>
      <c r="BM220" s="4"/>
      <c r="BN220" s="5"/>
      <c r="BO220" s="4"/>
      <c r="BR220" s="5"/>
      <c r="BS220" s="4"/>
      <c r="BV220" s="5"/>
      <c r="BW220" s="4"/>
      <c r="BZ220" s="5"/>
      <c r="CA220" s="4"/>
      <c r="CD220" s="5"/>
      <c r="CE220" s="4"/>
      <c r="CF220" s="5"/>
      <c r="CG220" s="4"/>
      <c r="CH220" s="5"/>
      <c r="CI220" s="4"/>
      <c r="CJ220" s="5"/>
      <c r="CL220" s="5"/>
      <c r="CN220" s="5"/>
      <c r="CO220" s="4"/>
      <c r="CP220" s="5"/>
      <c r="CQ220" s="4"/>
      <c r="CR220" s="5"/>
      <c r="CS220" s="4"/>
      <c r="CT220" s="5"/>
      <c r="CU220" s="4"/>
      <c r="CV220" s="5"/>
      <c r="CW220" s="4"/>
      <c r="CX220" s="5"/>
      <c r="CY220" s="4"/>
      <c r="CZ220" s="266"/>
      <c r="DA220" s="267"/>
      <c r="DB220" s="266"/>
      <c r="DC220" s="267"/>
      <c r="DD220" s="266"/>
      <c r="DE220" s="267"/>
      <c r="DF220" s="66"/>
      <c r="DG220" s="67"/>
      <c r="DH220" s="66"/>
      <c r="DI220" s="67"/>
      <c r="DJ220" s="66"/>
      <c r="DK220" s="67"/>
      <c r="DL220" s="66"/>
      <c r="DM220" s="67"/>
      <c r="DN220" s="66"/>
      <c r="DO220" s="67"/>
      <c r="DP220" s="66"/>
      <c r="DQ220" s="67"/>
      <c r="DR220" s="66"/>
      <c r="DS220" s="67"/>
      <c r="DT220" s="66"/>
      <c r="DU220" s="67"/>
      <c r="DV220" s="66"/>
      <c r="DW220" s="67"/>
      <c r="DX220" s="66"/>
      <c r="DY220" s="67"/>
      <c r="DZ220" s="66"/>
      <c r="EA220" s="67"/>
      <c r="EB220" s="66"/>
      <c r="EC220" s="67"/>
      <c r="ED220" s="66"/>
      <c r="EE220" s="67"/>
      <c r="EF220" s="66"/>
      <c r="EG220" s="67"/>
      <c r="EH220" s="66"/>
      <c r="EI220" s="67"/>
      <c r="EJ220" s="66"/>
      <c r="EK220" s="67"/>
      <c r="EL220" s="66"/>
      <c r="EM220" s="67"/>
      <c r="EN220" s="66"/>
      <c r="EO220" s="67"/>
      <c r="EP220" s="66"/>
      <c r="EQ220" s="67"/>
      <c r="ER220" s="66"/>
      <c r="ES220" s="67"/>
      <c r="ET220" s="66"/>
      <c r="EU220" s="67"/>
      <c r="EV220" s="66"/>
      <c r="EW220" s="67"/>
      <c r="EX220" s="66"/>
      <c r="EY220" s="67"/>
      <c r="EZ220" s="66"/>
      <c r="FA220" s="67"/>
      <c r="FB220" s="66"/>
      <c r="FC220" s="67"/>
      <c r="FD220" s="66"/>
      <c r="FE220" s="67"/>
      <c r="FF220" s="66"/>
      <c r="FG220" s="67"/>
      <c r="FH220" s="66"/>
      <c r="FI220" s="67"/>
      <c r="FJ220" s="66"/>
      <c r="FK220" s="67"/>
      <c r="FL220" s="66"/>
      <c r="FM220" s="67"/>
      <c r="FN220" s="66"/>
      <c r="FO220" s="67"/>
      <c r="FP220" s="66"/>
      <c r="FQ220" s="67"/>
      <c r="FR220" s="66"/>
      <c r="FS220" s="67"/>
      <c r="FT220" s="66"/>
      <c r="FU220" s="67"/>
      <c r="FV220" s="66"/>
      <c r="FW220" s="67"/>
      <c r="FX220" s="66"/>
      <c r="FY220" s="67"/>
      <c r="FZ220" s="66"/>
      <c r="GA220" s="67"/>
      <c r="GB220" s="66"/>
      <c r="GC220" s="67"/>
      <c r="GD220" s="66"/>
      <c r="GE220" s="67"/>
      <c r="GF220" s="66"/>
      <c r="GG220" s="67"/>
      <c r="GH220" s="66"/>
      <c r="GI220" s="67"/>
      <c r="GJ220" s="66"/>
      <c r="GK220" s="67"/>
      <c r="GL220" s="66"/>
      <c r="GM220" s="67"/>
      <c r="GN220" s="66"/>
      <c r="GO220" s="67"/>
      <c r="GP220" s="66"/>
      <c r="GQ220" s="67"/>
      <c r="GR220" s="66"/>
      <c r="GS220" s="67"/>
      <c r="GT220" s="66"/>
      <c r="GU220" s="67"/>
      <c r="GV220" s="66"/>
      <c r="GW220" s="67"/>
      <c r="GX220" s="66"/>
      <c r="GY220" s="67"/>
      <c r="GZ220" s="66"/>
      <c r="HA220" s="67"/>
      <c r="HB220" s="66"/>
      <c r="HC220" s="67"/>
      <c r="HD220" s="66"/>
      <c r="HE220" s="67"/>
      <c r="HF220" s="66"/>
      <c r="HG220" s="67"/>
      <c r="HH220" s="66"/>
      <c r="HI220" s="67"/>
      <c r="HJ220" s="66"/>
      <c r="HK220" s="67"/>
      <c r="HL220" s="66"/>
      <c r="HM220" s="67"/>
      <c r="HN220" s="66"/>
      <c r="HO220" s="67"/>
      <c r="HP220" s="66"/>
      <c r="HQ220" s="67"/>
      <c r="HR220" s="66"/>
      <c r="HS220" s="67"/>
      <c r="HT220" s="66"/>
      <c r="HU220" s="67"/>
      <c r="HV220" s="66"/>
      <c r="HW220" s="67"/>
      <c r="HX220" s="66"/>
      <c r="HY220" s="67"/>
      <c r="HZ220" s="66"/>
      <c r="IA220" s="67"/>
      <c r="IB220" s="66"/>
      <c r="IC220" s="67"/>
      <c r="ID220" s="66"/>
      <c r="IE220" s="67"/>
      <c r="IF220" s="66"/>
      <c r="IG220" s="67"/>
      <c r="IH220" s="66"/>
      <c r="II220" s="67"/>
      <c r="IJ220" s="66"/>
      <c r="IK220" s="67"/>
      <c r="IL220" s="66"/>
      <c r="IM220" s="67"/>
      <c r="IN220" s="66"/>
      <c r="IO220" s="67"/>
      <c r="IP220" s="66"/>
      <c r="IQ220" s="67"/>
      <c r="IR220" s="66"/>
      <c r="IS220" s="67"/>
      <c r="IT220" s="66"/>
      <c r="IU220" s="67"/>
      <c r="IV220" s="66"/>
      <c r="IW220" s="67"/>
      <c r="IX220" s="66"/>
      <c r="IY220" s="67"/>
      <c r="IZ220" s="66"/>
      <c r="JA220" s="67"/>
      <c r="JB220" s="66"/>
      <c r="JC220" s="67"/>
      <c r="JD220" s="66"/>
      <c r="JE220" s="67"/>
      <c r="JF220" s="66"/>
      <c r="JG220" s="67"/>
      <c r="JH220" s="66"/>
      <c r="JI220" s="67"/>
      <c r="JJ220" s="66"/>
      <c r="JK220" s="67"/>
      <c r="JL220" s="66"/>
      <c r="JM220" s="67"/>
      <c r="JN220" s="66"/>
      <c r="JO220" s="67"/>
      <c r="JP220" s="66"/>
      <c r="JQ220" s="67"/>
      <c r="JR220" s="66"/>
      <c r="JS220" s="67"/>
      <c r="JT220" s="66"/>
      <c r="JU220" s="67"/>
      <c r="JV220" s="66"/>
      <c r="JW220" s="67"/>
      <c r="JX220" s="66"/>
      <c r="JY220" s="67"/>
      <c r="JZ220" s="66"/>
      <c r="KA220" s="67"/>
      <c r="KB220" s="66"/>
      <c r="KC220" s="67"/>
      <c r="KD220" s="66"/>
      <c r="KE220" s="67"/>
      <c r="KF220" s="66"/>
      <c r="KG220" s="67"/>
      <c r="KH220" s="66"/>
      <c r="KI220" s="67"/>
      <c r="KJ220" s="66"/>
      <c r="KK220" s="67"/>
      <c r="KL220" s="66"/>
      <c r="KM220" s="67"/>
      <c r="KN220" s="66"/>
      <c r="KO220" s="67"/>
      <c r="KP220" s="66"/>
      <c r="KQ220" s="67"/>
      <c r="KR220" s="66"/>
      <c r="KS220" s="67"/>
      <c r="KT220" s="66"/>
      <c r="KU220" s="67"/>
      <c r="KV220" s="66"/>
      <c r="KW220" s="67"/>
      <c r="KX220" s="66"/>
      <c r="KY220" s="67"/>
      <c r="KZ220" s="66"/>
      <c r="LA220" s="67"/>
      <c r="LB220" s="66"/>
      <c r="LC220" s="67"/>
      <c r="LD220" s="66"/>
      <c r="LE220" s="67"/>
      <c r="LH220" s="3">
        <f t="shared" si="146"/>
        <v>3.5263003232441963</v>
      </c>
      <c r="LI220" s="10">
        <f t="shared" si="142"/>
        <v>0.50378461352408865</v>
      </c>
      <c r="LK220" s="12">
        <f t="shared" si="144"/>
        <v>3.5263003232441963</v>
      </c>
      <c r="LL220" s="10" cm="1">
        <f t="array" ref="LL220">INDEX(drag_functions_data,Q220,(2*chosen_drag_function))*$B$3</f>
        <v>0.50378461352408865</v>
      </c>
      <c r="LO220" s="3" t="e">
        <f t="shared" si="147"/>
        <v>#N/A</v>
      </c>
      <c r="LP220" s="10" t="e">
        <f t="shared" si="143"/>
        <v>#N/A</v>
      </c>
      <c r="LR220" s="12">
        <f t="shared" si="145"/>
        <v>0</v>
      </c>
      <c r="LS220" s="10" cm="1">
        <f t="array" ref="LS220">INDEX(drag_functions_data,Q220,(2*$B$6)) * $B$7</f>
        <v>0</v>
      </c>
    </row>
    <row r="221" spans="17:331" x14ac:dyDescent="0.25">
      <c r="Q221" s="38">
        <f t="shared" si="148"/>
        <v>206</v>
      </c>
      <c r="R221" s="5"/>
      <c r="T221" s="25"/>
      <c r="U221" s="26"/>
      <c r="X221" s="25">
        <v>3.5507040768717517</v>
      </c>
      <c r="Y221" s="26">
        <v>0.50355825209937155</v>
      </c>
      <c r="AA221" s="4"/>
      <c r="AB221" s="5"/>
      <c r="AC221" s="4"/>
      <c r="AF221" s="5"/>
      <c r="AG221" s="4"/>
      <c r="AJ221" s="5"/>
      <c r="AK221" s="4"/>
      <c r="AN221" s="5"/>
      <c r="AO221" s="4"/>
      <c r="AR221" s="5"/>
      <c r="AS221" s="4"/>
      <c r="AT221" s="5"/>
      <c r="AU221" s="4"/>
      <c r="AV221" s="46"/>
      <c r="AW221" s="4"/>
      <c r="AX221" s="5"/>
      <c r="AY221" s="4"/>
      <c r="AZ221" s="5"/>
      <c r="BA221" s="4"/>
      <c r="BB221" s="5"/>
      <c r="BC221" s="4"/>
      <c r="BD221" s="5"/>
      <c r="BE221" s="4"/>
      <c r="BF221" s="5"/>
      <c r="BG221" s="4"/>
      <c r="BH221" s="5"/>
      <c r="BI221" s="4"/>
      <c r="BJ221" s="5"/>
      <c r="BK221" s="4"/>
      <c r="BL221" s="5"/>
      <c r="BM221" s="4"/>
      <c r="BN221" s="5"/>
      <c r="BO221" s="4"/>
      <c r="BR221" s="5"/>
      <c r="BS221" s="4"/>
      <c r="BV221" s="5"/>
      <c r="BW221" s="4"/>
      <c r="BZ221" s="5"/>
      <c r="CA221" s="4"/>
      <c r="CD221" s="5"/>
      <c r="CE221" s="4"/>
      <c r="CF221" s="5"/>
      <c r="CG221" s="4"/>
      <c r="CH221" s="5"/>
      <c r="CI221" s="4"/>
      <c r="CJ221" s="5"/>
      <c r="CL221" s="5"/>
      <c r="CN221" s="5"/>
      <c r="CO221" s="4"/>
      <c r="CP221" s="5"/>
      <c r="CQ221" s="4"/>
      <c r="CR221" s="5"/>
      <c r="CS221" s="4"/>
      <c r="CT221" s="5"/>
      <c r="CU221" s="4"/>
      <c r="CV221" s="5"/>
      <c r="CW221" s="4"/>
      <c r="CX221" s="5"/>
      <c r="CY221" s="4"/>
      <c r="CZ221" s="266"/>
      <c r="DA221" s="267"/>
      <c r="DB221" s="266"/>
      <c r="DC221" s="267"/>
      <c r="DD221" s="266"/>
      <c r="DE221" s="267"/>
      <c r="DF221" s="66"/>
      <c r="DG221" s="67"/>
      <c r="DH221" s="66"/>
      <c r="DI221" s="67"/>
      <c r="DJ221" s="66"/>
      <c r="DK221" s="67"/>
      <c r="DL221" s="66"/>
      <c r="DM221" s="67"/>
      <c r="DN221" s="66"/>
      <c r="DO221" s="67"/>
      <c r="DP221" s="66"/>
      <c r="DQ221" s="67"/>
      <c r="DR221" s="66"/>
      <c r="DS221" s="67"/>
      <c r="DT221" s="66"/>
      <c r="DU221" s="67"/>
      <c r="DV221" s="66"/>
      <c r="DW221" s="67"/>
      <c r="DX221" s="66"/>
      <c r="DY221" s="67"/>
      <c r="DZ221" s="66"/>
      <c r="EA221" s="67"/>
      <c r="EB221" s="66"/>
      <c r="EC221" s="67"/>
      <c r="ED221" s="66"/>
      <c r="EE221" s="67"/>
      <c r="EF221" s="66"/>
      <c r="EG221" s="67"/>
      <c r="EH221" s="66"/>
      <c r="EI221" s="67"/>
      <c r="EJ221" s="66"/>
      <c r="EK221" s="67"/>
      <c r="EL221" s="66"/>
      <c r="EM221" s="67"/>
      <c r="EN221" s="66"/>
      <c r="EO221" s="67"/>
      <c r="EP221" s="66"/>
      <c r="EQ221" s="67"/>
      <c r="ER221" s="66"/>
      <c r="ES221" s="67"/>
      <c r="ET221" s="66"/>
      <c r="EU221" s="67"/>
      <c r="EV221" s="66"/>
      <c r="EW221" s="67"/>
      <c r="EX221" s="66"/>
      <c r="EY221" s="67"/>
      <c r="EZ221" s="66"/>
      <c r="FA221" s="67"/>
      <c r="FB221" s="66"/>
      <c r="FC221" s="67"/>
      <c r="FD221" s="66"/>
      <c r="FE221" s="67"/>
      <c r="FF221" s="66"/>
      <c r="FG221" s="67"/>
      <c r="FH221" s="66"/>
      <c r="FI221" s="67"/>
      <c r="FJ221" s="66"/>
      <c r="FK221" s="67"/>
      <c r="FL221" s="66"/>
      <c r="FM221" s="67"/>
      <c r="FN221" s="66"/>
      <c r="FO221" s="67"/>
      <c r="FP221" s="66"/>
      <c r="FQ221" s="67"/>
      <c r="FR221" s="66"/>
      <c r="FS221" s="67"/>
      <c r="FT221" s="66"/>
      <c r="FU221" s="67"/>
      <c r="FV221" s="66"/>
      <c r="FW221" s="67"/>
      <c r="FX221" s="66"/>
      <c r="FY221" s="67"/>
      <c r="FZ221" s="66"/>
      <c r="GA221" s="67"/>
      <c r="GB221" s="66"/>
      <c r="GC221" s="67"/>
      <c r="GD221" s="66"/>
      <c r="GE221" s="67"/>
      <c r="GF221" s="66"/>
      <c r="GG221" s="67"/>
      <c r="GH221" s="66"/>
      <c r="GI221" s="67"/>
      <c r="GJ221" s="66"/>
      <c r="GK221" s="67"/>
      <c r="GL221" s="66"/>
      <c r="GM221" s="67"/>
      <c r="GN221" s="66"/>
      <c r="GO221" s="67"/>
      <c r="GP221" s="66"/>
      <c r="GQ221" s="67"/>
      <c r="GR221" s="66"/>
      <c r="GS221" s="67"/>
      <c r="GT221" s="66"/>
      <c r="GU221" s="67"/>
      <c r="GV221" s="66"/>
      <c r="GW221" s="67"/>
      <c r="GX221" s="66"/>
      <c r="GY221" s="67"/>
      <c r="GZ221" s="66"/>
      <c r="HA221" s="67"/>
      <c r="HB221" s="66"/>
      <c r="HC221" s="67"/>
      <c r="HD221" s="66"/>
      <c r="HE221" s="67"/>
      <c r="HF221" s="66"/>
      <c r="HG221" s="67"/>
      <c r="HH221" s="66"/>
      <c r="HI221" s="67"/>
      <c r="HJ221" s="66"/>
      <c r="HK221" s="67"/>
      <c r="HL221" s="66"/>
      <c r="HM221" s="67"/>
      <c r="HN221" s="66"/>
      <c r="HO221" s="67"/>
      <c r="HP221" s="66"/>
      <c r="HQ221" s="67"/>
      <c r="HR221" s="66"/>
      <c r="HS221" s="67"/>
      <c r="HT221" s="66"/>
      <c r="HU221" s="67"/>
      <c r="HV221" s="66"/>
      <c r="HW221" s="67"/>
      <c r="HX221" s="66"/>
      <c r="HY221" s="67"/>
      <c r="HZ221" s="66"/>
      <c r="IA221" s="67"/>
      <c r="IB221" s="66"/>
      <c r="IC221" s="67"/>
      <c r="ID221" s="66"/>
      <c r="IE221" s="67"/>
      <c r="IF221" s="66"/>
      <c r="IG221" s="67"/>
      <c r="IH221" s="66"/>
      <c r="II221" s="67"/>
      <c r="IJ221" s="66"/>
      <c r="IK221" s="67"/>
      <c r="IL221" s="66"/>
      <c r="IM221" s="67"/>
      <c r="IN221" s="66"/>
      <c r="IO221" s="67"/>
      <c r="IP221" s="66"/>
      <c r="IQ221" s="67"/>
      <c r="IR221" s="66"/>
      <c r="IS221" s="67"/>
      <c r="IT221" s="66"/>
      <c r="IU221" s="67"/>
      <c r="IV221" s="66"/>
      <c r="IW221" s="67"/>
      <c r="IX221" s="66"/>
      <c r="IY221" s="67"/>
      <c r="IZ221" s="66"/>
      <c r="JA221" s="67"/>
      <c r="JB221" s="66"/>
      <c r="JC221" s="67"/>
      <c r="JD221" s="66"/>
      <c r="JE221" s="67"/>
      <c r="JF221" s="66"/>
      <c r="JG221" s="67"/>
      <c r="JH221" s="66"/>
      <c r="JI221" s="67"/>
      <c r="JJ221" s="66"/>
      <c r="JK221" s="67"/>
      <c r="JL221" s="66"/>
      <c r="JM221" s="67"/>
      <c r="JN221" s="66"/>
      <c r="JO221" s="67"/>
      <c r="JP221" s="66"/>
      <c r="JQ221" s="67"/>
      <c r="JR221" s="66"/>
      <c r="JS221" s="67"/>
      <c r="JT221" s="66"/>
      <c r="JU221" s="67"/>
      <c r="JV221" s="66"/>
      <c r="JW221" s="67"/>
      <c r="JX221" s="66"/>
      <c r="JY221" s="67"/>
      <c r="JZ221" s="66"/>
      <c r="KA221" s="67"/>
      <c r="KB221" s="66"/>
      <c r="KC221" s="67"/>
      <c r="KD221" s="66"/>
      <c r="KE221" s="67"/>
      <c r="KF221" s="66"/>
      <c r="KG221" s="67"/>
      <c r="KH221" s="66"/>
      <c r="KI221" s="67"/>
      <c r="KJ221" s="66"/>
      <c r="KK221" s="67"/>
      <c r="KL221" s="66"/>
      <c r="KM221" s="67"/>
      <c r="KN221" s="66"/>
      <c r="KO221" s="67"/>
      <c r="KP221" s="66"/>
      <c r="KQ221" s="67"/>
      <c r="KR221" s="66"/>
      <c r="KS221" s="67"/>
      <c r="KT221" s="66"/>
      <c r="KU221" s="67"/>
      <c r="KV221" s="66"/>
      <c r="KW221" s="67"/>
      <c r="KX221" s="66"/>
      <c r="KY221" s="67"/>
      <c r="KZ221" s="66"/>
      <c r="LA221" s="67"/>
      <c r="LB221" s="66"/>
      <c r="LC221" s="67"/>
      <c r="LD221" s="66"/>
      <c r="LE221" s="67"/>
      <c r="LH221" s="3">
        <f t="shared" si="146"/>
        <v>3.5507040768717517</v>
      </c>
      <c r="LI221" s="10">
        <f t="shared" si="142"/>
        <v>0.50355825209937155</v>
      </c>
      <c r="LK221" s="12">
        <f t="shared" si="144"/>
        <v>3.5507040768717517</v>
      </c>
      <c r="LL221" s="10" cm="1">
        <f t="array" ref="LL221">INDEX(drag_functions_data,Q221,(2*chosen_drag_function))*$B$3</f>
        <v>0.50355825209937155</v>
      </c>
      <c r="LO221" s="3" t="e">
        <f t="shared" si="147"/>
        <v>#N/A</v>
      </c>
      <c r="LP221" s="10" t="e">
        <f t="shared" si="143"/>
        <v>#N/A</v>
      </c>
      <c r="LR221" s="12">
        <f t="shared" si="145"/>
        <v>0</v>
      </c>
      <c r="LS221" s="10" cm="1">
        <f t="array" ref="LS221">INDEX(drag_functions_data,Q221,(2*$B$6)) * $B$7</f>
        <v>0</v>
      </c>
    </row>
    <row r="222" spans="17:331" x14ac:dyDescent="0.25">
      <c r="Q222" s="38">
        <f t="shared" si="148"/>
        <v>207</v>
      </c>
      <c r="R222" s="5"/>
      <c r="T222" s="25"/>
      <c r="U222" s="26"/>
      <c r="X222" s="25">
        <v>3.5749412461347161</v>
      </c>
      <c r="Y222" s="26">
        <v>0.5032633307699399</v>
      </c>
      <c r="AA222" s="4"/>
      <c r="AB222" s="5"/>
      <c r="AC222" s="4"/>
      <c r="AF222" s="5"/>
      <c r="AG222" s="4"/>
      <c r="AJ222" s="5"/>
      <c r="AK222" s="4"/>
      <c r="AN222" s="5"/>
      <c r="AO222" s="4"/>
      <c r="AR222" s="5"/>
      <c r="AS222" s="4"/>
      <c r="AT222" s="5"/>
      <c r="AU222" s="4"/>
      <c r="AV222" s="46"/>
      <c r="AW222" s="4"/>
      <c r="AX222" s="5"/>
      <c r="AY222" s="4"/>
      <c r="AZ222" s="5"/>
      <c r="BA222" s="4"/>
      <c r="BB222" s="5"/>
      <c r="BC222" s="4"/>
      <c r="BD222" s="5"/>
      <c r="BE222" s="4"/>
      <c r="BF222" s="5"/>
      <c r="BG222" s="4"/>
      <c r="BH222" s="5"/>
      <c r="BI222" s="4"/>
      <c r="BJ222" s="5"/>
      <c r="BK222" s="4"/>
      <c r="BL222" s="5"/>
      <c r="BM222" s="4"/>
      <c r="BN222" s="5"/>
      <c r="BO222" s="4"/>
      <c r="BR222" s="5"/>
      <c r="BS222" s="4"/>
      <c r="BV222" s="5"/>
      <c r="BW222" s="4"/>
      <c r="BZ222" s="5"/>
      <c r="CA222" s="4"/>
      <c r="CD222" s="5"/>
      <c r="CE222" s="4"/>
      <c r="CF222" s="5"/>
      <c r="CG222" s="4"/>
      <c r="CH222" s="5"/>
      <c r="CI222" s="4"/>
      <c r="CJ222" s="5"/>
      <c r="CL222" s="5"/>
      <c r="CN222" s="5"/>
      <c r="CO222" s="4"/>
      <c r="CP222" s="5"/>
      <c r="CQ222" s="4"/>
      <c r="CR222" s="5"/>
      <c r="CS222" s="4"/>
      <c r="CT222" s="5"/>
      <c r="CU222" s="4"/>
      <c r="CV222" s="5"/>
      <c r="CW222" s="4"/>
      <c r="CX222" s="5"/>
      <c r="CY222" s="4"/>
      <c r="CZ222" s="266"/>
      <c r="DA222" s="267"/>
      <c r="DB222" s="266"/>
      <c r="DC222" s="267"/>
      <c r="DD222" s="266"/>
      <c r="DE222" s="267"/>
      <c r="DF222" s="66"/>
      <c r="DG222" s="67"/>
      <c r="DH222" s="66"/>
      <c r="DI222" s="67"/>
      <c r="DJ222" s="66"/>
      <c r="DK222" s="67"/>
      <c r="DL222" s="66"/>
      <c r="DM222" s="67"/>
      <c r="DN222" s="66"/>
      <c r="DO222" s="67"/>
      <c r="DP222" s="66"/>
      <c r="DQ222" s="67"/>
      <c r="DR222" s="66"/>
      <c r="DS222" s="67"/>
      <c r="DT222" s="66"/>
      <c r="DU222" s="67"/>
      <c r="DV222" s="66"/>
      <c r="DW222" s="67"/>
      <c r="DX222" s="66"/>
      <c r="DY222" s="67"/>
      <c r="DZ222" s="66"/>
      <c r="EA222" s="67"/>
      <c r="EB222" s="66"/>
      <c r="EC222" s="67"/>
      <c r="ED222" s="66"/>
      <c r="EE222" s="67"/>
      <c r="EF222" s="66"/>
      <c r="EG222" s="67"/>
      <c r="EH222" s="66"/>
      <c r="EI222" s="67"/>
      <c r="EJ222" s="66"/>
      <c r="EK222" s="67"/>
      <c r="EL222" s="66"/>
      <c r="EM222" s="67"/>
      <c r="EN222" s="66"/>
      <c r="EO222" s="67"/>
      <c r="EP222" s="66"/>
      <c r="EQ222" s="67"/>
      <c r="ER222" s="66"/>
      <c r="ES222" s="67"/>
      <c r="ET222" s="66"/>
      <c r="EU222" s="67"/>
      <c r="EV222" s="66"/>
      <c r="EW222" s="67"/>
      <c r="EX222" s="66"/>
      <c r="EY222" s="67"/>
      <c r="EZ222" s="66"/>
      <c r="FA222" s="67"/>
      <c r="FB222" s="66"/>
      <c r="FC222" s="67"/>
      <c r="FD222" s="66"/>
      <c r="FE222" s="67"/>
      <c r="FF222" s="66"/>
      <c r="FG222" s="67"/>
      <c r="FH222" s="66"/>
      <c r="FI222" s="67"/>
      <c r="FJ222" s="66"/>
      <c r="FK222" s="67"/>
      <c r="FL222" s="66"/>
      <c r="FM222" s="67"/>
      <c r="FN222" s="66"/>
      <c r="FO222" s="67"/>
      <c r="FP222" s="66"/>
      <c r="FQ222" s="67"/>
      <c r="FR222" s="66"/>
      <c r="FS222" s="67"/>
      <c r="FT222" s="66"/>
      <c r="FU222" s="67"/>
      <c r="FV222" s="66"/>
      <c r="FW222" s="67"/>
      <c r="FX222" s="66"/>
      <c r="FY222" s="67"/>
      <c r="FZ222" s="66"/>
      <c r="GA222" s="67"/>
      <c r="GB222" s="66"/>
      <c r="GC222" s="67"/>
      <c r="GD222" s="66"/>
      <c r="GE222" s="67"/>
      <c r="GF222" s="66"/>
      <c r="GG222" s="67"/>
      <c r="GH222" s="66"/>
      <c r="GI222" s="67"/>
      <c r="GJ222" s="66"/>
      <c r="GK222" s="67"/>
      <c r="GL222" s="66"/>
      <c r="GM222" s="67"/>
      <c r="GN222" s="66"/>
      <c r="GO222" s="67"/>
      <c r="GP222" s="66"/>
      <c r="GQ222" s="67"/>
      <c r="GR222" s="66"/>
      <c r="GS222" s="67"/>
      <c r="GT222" s="66"/>
      <c r="GU222" s="67"/>
      <c r="GV222" s="66"/>
      <c r="GW222" s="67"/>
      <c r="GX222" s="66"/>
      <c r="GY222" s="67"/>
      <c r="GZ222" s="66"/>
      <c r="HA222" s="67"/>
      <c r="HB222" s="66"/>
      <c r="HC222" s="67"/>
      <c r="HD222" s="66"/>
      <c r="HE222" s="67"/>
      <c r="HF222" s="66"/>
      <c r="HG222" s="67"/>
      <c r="HH222" s="66"/>
      <c r="HI222" s="67"/>
      <c r="HJ222" s="66"/>
      <c r="HK222" s="67"/>
      <c r="HL222" s="66"/>
      <c r="HM222" s="67"/>
      <c r="HN222" s="66"/>
      <c r="HO222" s="67"/>
      <c r="HP222" s="66"/>
      <c r="HQ222" s="67"/>
      <c r="HR222" s="66"/>
      <c r="HS222" s="67"/>
      <c r="HT222" s="66"/>
      <c r="HU222" s="67"/>
      <c r="HV222" s="66"/>
      <c r="HW222" s="67"/>
      <c r="HX222" s="66"/>
      <c r="HY222" s="67"/>
      <c r="HZ222" s="66"/>
      <c r="IA222" s="67"/>
      <c r="IB222" s="66"/>
      <c r="IC222" s="67"/>
      <c r="ID222" s="66"/>
      <c r="IE222" s="67"/>
      <c r="IF222" s="66"/>
      <c r="IG222" s="67"/>
      <c r="IH222" s="66"/>
      <c r="II222" s="67"/>
      <c r="IJ222" s="66"/>
      <c r="IK222" s="67"/>
      <c r="IL222" s="66"/>
      <c r="IM222" s="67"/>
      <c r="IN222" s="66"/>
      <c r="IO222" s="67"/>
      <c r="IP222" s="66"/>
      <c r="IQ222" s="67"/>
      <c r="IR222" s="66"/>
      <c r="IS222" s="67"/>
      <c r="IT222" s="66"/>
      <c r="IU222" s="67"/>
      <c r="IV222" s="66"/>
      <c r="IW222" s="67"/>
      <c r="IX222" s="66"/>
      <c r="IY222" s="67"/>
      <c r="IZ222" s="66"/>
      <c r="JA222" s="67"/>
      <c r="JB222" s="66"/>
      <c r="JC222" s="67"/>
      <c r="JD222" s="66"/>
      <c r="JE222" s="67"/>
      <c r="JF222" s="66"/>
      <c r="JG222" s="67"/>
      <c r="JH222" s="66"/>
      <c r="JI222" s="67"/>
      <c r="JJ222" s="66"/>
      <c r="JK222" s="67"/>
      <c r="JL222" s="66"/>
      <c r="JM222" s="67"/>
      <c r="JN222" s="66"/>
      <c r="JO222" s="67"/>
      <c r="JP222" s="66"/>
      <c r="JQ222" s="67"/>
      <c r="JR222" s="66"/>
      <c r="JS222" s="67"/>
      <c r="JT222" s="66"/>
      <c r="JU222" s="67"/>
      <c r="JV222" s="66"/>
      <c r="JW222" s="67"/>
      <c r="JX222" s="66"/>
      <c r="JY222" s="67"/>
      <c r="JZ222" s="66"/>
      <c r="KA222" s="67"/>
      <c r="KB222" s="66"/>
      <c r="KC222" s="67"/>
      <c r="KD222" s="66"/>
      <c r="KE222" s="67"/>
      <c r="KF222" s="66"/>
      <c r="KG222" s="67"/>
      <c r="KH222" s="66"/>
      <c r="KI222" s="67"/>
      <c r="KJ222" s="66"/>
      <c r="KK222" s="67"/>
      <c r="KL222" s="66"/>
      <c r="KM222" s="67"/>
      <c r="KN222" s="66"/>
      <c r="KO222" s="67"/>
      <c r="KP222" s="66"/>
      <c r="KQ222" s="67"/>
      <c r="KR222" s="66"/>
      <c r="KS222" s="67"/>
      <c r="KT222" s="66"/>
      <c r="KU222" s="67"/>
      <c r="KV222" s="66"/>
      <c r="KW222" s="67"/>
      <c r="KX222" s="66"/>
      <c r="KY222" s="67"/>
      <c r="KZ222" s="66"/>
      <c r="LA222" s="67"/>
      <c r="LB222" s="66"/>
      <c r="LC222" s="67"/>
      <c r="LD222" s="66"/>
      <c r="LE222" s="67"/>
      <c r="LH222" s="3">
        <f t="shared" si="146"/>
        <v>3.5749412461347161</v>
      </c>
      <c r="LI222" s="10">
        <f t="shared" si="142"/>
        <v>0.5032633307699399</v>
      </c>
      <c r="LK222" s="12">
        <f t="shared" si="144"/>
        <v>3.5749412461347161</v>
      </c>
      <c r="LL222" s="10" cm="1">
        <f t="array" ref="LL222">INDEX(drag_functions_data,Q222,(2*chosen_drag_function))*$B$3</f>
        <v>0.5032633307699399</v>
      </c>
      <c r="LO222" s="3" t="e">
        <f t="shared" si="147"/>
        <v>#N/A</v>
      </c>
      <c r="LP222" s="10" t="e">
        <f t="shared" si="143"/>
        <v>#N/A</v>
      </c>
      <c r="LR222" s="12">
        <f t="shared" si="145"/>
        <v>0</v>
      </c>
      <c r="LS222" s="10" cm="1">
        <f t="array" ref="LS222">INDEX(drag_functions_data,Q222,(2*$B$6)) * $B$7</f>
        <v>0</v>
      </c>
    </row>
    <row r="223" spans="17:331" x14ac:dyDescent="0.25">
      <c r="Q223" s="38">
        <f t="shared" si="148"/>
        <v>208</v>
      </c>
      <c r="R223" s="5"/>
      <c r="T223" s="25"/>
      <c r="U223" s="26"/>
      <c r="X223" s="25">
        <v>3.5990151965665262</v>
      </c>
      <c r="Y223" s="26">
        <v>0.50313034998277262</v>
      </c>
      <c r="AA223" s="4"/>
      <c r="AB223" s="5"/>
      <c r="AC223" s="4"/>
      <c r="AF223" s="5"/>
      <c r="AG223" s="4"/>
      <c r="AJ223" s="5"/>
      <c r="AK223" s="4"/>
      <c r="AN223" s="5"/>
      <c r="AO223" s="4"/>
      <c r="AR223" s="5"/>
      <c r="AS223" s="4"/>
      <c r="AT223" s="5"/>
      <c r="AU223" s="4"/>
      <c r="AV223" s="46"/>
      <c r="AW223" s="4"/>
      <c r="AX223" s="5"/>
      <c r="AY223" s="4"/>
      <c r="AZ223" s="5"/>
      <c r="BA223" s="4"/>
      <c r="BB223" s="5"/>
      <c r="BC223" s="4"/>
      <c r="BD223" s="5"/>
      <c r="BE223" s="4"/>
      <c r="BF223" s="5"/>
      <c r="BG223" s="4"/>
      <c r="BH223" s="5"/>
      <c r="BI223" s="4"/>
      <c r="BJ223" s="5"/>
      <c r="BK223" s="4"/>
      <c r="BL223" s="5"/>
      <c r="BM223" s="4"/>
      <c r="BN223" s="5"/>
      <c r="BO223" s="4"/>
      <c r="BR223" s="5"/>
      <c r="BS223" s="4"/>
      <c r="BV223" s="5"/>
      <c r="BW223" s="4"/>
      <c r="BZ223" s="5"/>
      <c r="CA223" s="4"/>
      <c r="CD223" s="5"/>
      <c r="CE223" s="4"/>
      <c r="CF223" s="5"/>
      <c r="CG223" s="4"/>
      <c r="CH223" s="5"/>
      <c r="CI223" s="4"/>
      <c r="CJ223" s="5"/>
      <c r="CL223" s="5"/>
      <c r="CN223" s="5"/>
      <c r="CO223" s="4"/>
      <c r="CP223" s="5"/>
      <c r="CQ223" s="4"/>
      <c r="CR223" s="5"/>
      <c r="CS223" s="4"/>
      <c r="CT223" s="5"/>
      <c r="CU223" s="4"/>
      <c r="CV223" s="5"/>
      <c r="CW223" s="4"/>
      <c r="CX223" s="5"/>
      <c r="CY223" s="4"/>
      <c r="CZ223" s="266"/>
      <c r="DA223" s="267"/>
      <c r="DB223" s="266"/>
      <c r="DC223" s="267"/>
      <c r="DD223" s="266"/>
      <c r="DE223" s="267"/>
      <c r="DF223" s="66"/>
      <c r="DG223" s="67"/>
      <c r="DH223" s="66"/>
      <c r="DI223" s="67"/>
      <c r="DJ223" s="66"/>
      <c r="DK223" s="67"/>
      <c r="DL223" s="66"/>
      <c r="DM223" s="67"/>
      <c r="DN223" s="66"/>
      <c r="DO223" s="67"/>
      <c r="DP223" s="66"/>
      <c r="DQ223" s="67"/>
      <c r="DR223" s="66"/>
      <c r="DS223" s="67"/>
      <c r="DT223" s="66"/>
      <c r="DU223" s="67"/>
      <c r="DV223" s="66"/>
      <c r="DW223" s="67"/>
      <c r="DX223" s="66"/>
      <c r="DY223" s="67"/>
      <c r="DZ223" s="66"/>
      <c r="EA223" s="67"/>
      <c r="EB223" s="66"/>
      <c r="EC223" s="67"/>
      <c r="ED223" s="66"/>
      <c r="EE223" s="67"/>
      <c r="EF223" s="66"/>
      <c r="EG223" s="67"/>
      <c r="EH223" s="66"/>
      <c r="EI223" s="67"/>
      <c r="EJ223" s="66"/>
      <c r="EK223" s="67"/>
      <c r="EL223" s="66"/>
      <c r="EM223" s="67"/>
      <c r="EN223" s="66"/>
      <c r="EO223" s="67"/>
      <c r="EP223" s="66"/>
      <c r="EQ223" s="67"/>
      <c r="ER223" s="66"/>
      <c r="ES223" s="67"/>
      <c r="ET223" s="66"/>
      <c r="EU223" s="67"/>
      <c r="EV223" s="66"/>
      <c r="EW223" s="67"/>
      <c r="EX223" s="66"/>
      <c r="EY223" s="67"/>
      <c r="EZ223" s="66"/>
      <c r="FA223" s="67"/>
      <c r="FB223" s="66"/>
      <c r="FC223" s="67"/>
      <c r="FD223" s="66"/>
      <c r="FE223" s="67"/>
      <c r="FF223" s="66"/>
      <c r="FG223" s="67"/>
      <c r="FH223" s="66"/>
      <c r="FI223" s="67"/>
      <c r="FJ223" s="66"/>
      <c r="FK223" s="67"/>
      <c r="FL223" s="66"/>
      <c r="FM223" s="67"/>
      <c r="FN223" s="66"/>
      <c r="FO223" s="67"/>
      <c r="FP223" s="66"/>
      <c r="FQ223" s="67"/>
      <c r="FR223" s="66"/>
      <c r="FS223" s="67"/>
      <c r="FT223" s="66"/>
      <c r="FU223" s="67"/>
      <c r="FV223" s="66"/>
      <c r="FW223" s="67"/>
      <c r="FX223" s="66"/>
      <c r="FY223" s="67"/>
      <c r="FZ223" s="66"/>
      <c r="GA223" s="67"/>
      <c r="GB223" s="66"/>
      <c r="GC223" s="67"/>
      <c r="GD223" s="66"/>
      <c r="GE223" s="67"/>
      <c r="GF223" s="66"/>
      <c r="GG223" s="67"/>
      <c r="GH223" s="66"/>
      <c r="GI223" s="67"/>
      <c r="GJ223" s="66"/>
      <c r="GK223" s="67"/>
      <c r="GL223" s="66"/>
      <c r="GM223" s="67"/>
      <c r="GN223" s="66"/>
      <c r="GO223" s="67"/>
      <c r="GP223" s="66"/>
      <c r="GQ223" s="67"/>
      <c r="GR223" s="66"/>
      <c r="GS223" s="67"/>
      <c r="GT223" s="66"/>
      <c r="GU223" s="67"/>
      <c r="GV223" s="66"/>
      <c r="GW223" s="67"/>
      <c r="GX223" s="66"/>
      <c r="GY223" s="67"/>
      <c r="GZ223" s="66"/>
      <c r="HA223" s="67"/>
      <c r="HB223" s="66"/>
      <c r="HC223" s="67"/>
      <c r="HD223" s="66"/>
      <c r="HE223" s="67"/>
      <c r="HF223" s="66"/>
      <c r="HG223" s="67"/>
      <c r="HH223" s="66"/>
      <c r="HI223" s="67"/>
      <c r="HJ223" s="66"/>
      <c r="HK223" s="67"/>
      <c r="HL223" s="66"/>
      <c r="HM223" s="67"/>
      <c r="HN223" s="66"/>
      <c r="HO223" s="67"/>
      <c r="HP223" s="66"/>
      <c r="HQ223" s="67"/>
      <c r="HR223" s="66"/>
      <c r="HS223" s="67"/>
      <c r="HT223" s="66"/>
      <c r="HU223" s="67"/>
      <c r="HV223" s="66"/>
      <c r="HW223" s="67"/>
      <c r="HX223" s="66"/>
      <c r="HY223" s="67"/>
      <c r="HZ223" s="66"/>
      <c r="IA223" s="67"/>
      <c r="IB223" s="66"/>
      <c r="IC223" s="67"/>
      <c r="ID223" s="66"/>
      <c r="IE223" s="67"/>
      <c r="IF223" s="66"/>
      <c r="IG223" s="67"/>
      <c r="IH223" s="66"/>
      <c r="II223" s="67"/>
      <c r="IJ223" s="66"/>
      <c r="IK223" s="67"/>
      <c r="IL223" s="66"/>
      <c r="IM223" s="67"/>
      <c r="IN223" s="66"/>
      <c r="IO223" s="67"/>
      <c r="IP223" s="66"/>
      <c r="IQ223" s="67"/>
      <c r="IR223" s="66"/>
      <c r="IS223" s="67"/>
      <c r="IT223" s="66"/>
      <c r="IU223" s="67"/>
      <c r="IV223" s="66"/>
      <c r="IW223" s="67"/>
      <c r="IX223" s="66"/>
      <c r="IY223" s="67"/>
      <c r="IZ223" s="66"/>
      <c r="JA223" s="67"/>
      <c r="JB223" s="66"/>
      <c r="JC223" s="67"/>
      <c r="JD223" s="66"/>
      <c r="JE223" s="67"/>
      <c r="JF223" s="66"/>
      <c r="JG223" s="67"/>
      <c r="JH223" s="66"/>
      <c r="JI223" s="67"/>
      <c r="JJ223" s="66"/>
      <c r="JK223" s="67"/>
      <c r="JL223" s="66"/>
      <c r="JM223" s="67"/>
      <c r="JN223" s="66"/>
      <c r="JO223" s="67"/>
      <c r="JP223" s="66"/>
      <c r="JQ223" s="67"/>
      <c r="JR223" s="66"/>
      <c r="JS223" s="67"/>
      <c r="JT223" s="66"/>
      <c r="JU223" s="67"/>
      <c r="JV223" s="66"/>
      <c r="JW223" s="67"/>
      <c r="JX223" s="66"/>
      <c r="JY223" s="67"/>
      <c r="JZ223" s="66"/>
      <c r="KA223" s="67"/>
      <c r="KB223" s="66"/>
      <c r="KC223" s="67"/>
      <c r="KD223" s="66"/>
      <c r="KE223" s="67"/>
      <c r="KF223" s="66"/>
      <c r="KG223" s="67"/>
      <c r="KH223" s="66"/>
      <c r="KI223" s="67"/>
      <c r="KJ223" s="66"/>
      <c r="KK223" s="67"/>
      <c r="KL223" s="66"/>
      <c r="KM223" s="67"/>
      <c r="KN223" s="66"/>
      <c r="KO223" s="67"/>
      <c r="KP223" s="66"/>
      <c r="KQ223" s="67"/>
      <c r="KR223" s="66"/>
      <c r="KS223" s="67"/>
      <c r="KT223" s="66"/>
      <c r="KU223" s="67"/>
      <c r="KV223" s="66"/>
      <c r="KW223" s="67"/>
      <c r="KX223" s="66"/>
      <c r="KY223" s="67"/>
      <c r="KZ223" s="66"/>
      <c r="LA223" s="67"/>
      <c r="LB223" s="66"/>
      <c r="LC223" s="67"/>
      <c r="LD223" s="66"/>
      <c r="LE223" s="67"/>
      <c r="LH223" s="3">
        <f t="shared" si="146"/>
        <v>3.5990151965665262</v>
      </c>
      <c r="LI223" s="10">
        <f t="shared" ref="LI223:LI271" si="149">IF(LK223&gt;LK222,LL223+0,NA())</f>
        <v>0.50313034998277262</v>
      </c>
      <c r="LK223" s="12">
        <f t="shared" si="144"/>
        <v>3.5990151965665262</v>
      </c>
      <c r="LL223" s="10" cm="1">
        <f t="array" ref="LL223">INDEX(drag_functions_data,Q223,(2*chosen_drag_function))*$B$3</f>
        <v>0.50313034998277262</v>
      </c>
      <c r="LO223" s="3" t="e">
        <f t="shared" si="147"/>
        <v>#N/A</v>
      </c>
      <c r="LP223" s="10" t="e">
        <f t="shared" ref="LP223:LP271" si="150">IF(LR223&gt;LR222,LS223+0,NA())</f>
        <v>#N/A</v>
      </c>
      <c r="LR223" s="12">
        <f t="shared" si="145"/>
        <v>0</v>
      </c>
      <c r="LS223" s="10" cm="1">
        <f t="array" ref="LS223">INDEX(drag_functions_data,Q223,(2*$B$6)) * $B$7</f>
        <v>0</v>
      </c>
    </row>
    <row r="224" spans="17:331" x14ac:dyDescent="0.25">
      <c r="Q224" s="38">
        <f t="shared" si="148"/>
        <v>209</v>
      </c>
      <c r="R224" s="5"/>
      <c r="T224" s="25"/>
      <c r="U224" s="26"/>
      <c r="X224" s="25">
        <v>3.6229291818800919</v>
      </c>
      <c r="Y224" s="26">
        <v>0.50292630478219558</v>
      </c>
      <c r="AA224" s="4"/>
      <c r="AB224" s="5"/>
      <c r="AC224" s="4"/>
      <c r="AF224" s="5"/>
      <c r="AG224" s="4"/>
      <c r="AJ224" s="5"/>
      <c r="AK224" s="4"/>
      <c r="AN224" s="5"/>
      <c r="AO224" s="4"/>
      <c r="AR224" s="5"/>
      <c r="AS224" s="4"/>
      <c r="AT224" s="5"/>
      <c r="AU224" s="4"/>
      <c r="AV224" s="46"/>
      <c r="AW224" s="4"/>
      <c r="AX224" s="5"/>
      <c r="AY224" s="4"/>
      <c r="AZ224" s="5"/>
      <c r="BA224" s="4"/>
      <c r="BB224" s="5"/>
      <c r="BC224" s="4"/>
      <c r="BD224" s="5"/>
      <c r="BE224" s="4"/>
      <c r="BF224" s="5"/>
      <c r="BG224" s="4"/>
      <c r="BH224" s="5"/>
      <c r="BI224" s="4"/>
      <c r="BJ224" s="5"/>
      <c r="BK224" s="4"/>
      <c r="BL224" s="5"/>
      <c r="BM224" s="4"/>
      <c r="BN224" s="5"/>
      <c r="BO224" s="4"/>
      <c r="BR224" s="5"/>
      <c r="BS224" s="4"/>
      <c r="BV224" s="5"/>
      <c r="BW224" s="4"/>
      <c r="BZ224" s="5"/>
      <c r="CA224" s="4"/>
      <c r="CD224" s="5"/>
      <c r="CE224" s="4"/>
      <c r="CF224" s="5"/>
      <c r="CG224" s="4"/>
      <c r="CH224" s="5"/>
      <c r="CI224" s="4"/>
      <c r="CJ224" s="5"/>
      <c r="CL224" s="5"/>
      <c r="CN224" s="5"/>
      <c r="CO224" s="4"/>
      <c r="CP224" s="5"/>
      <c r="CQ224" s="4"/>
      <c r="CR224" s="5"/>
      <c r="CS224" s="4"/>
      <c r="CT224" s="5"/>
      <c r="CU224" s="4"/>
      <c r="CV224" s="5"/>
      <c r="CW224" s="4"/>
      <c r="CX224" s="5"/>
      <c r="CY224" s="4"/>
      <c r="CZ224" s="266"/>
      <c r="DA224" s="267"/>
      <c r="DB224" s="266"/>
      <c r="DC224" s="267"/>
      <c r="DD224" s="266"/>
      <c r="DE224" s="267"/>
      <c r="DF224" s="66"/>
      <c r="DG224" s="67"/>
      <c r="DH224" s="66"/>
      <c r="DI224" s="67"/>
      <c r="DJ224" s="66"/>
      <c r="DK224" s="67"/>
      <c r="DL224" s="66"/>
      <c r="DM224" s="67"/>
      <c r="DN224" s="66"/>
      <c r="DO224" s="67"/>
      <c r="DP224" s="66"/>
      <c r="DQ224" s="67"/>
      <c r="DR224" s="66"/>
      <c r="DS224" s="67"/>
      <c r="DT224" s="66"/>
      <c r="DU224" s="67"/>
      <c r="DV224" s="66"/>
      <c r="DW224" s="67"/>
      <c r="DX224" s="66"/>
      <c r="DY224" s="67"/>
      <c r="DZ224" s="66"/>
      <c r="EA224" s="67"/>
      <c r="EB224" s="66"/>
      <c r="EC224" s="67"/>
      <c r="ED224" s="66"/>
      <c r="EE224" s="67"/>
      <c r="EF224" s="66"/>
      <c r="EG224" s="67"/>
      <c r="EH224" s="66"/>
      <c r="EI224" s="67"/>
      <c r="EJ224" s="66"/>
      <c r="EK224" s="67"/>
      <c r="EL224" s="66"/>
      <c r="EM224" s="67"/>
      <c r="EN224" s="66"/>
      <c r="EO224" s="67"/>
      <c r="EP224" s="66"/>
      <c r="EQ224" s="67"/>
      <c r="ER224" s="66"/>
      <c r="ES224" s="67"/>
      <c r="ET224" s="66"/>
      <c r="EU224" s="67"/>
      <c r="EV224" s="66"/>
      <c r="EW224" s="67"/>
      <c r="EX224" s="66"/>
      <c r="EY224" s="67"/>
      <c r="EZ224" s="66"/>
      <c r="FA224" s="67"/>
      <c r="FB224" s="66"/>
      <c r="FC224" s="67"/>
      <c r="FD224" s="66"/>
      <c r="FE224" s="67"/>
      <c r="FF224" s="66"/>
      <c r="FG224" s="67"/>
      <c r="FH224" s="66"/>
      <c r="FI224" s="67"/>
      <c r="FJ224" s="66"/>
      <c r="FK224" s="67"/>
      <c r="FL224" s="66"/>
      <c r="FM224" s="67"/>
      <c r="FN224" s="66"/>
      <c r="FO224" s="67"/>
      <c r="FP224" s="66"/>
      <c r="FQ224" s="67"/>
      <c r="FR224" s="66"/>
      <c r="FS224" s="67"/>
      <c r="FT224" s="66"/>
      <c r="FU224" s="67"/>
      <c r="FV224" s="66"/>
      <c r="FW224" s="67"/>
      <c r="FX224" s="66"/>
      <c r="FY224" s="67"/>
      <c r="FZ224" s="66"/>
      <c r="GA224" s="67"/>
      <c r="GB224" s="66"/>
      <c r="GC224" s="67"/>
      <c r="GD224" s="66"/>
      <c r="GE224" s="67"/>
      <c r="GF224" s="66"/>
      <c r="GG224" s="67"/>
      <c r="GH224" s="66"/>
      <c r="GI224" s="67"/>
      <c r="GJ224" s="66"/>
      <c r="GK224" s="67"/>
      <c r="GL224" s="66"/>
      <c r="GM224" s="67"/>
      <c r="GN224" s="66"/>
      <c r="GO224" s="67"/>
      <c r="GP224" s="66"/>
      <c r="GQ224" s="67"/>
      <c r="GR224" s="66"/>
      <c r="GS224" s="67"/>
      <c r="GT224" s="66"/>
      <c r="GU224" s="67"/>
      <c r="GV224" s="66"/>
      <c r="GW224" s="67"/>
      <c r="GX224" s="66"/>
      <c r="GY224" s="67"/>
      <c r="GZ224" s="66"/>
      <c r="HA224" s="67"/>
      <c r="HB224" s="66"/>
      <c r="HC224" s="67"/>
      <c r="HD224" s="66"/>
      <c r="HE224" s="67"/>
      <c r="HF224" s="66"/>
      <c r="HG224" s="67"/>
      <c r="HH224" s="66"/>
      <c r="HI224" s="67"/>
      <c r="HJ224" s="66"/>
      <c r="HK224" s="67"/>
      <c r="HL224" s="66"/>
      <c r="HM224" s="67"/>
      <c r="HN224" s="66"/>
      <c r="HO224" s="67"/>
      <c r="HP224" s="66"/>
      <c r="HQ224" s="67"/>
      <c r="HR224" s="66"/>
      <c r="HS224" s="67"/>
      <c r="HT224" s="66"/>
      <c r="HU224" s="67"/>
      <c r="HV224" s="66"/>
      <c r="HW224" s="67"/>
      <c r="HX224" s="66"/>
      <c r="HY224" s="67"/>
      <c r="HZ224" s="66"/>
      <c r="IA224" s="67"/>
      <c r="IB224" s="66"/>
      <c r="IC224" s="67"/>
      <c r="ID224" s="66"/>
      <c r="IE224" s="67"/>
      <c r="IF224" s="66"/>
      <c r="IG224" s="67"/>
      <c r="IH224" s="66"/>
      <c r="II224" s="67"/>
      <c r="IJ224" s="66"/>
      <c r="IK224" s="67"/>
      <c r="IL224" s="66"/>
      <c r="IM224" s="67"/>
      <c r="IN224" s="66"/>
      <c r="IO224" s="67"/>
      <c r="IP224" s="66"/>
      <c r="IQ224" s="67"/>
      <c r="IR224" s="66"/>
      <c r="IS224" s="67"/>
      <c r="IT224" s="66"/>
      <c r="IU224" s="67"/>
      <c r="IV224" s="66"/>
      <c r="IW224" s="67"/>
      <c r="IX224" s="66"/>
      <c r="IY224" s="67"/>
      <c r="IZ224" s="66"/>
      <c r="JA224" s="67"/>
      <c r="JB224" s="66"/>
      <c r="JC224" s="67"/>
      <c r="JD224" s="66"/>
      <c r="JE224" s="67"/>
      <c r="JF224" s="66"/>
      <c r="JG224" s="67"/>
      <c r="JH224" s="66"/>
      <c r="JI224" s="67"/>
      <c r="JJ224" s="66"/>
      <c r="JK224" s="67"/>
      <c r="JL224" s="66"/>
      <c r="JM224" s="67"/>
      <c r="JN224" s="66"/>
      <c r="JO224" s="67"/>
      <c r="JP224" s="66"/>
      <c r="JQ224" s="67"/>
      <c r="JR224" s="66"/>
      <c r="JS224" s="67"/>
      <c r="JT224" s="66"/>
      <c r="JU224" s="67"/>
      <c r="JV224" s="66"/>
      <c r="JW224" s="67"/>
      <c r="JX224" s="66"/>
      <c r="JY224" s="67"/>
      <c r="JZ224" s="66"/>
      <c r="KA224" s="67"/>
      <c r="KB224" s="66"/>
      <c r="KC224" s="67"/>
      <c r="KD224" s="66"/>
      <c r="KE224" s="67"/>
      <c r="KF224" s="66"/>
      <c r="KG224" s="67"/>
      <c r="KH224" s="66"/>
      <c r="KI224" s="67"/>
      <c r="KJ224" s="66"/>
      <c r="KK224" s="67"/>
      <c r="KL224" s="66"/>
      <c r="KM224" s="67"/>
      <c r="KN224" s="66"/>
      <c r="KO224" s="67"/>
      <c r="KP224" s="66"/>
      <c r="KQ224" s="67"/>
      <c r="KR224" s="66"/>
      <c r="KS224" s="67"/>
      <c r="KT224" s="66"/>
      <c r="KU224" s="67"/>
      <c r="KV224" s="66"/>
      <c r="KW224" s="67"/>
      <c r="KX224" s="66"/>
      <c r="KY224" s="67"/>
      <c r="KZ224" s="66"/>
      <c r="LA224" s="67"/>
      <c r="LB224" s="66"/>
      <c r="LC224" s="67"/>
      <c r="LD224" s="66"/>
      <c r="LE224" s="67"/>
      <c r="LH224" s="3">
        <f t="shared" si="146"/>
        <v>3.6229291818800919</v>
      </c>
      <c r="LI224" s="10">
        <f t="shared" si="149"/>
        <v>0.50292630478219558</v>
      </c>
      <c r="LK224" s="12">
        <f t="shared" si="144"/>
        <v>3.6229291818800919</v>
      </c>
      <c r="LL224" s="10" cm="1">
        <f t="array" ref="LL224">INDEX(drag_functions_data,Q224,(2*chosen_drag_function))*$B$3</f>
        <v>0.50292630478219558</v>
      </c>
      <c r="LO224" s="3" t="e">
        <f t="shared" si="147"/>
        <v>#N/A</v>
      </c>
      <c r="LP224" s="10" t="e">
        <f t="shared" si="150"/>
        <v>#N/A</v>
      </c>
      <c r="LR224" s="12">
        <f t="shared" si="145"/>
        <v>0</v>
      </c>
      <c r="LS224" s="10" cm="1">
        <f t="array" ref="LS224">INDEX(drag_functions_data,Q224,(2*$B$6)) * $B$7</f>
        <v>0</v>
      </c>
    </row>
    <row r="225" spans="17:331" x14ac:dyDescent="0.25">
      <c r="Q225" s="38">
        <f t="shared" si="148"/>
        <v>210</v>
      </c>
      <c r="R225" s="5"/>
      <c r="T225" s="25"/>
      <c r="U225" s="26"/>
      <c r="X225" s="25">
        <v>3.6466863491010448</v>
      </c>
      <c r="Y225" s="26">
        <v>0.5027658661922868</v>
      </c>
      <c r="AA225" s="4"/>
      <c r="AB225" s="5"/>
      <c r="AC225" s="4"/>
      <c r="AF225" s="5"/>
      <c r="AG225" s="4"/>
      <c r="AJ225" s="5"/>
      <c r="AK225" s="4"/>
      <c r="AN225" s="5"/>
      <c r="AO225" s="4"/>
      <c r="AR225" s="5"/>
      <c r="AS225" s="4"/>
      <c r="AT225" s="5"/>
      <c r="AU225" s="4"/>
      <c r="AV225" s="46"/>
      <c r="AW225" s="4"/>
      <c r="AX225" s="5"/>
      <c r="AY225" s="4"/>
      <c r="AZ225" s="5"/>
      <c r="BA225" s="4"/>
      <c r="BB225" s="5"/>
      <c r="BC225" s="4"/>
      <c r="BD225" s="5"/>
      <c r="BE225" s="4"/>
      <c r="BF225" s="5"/>
      <c r="BG225" s="4"/>
      <c r="BH225" s="5"/>
      <c r="BI225" s="4"/>
      <c r="BJ225" s="5"/>
      <c r="BK225" s="4"/>
      <c r="BL225" s="5"/>
      <c r="BM225" s="4"/>
      <c r="BN225" s="5"/>
      <c r="BO225" s="4"/>
      <c r="BR225" s="5"/>
      <c r="BS225" s="4"/>
      <c r="BV225" s="5"/>
      <c r="BW225" s="4"/>
      <c r="BZ225" s="5"/>
      <c r="CA225" s="4"/>
      <c r="CD225" s="5"/>
      <c r="CE225" s="4"/>
      <c r="CF225" s="5"/>
      <c r="CG225" s="4"/>
      <c r="CH225" s="5"/>
      <c r="CI225" s="4"/>
      <c r="CJ225" s="5"/>
      <c r="CL225" s="5"/>
      <c r="CN225" s="5"/>
      <c r="CO225" s="4"/>
      <c r="CP225" s="5"/>
      <c r="CQ225" s="4"/>
      <c r="CR225" s="5"/>
      <c r="CS225" s="4"/>
      <c r="CT225" s="5"/>
      <c r="CU225" s="4"/>
      <c r="CV225" s="5"/>
      <c r="CW225" s="4"/>
      <c r="CX225" s="5"/>
      <c r="CY225" s="4"/>
      <c r="CZ225" s="266"/>
      <c r="DA225" s="267"/>
      <c r="DB225" s="266"/>
      <c r="DC225" s="267"/>
      <c r="DD225" s="266"/>
      <c r="DE225" s="267"/>
      <c r="DF225" s="66"/>
      <c r="DG225" s="67"/>
      <c r="DH225" s="66"/>
      <c r="DI225" s="67"/>
      <c r="DJ225" s="66"/>
      <c r="DK225" s="67"/>
      <c r="DL225" s="66"/>
      <c r="DM225" s="67"/>
      <c r="DN225" s="66"/>
      <c r="DO225" s="67"/>
      <c r="DP225" s="66"/>
      <c r="DQ225" s="67"/>
      <c r="DR225" s="66"/>
      <c r="DS225" s="67"/>
      <c r="DT225" s="66"/>
      <c r="DU225" s="67"/>
      <c r="DV225" s="66"/>
      <c r="DW225" s="67"/>
      <c r="DX225" s="66"/>
      <c r="DY225" s="67"/>
      <c r="DZ225" s="66"/>
      <c r="EA225" s="67"/>
      <c r="EB225" s="66"/>
      <c r="EC225" s="67"/>
      <c r="ED225" s="66"/>
      <c r="EE225" s="67"/>
      <c r="EF225" s="66"/>
      <c r="EG225" s="67"/>
      <c r="EH225" s="66"/>
      <c r="EI225" s="67"/>
      <c r="EJ225" s="66"/>
      <c r="EK225" s="67"/>
      <c r="EL225" s="66"/>
      <c r="EM225" s="67"/>
      <c r="EN225" s="66"/>
      <c r="EO225" s="67"/>
      <c r="EP225" s="66"/>
      <c r="EQ225" s="67"/>
      <c r="ER225" s="66"/>
      <c r="ES225" s="67"/>
      <c r="ET225" s="66"/>
      <c r="EU225" s="67"/>
      <c r="EV225" s="66"/>
      <c r="EW225" s="67"/>
      <c r="EX225" s="66"/>
      <c r="EY225" s="67"/>
      <c r="EZ225" s="66"/>
      <c r="FA225" s="67"/>
      <c r="FB225" s="66"/>
      <c r="FC225" s="67"/>
      <c r="FD225" s="66"/>
      <c r="FE225" s="67"/>
      <c r="FF225" s="66"/>
      <c r="FG225" s="67"/>
      <c r="FH225" s="66"/>
      <c r="FI225" s="67"/>
      <c r="FJ225" s="66"/>
      <c r="FK225" s="67"/>
      <c r="FL225" s="66"/>
      <c r="FM225" s="67"/>
      <c r="FN225" s="66"/>
      <c r="FO225" s="67"/>
      <c r="FP225" s="66"/>
      <c r="FQ225" s="67"/>
      <c r="FR225" s="66"/>
      <c r="FS225" s="67"/>
      <c r="FT225" s="66"/>
      <c r="FU225" s="67"/>
      <c r="FV225" s="66"/>
      <c r="FW225" s="67"/>
      <c r="FX225" s="66"/>
      <c r="FY225" s="67"/>
      <c r="FZ225" s="66"/>
      <c r="GA225" s="67"/>
      <c r="GB225" s="66"/>
      <c r="GC225" s="67"/>
      <c r="GD225" s="66"/>
      <c r="GE225" s="67"/>
      <c r="GF225" s="66"/>
      <c r="GG225" s="67"/>
      <c r="GH225" s="66"/>
      <c r="GI225" s="67"/>
      <c r="GJ225" s="66"/>
      <c r="GK225" s="67"/>
      <c r="GL225" s="66"/>
      <c r="GM225" s="67"/>
      <c r="GN225" s="66"/>
      <c r="GO225" s="67"/>
      <c r="GP225" s="66"/>
      <c r="GQ225" s="67"/>
      <c r="GR225" s="66"/>
      <c r="GS225" s="67"/>
      <c r="GT225" s="66"/>
      <c r="GU225" s="67"/>
      <c r="GV225" s="66"/>
      <c r="GW225" s="67"/>
      <c r="GX225" s="66"/>
      <c r="GY225" s="67"/>
      <c r="GZ225" s="66"/>
      <c r="HA225" s="67"/>
      <c r="HB225" s="66"/>
      <c r="HC225" s="67"/>
      <c r="HD225" s="66"/>
      <c r="HE225" s="67"/>
      <c r="HF225" s="66"/>
      <c r="HG225" s="67"/>
      <c r="HH225" s="66"/>
      <c r="HI225" s="67"/>
      <c r="HJ225" s="66"/>
      <c r="HK225" s="67"/>
      <c r="HL225" s="66"/>
      <c r="HM225" s="67"/>
      <c r="HN225" s="66"/>
      <c r="HO225" s="67"/>
      <c r="HP225" s="66"/>
      <c r="HQ225" s="67"/>
      <c r="HR225" s="66"/>
      <c r="HS225" s="67"/>
      <c r="HT225" s="66"/>
      <c r="HU225" s="67"/>
      <c r="HV225" s="66"/>
      <c r="HW225" s="67"/>
      <c r="HX225" s="66"/>
      <c r="HY225" s="67"/>
      <c r="HZ225" s="66"/>
      <c r="IA225" s="67"/>
      <c r="IB225" s="66"/>
      <c r="IC225" s="67"/>
      <c r="ID225" s="66"/>
      <c r="IE225" s="67"/>
      <c r="IF225" s="66"/>
      <c r="IG225" s="67"/>
      <c r="IH225" s="66"/>
      <c r="II225" s="67"/>
      <c r="IJ225" s="66"/>
      <c r="IK225" s="67"/>
      <c r="IL225" s="66"/>
      <c r="IM225" s="67"/>
      <c r="IN225" s="66"/>
      <c r="IO225" s="67"/>
      <c r="IP225" s="66"/>
      <c r="IQ225" s="67"/>
      <c r="IR225" s="66"/>
      <c r="IS225" s="67"/>
      <c r="IT225" s="66"/>
      <c r="IU225" s="67"/>
      <c r="IV225" s="66"/>
      <c r="IW225" s="67"/>
      <c r="IX225" s="66"/>
      <c r="IY225" s="67"/>
      <c r="IZ225" s="66"/>
      <c r="JA225" s="67"/>
      <c r="JB225" s="66"/>
      <c r="JC225" s="67"/>
      <c r="JD225" s="66"/>
      <c r="JE225" s="67"/>
      <c r="JF225" s="66"/>
      <c r="JG225" s="67"/>
      <c r="JH225" s="66"/>
      <c r="JI225" s="67"/>
      <c r="JJ225" s="66"/>
      <c r="JK225" s="67"/>
      <c r="JL225" s="66"/>
      <c r="JM225" s="67"/>
      <c r="JN225" s="66"/>
      <c r="JO225" s="67"/>
      <c r="JP225" s="66"/>
      <c r="JQ225" s="67"/>
      <c r="JR225" s="66"/>
      <c r="JS225" s="67"/>
      <c r="JT225" s="66"/>
      <c r="JU225" s="67"/>
      <c r="JV225" s="66"/>
      <c r="JW225" s="67"/>
      <c r="JX225" s="66"/>
      <c r="JY225" s="67"/>
      <c r="JZ225" s="66"/>
      <c r="KA225" s="67"/>
      <c r="KB225" s="66"/>
      <c r="KC225" s="67"/>
      <c r="KD225" s="66"/>
      <c r="KE225" s="67"/>
      <c r="KF225" s="66"/>
      <c r="KG225" s="67"/>
      <c r="KH225" s="66"/>
      <c r="KI225" s="67"/>
      <c r="KJ225" s="66"/>
      <c r="KK225" s="67"/>
      <c r="KL225" s="66"/>
      <c r="KM225" s="67"/>
      <c r="KN225" s="66"/>
      <c r="KO225" s="67"/>
      <c r="KP225" s="66"/>
      <c r="KQ225" s="67"/>
      <c r="KR225" s="66"/>
      <c r="KS225" s="67"/>
      <c r="KT225" s="66"/>
      <c r="KU225" s="67"/>
      <c r="KV225" s="66"/>
      <c r="KW225" s="67"/>
      <c r="KX225" s="66"/>
      <c r="KY225" s="67"/>
      <c r="KZ225" s="66"/>
      <c r="LA225" s="67"/>
      <c r="LB225" s="66"/>
      <c r="LC225" s="67"/>
      <c r="LD225" s="66"/>
      <c r="LE225" s="67"/>
      <c r="LH225" s="3">
        <f t="shared" si="146"/>
        <v>3.6466863491010448</v>
      </c>
      <c r="LI225" s="10">
        <f t="shared" si="149"/>
        <v>0.5027658661922868</v>
      </c>
      <c r="LK225" s="12">
        <f t="shared" si="144"/>
        <v>3.6466863491010448</v>
      </c>
      <c r="LL225" s="10" cm="1">
        <f t="array" ref="LL225">INDEX(drag_functions_data,Q225,(2*chosen_drag_function))*$B$3</f>
        <v>0.5027658661922868</v>
      </c>
      <c r="LO225" s="3" t="e">
        <f t="shared" si="147"/>
        <v>#N/A</v>
      </c>
      <c r="LP225" s="10" t="e">
        <f t="shared" si="150"/>
        <v>#N/A</v>
      </c>
      <c r="LR225" s="12">
        <f t="shared" si="145"/>
        <v>0</v>
      </c>
      <c r="LS225" s="10" cm="1">
        <f t="array" ref="LS225">INDEX(drag_functions_data,Q225,(2*$B$6)) * $B$7</f>
        <v>0</v>
      </c>
    </row>
    <row r="226" spans="17:331" x14ac:dyDescent="0.25">
      <c r="Q226" s="38">
        <f t="shared" si="148"/>
        <v>211</v>
      </c>
      <c r="R226" s="5"/>
      <c r="T226" s="25"/>
      <c r="U226" s="26"/>
      <c r="X226" s="25">
        <v>3.6702897434019386</v>
      </c>
      <c r="Y226" s="26">
        <v>0.50253214387093703</v>
      </c>
      <c r="AA226" s="4"/>
      <c r="AB226" s="5"/>
      <c r="AC226" s="4"/>
      <c r="AF226" s="5"/>
      <c r="AG226" s="4"/>
      <c r="AJ226" s="5"/>
      <c r="AK226" s="4"/>
      <c r="AN226" s="5"/>
      <c r="AO226" s="4"/>
      <c r="AR226" s="5"/>
      <c r="AS226" s="4"/>
      <c r="AT226" s="5"/>
      <c r="AU226" s="4"/>
      <c r="AV226" s="46"/>
      <c r="AW226" s="4"/>
      <c r="AX226" s="5"/>
      <c r="AY226" s="4"/>
      <c r="AZ226" s="5"/>
      <c r="BA226" s="4"/>
      <c r="BB226" s="5"/>
      <c r="BC226" s="4"/>
      <c r="BD226" s="5"/>
      <c r="BE226" s="4"/>
      <c r="BF226" s="5"/>
      <c r="BG226" s="4"/>
      <c r="BH226" s="5"/>
      <c r="BI226" s="4"/>
      <c r="BJ226" s="5"/>
      <c r="BK226" s="4"/>
      <c r="BL226" s="5"/>
      <c r="BM226" s="4"/>
      <c r="BN226" s="5"/>
      <c r="BO226" s="4"/>
      <c r="BR226" s="5"/>
      <c r="BS226" s="4"/>
      <c r="BV226" s="5"/>
      <c r="BW226" s="4"/>
      <c r="BZ226" s="5"/>
      <c r="CA226" s="4"/>
      <c r="CD226" s="5"/>
      <c r="CE226" s="4"/>
      <c r="CF226" s="5"/>
      <c r="CG226" s="4"/>
      <c r="CH226" s="5"/>
      <c r="CI226" s="4"/>
      <c r="CJ226" s="5"/>
      <c r="CL226" s="5"/>
      <c r="CN226" s="5"/>
      <c r="CO226" s="4"/>
      <c r="CP226" s="5"/>
      <c r="CQ226" s="4"/>
      <c r="CR226" s="5"/>
      <c r="CS226" s="4"/>
      <c r="CT226" s="5"/>
      <c r="CU226" s="4"/>
      <c r="CV226" s="5"/>
      <c r="CW226" s="4"/>
      <c r="CX226" s="5"/>
      <c r="CY226" s="4"/>
      <c r="CZ226" s="266"/>
      <c r="DA226" s="267"/>
      <c r="DB226" s="266"/>
      <c r="DC226" s="267"/>
      <c r="DD226" s="266"/>
      <c r="DE226" s="267"/>
      <c r="DF226" s="66"/>
      <c r="DG226" s="67"/>
      <c r="DH226" s="66"/>
      <c r="DI226" s="67"/>
      <c r="DJ226" s="66"/>
      <c r="DK226" s="67"/>
      <c r="DL226" s="66"/>
      <c r="DM226" s="67"/>
      <c r="DN226" s="66"/>
      <c r="DO226" s="67"/>
      <c r="DP226" s="66"/>
      <c r="DQ226" s="67"/>
      <c r="DR226" s="66"/>
      <c r="DS226" s="67"/>
      <c r="DT226" s="66"/>
      <c r="DU226" s="67"/>
      <c r="DV226" s="66"/>
      <c r="DW226" s="67"/>
      <c r="DX226" s="66"/>
      <c r="DY226" s="67"/>
      <c r="DZ226" s="66"/>
      <c r="EA226" s="67"/>
      <c r="EB226" s="66"/>
      <c r="EC226" s="67"/>
      <c r="ED226" s="66"/>
      <c r="EE226" s="67"/>
      <c r="EF226" s="66"/>
      <c r="EG226" s="67"/>
      <c r="EH226" s="66"/>
      <c r="EI226" s="67"/>
      <c r="EJ226" s="66"/>
      <c r="EK226" s="67"/>
      <c r="EL226" s="66"/>
      <c r="EM226" s="67"/>
      <c r="EN226" s="66"/>
      <c r="EO226" s="67"/>
      <c r="EP226" s="66"/>
      <c r="EQ226" s="67"/>
      <c r="ER226" s="66"/>
      <c r="ES226" s="67"/>
      <c r="ET226" s="66"/>
      <c r="EU226" s="67"/>
      <c r="EV226" s="66"/>
      <c r="EW226" s="67"/>
      <c r="EX226" s="66"/>
      <c r="EY226" s="67"/>
      <c r="EZ226" s="66"/>
      <c r="FA226" s="67"/>
      <c r="FB226" s="66"/>
      <c r="FC226" s="67"/>
      <c r="FD226" s="66"/>
      <c r="FE226" s="67"/>
      <c r="FF226" s="66"/>
      <c r="FG226" s="67"/>
      <c r="FH226" s="66"/>
      <c r="FI226" s="67"/>
      <c r="FJ226" s="66"/>
      <c r="FK226" s="67"/>
      <c r="FL226" s="66"/>
      <c r="FM226" s="67"/>
      <c r="FN226" s="66"/>
      <c r="FO226" s="67"/>
      <c r="FP226" s="66"/>
      <c r="FQ226" s="67"/>
      <c r="FR226" s="66"/>
      <c r="FS226" s="67"/>
      <c r="FT226" s="66"/>
      <c r="FU226" s="67"/>
      <c r="FV226" s="66"/>
      <c r="FW226" s="67"/>
      <c r="FX226" s="66"/>
      <c r="FY226" s="67"/>
      <c r="FZ226" s="66"/>
      <c r="GA226" s="67"/>
      <c r="GB226" s="66"/>
      <c r="GC226" s="67"/>
      <c r="GD226" s="66"/>
      <c r="GE226" s="67"/>
      <c r="GF226" s="66"/>
      <c r="GG226" s="67"/>
      <c r="GH226" s="66"/>
      <c r="GI226" s="67"/>
      <c r="GJ226" s="66"/>
      <c r="GK226" s="67"/>
      <c r="GL226" s="66"/>
      <c r="GM226" s="67"/>
      <c r="GN226" s="66"/>
      <c r="GO226" s="67"/>
      <c r="GP226" s="66"/>
      <c r="GQ226" s="67"/>
      <c r="GR226" s="66"/>
      <c r="GS226" s="67"/>
      <c r="GT226" s="66"/>
      <c r="GU226" s="67"/>
      <c r="GV226" s="66"/>
      <c r="GW226" s="67"/>
      <c r="GX226" s="66"/>
      <c r="GY226" s="67"/>
      <c r="GZ226" s="66"/>
      <c r="HA226" s="67"/>
      <c r="HB226" s="66"/>
      <c r="HC226" s="67"/>
      <c r="HD226" s="66"/>
      <c r="HE226" s="67"/>
      <c r="HF226" s="66"/>
      <c r="HG226" s="67"/>
      <c r="HH226" s="66"/>
      <c r="HI226" s="67"/>
      <c r="HJ226" s="66"/>
      <c r="HK226" s="67"/>
      <c r="HL226" s="66"/>
      <c r="HM226" s="67"/>
      <c r="HN226" s="66"/>
      <c r="HO226" s="67"/>
      <c r="HP226" s="66"/>
      <c r="HQ226" s="67"/>
      <c r="HR226" s="66"/>
      <c r="HS226" s="67"/>
      <c r="HT226" s="66"/>
      <c r="HU226" s="67"/>
      <c r="HV226" s="66"/>
      <c r="HW226" s="67"/>
      <c r="HX226" s="66"/>
      <c r="HY226" s="67"/>
      <c r="HZ226" s="66"/>
      <c r="IA226" s="67"/>
      <c r="IB226" s="66"/>
      <c r="IC226" s="67"/>
      <c r="ID226" s="66"/>
      <c r="IE226" s="67"/>
      <c r="IF226" s="66"/>
      <c r="IG226" s="67"/>
      <c r="IH226" s="66"/>
      <c r="II226" s="67"/>
      <c r="IJ226" s="66"/>
      <c r="IK226" s="67"/>
      <c r="IL226" s="66"/>
      <c r="IM226" s="67"/>
      <c r="IN226" s="66"/>
      <c r="IO226" s="67"/>
      <c r="IP226" s="66"/>
      <c r="IQ226" s="67"/>
      <c r="IR226" s="66"/>
      <c r="IS226" s="67"/>
      <c r="IT226" s="66"/>
      <c r="IU226" s="67"/>
      <c r="IV226" s="66"/>
      <c r="IW226" s="67"/>
      <c r="IX226" s="66"/>
      <c r="IY226" s="67"/>
      <c r="IZ226" s="66"/>
      <c r="JA226" s="67"/>
      <c r="JB226" s="66"/>
      <c r="JC226" s="67"/>
      <c r="JD226" s="66"/>
      <c r="JE226" s="67"/>
      <c r="JF226" s="66"/>
      <c r="JG226" s="67"/>
      <c r="JH226" s="66"/>
      <c r="JI226" s="67"/>
      <c r="JJ226" s="66"/>
      <c r="JK226" s="67"/>
      <c r="JL226" s="66"/>
      <c r="JM226" s="67"/>
      <c r="JN226" s="66"/>
      <c r="JO226" s="67"/>
      <c r="JP226" s="66"/>
      <c r="JQ226" s="67"/>
      <c r="JR226" s="66"/>
      <c r="JS226" s="67"/>
      <c r="JT226" s="66"/>
      <c r="JU226" s="67"/>
      <c r="JV226" s="66"/>
      <c r="JW226" s="67"/>
      <c r="JX226" s="66"/>
      <c r="JY226" s="67"/>
      <c r="JZ226" s="66"/>
      <c r="KA226" s="67"/>
      <c r="KB226" s="66"/>
      <c r="KC226" s="67"/>
      <c r="KD226" s="66"/>
      <c r="KE226" s="67"/>
      <c r="KF226" s="66"/>
      <c r="KG226" s="67"/>
      <c r="KH226" s="66"/>
      <c r="KI226" s="67"/>
      <c r="KJ226" s="66"/>
      <c r="KK226" s="67"/>
      <c r="KL226" s="66"/>
      <c r="KM226" s="67"/>
      <c r="KN226" s="66"/>
      <c r="KO226" s="67"/>
      <c r="KP226" s="66"/>
      <c r="KQ226" s="67"/>
      <c r="KR226" s="66"/>
      <c r="KS226" s="67"/>
      <c r="KT226" s="66"/>
      <c r="KU226" s="67"/>
      <c r="KV226" s="66"/>
      <c r="KW226" s="67"/>
      <c r="KX226" s="66"/>
      <c r="KY226" s="67"/>
      <c r="KZ226" s="66"/>
      <c r="LA226" s="67"/>
      <c r="LB226" s="66"/>
      <c r="LC226" s="67"/>
      <c r="LD226" s="66"/>
      <c r="LE226" s="67"/>
      <c r="LH226" s="3">
        <f t="shared" si="146"/>
        <v>3.6702897434019386</v>
      </c>
      <c r="LI226" s="10">
        <f t="shared" si="149"/>
        <v>0.50253214387093703</v>
      </c>
      <c r="LK226" s="12">
        <f t="shared" si="144"/>
        <v>3.6702897434019386</v>
      </c>
      <c r="LL226" s="10" cm="1">
        <f t="array" ref="LL226">INDEX(drag_functions_data,Q226,(2*chosen_drag_function))*$B$3</f>
        <v>0.50253214387093703</v>
      </c>
      <c r="LO226" s="3" t="e">
        <f t="shared" si="147"/>
        <v>#N/A</v>
      </c>
      <c r="LP226" s="10" t="e">
        <f t="shared" si="150"/>
        <v>#N/A</v>
      </c>
      <c r="LR226" s="12">
        <f t="shared" si="145"/>
        <v>0</v>
      </c>
      <c r="LS226" s="10" cm="1">
        <f t="array" ref="LS226">INDEX(drag_functions_data,Q226,(2*$B$6)) * $B$7</f>
        <v>0</v>
      </c>
    </row>
    <row r="227" spans="17:331" x14ac:dyDescent="0.25">
      <c r="Q227" s="38">
        <f t="shared" si="148"/>
        <v>212</v>
      </c>
      <c r="R227" s="5"/>
      <c r="T227" s="25"/>
      <c r="U227" s="26"/>
      <c r="X227" s="25">
        <v>3.6937423126583999</v>
      </c>
      <c r="Y227" s="26">
        <v>0.50233981557713114</v>
      </c>
      <c r="AA227" s="4"/>
      <c r="AB227" s="5"/>
      <c r="AC227" s="4"/>
      <c r="AF227" s="5"/>
      <c r="AG227" s="4"/>
      <c r="AJ227" s="5"/>
      <c r="AK227" s="4"/>
      <c r="AN227" s="5"/>
      <c r="AO227" s="4"/>
      <c r="AR227" s="5"/>
      <c r="AS227" s="4"/>
      <c r="AT227" s="5"/>
      <c r="AU227" s="4"/>
      <c r="AV227" s="46"/>
      <c r="AW227" s="4"/>
      <c r="AX227" s="5"/>
      <c r="AY227" s="4"/>
      <c r="AZ227" s="5"/>
      <c r="BA227" s="4"/>
      <c r="BB227" s="5"/>
      <c r="BC227" s="4"/>
      <c r="BD227" s="5"/>
      <c r="BE227" s="4"/>
      <c r="BF227" s="5"/>
      <c r="BG227" s="4"/>
      <c r="BH227" s="5"/>
      <c r="BI227" s="4"/>
      <c r="BJ227" s="5"/>
      <c r="BK227" s="4"/>
      <c r="BL227" s="5"/>
      <c r="BM227" s="4"/>
      <c r="BN227" s="5"/>
      <c r="BO227" s="4"/>
      <c r="BR227" s="5"/>
      <c r="BS227" s="4"/>
      <c r="BV227" s="5"/>
      <c r="BW227" s="4"/>
      <c r="BZ227" s="5"/>
      <c r="CA227" s="4"/>
      <c r="CD227" s="5"/>
      <c r="CE227" s="4"/>
      <c r="CF227" s="5"/>
      <c r="CG227" s="4"/>
      <c r="CH227" s="5"/>
      <c r="CI227" s="4"/>
      <c r="CJ227" s="5"/>
      <c r="CL227" s="5"/>
      <c r="CN227" s="5"/>
      <c r="CO227" s="4"/>
      <c r="CP227" s="5"/>
      <c r="CQ227" s="4"/>
      <c r="CR227" s="5"/>
      <c r="CS227" s="4"/>
      <c r="CT227" s="5"/>
      <c r="CU227" s="4"/>
      <c r="CV227" s="5"/>
      <c r="CW227" s="4"/>
      <c r="CX227" s="5"/>
      <c r="CY227" s="4"/>
      <c r="CZ227" s="266"/>
      <c r="DA227" s="267"/>
      <c r="DB227" s="266"/>
      <c r="DC227" s="267"/>
      <c r="DD227" s="266"/>
      <c r="DE227" s="267"/>
      <c r="DF227" s="66"/>
      <c r="DG227" s="67"/>
      <c r="DH227" s="66"/>
      <c r="DI227" s="67"/>
      <c r="DJ227" s="66"/>
      <c r="DK227" s="67"/>
      <c r="DL227" s="66"/>
      <c r="DM227" s="67"/>
      <c r="DN227" s="66"/>
      <c r="DO227" s="67"/>
      <c r="DP227" s="66"/>
      <c r="DQ227" s="67"/>
      <c r="DR227" s="66"/>
      <c r="DS227" s="67"/>
      <c r="DT227" s="66"/>
      <c r="DU227" s="67"/>
      <c r="DV227" s="66"/>
      <c r="DW227" s="67"/>
      <c r="DX227" s="66"/>
      <c r="DY227" s="67"/>
      <c r="DZ227" s="66"/>
      <c r="EA227" s="67"/>
      <c r="EB227" s="66"/>
      <c r="EC227" s="67"/>
      <c r="ED227" s="66"/>
      <c r="EE227" s="67"/>
      <c r="EF227" s="66"/>
      <c r="EG227" s="67"/>
      <c r="EH227" s="66"/>
      <c r="EI227" s="67"/>
      <c r="EJ227" s="66"/>
      <c r="EK227" s="67"/>
      <c r="EL227" s="66"/>
      <c r="EM227" s="67"/>
      <c r="EN227" s="66"/>
      <c r="EO227" s="67"/>
      <c r="EP227" s="66"/>
      <c r="EQ227" s="67"/>
      <c r="ER227" s="66"/>
      <c r="ES227" s="67"/>
      <c r="ET227" s="66"/>
      <c r="EU227" s="67"/>
      <c r="EV227" s="66"/>
      <c r="EW227" s="67"/>
      <c r="EX227" s="66"/>
      <c r="EY227" s="67"/>
      <c r="EZ227" s="66"/>
      <c r="FA227" s="67"/>
      <c r="FB227" s="66"/>
      <c r="FC227" s="67"/>
      <c r="FD227" s="66"/>
      <c r="FE227" s="67"/>
      <c r="FF227" s="66"/>
      <c r="FG227" s="67"/>
      <c r="FH227" s="66"/>
      <c r="FI227" s="67"/>
      <c r="FJ227" s="66"/>
      <c r="FK227" s="67"/>
      <c r="FL227" s="66"/>
      <c r="FM227" s="67"/>
      <c r="FN227" s="66"/>
      <c r="FO227" s="67"/>
      <c r="FP227" s="66"/>
      <c r="FQ227" s="67"/>
      <c r="FR227" s="66"/>
      <c r="FS227" s="67"/>
      <c r="FT227" s="66"/>
      <c r="FU227" s="67"/>
      <c r="FV227" s="66"/>
      <c r="FW227" s="67"/>
      <c r="FX227" s="66"/>
      <c r="FY227" s="67"/>
      <c r="FZ227" s="66"/>
      <c r="GA227" s="67"/>
      <c r="GB227" s="66"/>
      <c r="GC227" s="67"/>
      <c r="GD227" s="66"/>
      <c r="GE227" s="67"/>
      <c r="GF227" s="66"/>
      <c r="GG227" s="67"/>
      <c r="GH227" s="66"/>
      <c r="GI227" s="67"/>
      <c r="GJ227" s="66"/>
      <c r="GK227" s="67"/>
      <c r="GL227" s="66"/>
      <c r="GM227" s="67"/>
      <c r="GN227" s="66"/>
      <c r="GO227" s="67"/>
      <c r="GP227" s="66"/>
      <c r="GQ227" s="67"/>
      <c r="GR227" s="66"/>
      <c r="GS227" s="67"/>
      <c r="GT227" s="66"/>
      <c r="GU227" s="67"/>
      <c r="GV227" s="66"/>
      <c r="GW227" s="67"/>
      <c r="GX227" s="66"/>
      <c r="GY227" s="67"/>
      <c r="GZ227" s="66"/>
      <c r="HA227" s="67"/>
      <c r="HB227" s="66"/>
      <c r="HC227" s="67"/>
      <c r="HD227" s="66"/>
      <c r="HE227" s="67"/>
      <c r="HF227" s="66"/>
      <c r="HG227" s="67"/>
      <c r="HH227" s="66"/>
      <c r="HI227" s="67"/>
      <c r="HJ227" s="66"/>
      <c r="HK227" s="67"/>
      <c r="HL227" s="66"/>
      <c r="HM227" s="67"/>
      <c r="HN227" s="66"/>
      <c r="HO227" s="67"/>
      <c r="HP227" s="66"/>
      <c r="HQ227" s="67"/>
      <c r="HR227" s="66"/>
      <c r="HS227" s="67"/>
      <c r="HT227" s="66"/>
      <c r="HU227" s="67"/>
      <c r="HV227" s="66"/>
      <c r="HW227" s="67"/>
      <c r="HX227" s="66"/>
      <c r="HY227" s="67"/>
      <c r="HZ227" s="66"/>
      <c r="IA227" s="67"/>
      <c r="IB227" s="66"/>
      <c r="IC227" s="67"/>
      <c r="ID227" s="66"/>
      <c r="IE227" s="67"/>
      <c r="IF227" s="66"/>
      <c r="IG227" s="67"/>
      <c r="IH227" s="66"/>
      <c r="II227" s="67"/>
      <c r="IJ227" s="66"/>
      <c r="IK227" s="67"/>
      <c r="IL227" s="66"/>
      <c r="IM227" s="67"/>
      <c r="IN227" s="66"/>
      <c r="IO227" s="67"/>
      <c r="IP227" s="66"/>
      <c r="IQ227" s="67"/>
      <c r="IR227" s="66"/>
      <c r="IS227" s="67"/>
      <c r="IT227" s="66"/>
      <c r="IU227" s="67"/>
      <c r="IV227" s="66"/>
      <c r="IW227" s="67"/>
      <c r="IX227" s="66"/>
      <c r="IY227" s="67"/>
      <c r="IZ227" s="66"/>
      <c r="JA227" s="67"/>
      <c r="JB227" s="66"/>
      <c r="JC227" s="67"/>
      <c r="JD227" s="66"/>
      <c r="JE227" s="67"/>
      <c r="JF227" s="66"/>
      <c r="JG227" s="67"/>
      <c r="JH227" s="66"/>
      <c r="JI227" s="67"/>
      <c r="JJ227" s="66"/>
      <c r="JK227" s="67"/>
      <c r="JL227" s="66"/>
      <c r="JM227" s="67"/>
      <c r="JN227" s="66"/>
      <c r="JO227" s="67"/>
      <c r="JP227" s="66"/>
      <c r="JQ227" s="67"/>
      <c r="JR227" s="66"/>
      <c r="JS227" s="67"/>
      <c r="JT227" s="66"/>
      <c r="JU227" s="67"/>
      <c r="JV227" s="66"/>
      <c r="JW227" s="67"/>
      <c r="JX227" s="66"/>
      <c r="JY227" s="67"/>
      <c r="JZ227" s="66"/>
      <c r="KA227" s="67"/>
      <c r="KB227" s="66"/>
      <c r="KC227" s="67"/>
      <c r="KD227" s="66"/>
      <c r="KE227" s="67"/>
      <c r="KF227" s="66"/>
      <c r="KG227" s="67"/>
      <c r="KH227" s="66"/>
      <c r="KI227" s="67"/>
      <c r="KJ227" s="66"/>
      <c r="KK227" s="67"/>
      <c r="KL227" s="66"/>
      <c r="KM227" s="67"/>
      <c r="KN227" s="66"/>
      <c r="KO227" s="67"/>
      <c r="KP227" s="66"/>
      <c r="KQ227" s="67"/>
      <c r="KR227" s="66"/>
      <c r="KS227" s="67"/>
      <c r="KT227" s="66"/>
      <c r="KU227" s="67"/>
      <c r="KV227" s="66"/>
      <c r="KW227" s="67"/>
      <c r="KX227" s="66"/>
      <c r="KY227" s="67"/>
      <c r="KZ227" s="66"/>
      <c r="LA227" s="67"/>
      <c r="LB227" s="66"/>
      <c r="LC227" s="67"/>
      <c r="LD227" s="66"/>
      <c r="LE227" s="67"/>
      <c r="LH227" s="3">
        <f t="shared" si="146"/>
        <v>3.6937423126583999</v>
      </c>
      <c r="LI227" s="10">
        <f t="shared" si="149"/>
        <v>0.50233981557713114</v>
      </c>
      <c r="LK227" s="12">
        <f t="shared" si="144"/>
        <v>3.6937423126583999</v>
      </c>
      <c r="LL227" s="10" cm="1">
        <f t="array" ref="LL227">INDEX(drag_functions_data,Q227,(2*chosen_drag_function))*$B$3</f>
        <v>0.50233981557713114</v>
      </c>
      <c r="LO227" s="3" t="e">
        <f t="shared" si="147"/>
        <v>#N/A</v>
      </c>
      <c r="LP227" s="10" t="e">
        <f t="shared" si="150"/>
        <v>#N/A</v>
      </c>
      <c r="LR227" s="12">
        <f t="shared" si="145"/>
        <v>0</v>
      </c>
      <c r="LS227" s="10" cm="1">
        <f t="array" ref="LS227">INDEX(drag_functions_data,Q227,(2*$B$6)) * $B$7</f>
        <v>0</v>
      </c>
    </row>
    <row r="228" spans="17:331" x14ac:dyDescent="0.25">
      <c r="Q228" s="38">
        <f t="shared" si="148"/>
        <v>213</v>
      </c>
      <c r="R228" s="5"/>
      <c r="T228" s="25"/>
      <c r="U228" s="26"/>
      <c r="X228" s="25">
        <v>3.7170469117465523</v>
      </c>
      <c r="Y228" s="26">
        <v>0.50218779546176462</v>
      </c>
      <c r="AA228" s="4"/>
      <c r="AB228" s="5"/>
      <c r="AC228" s="4"/>
      <c r="AF228" s="5"/>
      <c r="AG228" s="4"/>
      <c r="AJ228" s="5"/>
      <c r="AK228" s="4"/>
      <c r="AN228" s="5"/>
      <c r="AO228" s="4"/>
      <c r="AR228" s="5"/>
      <c r="AS228" s="4"/>
      <c r="AT228" s="5"/>
      <c r="AU228" s="4"/>
      <c r="AV228" s="46"/>
      <c r="AW228" s="4"/>
      <c r="AX228" s="5"/>
      <c r="AY228" s="4"/>
      <c r="AZ228" s="5"/>
      <c r="BA228" s="4"/>
      <c r="BB228" s="5"/>
      <c r="BC228" s="4"/>
      <c r="BD228" s="5"/>
      <c r="BE228" s="4"/>
      <c r="BF228" s="5"/>
      <c r="BG228" s="4"/>
      <c r="BH228" s="5"/>
      <c r="BI228" s="4"/>
      <c r="BJ228" s="5"/>
      <c r="BK228" s="4"/>
      <c r="BL228" s="5"/>
      <c r="BM228" s="4"/>
      <c r="BN228" s="5"/>
      <c r="BO228" s="4"/>
      <c r="BR228" s="5"/>
      <c r="BS228" s="4"/>
      <c r="BV228" s="5"/>
      <c r="BW228" s="4"/>
      <c r="BZ228" s="5"/>
      <c r="CA228" s="4"/>
      <c r="CD228" s="5"/>
      <c r="CE228" s="4"/>
      <c r="CF228" s="5"/>
      <c r="CG228" s="4"/>
      <c r="CH228" s="5"/>
      <c r="CI228" s="4"/>
      <c r="CJ228" s="5"/>
      <c r="CL228" s="5"/>
      <c r="CN228" s="5"/>
      <c r="CO228" s="4"/>
      <c r="CP228" s="5"/>
      <c r="CQ228" s="4"/>
      <c r="CR228" s="5"/>
      <c r="CS228" s="4"/>
      <c r="CT228" s="5"/>
      <c r="CU228" s="4"/>
      <c r="CV228" s="5"/>
      <c r="CW228" s="4"/>
      <c r="CX228" s="5"/>
      <c r="CY228" s="4"/>
      <c r="CZ228" s="266"/>
      <c r="DA228" s="267"/>
      <c r="DB228" s="266"/>
      <c r="DC228" s="267"/>
      <c r="DD228" s="266"/>
      <c r="DE228" s="267"/>
      <c r="DF228" s="66"/>
      <c r="DG228" s="67"/>
      <c r="DH228" s="66"/>
      <c r="DI228" s="67"/>
      <c r="DJ228" s="66"/>
      <c r="DK228" s="67"/>
      <c r="DL228" s="66"/>
      <c r="DM228" s="67"/>
      <c r="DN228" s="66"/>
      <c r="DO228" s="67"/>
      <c r="DP228" s="66"/>
      <c r="DQ228" s="67"/>
      <c r="DR228" s="66"/>
      <c r="DS228" s="67"/>
      <c r="DT228" s="66"/>
      <c r="DU228" s="67"/>
      <c r="DV228" s="66"/>
      <c r="DW228" s="67"/>
      <c r="DX228" s="66"/>
      <c r="DY228" s="67"/>
      <c r="DZ228" s="66"/>
      <c r="EA228" s="67"/>
      <c r="EB228" s="66"/>
      <c r="EC228" s="67"/>
      <c r="ED228" s="66"/>
      <c r="EE228" s="67"/>
      <c r="EF228" s="66"/>
      <c r="EG228" s="67"/>
      <c r="EH228" s="66"/>
      <c r="EI228" s="67"/>
      <c r="EJ228" s="66"/>
      <c r="EK228" s="67"/>
      <c r="EL228" s="66"/>
      <c r="EM228" s="67"/>
      <c r="EN228" s="66"/>
      <c r="EO228" s="67"/>
      <c r="EP228" s="66"/>
      <c r="EQ228" s="67"/>
      <c r="ER228" s="66"/>
      <c r="ES228" s="67"/>
      <c r="ET228" s="66"/>
      <c r="EU228" s="67"/>
      <c r="EV228" s="66"/>
      <c r="EW228" s="67"/>
      <c r="EX228" s="66"/>
      <c r="EY228" s="67"/>
      <c r="EZ228" s="66"/>
      <c r="FA228" s="67"/>
      <c r="FB228" s="66"/>
      <c r="FC228" s="67"/>
      <c r="FD228" s="66"/>
      <c r="FE228" s="67"/>
      <c r="FF228" s="66"/>
      <c r="FG228" s="67"/>
      <c r="FH228" s="66"/>
      <c r="FI228" s="67"/>
      <c r="FJ228" s="66"/>
      <c r="FK228" s="67"/>
      <c r="FL228" s="66"/>
      <c r="FM228" s="67"/>
      <c r="FN228" s="66"/>
      <c r="FO228" s="67"/>
      <c r="FP228" s="66"/>
      <c r="FQ228" s="67"/>
      <c r="FR228" s="66"/>
      <c r="FS228" s="67"/>
      <c r="FT228" s="66"/>
      <c r="FU228" s="67"/>
      <c r="FV228" s="66"/>
      <c r="FW228" s="67"/>
      <c r="FX228" s="66"/>
      <c r="FY228" s="67"/>
      <c r="FZ228" s="66"/>
      <c r="GA228" s="67"/>
      <c r="GB228" s="66"/>
      <c r="GC228" s="67"/>
      <c r="GD228" s="66"/>
      <c r="GE228" s="67"/>
      <c r="GF228" s="66"/>
      <c r="GG228" s="67"/>
      <c r="GH228" s="66"/>
      <c r="GI228" s="67"/>
      <c r="GJ228" s="66"/>
      <c r="GK228" s="67"/>
      <c r="GL228" s="66"/>
      <c r="GM228" s="67"/>
      <c r="GN228" s="66"/>
      <c r="GO228" s="67"/>
      <c r="GP228" s="66"/>
      <c r="GQ228" s="67"/>
      <c r="GR228" s="66"/>
      <c r="GS228" s="67"/>
      <c r="GT228" s="66"/>
      <c r="GU228" s="67"/>
      <c r="GV228" s="66"/>
      <c r="GW228" s="67"/>
      <c r="GX228" s="66"/>
      <c r="GY228" s="67"/>
      <c r="GZ228" s="66"/>
      <c r="HA228" s="67"/>
      <c r="HB228" s="66"/>
      <c r="HC228" s="67"/>
      <c r="HD228" s="66"/>
      <c r="HE228" s="67"/>
      <c r="HF228" s="66"/>
      <c r="HG228" s="67"/>
      <c r="HH228" s="66"/>
      <c r="HI228" s="67"/>
      <c r="HJ228" s="66"/>
      <c r="HK228" s="67"/>
      <c r="HL228" s="66"/>
      <c r="HM228" s="67"/>
      <c r="HN228" s="66"/>
      <c r="HO228" s="67"/>
      <c r="HP228" s="66"/>
      <c r="HQ228" s="67"/>
      <c r="HR228" s="66"/>
      <c r="HS228" s="67"/>
      <c r="HT228" s="66"/>
      <c r="HU228" s="67"/>
      <c r="HV228" s="66"/>
      <c r="HW228" s="67"/>
      <c r="HX228" s="66"/>
      <c r="HY228" s="67"/>
      <c r="HZ228" s="66"/>
      <c r="IA228" s="67"/>
      <c r="IB228" s="66"/>
      <c r="IC228" s="67"/>
      <c r="ID228" s="66"/>
      <c r="IE228" s="67"/>
      <c r="IF228" s="66"/>
      <c r="IG228" s="67"/>
      <c r="IH228" s="66"/>
      <c r="II228" s="67"/>
      <c r="IJ228" s="66"/>
      <c r="IK228" s="67"/>
      <c r="IL228" s="66"/>
      <c r="IM228" s="67"/>
      <c r="IN228" s="66"/>
      <c r="IO228" s="67"/>
      <c r="IP228" s="66"/>
      <c r="IQ228" s="67"/>
      <c r="IR228" s="66"/>
      <c r="IS228" s="67"/>
      <c r="IT228" s="66"/>
      <c r="IU228" s="67"/>
      <c r="IV228" s="66"/>
      <c r="IW228" s="67"/>
      <c r="IX228" s="66"/>
      <c r="IY228" s="67"/>
      <c r="IZ228" s="66"/>
      <c r="JA228" s="67"/>
      <c r="JB228" s="66"/>
      <c r="JC228" s="67"/>
      <c r="JD228" s="66"/>
      <c r="JE228" s="67"/>
      <c r="JF228" s="66"/>
      <c r="JG228" s="67"/>
      <c r="JH228" s="66"/>
      <c r="JI228" s="67"/>
      <c r="JJ228" s="66"/>
      <c r="JK228" s="67"/>
      <c r="JL228" s="66"/>
      <c r="JM228" s="67"/>
      <c r="JN228" s="66"/>
      <c r="JO228" s="67"/>
      <c r="JP228" s="66"/>
      <c r="JQ228" s="67"/>
      <c r="JR228" s="66"/>
      <c r="JS228" s="67"/>
      <c r="JT228" s="66"/>
      <c r="JU228" s="67"/>
      <c r="JV228" s="66"/>
      <c r="JW228" s="67"/>
      <c r="JX228" s="66"/>
      <c r="JY228" s="67"/>
      <c r="JZ228" s="66"/>
      <c r="KA228" s="67"/>
      <c r="KB228" s="66"/>
      <c r="KC228" s="67"/>
      <c r="KD228" s="66"/>
      <c r="KE228" s="67"/>
      <c r="KF228" s="66"/>
      <c r="KG228" s="67"/>
      <c r="KH228" s="66"/>
      <c r="KI228" s="67"/>
      <c r="KJ228" s="66"/>
      <c r="KK228" s="67"/>
      <c r="KL228" s="66"/>
      <c r="KM228" s="67"/>
      <c r="KN228" s="66"/>
      <c r="KO228" s="67"/>
      <c r="KP228" s="66"/>
      <c r="KQ228" s="67"/>
      <c r="KR228" s="66"/>
      <c r="KS228" s="67"/>
      <c r="KT228" s="66"/>
      <c r="KU228" s="67"/>
      <c r="KV228" s="66"/>
      <c r="KW228" s="67"/>
      <c r="KX228" s="66"/>
      <c r="KY228" s="67"/>
      <c r="KZ228" s="66"/>
      <c r="LA228" s="67"/>
      <c r="LB228" s="66"/>
      <c r="LC228" s="67"/>
      <c r="LD228" s="66"/>
      <c r="LE228" s="67"/>
      <c r="LH228" s="3">
        <f t="shared" si="146"/>
        <v>3.7170469117465523</v>
      </c>
      <c r="LI228" s="10">
        <f t="shared" si="149"/>
        <v>0.50218779546176462</v>
      </c>
      <c r="LK228" s="12">
        <f t="shared" si="144"/>
        <v>3.7170469117465523</v>
      </c>
      <c r="LL228" s="10" cm="1">
        <f t="array" ref="LL228">INDEX(drag_functions_data,Q228,(2*chosen_drag_function))*$B$3</f>
        <v>0.50218779546176462</v>
      </c>
      <c r="LO228" s="3" t="e">
        <f t="shared" si="147"/>
        <v>#N/A</v>
      </c>
      <c r="LP228" s="10" t="e">
        <f t="shared" si="150"/>
        <v>#N/A</v>
      </c>
      <c r="LR228" s="12">
        <f t="shared" si="145"/>
        <v>0</v>
      </c>
      <c r="LS228" s="10" cm="1">
        <f t="array" ref="LS228">INDEX(drag_functions_data,Q228,(2*$B$6)) * $B$7</f>
        <v>0</v>
      </c>
    </row>
    <row r="229" spans="17:331" x14ac:dyDescent="0.25">
      <c r="Q229" s="38">
        <f t="shared" si="148"/>
        <v>214</v>
      </c>
      <c r="R229" s="5"/>
      <c r="T229" s="25"/>
      <c r="U229" s="26"/>
      <c r="X229" s="25">
        <v>3.7402063065994287</v>
      </c>
      <c r="Y229" s="26">
        <v>0.50195945375349926</v>
      </c>
      <c r="AA229" s="4"/>
      <c r="AB229" s="5"/>
      <c r="AC229" s="4"/>
      <c r="AF229" s="5"/>
      <c r="AG229" s="4"/>
      <c r="AJ229" s="5"/>
      <c r="AK229" s="4"/>
      <c r="AN229" s="5"/>
      <c r="AO229" s="4"/>
      <c r="AR229" s="5"/>
      <c r="AS229" s="4"/>
      <c r="AT229" s="5"/>
      <c r="AU229" s="4"/>
      <c r="AV229" s="46"/>
      <c r="AW229" s="4"/>
      <c r="AX229" s="5"/>
      <c r="AY229" s="4"/>
      <c r="AZ229" s="5"/>
      <c r="BA229" s="4"/>
      <c r="BB229" s="5"/>
      <c r="BC229" s="4"/>
      <c r="BD229" s="5"/>
      <c r="BE229" s="4"/>
      <c r="BF229" s="5"/>
      <c r="BG229" s="4"/>
      <c r="BH229" s="5"/>
      <c r="BI229" s="4"/>
      <c r="BJ229" s="5"/>
      <c r="BK229" s="4"/>
      <c r="BL229" s="5"/>
      <c r="BM229" s="4"/>
      <c r="BN229" s="5"/>
      <c r="BO229" s="4"/>
      <c r="BR229" s="5"/>
      <c r="BS229" s="4"/>
      <c r="BV229" s="5"/>
      <c r="BW229" s="4"/>
      <c r="BZ229" s="5"/>
      <c r="CA229" s="4"/>
      <c r="CD229" s="5"/>
      <c r="CE229" s="4"/>
      <c r="CF229" s="5"/>
      <c r="CG229" s="4"/>
      <c r="CH229" s="5"/>
      <c r="CI229" s="4"/>
      <c r="CJ229" s="5"/>
      <c r="CL229" s="5"/>
      <c r="CN229" s="5"/>
      <c r="CO229" s="4"/>
      <c r="CP229" s="5"/>
      <c r="CQ229" s="4"/>
      <c r="CR229" s="5"/>
      <c r="CS229" s="4"/>
      <c r="CT229" s="5"/>
      <c r="CU229" s="4"/>
      <c r="CV229" s="5"/>
      <c r="CW229" s="4"/>
      <c r="CX229" s="5"/>
      <c r="CY229" s="4"/>
      <c r="CZ229" s="266"/>
      <c r="DA229" s="267"/>
      <c r="DB229" s="266"/>
      <c r="DC229" s="267"/>
      <c r="DD229" s="266"/>
      <c r="DE229" s="267"/>
      <c r="DF229" s="66"/>
      <c r="DG229" s="67"/>
      <c r="DH229" s="66"/>
      <c r="DI229" s="67"/>
      <c r="DJ229" s="66"/>
      <c r="DK229" s="67"/>
      <c r="DL229" s="66"/>
      <c r="DM229" s="67"/>
      <c r="DN229" s="66"/>
      <c r="DO229" s="67"/>
      <c r="DP229" s="66"/>
      <c r="DQ229" s="67"/>
      <c r="DR229" s="66"/>
      <c r="DS229" s="67"/>
      <c r="DT229" s="66"/>
      <c r="DU229" s="67"/>
      <c r="DV229" s="66"/>
      <c r="DW229" s="67"/>
      <c r="DX229" s="66"/>
      <c r="DY229" s="67"/>
      <c r="DZ229" s="66"/>
      <c r="EA229" s="67"/>
      <c r="EB229" s="66"/>
      <c r="EC229" s="67"/>
      <c r="ED229" s="66"/>
      <c r="EE229" s="67"/>
      <c r="EF229" s="66"/>
      <c r="EG229" s="67"/>
      <c r="EH229" s="66"/>
      <c r="EI229" s="67"/>
      <c r="EJ229" s="66"/>
      <c r="EK229" s="67"/>
      <c r="EL229" s="66"/>
      <c r="EM229" s="67"/>
      <c r="EN229" s="66"/>
      <c r="EO229" s="67"/>
      <c r="EP229" s="66"/>
      <c r="EQ229" s="67"/>
      <c r="ER229" s="66"/>
      <c r="ES229" s="67"/>
      <c r="ET229" s="66"/>
      <c r="EU229" s="67"/>
      <c r="EV229" s="66"/>
      <c r="EW229" s="67"/>
      <c r="EX229" s="66"/>
      <c r="EY229" s="67"/>
      <c r="EZ229" s="66"/>
      <c r="FA229" s="67"/>
      <c r="FB229" s="66"/>
      <c r="FC229" s="67"/>
      <c r="FD229" s="66"/>
      <c r="FE229" s="67"/>
      <c r="FF229" s="66"/>
      <c r="FG229" s="67"/>
      <c r="FH229" s="66"/>
      <c r="FI229" s="67"/>
      <c r="FJ229" s="66"/>
      <c r="FK229" s="67"/>
      <c r="FL229" s="66"/>
      <c r="FM229" s="67"/>
      <c r="FN229" s="66"/>
      <c r="FO229" s="67"/>
      <c r="FP229" s="66"/>
      <c r="FQ229" s="67"/>
      <c r="FR229" s="66"/>
      <c r="FS229" s="67"/>
      <c r="FT229" s="66"/>
      <c r="FU229" s="67"/>
      <c r="FV229" s="66"/>
      <c r="FW229" s="67"/>
      <c r="FX229" s="66"/>
      <c r="FY229" s="67"/>
      <c r="FZ229" s="66"/>
      <c r="GA229" s="67"/>
      <c r="GB229" s="66"/>
      <c r="GC229" s="67"/>
      <c r="GD229" s="66"/>
      <c r="GE229" s="67"/>
      <c r="GF229" s="66"/>
      <c r="GG229" s="67"/>
      <c r="GH229" s="66"/>
      <c r="GI229" s="67"/>
      <c r="GJ229" s="66"/>
      <c r="GK229" s="67"/>
      <c r="GL229" s="66"/>
      <c r="GM229" s="67"/>
      <c r="GN229" s="66"/>
      <c r="GO229" s="67"/>
      <c r="GP229" s="66"/>
      <c r="GQ229" s="67"/>
      <c r="GR229" s="66"/>
      <c r="GS229" s="67"/>
      <c r="GT229" s="66"/>
      <c r="GU229" s="67"/>
      <c r="GV229" s="66"/>
      <c r="GW229" s="67"/>
      <c r="GX229" s="66"/>
      <c r="GY229" s="67"/>
      <c r="GZ229" s="66"/>
      <c r="HA229" s="67"/>
      <c r="HB229" s="66"/>
      <c r="HC229" s="67"/>
      <c r="HD229" s="66"/>
      <c r="HE229" s="67"/>
      <c r="HF229" s="66"/>
      <c r="HG229" s="67"/>
      <c r="HH229" s="66"/>
      <c r="HI229" s="67"/>
      <c r="HJ229" s="66"/>
      <c r="HK229" s="67"/>
      <c r="HL229" s="66"/>
      <c r="HM229" s="67"/>
      <c r="HN229" s="66"/>
      <c r="HO229" s="67"/>
      <c r="HP229" s="66"/>
      <c r="HQ229" s="67"/>
      <c r="HR229" s="66"/>
      <c r="HS229" s="67"/>
      <c r="HT229" s="66"/>
      <c r="HU229" s="67"/>
      <c r="HV229" s="66"/>
      <c r="HW229" s="67"/>
      <c r="HX229" s="66"/>
      <c r="HY229" s="67"/>
      <c r="HZ229" s="66"/>
      <c r="IA229" s="67"/>
      <c r="IB229" s="66"/>
      <c r="IC229" s="67"/>
      <c r="ID229" s="66"/>
      <c r="IE229" s="67"/>
      <c r="IF229" s="66"/>
      <c r="IG229" s="67"/>
      <c r="IH229" s="66"/>
      <c r="II229" s="67"/>
      <c r="IJ229" s="66"/>
      <c r="IK229" s="67"/>
      <c r="IL229" s="66"/>
      <c r="IM229" s="67"/>
      <c r="IN229" s="66"/>
      <c r="IO229" s="67"/>
      <c r="IP229" s="66"/>
      <c r="IQ229" s="67"/>
      <c r="IR229" s="66"/>
      <c r="IS229" s="67"/>
      <c r="IT229" s="66"/>
      <c r="IU229" s="67"/>
      <c r="IV229" s="66"/>
      <c r="IW229" s="67"/>
      <c r="IX229" s="66"/>
      <c r="IY229" s="67"/>
      <c r="IZ229" s="66"/>
      <c r="JA229" s="67"/>
      <c r="JB229" s="66"/>
      <c r="JC229" s="67"/>
      <c r="JD229" s="66"/>
      <c r="JE229" s="67"/>
      <c r="JF229" s="66"/>
      <c r="JG229" s="67"/>
      <c r="JH229" s="66"/>
      <c r="JI229" s="67"/>
      <c r="JJ229" s="66"/>
      <c r="JK229" s="67"/>
      <c r="JL229" s="66"/>
      <c r="JM229" s="67"/>
      <c r="JN229" s="66"/>
      <c r="JO229" s="67"/>
      <c r="JP229" s="66"/>
      <c r="JQ229" s="67"/>
      <c r="JR229" s="66"/>
      <c r="JS229" s="67"/>
      <c r="JT229" s="66"/>
      <c r="JU229" s="67"/>
      <c r="JV229" s="66"/>
      <c r="JW229" s="67"/>
      <c r="JX229" s="66"/>
      <c r="JY229" s="67"/>
      <c r="JZ229" s="66"/>
      <c r="KA229" s="67"/>
      <c r="KB229" s="66"/>
      <c r="KC229" s="67"/>
      <c r="KD229" s="66"/>
      <c r="KE229" s="67"/>
      <c r="KF229" s="66"/>
      <c r="KG229" s="67"/>
      <c r="KH229" s="66"/>
      <c r="KI229" s="67"/>
      <c r="KJ229" s="66"/>
      <c r="KK229" s="67"/>
      <c r="KL229" s="66"/>
      <c r="KM229" s="67"/>
      <c r="KN229" s="66"/>
      <c r="KO229" s="67"/>
      <c r="KP229" s="66"/>
      <c r="KQ229" s="67"/>
      <c r="KR229" s="66"/>
      <c r="KS229" s="67"/>
      <c r="KT229" s="66"/>
      <c r="KU229" s="67"/>
      <c r="KV229" s="66"/>
      <c r="KW229" s="67"/>
      <c r="KX229" s="66"/>
      <c r="KY229" s="67"/>
      <c r="KZ229" s="66"/>
      <c r="LA229" s="67"/>
      <c r="LB229" s="66"/>
      <c r="LC229" s="67"/>
      <c r="LD229" s="66"/>
      <c r="LE229" s="67"/>
      <c r="LH229" s="3">
        <f t="shared" si="146"/>
        <v>3.7402063065994287</v>
      </c>
      <c r="LI229" s="10">
        <f t="shared" si="149"/>
        <v>0.50195945375349926</v>
      </c>
      <c r="LK229" s="12">
        <f t="shared" si="144"/>
        <v>3.7402063065994287</v>
      </c>
      <c r="LL229" s="10" cm="1">
        <f t="array" ref="LL229">INDEX(drag_functions_data,Q229,(2*chosen_drag_function))*$B$3</f>
        <v>0.50195945375349926</v>
      </c>
      <c r="LO229" s="3" t="e">
        <f t="shared" si="147"/>
        <v>#N/A</v>
      </c>
      <c r="LP229" s="10" t="e">
        <f t="shared" si="150"/>
        <v>#N/A</v>
      </c>
      <c r="LR229" s="12">
        <f t="shared" si="145"/>
        <v>0</v>
      </c>
      <c r="LS229" s="10" cm="1">
        <f t="array" ref="LS229">INDEX(drag_functions_data,Q229,(2*$B$6)) * $B$7</f>
        <v>0</v>
      </c>
    </row>
    <row r="230" spans="17:331" x14ac:dyDescent="0.25">
      <c r="Q230" s="38">
        <f t="shared" si="148"/>
        <v>215</v>
      </c>
      <c r="R230" s="5"/>
      <c r="T230" s="25"/>
      <c r="U230" s="26"/>
      <c r="X230" s="25">
        <v>3.7632231780387002</v>
      </c>
      <c r="Y230" s="26">
        <v>0.50176945612206481</v>
      </c>
      <c r="AA230" s="4"/>
      <c r="AB230" s="5"/>
      <c r="AC230" s="4"/>
      <c r="AF230" s="5"/>
      <c r="AG230" s="4"/>
      <c r="AJ230" s="5"/>
      <c r="AK230" s="4"/>
      <c r="AN230" s="5"/>
      <c r="AO230" s="4"/>
      <c r="AR230" s="5"/>
      <c r="AS230" s="4"/>
      <c r="AT230" s="5"/>
      <c r="AU230" s="4"/>
      <c r="AV230" s="46"/>
      <c r="AW230" s="4"/>
      <c r="AX230" s="5"/>
      <c r="AY230" s="4"/>
      <c r="AZ230" s="5"/>
      <c r="BA230" s="4"/>
      <c r="BB230" s="5"/>
      <c r="BC230" s="4"/>
      <c r="BD230" s="5"/>
      <c r="BE230" s="4"/>
      <c r="BF230" s="5"/>
      <c r="BG230" s="4"/>
      <c r="BH230" s="5"/>
      <c r="BI230" s="4"/>
      <c r="BJ230" s="5"/>
      <c r="BK230" s="4"/>
      <c r="BL230" s="5"/>
      <c r="BM230" s="4"/>
      <c r="BN230" s="5"/>
      <c r="BO230" s="4"/>
      <c r="BR230" s="5"/>
      <c r="BS230" s="4"/>
      <c r="BV230" s="5"/>
      <c r="BW230" s="4"/>
      <c r="BZ230" s="5"/>
      <c r="CA230" s="4"/>
      <c r="CD230" s="5"/>
      <c r="CE230" s="4"/>
      <c r="CF230" s="5"/>
      <c r="CG230" s="4"/>
      <c r="CH230" s="5"/>
      <c r="CI230" s="4"/>
      <c r="CJ230" s="5"/>
      <c r="CL230" s="5"/>
      <c r="CN230" s="5"/>
      <c r="CO230" s="4"/>
      <c r="CP230" s="5"/>
      <c r="CQ230" s="4"/>
      <c r="CR230" s="5"/>
      <c r="CS230" s="4"/>
      <c r="CT230" s="5"/>
      <c r="CU230" s="4"/>
      <c r="CV230" s="5"/>
      <c r="CW230" s="4"/>
      <c r="CX230" s="5"/>
      <c r="CY230" s="4"/>
      <c r="CZ230" s="266"/>
      <c r="DA230" s="267"/>
      <c r="DB230" s="266"/>
      <c r="DC230" s="267"/>
      <c r="DD230" s="266"/>
      <c r="DE230" s="267"/>
      <c r="DF230" s="66"/>
      <c r="DG230" s="67"/>
      <c r="DH230" s="66"/>
      <c r="DI230" s="67"/>
      <c r="DJ230" s="66"/>
      <c r="DK230" s="67"/>
      <c r="DL230" s="66"/>
      <c r="DM230" s="67"/>
      <c r="DN230" s="66"/>
      <c r="DO230" s="67"/>
      <c r="DP230" s="66"/>
      <c r="DQ230" s="67"/>
      <c r="DR230" s="66"/>
      <c r="DS230" s="67"/>
      <c r="DT230" s="66"/>
      <c r="DU230" s="67"/>
      <c r="DV230" s="66"/>
      <c r="DW230" s="67"/>
      <c r="DX230" s="66"/>
      <c r="DY230" s="67"/>
      <c r="DZ230" s="66"/>
      <c r="EA230" s="67"/>
      <c r="EB230" s="66"/>
      <c r="EC230" s="67"/>
      <c r="ED230" s="66"/>
      <c r="EE230" s="67"/>
      <c r="EF230" s="66"/>
      <c r="EG230" s="67"/>
      <c r="EH230" s="66"/>
      <c r="EI230" s="67"/>
      <c r="EJ230" s="66"/>
      <c r="EK230" s="67"/>
      <c r="EL230" s="66"/>
      <c r="EM230" s="67"/>
      <c r="EN230" s="66"/>
      <c r="EO230" s="67"/>
      <c r="EP230" s="66"/>
      <c r="EQ230" s="67"/>
      <c r="ER230" s="66"/>
      <c r="ES230" s="67"/>
      <c r="ET230" s="66"/>
      <c r="EU230" s="67"/>
      <c r="EV230" s="66"/>
      <c r="EW230" s="67"/>
      <c r="EX230" s="66"/>
      <c r="EY230" s="67"/>
      <c r="EZ230" s="66"/>
      <c r="FA230" s="67"/>
      <c r="FB230" s="66"/>
      <c r="FC230" s="67"/>
      <c r="FD230" s="66"/>
      <c r="FE230" s="67"/>
      <c r="FF230" s="66"/>
      <c r="FG230" s="67"/>
      <c r="FH230" s="66"/>
      <c r="FI230" s="67"/>
      <c r="FJ230" s="66"/>
      <c r="FK230" s="67"/>
      <c r="FL230" s="66"/>
      <c r="FM230" s="67"/>
      <c r="FN230" s="66"/>
      <c r="FO230" s="67"/>
      <c r="FP230" s="66"/>
      <c r="FQ230" s="67"/>
      <c r="FR230" s="66"/>
      <c r="FS230" s="67"/>
      <c r="FT230" s="66"/>
      <c r="FU230" s="67"/>
      <c r="FV230" s="66"/>
      <c r="FW230" s="67"/>
      <c r="FX230" s="66"/>
      <c r="FY230" s="67"/>
      <c r="FZ230" s="66"/>
      <c r="GA230" s="67"/>
      <c r="GB230" s="66"/>
      <c r="GC230" s="67"/>
      <c r="GD230" s="66"/>
      <c r="GE230" s="67"/>
      <c r="GF230" s="66"/>
      <c r="GG230" s="67"/>
      <c r="GH230" s="66"/>
      <c r="GI230" s="67"/>
      <c r="GJ230" s="66"/>
      <c r="GK230" s="67"/>
      <c r="GL230" s="66"/>
      <c r="GM230" s="67"/>
      <c r="GN230" s="66"/>
      <c r="GO230" s="67"/>
      <c r="GP230" s="66"/>
      <c r="GQ230" s="67"/>
      <c r="GR230" s="66"/>
      <c r="GS230" s="67"/>
      <c r="GT230" s="66"/>
      <c r="GU230" s="67"/>
      <c r="GV230" s="66"/>
      <c r="GW230" s="67"/>
      <c r="GX230" s="66"/>
      <c r="GY230" s="67"/>
      <c r="GZ230" s="66"/>
      <c r="HA230" s="67"/>
      <c r="HB230" s="66"/>
      <c r="HC230" s="67"/>
      <c r="HD230" s="66"/>
      <c r="HE230" s="67"/>
      <c r="HF230" s="66"/>
      <c r="HG230" s="67"/>
      <c r="HH230" s="66"/>
      <c r="HI230" s="67"/>
      <c r="HJ230" s="66"/>
      <c r="HK230" s="67"/>
      <c r="HL230" s="66"/>
      <c r="HM230" s="67"/>
      <c r="HN230" s="66"/>
      <c r="HO230" s="67"/>
      <c r="HP230" s="66"/>
      <c r="HQ230" s="67"/>
      <c r="HR230" s="66"/>
      <c r="HS230" s="67"/>
      <c r="HT230" s="66"/>
      <c r="HU230" s="67"/>
      <c r="HV230" s="66"/>
      <c r="HW230" s="67"/>
      <c r="HX230" s="66"/>
      <c r="HY230" s="67"/>
      <c r="HZ230" s="66"/>
      <c r="IA230" s="67"/>
      <c r="IB230" s="66"/>
      <c r="IC230" s="67"/>
      <c r="ID230" s="66"/>
      <c r="IE230" s="67"/>
      <c r="IF230" s="66"/>
      <c r="IG230" s="67"/>
      <c r="IH230" s="66"/>
      <c r="II230" s="67"/>
      <c r="IJ230" s="66"/>
      <c r="IK230" s="67"/>
      <c r="IL230" s="66"/>
      <c r="IM230" s="67"/>
      <c r="IN230" s="66"/>
      <c r="IO230" s="67"/>
      <c r="IP230" s="66"/>
      <c r="IQ230" s="67"/>
      <c r="IR230" s="66"/>
      <c r="IS230" s="67"/>
      <c r="IT230" s="66"/>
      <c r="IU230" s="67"/>
      <c r="IV230" s="66"/>
      <c r="IW230" s="67"/>
      <c r="IX230" s="66"/>
      <c r="IY230" s="67"/>
      <c r="IZ230" s="66"/>
      <c r="JA230" s="67"/>
      <c r="JB230" s="66"/>
      <c r="JC230" s="67"/>
      <c r="JD230" s="66"/>
      <c r="JE230" s="67"/>
      <c r="JF230" s="66"/>
      <c r="JG230" s="67"/>
      <c r="JH230" s="66"/>
      <c r="JI230" s="67"/>
      <c r="JJ230" s="66"/>
      <c r="JK230" s="67"/>
      <c r="JL230" s="66"/>
      <c r="JM230" s="67"/>
      <c r="JN230" s="66"/>
      <c r="JO230" s="67"/>
      <c r="JP230" s="66"/>
      <c r="JQ230" s="67"/>
      <c r="JR230" s="66"/>
      <c r="JS230" s="67"/>
      <c r="JT230" s="66"/>
      <c r="JU230" s="67"/>
      <c r="JV230" s="66"/>
      <c r="JW230" s="67"/>
      <c r="JX230" s="66"/>
      <c r="JY230" s="67"/>
      <c r="JZ230" s="66"/>
      <c r="KA230" s="67"/>
      <c r="KB230" s="66"/>
      <c r="KC230" s="67"/>
      <c r="KD230" s="66"/>
      <c r="KE230" s="67"/>
      <c r="KF230" s="66"/>
      <c r="KG230" s="67"/>
      <c r="KH230" s="66"/>
      <c r="KI230" s="67"/>
      <c r="KJ230" s="66"/>
      <c r="KK230" s="67"/>
      <c r="KL230" s="66"/>
      <c r="KM230" s="67"/>
      <c r="KN230" s="66"/>
      <c r="KO230" s="67"/>
      <c r="KP230" s="66"/>
      <c r="KQ230" s="67"/>
      <c r="KR230" s="66"/>
      <c r="KS230" s="67"/>
      <c r="KT230" s="66"/>
      <c r="KU230" s="67"/>
      <c r="KV230" s="66"/>
      <c r="KW230" s="67"/>
      <c r="KX230" s="66"/>
      <c r="KY230" s="67"/>
      <c r="KZ230" s="66"/>
      <c r="LA230" s="67"/>
      <c r="LB230" s="66"/>
      <c r="LC230" s="67"/>
      <c r="LD230" s="66"/>
      <c r="LE230" s="67"/>
      <c r="LH230" s="3">
        <f t="shared" si="146"/>
        <v>3.7632231780387002</v>
      </c>
      <c r="LI230" s="10">
        <f t="shared" si="149"/>
        <v>0.50176945612206481</v>
      </c>
      <c r="LK230" s="12">
        <f t="shared" si="144"/>
        <v>3.7632231780387002</v>
      </c>
      <c r="LL230" s="10" cm="1">
        <f t="array" ref="LL230">INDEX(drag_functions_data,Q230,(2*chosen_drag_function))*$B$3</f>
        <v>0.50176945612206481</v>
      </c>
      <c r="LO230" s="3" t="e">
        <f t="shared" si="147"/>
        <v>#N/A</v>
      </c>
      <c r="LP230" s="10" t="e">
        <f t="shared" si="150"/>
        <v>#N/A</v>
      </c>
      <c r="LR230" s="12">
        <f t="shared" si="145"/>
        <v>0</v>
      </c>
      <c r="LS230" s="10" cm="1">
        <f t="array" ref="LS230">INDEX(drag_functions_data,Q230,(2*$B$6)) * $B$7</f>
        <v>0</v>
      </c>
    </row>
    <row r="231" spans="17:331" x14ac:dyDescent="0.25">
      <c r="Q231" s="38">
        <f t="shared" si="148"/>
        <v>216</v>
      </c>
      <c r="R231" s="5"/>
      <c r="T231" s="25"/>
      <c r="U231" s="26"/>
      <c r="X231" s="25">
        <v>3.7861001253967457</v>
      </c>
      <c r="Y231" s="26">
        <v>0.50161683227224585</v>
      </c>
      <c r="AA231" s="4"/>
      <c r="AB231" s="5"/>
      <c r="AC231" s="4"/>
      <c r="AF231" s="5"/>
      <c r="AG231" s="4"/>
      <c r="AJ231" s="5"/>
      <c r="AK231" s="4"/>
      <c r="AN231" s="5"/>
      <c r="AO231" s="4"/>
      <c r="AR231" s="5"/>
      <c r="AS231" s="4"/>
      <c r="AT231" s="5"/>
      <c r="AU231" s="4"/>
      <c r="AV231" s="46"/>
      <c r="AW231" s="4"/>
      <c r="AX231" s="5"/>
      <c r="AY231" s="4"/>
      <c r="AZ231" s="5"/>
      <c r="BA231" s="4"/>
      <c r="BB231" s="5"/>
      <c r="BC231" s="4"/>
      <c r="BD231" s="5"/>
      <c r="BE231" s="4"/>
      <c r="BF231" s="5"/>
      <c r="BG231" s="4"/>
      <c r="BH231" s="5"/>
      <c r="BI231" s="4"/>
      <c r="BJ231" s="5"/>
      <c r="BK231" s="4"/>
      <c r="BL231" s="5"/>
      <c r="BM231" s="4"/>
      <c r="BN231" s="5"/>
      <c r="BO231" s="4"/>
      <c r="BR231" s="5"/>
      <c r="BS231" s="4"/>
      <c r="BV231" s="5"/>
      <c r="BW231" s="4"/>
      <c r="BZ231" s="5"/>
      <c r="CA231" s="4"/>
      <c r="CD231" s="5"/>
      <c r="CE231" s="4"/>
      <c r="CF231" s="5"/>
      <c r="CG231" s="4"/>
      <c r="CH231" s="5"/>
      <c r="CI231" s="4"/>
      <c r="CJ231" s="5"/>
      <c r="CL231" s="5"/>
      <c r="CN231" s="5"/>
      <c r="CO231" s="4"/>
      <c r="CP231" s="5"/>
      <c r="CQ231" s="4"/>
      <c r="CR231" s="5"/>
      <c r="CS231" s="4"/>
      <c r="CT231" s="5"/>
      <c r="CU231" s="4"/>
      <c r="CV231" s="5"/>
      <c r="CW231" s="4"/>
      <c r="CX231" s="5"/>
      <c r="CY231" s="4"/>
      <c r="CZ231" s="266"/>
      <c r="DA231" s="267"/>
      <c r="DB231" s="266"/>
      <c r="DC231" s="267"/>
      <c r="DD231" s="266"/>
      <c r="DE231" s="267"/>
      <c r="DF231" s="66"/>
      <c r="DG231" s="67"/>
      <c r="DH231" s="66"/>
      <c r="DI231" s="67"/>
      <c r="DJ231" s="66"/>
      <c r="DK231" s="67"/>
      <c r="DL231" s="66"/>
      <c r="DM231" s="67"/>
      <c r="DN231" s="66"/>
      <c r="DO231" s="67"/>
      <c r="DP231" s="66"/>
      <c r="DQ231" s="67"/>
      <c r="DR231" s="66"/>
      <c r="DS231" s="67"/>
      <c r="DT231" s="66"/>
      <c r="DU231" s="67"/>
      <c r="DV231" s="66"/>
      <c r="DW231" s="67"/>
      <c r="DX231" s="66"/>
      <c r="DY231" s="67"/>
      <c r="DZ231" s="66"/>
      <c r="EA231" s="67"/>
      <c r="EB231" s="66"/>
      <c r="EC231" s="67"/>
      <c r="ED231" s="66"/>
      <c r="EE231" s="67"/>
      <c r="EF231" s="66"/>
      <c r="EG231" s="67"/>
      <c r="EH231" s="66"/>
      <c r="EI231" s="67"/>
      <c r="EJ231" s="66"/>
      <c r="EK231" s="67"/>
      <c r="EL231" s="66"/>
      <c r="EM231" s="67"/>
      <c r="EN231" s="66"/>
      <c r="EO231" s="67"/>
      <c r="EP231" s="66"/>
      <c r="EQ231" s="67"/>
      <c r="ER231" s="66"/>
      <c r="ES231" s="67"/>
      <c r="ET231" s="66"/>
      <c r="EU231" s="67"/>
      <c r="EV231" s="66"/>
      <c r="EW231" s="67"/>
      <c r="EX231" s="66"/>
      <c r="EY231" s="67"/>
      <c r="EZ231" s="66"/>
      <c r="FA231" s="67"/>
      <c r="FB231" s="66"/>
      <c r="FC231" s="67"/>
      <c r="FD231" s="66"/>
      <c r="FE231" s="67"/>
      <c r="FF231" s="66"/>
      <c r="FG231" s="67"/>
      <c r="FH231" s="66"/>
      <c r="FI231" s="67"/>
      <c r="FJ231" s="66"/>
      <c r="FK231" s="67"/>
      <c r="FL231" s="66"/>
      <c r="FM231" s="67"/>
      <c r="FN231" s="66"/>
      <c r="FO231" s="67"/>
      <c r="FP231" s="66"/>
      <c r="FQ231" s="67"/>
      <c r="FR231" s="66"/>
      <c r="FS231" s="67"/>
      <c r="FT231" s="66"/>
      <c r="FU231" s="67"/>
      <c r="FV231" s="66"/>
      <c r="FW231" s="67"/>
      <c r="FX231" s="66"/>
      <c r="FY231" s="67"/>
      <c r="FZ231" s="66"/>
      <c r="GA231" s="67"/>
      <c r="GB231" s="66"/>
      <c r="GC231" s="67"/>
      <c r="GD231" s="66"/>
      <c r="GE231" s="67"/>
      <c r="GF231" s="66"/>
      <c r="GG231" s="67"/>
      <c r="GH231" s="66"/>
      <c r="GI231" s="67"/>
      <c r="GJ231" s="66"/>
      <c r="GK231" s="67"/>
      <c r="GL231" s="66"/>
      <c r="GM231" s="67"/>
      <c r="GN231" s="66"/>
      <c r="GO231" s="67"/>
      <c r="GP231" s="66"/>
      <c r="GQ231" s="67"/>
      <c r="GR231" s="66"/>
      <c r="GS231" s="67"/>
      <c r="GT231" s="66"/>
      <c r="GU231" s="67"/>
      <c r="GV231" s="66"/>
      <c r="GW231" s="67"/>
      <c r="GX231" s="66"/>
      <c r="GY231" s="67"/>
      <c r="GZ231" s="66"/>
      <c r="HA231" s="67"/>
      <c r="HB231" s="66"/>
      <c r="HC231" s="67"/>
      <c r="HD231" s="66"/>
      <c r="HE231" s="67"/>
      <c r="HF231" s="66"/>
      <c r="HG231" s="67"/>
      <c r="HH231" s="66"/>
      <c r="HI231" s="67"/>
      <c r="HJ231" s="66"/>
      <c r="HK231" s="67"/>
      <c r="HL231" s="66"/>
      <c r="HM231" s="67"/>
      <c r="HN231" s="66"/>
      <c r="HO231" s="67"/>
      <c r="HP231" s="66"/>
      <c r="HQ231" s="67"/>
      <c r="HR231" s="66"/>
      <c r="HS231" s="67"/>
      <c r="HT231" s="66"/>
      <c r="HU231" s="67"/>
      <c r="HV231" s="66"/>
      <c r="HW231" s="67"/>
      <c r="HX231" s="66"/>
      <c r="HY231" s="67"/>
      <c r="HZ231" s="66"/>
      <c r="IA231" s="67"/>
      <c r="IB231" s="66"/>
      <c r="IC231" s="67"/>
      <c r="ID231" s="66"/>
      <c r="IE231" s="67"/>
      <c r="IF231" s="66"/>
      <c r="IG231" s="67"/>
      <c r="IH231" s="66"/>
      <c r="II231" s="67"/>
      <c r="IJ231" s="66"/>
      <c r="IK231" s="67"/>
      <c r="IL231" s="66"/>
      <c r="IM231" s="67"/>
      <c r="IN231" s="66"/>
      <c r="IO231" s="67"/>
      <c r="IP231" s="66"/>
      <c r="IQ231" s="67"/>
      <c r="IR231" s="66"/>
      <c r="IS231" s="67"/>
      <c r="IT231" s="66"/>
      <c r="IU231" s="67"/>
      <c r="IV231" s="66"/>
      <c r="IW231" s="67"/>
      <c r="IX231" s="66"/>
      <c r="IY231" s="67"/>
      <c r="IZ231" s="66"/>
      <c r="JA231" s="67"/>
      <c r="JB231" s="66"/>
      <c r="JC231" s="67"/>
      <c r="JD231" s="66"/>
      <c r="JE231" s="67"/>
      <c r="JF231" s="66"/>
      <c r="JG231" s="67"/>
      <c r="JH231" s="66"/>
      <c r="JI231" s="67"/>
      <c r="JJ231" s="66"/>
      <c r="JK231" s="67"/>
      <c r="JL231" s="66"/>
      <c r="JM231" s="67"/>
      <c r="JN231" s="66"/>
      <c r="JO231" s="67"/>
      <c r="JP231" s="66"/>
      <c r="JQ231" s="67"/>
      <c r="JR231" s="66"/>
      <c r="JS231" s="67"/>
      <c r="JT231" s="66"/>
      <c r="JU231" s="67"/>
      <c r="JV231" s="66"/>
      <c r="JW231" s="67"/>
      <c r="JX231" s="66"/>
      <c r="JY231" s="67"/>
      <c r="JZ231" s="66"/>
      <c r="KA231" s="67"/>
      <c r="KB231" s="66"/>
      <c r="KC231" s="67"/>
      <c r="KD231" s="66"/>
      <c r="KE231" s="67"/>
      <c r="KF231" s="66"/>
      <c r="KG231" s="67"/>
      <c r="KH231" s="66"/>
      <c r="KI231" s="67"/>
      <c r="KJ231" s="66"/>
      <c r="KK231" s="67"/>
      <c r="KL231" s="66"/>
      <c r="KM231" s="67"/>
      <c r="KN231" s="66"/>
      <c r="KO231" s="67"/>
      <c r="KP231" s="66"/>
      <c r="KQ231" s="67"/>
      <c r="KR231" s="66"/>
      <c r="KS231" s="67"/>
      <c r="KT231" s="66"/>
      <c r="KU231" s="67"/>
      <c r="KV231" s="66"/>
      <c r="KW231" s="67"/>
      <c r="KX231" s="66"/>
      <c r="KY231" s="67"/>
      <c r="KZ231" s="66"/>
      <c r="LA231" s="67"/>
      <c r="LB231" s="66"/>
      <c r="LC231" s="67"/>
      <c r="LD231" s="66"/>
      <c r="LE231" s="67"/>
      <c r="LH231" s="3">
        <f t="shared" si="146"/>
        <v>3.7861001253967457</v>
      </c>
      <c r="LI231" s="10">
        <f t="shared" si="149"/>
        <v>0.50161683227224585</v>
      </c>
      <c r="LK231" s="12">
        <f t="shared" si="144"/>
        <v>3.7861001253967457</v>
      </c>
      <c r="LL231" s="10" cm="1">
        <f t="array" ref="LL231">INDEX(drag_functions_data,Q231,(2*chosen_drag_function))*$B$3</f>
        <v>0.50161683227224585</v>
      </c>
      <c r="LO231" s="3" t="e">
        <f t="shared" si="147"/>
        <v>#N/A</v>
      </c>
      <c r="LP231" s="10" t="e">
        <f t="shared" si="150"/>
        <v>#N/A</v>
      </c>
      <c r="LR231" s="12">
        <f t="shared" si="145"/>
        <v>0</v>
      </c>
      <c r="LS231" s="10" cm="1">
        <f t="array" ref="LS231">INDEX(drag_functions_data,Q231,(2*$B$6)) * $B$7</f>
        <v>0</v>
      </c>
    </row>
    <row r="232" spans="17:331" x14ac:dyDescent="0.25">
      <c r="Q232" s="38">
        <f t="shared" si="148"/>
        <v>217</v>
      </c>
      <c r="R232" s="5"/>
      <c r="T232" s="25"/>
      <c r="U232" s="26"/>
      <c r="X232" s="25">
        <v>3.808839669942909</v>
      </c>
      <c r="Y232" s="26">
        <v>0.50150065482121042</v>
      </c>
      <c r="AA232" s="4"/>
      <c r="AB232" s="5"/>
      <c r="AC232" s="4"/>
      <c r="AF232" s="5"/>
      <c r="AG232" s="4"/>
      <c r="AJ232" s="5"/>
      <c r="AK232" s="4"/>
      <c r="AN232" s="5"/>
      <c r="AO232" s="4"/>
      <c r="AR232" s="5"/>
      <c r="AS232" s="4"/>
      <c r="AT232" s="5"/>
      <c r="AU232" s="4"/>
      <c r="AV232" s="46"/>
      <c r="AW232" s="4"/>
      <c r="AX232" s="5"/>
      <c r="AY232" s="4"/>
      <c r="AZ232" s="5"/>
      <c r="BA232" s="4"/>
      <c r="BB232" s="5"/>
      <c r="BC232" s="4"/>
      <c r="BD232" s="5"/>
      <c r="BE232" s="4"/>
      <c r="BF232" s="5"/>
      <c r="BG232" s="4"/>
      <c r="BH232" s="5"/>
      <c r="BI232" s="4"/>
      <c r="BJ232" s="5"/>
      <c r="BK232" s="4"/>
      <c r="BL232" s="5"/>
      <c r="BM232" s="4"/>
      <c r="BN232" s="5"/>
      <c r="BO232" s="4"/>
      <c r="BR232" s="5"/>
      <c r="BS232" s="4"/>
      <c r="BV232" s="5"/>
      <c r="BW232" s="4"/>
      <c r="BZ232" s="5"/>
      <c r="CA232" s="4"/>
      <c r="CD232" s="5"/>
      <c r="CE232" s="4"/>
      <c r="CF232" s="5"/>
      <c r="CG232" s="4"/>
      <c r="CH232" s="5"/>
      <c r="CI232" s="4"/>
      <c r="CJ232" s="5"/>
      <c r="CL232" s="5"/>
      <c r="CN232" s="5"/>
      <c r="CO232" s="4"/>
      <c r="CP232" s="5"/>
      <c r="CQ232" s="4"/>
      <c r="CR232" s="5"/>
      <c r="CS232" s="4"/>
      <c r="CT232" s="5"/>
      <c r="CU232" s="4"/>
      <c r="CV232" s="5"/>
      <c r="CW232" s="4"/>
      <c r="CX232" s="5"/>
      <c r="CY232" s="4"/>
      <c r="CZ232" s="266"/>
      <c r="DA232" s="267"/>
      <c r="DB232" s="266"/>
      <c r="DC232" s="267"/>
      <c r="DD232" s="266"/>
      <c r="DE232" s="267"/>
      <c r="DF232" s="66"/>
      <c r="DG232" s="67"/>
      <c r="DH232" s="66"/>
      <c r="DI232" s="67"/>
      <c r="DJ232" s="66"/>
      <c r="DK232" s="67"/>
      <c r="DL232" s="66"/>
      <c r="DM232" s="67"/>
      <c r="DN232" s="66"/>
      <c r="DO232" s="67"/>
      <c r="DP232" s="66"/>
      <c r="DQ232" s="67"/>
      <c r="DR232" s="66"/>
      <c r="DS232" s="67"/>
      <c r="DT232" s="66"/>
      <c r="DU232" s="67"/>
      <c r="DV232" s="66"/>
      <c r="DW232" s="67"/>
      <c r="DX232" s="66"/>
      <c r="DY232" s="67"/>
      <c r="DZ232" s="66"/>
      <c r="EA232" s="67"/>
      <c r="EB232" s="66"/>
      <c r="EC232" s="67"/>
      <c r="ED232" s="66"/>
      <c r="EE232" s="67"/>
      <c r="EF232" s="66"/>
      <c r="EG232" s="67"/>
      <c r="EH232" s="66"/>
      <c r="EI232" s="67"/>
      <c r="EJ232" s="66"/>
      <c r="EK232" s="67"/>
      <c r="EL232" s="66"/>
      <c r="EM232" s="67"/>
      <c r="EN232" s="66"/>
      <c r="EO232" s="67"/>
      <c r="EP232" s="66"/>
      <c r="EQ232" s="67"/>
      <c r="ER232" s="66"/>
      <c r="ES232" s="67"/>
      <c r="ET232" s="66"/>
      <c r="EU232" s="67"/>
      <c r="EV232" s="66"/>
      <c r="EW232" s="67"/>
      <c r="EX232" s="66"/>
      <c r="EY232" s="67"/>
      <c r="EZ232" s="66"/>
      <c r="FA232" s="67"/>
      <c r="FB232" s="66"/>
      <c r="FC232" s="67"/>
      <c r="FD232" s="66"/>
      <c r="FE232" s="67"/>
      <c r="FF232" s="66"/>
      <c r="FG232" s="67"/>
      <c r="FH232" s="66"/>
      <c r="FI232" s="67"/>
      <c r="FJ232" s="66"/>
      <c r="FK232" s="67"/>
      <c r="FL232" s="66"/>
      <c r="FM232" s="67"/>
      <c r="FN232" s="66"/>
      <c r="FO232" s="67"/>
      <c r="FP232" s="66"/>
      <c r="FQ232" s="67"/>
      <c r="FR232" s="66"/>
      <c r="FS232" s="67"/>
      <c r="FT232" s="66"/>
      <c r="FU232" s="67"/>
      <c r="FV232" s="66"/>
      <c r="FW232" s="67"/>
      <c r="FX232" s="66"/>
      <c r="FY232" s="67"/>
      <c r="FZ232" s="66"/>
      <c r="GA232" s="67"/>
      <c r="GB232" s="66"/>
      <c r="GC232" s="67"/>
      <c r="GD232" s="66"/>
      <c r="GE232" s="67"/>
      <c r="GF232" s="66"/>
      <c r="GG232" s="67"/>
      <c r="GH232" s="66"/>
      <c r="GI232" s="67"/>
      <c r="GJ232" s="66"/>
      <c r="GK232" s="67"/>
      <c r="GL232" s="66"/>
      <c r="GM232" s="67"/>
      <c r="GN232" s="66"/>
      <c r="GO232" s="67"/>
      <c r="GP232" s="66"/>
      <c r="GQ232" s="67"/>
      <c r="GR232" s="66"/>
      <c r="GS232" s="67"/>
      <c r="GT232" s="66"/>
      <c r="GU232" s="67"/>
      <c r="GV232" s="66"/>
      <c r="GW232" s="67"/>
      <c r="GX232" s="66"/>
      <c r="GY232" s="67"/>
      <c r="GZ232" s="66"/>
      <c r="HA232" s="67"/>
      <c r="HB232" s="66"/>
      <c r="HC232" s="67"/>
      <c r="HD232" s="66"/>
      <c r="HE232" s="67"/>
      <c r="HF232" s="66"/>
      <c r="HG232" s="67"/>
      <c r="HH232" s="66"/>
      <c r="HI232" s="67"/>
      <c r="HJ232" s="66"/>
      <c r="HK232" s="67"/>
      <c r="HL232" s="66"/>
      <c r="HM232" s="67"/>
      <c r="HN232" s="66"/>
      <c r="HO232" s="67"/>
      <c r="HP232" s="66"/>
      <c r="HQ232" s="67"/>
      <c r="HR232" s="66"/>
      <c r="HS232" s="67"/>
      <c r="HT232" s="66"/>
      <c r="HU232" s="67"/>
      <c r="HV232" s="66"/>
      <c r="HW232" s="67"/>
      <c r="HX232" s="66"/>
      <c r="HY232" s="67"/>
      <c r="HZ232" s="66"/>
      <c r="IA232" s="67"/>
      <c r="IB232" s="66"/>
      <c r="IC232" s="67"/>
      <c r="ID232" s="66"/>
      <c r="IE232" s="67"/>
      <c r="IF232" s="66"/>
      <c r="IG232" s="67"/>
      <c r="IH232" s="66"/>
      <c r="II232" s="67"/>
      <c r="IJ232" s="66"/>
      <c r="IK232" s="67"/>
      <c r="IL232" s="66"/>
      <c r="IM232" s="67"/>
      <c r="IN232" s="66"/>
      <c r="IO232" s="67"/>
      <c r="IP232" s="66"/>
      <c r="IQ232" s="67"/>
      <c r="IR232" s="66"/>
      <c r="IS232" s="67"/>
      <c r="IT232" s="66"/>
      <c r="IU232" s="67"/>
      <c r="IV232" s="66"/>
      <c r="IW232" s="67"/>
      <c r="IX232" s="66"/>
      <c r="IY232" s="67"/>
      <c r="IZ232" s="66"/>
      <c r="JA232" s="67"/>
      <c r="JB232" s="66"/>
      <c r="JC232" s="67"/>
      <c r="JD232" s="66"/>
      <c r="JE232" s="67"/>
      <c r="JF232" s="66"/>
      <c r="JG232" s="67"/>
      <c r="JH232" s="66"/>
      <c r="JI232" s="67"/>
      <c r="JJ232" s="66"/>
      <c r="JK232" s="67"/>
      <c r="JL232" s="66"/>
      <c r="JM232" s="67"/>
      <c r="JN232" s="66"/>
      <c r="JO232" s="67"/>
      <c r="JP232" s="66"/>
      <c r="JQ232" s="67"/>
      <c r="JR232" s="66"/>
      <c r="JS232" s="67"/>
      <c r="JT232" s="66"/>
      <c r="JU232" s="67"/>
      <c r="JV232" s="66"/>
      <c r="JW232" s="67"/>
      <c r="JX232" s="66"/>
      <c r="JY232" s="67"/>
      <c r="JZ232" s="66"/>
      <c r="KA232" s="67"/>
      <c r="KB232" s="66"/>
      <c r="KC232" s="67"/>
      <c r="KD232" s="66"/>
      <c r="KE232" s="67"/>
      <c r="KF232" s="66"/>
      <c r="KG232" s="67"/>
      <c r="KH232" s="66"/>
      <c r="KI232" s="67"/>
      <c r="KJ232" s="66"/>
      <c r="KK232" s="67"/>
      <c r="KL232" s="66"/>
      <c r="KM232" s="67"/>
      <c r="KN232" s="66"/>
      <c r="KO232" s="67"/>
      <c r="KP232" s="66"/>
      <c r="KQ232" s="67"/>
      <c r="KR232" s="66"/>
      <c r="KS232" s="67"/>
      <c r="KT232" s="66"/>
      <c r="KU232" s="67"/>
      <c r="KV232" s="66"/>
      <c r="KW232" s="67"/>
      <c r="KX232" s="66"/>
      <c r="KY232" s="67"/>
      <c r="KZ232" s="66"/>
      <c r="LA232" s="67"/>
      <c r="LB232" s="66"/>
      <c r="LC232" s="67"/>
      <c r="LD232" s="66"/>
      <c r="LE232" s="67"/>
      <c r="LH232" s="3">
        <f t="shared" si="146"/>
        <v>3.808839669942909</v>
      </c>
      <c r="LI232" s="10">
        <f t="shared" si="149"/>
        <v>0.50150065482121042</v>
      </c>
      <c r="LK232" s="12">
        <f t="shared" si="144"/>
        <v>3.808839669942909</v>
      </c>
      <c r="LL232" s="10" cm="1">
        <f t="array" ref="LL232">INDEX(drag_functions_data,Q232,(2*chosen_drag_function))*$B$3</f>
        <v>0.50150065482121042</v>
      </c>
      <c r="LO232" s="3" t="e">
        <f t="shared" si="147"/>
        <v>#N/A</v>
      </c>
      <c r="LP232" s="10" t="e">
        <f t="shared" si="150"/>
        <v>#N/A</v>
      </c>
      <c r="LR232" s="12">
        <f t="shared" si="145"/>
        <v>0</v>
      </c>
      <c r="LS232" s="10" cm="1">
        <f t="array" ref="LS232">INDEX(drag_functions_data,Q232,(2*$B$6)) * $B$7</f>
        <v>0</v>
      </c>
    </row>
    <row r="233" spans="17:331" x14ac:dyDescent="0.25">
      <c r="Q233" s="38">
        <f t="shared" si="148"/>
        <v>218</v>
      </c>
      <c r="R233" s="5"/>
      <c r="T233" s="25"/>
      <c r="U233" s="26"/>
      <c r="X233" s="25">
        <v>3.8539162646500147</v>
      </c>
      <c r="Y233" s="26">
        <v>0.50125869814450341</v>
      </c>
      <c r="AA233" s="4"/>
      <c r="AB233" s="5"/>
      <c r="AC233" s="4"/>
      <c r="AF233" s="5"/>
      <c r="AG233" s="4"/>
      <c r="AJ233" s="5"/>
      <c r="AK233" s="4"/>
      <c r="AN233" s="5"/>
      <c r="AO233" s="4"/>
      <c r="AR233" s="5"/>
      <c r="AS233" s="4"/>
      <c r="AT233" s="5"/>
      <c r="AU233" s="4"/>
      <c r="AV233" s="46"/>
      <c r="AW233" s="4"/>
      <c r="AX233" s="5"/>
      <c r="AY233" s="4"/>
      <c r="AZ233" s="5"/>
      <c r="BA233" s="4"/>
      <c r="BB233" s="5"/>
      <c r="BC233" s="4"/>
      <c r="BD233" s="5"/>
      <c r="BE233" s="4"/>
      <c r="BF233" s="5"/>
      <c r="BG233" s="4"/>
      <c r="BH233" s="5"/>
      <c r="BI233" s="4"/>
      <c r="BJ233" s="5"/>
      <c r="BK233" s="4"/>
      <c r="BL233" s="5"/>
      <c r="BM233" s="4"/>
      <c r="BN233" s="5"/>
      <c r="BO233" s="4"/>
      <c r="BR233" s="5"/>
      <c r="BS233" s="4"/>
      <c r="BV233" s="5"/>
      <c r="BW233" s="4"/>
      <c r="BZ233" s="5"/>
      <c r="CA233" s="4"/>
      <c r="CD233" s="5"/>
      <c r="CE233" s="4"/>
      <c r="CF233" s="5"/>
      <c r="CG233" s="4"/>
      <c r="CH233" s="5"/>
      <c r="CI233" s="4"/>
      <c r="CJ233" s="5"/>
      <c r="CL233" s="5"/>
      <c r="CN233" s="5"/>
      <c r="CO233" s="4"/>
      <c r="CP233" s="5"/>
      <c r="CQ233" s="4"/>
      <c r="CR233" s="5"/>
      <c r="CS233" s="4"/>
      <c r="CT233" s="5"/>
      <c r="CU233" s="4"/>
      <c r="CV233" s="5"/>
      <c r="CW233" s="4"/>
      <c r="CX233" s="5"/>
      <c r="CY233" s="4"/>
      <c r="CZ233" s="266"/>
      <c r="DA233" s="267"/>
      <c r="DB233" s="266"/>
      <c r="DC233" s="267"/>
      <c r="DD233" s="266"/>
      <c r="DE233" s="267"/>
      <c r="DF233" s="66"/>
      <c r="DG233" s="67"/>
      <c r="DH233" s="66"/>
      <c r="DI233" s="67"/>
      <c r="DJ233" s="66"/>
      <c r="DK233" s="67"/>
      <c r="DL233" s="66"/>
      <c r="DM233" s="67"/>
      <c r="DN233" s="66"/>
      <c r="DO233" s="67"/>
      <c r="DP233" s="66"/>
      <c r="DQ233" s="67"/>
      <c r="DR233" s="66"/>
      <c r="DS233" s="67"/>
      <c r="DT233" s="66"/>
      <c r="DU233" s="67"/>
      <c r="DV233" s="66"/>
      <c r="DW233" s="67"/>
      <c r="DX233" s="66"/>
      <c r="DY233" s="67"/>
      <c r="DZ233" s="66"/>
      <c r="EA233" s="67"/>
      <c r="EB233" s="66"/>
      <c r="EC233" s="67"/>
      <c r="ED233" s="66"/>
      <c r="EE233" s="67"/>
      <c r="EF233" s="66"/>
      <c r="EG233" s="67"/>
      <c r="EH233" s="66"/>
      <c r="EI233" s="67"/>
      <c r="EJ233" s="66"/>
      <c r="EK233" s="67"/>
      <c r="EL233" s="66"/>
      <c r="EM233" s="67"/>
      <c r="EN233" s="66"/>
      <c r="EO233" s="67"/>
      <c r="EP233" s="66"/>
      <c r="EQ233" s="67"/>
      <c r="ER233" s="66"/>
      <c r="ES233" s="67"/>
      <c r="ET233" s="66"/>
      <c r="EU233" s="67"/>
      <c r="EV233" s="66"/>
      <c r="EW233" s="67"/>
      <c r="EX233" s="66"/>
      <c r="EY233" s="67"/>
      <c r="EZ233" s="66"/>
      <c r="FA233" s="67"/>
      <c r="FB233" s="66"/>
      <c r="FC233" s="67"/>
      <c r="FD233" s="66"/>
      <c r="FE233" s="67"/>
      <c r="FF233" s="66"/>
      <c r="FG233" s="67"/>
      <c r="FH233" s="66"/>
      <c r="FI233" s="67"/>
      <c r="FJ233" s="66"/>
      <c r="FK233" s="67"/>
      <c r="FL233" s="66"/>
      <c r="FM233" s="67"/>
      <c r="FN233" s="66"/>
      <c r="FO233" s="67"/>
      <c r="FP233" s="66"/>
      <c r="FQ233" s="67"/>
      <c r="FR233" s="66"/>
      <c r="FS233" s="67"/>
      <c r="FT233" s="66"/>
      <c r="FU233" s="67"/>
      <c r="FV233" s="66"/>
      <c r="FW233" s="67"/>
      <c r="FX233" s="66"/>
      <c r="FY233" s="67"/>
      <c r="FZ233" s="66"/>
      <c r="GA233" s="67"/>
      <c r="GB233" s="66"/>
      <c r="GC233" s="67"/>
      <c r="GD233" s="66"/>
      <c r="GE233" s="67"/>
      <c r="GF233" s="66"/>
      <c r="GG233" s="67"/>
      <c r="GH233" s="66"/>
      <c r="GI233" s="67"/>
      <c r="GJ233" s="66"/>
      <c r="GK233" s="67"/>
      <c r="GL233" s="66"/>
      <c r="GM233" s="67"/>
      <c r="GN233" s="66"/>
      <c r="GO233" s="67"/>
      <c r="GP233" s="66"/>
      <c r="GQ233" s="67"/>
      <c r="GR233" s="66"/>
      <c r="GS233" s="67"/>
      <c r="GT233" s="66"/>
      <c r="GU233" s="67"/>
      <c r="GV233" s="66"/>
      <c r="GW233" s="67"/>
      <c r="GX233" s="66"/>
      <c r="GY233" s="67"/>
      <c r="GZ233" s="66"/>
      <c r="HA233" s="67"/>
      <c r="HB233" s="66"/>
      <c r="HC233" s="67"/>
      <c r="HD233" s="66"/>
      <c r="HE233" s="67"/>
      <c r="HF233" s="66"/>
      <c r="HG233" s="67"/>
      <c r="HH233" s="66"/>
      <c r="HI233" s="67"/>
      <c r="HJ233" s="66"/>
      <c r="HK233" s="67"/>
      <c r="HL233" s="66"/>
      <c r="HM233" s="67"/>
      <c r="HN233" s="66"/>
      <c r="HO233" s="67"/>
      <c r="HP233" s="66"/>
      <c r="HQ233" s="67"/>
      <c r="HR233" s="66"/>
      <c r="HS233" s="67"/>
      <c r="HT233" s="66"/>
      <c r="HU233" s="67"/>
      <c r="HV233" s="66"/>
      <c r="HW233" s="67"/>
      <c r="HX233" s="66"/>
      <c r="HY233" s="67"/>
      <c r="HZ233" s="66"/>
      <c r="IA233" s="67"/>
      <c r="IB233" s="66"/>
      <c r="IC233" s="67"/>
      <c r="ID233" s="66"/>
      <c r="IE233" s="67"/>
      <c r="IF233" s="66"/>
      <c r="IG233" s="67"/>
      <c r="IH233" s="66"/>
      <c r="II233" s="67"/>
      <c r="IJ233" s="66"/>
      <c r="IK233" s="67"/>
      <c r="IL233" s="66"/>
      <c r="IM233" s="67"/>
      <c r="IN233" s="66"/>
      <c r="IO233" s="67"/>
      <c r="IP233" s="66"/>
      <c r="IQ233" s="67"/>
      <c r="IR233" s="66"/>
      <c r="IS233" s="67"/>
      <c r="IT233" s="66"/>
      <c r="IU233" s="67"/>
      <c r="IV233" s="66"/>
      <c r="IW233" s="67"/>
      <c r="IX233" s="66"/>
      <c r="IY233" s="67"/>
      <c r="IZ233" s="66"/>
      <c r="JA233" s="67"/>
      <c r="JB233" s="66"/>
      <c r="JC233" s="67"/>
      <c r="JD233" s="66"/>
      <c r="JE233" s="67"/>
      <c r="JF233" s="66"/>
      <c r="JG233" s="67"/>
      <c r="JH233" s="66"/>
      <c r="JI233" s="67"/>
      <c r="JJ233" s="66"/>
      <c r="JK233" s="67"/>
      <c r="JL233" s="66"/>
      <c r="JM233" s="67"/>
      <c r="JN233" s="66"/>
      <c r="JO233" s="67"/>
      <c r="JP233" s="66"/>
      <c r="JQ233" s="67"/>
      <c r="JR233" s="66"/>
      <c r="JS233" s="67"/>
      <c r="JT233" s="66"/>
      <c r="JU233" s="67"/>
      <c r="JV233" s="66"/>
      <c r="JW233" s="67"/>
      <c r="JX233" s="66"/>
      <c r="JY233" s="67"/>
      <c r="JZ233" s="66"/>
      <c r="KA233" s="67"/>
      <c r="KB233" s="66"/>
      <c r="KC233" s="67"/>
      <c r="KD233" s="66"/>
      <c r="KE233" s="67"/>
      <c r="KF233" s="66"/>
      <c r="KG233" s="67"/>
      <c r="KH233" s="66"/>
      <c r="KI233" s="67"/>
      <c r="KJ233" s="66"/>
      <c r="KK233" s="67"/>
      <c r="KL233" s="66"/>
      <c r="KM233" s="67"/>
      <c r="KN233" s="66"/>
      <c r="KO233" s="67"/>
      <c r="KP233" s="66"/>
      <c r="KQ233" s="67"/>
      <c r="KR233" s="66"/>
      <c r="KS233" s="67"/>
      <c r="KT233" s="66"/>
      <c r="KU233" s="67"/>
      <c r="KV233" s="66"/>
      <c r="KW233" s="67"/>
      <c r="KX233" s="66"/>
      <c r="KY233" s="67"/>
      <c r="KZ233" s="66"/>
      <c r="LA233" s="67"/>
      <c r="LB233" s="66"/>
      <c r="LC233" s="67"/>
      <c r="LD233" s="66"/>
      <c r="LE233" s="67"/>
      <c r="LH233" s="3">
        <f t="shared" si="146"/>
        <v>3.8539162646500147</v>
      </c>
      <c r="LI233" s="10">
        <f t="shared" si="149"/>
        <v>0.50125869814450341</v>
      </c>
      <c r="LK233" s="12">
        <f t="shared" si="144"/>
        <v>3.8539162646500147</v>
      </c>
      <c r="LL233" s="10" cm="1">
        <f t="array" ref="LL233">INDEX(drag_functions_data,Q233,(2*chosen_drag_function))*$B$3</f>
        <v>0.50125869814450341</v>
      </c>
      <c r="LO233" s="3" t="e">
        <f t="shared" si="147"/>
        <v>#N/A</v>
      </c>
      <c r="LP233" s="10" t="e">
        <f t="shared" si="150"/>
        <v>#N/A</v>
      </c>
      <c r="LR233" s="12">
        <f t="shared" si="145"/>
        <v>0</v>
      </c>
      <c r="LS233" s="10" cm="1">
        <f t="array" ref="LS233">INDEX(drag_functions_data,Q233,(2*$B$6)) * $B$7</f>
        <v>0</v>
      </c>
    </row>
    <row r="234" spans="17:331" x14ac:dyDescent="0.25">
      <c r="Q234" s="38">
        <f t="shared" si="148"/>
        <v>219</v>
      </c>
      <c r="R234" s="5"/>
      <c r="T234" s="25"/>
      <c r="U234" s="26"/>
      <c r="X234" s="25">
        <v>3.8762579953784657</v>
      </c>
      <c r="Y234" s="26">
        <v>0.50113129088057007</v>
      </c>
      <c r="AA234" s="4"/>
      <c r="AB234" s="5"/>
      <c r="AC234" s="4"/>
      <c r="AF234" s="5"/>
      <c r="AG234" s="4"/>
      <c r="AJ234" s="5"/>
      <c r="AK234" s="4"/>
      <c r="AN234" s="5"/>
      <c r="AO234" s="4"/>
      <c r="AR234" s="5"/>
      <c r="AS234" s="4"/>
      <c r="AT234" s="5"/>
      <c r="AU234" s="4"/>
      <c r="AV234" s="46"/>
      <c r="AW234" s="4"/>
      <c r="AX234" s="5"/>
      <c r="AY234" s="4"/>
      <c r="AZ234" s="5"/>
      <c r="BA234" s="4"/>
      <c r="BB234" s="5"/>
      <c r="BC234" s="4"/>
      <c r="BD234" s="5"/>
      <c r="BE234" s="4"/>
      <c r="BF234" s="5"/>
      <c r="BG234" s="4"/>
      <c r="BH234" s="5"/>
      <c r="BI234" s="4"/>
      <c r="BJ234" s="5"/>
      <c r="BK234" s="4"/>
      <c r="BL234" s="5"/>
      <c r="BM234" s="4"/>
      <c r="BN234" s="5"/>
      <c r="BO234" s="4"/>
      <c r="BR234" s="5"/>
      <c r="BS234" s="4"/>
      <c r="BV234" s="5"/>
      <c r="BW234" s="4"/>
      <c r="BZ234" s="5"/>
      <c r="CA234" s="4"/>
      <c r="CD234" s="5"/>
      <c r="CE234" s="4"/>
      <c r="CF234" s="5"/>
      <c r="CG234" s="4"/>
      <c r="CH234" s="5"/>
      <c r="CI234" s="4"/>
      <c r="CJ234" s="5"/>
      <c r="CL234" s="5"/>
      <c r="CN234" s="5"/>
      <c r="CO234" s="4"/>
      <c r="CP234" s="5"/>
      <c r="CQ234" s="4"/>
      <c r="CR234" s="5"/>
      <c r="CS234" s="4"/>
      <c r="CT234" s="5"/>
      <c r="CU234" s="4"/>
      <c r="CV234" s="5"/>
      <c r="CW234" s="4"/>
      <c r="CX234" s="5"/>
      <c r="CY234" s="4"/>
      <c r="CZ234" s="266"/>
      <c r="DA234" s="267"/>
      <c r="DB234" s="266"/>
      <c r="DC234" s="267"/>
      <c r="DD234" s="266"/>
      <c r="DE234" s="267"/>
      <c r="DF234" s="66"/>
      <c r="DG234" s="67"/>
      <c r="DH234" s="66"/>
      <c r="DI234" s="67"/>
      <c r="DJ234" s="66"/>
      <c r="DK234" s="67"/>
      <c r="DL234" s="66"/>
      <c r="DM234" s="67"/>
      <c r="DN234" s="66"/>
      <c r="DO234" s="67"/>
      <c r="DP234" s="66"/>
      <c r="DQ234" s="67"/>
      <c r="DR234" s="66"/>
      <c r="DS234" s="67"/>
      <c r="DT234" s="66"/>
      <c r="DU234" s="67"/>
      <c r="DV234" s="66"/>
      <c r="DW234" s="67"/>
      <c r="DX234" s="66"/>
      <c r="DY234" s="67"/>
      <c r="DZ234" s="66"/>
      <c r="EA234" s="67"/>
      <c r="EB234" s="66"/>
      <c r="EC234" s="67"/>
      <c r="ED234" s="66"/>
      <c r="EE234" s="67"/>
      <c r="EF234" s="66"/>
      <c r="EG234" s="67"/>
      <c r="EH234" s="66"/>
      <c r="EI234" s="67"/>
      <c r="EJ234" s="66"/>
      <c r="EK234" s="67"/>
      <c r="EL234" s="66"/>
      <c r="EM234" s="67"/>
      <c r="EN234" s="66"/>
      <c r="EO234" s="67"/>
      <c r="EP234" s="66"/>
      <c r="EQ234" s="67"/>
      <c r="ER234" s="66"/>
      <c r="ES234" s="67"/>
      <c r="ET234" s="66"/>
      <c r="EU234" s="67"/>
      <c r="EV234" s="66"/>
      <c r="EW234" s="67"/>
      <c r="EX234" s="66"/>
      <c r="EY234" s="67"/>
      <c r="EZ234" s="66"/>
      <c r="FA234" s="67"/>
      <c r="FB234" s="66"/>
      <c r="FC234" s="67"/>
      <c r="FD234" s="66"/>
      <c r="FE234" s="67"/>
      <c r="FF234" s="66"/>
      <c r="FG234" s="67"/>
      <c r="FH234" s="66"/>
      <c r="FI234" s="67"/>
      <c r="FJ234" s="66"/>
      <c r="FK234" s="67"/>
      <c r="FL234" s="66"/>
      <c r="FM234" s="67"/>
      <c r="FN234" s="66"/>
      <c r="FO234" s="67"/>
      <c r="FP234" s="66"/>
      <c r="FQ234" s="67"/>
      <c r="FR234" s="66"/>
      <c r="FS234" s="67"/>
      <c r="FT234" s="66"/>
      <c r="FU234" s="67"/>
      <c r="FV234" s="66"/>
      <c r="FW234" s="67"/>
      <c r="FX234" s="66"/>
      <c r="FY234" s="67"/>
      <c r="FZ234" s="66"/>
      <c r="GA234" s="67"/>
      <c r="GB234" s="66"/>
      <c r="GC234" s="67"/>
      <c r="GD234" s="66"/>
      <c r="GE234" s="67"/>
      <c r="GF234" s="66"/>
      <c r="GG234" s="67"/>
      <c r="GH234" s="66"/>
      <c r="GI234" s="67"/>
      <c r="GJ234" s="66"/>
      <c r="GK234" s="67"/>
      <c r="GL234" s="66"/>
      <c r="GM234" s="67"/>
      <c r="GN234" s="66"/>
      <c r="GO234" s="67"/>
      <c r="GP234" s="66"/>
      <c r="GQ234" s="67"/>
      <c r="GR234" s="66"/>
      <c r="GS234" s="67"/>
      <c r="GT234" s="66"/>
      <c r="GU234" s="67"/>
      <c r="GV234" s="66"/>
      <c r="GW234" s="67"/>
      <c r="GX234" s="66"/>
      <c r="GY234" s="67"/>
      <c r="GZ234" s="66"/>
      <c r="HA234" s="67"/>
      <c r="HB234" s="66"/>
      <c r="HC234" s="67"/>
      <c r="HD234" s="66"/>
      <c r="HE234" s="67"/>
      <c r="HF234" s="66"/>
      <c r="HG234" s="67"/>
      <c r="HH234" s="66"/>
      <c r="HI234" s="67"/>
      <c r="HJ234" s="66"/>
      <c r="HK234" s="67"/>
      <c r="HL234" s="66"/>
      <c r="HM234" s="67"/>
      <c r="HN234" s="66"/>
      <c r="HO234" s="67"/>
      <c r="HP234" s="66"/>
      <c r="HQ234" s="67"/>
      <c r="HR234" s="66"/>
      <c r="HS234" s="67"/>
      <c r="HT234" s="66"/>
      <c r="HU234" s="67"/>
      <c r="HV234" s="66"/>
      <c r="HW234" s="67"/>
      <c r="HX234" s="66"/>
      <c r="HY234" s="67"/>
      <c r="HZ234" s="66"/>
      <c r="IA234" s="67"/>
      <c r="IB234" s="66"/>
      <c r="IC234" s="67"/>
      <c r="ID234" s="66"/>
      <c r="IE234" s="67"/>
      <c r="IF234" s="66"/>
      <c r="IG234" s="67"/>
      <c r="IH234" s="66"/>
      <c r="II234" s="67"/>
      <c r="IJ234" s="66"/>
      <c r="IK234" s="67"/>
      <c r="IL234" s="66"/>
      <c r="IM234" s="67"/>
      <c r="IN234" s="66"/>
      <c r="IO234" s="67"/>
      <c r="IP234" s="66"/>
      <c r="IQ234" s="67"/>
      <c r="IR234" s="66"/>
      <c r="IS234" s="67"/>
      <c r="IT234" s="66"/>
      <c r="IU234" s="67"/>
      <c r="IV234" s="66"/>
      <c r="IW234" s="67"/>
      <c r="IX234" s="66"/>
      <c r="IY234" s="67"/>
      <c r="IZ234" s="66"/>
      <c r="JA234" s="67"/>
      <c r="JB234" s="66"/>
      <c r="JC234" s="67"/>
      <c r="JD234" s="66"/>
      <c r="JE234" s="67"/>
      <c r="JF234" s="66"/>
      <c r="JG234" s="67"/>
      <c r="JH234" s="66"/>
      <c r="JI234" s="67"/>
      <c r="JJ234" s="66"/>
      <c r="JK234" s="67"/>
      <c r="JL234" s="66"/>
      <c r="JM234" s="67"/>
      <c r="JN234" s="66"/>
      <c r="JO234" s="67"/>
      <c r="JP234" s="66"/>
      <c r="JQ234" s="67"/>
      <c r="JR234" s="66"/>
      <c r="JS234" s="67"/>
      <c r="JT234" s="66"/>
      <c r="JU234" s="67"/>
      <c r="JV234" s="66"/>
      <c r="JW234" s="67"/>
      <c r="JX234" s="66"/>
      <c r="JY234" s="67"/>
      <c r="JZ234" s="66"/>
      <c r="KA234" s="67"/>
      <c r="KB234" s="66"/>
      <c r="KC234" s="67"/>
      <c r="KD234" s="66"/>
      <c r="KE234" s="67"/>
      <c r="KF234" s="66"/>
      <c r="KG234" s="67"/>
      <c r="KH234" s="66"/>
      <c r="KI234" s="67"/>
      <c r="KJ234" s="66"/>
      <c r="KK234" s="67"/>
      <c r="KL234" s="66"/>
      <c r="KM234" s="67"/>
      <c r="KN234" s="66"/>
      <c r="KO234" s="67"/>
      <c r="KP234" s="66"/>
      <c r="KQ234" s="67"/>
      <c r="KR234" s="66"/>
      <c r="KS234" s="67"/>
      <c r="KT234" s="66"/>
      <c r="KU234" s="67"/>
      <c r="KV234" s="66"/>
      <c r="KW234" s="67"/>
      <c r="KX234" s="66"/>
      <c r="KY234" s="67"/>
      <c r="KZ234" s="66"/>
      <c r="LA234" s="67"/>
      <c r="LB234" s="66"/>
      <c r="LC234" s="67"/>
      <c r="LD234" s="66"/>
      <c r="LE234" s="67"/>
      <c r="LH234" s="3">
        <f t="shared" si="146"/>
        <v>3.8762579953784657</v>
      </c>
      <c r="LI234" s="10">
        <f t="shared" si="149"/>
        <v>0.50113129088057007</v>
      </c>
      <c r="LK234" s="12">
        <f t="shared" si="144"/>
        <v>3.8762579953784657</v>
      </c>
      <c r="LL234" s="10" cm="1">
        <f t="array" ref="LL234">INDEX(drag_functions_data,Q234,(2*chosen_drag_function))*$B$3</f>
        <v>0.50113129088057007</v>
      </c>
      <c r="LO234" s="3" t="e">
        <f t="shared" si="147"/>
        <v>#N/A</v>
      </c>
      <c r="LP234" s="10" t="e">
        <f t="shared" si="150"/>
        <v>#N/A</v>
      </c>
      <c r="LR234" s="12">
        <f t="shared" si="145"/>
        <v>0</v>
      </c>
      <c r="LS234" s="10" cm="1">
        <f t="array" ref="LS234">INDEX(drag_functions_data,Q234,(2*$B$6)) * $B$7</f>
        <v>0</v>
      </c>
    </row>
    <row r="235" spans="17:331" x14ac:dyDescent="0.25">
      <c r="Q235" s="38">
        <f t="shared" si="148"/>
        <v>220</v>
      </c>
      <c r="R235" s="5"/>
      <c r="T235" s="25"/>
      <c r="U235" s="26"/>
      <c r="X235" s="25">
        <v>3.8984716901033205</v>
      </c>
      <c r="Y235" s="26">
        <v>0.50103701505999598</v>
      </c>
      <c r="AA235" s="4"/>
      <c r="AB235" s="5"/>
      <c r="AC235" s="4"/>
      <c r="AF235" s="5"/>
      <c r="AG235" s="4"/>
      <c r="AJ235" s="5"/>
      <c r="AK235" s="4"/>
      <c r="AN235" s="5"/>
      <c r="AO235" s="4"/>
      <c r="AR235" s="5"/>
      <c r="AS235" s="4"/>
      <c r="AT235" s="5"/>
      <c r="AU235" s="4"/>
      <c r="AV235" s="46"/>
      <c r="AW235" s="4"/>
      <c r="AX235" s="5"/>
      <c r="AY235" s="4"/>
      <c r="AZ235" s="5"/>
      <c r="BA235" s="4"/>
      <c r="BB235" s="5"/>
      <c r="BC235" s="4"/>
      <c r="BD235" s="5"/>
      <c r="BE235" s="4"/>
      <c r="BF235" s="5"/>
      <c r="BG235" s="4"/>
      <c r="BH235" s="5"/>
      <c r="BI235" s="4"/>
      <c r="BJ235" s="5"/>
      <c r="BK235" s="4"/>
      <c r="BL235" s="5"/>
      <c r="BM235" s="4"/>
      <c r="BN235" s="5"/>
      <c r="BO235" s="4"/>
      <c r="BR235" s="5"/>
      <c r="BS235" s="4"/>
      <c r="BV235" s="5"/>
      <c r="BW235" s="4"/>
      <c r="BZ235" s="5"/>
      <c r="CA235" s="4"/>
      <c r="CD235" s="5"/>
      <c r="CE235" s="4"/>
      <c r="CF235" s="5"/>
      <c r="CG235" s="4"/>
      <c r="CH235" s="5"/>
      <c r="CI235" s="4"/>
      <c r="CJ235" s="5"/>
      <c r="CL235" s="5"/>
      <c r="CN235" s="5"/>
      <c r="CO235" s="4"/>
      <c r="CP235" s="5"/>
      <c r="CQ235" s="4"/>
      <c r="CR235" s="5"/>
      <c r="CS235" s="4"/>
      <c r="CT235" s="5"/>
      <c r="CU235" s="4"/>
      <c r="CV235" s="5"/>
      <c r="CW235" s="4"/>
      <c r="CX235" s="5"/>
      <c r="CY235" s="4"/>
      <c r="CZ235" s="266"/>
      <c r="DA235" s="267"/>
      <c r="DB235" s="266"/>
      <c r="DC235" s="267"/>
      <c r="DD235" s="266"/>
      <c r="DE235" s="267"/>
      <c r="DF235" s="66"/>
      <c r="DG235" s="67"/>
      <c r="DH235" s="66"/>
      <c r="DI235" s="67"/>
      <c r="DJ235" s="66"/>
      <c r="DK235" s="67"/>
      <c r="DL235" s="66"/>
      <c r="DM235" s="67"/>
      <c r="DN235" s="66"/>
      <c r="DO235" s="67"/>
      <c r="DP235" s="66"/>
      <c r="DQ235" s="67"/>
      <c r="DR235" s="66"/>
      <c r="DS235" s="67"/>
      <c r="DT235" s="66"/>
      <c r="DU235" s="67"/>
      <c r="DV235" s="66"/>
      <c r="DW235" s="67"/>
      <c r="DX235" s="66"/>
      <c r="DY235" s="67"/>
      <c r="DZ235" s="66"/>
      <c r="EA235" s="67"/>
      <c r="EB235" s="66"/>
      <c r="EC235" s="67"/>
      <c r="ED235" s="66"/>
      <c r="EE235" s="67"/>
      <c r="EF235" s="66"/>
      <c r="EG235" s="67"/>
      <c r="EH235" s="66"/>
      <c r="EI235" s="67"/>
      <c r="EJ235" s="66"/>
      <c r="EK235" s="67"/>
      <c r="EL235" s="66"/>
      <c r="EM235" s="67"/>
      <c r="EN235" s="66"/>
      <c r="EO235" s="67"/>
      <c r="EP235" s="66"/>
      <c r="EQ235" s="67"/>
      <c r="ER235" s="66"/>
      <c r="ES235" s="67"/>
      <c r="ET235" s="66"/>
      <c r="EU235" s="67"/>
      <c r="EV235" s="66"/>
      <c r="EW235" s="67"/>
      <c r="EX235" s="66"/>
      <c r="EY235" s="67"/>
      <c r="EZ235" s="66"/>
      <c r="FA235" s="67"/>
      <c r="FB235" s="66"/>
      <c r="FC235" s="67"/>
      <c r="FD235" s="66"/>
      <c r="FE235" s="67"/>
      <c r="FF235" s="66"/>
      <c r="FG235" s="67"/>
      <c r="FH235" s="66"/>
      <c r="FI235" s="67"/>
      <c r="FJ235" s="66"/>
      <c r="FK235" s="67"/>
      <c r="FL235" s="66"/>
      <c r="FM235" s="67"/>
      <c r="FN235" s="66"/>
      <c r="FO235" s="67"/>
      <c r="FP235" s="66"/>
      <c r="FQ235" s="67"/>
      <c r="FR235" s="66"/>
      <c r="FS235" s="67"/>
      <c r="FT235" s="66"/>
      <c r="FU235" s="67"/>
      <c r="FV235" s="66"/>
      <c r="FW235" s="67"/>
      <c r="FX235" s="66"/>
      <c r="FY235" s="67"/>
      <c r="FZ235" s="66"/>
      <c r="GA235" s="67"/>
      <c r="GB235" s="66"/>
      <c r="GC235" s="67"/>
      <c r="GD235" s="66"/>
      <c r="GE235" s="67"/>
      <c r="GF235" s="66"/>
      <c r="GG235" s="67"/>
      <c r="GH235" s="66"/>
      <c r="GI235" s="67"/>
      <c r="GJ235" s="66"/>
      <c r="GK235" s="67"/>
      <c r="GL235" s="66"/>
      <c r="GM235" s="67"/>
      <c r="GN235" s="66"/>
      <c r="GO235" s="67"/>
      <c r="GP235" s="66"/>
      <c r="GQ235" s="67"/>
      <c r="GR235" s="66"/>
      <c r="GS235" s="67"/>
      <c r="GT235" s="66"/>
      <c r="GU235" s="67"/>
      <c r="GV235" s="66"/>
      <c r="GW235" s="67"/>
      <c r="GX235" s="66"/>
      <c r="GY235" s="67"/>
      <c r="GZ235" s="66"/>
      <c r="HA235" s="67"/>
      <c r="HB235" s="66"/>
      <c r="HC235" s="67"/>
      <c r="HD235" s="66"/>
      <c r="HE235" s="67"/>
      <c r="HF235" s="66"/>
      <c r="HG235" s="67"/>
      <c r="HH235" s="66"/>
      <c r="HI235" s="67"/>
      <c r="HJ235" s="66"/>
      <c r="HK235" s="67"/>
      <c r="HL235" s="66"/>
      <c r="HM235" s="67"/>
      <c r="HN235" s="66"/>
      <c r="HO235" s="67"/>
      <c r="HP235" s="66"/>
      <c r="HQ235" s="67"/>
      <c r="HR235" s="66"/>
      <c r="HS235" s="67"/>
      <c r="HT235" s="66"/>
      <c r="HU235" s="67"/>
      <c r="HV235" s="66"/>
      <c r="HW235" s="67"/>
      <c r="HX235" s="66"/>
      <c r="HY235" s="67"/>
      <c r="HZ235" s="66"/>
      <c r="IA235" s="67"/>
      <c r="IB235" s="66"/>
      <c r="IC235" s="67"/>
      <c r="ID235" s="66"/>
      <c r="IE235" s="67"/>
      <c r="IF235" s="66"/>
      <c r="IG235" s="67"/>
      <c r="IH235" s="66"/>
      <c r="II235" s="67"/>
      <c r="IJ235" s="66"/>
      <c r="IK235" s="67"/>
      <c r="IL235" s="66"/>
      <c r="IM235" s="67"/>
      <c r="IN235" s="66"/>
      <c r="IO235" s="67"/>
      <c r="IP235" s="66"/>
      <c r="IQ235" s="67"/>
      <c r="IR235" s="66"/>
      <c r="IS235" s="67"/>
      <c r="IT235" s="66"/>
      <c r="IU235" s="67"/>
      <c r="IV235" s="66"/>
      <c r="IW235" s="67"/>
      <c r="IX235" s="66"/>
      <c r="IY235" s="67"/>
      <c r="IZ235" s="66"/>
      <c r="JA235" s="67"/>
      <c r="JB235" s="66"/>
      <c r="JC235" s="67"/>
      <c r="JD235" s="66"/>
      <c r="JE235" s="67"/>
      <c r="JF235" s="66"/>
      <c r="JG235" s="67"/>
      <c r="JH235" s="66"/>
      <c r="JI235" s="67"/>
      <c r="JJ235" s="66"/>
      <c r="JK235" s="67"/>
      <c r="JL235" s="66"/>
      <c r="JM235" s="67"/>
      <c r="JN235" s="66"/>
      <c r="JO235" s="67"/>
      <c r="JP235" s="66"/>
      <c r="JQ235" s="67"/>
      <c r="JR235" s="66"/>
      <c r="JS235" s="67"/>
      <c r="JT235" s="66"/>
      <c r="JU235" s="67"/>
      <c r="JV235" s="66"/>
      <c r="JW235" s="67"/>
      <c r="JX235" s="66"/>
      <c r="JY235" s="67"/>
      <c r="JZ235" s="66"/>
      <c r="KA235" s="67"/>
      <c r="KB235" s="66"/>
      <c r="KC235" s="67"/>
      <c r="KD235" s="66"/>
      <c r="KE235" s="67"/>
      <c r="KF235" s="66"/>
      <c r="KG235" s="67"/>
      <c r="KH235" s="66"/>
      <c r="KI235" s="67"/>
      <c r="KJ235" s="66"/>
      <c r="KK235" s="67"/>
      <c r="KL235" s="66"/>
      <c r="KM235" s="67"/>
      <c r="KN235" s="66"/>
      <c r="KO235" s="67"/>
      <c r="KP235" s="66"/>
      <c r="KQ235" s="67"/>
      <c r="KR235" s="66"/>
      <c r="KS235" s="67"/>
      <c r="KT235" s="66"/>
      <c r="KU235" s="67"/>
      <c r="KV235" s="66"/>
      <c r="KW235" s="67"/>
      <c r="KX235" s="66"/>
      <c r="KY235" s="67"/>
      <c r="KZ235" s="66"/>
      <c r="LA235" s="67"/>
      <c r="LB235" s="66"/>
      <c r="LC235" s="67"/>
      <c r="LD235" s="66"/>
      <c r="LE235" s="67"/>
      <c r="LH235" s="3">
        <f t="shared" si="146"/>
        <v>3.8984716901033205</v>
      </c>
      <c r="LI235" s="10">
        <f t="shared" si="149"/>
        <v>0.50103701505999598</v>
      </c>
      <c r="LK235" s="12">
        <f t="shared" si="144"/>
        <v>3.8984716901033205</v>
      </c>
      <c r="LL235" s="10" cm="1">
        <f t="array" ref="LL235">INDEX(drag_functions_data,Q235,(2*chosen_drag_function))*$B$3</f>
        <v>0.50103701505999598</v>
      </c>
      <c r="LO235" s="3" t="e">
        <f t="shared" si="147"/>
        <v>#N/A</v>
      </c>
      <c r="LP235" s="10" t="e">
        <f t="shared" si="150"/>
        <v>#N/A</v>
      </c>
      <c r="LR235" s="12">
        <f t="shared" si="145"/>
        <v>0</v>
      </c>
      <c r="LS235" s="10" cm="1">
        <f t="array" ref="LS235">INDEX(drag_functions_data,Q235,(2*$B$6)) * $B$7</f>
        <v>0</v>
      </c>
    </row>
    <row r="236" spans="17:331" x14ac:dyDescent="0.25">
      <c r="Q236" s="38">
        <f t="shared" si="148"/>
        <v>221</v>
      </c>
      <c r="R236" s="5"/>
      <c r="T236" s="25"/>
      <c r="U236" s="26"/>
      <c r="X236" s="25">
        <v>3.9205595251620142</v>
      </c>
      <c r="Y236" s="26">
        <v>0.50097510403598133</v>
      </c>
      <c r="AA236" s="4"/>
      <c r="AB236" s="5"/>
      <c r="AC236" s="4"/>
      <c r="AF236" s="5"/>
      <c r="AG236" s="4"/>
      <c r="AJ236" s="5"/>
      <c r="AK236" s="4"/>
      <c r="AN236" s="5"/>
      <c r="AO236" s="4"/>
      <c r="AR236" s="5"/>
      <c r="AS236" s="4"/>
      <c r="AT236" s="5"/>
      <c r="AU236" s="4"/>
      <c r="AV236" s="46"/>
      <c r="AW236" s="4"/>
      <c r="AX236" s="5"/>
      <c r="AY236" s="4"/>
      <c r="AZ236" s="5"/>
      <c r="BA236" s="4"/>
      <c r="BB236" s="5"/>
      <c r="BC236" s="4"/>
      <c r="BD236" s="5"/>
      <c r="BE236" s="4"/>
      <c r="BF236" s="5"/>
      <c r="BG236" s="4"/>
      <c r="BH236" s="5"/>
      <c r="BI236" s="4"/>
      <c r="BJ236" s="5"/>
      <c r="BK236" s="4"/>
      <c r="BL236" s="5"/>
      <c r="BM236" s="4"/>
      <c r="BN236" s="5"/>
      <c r="BO236" s="4"/>
      <c r="BR236" s="5"/>
      <c r="BS236" s="4"/>
      <c r="BV236" s="5"/>
      <c r="BW236" s="4"/>
      <c r="BZ236" s="5"/>
      <c r="CA236" s="4"/>
      <c r="CD236" s="5"/>
      <c r="CE236" s="4"/>
      <c r="CF236" s="5"/>
      <c r="CG236" s="4"/>
      <c r="CH236" s="5"/>
      <c r="CI236" s="4"/>
      <c r="CJ236" s="5"/>
      <c r="CL236" s="5"/>
      <c r="CN236" s="5"/>
      <c r="CO236" s="4"/>
      <c r="CP236" s="5"/>
      <c r="CQ236" s="4"/>
      <c r="CR236" s="5"/>
      <c r="CS236" s="4"/>
      <c r="CT236" s="5"/>
      <c r="CU236" s="4"/>
      <c r="CV236" s="5"/>
      <c r="CW236" s="4"/>
      <c r="CX236" s="5"/>
      <c r="CY236" s="4"/>
      <c r="CZ236" s="266"/>
      <c r="DA236" s="267"/>
      <c r="DB236" s="266"/>
      <c r="DC236" s="267"/>
      <c r="DD236" s="266"/>
      <c r="DE236" s="267"/>
      <c r="DF236" s="66"/>
      <c r="DG236" s="67"/>
      <c r="DH236" s="66"/>
      <c r="DI236" s="67"/>
      <c r="DJ236" s="66"/>
      <c r="DK236" s="67"/>
      <c r="DL236" s="66"/>
      <c r="DM236" s="67"/>
      <c r="DN236" s="66"/>
      <c r="DO236" s="67"/>
      <c r="DP236" s="66"/>
      <c r="DQ236" s="67"/>
      <c r="DR236" s="66"/>
      <c r="DS236" s="67"/>
      <c r="DT236" s="66"/>
      <c r="DU236" s="67"/>
      <c r="DV236" s="66"/>
      <c r="DW236" s="67"/>
      <c r="DX236" s="66"/>
      <c r="DY236" s="67"/>
      <c r="DZ236" s="66"/>
      <c r="EA236" s="67"/>
      <c r="EB236" s="66"/>
      <c r="EC236" s="67"/>
      <c r="ED236" s="66"/>
      <c r="EE236" s="67"/>
      <c r="EF236" s="66"/>
      <c r="EG236" s="67"/>
      <c r="EH236" s="66"/>
      <c r="EI236" s="67"/>
      <c r="EJ236" s="66"/>
      <c r="EK236" s="67"/>
      <c r="EL236" s="66"/>
      <c r="EM236" s="67"/>
      <c r="EN236" s="66"/>
      <c r="EO236" s="67"/>
      <c r="EP236" s="66"/>
      <c r="EQ236" s="67"/>
      <c r="ER236" s="66"/>
      <c r="ES236" s="67"/>
      <c r="ET236" s="66"/>
      <c r="EU236" s="67"/>
      <c r="EV236" s="66"/>
      <c r="EW236" s="67"/>
      <c r="EX236" s="66"/>
      <c r="EY236" s="67"/>
      <c r="EZ236" s="66"/>
      <c r="FA236" s="67"/>
      <c r="FB236" s="66"/>
      <c r="FC236" s="67"/>
      <c r="FD236" s="66"/>
      <c r="FE236" s="67"/>
      <c r="FF236" s="66"/>
      <c r="FG236" s="67"/>
      <c r="FH236" s="66"/>
      <c r="FI236" s="67"/>
      <c r="FJ236" s="66"/>
      <c r="FK236" s="67"/>
      <c r="FL236" s="66"/>
      <c r="FM236" s="67"/>
      <c r="FN236" s="66"/>
      <c r="FO236" s="67"/>
      <c r="FP236" s="66"/>
      <c r="FQ236" s="67"/>
      <c r="FR236" s="66"/>
      <c r="FS236" s="67"/>
      <c r="FT236" s="66"/>
      <c r="FU236" s="67"/>
      <c r="FV236" s="66"/>
      <c r="FW236" s="67"/>
      <c r="FX236" s="66"/>
      <c r="FY236" s="67"/>
      <c r="FZ236" s="66"/>
      <c r="GA236" s="67"/>
      <c r="GB236" s="66"/>
      <c r="GC236" s="67"/>
      <c r="GD236" s="66"/>
      <c r="GE236" s="67"/>
      <c r="GF236" s="66"/>
      <c r="GG236" s="67"/>
      <c r="GH236" s="66"/>
      <c r="GI236" s="67"/>
      <c r="GJ236" s="66"/>
      <c r="GK236" s="67"/>
      <c r="GL236" s="66"/>
      <c r="GM236" s="67"/>
      <c r="GN236" s="66"/>
      <c r="GO236" s="67"/>
      <c r="GP236" s="66"/>
      <c r="GQ236" s="67"/>
      <c r="GR236" s="66"/>
      <c r="GS236" s="67"/>
      <c r="GT236" s="66"/>
      <c r="GU236" s="67"/>
      <c r="GV236" s="66"/>
      <c r="GW236" s="67"/>
      <c r="GX236" s="66"/>
      <c r="GY236" s="67"/>
      <c r="GZ236" s="66"/>
      <c r="HA236" s="67"/>
      <c r="HB236" s="66"/>
      <c r="HC236" s="67"/>
      <c r="HD236" s="66"/>
      <c r="HE236" s="67"/>
      <c r="HF236" s="66"/>
      <c r="HG236" s="67"/>
      <c r="HH236" s="66"/>
      <c r="HI236" s="67"/>
      <c r="HJ236" s="66"/>
      <c r="HK236" s="67"/>
      <c r="HL236" s="66"/>
      <c r="HM236" s="67"/>
      <c r="HN236" s="66"/>
      <c r="HO236" s="67"/>
      <c r="HP236" s="66"/>
      <c r="HQ236" s="67"/>
      <c r="HR236" s="66"/>
      <c r="HS236" s="67"/>
      <c r="HT236" s="66"/>
      <c r="HU236" s="67"/>
      <c r="HV236" s="66"/>
      <c r="HW236" s="67"/>
      <c r="HX236" s="66"/>
      <c r="HY236" s="67"/>
      <c r="HZ236" s="66"/>
      <c r="IA236" s="67"/>
      <c r="IB236" s="66"/>
      <c r="IC236" s="67"/>
      <c r="ID236" s="66"/>
      <c r="IE236" s="67"/>
      <c r="IF236" s="66"/>
      <c r="IG236" s="67"/>
      <c r="IH236" s="66"/>
      <c r="II236" s="67"/>
      <c r="IJ236" s="66"/>
      <c r="IK236" s="67"/>
      <c r="IL236" s="66"/>
      <c r="IM236" s="67"/>
      <c r="IN236" s="66"/>
      <c r="IO236" s="67"/>
      <c r="IP236" s="66"/>
      <c r="IQ236" s="67"/>
      <c r="IR236" s="66"/>
      <c r="IS236" s="67"/>
      <c r="IT236" s="66"/>
      <c r="IU236" s="67"/>
      <c r="IV236" s="66"/>
      <c r="IW236" s="67"/>
      <c r="IX236" s="66"/>
      <c r="IY236" s="67"/>
      <c r="IZ236" s="66"/>
      <c r="JA236" s="67"/>
      <c r="JB236" s="66"/>
      <c r="JC236" s="67"/>
      <c r="JD236" s="66"/>
      <c r="JE236" s="67"/>
      <c r="JF236" s="66"/>
      <c r="JG236" s="67"/>
      <c r="JH236" s="66"/>
      <c r="JI236" s="67"/>
      <c r="JJ236" s="66"/>
      <c r="JK236" s="67"/>
      <c r="JL236" s="66"/>
      <c r="JM236" s="67"/>
      <c r="JN236" s="66"/>
      <c r="JO236" s="67"/>
      <c r="JP236" s="66"/>
      <c r="JQ236" s="67"/>
      <c r="JR236" s="66"/>
      <c r="JS236" s="67"/>
      <c r="JT236" s="66"/>
      <c r="JU236" s="67"/>
      <c r="JV236" s="66"/>
      <c r="JW236" s="67"/>
      <c r="JX236" s="66"/>
      <c r="JY236" s="67"/>
      <c r="JZ236" s="66"/>
      <c r="KA236" s="67"/>
      <c r="KB236" s="66"/>
      <c r="KC236" s="67"/>
      <c r="KD236" s="66"/>
      <c r="KE236" s="67"/>
      <c r="KF236" s="66"/>
      <c r="KG236" s="67"/>
      <c r="KH236" s="66"/>
      <c r="KI236" s="67"/>
      <c r="KJ236" s="66"/>
      <c r="KK236" s="67"/>
      <c r="KL236" s="66"/>
      <c r="KM236" s="67"/>
      <c r="KN236" s="66"/>
      <c r="KO236" s="67"/>
      <c r="KP236" s="66"/>
      <c r="KQ236" s="67"/>
      <c r="KR236" s="66"/>
      <c r="KS236" s="67"/>
      <c r="KT236" s="66"/>
      <c r="KU236" s="67"/>
      <c r="KV236" s="66"/>
      <c r="KW236" s="67"/>
      <c r="KX236" s="66"/>
      <c r="KY236" s="67"/>
      <c r="KZ236" s="66"/>
      <c r="LA236" s="67"/>
      <c r="LB236" s="66"/>
      <c r="LC236" s="67"/>
      <c r="LD236" s="66"/>
      <c r="LE236" s="67"/>
      <c r="LH236" s="3">
        <f t="shared" si="146"/>
        <v>3.9205595251620142</v>
      </c>
      <c r="LI236" s="10">
        <f t="shared" si="149"/>
        <v>0.50097510403598133</v>
      </c>
      <c r="LK236" s="12">
        <f t="shared" si="144"/>
        <v>3.9205595251620142</v>
      </c>
      <c r="LL236" s="10" cm="1">
        <f t="array" ref="LL236">INDEX(drag_functions_data,Q236,(2*chosen_drag_function))*$B$3</f>
        <v>0.50097510403598133</v>
      </c>
      <c r="LO236" s="3" t="e">
        <f t="shared" si="147"/>
        <v>#N/A</v>
      </c>
      <c r="LP236" s="10" t="e">
        <f t="shared" si="150"/>
        <v>#N/A</v>
      </c>
      <c r="LR236" s="12">
        <f t="shared" si="145"/>
        <v>0</v>
      </c>
      <c r="LS236" s="10" cm="1">
        <f t="array" ref="LS236">INDEX(drag_functions_data,Q236,(2*$B$6)) * $B$7</f>
        <v>0</v>
      </c>
    </row>
    <row r="237" spans="17:331" x14ac:dyDescent="0.25">
      <c r="Q237" s="38">
        <f t="shared" si="148"/>
        <v>222</v>
      </c>
      <c r="R237" s="5"/>
      <c r="T237" s="25"/>
      <c r="U237" s="26"/>
      <c r="X237" s="25">
        <v>3.9425236159267523</v>
      </c>
      <c r="Y237" s="26">
        <v>0.50094482297202492</v>
      </c>
      <c r="AA237" s="4"/>
      <c r="AB237" s="5"/>
      <c r="AC237" s="4"/>
      <c r="AF237" s="5"/>
      <c r="AG237" s="4"/>
      <c r="AJ237" s="5"/>
      <c r="AK237" s="4"/>
      <c r="AN237" s="5"/>
      <c r="AO237" s="4"/>
      <c r="AR237" s="5"/>
      <c r="AS237" s="4"/>
      <c r="AT237" s="5"/>
      <c r="AU237" s="4"/>
      <c r="AV237" s="46"/>
      <c r="AW237" s="4"/>
      <c r="AX237" s="5"/>
      <c r="AY237" s="4"/>
      <c r="AZ237" s="5"/>
      <c r="BA237" s="4"/>
      <c r="BB237" s="5"/>
      <c r="BC237" s="4"/>
      <c r="BD237" s="5"/>
      <c r="BE237" s="4"/>
      <c r="BF237" s="5"/>
      <c r="BG237" s="4"/>
      <c r="BH237" s="5"/>
      <c r="BI237" s="4"/>
      <c r="BJ237" s="5"/>
      <c r="BK237" s="4"/>
      <c r="BL237" s="5"/>
      <c r="BM237" s="4"/>
      <c r="BN237" s="5"/>
      <c r="BO237" s="4"/>
      <c r="BR237" s="5"/>
      <c r="BS237" s="4"/>
      <c r="BV237" s="5"/>
      <c r="BW237" s="4"/>
      <c r="BZ237" s="5"/>
      <c r="CA237" s="4"/>
      <c r="CD237" s="5"/>
      <c r="CE237" s="4"/>
      <c r="CF237" s="5"/>
      <c r="CG237" s="4"/>
      <c r="CH237" s="5"/>
      <c r="CI237" s="4"/>
      <c r="CJ237" s="5"/>
      <c r="CL237" s="5"/>
      <c r="CN237" s="5"/>
      <c r="CO237" s="4"/>
      <c r="CP237" s="5"/>
      <c r="CQ237" s="4"/>
      <c r="CR237" s="5"/>
      <c r="CS237" s="4"/>
      <c r="CT237" s="5"/>
      <c r="CU237" s="4"/>
      <c r="CV237" s="5"/>
      <c r="CW237" s="4"/>
      <c r="CX237" s="5"/>
      <c r="CY237" s="4"/>
      <c r="CZ237" s="266"/>
      <c r="DA237" s="267"/>
      <c r="DB237" s="266"/>
      <c r="DC237" s="267"/>
      <c r="DD237" s="266"/>
      <c r="DE237" s="267"/>
      <c r="DF237" s="66"/>
      <c r="DG237" s="67"/>
      <c r="DH237" s="66"/>
      <c r="DI237" s="67"/>
      <c r="DJ237" s="66"/>
      <c r="DK237" s="67"/>
      <c r="DL237" s="66"/>
      <c r="DM237" s="67"/>
      <c r="DN237" s="66"/>
      <c r="DO237" s="67"/>
      <c r="DP237" s="66"/>
      <c r="DQ237" s="67"/>
      <c r="DR237" s="66"/>
      <c r="DS237" s="67"/>
      <c r="DT237" s="66"/>
      <c r="DU237" s="67"/>
      <c r="DV237" s="66"/>
      <c r="DW237" s="67"/>
      <c r="DX237" s="66"/>
      <c r="DY237" s="67"/>
      <c r="DZ237" s="66"/>
      <c r="EA237" s="67"/>
      <c r="EB237" s="66"/>
      <c r="EC237" s="67"/>
      <c r="ED237" s="66"/>
      <c r="EE237" s="67"/>
      <c r="EF237" s="66"/>
      <c r="EG237" s="67"/>
      <c r="EH237" s="66"/>
      <c r="EI237" s="67"/>
      <c r="EJ237" s="66"/>
      <c r="EK237" s="67"/>
      <c r="EL237" s="66"/>
      <c r="EM237" s="67"/>
      <c r="EN237" s="66"/>
      <c r="EO237" s="67"/>
      <c r="EP237" s="66"/>
      <c r="EQ237" s="67"/>
      <c r="ER237" s="66"/>
      <c r="ES237" s="67"/>
      <c r="ET237" s="66"/>
      <c r="EU237" s="67"/>
      <c r="EV237" s="66"/>
      <c r="EW237" s="67"/>
      <c r="EX237" s="66"/>
      <c r="EY237" s="67"/>
      <c r="EZ237" s="66"/>
      <c r="FA237" s="67"/>
      <c r="FB237" s="66"/>
      <c r="FC237" s="67"/>
      <c r="FD237" s="66"/>
      <c r="FE237" s="67"/>
      <c r="FF237" s="66"/>
      <c r="FG237" s="67"/>
      <c r="FH237" s="66"/>
      <c r="FI237" s="67"/>
      <c r="FJ237" s="66"/>
      <c r="FK237" s="67"/>
      <c r="FL237" s="66"/>
      <c r="FM237" s="67"/>
      <c r="FN237" s="66"/>
      <c r="FO237" s="67"/>
      <c r="FP237" s="66"/>
      <c r="FQ237" s="67"/>
      <c r="FR237" s="66"/>
      <c r="FS237" s="67"/>
      <c r="FT237" s="66"/>
      <c r="FU237" s="67"/>
      <c r="FV237" s="66"/>
      <c r="FW237" s="67"/>
      <c r="FX237" s="66"/>
      <c r="FY237" s="67"/>
      <c r="FZ237" s="66"/>
      <c r="GA237" s="67"/>
      <c r="GB237" s="66"/>
      <c r="GC237" s="67"/>
      <c r="GD237" s="66"/>
      <c r="GE237" s="67"/>
      <c r="GF237" s="66"/>
      <c r="GG237" s="67"/>
      <c r="GH237" s="66"/>
      <c r="GI237" s="67"/>
      <c r="GJ237" s="66"/>
      <c r="GK237" s="67"/>
      <c r="GL237" s="66"/>
      <c r="GM237" s="67"/>
      <c r="GN237" s="66"/>
      <c r="GO237" s="67"/>
      <c r="GP237" s="66"/>
      <c r="GQ237" s="67"/>
      <c r="GR237" s="66"/>
      <c r="GS237" s="67"/>
      <c r="GT237" s="66"/>
      <c r="GU237" s="67"/>
      <c r="GV237" s="66"/>
      <c r="GW237" s="67"/>
      <c r="GX237" s="66"/>
      <c r="GY237" s="67"/>
      <c r="GZ237" s="66"/>
      <c r="HA237" s="67"/>
      <c r="HB237" s="66"/>
      <c r="HC237" s="67"/>
      <c r="HD237" s="66"/>
      <c r="HE237" s="67"/>
      <c r="HF237" s="66"/>
      <c r="HG237" s="67"/>
      <c r="HH237" s="66"/>
      <c r="HI237" s="67"/>
      <c r="HJ237" s="66"/>
      <c r="HK237" s="67"/>
      <c r="HL237" s="66"/>
      <c r="HM237" s="67"/>
      <c r="HN237" s="66"/>
      <c r="HO237" s="67"/>
      <c r="HP237" s="66"/>
      <c r="HQ237" s="67"/>
      <c r="HR237" s="66"/>
      <c r="HS237" s="67"/>
      <c r="HT237" s="66"/>
      <c r="HU237" s="67"/>
      <c r="HV237" s="66"/>
      <c r="HW237" s="67"/>
      <c r="HX237" s="66"/>
      <c r="HY237" s="67"/>
      <c r="HZ237" s="66"/>
      <c r="IA237" s="67"/>
      <c r="IB237" s="66"/>
      <c r="IC237" s="67"/>
      <c r="ID237" s="66"/>
      <c r="IE237" s="67"/>
      <c r="IF237" s="66"/>
      <c r="IG237" s="67"/>
      <c r="IH237" s="66"/>
      <c r="II237" s="67"/>
      <c r="IJ237" s="66"/>
      <c r="IK237" s="67"/>
      <c r="IL237" s="66"/>
      <c r="IM237" s="67"/>
      <c r="IN237" s="66"/>
      <c r="IO237" s="67"/>
      <c r="IP237" s="66"/>
      <c r="IQ237" s="67"/>
      <c r="IR237" s="66"/>
      <c r="IS237" s="67"/>
      <c r="IT237" s="66"/>
      <c r="IU237" s="67"/>
      <c r="IV237" s="66"/>
      <c r="IW237" s="67"/>
      <c r="IX237" s="66"/>
      <c r="IY237" s="67"/>
      <c r="IZ237" s="66"/>
      <c r="JA237" s="67"/>
      <c r="JB237" s="66"/>
      <c r="JC237" s="67"/>
      <c r="JD237" s="66"/>
      <c r="JE237" s="67"/>
      <c r="JF237" s="66"/>
      <c r="JG237" s="67"/>
      <c r="JH237" s="66"/>
      <c r="JI237" s="67"/>
      <c r="JJ237" s="66"/>
      <c r="JK237" s="67"/>
      <c r="JL237" s="66"/>
      <c r="JM237" s="67"/>
      <c r="JN237" s="66"/>
      <c r="JO237" s="67"/>
      <c r="JP237" s="66"/>
      <c r="JQ237" s="67"/>
      <c r="JR237" s="66"/>
      <c r="JS237" s="67"/>
      <c r="JT237" s="66"/>
      <c r="JU237" s="67"/>
      <c r="JV237" s="66"/>
      <c r="JW237" s="67"/>
      <c r="JX237" s="66"/>
      <c r="JY237" s="67"/>
      <c r="JZ237" s="66"/>
      <c r="KA237" s="67"/>
      <c r="KB237" s="66"/>
      <c r="KC237" s="67"/>
      <c r="KD237" s="66"/>
      <c r="KE237" s="67"/>
      <c r="KF237" s="66"/>
      <c r="KG237" s="67"/>
      <c r="KH237" s="66"/>
      <c r="KI237" s="67"/>
      <c r="KJ237" s="66"/>
      <c r="KK237" s="67"/>
      <c r="KL237" s="66"/>
      <c r="KM237" s="67"/>
      <c r="KN237" s="66"/>
      <c r="KO237" s="67"/>
      <c r="KP237" s="66"/>
      <c r="KQ237" s="67"/>
      <c r="KR237" s="66"/>
      <c r="KS237" s="67"/>
      <c r="KT237" s="66"/>
      <c r="KU237" s="67"/>
      <c r="KV237" s="66"/>
      <c r="KW237" s="67"/>
      <c r="KX237" s="66"/>
      <c r="KY237" s="67"/>
      <c r="KZ237" s="66"/>
      <c r="LA237" s="67"/>
      <c r="LB237" s="66"/>
      <c r="LC237" s="67"/>
      <c r="LD237" s="66"/>
      <c r="LE237" s="67"/>
      <c r="LH237" s="3">
        <f t="shared" si="146"/>
        <v>3.9425236159267523</v>
      </c>
      <c r="LI237" s="10">
        <f t="shared" si="149"/>
        <v>0.50094482297202492</v>
      </c>
      <c r="LK237" s="12">
        <f t="shared" si="144"/>
        <v>3.9425236159267523</v>
      </c>
      <c r="LL237" s="10" cm="1">
        <f t="array" ref="LL237">INDEX(drag_functions_data,Q237,(2*chosen_drag_function))*$B$3</f>
        <v>0.50094482297202492</v>
      </c>
      <c r="LO237" s="3" t="e">
        <f t="shared" si="147"/>
        <v>#N/A</v>
      </c>
      <c r="LP237" s="10" t="e">
        <f t="shared" si="150"/>
        <v>#N/A</v>
      </c>
      <c r="LR237" s="12">
        <f t="shared" si="145"/>
        <v>0</v>
      </c>
      <c r="LS237" s="10" cm="1">
        <f t="array" ref="LS237">INDEX(drag_functions_data,Q237,(2*$B$6)) * $B$7</f>
        <v>0</v>
      </c>
    </row>
    <row r="238" spans="17:331" x14ac:dyDescent="0.25">
      <c r="Q238" s="38">
        <f t="shared" si="148"/>
        <v>223</v>
      </c>
      <c r="R238" s="5"/>
      <c r="T238" s="25"/>
      <c r="U238" s="26"/>
      <c r="X238" s="25">
        <v>3.9860887353072392</v>
      </c>
      <c r="Y238" s="26">
        <v>0.50074570596386547</v>
      </c>
      <c r="AA238" s="4"/>
      <c r="AB238" s="5"/>
      <c r="AC238" s="4"/>
      <c r="AF238" s="5"/>
      <c r="AG238" s="4"/>
      <c r="AJ238" s="5"/>
      <c r="AK238" s="4"/>
      <c r="AN238" s="5"/>
      <c r="AO238" s="4"/>
      <c r="AR238" s="5"/>
      <c r="AS238" s="4"/>
      <c r="AT238" s="5"/>
      <c r="AU238" s="4"/>
      <c r="AV238" s="46"/>
      <c r="AW238" s="4"/>
      <c r="AX238" s="5"/>
      <c r="AY238" s="4"/>
      <c r="AZ238" s="5"/>
      <c r="BA238" s="4"/>
      <c r="BB238" s="5"/>
      <c r="BC238" s="4"/>
      <c r="BD238" s="5"/>
      <c r="BE238" s="4"/>
      <c r="BF238" s="5"/>
      <c r="BG238" s="4"/>
      <c r="BH238" s="5"/>
      <c r="BI238" s="4"/>
      <c r="BJ238" s="5"/>
      <c r="BK238" s="4"/>
      <c r="BL238" s="5"/>
      <c r="BM238" s="4"/>
      <c r="BN238" s="5"/>
      <c r="BO238" s="4"/>
      <c r="BR238" s="5"/>
      <c r="BS238" s="4"/>
      <c r="BV238" s="5"/>
      <c r="BW238" s="4"/>
      <c r="BZ238" s="5"/>
      <c r="CA238" s="4"/>
      <c r="CD238" s="5"/>
      <c r="CE238" s="4"/>
      <c r="CF238" s="5"/>
      <c r="CG238" s="4"/>
      <c r="CH238" s="5"/>
      <c r="CI238" s="4"/>
      <c r="CJ238" s="5"/>
      <c r="CL238" s="5"/>
      <c r="CN238" s="5"/>
      <c r="CO238" s="4"/>
      <c r="CP238" s="5"/>
      <c r="CQ238" s="4"/>
      <c r="CR238" s="5"/>
      <c r="CS238" s="4"/>
      <c r="CT238" s="5"/>
      <c r="CU238" s="4"/>
      <c r="CV238" s="5"/>
      <c r="CW238" s="4"/>
      <c r="CX238" s="5"/>
      <c r="CY238" s="4"/>
      <c r="CZ238" s="266"/>
      <c r="DA238" s="267"/>
      <c r="DB238" s="266"/>
      <c r="DC238" s="267"/>
      <c r="DD238" s="266"/>
      <c r="DE238" s="267"/>
      <c r="DF238" s="66"/>
      <c r="DG238" s="67"/>
      <c r="DH238" s="66"/>
      <c r="DI238" s="67"/>
      <c r="DJ238" s="66"/>
      <c r="DK238" s="67"/>
      <c r="DL238" s="66"/>
      <c r="DM238" s="67"/>
      <c r="DN238" s="66"/>
      <c r="DO238" s="67"/>
      <c r="DP238" s="66"/>
      <c r="DQ238" s="67"/>
      <c r="DR238" s="66"/>
      <c r="DS238" s="67"/>
      <c r="DT238" s="66"/>
      <c r="DU238" s="67"/>
      <c r="DV238" s="66"/>
      <c r="DW238" s="67"/>
      <c r="DX238" s="66"/>
      <c r="DY238" s="67"/>
      <c r="DZ238" s="66"/>
      <c r="EA238" s="67"/>
      <c r="EB238" s="66"/>
      <c r="EC238" s="67"/>
      <c r="ED238" s="66"/>
      <c r="EE238" s="67"/>
      <c r="EF238" s="66"/>
      <c r="EG238" s="67"/>
      <c r="EH238" s="66"/>
      <c r="EI238" s="67"/>
      <c r="EJ238" s="66"/>
      <c r="EK238" s="67"/>
      <c r="EL238" s="66"/>
      <c r="EM238" s="67"/>
      <c r="EN238" s="66"/>
      <c r="EO238" s="67"/>
      <c r="EP238" s="66"/>
      <c r="EQ238" s="67"/>
      <c r="ER238" s="66"/>
      <c r="ES238" s="67"/>
      <c r="ET238" s="66"/>
      <c r="EU238" s="67"/>
      <c r="EV238" s="66"/>
      <c r="EW238" s="67"/>
      <c r="EX238" s="66"/>
      <c r="EY238" s="67"/>
      <c r="EZ238" s="66"/>
      <c r="FA238" s="67"/>
      <c r="FB238" s="66"/>
      <c r="FC238" s="67"/>
      <c r="FD238" s="66"/>
      <c r="FE238" s="67"/>
      <c r="FF238" s="66"/>
      <c r="FG238" s="67"/>
      <c r="FH238" s="66"/>
      <c r="FI238" s="67"/>
      <c r="FJ238" s="66"/>
      <c r="FK238" s="67"/>
      <c r="FL238" s="66"/>
      <c r="FM238" s="67"/>
      <c r="FN238" s="66"/>
      <c r="FO238" s="67"/>
      <c r="FP238" s="66"/>
      <c r="FQ238" s="67"/>
      <c r="FR238" s="66"/>
      <c r="FS238" s="67"/>
      <c r="FT238" s="66"/>
      <c r="FU238" s="67"/>
      <c r="FV238" s="66"/>
      <c r="FW238" s="67"/>
      <c r="FX238" s="66"/>
      <c r="FY238" s="67"/>
      <c r="FZ238" s="66"/>
      <c r="GA238" s="67"/>
      <c r="GB238" s="66"/>
      <c r="GC238" s="67"/>
      <c r="GD238" s="66"/>
      <c r="GE238" s="67"/>
      <c r="GF238" s="66"/>
      <c r="GG238" s="67"/>
      <c r="GH238" s="66"/>
      <c r="GI238" s="67"/>
      <c r="GJ238" s="66"/>
      <c r="GK238" s="67"/>
      <c r="GL238" s="66"/>
      <c r="GM238" s="67"/>
      <c r="GN238" s="66"/>
      <c r="GO238" s="67"/>
      <c r="GP238" s="66"/>
      <c r="GQ238" s="67"/>
      <c r="GR238" s="66"/>
      <c r="GS238" s="67"/>
      <c r="GT238" s="66"/>
      <c r="GU238" s="67"/>
      <c r="GV238" s="66"/>
      <c r="GW238" s="67"/>
      <c r="GX238" s="66"/>
      <c r="GY238" s="67"/>
      <c r="GZ238" s="66"/>
      <c r="HA238" s="67"/>
      <c r="HB238" s="66"/>
      <c r="HC238" s="67"/>
      <c r="HD238" s="66"/>
      <c r="HE238" s="67"/>
      <c r="HF238" s="66"/>
      <c r="HG238" s="67"/>
      <c r="HH238" s="66"/>
      <c r="HI238" s="67"/>
      <c r="HJ238" s="66"/>
      <c r="HK238" s="67"/>
      <c r="HL238" s="66"/>
      <c r="HM238" s="67"/>
      <c r="HN238" s="66"/>
      <c r="HO238" s="67"/>
      <c r="HP238" s="66"/>
      <c r="HQ238" s="67"/>
      <c r="HR238" s="66"/>
      <c r="HS238" s="67"/>
      <c r="HT238" s="66"/>
      <c r="HU238" s="67"/>
      <c r="HV238" s="66"/>
      <c r="HW238" s="67"/>
      <c r="HX238" s="66"/>
      <c r="HY238" s="67"/>
      <c r="HZ238" s="66"/>
      <c r="IA238" s="67"/>
      <c r="IB238" s="66"/>
      <c r="IC238" s="67"/>
      <c r="ID238" s="66"/>
      <c r="IE238" s="67"/>
      <c r="IF238" s="66"/>
      <c r="IG238" s="67"/>
      <c r="IH238" s="66"/>
      <c r="II238" s="67"/>
      <c r="IJ238" s="66"/>
      <c r="IK238" s="67"/>
      <c r="IL238" s="66"/>
      <c r="IM238" s="67"/>
      <c r="IN238" s="66"/>
      <c r="IO238" s="67"/>
      <c r="IP238" s="66"/>
      <c r="IQ238" s="67"/>
      <c r="IR238" s="66"/>
      <c r="IS238" s="67"/>
      <c r="IT238" s="66"/>
      <c r="IU238" s="67"/>
      <c r="IV238" s="66"/>
      <c r="IW238" s="67"/>
      <c r="IX238" s="66"/>
      <c r="IY238" s="67"/>
      <c r="IZ238" s="66"/>
      <c r="JA238" s="67"/>
      <c r="JB238" s="66"/>
      <c r="JC238" s="67"/>
      <c r="JD238" s="66"/>
      <c r="JE238" s="67"/>
      <c r="JF238" s="66"/>
      <c r="JG238" s="67"/>
      <c r="JH238" s="66"/>
      <c r="JI238" s="67"/>
      <c r="JJ238" s="66"/>
      <c r="JK238" s="67"/>
      <c r="JL238" s="66"/>
      <c r="JM238" s="67"/>
      <c r="JN238" s="66"/>
      <c r="JO238" s="67"/>
      <c r="JP238" s="66"/>
      <c r="JQ238" s="67"/>
      <c r="JR238" s="66"/>
      <c r="JS238" s="67"/>
      <c r="JT238" s="66"/>
      <c r="JU238" s="67"/>
      <c r="JV238" s="66"/>
      <c r="JW238" s="67"/>
      <c r="JX238" s="66"/>
      <c r="JY238" s="67"/>
      <c r="JZ238" s="66"/>
      <c r="KA238" s="67"/>
      <c r="KB238" s="66"/>
      <c r="KC238" s="67"/>
      <c r="KD238" s="66"/>
      <c r="KE238" s="67"/>
      <c r="KF238" s="66"/>
      <c r="KG238" s="67"/>
      <c r="KH238" s="66"/>
      <c r="KI238" s="67"/>
      <c r="KJ238" s="66"/>
      <c r="KK238" s="67"/>
      <c r="KL238" s="66"/>
      <c r="KM238" s="67"/>
      <c r="KN238" s="66"/>
      <c r="KO238" s="67"/>
      <c r="KP238" s="66"/>
      <c r="KQ238" s="67"/>
      <c r="KR238" s="66"/>
      <c r="KS238" s="67"/>
      <c r="KT238" s="66"/>
      <c r="KU238" s="67"/>
      <c r="KV238" s="66"/>
      <c r="KW238" s="67"/>
      <c r="KX238" s="66"/>
      <c r="KY238" s="67"/>
      <c r="KZ238" s="66"/>
      <c r="LA238" s="67"/>
      <c r="LB238" s="66"/>
      <c r="LC238" s="67"/>
      <c r="LD238" s="66"/>
      <c r="LE238" s="67"/>
      <c r="LH238" s="3">
        <f t="shared" si="146"/>
        <v>3.9860887353072392</v>
      </c>
      <c r="LI238" s="10">
        <f t="shared" si="149"/>
        <v>0.50074570596386547</v>
      </c>
      <c r="LK238" s="12">
        <f t="shared" si="144"/>
        <v>3.9860887353072392</v>
      </c>
      <c r="LL238" s="10" cm="1">
        <f t="array" ref="LL238">INDEX(drag_functions_data,Q238,(2*chosen_drag_function))*$B$3</f>
        <v>0.50074570596386547</v>
      </c>
      <c r="LO238" s="3" t="e">
        <f t="shared" si="147"/>
        <v>#N/A</v>
      </c>
      <c r="LP238" s="10" t="e">
        <f t="shared" si="150"/>
        <v>#N/A</v>
      </c>
      <c r="LR238" s="12">
        <f t="shared" si="145"/>
        <v>0</v>
      </c>
      <c r="LS238" s="10" cm="1">
        <f t="array" ref="LS238">INDEX(drag_functions_data,Q238,(2*$B$6)) * $B$7</f>
        <v>0</v>
      </c>
    </row>
    <row r="239" spans="17:331" x14ac:dyDescent="0.25">
      <c r="Q239" s="38">
        <f t="shared" si="148"/>
        <v>224</v>
      </c>
      <c r="R239" s="5"/>
      <c r="T239" s="25"/>
      <c r="U239" s="26"/>
      <c r="X239" s="25">
        <v>4.0291828389074604</v>
      </c>
      <c r="Y239" s="26">
        <v>0.50054971756084021</v>
      </c>
      <c r="AA239" s="4"/>
      <c r="AB239" s="5"/>
      <c r="AC239" s="4"/>
      <c r="AF239" s="5"/>
      <c r="AG239" s="4"/>
      <c r="AJ239" s="5"/>
      <c r="AK239" s="4"/>
      <c r="AN239" s="5"/>
      <c r="AO239" s="4"/>
      <c r="AR239" s="5"/>
      <c r="AS239" s="4"/>
      <c r="AT239" s="5"/>
      <c r="AU239" s="4"/>
      <c r="AV239" s="46"/>
      <c r="AW239" s="4"/>
      <c r="AX239" s="5"/>
      <c r="AY239" s="4"/>
      <c r="AZ239" s="5"/>
      <c r="BA239" s="4"/>
      <c r="BB239" s="5"/>
      <c r="BC239" s="4"/>
      <c r="BD239" s="5"/>
      <c r="BE239" s="4"/>
      <c r="BF239" s="5"/>
      <c r="BG239" s="4"/>
      <c r="BH239" s="5"/>
      <c r="BI239" s="4"/>
      <c r="BJ239" s="5"/>
      <c r="BK239" s="4"/>
      <c r="BL239" s="5"/>
      <c r="BM239" s="4"/>
      <c r="BN239" s="5"/>
      <c r="BO239" s="4"/>
      <c r="BR239" s="5"/>
      <c r="BS239" s="4"/>
      <c r="BV239" s="5"/>
      <c r="BW239" s="4"/>
      <c r="BZ239" s="5"/>
      <c r="CA239" s="4"/>
      <c r="CD239" s="5"/>
      <c r="CE239" s="4"/>
      <c r="CF239" s="5"/>
      <c r="CG239" s="4"/>
      <c r="CH239" s="5"/>
      <c r="CI239" s="4"/>
      <c r="CJ239" s="5"/>
      <c r="CL239" s="5"/>
      <c r="CN239" s="5"/>
      <c r="CO239" s="4"/>
      <c r="CP239" s="5"/>
      <c r="CQ239" s="4"/>
      <c r="CR239" s="5"/>
      <c r="CS239" s="4"/>
      <c r="CT239" s="5"/>
      <c r="CU239" s="4"/>
      <c r="CV239" s="5"/>
      <c r="CW239" s="4"/>
      <c r="CX239" s="5"/>
      <c r="CY239" s="4"/>
      <c r="CZ239" s="266"/>
      <c r="DA239" s="267"/>
      <c r="DB239" s="266"/>
      <c r="DC239" s="267"/>
      <c r="DD239" s="266"/>
      <c r="DE239" s="267"/>
      <c r="DF239" s="66"/>
      <c r="DG239" s="67"/>
      <c r="DH239" s="66"/>
      <c r="DI239" s="67"/>
      <c r="DJ239" s="66"/>
      <c r="DK239" s="67"/>
      <c r="DL239" s="66"/>
      <c r="DM239" s="67"/>
      <c r="DN239" s="66"/>
      <c r="DO239" s="67"/>
      <c r="DP239" s="66"/>
      <c r="DQ239" s="67"/>
      <c r="DR239" s="66"/>
      <c r="DS239" s="67"/>
      <c r="DT239" s="66"/>
      <c r="DU239" s="67"/>
      <c r="DV239" s="66"/>
      <c r="DW239" s="67"/>
      <c r="DX239" s="66"/>
      <c r="DY239" s="67"/>
      <c r="DZ239" s="66"/>
      <c r="EA239" s="67"/>
      <c r="EB239" s="66"/>
      <c r="EC239" s="67"/>
      <c r="ED239" s="66"/>
      <c r="EE239" s="67"/>
      <c r="EF239" s="66"/>
      <c r="EG239" s="67"/>
      <c r="EH239" s="66"/>
      <c r="EI239" s="67"/>
      <c r="EJ239" s="66"/>
      <c r="EK239" s="67"/>
      <c r="EL239" s="66"/>
      <c r="EM239" s="67"/>
      <c r="EN239" s="66"/>
      <c r="EO239" s="67"/>
      <c r="EP239" s="66"/>
      <c r="EQ239" s="67"/>
      <c r="ER239" s="66"/>
      <c r="ES239" s="67"/>
      <c r="ET239" s="66"/>
      <c r="EU239" s="67"/>
      <c r="EV239" s="66"/>
      <c r="EW239" s="67"/>
      <c r="EX239" s="66"/>
      <c r="EY239" s="67"/>
      <c r="EZ239" s="66"/>
      <c r="FA239" s="67"/>
      <c r="FB239" s="66"/>
      <c r="FC239" s="67"/>
      <c r="FD239" s="66"/>
      <c r="FE239" s="67"/>
      <c r="FF239" s="66"/>
      <c r="FG239" s="67"/>
      <c r="FH239" s="66"/>
      <c r="FI239" s="67"/>
      <c r="FJ239" s="66"/>
      <c r="FK239" s="67"/>
      <c r="FL239" s="66"/>
      <c r="FM239" s="67"/>
      <c r="FN239" s="66"/>
      <c r="FO239" s="67"/>
      <c r="FP239" s="66"/>
      <c r="FQ239" s="67"/>
      <c r="FR239" s="66"/>
      <c r="FS239" s="67"/>
      <c r="FT239" s="66"/>
      <c r="FU239" s="67"/>
      <c r="FV239" s="66"/>
      <c r="FW239" s="67"/>
      <c r="FX239" s="66"/>
      <c r="FY239" s="67"/>
      <c r="FZ239" s="66"/>
      <c r="GA239" s="67"/>
      <c r="GB239" s="66"/>
      <c r="GC239" s="67"/>
      <c r="GD239" s="66"/>
      <c r="GE239" s="67"/>
      <c r="GF239" s="66"/>
      <c r="GG239" s="67"/>
      <c r="GH239" s="66"/>
      <c r="GI239" s="67"/>
      <c r="GJ239" s="66"/>
      <c r="GK239" s="67"/>
      <c r="GL239" s="66"/>
      <c r="GM239" s="67"/>
      <c r="GN239" s="66"/>
      <c r="GO239" s="67"/>
      <c r="GP239" s="66"/>
      <c r="GQ239" s="67"/>
      <c r="GR239" s="66"/>
      <c r="GS239" s="67"/>
      <c r="GT239" s="66"/>
      <c r="GU239" s="67"/>
      <c r="GV239" s="66"/>
      <c r="GW239" s="67"/>
      <c r="GX239" s="66"/>
      <c r="GY239" s="67"/>
      <c r="GZ239" s="66"/>
      <c r="HA239" s="67"/>
      <c r="HB239" s="66"/>
      <c r="HC239" s="67"/>
      <c r="HD239" s="66"/>
      <c r="HE239" s="67"/>
      <c r="HF239" s="66"/>
      <c r="HG239" s="67"/>
      <c r="HH239" s="66"/>
      <c r="HI239" s="67"/>
      <c r="HJ239" s="66"/>
      <c r="HK239" s="67"/>
      <c r="HL239" s="66"/>
      <c r="HM239" s="67"/>
      <c r="HN239" s="66"/>
      <c r="HO239" s="67"/>
      <c r="HP239" s="66"/>
      <c r="HQ239" s="67"/>
      <c r="HR239" s="66"/>
      <c r="HS239" s="67"/>
      <c r="HT239" s="66"/>
      <c r="HU239" s="67"/>
      <c r="HV239" s="66"/>
      <c r="HW239" s="67"/>
      <c r="HX239" s="66"/>
      <c r="HY239" s="67"/>
      <c r="HZ239" s="66"/>
      <c r="IA239" s="67"/>
      <c r="IB239" s="66"/>
      <c r="IC239" s="67"/>
      <c r="ID239" s="66"/>
      <c r="IE239" s="67"/>
      <c r="IF239" s="66"/>
      <c r="IG239" s="67"/>
      <c r="IH239" s="66"/>
      <c r="II239" s="67"/>
      <c r="IJ239" s="66"/>
      <c r="IK239" s="67"/>
      <c r="IL239" s="66"/>
      <c r="IM239" s="67"/>
      <c r="IN239" s="66"/>
      <c r="IO239" s="67"/>
      <c r="IP239" s="66"/>
      <c r="IQ239" s="67"/>
      <c r="IR239" s="66"/>
      <c r="IS239" s="67"/>
      <c r="IT239" s="66"/>
      <c r="IU239" s="67"/>
      <c r="IV239" s="66"/>
      <c r="IW239" s="67"/>
      <c r="IX239" s="66"/>
      <c r="IY239" s="67"/>
      <c r="IZ239" s="66"/>
      <c r="JA239" s="67"/>
      <c r="JB239" s="66"/>
      <c r="JC239" s="67"/>
      <c r="JD239" s="66"/>
      <c r="JE239" s="67"/>
      <c r="JF239" s="66"/>
      <c r="JG239" s="67"/>
      <c r="JH239" s="66"/>
      <c r="JI239" s="67"/>
      <c r="JJ239" s="66"/>
      <c r="JK239" s="67"/>
      <c r="JL239" s="66"/>
      <c r="JM239" s="67"/>
      <c r="JN239" s="66"/>
      <c r="JO239" s="67"/>
      <c r="JP239" s="66"/>
      <c r="JQ239" s="67"/>
      <c r="JR239" s="66"/>
      <c r="JS239" s="67"/>
      <c r="JT239" s="66"/>
      <c r="JU239" s="67"/>
      <c r="JV239" s="66"/>
      <c r="JW239" s="67"/>
      <c r="JX239" s="66"/>
      <c r="JY239" s="67"/>
      <c r="JZ239" s="66"/>
      <c r="KA239" s="67"/>
      <c r="KB239" s="66"/>
      <c r="KC239" s="67"/>
      <c r="KD239" s="66"/>
      <c r="KE239" s="67"/>
      <c r="KF239" s="66"/>
      <c r="KG239" s="67"/>
      <c r="KH239" s="66"/>
      <c r="KI239" s="67"/>
      <c r="KJ239" s="66"/>
      <c r="KK239" s="67"/>
      <c r="KL239" s="66"/>
      <c r="KM239" s="67"/>
      <c r="KN239" s="66"/>
      <c r="KO239" s="67"/>
      <c r="KP239" s="66"/>
      <c r="KQ239" s="67"/>
      <c r="KR239" s="66"/>
      <c r="KS239" s="67"/>
      <c r="KT239" s="66"/>
      <c r="KU239" s="67"/>
      <c r="KV239" s="66"/>
      <c r="KW239" s="67"/>
      <c r="KX239" s="66"/>
      <c r="KY239" s="67"/>
      <c r="KZ239" s="66"/>
      <c r="LA239" s="67"/>
      <c r="LB239" s="66"/>
      <c r="LC239" s="67"/>
      <c r="LD239" s="66"/>
      <c r="LE239" s="67"/>
      <c r="LH239" s="3">
        <f t="shared" si="146"/>
        <v>4.0291828389074604</v>
      </c>
      <c r="LI239" s="10">
        <f t="shared" si="149"/>
        <v>0.50054971756084021</v>
      </c>
      <c r="LK239" s="12">
        <f t="shared" si="144"/>
        <v>4.0291828389074604</v>
      </c>
      <c r="LL239" s="10" cm="1">
        <f t="array" ref="LL239">INDEX(drag_functions_data,Q239,(2*chosen_drag_function))*$B$3</f>
        <v>0.50054971756084021</v>
      </c>
      <c r="LO239" s="3" t="e">
        <f t="shared" si="147"/>
        <v>#N/A</v>
      </c>
      <c r="LP239" s="10" t="e">
        <f t="shared" si="150"/>
        <v>#N/A</v>
      </c>
      <c r="LR239" s="12">
        <f t="shared" si="145"/>
        <v>0</v>
      </c>
      <c r="LS239" s="10" cm="1">
        <f t="array" ref="LS239">INDEX(drag_functions_data,Q239,(2*$B$6)) * $B$7</f>
        <v>0</v>
      </c>
    </row>
    <row r="240" spans="17:331" x14ac:dyDescent="0.25">
      <c r="Q240" s="38">
        <f t="shared" si="148"/>
        <v>225</v>
      </c>
      <c r="R240" s="5"/>
      <c r="T240" s="25"/>
      <c r="U240" s="26"/>
      <c r="X240" s="25">
        <v>4.0505579641757921</v>
      </c>
      <c r="Y240" s="26">
        <v>0.50043692265267736</v>
      </c>
      <c r="AA240" s="4"/>
      <c r="AB240" s="5"/>
      <c r="AC240" s="4"/>
      <c r="AF240" s="5"/>
      <c r="AG240" s="4"/>
      <c r="AJ240" s="5"/>
      <c r="AK240" s="4"/>
      <c r="AN240" s="5"/>
      <c r="AO240" s="4"/>
      <c r="AR240" s="5"/>
      <c r="AS240" s="4"/>
      <c r="AT240" s="5"/>
      <c r="AU240" s="4"/>
      <c r="AV240" s="46"/>
      <c r="AW240" s="4"/>
      <c r="AX240" s="5"/>
      <c r="AY240" s="4"/>
      <c r="AZ240" s="5"/>
      <c r="BA240" s="4"/>
      <c r="BB240" s="5"/>
      <c r="BC240" s="4"/>
      <c r="BD240" s="5"/>
      <c r="BE240" s="4"/>
      <c r="BF240" s="5"/>
      <c r="BG240" s="4"/>
      <c r="BH240" s="5"/>
      <c r="BI240" s="4"/>
      <c r="BJ240" s="5"/>
      <c r="BK240" s="4"/>
      <c r="BL240" s="5"/>
      <c r="BM240" s="4"/>
      <c r="BN240" s="5"/>
      <c r="BO240" s="4"/>
      <c r="BR240" s="5"/>
      <c r="BS240" s="4"/>
      <c r="BV240" s="5"/>
      <c r="BW240" s="4"/>
      <c r="BZ240" s="5"/>
      <c r="CA240" s="4"/>
      <c r="CD240" s="5"/>
      <c r="CE240" s="4"/>
      <c r="CF240" s="5"/>
      <c r="CG240" s="4"/>
      <c r="CH240" s="5"/>
      <c r="CI240" s="4"/>
      <c r="CJ240" s="5"/>
      <c r="CL240" s="5"/>
      <c r="CN240" s="5"/>
      <c r="CO240" s="4"/>
      <c r="CP240" s="5"/>
      <c r="CQ240" s="4"/>
      <c r="CR240" s="5"/>
      <c r="CS240" s="4"/>
      <c r="CT240" s="5"/>
      <c r="CU240" s="4"/>
      <c r="CV240" s="5"/>
      <c r="CW240" s="4"/>
      <c r="CX240" s="5"/>
      <c r="CY240" s="4"/>
      <c r="CZ240" s="266"/>
      <c r="DA240" s="267"/>
      <c r="DB240" s="266"/>
      <c r="DC240" s="267"/>
      <c r="DD240" s="266"/>
      <c r="DE240" s="267"/>
      <c r="DF240" s="66"/>
      <c r="DG240" s="67"/>
      <c r="DH240" s="66"/>
      <c r="DI240" s="67"/>
      <c r="DJ240" s="66"/>
      <c r="DK240" s="67"/>
      <c r="DL240" s="66"/>
      <c r="DM240" s="67"/>
      <c r="DN240" s="66"/>
      <c r="DO240" s="67"/>
      <c r="DP240" s="66"/>
      <c r="DQ240" s="67"/>
      <c r="DR240" s="66"/>
      <c r="DS240" s="67"/>
      <c r="DT240" s="66"/>
      <c r="DU240" s="67"/>
      <c r="DV240" s="66"/>
      <c r="DW240" s="67"/>
      <c r="DX240" s="66"/>
      <c r="DY240" s="67"/>
      <c r="DZ240" s="66"/>
      <c r="EA240" s="67"/>
      <c r="EB240" s="66"/>
      <c r="EC240" s="67"/>
      <c r="ED240" s="66"/>
      <c r="EE240" s="67"/>
      <c r="EF240" s="66"/>
      <c r="EG240" s="67"/>
      <c r="EH240" s="66"/>
      <c r="EI240" s="67"/>
      <c r="EJ240" s="66"/>
      <c r="EK240" s="67"/>
      <c r="EL240" s="66"/>
      <c r="EM240" s="67"/>
      <c r="EN240" s="66"/>
      <c r="EO240" s="67"/>
      <c r="EP240" s="66"/>
      <c r="EQ240" s="67"/>
      <c r="ER240" s="66"/>
      <c r="ES240" s="67"/>
      <c r="ET240" s="66"/>
      <c r="EU240" s="67"/>
      <c r="EV240" s="66"/>
      <c r="EW240" s="67"/>
      <c r="EX240" s="66"/>
      <c r="EY240" s="67"/>
      <c r="EZ240" s="66"/>
      <c r="FA240" s="67"/>
      <c r="FB240" s="66"/>
      <c r="FC240" s="67"/>
      <c r="FD240" s="66"/>
      <c r="FE240" s="67"/>
      <c r="FF240" s="66"/>
      <c r="FG240" s="67"/>
      <c r="FH240" s="66"/>
      <c r="FI240" s="67"/>
      <c r="FJ240" s="66"/>
      <c r="FK240" s="67"/>
      <c r="FL240" s="66"/>
      <c r="FM240" s="67"/>
      <c r="FN240" s="66"/>
      <c r="FO240" s="67"/>
      <c r="FP240" s="66"/>
      <c r="FQ240" s="67"/>
      <c r="FR240" s="66"/>
      <c r="FS240" s="67"/>
      <c r="FT240" s="66"/>
      <c r="FU240" s="67"/>
      <c r="FV240" s="66"/>
      <c r="FW240" s="67"/>
      <c r="FX240" s="66"/>
      <c r="FY240" s="67"/>
      <c r="FZ240" s="66"/>
      <c r="GA240" s="67"/>
      <c r="GB240" s="66"/>
      <c r="GC240" s="67"/>
      <c r="GD240" s="66"/>
      <c r="GE240" s="67"/>
      <c r="GF240" s="66"/>
      <c r="GG240" s="67"/>
      <c r="GH240" s="66"/>
      <c r="GI240" s="67"/>
      <c r="GJ240" s="66"/>
      <c r="GK240" s="67"/>
      <c r="GL240" s="66"/>
      <c r="GM240" s="67"/>
      <c r="GN240" s="66"/>
      <c r="GO240" s="67"/>
      <c r="GP240" s="66"/>
      <c r="GQ240" s="67"/>
      <c r="GR240" s="66"/>
      <c r="GS240" s="67"/>
      <c r="GT240" s="66"/>
      <c r="GU240" s="67"/>
      <c r="GV240" s="66"/>
      <c r="GW240" s="67"/>
      <c r="GX240" s="66"/>
      <c r="GY240" s="67"/>
      <c r="GZ240" s="66"/>
      <c r="HA240" s="67"/>
      <c r="HB240" s="66"/>
      <c r="HC240" s="67"/>
      <c r="HD240" s="66"/>
      <c r="HE240" s="67"/>
      <c r="HF240" s="66"/>
      <c r="HG240" s="67"/>
      <c r="HH240" s="66"/>
      <c r="HI240" s="67"/>
      <c r="HJ240" s="66"/>
      <c r="HK240" s="67"/>
      <c r="HL240" s="66"/>
      <c r="HM240" s="67"/>
      <c r="HN240" s="66"/>
      <c r="HO240" s="67"/>
      <c r="HP240" s="66"/>
      <c r="HQ240" s="67"/>
      <c r="HR240" s="66"/>
      <c r="HS240" s="67"/>
      <c r="HT240" s="66"/>
      <c r="HU240" s="67"/>
      <c r="HV240" s="66"/>
      <c r="HW240" s="67"/>
      <c r="HX240" s="66"/>
      <c r="HY240" s="67"/>
      <c r="HZ240" s="66"/>
      <c r="IA240" s="67"/>
      <c r="IB240" s="66"/>
      <c r="IC240" s="67"/>
      <c r="ID240" s="66"/>
      <c r="IE240" s="67"/>
      <c r="IF240" s="66"/>
      <c r="IG240" s="67"/>
      <c r="IH240" s="66"/>
      <c r="II240" s="67"/>
      <c r="IJ240" s="66"/>
      <c r="IK240" s="67"/>
      <c r="IL240" s="66"/>
      <c r="IM240" s="67"/>
      <c r="IN240" s="66"/>
      <c r="IO240" s="67"/>
      <c r="IP240" s="66"/>
      <c r="IQ240" s="67"/>
      <c r="IR240" s="66"/>
      <c r="IS240" s="67"/>
      <c r="IT240" s="66"/>
      <c r="IU240" s="67"/>
      <c r="IV240" s="66"/>
      <c r="IW240" s="67"/>
      <c r="IX240" s="66"/>
      <c r="IY240" s="67"/>
      <c r="IZ240" s="66"/>
      <c r="JA240" s="67"/>
      <c r="JB240" s="66"/>
      <c r="JC240" s="67"/>
      <c r="JD240" s="66"/>
      <c r="JE240" s="67"/>
      <c r="JF240" s="66"/>
      <c r="JG240" s="67"/>
      <c r="JH240" s="66"/>
      <c r="JI240" s="67"/>
      <c r="JJ240" s="66"/>
      <c r="JK240" s="67"/>
      <c r="JL240" s="66"/>
      <c r="JM240" s="67"/>
      <c r="JN240" s="66"/>
      <c r="JO240" s="67"/>
      <c r="JP240" s="66"/>
      <c r="JQ240" s="67"/>
      <c r="JR240" s="66"/>
      <c r="JS240" s="67"/>
      <c r="JT240" s="66"/>
      <c r="JU240" s="67"/>
      <c r="JV240" s="66"/>
      <c r="JW240" s="67"/>
      <c r="JX240" s="66"/>
      <c r="JY240" s="67"/>
      <c r="JZ240" s="66"/>
      <c r="KA240" s="67"/>
      <c r="KB240" s="66"/>
      <c r="KC240" s="67"/>
      <c r="KD240" s="66"/>
      <c r="KE240" s="67"/>
      <c r="KF240" s="66"/>
      <c r="KG240" s="67"/>
      <c r="KH240" s="66"/>
      <c r="KI240" s="67"/>
      <c r="KJ240" s="66"/>
      <c r="KK240" s="67"/>
      <c r="KL240" s="66"/>
      <c r="KM240" s="67"/>
      <c r="KN240" s="66"/>
      <c r="KO240" s="67"/>
      <c r="KP240" s="66"/>
      <c r="KQ240" s="67"/>
      <c r="KR240" s="66"/>
      <c r="KS240" s="67"/>
      <c r="KT240" s="66"/>
      <c r="KU240" s="67"/>
      <c r="KV240" s="66"/>
      <c r="KW240" s="67"/>
      <c r="KX240" s="66"/>
      <c r="KY240" s="67"/>
      <c r="KZ240" s="66"/>
      <c r="LA240" s="67"/>
      <c r="LB240" s="66"/>
      <c r="LC240" s="67"/>
      <c r="LD240" s="66"/>
      <c r="LE240" s="67"/>
      <c r="LH240" s="3">
        <f t="shared" si="146"/>
        <v>4.0505579641757921</v>
      </c>
      <c r="LI240" s="10">
        <f t="shared" si="149"/>
        <v>0.50043692265267736</v>
      </c>
      <c r="LK240" s="12">
        <f t="shared" si="144"/>
        <v>4.0505579641757921</v>
      </c>
      <c r="LL240" s="10" cm="1">
        <f t="array" ref="LL240">INDEX(drag_functions_data,Q240,(2*chosen_drag_function))*$B$3</f>
        <v>0.50043692265267736</v>
      </c>
      <c r="LO240" s="3" t="e">
        <f t="shared" si="147"/>
        <v>#N/A</v>
      </c>
      <c r="LP240" s="10" t="e">
        <f t="shared" si="150"/>
        <v>#N/A</v>
      </c>
      <c r="LR240" s="12">
        <f t="shared" si="145"/>
        <v>0</v>
      </c>
      <c r="LS240" s="10" cm="1">
        <f t="array" ref="LS240">INDEX(drag_functions_data,Q240,(2*$B$6)) * $B$7</f>
        <v>0</v>
      </c>
    </row>
    <row r="241" spans="17:331" x14ac:dyDescent="0.25">
      <c r="Q241" s="38">
        <f t="shared" si="148"/>
        <v>226</v>
      </c>
      <c r="R241" s="5"/>
      <c r="T241" s="25"/>
      <c r="U241" s="26"/>
      <c r="X241" s="25">
        <v>4.0718208817370023</v>
      </c>
      <c r="Y241" s="26">
        <v>0.50035187425531424</v>
      </c>
      <c r="AA241" s="4"/>
      <c r="AB241" s="5"/>
      <c r="AC241" s="4"/>
      <c r="AF241" s="5"/>
      <c r="AG241" s="4"/>
      <c r="AJ241" s="5"/>
      <c r="AK241" s="4"/>
      <c r="AN241" s="5"/>
      <c r="AO241" s="4"/>
      <c r="AR241" s="5"/>
      <c r="AS241" s="4"/>
      <c r="AT241" s="5"/>
      <c r="AU241" s="4"/>
      <c r="AV241" s="46"/>
      <c r="AW241" s="4"/>
      <c r="AX241" s="5"/>
      <c r="AY241" s="4"/>
      <c r="AZ241" s="5"/>
      <c r="BA241" s="4"/>
      <c r="BB241" s="5"/>
      <c r="BC241" s="4"/>
      <c r="BD241" s="5"/>
      <c r="BE241" s="4"/>
      <c r="BF241" s="5"/>
      <c r="BG241" s="4"/>
      <c r="BH241" s="5"/>
      <c r="BI241" s="4"/>
      <c r="BJ241" s="5"/>
      <c r="BK241" s="4"/>
      <c r="BL241" s="5"/>
      <c r="BM241" s="4"/>
      <c r="BN241" s="5"/>
      <c r="BO241" s="4"/>
      <c r="BR241" s="5"/>
      <c r="BS241" s="4"/>
      <c r="BV241" s="5"/>
      <c r="BW241" s="4"/>
      <c r="BZ241" s="5"/>
      <c r="CA241" s="4"/>
      <c r="CD241" s="5"/>
      <c r="CE241" s="4"/>
      <c r="CF241" s="5"/>
      <c r="CG241" s="4"/>
      <c r="CH241" s="5"/>
      <c r="CI241" s="4"/>
      <c r="CJ241" s="5"/>
      <c r="CL241" s="5"/>
      <c r="CN241" s="5"/>
      <c r="CO241" s="4"/>
      <c r="CP241" s="5"/>
      <c r="CQ241" s="4"/>
      <c r="CR241" s="5"/>
      <c r="CS241" s="4"/>
      <c r="CT241" s="5"/>
      <c r="CU241" s="4"/>
      <c r="CV241" s="5"/>
      <c r="CW241" s="4"/>
      <c r="CX241" s="5"/>
      <c r="CY241" s="4"/>
      <c r="CZ241" s="266"/>
      <c r="DA241" s="267"/>
      <c r="DB241" s="266"/>
      <c r="DC241" s="267"/>
      <c r="DD241" s="266"/>
      <c r="DE241" s="267"/>
      <c r="DF241" s="66"/>
      <c r="DG241" s="67"/>
      <c r="DH241" s="66"/>
      <c r="DI241" s="67"/>
      <c r="DJ241" s="66"/>
      <c r="DK241" s="67"/>
      <c r="DL241" s="66"/>
      <c r="DM241" s="67"/>
      <c r="DN241" s="66"/>
      <c r="DO241" s="67"/>
      <c r="DP241" s="66"/>
      <c r="DQ241" s="67"/>
      <c r="DR241" s="66"/>
      <c r="DS241" s="67"/>
      <c r="DT241" s="66"/>
      <c r="DU241" s="67"/>
      <c r="DV241" s="66"/>
      <c r="DW241" s="67"/>
      <c r="DX241" s="66"/>
      <c r="DY241" s="67"/>
      <c r="DZ241" s="66"/>
      <c r="EA241" s="67"/>
      <c r="EB241" s="66"/>
      <c r="EC241" s="67"/>
      <c r="ED241" s="66"/>
      <c r="EE241" s="67"/>
      <c r="EF241" s="66"/>
      <c r="EG241" s="67"/>
      <c r="EH241" s="66"/>
      <c r="EI241" s="67"/>
      <c r="EJ241" s="66"/>
      <c r="EK241" s="67"/>
      <c r="EL241" s="66"/>
      <c r="EM241" s="67"/>
      <c r="EN241" s="66"/>
      <c r="EO241" s="67"/>
      <c r="EP241" s="66"/>
      <c r="EQ241" s="67"/>
      <c r="ER241" s="66"/>
      <c r="ES241" s="67"/>
      <c r="ET241" s="66"/>
      <c r="EU241" s="67"/>
      <c r="EV241" s="66"/>
      <c r="EW241" s="67"/>
      <c r="EX241" s="66"/>
      <c r="EY241" s="67"/>
      <c r="EZ241" s="66"/>
      <c r="FA241" s="67"/>
      <c r="FB241" s="66"/>
      <c r="FC241" s="67"/>
      <c r="FD241" s="66"/>
      <c r="FE241" s="67"/>
      <c r="FF241" s="66"/>
      <c r="FG241" s="67"/>
      <c r="FH241" s="66"/>
      <c r="FI241" s="67"/>
      <c r="FJ241" s="66"/>
      <c r="FK241" s="67"/>
      <c r="FL241" s="66"/>
      <c r="FM241" s="67"/>
      <c r="FN241" s="66"/>
      <c r="FO241" s="67"/>
      <c r="FP241" s="66"/>
      <c r="FQ241" s="67"/>
      <c r="FR241" s="66"/>
      <c r="FS241" s="67"/>
      <c r="FT241" s="66"/>
      <c r="FU241" s="67"/>
      <c r="FV241" s="66"/>
      <c r="FW241" s="67"/>
      <c r="FX241" s="66"/>
      <c r="FY241" s="67"/>
      <c r="FZ241" s="66"/>
      <c r="GA241" s="67"/>
      <c r="GB241" s="66"/>
      <c r="GC241" s="67"/>
      <c r="GD241" s="66"/>
      <c r="GE241" s="67"/>
      <c r="GF241" s="66"/>
      <c r="GG241" s="67"/>
      <c r="GH241" s="66"/>
      <c r="GI241" s="67"/>
      <c r="GJ241" s="66"/>
      <c r="GK241" s="67"/>
      <c r="GL241" s="66"/>
      <c r="GM241" s="67"/>
      <c r="GN241" s="66"/>
      <c r="GO241" s="67"/>
      <c r="GP241" s="66"/>
      <c r="GQ241" s="67"/>
      <c r="GR241" s="66"/>
      <c r="GS241" s="67"/>
      <c r="GT241" s="66"/>
      <c r="GU241" s="67"/>
      <c r="GV241" s="66"/>
      <c r="GW241" s="67"/>
      <c r="GX241" s="66"/>
      <c r="GY241" s="67"/>
      <c r="GZ241" s="66"/>
      <c r="HA241" s="67"/>
      <c r="HB241" s="66"/>
      <c r="HC241" s="67"/>
      <c r="HD241" s="66"/>
      <c r="HE241" s="67"/>
      <c r="HF241" s="66"/>
      <c r="HG241" s="67"/>
      <c r="HH241" s="66"/>
      <c r="HI241" s="67"/>
      <c r="HJ241" s="66"/>
      <c r="HK241" s="67"/>
      <c r="HL241" s="66"/>
      <c r="HM241" s="67"/>
      <c r="HN241" s="66"/>
      <c r="HO241" s="67"/>
      <c r="HP241" s="66"/>
      <c r="HQ241" s="67"/>
      <c r="HR241" s="66"/>
      <c r="HS241" s="67"/>
      <c r="HT241" s="66"/>
      <c r="HU241" s="67"/>
      <c r="HV241" s="66"/>
      <c r="HW241" s="67"/>
      <c r="HX241" s="66"/>
      <c r="HY241" s="67"/>
      <c r="HZ241" s="66"/>
      <c r="IA241" s="67"/>
      <c r="IB241" s="66"/>
      <c r="IC241" s="67"/>
      <c r="ID241" s="66"/>
      <c r="IE241" s="67"/>
      <c r="IF241" s="66"/>
      <c r="IG241" s="67"/>
      <c r="IH241" s="66"/>
      <c r="II241" s="67"/>
      <c r="IJ241" s="66"/>
      <c r="IK241" s="67"/>
      <c r="IL241" s="66"/>
      <c r="IM241" s="67"/>
      <c r="IN241" s="66"/>
      <c r="IO241" s="67"/>
      <c r="IP241" s="66"/>
      <c r="IQ241" s="67"/>
      <c r="IR241" s="66"/>
      <c r="IS241" s="67"/>
      <c r="IT241" s="66"/>
      <c r="IU241" s="67"/>
      <c r="IV241" s="66"/>
      <c r="IW241" s="67"/>
      <c r="IX241" s="66"/>
      <c r="IY241" s="67"/>
      <c r="IZ241" s="66"/>
      <c r="JA241" s="67"/>
      <c r="JB241" s="66"/>
      <c r="JC241" s="67"/>
      <c r="JD241" s="66"/>
      <c r="JE241" s="67"/>
      <c r="JF241" s="66"/>
      <c r="JG241" s="67"/>
      <c r="JH241" s="66"/>
      <c r="JI241" s="67"/>
      <c r="JJ241" s="66"/>
      <c r="JK241" s="67"/>
      <c r="JL241" s="66"/>
      <c r="JM241" s="67"/>
      <c r="JN241" s="66"/>
      <c r="JO241" s="67"/>
      <c r="JP241" s="66"/>
      <c r="JQ241" s="67"/>
      <c r="JR241" s="66"/>
      <c r="JS241" s="67"/>
      <c r="JT241" s="66"/>
      <c r="JU241" s="67"/>
      <c r="JV241" s="66"/>
      <c r="JW241" s="67"/>
      <c r="JX241" s="66"/>
      <c r="JY241" s="67"/>
      <c r="JZ241" s="66"/>
      <c r="KA241" s="67"/>
      <c r="KB241" s="66"/>
      <c r="KC241" s="67"/>
      <c r="KD241" s="66"/>
      <c r="KE241" s="67"/>
      <c r="KF241" s="66"/>
      <c r="KG241" s="67"/>
      <c r="KH241" s="66"/>
      <c r="KI241" s="67"/>
      <c r="KJ241" s="66"/>
      <c r="KK241" s="67"/>
      <c r="KL241" s="66"/>
      <c r="KM241" s="67"/>
      <c r="KN241" s="66"/>
      <c r="KO241" s="67"/>
      <c r="KP241" s="66"/>
      <c r="KQ241" s="67"/>
      <c r="KR241" s="66"/>
      <c r="KS241" s="67"/>
      <c r="KT241" s="66"/>
      <c r="KU241" s="67"/>
      <c r="KV241" s="66"/>
      <c r="KW241" s="67"/>
      <c r="KX241" s="66"/>
      <c r="KY241" s="67"/>
      <c r="KZ241" s="66"/>
      <c r="LA241" s="67"/>
      <c r="LB241" s="66"/>
      <c r="LC241" s="67"/>
      <c r="LD241" s="66"/>
      <c r="LE241" s="67"/>
      <c r="LH241" s="3">
        <f t="shared" si="146"/>
        <v>4.0718208817370023</v>
      </c>
      <c r="LI241" s="10">
        <f t="shared" si="149"/>
        <v>0.50035187425531424</v>
      </c>
      <c r="LK241" s="12">
        <f t="shared" si="144"/>
        <v>4.0718208817370023</v>
      </c>
      <c r="LL241" s="10" cm="1">
        <f t="array" ref="LL241">INDEX(drag_functions_data,Q241,(2*chosen_drag_function))*$B$3</f>
        <v>0.50035187425531424</v>
      </c>
      <c r="LO241" s="3" t="e">
        <f t="shared" si="147"/>
        <v>#N/A</v>
      </c>
      <c r="LP241" s="10" t="e">
        <f t="shared" si="150"/>
        <v>#N/A</v>
      </c>
      <c r="LR241" s="12">
        <f t="shared" si="145"/>
        <v>0</v>
      </c>
      <c r="LS241" s="10" cm="1">
        <f t="array" ref="LS241">INDEX(drag_functions_data,Q241,(2*$B$6)) * $B$7</f>
        <v>0</v>
      </c>
    </row>
    <row r="242" spans="17:331" x14ac:dyDescent="0.25">
      <c r="Q242" s="38">
        <f t="shared" si="148"/>
        <v>227</v>
      </c>
      <c r="R242" s="5"/>
      <c r="T242" s="25"/>
      <c r="U242" s="26"/>
      <c r="X242" s="25">
        <v>4.0929733403420858</v>
      </c>
      <c r="Y242" s="26">
        <v>0.50017880004847759</v>
      </c>
      <c r="AA242" s="4"/>
      <c r="AB242" s="5"/>
      <c r="AC242" s="4"/>
      <c r="AF242" s="5"/>
      <c r="AG242" s="4"/>
      <c r="AJ242" s="5"/>
      <c r="AK242" s="4"/>
      <c r="AN242" s="5"/>
      <c r="AO242" s="4"/>
      <c r="AR242" s="5"/>
      <c r="AS242" s="4"/>
      <c r="AT242" s="5"/>
      <c r="AU242" s="4"/>
      <c r="AV242" s="46"/>
      <c r="AW242" s="4"/>
      <c r="AX242" s="5"/>
      <c r="AY242" s="4"/>
      <c r="AZ242" s="5"/>
      <c r="BA242" s="4"/>
      <c r="BB242" s="5"/>
      <c r="BC242" s="4"/>
      <c r="BD242" s="5"/>
      <c r="BE242" s="4"/>
      <c r="BF242" s="5"/>
      <c r="BG242" s="4"/>
      <c r="BH242" s="5"/>
      <c r="BI242" s="4"/>
      <c r="BJ242" s="5"/>
      <c r="BK242" s="4"/>
      <c r="BL242" s="5"/>
      <c r="BM242" s="4"/>
      <c r="BN242" s="5"/>
      <c r="BO242" s="4"/>
      <c r="BR242" s="5"/>
      <c r="BS242" s="4"/>
      <c r="BV242" s="5"/>
      <c r="BW242" s="4"/>
      <c r="BZ242" s="5"/>
      <c r="CA242" s="4"/>
      <c r="CD242" s="5"/>
      <c r="CE242" s="4"/>
      <c r="CF242" s="5"/>
      <c r="CG242" s="4"/>
      <c r="CH242" s="5"/>
      <c r="CI242" s="4"/>
      <c r="CJ242" s="5"/>
      <c r="CL242" s="5"/>
      <c r="CN242" s="5"/>
      <c r="CO242" s="4"/>
      <c r="CP242" s="5"/>
      <c r="CQ242" s="4"/>
      <c r="CR242" s="5"/>
      <c r="CS242" s="4"/>
      <c r="CT242" s="5"/>
      <c r="CU242" s="4"/>
      <c r="CV242" s="5"/>
      <c r="CW242" s="4"/>
      <c r="CX242" s="5"/>
      <c r="CY242" s="4"/>
      <c r="CZ242" s="266"/>
      <c r="DA242" s="267"/>
      <c r="DB242" s="266"/>
      <c r="DC242" s="267"/>
      <c r="DD242" s="266"/>
      <c r="DE242" s="267"/>
      <c r="DF242" s="66"/>
      <c r="DG242" s="67"/>
      <c r="DH242" s="66"/>
      <c r="DI242" s="67"/>
      <c r="DJ242" s="66"/>
      <c r="DK242" s="67"/>
      <c r="DL242" s="66"/>
      <c r="DM242" s="67"/>
      <c r="DN242" s="66"/>
      <c r="DO242" s="67"/>
      <c r="DP242" s="66"/>
      <c r="DQ242" s="67"/>
      <c r="DR242" s="66"/>
      <c r="DS242" s="67"/>
      <c r="DT242" s="66"/>
      <c r="DU242" s="67"/>
      <c r="DV242" s="66"/>
      <c r="DW242" s="67"/>
      <c r="DX242" s="66"/>
      <c r="DY242" s="67"/>
      <c r="DZ242" s="66"/>
      <c r="EA242" s="67"/>
      <c r="EB242" s="66"/>
      <c r="EC242" s="67"/>
      <c r="ED242" s="66"/>
      <c r="EE242" s="67"/>
      <c r="EF242" s="66"/>
      <c r="EG242" s="67"/>
      <c r="EH242" s="66"/>
      <c r="EI242" s="67"/>
      <c r="EJ242" s="66"/>
      <c r="EK242" s="67"/>
      <c r="EL242" s="66"/>
      <c r="EM242" s="67"/>
      <c r="EN242" s="66"/>
      <c r="EO242" s="67"/>
      <c r="EP242" s="66"/>
      <c r="EQ242" s="67"/>
      <c r="ER242" s="66"/>
      <c r="ES242" s="67"/>
      <c r="ET242" s="66"/>
      <c r="EU242" s="67"/>
      <c r="EV242" s="66"/>
      <c r="EW242" s="67"/>
      <c r="EX242" s="66"/>
      <c r="EY242" s="67"/>
      <c r="EZ242" s="66"/>
      <c r="FA242" s="67"/>
      <c r="FB242" s="66"/>
      <c r="FC242" s="67"/>
      <c r="FD242" s="66"/>
      <c r="FE242" s="67"/>
      <c r="FF242" s="66"/>
      <c r="FG242" s="67"/>
      <c r="FH242" s="66"/>
      <c r="FI242" s="67"/>
      <c r="FJ242" s="66"/>
      <c r="FK242" s="67"/>
      <c r="FL242" s="66"/>
      <c r="FM242" s="67"/>
      <c r="FN242" s="66"/>
      <c r="FO242" s="67"/>
      <c r="FP242" s="66"/>
      <c r="FQ242" s="67"/>
      <c r="FR242" s="66"/>
      <c r="FS242" s="67"/>
      <c r="FT242" s="66"/>
      <c r="FU242" s="67"/>
      <c r="FV242" s="66"/>
      <c r="FW242" s="67"/>
      <c r="FX242" s="66"/>
      <c r="FY242" s="67"/>
      <c r="FZ242" s="66"/>
      <c r="GA242" s="67"/>
      <c r="GB242" s="66"/>
      <c r="GC242" s="67"/>
      <c r="GD242" s="66"/>
      <c r="GE242" s="67"/>
      <c r="GF242" s="66"/>
      <c r="GG242" s="67"/>
      <c r="GH242" s="66"/>
      <c r="GI242" s="67"/>
      <c r="GJ242" s="66"/>
      <c r="GK242" s="67"/>
      <c r="GL242" s="66"/>
      <c r="GM242" s="67"/>
      <c r="GN242" s="66"/>
      <c r="GO242" s="67"/>
      <c r="GP242" s="66"/>
      <c r="GQ242" s="67"/>
      <c r="GR242" s="66"/>
      <c r="GS242" s="67"/>
      <c r="GT242" s="66"/>
      <c r="GU242" s="67"/>
      <c r="GV242" s="66"/>
      <c r="GW242" s="67"/>
      <c r="GX242" s="66"/>
      <c r="GY242" s="67"/>
      <c r="GZ242" s="66"/>
      <c r="HA242" s="67"/>
      <c r="HB242" s="66"/>
      <c r="HC242" s="67"/>
      <c r="HD242" s="66"/>
      <c r="HE242" s="67"/>
      <c r="HF242" s="66"/>
      <c r="HG242" s="67"/>
      <c r="HH242" s="66"/>
      <c r="HI242" s="67"/>
      <c r="HJ242" s="66"/>
      <c r="HK242" s="67"/>
      <c r="HL242" s="66"/>
      <c r="HM242" s="67"/>
      <c r="HN242" s="66"/>
      <c r="HO242" s="67"/>
      <c r="HP242" s="66"/>
      <c r="HQ242" s="67"/>
      <c r="HR242" s="66"/>
      <c r="HS242" s="67"/>
      <c r="HT242" s="66"/>
      <c r="HU242" s="67"/>
      <c r="HV242" s="66"/>
      <c r="HW242" s="67"/>
      <c r="HX242" s="66"/>
      <c r="HY242" s="67"/>
      <c r="HZ242" s="66"/>
      <c r="IA242" s="67"/>
      <c r="IB242" s="66"/>
      <c r="IC242" s="67"/>
      <c r="ID242" s="66"/>
      <c r="IE242" s="67"/>
      <c r="IF242" s="66"/>
      <c r="IG242" s="67"/>
      <c r="IH242" s="66"/>
      <c r="II242" s="67"/>
      <c r="IJ242" s="66"/>
      <c r="IK242" s="67"/>
      <c r="IL242" s="66"/>
      <c r="IM242" s="67"/>
      <c r="IN242" s="66"/>
      <c r="IO242" s="67"/>
      <c r="IP242" s="66"/>
      <c r="IQ242" s="67"/>
      <c r="IR242" s="66"/>
      <c r="IS242" s="67"/>
      <c r="IT242" s="66"/>
      <c r="IU242" s="67"/>
      <c r="IV242" s="66"/>
      <c r="IW242" s="67"/>
      <c r="IX242" s="66"/>
      <c r="IY242" s="67"/>
      <c r="IZ242" s="66"/>
      <c r="JA242" s="67"/>
      <c r="JB242" s="66"/>
      <c r="JC242" s="67"/>
      <c r="JD242" s="66"/>
      <c r="JE242" s="67"/>
      <c r="JF242" s="66"/>
      <c r="JG242" s="67"/>
      <c r="JH242" s="66"/>
      <c r="JI242" s="67"/>
      <c r="JJ242" s="66"/>
      <c r="JK242" s="67"/>
      <c r="JL242" s="66"/>
      <c r="JM242" s="67"/>
      <c r="JN242" s="66"/>
      <c r="JO242" s="67"/>
      <c r="JP242" s="66"/>
      <c r="JQ242" s="67"/>
      <c r="JR242" s="66"/>
      <c r="JS242" s="67"/>
      <c r="JT242" s="66"/>
      <c r="JU242" s="67"/>
      <c r="JV242" s="66"/>
      <c r="JW242" s="67"/>
      <c r="JX242" s="66"/>
      <c r="JY242" s="67"/>
      <c r="JZ242" s="66"/>
      <c r="KA242" s="67"/>
      <c r="KB242" s="66"/>
      <c r="KC242" s="67"/>
      <c r="KD242" s="66"/>
      <c r="KE242" s="67"/>
      <c r="KF242" s="66"/>
      <c r="KG242" s="67"/>
      <c r="KH242" s="66"/>
      <c r="KI242" s="67"/>
      <c r="KJ242" s="66"/>
      <c r="KK242" s="67"/>
      <c r="KL242" s="66"/>
      <c r="KM242" s="67"/>
      <c r="KN242" s="66"/>
      <c r="KO242" s="67"/>
      <c r="KP242" s="66"/>
      <c r="KQ242" s="67"/>
      <c r="KR242" s="66"/>
      <c r="KS242" s="67"/>
      <c r="KT242" s="66"/>
      <c r="KU242" s="67"/>
      <c r="KV242" s="66"/>
      <c r="KW242" s="67"/>
      <c r="KX242" s="66"/>
      <c r="KY242" s="67"/>
      <c r="KZ242" s="66"/>
      <c r="LA242" s="67"/>
      <c r="LB242" s="66"/>
      <c r="LC242" s="67"/>
      <c r="LD242" s="66"/>
      <c r="LE242" s="67"/>
      <c r="LH242" s="3">
        <f t="shared" si="146"/>
        <v>4.0929733403420858</v>
      </c>
      <c r="LI242" s="10">
        <f t="shared" si="149"/>
        <v>0.50017880004847759</v>
      </c>
      <c r="LK242" s="12">
        <f t="shared" si="144"/>
        <v>4.0929733403420858</v>
      </c>
      <c r="LL242" s="10" cm="1">
        <f t="array" ref="LL242">INDEX(drag_functions_data,Q242,(2*chosen_drag_function))*$B$3</f>
        <v>0.50017880004847759</v>
      </c>
      <c r="LO242" s="3" t="e">
        <f t="shared" si="147"/>
        <v>#N/A</v>
      </c>
      <c r="LP242" s="10" t="e">
        <f t="shared" si="150"/>
        <v>#N/A</v>
      </c>
      <c r="LR242" s="12">
        <f t="shared" si="145"/>
        <v>0</v>
      </c>
      <c r="LS242" s="10" cm="1">
        <f t="array" ref="LS242">INDEX(drag_functions_data,Q242,(2*$B$6)) * $B$7</f>
        <v>0</v>
      </c>
    </row>
    <row r="243" spans="17:331" x14ac:dyDescent="0.25">
      <c r="Q243" s="38">
        <f t="shared" si="148"/>
        <v>228</v>
      </c>
      <c r="R243" s="5"/>
      <c r="T243" s="25"/>
      <c r="U243" s="26"/>
      <c r="X243" s="25">
        <v>4.134953652503758</v>
      </c>
      <c r="Y243" s="26">
        <v>0.50002710886363766</v>
      </c>
      <c r="AA243" s="4"/>
      <c r="AB243" s="5"/>
      <c r="AC243" s="4"/>
      <c r="AF243" s="5"/>
      <c r="AG243" s="4"/>
      <c r="AJ243" s="5"/>
      <c r="AK243" s="4"/>
      <c r="AN243" s="5"/>
      <c r="AO243" s="4"/>
      <c r="AR243" s="5"/>
      <c r="AS243" s="4"/>
      <c r="AT243" s="5"/>
      <c r="AU243" s="4"/>
      <c r="AV243" s="46"/>
      <c r="AW243" s="4"/>
      <c r="AX243" s="5"/>
      <c r="AY243" s="4"/>
      <c r="AZ243" s="5"/>
      <c r="BA243" s="4"/>
      <c r="BB243" s="5"/>
      <c r="BC243" s="4"/>
      <c r="BD243" s="5"/>
      <c r="BE243" s="4"/>
      <c r="BF243" s="5"/>
      <c r="BG243" s="4"/>
      <c r="BH243" s="5"/>
      <c r="BI243" s="4"/>
      <c r="BJ243" s="5"/>
      <c r="BK243" s="4"/>
      <c r="BL243" s="5"/>
      <c r="BM243" s="4"/>
      <c r="BN243" s="5"/>
      <c r="BO243" s="4"/>
      <c r="BR243" s="5"/>
      <c r="BS243" s="4"/>
      <c r="BV243" s="5"/>
      <c r="BW243" s="4"/>
      <c r="BZ243" s="5"/>
      <c r="CA243" s="4"/>
      <c r="CD243" s="5"/>
      <c r="CE243" s="4"/>
      <c r="CF243" s="5"/>
      <c r="CG243" s="4"/>
      <c r="CH243" s="5"/>
      <c r="CI243" s="4"/>
      <c r="CJ243" s="5"/>
      <c r="CL243" s="5"/>
      <c r="CN243" s="5"/>
      <c r="CO243" s="4"/>
      <c r="CP243" s="5"/>
      <c r="CQ243" s="4"/>
      <c r="CR243" s="5"/>
      <c r="CS243" s="4"/>
      <c r="CT243" s="5"/>
      <c r="CU243" s="4"/>
      <c r="CV243" s="5"/>
      <c r="CW243" s="4"/>
      <c r="CX243" s="5"/>
      <c r="CY243" s="4"/>
      <c r="CZ243" s="266"/>
      <c r="DA243" s="267"/>
      <c r="DB243" s="266"/>
      <c r="DC243" s="267"/>
      <c r="DD243" s="266"/>
      <c r="DE243" s="267"/>
      <c r="DF243" s="66"/>
      <c r="DG243" s="67"/>
      <c r="DH243" s="66"/>
      <c r="DI243" s="67"/>
      <c r="DJ243" s="66"/>
      <c r="DK243" s="67"/>
      <c r="DL243" s="66"/>
      <c r="DM243" s="67"/>
      <c r="DN243" s="66"/>
      <c r="DO243" s="67"/>
      <c r="DP243" s="66"/>
      <c r="DQ243" s="67"/>
      <c r="DR243" s="66"/>
      <c r="DS243" s="67"/>
      <c r="DT243" s="66"/>
      <c r="DU243" s="67"/>
      <c r="DV243" s="66"/>
      <c r="DW243" s="67"/>
      <c r="DX243" s="66"/>
      <c r="DY243" s="67"/>
      <c r="DZ243" s="66"/>
      <c r="EA243" s="67"/>
      <c r="EB243" s="66"/>
      <c r="EC243" s="67"/>
      <c r="ED243" s="66"/>
      <c r="EE243" s="67"/>
      <c r="EF243" s="66"/>
      <c r="EG243" s="67"/>
      <c r="EH243" s="66"/>
      <c r="EI243" s="67"/>
      <c r="EJ243" s="66"/>
      <c r="EK243" s="67"/>
      <c r="EL243" s="66"/>
      <c r="EM243" s="67"/>
      <c r="EN243" s="66"/>
      <c r="EO243" s="67"/>
      <c r="EP243" s="66"/>
      <c r="EQ243" s="67"/>
      <c r="ER243" s="66"/>
      <c r="ES243" s="67"/>
      <c r="ET243" s="66"/>
      <c r="EU243" s="67"/>
      <c r="EV243" s="66"/>
      <c r="EW243" s="67"/>
      <c r="EX243" s="66"/>
      <c r="EY243" s="67"/>
      <c r="EZ243" s="66"/>
      <c r="FA243" s="67"/>
      <c r="FB243" s="66"/>
      <c r="FC243" s="67"/>
      <c r="FD243" s="66"/>
      <c r="FE243" s="67"/>
      <c r="FF243" s="66"/>
      <c r="FG243" s="67"/>
      <c r="FH243" s="66"/>
      <c r="FI243" s="67"/>
      <c r="FJ243" s="66"/>
      <c r="FK243" s="67"/>
      <c r="FL243" s="66"/>
      <c r="FM243" s="67"/>
      <c r="FN243" s="66"/>
      <c r="FO243" s="67"/>
      <c r="FP243" s="66"/>
      <c r="FQ243" s="67"/>
      <c r="FR243" s="66"/>
      <c r="FS243" s="67"/>
      <c r="FT243" s="66"/>
      <c r="FU243" s="67"/>
      <c r="FV243" s="66"/>
      <c r="FW243" s="67"/>
      <c r="FX243" s="66"/>
      <c r="FY243" s="67"/>
      <c r="FZ243" s="66"/>
      <c r="GA243" s="67"/>
      <c r="GB243" s="66"/>
      <c r="GC243" s="67"/>
      <c r="GD243" s="66"/>
      <c r="GE243" s="67"/>
      <c r="GF243" s="66"/>
      <c r="GG243" s="67"/>
      <c r="GH243" s="66"/>
      <c r="GI243" s="67"/>
      <c r="GJ243" s="66"/>
      <c r="GK243" s="67"/>
      <c r="GL243" s="66"/>
      <c r="GM243" s="67"/>
      <c r="GN243" s="66"/>
      <c r="GO243" s="67"/>
      <c r="GP243" s="66"/>
      <c r="GQ243" s="67"/>
      <c r="GR243" s="66"/>
      <c r="GS243" s="67"/>
      <c r="GT243" s="66"/>
      <c r="GU243" s="67"/>
      <c r="GV243" s="66"/>
      <c r="GW243" s="67"/>
      <c r="GX243" s="66"/>
      <c r="GY243" s="67"/>
      <c r="GZ243" s="66"/>
      <c r="HA243" s="67"/>
      <c r="HB243" s="66"/>
      <c r="HC243" s="67"/>
      <c r="HD243" s="66"/>
      <c r="HE243" s="67"/>
      <c r="HF243" s="66"/>
      <c r="HG243" s="67"/>
      <c r="HH243" s="66"/>
      <c r="HI243" s="67"/>
      <c r="HJ243" s="66"/>
      <c r="HK243" s="67"/>
      <c r="HL243" s="66"/>
      <c r="HM243" s="67"/>
      <c r="HN243" s="66"/>
      <c r="HO243" s="67"/>
      <c r="HP243" s="66"/>
      <c r="HQ243" s="67"/>
      <c r="HR243" s="66"/>
      <c r="HS243" s="67"/>
      <c r="HT243" s="66"/>
      <c r="HU243" s="67"/>
      <c r="HV243" s="66"/>
      <c r="HW243" s="67"/>
      <c r="HX243" s="66"/>
      <c r="HY243" s="67"/>
      <c r="HZ243" s="66"/>
      <c r="IA243" s="67"/>
      <c r="IB243" s="66"/>
      <c r="IC243" s="67"/>
      <c r="ID243" s="66"/>
      <c r="IE243" s="67"/>
      <c r="IF243" s="66"/>
      <c r="IG243" s="67"/>
      <c r="IH243" s="66"/>
      <c r="II243" s="67"/>
      <c r="IJ243" s="66"/>
      <c r="IK243" s="67"/>
      <c r="IL243" s="66"/>
      <c r="IM243" s="67"/>
      <c r="IN243" s="66"/>
      <c r="IO243" s="67"/>
      <c r="IP243" s="66"/>
      <c r="IQ243" s="67"/>
      <c r="IR243" s="66"/>
      <c r="IS243" s="67"/>
      <c r="IT243" s="66"/>
      <c r="IU243" s="67"/>
      <c r="IV243" s="66"/>
      <c r="IW243" s="67"/>
      <c r="IX243" s="66"/>
      <c r="IY243" s="67"/>
      <c r="IZ243" s="66"/>
      <c r="JA243" s="67"/>
      <c r="JB243" s="66"/>
      <c r="JC243" s="67"/>
      <c r="JD243" s="66"/>
      <c r="JE243" s="67"/>
      <c r="JF243" s="66"/>
      <c r="JG243" s="67"/>
      <c r="JH243" s="66"/>
      <c r="JI243" s="67"/>
      <c r="JJ243" s="66"/>
      <c r="JK243" s="67"/>
      <c r="JL243" s="66"/>
      <c r="JM243" s="67"/>
      <c r="JN243" s="66"/>
      <c r="JO243" s="67"/>
      <c r="JP243" s="66"/>
      <c r="JQ243" s="67"/>
      <c r="JR243" s="66"/>
      <c r="JS243" s="67"/>
      <c r="JT243" s="66"/>
      <c r="JU243" s="67"/>
      <c r="JV243" s="66"/>
      <c r="JW243" s="67"/>
      <c r="JX243" s="66"/>
      <c r="JY243" s="67"/>
      <c r="JZ243" s="66"/>
      <c r="KA243" s="67"/>
      <c r="KB243" s="66"/>
      <c r="KC243" s="67"/>
      <c r="KD243" s="66"/>
      <c r="KE243" s="67"/>
      <c r="KF243" s="66"/>
      <c r="KG243" s="67"/>
      <c r="KH243" s="66"/>
      <c r="KI243" s="67"/>
      <c r="KJ243" s="66"/>
      <c r="KK243" s="67"/>
      <c r="KL243" s="66"/>
      <c r="KM243" s="67"/>
      <c r="KN243" s="66"/>
      <c r="KO243" s="67"/>
      <c r="KP243" s="66"/>
      <c r="KQ243" s="67"/>
      <c r="KR243" s="66"/>
      <c r="KS243" s="67"/>
      <c r="KT243" s="66"/>
      <c r="KU243" s="67"/>
      <c r="KV243" s="66"/>
      <c r="KW243" s="67"/>
      <c r="KX243" s="66"/>
      <c r="KY243" s="67"/>
      <c r="KZ243" s="66"/>
      <c r="LA243" s="67"/>
      <c r="LB243" s="66"/>
      <c r="LC243" s="67"/>
      <c r="LD243" s="66"/>
      <c r="LE243" s="67"/>
      <c r="LH243" s="3">
        <f t="shared" si="146"/>
        <v>4.134953652503758</v>
      </c>
      <c r="LI243" s="10">
        <f t="shared" si="149"/>
        <v>0.50002710886363766</v>
      </c>
      <c r="LK243" s="12">
        <f t="shared" si="144"/>
        <v>4.134953652503758</v>
      </c>
      <c r="LL243" s="10" cm="1">
        <f t="array" ref="LL243">INDEX(drag_functions_data,Q243,(2*chosen_drag_function))*$B$3</f>
        <v>0.50002710886363766</v>
      </c>
      <c r="LO243" s="3" t="e">
        <f t="shared" si="147"/>
        <v>#N/A</v>
      </c>
      <c r="LP243" s="10" t="e">
        <f t="shared" si="150"/>
        <v>#N/A</v>
      </c>
      <c r="LR243" s="12">
        <f t="shared" si="145"/>
        <v>0</v>
      </c>
      <c r="LS243" s="10" cm="1">
        <f t="array" ref="LS243">INDEX(drag_functions_data,Q243,(2*$B$6)) * $B$7</f>
        <v>0</v>
      </c>
    </row>
    <row r="244" spans="17:331" x14ac:dyDescent="0.25">
      <c r="Q244" s="38">
        <f t="shared" si="148"/>
        <v>229</v>
      </c>
      <c r="R244" s="5"/>
      <c r="T244" s="25"/>
      <c r="U244" s="26"/>
      <c r="X244" s="25">
        <v>4.1557847851104759</v>
      </c>
      <c r="Y244" s="26">
        <v>0.49993224310445439</v>
      </c>
      <c r="AA244" s="4"/>
      <c r="AB244" s="5"/>
      <c r="AC244" s="4"/>
      <c r="AF244" s="5"/>
      <c r="AG244" s="4"/>
      <c r="AJ244" s="5"/>
      <c r="AK244" s="4"/>
      <c r="AN244" s="5"/>
      <c r="AO244" s="4"/>
      <c r="AR244" s="5"/>
      <c r="AS244" s="4"/>
      <c r="AT244" s="5"/>
      <c r="AU244" s="4"/>
      <c r="AV244" s="46"/>
      <c r="AW244" s="4"/>
      <c r="AX244" s="5"/>
      <c r="AY244" s="4"/>
      <c r="AZ244" s="5"/>
      <c r="BA244" s="4"/>
      <c r="BB244" s="5"/>
      <c r="BC244" s="4"/>
      <c r="BD244" s="5"/>
      <c r="BE244" s="4"/>
      <c r="BF244" s="5"/>
      <c r="BG244" s="4"/>
      <c r="BH244" s="5"/>
      <c r="BI244" s="4"/>
      <c r="BJ244" s="5"/>
      <c r="BK244" s="4"/>
      <c r="BL244" s="5"/>
      <c r="BM244" s="4"/>
      <c r="BN244" s="5"/>
      <c r="BO244" s="4"/>
      <c r="BR244" s="5"/>
      <c r="BS244" s="4"/>
      <c r="BV244" s="5"/>
      <c r="BW244" s="4"/>
      <c r="BZ244" s="5"/>
      <c r="CA244" s="4"/>
      <c r="CD244" s="5"/>
      <c r="CE244" s="4"/>
      <c r="CF244" s="5"/>
      <c r="CG244" s="4"/>
      <c r="CH244" s="5"/>
      <c r="CI244" s="4"/>
      <c r="CJ244" s="5"/>
      <c r="CL244" s="5"/>
      <c r="CN244" s="5"/>
      <c r="CO244" s="4"/>
      <c r="CP244" s="5"/>
      <c r="CQ244" s="4"/>
      <c r="CR244" s="5"/>
      <c r="CS244" s="4"/>
      <c r="CT244" s="5"/>
      <c r="CU244" s="4"/>
      <c r="CV244" s="5"/>
      <c r="CW244" s="4"/>
      <c r="CX244" s="5"/>
      <c r="CY244" s="4"/>
      <c r="CZ244" s="266"/>
      <c r="DA244" s="267"/>
      <c r="DB244" s="266"/>
      <c r="DC244" s="267"/>
      <c r="DD244" s="266"/>
      <c r="DE244" s="267"/>
      <c r="DF244" s="66"/>
      <c r="DG244" s="67"/>
      <c r="DH244" s="66"/>
      <c r="DI244" s="67"/>
      <c r="DJ244" s="66"/>
      <c r="DK244" s="67"/>
      <c r="DL244" s="66"/>
      <c r="DM244" s="67"/>
      <c r="DN244" s="66"/>
      <c r="DO244" s="67"/>
      <c r="DP244" s="66"/>
      <c r="DQ244" s="67"/>
      <c r="DR244" s="66"/>
      <c r="DS244" s="67"/>
      <c r="DT244" s="66"/>
      <c r="DU244" s="67"/>
      <c r="DV244" s="66"/>
      <c r="DW244" s="67"/>
      <c r="DX244" s="66"/>
      <c r="DY244" s="67"/>
      <c r="DZ244" s="66"/>
      <c r="EA244" s="67"/>
      <c r="EB244" s="66"/>
      <c r="EC244" s="67"/>
      <c r="ED244" s="66"/>
      <c r="EE244" s="67"/>
      <c r="EF244" s="66"/>
      <c r="EG244" s="67"/>
      <c r="EH244" s="66"/>
      <c r="EI244" s="67"/>
      <c r="EJ244" s="66"/>
      <c r="EK244" s="67"/>
      <c r="EL244" s="66"/>
      <c r="EM244" s="67"/>
      <c r="EN244" s="66"/>
      <c r="EO244" s="67"/>
      <c r="EP244" s="66"/>
      <c r="EQ244" s="67"/>
      <c r="ER244" s="66"/>
      <c r="ES244" s="67"/>
      <c r="ET244" s="66"/>
      <c r="EU244" s="67"/>
      <c r="EV244" s="66"/>
      <c r="EW244" s="67"/>
      <c r="EX244" s="66"/>
      <c r="EY244" s="67"/>
      <c r="EZ244" s="66"/>
      <c r="FA244" s="67"/>
      <c r="FB244" s="66"/>
      <c r="FC244" s="67"/>
      <c r="FD244" s="66"/>
      <c r="FE244" s="67"/>
      <c r="FF244" s="66"/>
      <c r="FG244" s="67"/>
      <c r="FH244" s="66"/>
      <c r="FI244" s="67"/>
      <c r="FJ244" s="66"/>
      <c r="FK244" s="67"/>
      <c r="FL244" s="66"/>
      <c r="FM244" s="67"/>
      <c r="FN244" s="66"/>
      <c r="FO244" s="67"/>
      <c r="FP244" s="66"/>
      <c r="FQ244" s="67"/>
      <c r="FR244" s="66"/>
      <c r="FS244" s="67"/>
      <c r="FT244" s="66"/>
      <c r="FU244" s="67"/>
      <c r="FV244" s="66"/>
      <c r="FW244" s="67"/>
      <c r="FX244" s="66"/>
      <c r="FY244" s="67"/>
      <c r="FZ244" s="66"/>
      <c r="GA244" s="67"/>
      <c r="GB244" s="66"/>
      <c r="GC244" s="67"/>
      <c r="GD244" s="66"/>
      <c r="GE244" s="67"/>
      <c r="GF244" s="66"/>
      <c r="GG244" s="67"/>
      <c r="GH244" s="66"/>
      <c r="GI244" s="67"/>
      <c r="GJ244" s="66"/>
      <c r="GK244" s="67"/>
      <c r="GL244" s="66"/>
      <c r="GM244" s="67"/>
      <c r="GN244" s="66"/>
      <c r="GO244" s="67"/>
      <c r="GP244" s="66"/>
      <c r="GQ244" s="67"/>
      <c r="GR244" s="66"/>
      <c r="GS244" s="67"/>
      <c r="GT244" s="66"/>
      <c r="GU244" s="67"/>
      <c r="GV244" s="66"/>
      <c r="GW244" s="67"/>
      <c r="GX244" s="66"/>
      <c r="GY244" s="67"/>
      <c r="GZ244" s="66"/>
      <c r="HA244" s="67"/>
      <c r="HB244" s="66"/>
      <c r="HC244" s="67"/>
      <c r="HD244" s="66"/>
      <c r="HE244" s="67"/>
      <c r="HF244" s="66"/>
      <c r="HG244" s="67"/>
      <c r="HH244" s="66"/>
      <c r="HI244" s="67"/>
      <c r="HJ244" s="66"/>
      <c r="HK244" s="67"/>
      <c r="HL244" s="66"/>
      <c r="HM244" s="67"/>
      <c r="HN244" s="66"/>
      <c r="HO244" s="67"/>
      <c r="HP244" s="66"/>
      <c r="HQ244" s="67"/>
      <c r="HR244" s="66"/>
      <c r="HS244" s="67"/>
      <c r="HT244" s="66"/>
      <c r="HU244" s="67"/>
      <c r="HV244" s="66"/>
      <c r="HW244" s="67"/>
      <c r="HX244" s="66"/>
      <c r="HY244" s="67"/>
      <c r="HZ244" s="66"/>
      <c r="IA244" s="67"/>
      <c r="IB244" s="66"/>
      <c r="IC244" s="67"/>
      <c r="ID244" s="66"/>
      <c r="IE244" s="67"/>
      <c r="IF244" s="66"/>
      <c r="IG244" s="67"/>
      <c r="IH244" s="66"/>
      <c r="II244" s="67"/>
      <c r="IJ244" s="66"/>
      <c r="IK244" s="67"/>
      <c r="IL244" s="66"/>
      <c r="IM244" s="67"/>
      <c r="IN244" s="66"/>
      <c r="IO244" s="67"/>
      <c r="IP244" s="66"/>
      <c r="IQ244" s="67"/>
      <c r="IR244" s="66"/>
      <c r="IS244" s="67"/>
      <c r="IT244" s="66"/>
      <c r="IU244" s="67"/>
      <c r="IV244" s="66"/>
      <c r="IW244" s="67"/>
      <c r="IX244" s="66"/>
      <c r="IY244" s="67"/>
      <c r="IZ244" s="66"/>
      <c r="JA244" s="67"/>
      <c r="JB244" s="66"/>
      <c r="JC244" s="67"/>
      <c r="JD244" s="66"/>
      <c r="JE244" s="67"/>
      <c r="JF244" s="66"/>
      <c r="JG244" s="67"/>
      <c r="JH244" s="66"/>
      <c r="JI244" s="67"/>
      <c r="JJ244" s="66"/>
      <c r="JK244" s="67"/>
      <c r="JL244" s="66"/>
      <c r="JM244" s="67"/>
      <c r="JN244" s="66"/>
      <c r="JO244" s="67"/>
      <c r="JP244" s="66"/>
      <c r="JQ244" s="67"/>
      <c r="JR244" s="66"/>
      <c r="JS244" s="67"/>
      <c r="JT244" s="66"/>
      <c r="JU244" s="67"/>
      <c r="JV244" s="66"/>
      <c r="JW244" s="67"/>
      <c r="JX244" s="66"/>
      <c r="JY244" s="67"/>
      <c r="JZ244" s="66"/>
      <c r="KA244" s="67"/>
      <c r="KB244" s="66"/>
      <c r="KC244" s="67"/>
      <c r="KD244" s="66"/>
      <c r="KE244" s="67"/>
      <c r="KF244" s="66"/>
      <c r="KG244" s="67"/>
      <c r="KH244" s="66"/>
      <c r="KI244" s="67"/>
      <c r="KJ244" s="66"/>
      <c r="KK244" s="67"/>
      <c r="KL244" s="66"/>
      <c r="KM244" s="67"/>
      <c r="KN244" s="66"/>
      <c r="KO244" s="67"/>
      <c r="KP244" s="66"/>
      <c r="KQ244" s="67"/>
      <c r="KR244" s="66"/>
      <c r="KS244" s="67"/>
      <c r="KT244" s="66"/>
      <c r="KU244" s="67"/>
      <c r="KV244" s="66"/>
      <c r="KW244" s="67"/>
      <c r="KX244" s="66"/>
      <c r="KY244" s="67"/>
      <c r="KZ244" s="66"/>
      <c r="LA244" s="67"/>
      <c r="LB244" s="66"/>
      <c r="LC244" s="67"/>
      <c r="LD244" s="66"/>
      <c r="LE244" s="67"/>
      <c r="LH244" s="3">
        <f t="shared" si="146"/>
        <v>4.1557847851104759</v>
      </c>
      <c r="LI244" s="10">
        <f t="shared" si="149"/>
        <v>0.49993224310445439</v>
      </c>
      <c r="LK244" s="12">
        <f t="shared" si="144"/>
        <v>4.1557847851104759</v>
      </c>
      <c r="LL244" s="10" cm="1">
        <f t="array" ref="LL244">INDEX(drag_functions_data,Q244,(2*chosen_drag_function))*$B$3</f>
        <v>0.49993224310445439</v>
      </c>
      <c r="LO244" s="3" t="e">
        <f t="shared" si="147"/>
        <v>#N/A</v>
      </c>
      <c r="LP244" s="10" t="e">
        <f t="shared" si="150"/>
        <v>#N/A</v>
      </c>
      <c r="LR244" s="12">
        <f t="shared" si="145"/>
        <v>0</v>
      </c>
      <c r="LS244" s="10" cm="1">
        <f t="array" ref="LS244">INDEX(drag_functions_data,Q244,(2*$B$6)) * $B$7</f>
        <v>0</v>
      </c>
    </row>
    <row r="245" spans="17:331" x14ac:dyDescent="0.25">
      <c r="Q245" s="38">
        <f t="shared" si="148"/>
        <v>230</v>
      </c>
      <c r="R245" s="5"/>
      <c r="T245" s="25"/>
      <c r="U245" s="26"/>
      <c r="X245" s="25">
        <v>4.1765120198506889</v>
      </c>
      <c r="Y245" s="26">
        <v>0.49986238908763342</v>
      </c>
      <c r="AA245" s="4"/>
      <c r="AB245" s="5"/>
      <c r="AC245" s="4"/>
      <c r="AF245" s="5"/>
      <c r="AG245" s="4"/>
      <c r="AJ245" s="5"/>
      <c r="AK245" s="4"/>
      <c r="AN245" s="5"/>
      <c r="AO245" s="4"/>
      <c r="AR245" s="5"/>
      <c r="AS245" s="4"/>
      <c r="AT245" s="5"/>
      <c r="AU245" s="4"/>
      <c r="AV245" s="46"/>
      <c r="AW245" s="4"/>
      <c r="AX245" s="5"/>
      <c r="AY245" s="4"/>
      <c r="AZ245" s="5"/>
      <c r="BA245" s="4"/>
      <c r="BB245" s="5"/>
      <c r="BC245" s="4"/>
      <c r="BD245" s="5"/>
      <c r="BE245" s="4"/>
      <c r="BF245" s="5"/>
      <c r="BG245" s="4"/>
      <c r="BH245" s="5"/>
      <c r="BI245" s="4"/>
      <c r="BJ245" s="5"/>
      <c r="BK245" s="4"/>
      <c r="BL245" s="5"/>
      <c r="BM245" s="4"/>
      <c r="BN245" s="5"/>
      <c r="BO245" s="4"/>
      <c r="BR245" s="5"/>
      <c r="BS245" s="4"/>
      <c r="BV245" s="5"/>
      <c r="BW245" s="4"/>
      <c r="BZ245" s="5"/>
      <c r="CA245" s="4"/>
      <c r="CD245" s="5"/>
      <c r="CE245" s="4"/>
      <c r="CF245" s="5"/>
      <c r="CG245" s="4"/>
      <c r="CH245" s="5"/>
      <c r="CI245" s="4"/>
      <c r="CJ245" s="5"/>
      <c r="CL245" s="5"/>
      <c r="CN245" s="5"/>
      <c r="CO245" s="4"/>
      <c r="CP245" s="5"/>
      <c r="CQ245" s="4"/>
      <c r="CR245" s="5"/>
      <c r="CS245" s="4"/>
      <c r="CT245" s="5"/>
      <c r="CU245" s="4"/>
      <c r="CV245" s="5"/>
      <c r="CW245" s="4"/>
      <c r="CX245" s="5"/>
      <c r="CY245" s="4"/>
      <c r="CZ245" s="266"/>
      <c r="DA245" s="267"/>
      <c r="DB245" s="266"/>
      <c r="DC245" s="267"/>
      <c r="DD245" s="266"/>
      <c r="DE245" s="267"/>
      <c r="DF245" s="66"/>
      <c r="DG245" s="67"/>
      <c r="DH245" s="66"/>
      <c r="DI245" s="67"/>
      <c r="DJ245" s="66"/>
      <c r="DK245" s="67"/>
      <c r="DL245" s="66"/>
      <c r="DM245" s="67"/>
      <c r="DN245" s="66"/>
      <c r="DO245" s="67"/>
      <c r="DP245" s="66"/>
      <c r="DQ245" s="67"/>
      <c r="DR245" s="66"/>
      <c r="DS245" s="67"/>
      <c r="DT245" s="66"/>
      <c r="DU245" s="67"/>
      <c r="DV245" s="66"/>
      <c r="DW245" s="67"/>
      <c r="DX245" s="66"/>
      <c r="DY245" s="67"/>
      <c r="DZ245" s="66"/>
      <c r="EA245" s="67"/>
      <c r="EB245" s="66"/>
      <c r="EC245" s="67"/>
      <c r="ED245" s="66"/>
      <c r="EE245" s="67"/>
      <c r="EF245" s="66"/>
      <c r="EG245" s="67"/>
      <c r="EH245" s="66"/>
      <c r="EI245" s="67"/>
      <c r="EJ245" s="66"/>
      <c r="EK245" s="67"/>
      <c r="EL245" s="66"/>
      <c r="EM245" s="67"/>
      <c r="EN245" s="66"/>
      <c r="EO245" s="67"/>
      <c r="EP245" s="66"/>
      <c r="EQ245" s="67"/>
      <c r="ER245" s="66"/>
      <c r="ES245" s="67"/>
      <c r="ET245" s="66"/>
      <c r="EU245" s="67"/>
      <c r="EV245" s="66"/>
      <c r="EW245" s="67"/>
      <c r="EX245" s="66"/>
      <c r="EY245" s="67"/>
      <c r="EZ245" s="66"/>
      <c r="FA245" s="67"/>
      <c r="FB245" s="66"/>
      <c r="FC245" s="67"/>
      <c r="FD245" s="66"/>
      <c r="FE245" s="67"/>
      <c r="FF245" s="66"/>
      <c r="FG245" s="67"/>
      <c r="FH245" s="66"/>
      <c r="FI245" s="67"/>
      <c r="FJ245" s="66"/>
      <c r="FK245" s="67"/>
      <c r="FL245" s="66"/>
      <c r="FM245" s="67"/>
      <c r="FN245" s="66"/>
      <c r="FO245" s="67"/>
      <c r="FP245" s="66"/>
      <c r="FQ245" s="67"/>
      <c r="FR245" s="66"/>
      <c r="FS245" s="67"/>
      <c r="FT245" s="66"/>
      <c r="FU245" s="67"/>
      <c r="FV245" s="66"/>
      <c r="FW245" s="67"/>
      <c r="FX245" s="66"/>
      <c r="FY245" s="67"/>
      <c r="FZ245" s="66"/>
      <c r="GA245" s="67"/>
      <c r="GB245" s="66"/>
      <c r="GC245" s="67"/>
      <c r="GD245" s="66"/>
      <c r="GE245" s="67"/>
      <c r="GF245" s="66"/>
      <c r="GG245" s="67"/>
      <c r="GH245" s="66"/>
      <c r="GI245" s="67"/>
      <c r="GJ245" s="66"/>
      <c r="GK245" s="67"/>
      <c r="GL245" s="66"/>
      <c r="GM245" s="67"/>
      <c r="GN245" s="66"/>
      <c r="GO245" s="67"/>
      <c r="GP245" s="66"/>
      <c r="GQ245" s="67"/>
      <c r="GR245" s="66"/>
      <c r="GS245" s="67"/>
      <c r="GT245" s="66"/>
      <c r="GU245" s="67"/>
      <c r="GV245" s="66"/>
      <c r="GW245" s="67"/>
      <c r="GX245" s="66"/>
      <c r="GY245" s="67"/>
      <c r="GZ245" s="66"/>
      <c r="HA245" s="67"/>
      <c r="HB245" s="66"/>
      <c r="HC245" s="67"/>
      <c r="HD245" s="66"/>
      <c r="HE245" s="67"/>
      <c r="HF245" s="66"/>
      <c r="HG245" s="67"/>
      <c r="HH245" s="66"/>
      <c r="HI245" s="67"/>
      <c r="HJ245" s="66"/>
      <c r="HK245" s="67"/>
      <c r="HL245" s="66"/>
      <c r="HM245" s="67"/>
      <c r="HN245" s="66"/>
      <c r="HO245" s="67"/>
      <c r="HP245" s="66"/>
      <c r="HQ245" s="67"/>
      <c r="HR245" s="66"/>
      <c r="HS245" s="67"/>
      <c r="HT245" s="66"/>
      <c r="HU245" s="67"/>
      <c r="HV245" s="66"/>
      <c r="HW245" s="67"/>
      <c r="HX245" s="66"/>
      <c r="HY245" s="67"/>
      <c r="HZ245" s="66"/>
      <c r="IA245" s="67"/>
      <c r="IB245" s="66"/>
      <c r="IC245" s="67"/>
      <c r="ID245" s="66"/>
      <c r="IE245" s="67"/>
      <c r="IF245" s="66"/>
      <c r="IG245" s="67"/>
      <c r="IH245" s="66"/>
      <c r="II245" s="67"/>
      <c r="IJ245" s="66"/>
      <c r="IK245" s="67"/>
      <c r="IL245" s="66"/>
      <c r="IM245" s="67"/>
      <c r="IN245" s="66"/>
      <c r="IO245" s="67"/>
      <c r="IP245" s="66"/>
      <c r="IQ245" s="67"/>
      <c r="IR245" s="66"/>
      <c r="IS245" s="67"/>
      <c r="IT245" s="66"/>
      <c r="IU245" s="67"/>
      <c r="IV245" s="66"/>
      <c r="IW245" s="67"/>
      <c r="IX245" s="66"/>
      <c r="IY245" s="67"/>
      <c r="IZ245" s="66"/>
      <c r="JA245" s="67"/>
      <c r="JB245" s="66"/>
      <c r="JC245" s="67"/>
      <c r="JD245" s="66"/>
      <c r="JE245" s="67"/>
      <c r="JF245" s="66"/>
      <c r="JG245" s="67"/>
      <c r="JH245" s="66"/>
      <c r="JI245" s="67"/>
      <c r="JJ245" s="66"/>
      <c r="JK245" s="67"/>
      <c r="JL245" s="66"/>
      <c r="JM245" s="67"/>
      <c r="JN245" s="66"/>
      <c r="JO245" s="67"/>
      <c r="JP245" s="66"/>
      <c r="JQ245" s="67"/>
      <c r="JR245" s="66"/>
      <c r="JS245" s="67"/>
      <c r="JT245" s="66"/>
      <c r="JU245" s="67"/>
      <c r="JV245" s="66"/>
      <c r="JW245" s="67"/>
      <c r="JX245" s="66"/>
      <c r="JY245" s="67"/>
      <c r="JZ245" s="66"/>
      <c r="KA245" s="67"/>
      <c r="KB245" s="66"/>
      <c r="KC245" s="67"/>
      <c r="KD245" s="66"/>
      <c r="KE245" s="67"/>
      <c r="KF245" s="66"/>
      <c r="KG245" s="67"/>
      <c r="KH245" s="66"/>
      <c r="KI245" s="67"/>
      <c r="KJ245" s="66"/>
      <c r="KK245" s="67"/>
      <c r="KL245" s="66"/>
      <c r="KM245" s="67"/>
      <c r="KN245" s="66"/>
      <c r="KO245" s="67"/>
      <c r="KP245" s="66"/>
      <c r="KQ245" s="67"/>
      <c r="KR245" s="66"/>
      <c r="KS245" s="67"/>
      <c r="KT245" s="66"/>
      <c r="KU245" s="67"/>
      <c r="KV245" s="66"/>
      <c r="KW245" s="67"/>
      <c r="KX245" s="66"/>
      <c r="KY245" s="67"/>
      <c r="KZ245" s="66"/>
      <c r="LA245" s="67"/>
      <c r="LB245" s="66"/>
      <c r="LC245" s="67"/>
      <c r="LD245" s="66"/>
      <c r="LE245" s="67"/>
      <c r="LH245" s="3">
        <f t="shared" si="146"/>
        <v>4.1765120198506889</v>
      </c>
      <c r="LI245" s="10">
        <f t="shared" si="149"/>
        <v>0.49986238908763342</v>
      </c>
      <c r="LK245" s="12">
        <f t="shared" si="144"/>
        <v>4.1765120198506889</v>
      </c>
      <c r="LL245" s="10" cm="1">
        <f t="array" ref="LL245">INDEX(drag_functions_data,Q245,(2*chosen_drag_function))*$B$3</f>
        <v>0.49986238908763342</v>
      </c>
      <c r="LO245" s="3" t="e">
        <f t="shared" si="147"/>
        <v>#N/A</v>
      </c>
      <c r="LP245" s="10" t="e">
        <f t="shared" si="150"/>
        <v>#N/A</v>
      </c>
      <c r="LR245" s="12">
        <f t="shared" si="145"/>
        <v>0</v>
      </c>
      <c r="LS245" s="10" cm="1">
        <f t="array" ref="LS245">INDEX(drag_functions_data,Q245,(2*$B$6)) * $B$7</f>
        <v>0</v>
      </c>
    </row>
    <row r="246" spans="17:331" x14ac:dyDescent="0.25">
      <c r="Q246" s="38">
        <f t="shared" si="148"/>
        <v>231</v>
      </c>
      <c r="R246" s="5"/>
      <c r="T246" s="25"/>
      <c r="U246" s="26"/>
      <c r="X246" s="25">
        <v>4.197136895999324</v>
      </c>
      <c r="Y246" s="26">
        <v>0.49981704386540116</v>
      </c>
      <c r="AA246" s="4"/>
      <c r="AB246" s="5"/>
      <c r="AC246" s="4"/>
      <c r="AF246" s="5"/>
      <c r="AG246" s="4"/>
      <c r="AJ246" s="5"/>
      <c r="AK246" s="4"/>
      <c r="AN246" s="5"/>
      <c r="AO246" s="4"/>
      <c r="AR246" s="5"/>
      <c r="AS246" s="4"/>
      <c r="AT246" s="5"/>
      <c r="AU246" s="4"/>
      <c r="AV246" s="46"/>
      <c r="AW246" s="4"/>
      <c r="AX246" s="5"/>
      <c r="AY246" s="4"/>
      <c r="AZ246" s="5"/>
      <c r="BA246" s="4"/>
      <c r="BB246" s="5"/>
      <c r="BC246" s="4"/>
      <c r="BD246" s="5"/>
      <c r="BE246" s="4"/>
      <c r="BF246" s="5"/>
      <c r="BG246" s="4"/>
      <c r="BH246" s="5"/>
      <c r="BI246" s="4"/>
      <c r="BJ246" s="5"/>
      <c r="BK246" s="4"/>
      <c r="BL246" s="5"/>
      <c r="BM246" s="4"/>
      <c r="BN246" s="5"/>
      <c r="BO246" s="4"/>
      <c r="BR246" s="5"/>
      <c r="BS246" s="4"/>
      <c r="BV246" s="5"/>
      <c r="BW246" s="4"/>
      <c r="BZ246" s="5"/>
      <c r="CA246" s="4"/>
      <c r="CD246" s="5"/>
      <c r="CE246" s="4"/>
      <c r="CF246" s="5"/>
      <c r="CG246" s="4"/>
      <c r="CH246" s="5"/>
      <c r="CI246" s="4"/>
      <c r="CJ246" s="5"/>
      <c r="CL246" s="5"/>
      <c r="CN246" s="5"/>
      <c r="CO246" s="4"/>
      <c r="CP246" s="5"/>
      <c r="CQ246" s="4"/>
      <c r="CR246" s="5"/>
      <c r="CS246" s="4"/>
      <c r="CT246" s="5"/>
      <c r="CU246" s="4"/>
      <c r="CV246" s="5"/>
      <c r="CW246" s="4"/>
      <c r="CX246" s="5"/>
      <c r="CY246" s="4"/>
      <c r="CZ246" s="266"/>
      <c r="DA246" s="267"/>
      <c r="DB246" s="266"/>
      <c r="DC246" s="267"/>
      <c r="DD246" s="266"/>
      <c r="DE246" s="267"/>
      <c r="DF246" s="66"/>
      <c r="DG246" s="67"/>
      <c r="DH246" s="66"/>
      <c r="DI246" s="67"/>
      <c r="DJ246" s="66"/>
      <c r="DK246" s="67"/>
      <c r="DL246" s="66"/>
      <c r="DM246" s="67"/>
      <c r="DN246" s="66"/>
      <c r="DO246" s="67"/>
      <c r="DP246" s="66"/>
      <c r="DQ246" s="67"/>
      <c r="DR246" s="66"/>
      <c r="DS246" s="67"/>
      <c r="DT246" s="66"/>
      <c r="DU246" s="67"/>
      <c r="DV246" s="66"/>
      <c r="DW246" s="67"/>
      <c r="DX246" s="66"/>
      <c r="DY246" s="67"/>
      <c r="DZ246" s="66"/>
      <c r="EA246" s="67"/>
      <c r="EB246" s="66"/>
      <c r="EC246" s="67"/>
      <c r="ED246" s="66"/>
      <c r="EE246" s="67"/>
      <c r="EF246" s="66"/>
      <c r="EG246" s="67"/>
      <c r="EH246" s="66"/>
      <c r="EI246" s="67"/>
      <c r="EJ246" s="66"/>
      <c r="EK246" s="67"/>
      <c r="EL246" s="66"/>
      <c r="EM246" s="67"/>
      <c r="EN246" s="66"/>
      <c r="EO246" s="67"/>
      <c r="EP246" s="66"/>
      <c r="EQ246" s="67"/>
      <c r="ER246" s="66"/>
      <c r="ES246" s="67"/>
      <c r="ET246" s="66"/>
      <c r="EU246" s="67"/>
      <c r="EV246" s="66"/>
      <c r="EW246" s="67"/>
      <c r="EX246" s="66"/>
      <c r="EY246" s="67"/>
      <c r="EZ246" s="66"/>
      <c r="FA246" s="67"/>
      <c r="FB246" s="66"/>
      <c r="FC246" s="67"/>
      <c r="FD246" s="66"/>
      <c r="FE246" s="67"/>
      <c r="FF246" s="66"/>
      <c r="FG246" s="67"/>
      <c r="FH246" s="66"/>
      <c r="FI246" s="67"/>
      <c r="FJ246" s="66"/>
      <c r="FK246" s="67"/>
      <c r="FL246" s="66"/>
      <c r="FM246" s="67"/>
      <c r="FN246" s="66"/>
      <c r="FO246" s="67"/>
      <c r="FP246" s="66"/>
      <c r="FQ246" s="67"/>
      <c r="FR246" s="66"/>
      <c r="FS246" s="67"/>
      <c r="FT246" s="66"/>
      <c r="FU246" s="67"/>
      <c r="FV246" s="66"/>
      <c r="FW246" s="67"/>
      <c r="FX246" s="66"/>
      <c r="FY246" s="67"/>
      <c r="FZ246" s="66"/>
      <c r="GA246" s="67"/>
      <c r="GB246" s="66"/>
      <c r="GC246" s="67"/>
      <c r="GD246" s="66"/>
      <c r="GE246" s="67"/>
      <c r="GF246" s="66"/>
      <c r="GG246" s="67"/>
      <c r="GH246" s="66"/>
      <c r="GI246" s="67"/>
      <c r="GJ246" s="66"/>
      <c r="GK246" s="67"/>
      <c r="GL246" s="66"/>
      <c r="GM246" s="67"/>
      <c r="GN246" s="66"/>
      <c r="GO246" s="67"/>
      <c r="GP246" s="66"/>
      <c r="GQ246" s="67"/>
      <c r="GR246" s="66"/>
      <c r="GS246" s="67"/>
      <c r="GT246" s="66"/>
      <c r="GU246" s="67"/>
      <c r="GV246" s="66"/>
      <c r="GW246" s="67"/>
      <c r="GX246" s="66"/>
      <c r="GY246" s="67"/>
      <c r="GZ246" s="66"/>
      <c r="HA246" s="67"/>
      <c r="HB246" s="66"/>
      <c r="HC246" s="67"/>
      <c r="HD246" s="66"/>
      <c r="HE246" s="67"/>
      <c r="HF246" s="66"/>
      <c r="HG246" s="67"/>
      <c r="HH246" s="66"/>
      <c r="HI246" s="67"/>
      <c r="HJ246" s="66"/>
      <c r="HK246" s="67"/>
      <c r="HL246" s="66"/>
      <c r="HM246" s="67"/>
      <c r="HN246" s="66"/>
      <c r="HO246" s="67"/>
      <c r="HP246" s="66"/>
      <c r="HQ246" s="67"/>
      <c r="HR246" s="66"/>
      <c r="HS246" s="67"/>
      <c r="HT246" s="66"/>
      <c r="HU246" s="67"/>
      <c r="HV246" s="66"/>
      <c r="HW246" s="67"/>
      <c r="HX246" s="66"/>
      <c r="HY246" s="67"/>
      <c r="HZ246" s="66"/>
      <c r="IA246" s="67"/>
      <c r="IB246" s="66"/>
      <c r="IC246" s="67"/>
      <c r="ID246" s="66"/>
      <c r="IE246" s="67"/>
      <c r="IF246" s="66"/>
      <c r="IG246" s="67"/>
      <c r="IH246" s="66"/>
      <c r="II246" s="67"/>
      <c r="IJ246" s="66"/>
      <c r="IK246" s="67"/>
      <c r="IL246" s="66"/>
      <c r="IM246" s="67"/>
      <c r="IN246" s="66"/>
      <c r="IO246" s="67"/>
      <c r="IP246" s="66"/>
      <c r="IQ246" s="67"/>
      <c r="IR246" s="66"/>
      <c r="IS246" s="67"/>
      <c r="IT246" s="66"/>
      <c r="IU246" s="67"/>
      <c r="IV246" s="66"/>
      <c r="IW246" s="67"/>
      <c r="IX246" s="66"/>
      <c r="IY246" s="67"/>
      <c r="IZ246" s="66"/>
      <c r="JA246" s="67"/>
      <c r="JB246" s="66"/>
      <c r="JC246" s="67"/>
      <c r="JD246" s="66"/>
      <c r="JE246" s="67"/>
      <c r="JF246" s="66"/>
      <c r="JG246" s="67"/>
      <c r="JH246" s="66"/>
      <c r="JI246" s="67"/>
      <c r="JJ246" s="66"/>
      <c r="JK246" s="67"/>
      <c r="JL246" s="66"/>
      <c r="JM246" s="67"/>
      <c r="JN246" s="66"/>
      <c r="JO246" s="67"/>
      <c r="JP246" s="66"/>
      <c r="JQ246" s="67"/>
      <c r="JR246" s="66"/>
      <c r="JS246" s="67"/>
      <c r="JT246" s="66"/>
      <c r="JU246" s="67"/>
      <c r="JV246" s="66"/>
      <c r="JW246" s="67"/>
      <c r="JX246" s="66"/>
      <c r="JY246" s="67"/>
      <c r="JZ246" s="66"/>
      <c r="KA246" s="67"/>
      <c r="KB246" s="66"/>
      <c r="KC246" s="67"/>
      <c r="KD246" s="66"/>
      <c r="KE246" s="67"/>
      <c r="KF246" s="66"/>
      <c r="KG246" s="67"/>
      <c r="KH246" s="66"/>
      <c r="KI246" s="67"/>
      <c r="KJ246" s="66"/>
      <c r="KK246" s="67"/>
      <c r="KL246" s="66"/>
      <c r="KM246" s="67"/>
      <c r="KN246" s="66"/>
      <c r="KO246" s="67"/>
      <c r="KP246" s="66"/>
      <c r="KQ246" s="67"/>
      <c r="KR246" s="66"/>
      <c r="KS246" s="67"/>
      <c r="KT246" s="66"/>
      <c r="KU246" s="67"/>
      <c r="KV246" s="66"/>
      <c r="KW246" s="67"/>
      <c r="KX246" s="66"/>
      <c r="KY246" s="67"/>
      <c r="KZ246" s="66"/>
      <c r="LA246" s="67"/>
      <c r="LB246" s="66"/>
      <c r="LC246" s="67"/>
      <c r="LD246" s="66"/>
      <c r="LE246" s="67"/>
      <c r="LH246" s="3">
        <f t="shared" si="146"/>
        <v>4.197136895999324</v>
      </c>
      <c r="LI246" s="10">
        <f t="shared" si="149"/>
        <v>0.49981704386540116</v>
      </c>
      <c r="LK246" s="12">
        <f t="shared" si="144"/>
        <v>4.197136895999324</v>
      </c>
      <c r="LL246" s="10" cm="1">
        <f t="array" ref="LL246">INDEX(drag_functions_data,Q246,(2*chosen_drag_function))*$B$3</f>
        <v>0.49981704386540116</v>
      </c>
      <c r="LO246" s="3" t="e">
        <f t="shared" si="147"/>
        <v>#N/A</v>
      </c>
      <c r="LP246" s="10" t="e">
        <f t="shared" si="150"/>
        <v>#N/A</v>
      </c>
      <c r="LR246" s="12">
        <f t="shared" si="145"/>
        <v>0</v>
      </c>
      <c r="LS246" s="10" cm="1">
        <f t="array" ref="LS246">INDEX(drag_functions_data,Q246,(2*$B$6)) * $B$7</f>
        <v>0</v>
      </c>
    </row>
    <row r="247" spans="17:331" x14ac:dyDescent="0.25">
      <c r="Q247" s="38">
        <f t="shared" si="148"/>
        <v>232</v>
      </c>
      <c r="R247" s="5"/>
      <c r="T247" s="25"/>
      <c r="U247" s="26"/>
      <c r="X247" s="25">
        <v>4.2380855427140629</v>
      </c>
      <c r="Y247" s="26">
        <v>0.49979795844708647</v>
      </c>
      <c r="AA247" s="4"/>
      <c r="AB247" s="5"/>
      <c r="AC247" s="4"/>
      <c r="AF247" s="5"/>
      <c r="AG247" s="4"/>
      <c r="AJ247" s="5"/>
      <c r="AK247" s="4"/>
      <c r="AN247" s="5"/>
      <c r="AO247" s="4"/>
      <c r="AR247" s="5"/>
      <c r="AS247" s="4"/>
      <c r="AT247" s="5"/>
      <c r="AU247" s="4"/>
      <c r="AV247" s="46"/>
      <c r="AW247" s="4"/>
      <c r="AX247" s="5"/>
      <c r="AY247" s="4"/>
      <c r="AZ247" s="5"/>
      <c r="BA247" s="4"/>
      <c r="BB247" s="5"/>
      <c r="BC247" s="4"/>
      <c r="BD247" s="5"/>
      <c r="BE247" s="4"/>
      <c r="BF247" s="5"/>
      <c r="BG247" s="4"/>
      <c r="BH247" s="5"/>
      <c r="BI247" s="4"/>
      <c r="BJ247" s="5"/>
      <c r="BK247" s="4"/>
      <c r="BL247" s="5"/>
      <c r="BM247" s="4"/>
      <c r="BN247" s="5"/>
      <c r="BO247" s="4"/>
      <c r="BR247" s="5"/>
      <c r="BS247" s="4"/>
      <c r="BV247" s="5"/>
      <c r="BW247" s="4"/>
      <c r="BZ247" s="5"/>
      <c r="CA247" s="4"/>
      <c r="CD247" s="5"/>
      <c r="CE247" s="4"/>
      <c r="CF247" s="5"/>
      <c r="CG247" s="4"/>
      <c r="CH247" s="5"/>
      <c r="CI247" s="4"/>
      <c r="CJ247" s="5"/>
      <c r="CL247" s="5"/>
      <c r="CN247" s="5"/>
      <c r="CO247" s="4"/>
      <c r="CP247" s="5"/>
      <c r="CQ247" s="4"/>
      <c r="CR247" s="5"/>
      <c r="CS247" s="4"/>
      <c r="CT247" s="5"/>
      <c r="CU247" s="4"/>
      <c r="CV247" s="5"/>
      <c r="CW247" s="4"/>
      <c r="CX247" s="5"/>
      <c r="CY247" s="4"/>
      <c r="CZ247" s="266"/>
      <c r="DA247" s="267"/>
      <c r="DB247" s="266"/>
      <c r="DC247" s="267"/>
      <c r="DD247" s="266"/>
      <c r="DE247" s="267"/>
      <c r="DF247" s="66"/>
      <c r="DG247" s="67"/>
      <c r="DH247" s="66"/>
      <c r="DI247" s="67"/>
      <c r="DJ247" s="66"/>
      <c r="DK247" s="67"/>
      <c r="DL247" s="66"/>
      <c r="DM247" s="67"/>
      <c r="DN247" s="66"/>
      <c r="DO247" s="67"/>
      <c r="DP247" s="66"/>
      <c r="DQ247" s="67"/>
      <c r="DR247" s="66"/>
      <c r="DS247" s="67"/>
      <c r="DT247" s="66"/>
      <c r="DU247" s="67"/>
      <c r="DV247" s="66"/>
      <c r="DW247" s="67"/>
      <c r="DX247" s="66"/>
      <c r="DY247" s="67"/>
      <c r="DZ247" s="66"/>
      <c r="EA247" s="67"/>
      <c r="EB247" s="66"/>
      <c r="EC247" s="67"/>
      <c r="ED247" s="66"/>
      <c r="EE247" s="67"/>
      <c r="EF247" s="66"/>
      <c r="EG247" s="67"/>
      <c r="EH247" s="66"/>
      <c r="EI247" s="67"/>
      <c r="EJ247" s="66"/>
      <c r="EK247" s="67"/>
      <c r="EL247" s="66"/>
      <c r="EM247" s="67"/>
      <c r="EN247" s="66"/>
      <c r="EO247" s="67"/>
      <c r="EP247" s="66"/>
      <c r="EQ247" s="67"/>
      <c r="ER247" s="66"/>
      <c r="ES247" s="67"/>
      <c r="ET247" s="66"/>
      <c r="EU247" s="67"/>
      <c r="EV247" s="66"/>
      <c r="EW247" s="67"/>
      <c r="EX247" s="66"/>
      <c r="EY247" s="67"/>
      <c r="EZ247" s="66"/>
      <c r="FA247" s="67"/>
      <c r="FB247" s="66"/>
      <c r="FC247" s="67"/>
      <c r="FD247" s="66"/>
      <c r="FE247" s="67"/>
      <c r="FF247" s="66"/>
      <c r="FG247" s="67"/>
      <c r="FH247" s="66"/>
      <c r="FI247" s="67"/>
      <c r="FJ247" s="66"/>
      <c r="FK247" s="67"/>
      <c r="FL247" s="66"/>
      <c r="FM247" s="67"/>
      <c r="FN247" s="66"/>
      <c r="FO247" s="67"/>
      <c r="FP247" s="66"/>
      <c r="FQ247" s="67"/>
      <c r="FR247" s="66"/>
      <c r="FS247" s="67"/>
      <c r="FT247" s="66"/>
      <c r="FU247" s="67"/>
      <c r="FV247" s="66"/>
      <c r="FW247" s="67"/>
      <c r="FX247" s="66"/>
      <c r="FY247" s="67"/>
      <c r="FZ247" s="66"/>
      <c r="GA247" s="67"/>
      <c r="GB247" s="66"/>
      <c r="GC247" s="67"/>
      <c r="GD247" s="66"/>
      <c r="GE247" s="67"/>
      <c r="GF247" s="66"/>
      <c r="GG247" s="67"/>
      <c r="GH247" s="66"/>
      <c r="GI247" s="67"/>
      <c r="GJ247" s="66"/>
      <c r="GK247" s="67"/>
      <c r="GL247" s="66"/>
      <c r="GM247" s="67"/>
      <c r="GN247" s="66"/>
      <c r="GO247" s="67"/>
      <c r="GP247" s="66"/>
      <c r="GQ247" s="67"/>
      <c r="GR247" s="66"/>
      <c r="GS247" s="67"/>
      <c r="GT247" s="66"/>
      <c r="GU247" s="67"/>
      <c r="GV247" s="66"/>
      <c r="GW247" s="67"/>
      <c r="GX247" s="66"/>
      <c r="GY247" s="67"/>
      <c r="GZ247" s="66"/>
      <c r="HA247" s="67"/>
      <c r="HB247" s="66"/>
      <c r="HC247" s="67"/>
      <c r="HD247" s="66"/>
      <c r="HE247" s="67"/>
      <c r="HF247" s="66"/>
      <c r="HG247" s="67"/>
      <c r="HH247" s="66"/>
      <c r="HI247" s="67"/>
      <c r="HJ247" s="66"/>
      <c r="HK247" s="67"/>
      <c r="HL247" s="66"/>
      <c r="HM247" s="67"/>
      <c r="HN247" s="66"/>
      <c r="HO247" s="67"/>
      <c r="HP247" s="66"/>
      <c r="HQ247" s="67"/>
      <c r="HR247" s="66"/>
      <c r="HS247" s="67"/>
      <c r="HT247" s="66"/>
      <c r="HU247" s="67"/>
      <c r="HV247" s="66"/>
      <c r="HW247" s="67"/>
      <c r="HX247" s="66"/>
      <c r="HY247" s="67"/>
      <c r="HZ247" s="66"/>
      <c r="IA247" s="67"/>
      <c r="IB247" s="66"/>
      <c r="IC247" s="67"/>
      <c r="ID247" s="66"/>
      <c r="IE247" s="67"/>
      <c r="IF247" s="66"/>
      <c r="IG247" s="67"/>
      <c r="IH247" s="66"/>
      <c r="II247" s="67"/>
      <c r="IJ247" s="66"/>
      <c r="IK247" s="67"/>
      <c r="IL247" s="66"/>
      <c r="IM247" s="67"/>
      <c r="IN247" s="66"/>
      <c r="IO247" s="67"/>
      <c r="IP247" s="66"/>
      <c r="IQ247" s="67"/>
      <c r="IR247" s="66"/>
      <c r="IS247" s="67"/>
      <c r="IT247" s="66"/>
      <c r="IU247" s="67"/>
      <c r="IV247" s="66"/>
      <c r="IW247" s="67"/>
      <c r="IX247" s="66"/>
      <c r="IY247" s="67"/>
      <c r="IZ247" s="66"/>
      <c r="JA247" s="67"/>
      <c r="JB247" s="66"/>
      <c r="JC247" s="67"/>
      <c r="JD247" s="66"/>
      <c r="JE247" s="67"/>
      <c r="JF247" s="66"/>
      <c r="JG247" s="67"/>
      <c r="JH247" s="66"/>
      <c r="JI247" s="67"/>
      <c r="JJ247" s="66"/>
      <c r="JK247" s="67"/>
      <c r="JL247" s="66"/>
      <c r="JM247" s="67"/>
      <c r="JN247" s="66"/>
      <c r="JO247" s="67"/>
      <c r="JP247" s="66"/>
      <c r="JQ247" s="67"/>
      <c r="JR247" s="66"/>
      <c r="JS247" s="67"/>
      <c r="JT247" s="66"/>
      <c r="JU247" s="67"/>
      <c r="JV247" s="66"/>
      <c r="JW247" s="67"/>
      <c r="JX247" s="66"/>
      <c r="JY247" s="67"/>
      <c r="JZ247" s="66"/>
      <c r="KA247" s="67"/>
      <c r="KB247" s="66"/>
      <c r="KC247" s="67"/>
      <c r="KD247" s="66"/>
      <c r="KE247" s="67"/>
      <c r="KF247" s="66"/>
      <c r="KG247" s="67"/>
      <c r="KH247" s="66"/>
      <c r="KI247" s="67"/>
      <c r="KJ247" s="66"/>
      <c r="KK247" s="67"/>
      <c r="KL247" s="66"/>
      <c r="KM247" s="67"/>
      <c r="KN247" s="66"/>
      <c r="KO247" s="67"/>
      <c r="KP247" s="66"/>
      <c r="KQ247" s="67"/>
      <c r="KR247" s="66"/>
      <c r="KS247" s="67"/>
      <c r="KT247" s="66"/>
      <c r="KU247" s="67"/>
      <c r="KV247" s="66"/>
      <c r="KW247" s="67"/>
      <c r="KX247" s="66"/>
      <c r="KY247" s="67"/>
      <c r="KZ247" s="66"/>
      <c r="LA247" s="67"/>
      <c r="LB247" s="66"/>
      <c r="LC247" s="67"/>
      <c r="LD247" s="66"/>
      <c r="LE247" s="67"/>
      <c r="LH247" s="3">
        <f t="shared" si="146"/>
        <v>4.2380855427140629</v>
      </c>
      <c r="LI247" s="10">
        <f t="shared" si="149"/>
        <v>0.49979795844708647</v>
      </c>
      <c r="LK247" s="12">
        <f t="shared" si="144"/>
        <v>4.2380855427140629</v>
      </c>
      <c r="LL247" s="10" cm="1">
        <f t="array" ref="LL247">INDEX(drag_functions_data,Q247,(2*chosen_drag_function))*$B$3</f>
        <v>0.49979795844708647</v>
      </c>
      <c r="LO247" s="3" t="e">
        <f t="shared" si="147"/>
        <v>#N/A</v>
      </c>
      <c r="LP247" s="10" t="e">
        <f t="shared" si="150"/>
        <v>#N/A</v>
      </c>
      <c r="LR247" s="12">
        <f t="shared" si="145"/>
        <v>0</v>
      </c>
      <c r="LS247" s="10" cm="1">
        <f t="array" ref="LS247">INDEX(drag_functions_data,Q247,(2*$B$6)) * $B$7</f>
        <v>0</v>
      </c>
    </row>
    <row r="248" spans="17:331" x14ac:dyDescent="0.25">
      <c r="Q248" s="38">
        <f t="shared" si="148"/>
        <v>233</v>
      </c>
      <c r="R248" s="5"/>
      <c r="T248" s="25"/>
      <c r="U248" s="26"/>
      <c r="X248" s="25">
        <v>4.2584122086951037</v>
      </c>
      <c r="Y248" s="26">
        <v>0.49970822511996887</v>
      </c>
      <c r="AA248" s="4"/>
      <c r="AB248" s="5"/>
      <c r="AC248" s="4"/>
      <c r="AF248" s="5"/>
      <c r="AG248" s="4"/>
      <c r="AJ248" s="5"/>
      <c r="AK248" s="4"/>
      <c r="AN248" s="5"/>
      <c r="AO248" s="4"/>
      <c r="AR248" s="5"/>
      <c r="AS248" s="4"/>
      <c r="AT248" s="5"/>
      <c r="AU248" s="4"/>
      <c r="AV248" s="46"/>
      <c r="AW248" s="4"/>
      <c r="AX248" s="5"/>
      <c r="AY248" s="4"/>
      <c r="AZ248" s="5"/>
      <c r="BA248" s="4"/>
      <c r="BB248" s="5"/>
      <c r="BC248" s="4"/>
      <c r="BD248" s="5"/>
      <c r="BE248" s="4"/>
      <c r="BF248" s="5"/>
      <c r="BG248" s="4"/>
      <c r="BH248" s="5"/>
      <c r="BI248" s="4"/>
      <c r="BJ248" s="5"/>
      <c r="BK248" s="4"/>
      <c r="BL248" s="5"/>
      <c r="BM248" s="4"/>
      <c r="BN248" s="5"/>
      <c r="BO248" s="4"/>
      <c r="BR248" s="5"/>
      <c r="BS248" s="4"/>
      <c r="BV248" s="5"/>
      <c r="BW248" s="4"/>
      <c r="BZ248" s="5"/>
      <c r="CA248" s="4"/>
      <c r="CD248" s="5"/>
      <c r="CE248" s="4"/>
      <c r="CF248" s="5"/>
      <c r="CG248" s="4"/>
      <c r="CH248" s="5"/>
      <c r="CI248" s="4"/>
      <c r="CJ248" s="5"/>
      <c r="CL248" s="5"/>
      <c r="CN248" s="5"/>
      <c r="CO248" s="4"/>
      <c r="CP248" s="5"/>
      <c r="CQ248" s="4"/>
      <c r="CR248" s="5"/>
      <c r="CS248" s="4"/>
      <c r="CT248" s="5"/>
      <c r="CU248" s="4"/>
      <c r="CV248" s="5"/>
      <c r="CW248" s="4"/>
      <c r="CX248" s="5"/>
      <c r="CY248" s="4"/>
      <c r="CZ248" s="266"/>
      <c r="DA248" s="267"/>
      <c r="DB248" s="266"/>
      <c r="DC248" s="267"/>
      <c r="DD248" s="266"/>
      <c r="DE248" s="267"/>
      <c r="DF248" s="66"/>
      <c r="DG248" s="67"/>
      <c r="DH248" s="66"/>
      <c r="DI248" s="67"/>
      <c r="DJ248" s="66"/>
      <c r="DK248" s="67"/>
      <c r="DL248" s="66"/>
      <c r="DM248" s="67"/>
      <c r="DN248" s="66"/>
      <c r="DO248" s="67"/>
      <c r="DP248" s="66"/>
      <c r="DQ248" s="67"/>
      <c r="DR248" s="66"/>
      <c r="DS248" s="67"/>
      <c r="DT248" s="66"/>
      <c r="DU248" s="67"/>
      <c r="DV248" s="66"/>
      <c r="DW248" s="67"/>
      <c r="DX248" s="66"/>
      <c r="DY248" s="67"/>
      <c r="DZ248" s="66"/>
      <c r="EA248" s="67"/>
      <c r="EB248" s="66"/>
      <c r="EC248" s="67"/>
      <c r="ED248" s="66"/>
      <c r="EE248" s="67"/>
      <c r="EF248" s="66"/>
      <c r="EG248" s="67"/>
      <c r="EH248" s="66"/>
      <c r="EI248" s="67"/>
      <c r="EJ248" s="66"/>
      <c r="EK248" s="67"/>
      <c r="EL248" s="66"/>
      <c r="EM248" s="67"/>
      <c r="EN248" s="66"/>
      <c r="EO248" s="67"/>
      <c r="EP248" s="66"/>
      <c r="EQ248" s="67"/>
      <c r="ER248" s="66"/>
      <c r="ES248" s="67"/>
      <c r="ET248" s="66"/>
      <c r="EU248" s="67"/>
      <c r="EV248" s="66"/>
      <c r="EW248" s="67"/>
      <c r="EX248" s="66"/>
      <c r="EY248" s="67"/>
      <c r="EZ248" s="66"/>
      <c r="FA248" s="67"/>
      <c r="FB248" s="66"/>
      <c r="FC248" s="67"/>
      <c r="FD248" s="66"/>
      <c r="FE248" s="67"/>
      <c r="FF248" s="66"/>
      <c r="FG248" s="67"/>
      <c r="FH248" s="66"/>
      <c r="FI248" s="67"/>
      <c r="FJ248" s="66"/>
      <c r="FK248" s="67"/>
      <c r="FL248" s="66"/>
      <c r="FM248" s="67"/>
      <c r="FN248" s="66"/>
      <c r="FO248" s="67"/>
      <c r="FP248" s="66"/>
      <c r="FQ248" s="67"/>
      <c r="FR248" s="66"/>
      <c r="FS248" s="67"/>
      <c r="FT248" s="66"/>
      <c r="FU248" s="67"/>
      <c r="FV248" s="66"/>
      <c r="FW248" s="67"/>
      <c r="FX248" s="66"/>
      <c r="FY248" s="67"/>
      <c r="FZ248" s="66"/>
      <c r="GA248" s="67"/>
      <c r="GB248" s="66"/>
      <c r="GC248" s="67"/>
      <c r="GD248" s="66"/>
      <c r="GE248" s="67"/>
      <c r="GF248" s="66"/>
      <c r="GG248" s="67"/>
      <c r="GH248" s="66"/>
      <c r="GI248" s="67"/>
      <c r="GJ248" s="66"/>
      <c r="GK248" s="67"/>
      <c r="GL248" s="66"/>
      <c r="GM248" s="67"/>
      <c r="GN248" s="66"/>
      <c r="GO248" s="67"/>
      <c r="GP248" s="66"/>
      <c r="GQ248" s="67"/>
      <c r="GR248" s="66"/>
      <c r="GS248" s="67"/>
      <c r="GT248" s="66"/>
      <c r="GU248" s="67"/>
      <c r="GV248" s="66"/>
      <c r="GW248" s="67"/>
      <c r="GX248" s="66"/>
      <c r="GY248" s="67"/>
      <c r="GZ248" s="66"/>
      <c r="HA248" s="67"/>
      <c r="HB248" s="66"/>
      <c r="HC248" s="67"/>
      <c r="HD248" s="66"/>
      <c r="HE248" s="67"/>
      <c r="HF248" s="66"/>
      <c r="HG248" s="67"/>
      <c r="HH248" s="66"/>
      <c r="HI248" s="67"/>
      <c r="HJ248" s="66"/>
      <c r="HK248" s="67"/>
      <c r="HL248" s="66"/>
      <c r="HM248" s="67"/>
      <c r="HN248" s="66"/>
      <c r="HO248" s="67"/>
      <c r="HP248" s="66"/>
      <c r="HQ248" s="67"/>
      <c r="HR248" s="66"/>
      <c r="HS248" s="67"/>
      <c r="HT248" s="66"/>
      <c r="HU248" s="67"/>
      <c r="HV248" s="66"/>
      <c r="HW248" s="67"/>
      <c r="HX248" s="66"/>
      <c r="HY248" s="67"/>
      <c r="HZ248" s="66"/>
      <c r="IA248" s="67"/>
      <c r="IB248" s="66"/>
      <c r="IC248" s="67"/>
      <c r="ID248" s="66"/>
      <c r="IE248" s="67"/>
      <c r="IF248" s="66"/>
      <c r="IG248" s="67"/>
      <c r="IH248" s="66"/>
      <c r="II248" s="67"/>
      <c r="IJ248" s="66"/>
      <c r="IK248" s="67"/>
      <c r="IL248" s="66"/>
      <c r="IM248" s="67"/>
      <c r="IN248" s="66"/>
      <c r="IO248" s="67"/>
      <c r="IP248" s="66"/>
      <c r="IQ248" s="67"/>
      <c r="IR248" s="66"/>
      <c r="IS248" s="67"/>
      <c r="IT248" s="66"/>
      <c r="IU248" s="67"/>
      <c r="IV248" s="66"/>
      <c r="IW248" s="67"/>
      <c r="IX248" s="66"/>
      <c r="IY248" s="67"/>
      <c r="IZ248" s="66"/>
      <c r="JA248" s="67"/>
      <c r="JB248" s="66"/>
      <c r="JC248" s="67"/>
      <c r="JD248" s="66"/>
      <c r="JE248" s="67"/>
      <c r="JF248" s="66"/>
      <c r="JG248" s="67"/>
      <c r="JH248" s="66"/>
      <c r="JI248" s="67"/>
      <c r="JJ248" s="66"/>
      <c r="JK248" s="67"/>
      <c r="JL248" s="66"/>
      <c r="JM248" s="67"/>
      <c r="JN248" s="66"/>
      <c r="JO248" s="67"/>
      <c r="JP248" s="66"/>
      <c r="JQ248" s="67"/>
      <c r="JR248" s="66"/>
      <c r="JS248" s="67"/>
      <c r="JT248" s="66"/>
      <c r="JU248" s="67"/>
      <c r="JV248" s="66"/>
      <c r="JW248" s="67"/>
      <c r="JX248" s="66"/>
      <c r="JY248" s="67"/>
      <c r="JZ248" s="66"/>
      <c r="KA248" s="67"/>
      <c r="KB248" s="66"/>
      <c r="KC248" s="67"/>
      <c r="KD248" s="66"/>
      <c r="KE248" s="67"/>
      <c r="KF248" s="66"/>
      <c r="KG248" s="67"/>
      <c r="KH248" s="66"/>
      <c r="KI248" s="67"/>
      <c r="KJ248" s="66"/>
      <c r="KK248" s="67"/>
      <c r="KL248" s="66"/>
      <c r="KM248" s="67"/>
      <c r="KN248" s="66"/>
      <c r="KO248" s="67"/>
      <c r="KP248" s="66"/>
      <c r="KQ248" s="67"/>
      <c r="KR248" s="66"/>
      <c r="KS248" s="67"/>
      <c r="KT248" s="66"/>
      <c r="KU248" s="67"/>
      <c r="KV248" s="66"/>
      <c r="KW248" s="67"/>
      <c r="KX248" s="66"/>
      <c r="KY248" s="67"/>
      <c r="KZ248" s="66"/>
      <c r="LA248" s="67"/>
      <c r="LB248" s="66"/>
      <c r="LC248" s="67"/>
      <c r="LD248" s="66"/>
      <c r="LE248" s="67"/>
      <c r="LH248" s="3">
        <f t="shared" si="146"/>
        <v>4.2584122086951037</v>
      </c>
      <c r="LI248" s="10">
        <f t="shared" si="149"/>
        <v>0.49970822511996887</v>
      </c>
      <c r="LK248" s="12">
        <f t="shared" si="144"/>
        <v>4.2584122086951037</v>
      </c>
      <c r="LL248" s="10" cm="1">
        <f t="array" ref="LL248">INDEX(drag_functions_data,Q248,(2*chosen_drag_function))*$B$3</f>
        <v>0.49970822511996887</v>
      </c>
      <c r="LO248" s="3" t="e">
        <f t="shared" si="147"/>
        <v>#N/A</v>
      </c>
      <c r="LP248" s="10" t="e">
        <f t="shared" si="150"/>
        <v>#N/A</v>
      </c>
      <c r="LR248" s="12">
        <f t="shared" si="145"/>
        <v>0</v>
      </c>
      <c r="LS248" s="10" cm="1">
        <f t="array" ref="LS248">INDEX(drag_functions_data,Q248,(2*$B$6)) * $B$7</f>
        <v>0</v>
      </c>
    </row>
    <row r="249" spans="17:331" x14ac:dyDescent="0.25">
      <c r="Q249" s="38">
        <f t="shared" si="148"/>
        <v>234</v>
      </c>
      <c r="R249" s="5"/>
      <c r="T249" s="25"/>
      <c r="U249" s="26"/>
      <c r="X249" s="25">
        <v>4.2786423093038604</v>
      </c>
      <c r="Y249" s="26">
        <v>0.49964116788073892</v>
      </c>
      <c r="AA249" s="4"/>
      <c r="AB249" s="5"/>
      <c r="AC249" s="4"/>
      <c r="AF249" s="5"/>
      <c r="AG249" s="4"/>
      <c r="AJ249" s="5"/>
      <c r="AK249" s="4"/>
      <c r="AN249" s="5"/>
      <c r="AO249" s="4"/>
      <c r="AR249" s="5"/>
      <c r="AS249" s="4"/>
      <c r="AT249" s="5"/>
      <c r="AU249" s="4"/>
      <c r="AV249" s="46"/>
      <c r="AW249" s="4"/>
      <c r="AX249" s="5"/>
      <c r="AY249" s="4"/>
      <c r="AZ249" s="5"/>
      <c r="BA249" s="4"/>
      <c r="BB249" s="5"/>
      <c r="BC249" s="4"/>
      <c r="BD249" s="5"/>
      <c r="BE249" s="4"/>
      <c r="BF249" s="5"/>
      <c r="BG249" s="4"/>
      <c r="BH249" s="5"/>
      <c r="BI249" s="4"/>
      <c r="BJ249" s="5"/>
      <c r="BK249" s="4"/>
      <c r="BL249" s="5"/>
      <c r="BM249" s="4"/>
      <c r="BN249" s="5"/>
      <c r="BO249" s="4"/>
      <c r="BR249" s="5"/>
      <c r="BS249" s="4"/>
      <c r="BV249" s="5"/>
      <c r="BW249" s="4"/>
      <c r="BZ249" s="5"/>
      <c r="CA249" s="4"/>
      <c r="CD249" s="5"/>
      <c r="CE249" s="4"/>
      <c r="CF249" s="5"/>
      <c r="CG249" s="4"/>
      <c r="CH249" s="5"/>
      <c r="CI249" s="4"/>
      <c r="CJ249" s="5"/>
      <c r="CL249" s="5"/>
      <c r="CN249" s="5"/>
      <c r="CO249" s="4"/>
      <c r="CP249" s="5"/>
      <c r="CQ249" s="4"/>
      <c r="CR249" s="5"/>
      <c r="CS249" s="4"/>
      <c r="CT249" s="5"/>
      <c r="CU249" s="4"/>
      <c r="CV249" s="5"/>
      <c r="CW249" s="4"/>
      <c r="CX249" s="5"/>
      <c r="CY249" s="4"/>
      <c r="CZ249" s="266"/>
      <c r="DA249" s="267"/>
      <c r="DB249" s="266"/>
      <c r="DC249" s="267"/>
      <c r="DD249" s="266"/>
      <c r="DE249" s="267"/>
      <c r="DF249" s="66"/>
      <c r="DG249" s="67"/>
      <c r="DH249" s="66"/>
      <c r="DI249" s="67"/>
      <c r="DJ249" s="66"/>
      <c r="DK249" s="67"/>
      <c r="DL249" s="66"/>
      <c r="DM249" s="67"/>
      <c r="DN249" s="66"/>
      <c r="DO249" s="67"/>
      <c r="DP249" s="66"/>
      <c r="DQ249" s="67"/>
      <c r="DR249" s="66"/>
      <c r="DS249" s="67"/>
      <c r="DT249" s="66"/>
      <c r="DU249" s="67"/>
      <c r="DV249" s="66"/>
      <c r="DW249" s="67"/>
      <c r="DX249" s="66"/>
      <c r="DY249" s="67"/>
      <c r="DZ249" s="66"/>
      <c r="EA249" s="67"/>
      <c r="EB249" s="66"/>
      <c r="EC249" s="67"/>
      <c r="ED249" s="66"/>
      <c r="EE249" s="67"/>
      <c r="EF249" s="66"/>
      <c r="EG249" s="67"/>
      <c r="EH249" s="66"/>
      <c r="EI249" s="67"/>
      <c r="EJ249" s="66"/>
      <c r="EK249" s="67"/>
      <c r="EL249" s="66"/>
      <c r="EM249" s="67"/>
      <c r="EN249" s="66"/>
      <c r="EO249" s="67"/>
      <c r="EP249" s="66"/>
      <c r="EQ249" s="67"/>
      <c r="ER249" s="66"/>
      <c r="ES249" s="67"/>
      <c r="ET249" s="66"/>
      <c r="EU249" s="67"/>
      <c r="EV249" s="66"/>
      <c r="EW249" s="67"/>
      <c r="EX249" s="66"/>
      <c r="EY249" s="67"/>
      <c r="EZ249" s="66"/>
      <c r="FA249" s="67"/>
      <c r="FB249" s="66"/>
      <c r="FC249" s="67"/>
      <c r="FD249" s="66"/>
      <c r="FE249" s="67"/>
      <c r="FF249" s="66"/>
      <c r="FG249" s="67"/>
      <c r="FH249" s="66"/>
      <c r="FI249" s="67"/>
      <c r="FJ249" s="66"/>
      <c r="FK249" s="67"/>
      <c r="FL249" s="66"/>
      <c r="FM249" s="67"/>
      <c r="FN249" s="66"/>
      <c r="FO249" s="67"/>
      <c r="FP249" s="66"/>
      <c r="FQ249" s="67"/>
      <c r="FR249" s="66"/>
      <c r="FS249" s="67"/>
      <c r="FT249" s="66"/>
      <c r="FU249" s="67"/>
      <c r="FV249" s="66"/>
      <c r="FW249" s="67"/>
      <c r="FX249" s="66"/>
      <c r="FY249" s="67"/>
      <c r="FZ249" s="66"/>
      <c r="GA249" s="67"/>
      <c r="GB249" s="66"/>
      <c r="GC249" s="67"/>
      <c r="GD249" s="66"/>
      <c r="GE249" s="67"/>
      <c r="GF249" s="66"/>
      <c r="GG249" s="67"/>
      <c r="GH249" s="66"/>
      <c r="GI249" s="67"/>
      <c r="GJ249" s="66"/>
      <c r="GK249" s="67"/>
      <c r="GL249" s="66"/>
      <c r="GM249" s="67"/>
      <c r="GN249" s="66"/>
      <c r="GO249" s="67"/>
      <c r="GP249" s="66"/>
      <c r="GQ249" s="67"/>
      <c r="GR249" s="66"/>
      <c r="GS249" s="67"/>
      <c r="GT249" s="66"/>
      <c r="GU249" s="67"/>
      <c r="GV249" s="66"/>
      <c r="GW249" s="67"/>
      <c r="GX249" s="66"/>
      <c r="GY249" s="67"/>
      <c r="GZ249" s="66"/>
      <c r="HA249" s="67"/>
      <c r="HB249" s="66"/>
      <c r="HC249" s="67"/>
      <c r="HD249" s="66"/>
      <c r="HE249" s="67"/>
      <c r="HF249" s="66"/>
      <c r="HG249" s="67"/>
      <c r="HH249" s="66"/>
      <c r="HI249" s="67"/>
      <c r="HJ249" s="66"/>
      <c r="HK249" s="67"/>
      <c r="HL249" s="66"/>
      <c r="HM249" s="67"/>
      <c r="HN249" s="66"/>
      <c r="HO249" s="67"/>
      <c r="HP249" s="66"/>
      <c r="HQ249" s="67"/>
      <c r="HR249" s="66"/>
      <c r="HS249" s="67"/>
      <c r="HT249" s="66"/>
      <c r="HU249" s="67"/>
      <c r="HV249" s="66"/>
      <c r="HW249" s="67"/>
      <c r="HX249" s="66"/>
      <c r="HY249" s="67"/>
      <c r="HZ249" s="66"/>
      <c r="IA249" s="67"/>
      <c r="IB249" s="66"/>
      <c r="IC249" s="67"/>
      <c r="ID249" s="66"/>
      <c r="IE249" s="67"/>
      <c r="IF249" s="66"/>
      <c r="IG249" s="67"/>
      <c r="IH249" s="66"/>
      <c r="II249" s="67"/>
      <c r="IJ249" s="66"/>
      <c r="IK249" s="67"/>
      <c r="IL249" s="66"/>
      <c r="IM249" s="67"/>
      <c r="IN249" s="66"/>
      <c r="IO249" s="67"/>
      <c r="IP249" s="66"/>
      <c r="IQ249" s="67"/>
      <c r="IR249" s="66"/>
      <c r="IS249" s="67"/>
      <c r="IT249" s="66"/>
      <c r="IU249" s="67"/>
      <c r="IV249" s="66"/>
      <c r="IW249" s="67"/>
      <c r="IX249" s="66"/>
      <c r="IY249" s="67"/>
      <c r="IZ249" s="66"/>
      <c r="JA249" s="67"/>
      <c r="JB249" s="66"/>
      <c r="JC249" s="67"/>
      <c r="JD249" s="66"/>
      <c r="JE249" s="67"/>
      <c r="JF249" s="66"/>
      <c r="JG249" s="67"/>
      <c r="JH249" s="66"/>
      <c r="JI249" s="67"/>
      <c r="JJ249" s="66"/>
      <c r="JK249" s="67"/>
      <c r="JL249" s="66"/>
      <c r="JM249" s="67"/>
      <c r="JN249" s="66"/>
      <c r="JO249" s="67"/>
      <c r="JP249" s="66"/>
      <c r="JQ249" s="67"/>
      <c r="JR249" s="66"/>
      <c r="JS249" s="67"/>
      <c r="JT249" s="66"/>
      <c r="JU249" s="67"/>
      <c r="JV249" s="66"/>
      <c r="JW249" s="67"/>
      <c r="JX249" s="66"/>
      <c r="JY249" s="67"/>
      <c r="JZ249" s="66"/>
      <c r="KA249" s="67"/>
      <c r="KB249" s="66"/>
      <c r="KC249" s="67"/>
      <c r="KD249" s="66"/>
      <c r="KE249" s="67"/>
      <c r="KF249" s="66"/>
      <c r="KG249" s="67"/>
      <c r="KH249" s="66"/>
      <c r="KI249" s="67"/>
      <c r="KJ249" s="66"/>
      <c r="KK249" s="67"/>
      <c r="KL249" s="66"/>
      <c r="KM249" s="67"/>
      <c r="KN249" s="66"/>
      <c r="KO249" s="67"/>
      <c r="KP249" s="66"/>
      <c r="KQ249" s="67"/>
      <c r="KR249" s="66"/>
      <c r="KS249" s="67"/>
      <c r="KT249" s="66"/>
      <c r="KU249" s="67"/>
      <c r="KV249" s="66"/>
      <c r="KW249" s="67"/>
      <c r="KX249" s="66"/>
      <c r="KY249" s="67"/>
      <c r="KZ249" s="66"/>
      <c r="LA249" s="67"/>
      <c r="LB249" s="66"/>
      <c r="LC249" s="67"/>
      <c r="LD249" s="66"/>
      <c r="LE249" s="67"/>
      <c r="LH249" s="3">
        <f t="shared" si="146"/>
        <v>4.2786423093038604</v>
      </c>
      <c r="LI249" s="10">
        <f t="shared" si="149"/>
        <v>0.49964116788073892</v>
      </c>
      <c r="LK249" s="12">
        <f t="shared" si="144"/>
        <v>4.2786423093038604</v>
      </c>
      <c r="LL249" s="10" cm="1">
        <f t="array" ref="LL249">INDEX(drag_functions_data,Q249,(2*chosen_drag_function))*$B$3</f>
        <v>0.49964116788073892</v>
      </c>
      <c r="LO249" s="3" t="e">
        <f t="shared" si="147"/>
        <v>#N/A</v>
      </c>
      <c r="LP249" s="10" t="e">
        <f t="shared" si="150"/>
        <v>#N/A</v>
      </c>
      <c r="LR249" s="12">
        <f t="shared" si="145"/>
        <v>0</v>
      </c>
      <c r="LS249" s="10" cm="1">
        <f t="array" ref="LS249">INDEX(drag_functions_data,Q249,(2*$B$6)) * $B$7</f>
        <v>0</v>
      </c>
    </row>
    <row r="250" spans="17:331" x14ac:dyDescent="0.25">
      <c r="Q250" s="38">
        <f t="shared" si="148"/>
        <v>235</v>
      </c>
      <c r="R250" s="5"/>
      <c r="T250" s="25"/>
      <c r="U250" s="26"/>
      <c r="X250" s="25">
        <v>4.358623853714759</v>
      </c>
      <c r="Y250" s="26">
        <v>0.49959122869560751</v>
      </c>
      <c r="AA250" s="4"/>
      <c r="AB250" s="5"/>
      <c r="AC250" s="4"/>
      <c r="AF250" s="5"/>
      <c r="AG250" s="4"/>
      <c r="AJ250" s="5"/>
      <c r="AK250" s="4"/>
      <c r="AN250" s="5"/>
      <c r="AO250" s="4"/>
      <c r="AR250" s="5"/>
      <c r="AS250" s="4"/>
      <c r="AT250" s="5"/>
      <c r="AU250" s="4"/>
      <c r="AV250" s="46"/>
      <c r="AW250" s="4"/>
      <c r="AX250" s="5"/>
      <c r="AY250" s="4"/>
      <c r="AZ250" s="5"/>
      <c r="BA250" s="4"/>
      <c r="BB250" s="5"/>
      <c r="BC250" s="4"/>
      <c r="BD250" s="5"/>
      <c r="BE250" s="4"/>
      <c r="BF250" s="5"/>
      <c r="BG250" s="4"/>
      <c r="BH250" s="5"/>
      <c r="BI250" s="4"/>
      <c r="BJ250" s="5"/>
      <c r="BK250" s="4"/>
      <c r="BL250" s="5"/>
      <c r="BM250" s="4"/>
      <c r="BN250" s="5"/>
      <c r="BO250" s="4"/>
      <c r="BR250" s="5"/>
      <c r="BS250" s="4"/>
      <c r="BV250" s="5"/>
      <c r="BW250" s="4"/>
      <c r="BZ250" s="5"/>
      <c r="CA250" s="4"/>
      <c r="CD250" s="5"/>
      <c r="CE250" s="4"/>
      <c r="CF250" s="5"/>
      <c r="CG250" s="4"/>
      <c r="CH250" s="5"/>
      <c r="CI250" s="4"/>
      <c r="CJ250" s="5"/>
      <c r="CL250" s="5"/>
      <c r="CN250" s="5"/>
      <c r="CO250" s="4"/>
      <c r="CP250" s="5"/>
      <c r="CQ250" s="4"/>
      <c r="CR250" s="5"/>
      <c r="CS250" s="4"/>
      <c r="CT250" s="5"/>
      <c r="CU250" s="4"/>
      <c r="CV250" s="5"/>
      <c r="CW250" s="4"/>
      <c r="CX250" s="5"/>
      <c r="CY250" s="4"/>
      <c r="CZ250" s="266"/>
      <c r="DA250" s="267"/>
      <c r="DB250" s="266"/>
      <c r="DC250" s="267"/>
      <c r="DD250" s="266"/>
      <c r="DE250" s="267"/>
      <c r="DF250" s="66"/>
      <c r="DG250" s="67"/>
      <c r="DH250" s="66"/>
      <c r="DI250" s="67"/>
      <c r="DJ250" s="66"/>
      <c r="DK250" s="67"/>
      <c r="DL250" s="66"/>
      <c r="DM250" s="67"/>
      <c r="DN250" s="66"/>
      <c r="DO250" s="67"/>
      <c r="DP250" s="66"/>
      <c r="DQ250" s="67"/>
      <c r="DR250" s="66"/>
      <c r="DS250" s="67"/>
      <c r="DT250" s="66"/>
      <c r="DU250" s="67"/>
      <c r="DV250" s="66"/>
      <c r="DW250" s="67"/>
      <c r="DX250" s="66"/>
      <c r="DY250" s="67"/>
      <c r="DZ250" s="66"/>
      <c r="EA250" s="67"/>
      <c r="EB250" s="66"/>
      <c r="EC250" s="67"/>
      <c r="ED250" s="66"/>
      <c r="EE250" s="67"/>
      <c r="EF250" s="66"/>
      <c r="EG250" s="67"/>
      <c r="EH250" s="66"/>
      <c r="EI250" s="67"/>
      <c r="EJ250" s="66"/>
      <c r="EK250" s="67"/>
      <c r="EL250" s="66"/>
      <c r="EM250" s="67"/>
      <c r="EN250" s="66"/>
      <c r="EO250" s="67"/>
      <c r="EP250" s="66"/>
      <c r="EQ250" s="67"/>
      <c r="ER250" s="66"/>
      <c r="ES250" s="67"/>
      <c r="ET250" s="66"/>
      <c r="EU250" s="67"/>
      <c r="EV250" s="66"/>
      <c r="EW250" s="67"/>
      <c r="EX250" s="66"/>
      <c r="EY250" s="67"/>
      <c r="EZ250" s="66"/>
      <c r="FA250" s="67"/>
      <c r="FB250" s="66"/>
      <c r="FC250" s="67"/>
      <c r="FD250" s="66"/>
      <c r="FE250" s="67"/>
      <c r="FF250" s="66"/>
      <c r="FG250" s="67"/>
      <c r="FH250" s="66"/>
      <c r="FI250" s="67"/>
      <c r="FJ250" s="66"/>
      <c r="FK250" s="67"/>
      <c r="FL250" s="66"/>
      <c r="FM250" s="67"/>
      <c r="FN250" s="66"/>
      <c r="FO250" s="67"/>
      <c r="FP250" s="66"/>
      <c r="FQ250" s="67"/>
      <c r="FR250" s="66"/>
      <c r="FS250" s="67"/>
      <c r="FT250" s="66"/>
      <c r="FU250" s="67"/>
      <c r="FV250" s="66"/>
      <c r="FW250" s="67"/>
      <c r="FX250" s="66"/>
      <c r="FY250" s="67"/>
      <c r="FZ250" s="66"/>
      <c r="GA250" s="67"/>
      <c r="GB250" s="66"/>
      <c r="GC250" s="67"/>
      <c r="GD250" s="66"/>
      <c r="GE250" s="67"/>
      <c r="GF250" s="66"/>
      <c r="GG250" s="67"/>
      <c r="GH250" s="66"/>
      <c r="GI250" s="67"/>
      <c r="GJ250" s="66"/>
      <c r="GK250" s="67"/>
      <c r="GL250" s="66"/>
      <c r="GM250" s="67"/>
      <c r="GN250" s="66"/>
      <c r="GO250" s="67"/>
      <c r="GP250" s="66"/>
      <c r="GQ250" s="67"/>
      <c r="GR250" s="66"/>
      <c r="GS250" s="67"/>
      <c r="GT250" s="66"/>
      <c r="GU250" s="67"/>
      <c r="GV250" s="66"/>
      <c r="GW250" s="67"/>
      <c r="GX250" s="66"/>
      <c r="GY250" s="67"/>
      <c r="GZ250" s="66"/>
      <c r="HA250" s="67"/>
      <c r="HB250" s="66"/>
      <c r="HC250" s="67"/>
      <c r="HD250" s="66"/>
      <c r="HE250" s="67"/>
      <c r="HF250" s="66"/>
      <c r="HG250" s="67"/>
      <c r="HH250" s="66"/>
      <c r="HI250" s="67"/>
      <c r="HJ250" s="66"/>
      <c r="HK250" s="67"/>
      <c r="HL250" s="66"/>
      <c r="HM250" s="67"/>
      <c r="HN250" s="66"/>
      <c r="HO250" s="67"/>
      <c r="HP250" s="66"/>
      <c r="HQ250" s="67"/>
      <c r="HR250" s="66"/>
      <c r="HS250" s="67"/>
      <c r="HT250" s="66"/>
      <c r="HU250" s="67"/>
      <c r="HV250" s="66"/>
      <c r="HW250" s="67"/>
      <c r="HX250" s="66"/>
      <c r="HY250" s="67"/>
      <c r="HZ250" s="66"/>
      <c r="IA250" s="67"/>
      <c r="IB250" s="66"/>
      <c r="IC250" s="67"/>
      <c r="ID250" s="66"/>
      <c r="IE250" s="67"/>
      <c r="IF250" s="66"/>
      <c r="IG250" s="67"/>
      <c r="IH250" s="66"/>
      <c r="II250" s="67"/>
      <c r="IJ250" s="66"/>
      <c r="IK250" s="67"/>
      <c r="IL250" s="66"/>
      <c r="IM250" s="67"/>
      <c r="IN250" s="66"/>
      <c r="IO250" s="67"/>
      <c r="IP250" s="66"/>
      <c r="IQ250" s="67"/>
      <c r="IR250" s="66"/>
      <c r="IS250" s="67"/>
      <c r="IT250" s="66"/>
      <c r="IU250" s="67"/>
      <c r="IV250" s="66"/>
      <c r="IW250" s="67"/>
      <c r="IX250" s="66"/>
      <c r="IY250" s="67"/>
      <c r="IZ250" s="66"/>
      <c r="JA250" s="67"/>
      <c r="JB250" s="66"/>
      <c r="JC250" s="67"/>
      <c r="JD250" s="66"/>
      <c r="JE250" s="67"/>
      <c r="JF250" s="66"/>
      <c r="JG250" s="67"/>
      <c r="JH250" s="66"/>
      <c r="JI250" s="67"/>
      <c r="JJ250" s="66"/>
      <c r="JK250" s="67"/>
      <c r="JL250" s="66"/>
      <c r="JM250" s="67"/>
      <c r="JN250" s="66"/>
      <c r="JO250" s="67"/>
      <c r="JP250" s="66"/>
      <c r="JQ250" s="67"/>
      <c r="JR250" s="66"/>
      <c r="JS250" s="67"/>
      <c r="JT250" s="66"/>
      <c r="JU250" s="67"/>
      <c r="JV250" s="66"/>
      <c r="JW250" s="67"/>
      <c r="JX250" s="66"/>
      <c r="JY250" s="67"/>
      <c r="JZ250" s="66"/>
      <c r="KA250" s="67"/>
      <c r="KB250" s="66"/>
      <c r="KC250" s="67"/>
      <c r="KD250" s="66"/>
      <c r="KE250" s="67"/>
      <c r="KF250" s="66"/>
      <c r="KG250" s="67"/>
      <c r="KH250" s="66"/>
      <c r="KI250" s="67"/>
      <c r="KJ250" s="66"/>
      <c r="KK250" s="67"/>
      <c r="KL250" s="66"/>
      <c r="KM250" s="67"/>
      <c r="KN250" s="66"/>
      <c r="KO250" s="67"/>
      <c r="KP250" s="66"/>
      <c r="KQ250" s="67"/>
      <c r="KR250" s="66"/>
      <c r="KS250" s="67"/>
      <c r="KT250" s="66"/>
      <c r="KU250" s="67"/>
      <c r="KV250" s="66"/>
      <c r="KW250" s="67"/>
      <c r="KX250" s="66"/>
      <c r="KY250" s="67"/>
      <c r="KZ250" s="66"/>
      <c r="LA250" s="67"/>
      <c r="LB250" s="66"/>
      <c r="LC250" s="67"/>
      <c r="LD250" s="66"/>
      <c r="LE250" s="67"/>
      <c r="LH250" s="3">
        <f t="shared" si="146"/>
        <v>4.358623853714759</v>
      </c>
      <c r="LI250" s="10">
        <f t="shared" si="149"/>
        <v>0.49959122869560751</v>
      </c>
      <c r="LK250" s="12">
        <f t="shared" si="144"/>
        <v>4.358623853714759</v>
      </c>
      <c r="LL250" s="10" cm="1">
        <f t="array" ref="LL250">INDEX(drag_functions_data,Q250,(2*chosen_drag_function))*$B$3</f>
        <v>0.49959122869560751</v>
      </c>
      <c r="LO250" s="3" t="e">
        <f t="shared" si="147"/>
        <v>#N/A</v>
      </c>
      <c r="LP250" s="10" t="e">
        <f t="shared" si="150"/>
        <v>#N/A</v>
      </c>
      <c r="LR250" s="12">
        <f t="shared" si="145"/>
        <v>0</v>
      </c>
      <c r="LS250" s="10" cm="1">
        <f t="array" ref="LS250">INDEX(drag_functions_data,Q250,(2*$B$6)) * $B$7</f>
        <v>0</v>
      </c>
    </row>
    <row r="251" spans="17:331" x14ac:dyDescent="0.25">
      <c r="Q251" s="38">
        <f t="shared" si="148"/>
        <v>236</v>
      </c>
      <c r="R251" s="5"/>
      <c r="T251" s="25"/>
      <c r="U251" s="26"/>
      <c r="X251" s="25">
        <v>4.3783909567297501</v>
      </c>
      <c r="Y251" s="26">
        <v>0.49951629259272978</v>
      </c>
      <c r="AA251" s="4"/>
      <c r="AB251" s="5"/>
      <c r="AC251" s="4"/>
      <c r="AF251" s="5"/>
      <c r="AG251" s="4"/>
      <c r="AJ251" s="5"/>
      <c r="AK251" s="4"/>
      <c r="AN251" s="5"/>
      <c r="AO251" s="4"/>
      <c r="AR251" s="5"/>
      <c r="AS251" s="4"/>
      <c r="AT251" s="5"/>
      <c r="AU251" s="4"/>
      <c r="AV251" s="46"/>
      <c r="AW251" s="4"/>
      <c r="AX251" s="5"/>
      <c r="AY251" s="4"/>
      <c r="AZ251" s="5"/>
      <c r="BA251" s="4"/>
      <c r="BB251" s="5"/>
      <c r="BC251" s="4"/>
      <c r="BD251" s="5"/>
      <c r="BE251" s="4"/>
      <c r="BF251" s="5"/>
      <c r="BG251" s="4"/>
      <c r="BH251" s="5"/>
      <c r="BI251" s="4"/>
      <c r="BJ251" s="5"/>
      <c r="BK251" s="4"/>
      <c r="BL251" s="5"/>
      <c r="BM251" s="4"/>
      <c r="BN251" s="5"/>
      <c r="BO251" s="4"/>
      <c r="BR251" s="5"/>
      <c r="BS251" s="4"/>
      <c r="BV251" s="5"/>
      <c r="BW251" s="4"/>
      <c r="BZ251" s="5"/>
      <c r="CA251" s="4"/>
      <c r="CD251" s="5"/>
      <c r="CE251" s="4"/>
      <c r="CF251" s="5"/>
      <c r="CG251" s="4"/>
      <c r="CH251" s="5"/>
      <c r="CI251" s="4"/>
      <c r="CJ251" s="5"/>
      <c r="CL251" s="5"/>
      <c r="CN251" s="5"/>
      <c r="CO251" s="4"/>
      <c r="CP251" s="5"/>
      <c r="CQ251" s="4"/>
      <c r="CR251" s="5"/>
      <c r="CS251" s="4"/>
      <c r="CT251" s="5"/>
      <c r="CU251" s="4"/>
      <c r="CV251" s="5"/>
      <c r="CW251" s="4"/>
      <c r="CX251" s="5"/>
      <c r="CY251" s="4"/>
      <c r="CZ251" s="266"/>
      <c r="DA251" s="267"/>
      <c r="DB251" s="266"/>
      <c r="DC251" s="267"/>
      <c r="DD251" s="266"/>
      <c r="DE251" s="267"/>
      <c r="DF251" s="66"/>
      <c r="DG251" s="67"/>
      <c r="DH251" s="66"/>
      <c r="DI251" s="67"/>
      <c r="DJ251" s="66"/>
      <c r="DK251" s="67"/>
      <c r="DL251" s="66"/>
      <c r="DM251" s="67"/>
      <c r="DN251" s="66"/>
      <c r="DO251" s="67"/>
      <c r="DP251" s="66"/>
      <c r="DQ251" s="67"/>
      <c r="DR251" s="66"/>
      <c r="DS251" s="67"/>
      <c r="DT251" s="66"/>
      <c r="DU251" s="67"/>
      <c r="DV251" s="66"/>
      <c r="DW251" s="67"/>
      <c r="DX251" s="66"/>
      <c r="DY251" s="67"/>
      <c r="DZ251" s="66"/>
      <c r="EA251" s="67"/>
      <c r="EB251" s="66"/>
      <c r="EC251" s="67"/>
      <c r="ED251" s="66"/>
      <c r="EE251" s="67"/>
      <c r="EF251" s="66"/>
      <c r="EG251" s="67"/>
      <c r="EH251" s="66"/>
      <c r="EI251" s="67"/>
      <c r="EJ251" s="66"/>
      <c r="EK251" s="67"/>
      <c r="EL251" s="66"/>
      <c r="EM251" s="67"/>
      <c r="EN251" s="66"/>
      <c r="EO251" s="67"/>
      <c r="EP251" s="66"/>
      <c r="EQ251" s="67"/>
      <c r="ER251" s="66"/>
      <c r="ES251" s="67"/>
      <c r="ET251" s="66"/>
      <c r="EU251" s="67"/>
      <c r="EV251" s="66"/>
      <c r="EW251" s="67"/>
      <c r="EX251" s="66"/>
      <c r="EY251" s="67"/>
      <c r="EZ251" s="66"/>
      <c r="FA251" s="67"/>
      <c r="FB251" s="66"/>
      <c r="FC251" s="67"/>
      <c r="FD251" s="66"/>
      <c r="FE251" s="67"/>
      <c r="FF251" s="66"/>
      <c r="FG251" s="67"/>
      <c r="FH251" s="66"/>
      <c r="FI251" s="67"/>
      <c r="FJ251" s="66"/>
      <c r="FK251" s="67"/>
      <c r="FL251" s="66"/>
      <c r="FM251" s="67"/>
      <c r="FN251" s="66"/>
      <c r="FO251" s="67"/>
      <c r="FP251" s="66"/>
      <c r="FQ251" s="67"/>
      <c r="FR251" s="66"/>
      <c r="FS251" s="67"/>
      <c r="FT251" s="66"/>
      <c r="FU251" s="67"/>
      <c r="FV251" s="66"/>
      <c r="FW251" s="67"/>
      <c r="FX251" s="66"/>
      <c r="FY251" s="67"/>
      <c r="FZ251" s="66"/>
      <c r="GA251" s="67"/>
      <c r="GB251" s="66"/>
      <c r="GC251" s="67"/>
      <c r="GD251" s="66"/>
      <c r="GE251" s="67"/>
      <c r="GF251" s="66"/>
      <c r="GG251" s="67"/>
      <c r="GH251" s="66"/>
      <c r="GI251" s="67"/>
      <c r="GJ251" s="66"/>
      <c r="GK251" s="67"/>
      <c r="GL251" s="66"/>
      <c r="GM251" s="67"/>
      <c r="GN251" s="66"/>
      <c r="GO251" s="67"/>
      <c r="GP251" s="66"/>
      <c r="GQ251" s="67"/>
      <c r="GR251" s="66"/>
      <c r="GS251" s="67"/>
      <c r="GT251" s="66"/>
      <c r="GU251" s="67"/>
      <c r="GV251" s="66"/>
      <c r="GW251" s="67"/>
      <c r="GX251" s="66"/>
      <c r="GY251" s="67"/>
      <c r="GZ251" s="66"/>
      <c r="HA251" s="67"/>
      <c r="HB251" s="66"/>
      <c r="HC251" s="67"/>
      <c r="HD251" s="66"/>
      <c r="HE251" s="67"/>
      <c r="HF251" s="66"/>
      <c r="HG251" s="67"/>
      <c r="HH251" s="66"/>
      <c r="HI251" s="67"/>
      <c r="HJ251" s="66"/>
      <c r="HK251" s="67"/>
      <c r="HL251" s="66"/>
      <c r="HM251" s="67"/>
      <c r="HN251" s="66"/>
      <c r="HO251" s="67"/>
      <c r="HP251" s="66"/>
      <c r="HQ251" s="67"/>
      <c r="HR251" s="66"/>
      <c r="HS251" s="67"/>
      <c r="HT251" s="66"/>
      <c r="HU251" s="67"/>
      <c r="HV251" s="66"/>
      <c r="HW251" s="67"/>
      <c r="HX251" s="66"/>
      <c r="HY251" s="67"/>
      <c r="HZ251" s="66"/>
      <c r="IA251" s="67"/>
      <c r="IB251" s="66"/>
      <c r="IC251" s="67"/>
      <c r="ID251" s="66"/>
      <c r="IE251" s="67"/>
      <c r="IF251" s="66"/>
      <c r="IG251" s="67"/>
      <c r="IH251" s="66"/>
      <c r="II251" s="67"/>
      <c r="IJ251" s="66"/>
      <c r="IK251" s="67"/>
      <c r="IL251" s="66"/>
      <c r="IM251" s="67"/>
      <c r="IN251" s="66"/>
      <c r="IO251" s="67"/>
      <c r="IP251" s="66"/>
      <c r="IQ251" s="67"/>
      <c r="IR251" s="66"/>
      <c r="IS251" s="67"/>
      <c r="IT251" s="66"/>
      <c r="IU251" s="67"/>
      <c r="IV251" s="66"/>
      <c r="IW251" s="67"/>
      <c r="IX251" s="66"/>
      <c r="IY251" s="67"/>
      <c r="IZ251" s="66"/>
      <c r="JA251" s="67"/>
      <c r="JB251" s="66"/>
      <c r="JC251" s="67"/>
      <c r="JD251" s="66"/>
      <c r="JE251" s="67"/>
      <c r="JF251" s="66"/>
      <c r="JG251" s="67"/>
      <c r="JH251" s="66"/>
      <c r="JI251" s="67"/>
      <c r="JJ251" s="66"/>
      <c r="JK251" s="67"/>
      <c r="JL251" s="66"/>
      <c r="JM251" s="67"/>
      <c r="JN251" s="66"/>
      <c r="JO251" s="67"/>
      <c r="JP251" s="66"/>
      <c r="JQ251" s="67"/>
      <c r="JR251" s="66"/>
      <c r="JS251" s="67"/>
      <c r="JT251" s="66"/>
      <c r="JU251" s="67"/>
      <c r="JV251" s="66"/>
      <c r="JW251" s="67"/>
      <c r="JX251" s="66"/>
      <c r="JY251" s="67"/>
      <c r="JZ251" s="66"/>
      <c r="KA251" s="67"/>
      <c r="KB251" s="66"/>
      <c r="KC251" s="67"/>
      <c r="KD251" s="66"/>
      <c r="KE251" s="67"/>
      <c r="KF251" s="66"/>
      <c r="KG251" s="67"/>
      <c r="KH251" s="66"/>
      <c r="KI251" s="67"/>
      <c r="KJ251" s="66"/>
      <c r="KK251" s="67"/>
      <c r="KL251" s="66"/>
      <c r="KM251" s="67"/>
      <c r="KN251" s="66"/>
      <c r="KO251" s="67"/>
      <c r="KP251" s="66"/>
      <c r="KQ251" s="67"/>
      <c r="KR251" s="66"/>
      <c r="KS251" s="67"/>
      <c r="KT251" s="66"/>
      <c r="KU251" s="67"/>
      <c r="KV251" s="66"/>
      <c r="KW251" s="67"/>
      <c r="KX251" s="66"/>
      <c r="KY251" s="67"/>
      <c r="KZ251" s="66"/>
      <c r="LA251" s="67"/>
      <c r="LB251" s="66"/>
      <c r="LC251" s="67"/>
      <c r="LD251" s="66"/>
      <c r="LE251" s="67"/>
      <c r="LH251" s="3">
        <f t="shared" si="146"/>
        <v>4.3783909567297501</v>
      </c>
      <c r="LI251" s="10">
        <f t="shared" si="149"/>
        <v>0.49951629259272978</v>
      </c>
      <c r="LK251" s="12">
        <f t="shared" si="144"/>
        <v>4.3783909567297501</v>
      </c>
      <c r="LL251" s="10" cm="1">
        <f t="array" ref="LL251">INDEX(drag_functions_data,Q251,(2*chosen_drag_function))*$B$3</f>
        <v>0.49951629259272978</v>
      </c>
      <c r="LO251" s="3" t="e">
        <f t="shared" si="147"/>
        <v>#N/A</v>
      </c>
      <c r="LP251" s="10" t="e">
        <f t="shared" si="150"/>
        <v>#N/A</v>
      </c>
      <c r="LR251" s="12">
        <f t="shared" si="145"/>
        <v>0</v>
      </c>
      <c r="LS251" s="10" cm="1">
        <f t="array" ref="LS251">INDEX(drag_functions_data,Q251,(2*$B$6)) * $B$7</f>
        <v>0</v>
      </c>
    </row>
    <row r="252" spans="17:331" x14ac:dyDescent="0.25">
      <c r="Q252" s="38">
        <f t="shared" si="148"/>
        <v>237</v>
      </c>
      <c r="R252" s="5"/>
      <c r="T252" s="25"/>
      <c r="U252" s="26"/>
      <c r="X252" s="25">
        <v>4.3980692174833278</v>
      </c>
      <c r="Y252" s="26">
        <v>0.49946163685461342</v>
      </c>
      <c r="AA252" s="4"/>
      <c r="AB252" s="5"/>
      <c r="AC252" s="4"/>
      <c r="AF252" s="5"/>
      <c r="AG252" s="4"/>
      <c r="AJ252" s="5"/>
      <c r="AK252" s="4"/>
      <c r="AN252" s="5"/>
      <c r="AO252" s="4"/>
      <c r="AR252" s="5"/>
      <c r="AS252" s="4"/>
      <c r="AT252" s="5"/>
      <c r="AU252" s="4"/>
      <c r="AV252" s="46"/>
      <c r="AW252" s="4"/>
      <c r="AX252" s="5"/>
      <c r="AY252" s="4"/>
      <c r="AZ252" s="5"/>
      <c r="BA252" s="4"/>
      <c r="BB252" s="5"/>
      <c r="BC252" s="4"/>
      <c r="BD252" s="5"/>
      <c r="BE252" s="4"/>
      <c r="BF252" s="5"/>
      <c r="BG252" s="4"/>
      <c r="BH252" s="5"/>
      <c r="BI252" s="4"/>
      <c r="BJ252" s="5"/>
      <c r="BK252" s="4"/>
      <c r="BL252" s="5"/>
      <c r="BM252" s="4"/>
      <c r="BN252" s="5"/>
      <c r="BO252" s="4"/>
      <c r="BR252" s="5"/>
      <c r="BS252" s="4"/>
      <c r="BV252" s="5"/>
      <c r="BW252" s="4"/>
      <c r="BZ252" s="5"/>
      <c r="CA252" s="4"/>
      <c r="CD252" s="5"/>
      <c r="CE252" s="4"/>
      <c r="CF252" s="5"/>
      <c r="CG252" s="4"/>
      <c r="CH252" s="5"/>
      <c r="CI252" s="4"/>
      <c r="CJ252" s="5"/>
      <c r="CL252" s="5"/>
      <c r="CN252" s="5"/>
      <c r="CO252" s="4"/>
      <c r="CP252" s="5"/>
      <c r="CQ252" s="4"/>
      <c r="CR252" s="5"/>
      <c r="CS252" s="4"/>
      <c r="CT252" s="5"/>
      <c r="CU252" s="4"/>
      <c r="CV252" s="5"/>
      <c r="CW252" s="4"/>
      <c r="CX252" s="5"/>
      <c r="CY252" s="4"/>
      <c r="CZ252" s="266"/>
      <c r="DA252" s="267"/>
      <c r="DB252" s="266"/>
      <c r="DC252" s="267"/>
      <c r="DD252" s="266"/>
      <c r="DE252" s="267"/>
      <c r="DF252" s="66"/>
      <c r="DG252" s="67"/>
      <c r="DH252" s="66"/>
      <c r="DI252" s="67"/>
      <c r="DJ252" s="66"/>
      <c r="DK252" s="67"/>
      <c r="DL252" s="66"/>
      <c r="DM252" s="67"/>
      <c r="DN252" s="66"/>
      <c r="DO252" s="67"/>
      <c r="DP252" s="66"/>
      <c r="DQ252" s="67"/>
      <c r="DR252" s="66"/>
      <c r="DS252" s="67"/>
      <c r="DT252" s="66"/>
      <c r="DU252" s="67"/>
      <c r="DV252" s="66"/>
      <c r="DW252" s="67"/>
      <c r="DX252" s="66"/>
      <c r="DY252" s="67"/>
      <c r="DZ252" s="66"/>
      <c r="EA252" s="67"/>
      <c r="EB252" s="66"/>
      <c r="EC252" s="67"/>
      <c r="ED252" s="66"/>
      <c r="EE252" s="67"/>
      <c r="EF252" s="66"/>
      <c r="EG252" s="67"/>
      <c r="EH252" s="66"/>
      <c r="EI252" s="67"/>
      <c r="EJ252" s="66"/>
      <c r="EK252" s="67"/>
      <c r="EL252" s="66"/>
      <c r="EM252" s="67"/>
      <c r="EN252" s="66"/>
      <c r="EO252" s="67"/>
      <c r="EP252" s="66"/>
      <c r="EQ252" s="67"/>
      <c r="ER252" s="66"/>
      <c r="ES252" s="67"/>
      <c r="ET252" s="66"/>
      <c r="EU252" s="67"/>
      <c r="EV252" s="66"/>
      <c r="EW252" s="67"/>
      <c r="EX252" s="66"/>
      <c r="EY252" s="67"/>
      <c r="EZ252" s="66"/>
      <c r="FA252" s="67"/>
      <c r="FB252" s="66"/>
      <c r="FC252" s="67"/>
      <c r="FD252" s="66"/>
      <c r="FE252" s="67"/>
      <c r="FF252" s="66"/>
      <c r="FG252" s="67"/>
      <c r="FH252" s="66"/>
      <c r="FI252" s="67"/>
      <c r="FJ252" s="66"/>
      <c r="FK252" s="67"/>
      <c r="FL252" s="66"/>
      <c r="FM252" s="67"/>
      <c r="FN252" s="66"/>
      <c r="FO252" s="67"/>
      <c r="FP252" s="66"/>
      <c r="FQ252" s="67"/>
      <c r="FR252" s="66"/>
      <c r="FS252" s="67"/>
      <c r="FT252" s="66"/>
      <c r="FU252" s="67"/>
      <c r="FV252" s="66"/>
      <c r="FW252" s="67"/>
      <c r="FX252" s="66"/>
      <c r="FY252" s="67"/>
      <c r="FZ252" s="66"/>
      <c r="GA252" s="67"/>
      <c r="GB252" s="66"/>
      <c r="GC252" s="67"/>
      <c r="GD252" s="66"/>
      <c r="GE252" s="67"/>
      <c r="GF252" s="66"/>
      <c r="GG252" s="67"/>
      <c r="GH252" s="66"/>
      <c r="GI252" s="67"/>
      <c r="GJ252" s="66"/>
      <c r="GK252" s="67"/>
      <c r="GL252" s="66"/>
      <c r="GM252" s="67"/>
      <c r="GN252" s="66"/>
      <c r="GO252" s="67"/>
      <c r="GP252" s="66"/>
      <c r="GQ252" s="67"/>
      <c r="GR252" s="66"/>
      <c r="GS252" s="67"/>
      <c r="GT252" s="66"/>
      <c r="GU252" s="67"/>
      <c r="GV252" s="66"/>
      <c r="GW252" s="67"/>
      <c r="GX252" s="66"/>
      <c r="GY252" s="67"/>
      <c r="GZ252" s="66"/>
      <c r="HA252" s="67"/>
      <c r="HB252" s="66"/>
      <c r="HC252" s="67"/>
      <c r="HD252" s="66"/>
      <c r="HE252" s="67"/>
      <c r="HF252" s="66"/>
      <c r="HG252" s="67"/>
      <c r="HH252" s="66"/>
      <c r="HI252" s="67"/>
      <c r="HJ252" s="66"/>
      <c r="HK252" s="67"/>
      <c r="HL252" s="66"/>
      <c r="HM252" s="67"/>
      <c r="HN252" s="66"/>
      <c r="HO252" s="67"/>
      <c r="HP252" s="66"/>
      <c r="HQ252" s="67"/>
      <c r="HR252" s="66"/>
      <c r="HS252" s="67"/>
      <c r="HT252" s="66"/>
      <c r="HU252" s="67"/>
      <c r="HV252" s="66"/>
      <c r="HW252" s="67"/>
      <c r="HX252" s="66"/>
      <c r="HY252" s="67"/>
      <c r="HZ252" s="66"/>
      <c r="IA252" s="67"/>
      <c r="IB252" s="66"/>
      <c r="IC252" s="67"/>
      <c r="ID252" s="66"/>
      <c r="IE252" s="67"/>
      <c r="IF252" s="66"/>
      <c r="IG252" s="67"/>
      <c r="IH252" s="66"/>
      <c r="II252" s="67"/>
      <c r="IJ252" s="66"/>
      <c r="IK252" s="67"/>
      <c r="IL252" s="66"/>
      <c r="IM252" s="67"/>
      <c r="IN252" s="66"/>
      <c r="IO252" s="67"/>
      <c r="IP252" s="66"/>
      <c r="IQ252" s="67"/>
      <c r="IR252" s="66"/>
      <c r="IS252" s="67"/>
      <c r="IT252" s="66"/>
      <c r="IU252" s="67"/>
      <c r="IV252" s="66"/>
      <c r="IW252" s="67"/>
      <c r="IX252" s="66"/>
      <c r="IY252" s="67"/>
      <c r="IZ252" s="66"/>
      <c r="JA252" s="67"/>
      <c r="JB252" s="66"/>
      <c r="JC252" s="67"/>
      <c r="JD252" s="66"/>
      <c r="JE252" s="67"/>
      <c r="JF252" s="66"/>
      <c r="JG252" s="67"/>
      <c r="JH252" s="66"/>
      <c r="JI252" s="67"/>
      <c r="JJ252" s="66"/>
      <c r="JK252" s="67"/>
      <c r="JL252" s="66"/>
      <c r="JM252" s="67"/>
      <c r="JN252" s="66"/>
      <c r="JO252" s="67"/>
      <c r="JP252" s="66"/>
      <c r="JQ252" s="67"/>
      <c r="JR252" s="66"/>
      <c r="JS252" s="67"/>
      <c r="JT252" s="66"/>
      <c r="JU252" s="67"/>
      <c r="JV252" s="66"/>
      <c r="JW252" s="67"/>
      <c r="JX252" s="66"/>
      <c r="JY252" s="67"/>
      <c r="JZ252" s="66"/>
      <c r="KA252" s="67"/>
      <c r="KB252" s="66"/>
      <c r="KC252" s="67"/>
      <c r="KD252" s="66"/>
      <c r="KE252" s="67"/>
      <c r="KF252" s="66"/>
      <c r="KG252" s="67"/>
      <c r="KH252" s="66"/>
      <c r="KI252" s="67"/>
      <c r="KJ252" s="66"/>
      <c r="KK252" s="67"/>
      <c r="KL252" s="66"/>
      <c r="KM252" s="67"/>
      <c r="KN252" s="66"/>
      <c r="KO252" s="67"/>
      <c r="KP252" s="66"/>
      <c r="KQ252" s="67"/>
      <c r="KR252" s="66"/>
      <c r="KS252" s="67"/>
      <c r="KT252" s="66"/>
      <c r="KU252" s="67"/>
      <c r="KV252" s="66"/>
      <c r="KW252" s="67"/>
      <c r="KX252" s="66"/>
      <c r="KY252" s="67"/>
      <c r="KZ252" s="66"/>
      <c r="LA252" s="67"/>
      <c r="LB252" s="66"/>
      <c r="LC252" s="67"/>
      <c r="LD252" s="66"/>
      <c r="LE252" s="67"/>
      <c r="LH252" s="3">
        <f t="shared" si="146"/>
        <v>4.3980692174833278</v>
      </c>
      <c r="LI252" s="10">
        <f t="shared" si="149"/>
        <v>0.49946163685461342</v>
      </c>
      <c r="LK252" s="12">
        <f t="shared" si="144"/>
        <v>4.3980692174833278</v>
      </c>
      <c r="LL252" s="10" cm="1">
        <f t="array" ref="LL252">INDEX(drag_functions_data,Q252,(2*chosen_drag_function))*$B$3</f>
        <v>0.49946163685461342</v>
      </c>
      <c r="LO252" s="3" t="e">
        <f t="shared" si="147"/>
        <v>#N/A</v>
      </c>
      <c r="LP252" s="10" t="e">
        <f t="shared" si="150"/>
        <v>#N/A</v>
      </c>
      <c r="LR252" s="12">
        <f t="shared" si="145"/>
        <v>0</v>
      </c>
      <c r="LS252" s="10" cm="1">
        <f t="array" ref="LS252">INDEX(drag_functions_data,Q252,(2*$B$6)) * $B$7</f>
        <v>0</v>
      </c>
    </row>
    <row r="253" spans="17:331" x14ac:dyDescent="0.25">
      <c r="Q253" s="38">
        <f t="shared" si="148"/>
        <v>238</v>
      </c>
      <c r="R253" s="5"/>
      <c r="T253" s="25"/>
      <c r="U253" s="26"/>
      <c r="X253" s="25">
        <v>4.4759171941603926</v>
      </c>
      <c r="Y253" s="26">
        <v>0.499323668794243</v>
      </c>
      <c r="AA253" s="4"/>
      <c r="AB253" s="5"/>
      <c r="AC253" s="4"/>
      <c r="AF253" s="5"/>
      <c r="AG253" s="4"/>
      <c r="AJ253" s="5"/>
      <c r="AK253" s="4"/>
      <c r="AN253" s="5"/>
      <c r="AO253" s="4"/>
      <c r="AR253" s="5"/>
      <c r="AS253" s="4"/>
      <c r="AT253" s="5"/>
      <c r="AU253" s="4"/>
      <c r="AV253" s="46"/>
      <c r="AW253" s="4"/>
      <c r="AX253" s="5"/>
      <c r="AY253" s="4"/>
      <c r="AZ253" s="5"/>
      <c r="BA253" s="4"/>
      <c r="BB253" s="5"/>
      <c r="BC253" s="4"/>
      <c r="BD253" s="5"/>
      <c r="BE253" s="4"/>
      <c r="BF253" s="5"/>
      <c r="BG253" s="4"/>
      <c r="BH253" s="5"/>
      <c r="BI253" s="4"/>
      <c r="BJ253" s="5"/>
      <c r="BK253" s="4"/>
      <c r="BL253" s="5"/>
      <c r="BM253" s="4"/>
      <c r="BN253" s="5"/>
      <c r="BO253" s="4"/>
      <c r="BR253" s="5"/>
      <c r="BS253" s="4"/>
      <c r="BV253" s="5"/>
      <c r="BW253" s="4"/>
      <c r="BZ253" s="5"/>
      <c r="CA253" s="4"/>
      <c r="CD253" s="5"/>
      <c r="CE253" s="4"/>
      <c r="CF253" s="5"/>
      <c r="CG253" s="4"/>
      <c r="CH253" s="5"/>
      <c r="CI253" s="4"/>
      <c r="CJ253" s="5"/>
      <c r="CL253" s="5"/>
      <c r="CN253" s="5"/>
      <c r="CO253" s="4"/>
      <c r="CP253" s="5"/>
      <c r="CQ253" s="4"/>
      <c r="CR253" s="5"/>
      <c r="CS253" s="4"/>
      <c r="CT253" s="5"/>
      <c r="CU253" s="4"/>
      <c r="CV253" s="5"/>
      <c r="CW253" s="4"/>
      <c r="CX253" s="5"/>
      <c r="CY253" s="4"/>
      <c r="CZ253" s="266"/>
      <c r="DA253" s="267"/>
      <c r="DB253" s="266"/>
      <c r="DC253" s="267"/>
      <c r="DD253" s="266"/>
      <c r="DE253" s="267"/>
      <c r="DF253" s="66"/>
      <c r="DG253" s="67"/>
      <c r="DH253" s="66"/>
      <c r="DI253" s="67"/>
      <c r="DJ253" s="66"/>
      <c r="DK253" s="67"/>
      <c r="DL253" s="66"/>
      <c r="DM253" s="67"/>
      <c r="DN253" s="66"/>
      <c r="DO253" s="67"/>
      <c r="DP253" s="66"/>
      <c r="DQ253" s="67"/>
      <c r="DR253" s="66"/>
      <c r="DS253" s="67"/>
      <c r="DT253" s="66"/>
      <c r="DU253" s="67"/>
      <c r="DV253" s="66"/>
      <c r="DW253" s="67"/>
      <c r="DX253" s="66"/>
      <c r="DY253" s="67"/>
      <c r="DZ253" s="66"/>
      <c r="EA253" s="67"/>
      <c r="EB253" s="66"/>
      <c r="EC253" s="67"/>
      <c r="ED253" s="66"/>
      <c r="EE253" s="67"/>
      <c r="EF253" s="66"/>
      <c r="EG253" s="67"/>
      <c r="EH253" s="66"/>
      <c r="EI253" s="67"/>
      <c r="EJ253" s="66"/>
      <c r="EK253" s="67"/>
      <c r="EL253" s="66"/>
      <c r="EM253" s="67"/>
      <c r="EN253" s="66"/>
      <c r="EO253" s="67"/>
      <c r="EP253" s="66"/>
      <c r="EQ253" s="67"/>
      <c r="ER253" s="66"/>
      <c r="ES253" s="67"/>
      <c r="ET253" s="66"/>
      <c r="EU253" s="67"/>
      <c r="EV253" s="66"/>
      <c r="EW253" s="67"/>
      <c r="EX253" s="66"/>
      <c r="EY253" s="67"/>
      <c r="EZ253" s="66"/>
      <c r="FA253" s="67"/>
      <c r="FB253" s="66"/>
      <c r="FC253" s="67"/>
      <c r="FD253" s="66"/>
      <c r="FE253" s="67"/>
      <c r="FF253" s="66"/>
      <c r="FG253" s="67"/>
      <c r="FH253" s="66"/>
      <c r="FI253" s="67"/>
      <c r="FJ253" s="66"/>
      <c r="FK253" s="67"/>
      <c r="FL253" s="66"/>
      <c r="FM253" s="67"/>
      <c r="FN253" s="66"/>
      <c r="FO253" s="67"/>
      <c r="FP253" s="66"/>
      <c r="FQ253" s="67"/>
      <c r="FR253" s="66"/>
      <c r="FS253" s="67"/>
      <c r="FT253" s="66"/>
      <c r="FU253" s="67"/>
      <c r="FV253" s="66"/>
      <c r="FW253" s="67"/>
      <c r="FX253" s="66"/>
      <c r="FY253" s="67"/>
      <c r="FZ253" s="66"/>
      <c r="GA253" s="67"/>
      <c r="GB253" s="66"/>
      <c r="GC253" s="67"/>
      <c r="GD253" s="66"/>
      <c r="GE253" s="67"/>
      <c r="GF253" s="66"/>
      <c r="GG253" s="67"/>
      <c r="GH253" s="66"/>
      <c r="GI253" s="67"/>
      <c r="GJ253" s="66"/>
      <c r="GK253" s="67"/>
      <c r="GL253" s="66"/>
      <c r="GM253" s="67"/>
      <c r="GN253" s="66"/>
      <c r="GO253" s="67"/>
      <c r="GP253" s="66"/>
      <c r="GQ253" s="67"/>
      <c r="GR253" s="66"/>
      <c r="GS253" s="67"/>
      <c r="GT253" s="66"/>
      <c r="GU253" s="67"/>
      <c r="GV253" s="66"/>
      <c r="GW253" s="67"/>
      <c r="GX253" s="66"/>
      <c r="GY253" s="67"/>
      <c r="GZ253" s="66"/>
      <c r="HA253" s="67"/>
      <c r="HB253" s="66"/>
      <c r="HC253" s="67"/>
      <c r="HD253" s="66"/>
      <c r="HE253" s="67"/>
      <c r="HF253" s="66"/>
      <c r="HG253" s="67"/>
      <c r="HH253" s="66"/>
      <c r="HI253" s="67"/>
      <c r="HJ253" s="66"/>
      <c r="HK253" s="67"/>
      <c r="HL253" s="66"/>
      <c r="HM253" s="67"/>
      <c r="HN253" s="66"/>
      <c r="HO253" s="67"/>
      <c r="HP253" s="66"/>
      <c r="HQ253" s="67"/>
      <c r="HR253" s="66"/>
      <c r="HS253" s="67"/>
      <c r="HT253" s="66"/>
      <c r="HU253" s="67"/>
      <c r="HV253" s="66"/>
      <c r="HW253" s="67"/>
      <c r="HX253" s="66"/>
      <c r="HY253" s="67"/>
      <c r="HZ253" s="66"/>
      <c r="IA253" s="67"/>
      <c r="IB253" s="66"/>
      <c r="IC253" s="67"/>
      <c r="ID253" s="66"/>
      <c r="IE253" s="67"/>
      <c r="IF253" s="66"/>
      <c r="IG253" s="67"/>
      <c r="IH253" s="66"/>
      <c r="II253" s="67"/>
      <c r="IJ253" s="66"/>
      <c r="IK253" s="67"/>
      <c r="IL253" s="66"/>
      <c r="IM253" s="67"/>
      <c r="IN253" s="66"/>
      <c r="IO253" s="67"/>
      <c r="IP253" s="66"/>
      <c r="IQ253" s="67"/>
      <c r="IR253" s="66"/>
      <c r="IS253" s="67"/>
      <c r="IT253" s="66"/>
      <c r="IU253" s="67"/>
      <c r="IV253" s="66"/>
      <c r="IW253" s="67"/>
      <c r="IX253" s="66"/>
      <c r="IY253" s="67"/>
      <c r="IZ253" s="66"/>
      <c r="JA253" s="67"/>
      <c r="JB253" s="66"/>
      <c r="JC253" s="67"/>
      <c r="JD253" s="66"/>
      <c r="JE253" s="67"/>
      <c r="JF253" s="66"/>
      <c r="JG253" s="67"/>
      <c r="JH253" s="66"/>
      <c r="JI253" s="67"/>
      <c r="JJ253" s="66"/>
      <c r="JK253" s="67"/>
      <c r="JL253" s="66"/>
      <c r="JM253" s="67"/>
      <c r="JN253" s="66"/>
      <c r="JO253" s="67"/>
      <c r="JP253" s="66"/>
      <c r="JQ253" s="67"/>
      <c r="JR253" s="66"/>
      <c r="JS253" s="67"/>
      <c r="JT253" s="66"/>
      <c r="JU253" s="67"/>
      <c r="JV253" s="66"/>
      <c r="JW253" s="67"/>
      <c r="JX253" s="66"/>
      <c r="JY253" s="67"/>
      <c r="JZ253" s="66"/>
      <c r="KA253" s="67"/>
      <c r="KB253" s="66"/>
      <c r="KC253" s="67"/>
      <c r="KD253" s="66"/>
      <c r="KE253" s="67"/>
      <c r="KF253" s="66"/>
      <c r="KG253" s="67"/>
      <c r="KH253" s="66"/>
      <c r="KI253" s="67"/>
      <c r="KJ253" s="66"/>
      <c r="KK253" s="67"/>
      <c r="KL253" s="66"/>
      <c r="KM253" s="67"/>
      <c r="KN253" s="66"/>
      <c r="KO253" s="67"/>
      <c r="KP253" s="66"/>
      <c r="KQ253" s="67"/>
      <c r="KR253" s="66"/>
      <c r="KS253" s="67"/>
      <c r="KT253" s="66"/>
      <c r="KU253" s="67"/>
      <c r="KV253" s="66"/>
      <c r="KW253" s="67"/>
      <c r="KX253" s="66"/>
      <c r="KY253" s="67"/>
      <c r="KZ253" s="66"/>
      <c r="LA253" s="67"/>
      <c r="LB253" s="66"/>
      <c r="LC253" s="67"/>
      <c r="LD253" s="66"/>
      <c r="LE253" s="67"/>
      <c r="LH253" s="3">
        <f t="shared" si="146"/>
        <v>4.4759171941603926</v>
      </c>
      <c r="LI253" s="10">
        <f t="shared" si="149"/>
        <v>0.499323668794243</v>
      </c>
      <c r="LK253" s="12">
        <f t="shared" si="144"/>
        <v>4.4759171941603926</v>
      </c>
      <c r="LL253" s="10" cm="1">
        <f t="array" ref="LL253">INDEX(drag_functions_data,Q253,(2*chosen_drag_function))*$B$3</f>
        <v>0.499323668794243</v>
      </c>
      <c r="LO253" s="3" t="e">
        <f t="shared" si="147"/>
        <v>#N/A</v>
      </c>
      <c r="LP253" s="10" t="e">
        <f t="shared" si="150"/>
        <v>#N/A</v>
      </c>
      <c r="LR253" s="12">
        <f t="shared" si="145"/>
        <v>0</v>
      </c>
      <c r="LS253" s="10" cm="1">
        <f t="array" ref="LS253">INDEX(drag_functions_data,Q253,(2*$B$6)) * $B$7</f>
        <v>0</v>
      </c>
    </row>
    <row r="254" spans="17:331" x14ac:dyDescent="0.25">
      <c r="Q254" s="38">
        <f t="shared" si="148"/>
        <v>239</v>
      </c>
      <c r="R254" s="5"/>
      <c r="T254" s="25"/>
      <c r="U254" s="26"/>
      <c r="X254" s="25">
        <v>4.5524341418835341</v>
      </c>
      <c r="Y254" s="26">
        <v>0.49925281746648453</v>
      </c>
      <c r="AA254" s="4"/>
      <c r="AB254" s="5"/>
      <c r="AC254" s="4"/>
      <c r="AF254" s="5"/>
      <c r="AG254" s="4"/>
      <c r="AJ254" s="5"/>
      <c r="AK254" s="4"/>
      <c r="AN254" s="5"/>
      <c r="AO254" s="4"/>
      <c r="AR254" s="5"/>
      <c r="AS254" s="4"/>
      <c r="AT254" s="5"/>
      <c r="AU254" s="4"/>
      <c r="AV254" s="46"/>
      <c r="AW254" s="4"/>
      <c r="AX254" s="5"/>
      <c r="AY254" s="4"/>
      <c r="AZ254" s="5"/>
      <c r="BA254" s="4"/>
      <c r="BB254" s="5"/>
      <c r="BC254" s="4"/>
      <c r="BD254" s="5"/>
      <c r="BE254" s="4"/>
      <c r="BF254" s="5"/>
      <c r="BG254" s="4"/>
      <c r="BH254" s="5"/>
      <c r="BI254" s="4"/>
      <c r="BJ254" s="5"/>
      <c r="BK254" s="4"/>
      <c r="BL254" s="5"/>
      <c r="BM254" s="4"/>
      <c r="BN254" s="5"/>
      <c r="BO254" s="4"/>
      <c r="BR254" s="5"/>
      <c r="BS254" s="4"/>
      <c r="BV254" s="5"/>
      <c r="BW254" s="4"/>
      <c r="BZ254" s="5"/>
      <c r="CA254" s="4"/>
      <c r="CD254" s="5"/>
      <c r="CE254" s="4"/>
      <c r="CF254" s="5"/>
      <c r="CG254" s="4"/>
      <c r="CH254" s="5"/>
      <c r="CI254" s="4"/>
      <c r="CJ254" s="5"/>
      <c r="CL254" s="5"/>
      <c r="CN254" s="5"/>
      <c r="CO254" s="4"/>
      <c r="CP254" s="5"/>
      <c r="CQ254" s="4"/>
      <c r="CR254" s="5"/>
      <c r="CS254" s="4"/>
      <c r="CT254" s="5"/>
      <c r="CU254" s="4"/>
      <c r="CV254" s="5"/>
      <c r="CW254" s="4"/>
      <c r="CX254" s="5"/>
      <c r="CY254" s="4"/>
      <c r="CZ254" s="266"/>
      <c r="DA254" s="267"/>
      <c r="DB254" s="266"/>
      <c r="DC254" s="267"/>
      <c r="DD254" s="266"/>
      <c r="DE254" s="267"/>
      <c r="DF254" s="66"/>
      <c r="DG254" s="67"/>
      <c r="DH254" s="66"/>
      <c r="DI254" s="67"/>
      <c r="DJ254" s="66"/>
      <c r="DK254" s="67"/>
      <c r="DL254" s="66"/>
      <c r="DM254" s="67"/>
      <c r="DN254" s="66"/>
      <c r="DO254" s="67"/>
      <c r="DP254" s="66"/>
      <c r="DQ254" s="67"/>
      <c r="DR254" s="66"/>
      <c r="DS254" s="67"/>
      <c r="DT254" s="66"/>
      <c r="DU254" s="67"/>
      <c r="DV254" s="66"/>
      <c r="DW254" s="67"/>
      <c r="DX254" s="66"/>
      <c r="DY254" s="67"/>
      <c r="DZ254" s="66"/>
      <c r="EA254" s="67"/>
      <c r="EB254" s="66"/>
      <c r="EC254" s="67"/>
      <c r="ED254" s="66"/>
      <c r="EE254" s="67"/>
      <c r="EF254" s="66"/>
      <c r="EG254" s="67"/>
      <c r="EH254" s="66"/>
      <c r="EI254" s="67"/>
      <c r="EJ254" s="66"/>
      <c r="EK254" s="67"/>
      <c r="EL254" s="66"/>
      <c r="EM254" s="67"/>
      <c r="EN254" s="66"/>
      <c r="EO254" s="67"/>
      <c r="EP254" s="66"/>
      <c r="EQ254" s="67"/>
      <c r="ER254" s="66"/>
      <c r="ES254" s="67"/>
      <c r="ET254" s="66"/>
      <c r="EU254" s="67"/>
      <c r="EV254" s="66"/>
      <c r="EW254" s="67"/>
      <c r="EX254" s="66"/>
      <c r="EY254" s="67"/>
      <c r="EZ254" s="66"/>
      <c r="FA254" s="67"/>
      <c r="FB254" s="66"/>
      <c r="FC254" s="67"/>
      <c r="FD254" s="66"/>
      <c r="FE254" s="67"/>
      <c r="FF254" s="66"/>
      <c r="FG254" s="67"/>
      <c r="FH254" s="66"/>
      <c r="FI254" s="67"/>
      <c r="FJ254" s="66"/>
      <c r="FK254" s="67"/>
      <c r="FL254" s="66"/>
      <c r="FM254" s="67"/>
      <c r="FN254" s="66"/>
      <c r="FO254" s="67"/>
      <c r="FP254" s="66"/>
      <c r="FQ254" s="67"/>
      <c r="FR254" s="66"/>
      <c r="FS254" s="67"/>
      <c r="FT254" s="66"/>
      <c r="FU254" s="67"/>
      <c r="FV254" s="66"/>
      <c r="FW254" s="67"/>
      <c r="FX254" s="66"/>
      <c r="FY254" s="67"/>
      <c r="FZ254" s="66"/>
      <c r="GA254" s="67"/>
      <c r="GB254" s="66"/>
      <c r="GC254" s="67"/>
      <c r="GD254" s="66"/>
      <c r="GE254" s="67"/>
      <c r="GF254" s="66"/>
      <c r="GG254" s="67"/>
      <c r="GH254" s="66"/>
      <c r="GI254" s="67"/>
      <c r="GJ254" s="66"/>
      <c r="GK254" s="67"/>
      <c r="GL254" s="66"/>
      <c r="GM254" s="67"/>
      <c r="GN254" s="66"/>
      <c r="GO254" s="67"/>
      <c r="GP254" s="66"/>
      <c r="GQ254" s="67"/>
      <c r="GR254" s="66"/>
      <c r="GS254" s="67"/>
      <c r="GT254" s="66"/>
      <c r="GU254" s="67"/>
      <c r="GV254" s="66"/>
      <c r="GW254" s="67"/>
      <c r="GX254" s="66"/>
      <c r="GY254" s="67"/>
      <c r="GZ254" s="66"/>
      <c r="HA254" s="67"/>
      <c r="HB254" s="66"/>
      <c r="HC254" s="67"/>
      <c r="HD254" s="66"/>
      <c r="HE254" s="67"/>
      <c r="HF254" s="66"/>
      <c r="HG254" s="67"/>
      <c r="HH254" s="66"/>
      <c r="HI254" s="67"/>
      <c r="HJ254" s="66"/>
      <c r="HK254" s="67"/>
      <c r="HL254" s="66"/>
      <c r="HM254" s="67"/>
      <c r="HN254" s="66"/>
      <c r="HO254" s="67"/>
      <c r="HP254" s="66"/>
      <c r="HQ254" s="67"/>
      <c r="HR254" s="66"/>
      <c r="HS254" s="67"/>
      <c r="HT254" s="66"/>
      <c r="HU254" s="67"/>
      <c r="HV254" s="66"/>
      <c r="HW254" s="67"/>
      <c r="HX254" s="66"/>
      <c r="HY254" s="67"/>
      <c r="HZ254" s="66"/>
      <c r="IA254" s="67"/>
      <c r="IB254" s="66"/>
      <c r="IC254" s="67"/>
      <c r="ID254" s="66"/>
      <c r="IE254" s="67"/>
      <c r="IF254" s="66"/>
      <c r="IG254" s="67"/>
      <c r="IH254" s="66"/>
      <c r="II254" s="67"/>
      <c r="IJ254" s="66"/>
      <c r="IK254" s="67"/>
      <c r="IL254" s="66"/>
      <c r="IM254" s="67"/>
      <c r="IN254" s="66"/>
      <c r="IO254" s="67"/>
      <c r="IP254" s="66"/>
      <c r="IQ254" s="67"/>
      <c r="IR254" s="66"/>
      <c r="IS254" s="67"/>
      <c r="IT254" s="66"/>
      <c r="IU254" s="67"/>
      <c r="IV254" s="66"/>
      <c r="IW254" s="67"/>
      <c r="IX254" s="66"/>
      <c r="IY254" s="67"/>
      <c r="IZ254" s="66"/>
      <c r="JA254" s="67"/>
      <c r="JB254" s="66"/>
      <c r="JC254" s="67"/>
      <c r="JD254" s="66"/>
      <c r="JE254" s="67"/>
      <c r="JF254" s="66"/>
      <c r="JG254" s="67"/>
      <c r="JH254" s="66"/>
      <c r="JI254" s="67"/>
      <c r="JJ254" s="66"/>
      <c r="JK254" s="67"/>
      <c r="JL254" s="66"/>
      <c r="JM254" s="67"/>
      <c r="JN254" s="66"/>
      <c r="JO254" s="67"/>
      <c r="JP254" s="66"/>
      <c r="JQ254" s="67"/>
      <c r="JR254" s="66"/>
      <c r="JS254" s="67"/>
      <c r="JT254" s="66"/>
      <c r="JU254" s="67"/>
      <c r="JV254" s="66"/>
      <c r="JW254" s="67"/>
      <c r="JX254" s="66"/>
      <c r="JY254" s="67"/>
      <c r="JZ254" s="66"/>
      <c r="KA254" s="67"/>
      <c r="KB254" s="66"/>
      <c r="KC254" s="67"/>
      <c r="KD254" s="66"/>
      <c r="KE254" s="67"/>
      <c r="KF254" s="66"/>
      <c r="KG254" s="67"/>
      <c r="KH254" s="66"/>
      <c r="KI254" s="67"/>
      <c r="KJ254" s="66"/>
      <c r="KK254" s="67"/>
      <c r="KL254" s="66"/>
      <c r="KM254" s="67"/>
      <c r="KN254" s="66"/>
      <c r="KO254" s="67"/>
      <c r="KP254" s="66"/>
      <c r="KQ254" s="67"/>
      <c r="KR254" s="66"/>
      <c r="KS254" s="67"/>
      <c r="KT254" s="66"/>
      <c r="KU254" s="67"/>
      <c r="KV254" s="66"/>
      <c r="KW254" s="67"/>
      <c r="KX254" s="66"/>
      <c r="KY254" s="67"/>
      <c r="KZ254" s="66"/>
      <c r="LA254" s="67"/>
      <c r="LB254" s="66"/>
      <c r="LC254" s="67"/>
      <c r="LD254" s="66"/>
      <c r="LE254" s="67"/>
      <c r="LH254" s="3">
        <f t="shared" si="146"/>
        <v>4.5524341418835341</v>
      </c>
      <c r="LI254" s="10">
        <f t="shared" si="149"/>
        <v>0.49925281746648453</v>
      </c>
      <c r="LK254" s="12">
        <f t="shared" si="144"/>
        <v>4.5524341418835341</v>
      </c>
      <c r="LL254" s="10" cm="1">
        <f t="array" ref="LL254">INDEX(drag_functions_data,Q254,(2*chosen_drag_function))*$B$3</f>
        <v>0.49925281746648453</v>
      </c>
      <c r="LO254" s="3" t="e">
        <f t="shared" si="147"/>
        <v>#N/A</v>
      </c>
      <c r="LP254" s="10" t="e">
        <f t="shared" si="150"/>
        <v>#N/A</v>
      </c>
      <c r="LR254" s="12">
        <f t="shared" si="145"/>
        <v>0</v>
      </c>
      <c r="LS254" s="10" cm="1">
        <f t="array" ref="LS254">INDEX(drag_functions_data,Q254,(2*$B$6)) * $B$7</f>
        <v>0</v>
      </c>
    </row>
    <row r="255" spans="17:331" x14ac:dyDescent="0.25">
      <c r="Q255" s="38">
        <f t="shared" si="148"/>
        <v>240</v>
      </c>
      <c r="R255" s="5"/>
      <c r="T255" s="25"/>
      <c r="U255" s="26"/>
      <c r="X255" s="25">
        <v>4.5902143261279189</v>
      </c>
      <c r="Y255" s="26">
        <v>0.4991501800661528</v>
      </c>
      <c r="AA255" s="4"/>
      <c r="AB255" s="5"/>
      <c r="AC255" s="4"/>
      <c r="AF255" s="5"/>
      <c r="AG255" s="4"/>
      <c r="AJ255" s="5"/>
      <c r="AK255" s="4"/>
      <c r="AN255" s="5"/>
      <c r="AO255" s="4"/>
      <c r="AR255" s="5"/>
      <c r="AS255" s="4"/>
      <c r="AT255" s="5"/>
      <c r="AU255" s="4"/>
      <c r="AV255" s="46"/>
      <c r="AW255" s="4"/>
      <c r="AX255" s="5"/>
      <c r="AY255" s="4"/>
      <c r="AZ255" s="5"/>
      <c r="BA255" s="4"/>
      <c r="BB255" s="5"/>
      <c r="BC255" s="4"/>
      <c r="BD255" s="5"/>
      <c r="BE255" s="4"/>
      <c r="BF255" s="5"/>
      <c r="BG255" s="4"/>
      <c r="BH255" s="5"/>
      <c r="BI255" s="4"/>
      <c r="BJ255" s="5"/>
      <c r="BK255" s="4"/>
      <c r="BL255" s="5"/>
      <c r="BM255" s="4"/>
      <c r="BN255" s="5"/>
      <c r="BO255" s="4"/>
      <c r="BR255" s="5"/>
      <c r="BS255" s="4"/>
      <c r="BV255" s="5"/>
      <c r="BW255" s="4"/>
      <c r="BZ255" s="5"/>
      <c r="CA255" s="4"/>
      <c r="CD255" s="5"/>
      <c r="CE255" s="4"/>
      <c r="CF255" s="5"/>
      <c r="CG255" s="4"/>
      <c r="CH255" s="5"/>
      <c r="CI255" s="4"/>
      <c r="CJ255" s="5"/>
      <c r="CL255" s="5"/>
      <c r="CN255" s="5"/>
      <c r="CO255" s="4"/>
      <c r="CP255" s="5"/>
      <c r="CQ255" s="4"/>
      <c r="CR255" s="5"/>
      <c r="CS255" s="4"/>
      <c r="CT255" s="5"/>
      <c r="CU255" s="4"/>
      <c r="CV255" s="5"/>
      <c r="CW255" s="4"/>
      <c r="CX255" s="5"/>
      <c r="CY255" s="4"/>
      <c r="CZ255" s="266"/>
      <c r="DA255" s="267"/>
      <c r="DB255" s="266"/>
      <c r="DC255" s="267"/>
      <c r="DD255" s="266"/>
      <c r="DE255" s="267"/>
      <c r="DF255" s="66"/>
      <c r="DG255" s="67"/>
      <c r="DH255" s="66"/>
      <c r="DI255" s="67"/>
      <c r="DJ255" s="66"/>
      <c r="DK255" s="67"/>
      <c r="DL255" s="66"/>
      <c r="DM255" s="67"/>
      <c r="DN255" s="66"/>
      <c r="DO255" s="67"/>
      <c r="DP255" s="66"/>
      <c r="DQ255" s="67"/>
      <c r="DR255" s="66"/>
      <c r="DS255" s="67"/>
      <c r="DT255" s="66"/>
      <c r="DU255" s="67"/>
      <c r="DV255" s="66"/>
      <c r="DW255" s="67"/>
      <c r="DX255" s="66"/>
      <c r="DY255" s="67"/>
      <c r="DZ255" s="66"/>
      <c r="EA255" s="67"/>
      <c r="EB255" s="66"/>
      <c r="EC255" s="67"/>
      <c r="ED255" s="66"/>
      <c r="EE255" s="67"/>
      <c r="EF255" s="66"/>
      <c r="EG255" s="67"/>
      <c r="EH255" s="66"/>
      <c r="EI255" s="67"/>
      <c r="EJ255" s="66"/>
      <c r="EK255" s="67"/>
      <c r="EL255" s="66"/>
      <c r="EM255" s="67"/>
      <c r="EN255" s="66"/>
      <c r="EO255" s="67"/>
      <c r="EP255" s="66"/>
      <c r="EQ255" s="67"/>
      <c r="ER255" s="66"/>
      <c r="ES255" s="67"/>
      <c r="ET255" s="66"/>
      <c r="EU255" s="67"/>
      <c r="EV255" s="66"/>
      <c r="EW255" s="67"/>
      <c r="EX255" s="66"/>
      <c r="EY255" s="67"/>
      <c r="EZ255" s="66"/>
      <c r="FA255" s="67"/>
      <c r="FB255" s="66"/>
      <c r="FC255" s="67"/>
      <c r="FD255" s="66"/>
      <c r="FE255" s="67"/>
      <c r="FF255" s="66"/>
      <c r="FG255" s="67"/>
      <c r="FH255" s="66"/>
      <c r="FI255" s="67"/>
      <c r="FJ255" s="66"/>
      <c r="FK255" s="67"/>
      <c r="FL255" s="66"/>
      <c r="FM255" s="67"/>
      <c r="FN255" s="66"/>
      <c r="FO255" s="67"/>
      <c r="FP255" s="66"/>
      <c r="FQ255" s="67"/>
      <c r="FR255" s="66"/>
      <c r="FS255" s="67"/>
      <c r="FT255" s="66"/>
      <c r="FU255" s="67"/>
      <c r="FV255" s="66"/>
      <c r="FW255" s="67"/>
      <c r="FX255" s="66"/>
      <c r="FY255" s="67"/>
      <c r="FZ255" s="66"/>
      <c r="GA255" s="67"/>
      <c r="GB255" s="66"/>
      <c r="GC255" s="67"/>
      <c r="GD255" s="66"/>
      <c r="GE255" s="67"/>
      <c r="GF255" s="66"/>
      <c r="GG255" s="67"/>
      <c r="GH255" s="66"/>
      <c r="GI255" s="67"/>
      <c r="GJ255" s="66"/>
      <c r="GK255" s="67"/>
      <c r="GL255" s="66"/>
      <c r="GM255" s="67"/>
      <c r="GN255" s="66"/>
      <c r="GO255" s="67"/>
      <c r="GP255" s="66"/>
      <c r="GQ255" s="67"/>
      <c r="GR255" s="66"/>
      <c r="GS255" s="67"/>
      <c r="GT255" s="66"/>
      <c r="GU255" s="67"/>
      <c r="GV255" s="66"/>
      <c r="GW255" s="67"/>
      <c r="GX255" s="66"/>
      <c r="GY255" s="67"/>
      <c r="GZ255" s="66"/>
      <c r="HA255" s="67"/>
      <c r="HB255" s="66"/>
      <c r="HC255" s="67"/>
      <c r="HD255" s="66"/>
      <c r="HE255" s="67"/>
      <c r="HF255" s="66"/>
      <c r="HG255" s="67"/>
      <c r="HH255" s="66"/>
      <c r="HI255" s="67"/>
      <c r="HJ255" s="66"/>
      <c r="HK255" s="67"/>
      <c r="HL255" s="66"/>
      <c r="HM255" s="67"/>
      <c r="HN255" s="66"/>
      <c r="HO255" s="67"/>
      <c r="HP255" s="66"/>
      <c r="HQ255" s="67"/>
      <c r="HR255" s="66"/>
      <c r="HS255" s="67"/>
      <c r="HT255" s="66"/>
      <c r="HU255" s="67"/>
      <c r="HV255" s="66"/>
      <c r="HW255" s="67"/>
      <c r="HX255" s="66"/>
      <c r="HY255" s="67"/>
      <c r="HZ255" s="66"/>
      <c r="IA255" s="67"/>
      <c r="IB255" s="66"/>
      <c r="IC255" s="67"/>
      <c r="ID255" s="66"/>
      <c r="IE255" s="67"/>
      <c r="IF255" s="66"/>
      <c r="IG255" s="67"/>
      <c r="IH255" s="66"/>
      <c r="II255" s="67"/>
      <c r="IJ255" s="66"/>
      <c r="IK255" s="67"/>
      <c r="IL255" s="66"/>
      <c r="IM255" s="67"/>
      <c r="IN255" s="66"/>
      <c r="IO255" s="67"/>
      <c r="IP255" s="66"/>
      <c r="IQ255" s="67"/>
      <c r="IR255" s="66"/>
      <c r="IS255" s="67"/>
      <c r="IT255" s="66"/>
      <c r="IU255" s="67"/>
      <c r="IV255" s="66"/>
      <c r="IW255" s="67"/>
      <c r="IX255" s="66"/>
      <c r="IY255" s="67"/>
      <c r="IZ255" s="66"/>
      <c r="JA255" s="67"/>
      <c r="JB255" s="66"/>
      <c r="JC255" s="67"/>
      <c r="JD255" s="66"/>
      <c r="JE255" s="67"/>
      <c r="JF255" s="66"/>
      <c r="JG255" s="67"/>
      <c r="JH255" s="66"/>
      <c r="JI255" s="67"/>
      <c r="JJ255" s="66"/>
      <c r="JK255" s="67"/>
      <c r="JL255" s="66"/>
      <c r="JM255" s="67"/>
      <c r="JN255" s="66"/>
      <c r="JO255" s="67"/>
      <c r="JP255" s="66"/>
      <c r="JQ255" s="67"/>
      <c r="JR255" s="66"/>
      <c r="JS255" s="67"/>
      <c r="JT255" s="66"/>
      <c r="JU255" s="67"/>
      <c r="JV255" s="66"/>
      <c r="JW255" s="67"/>
      <c r="JX255" s="66"/>
      <c r="JY255" s="67"/>
      <c r="JZ255" s="66"/>
      <c r="KA255" s="67"/>
      <c r="KB255" s="66"/>
      <c r="KC255" s="67"/>
      <c r="KD255" s="66"/>
      <c r="KE255" s="67"/>
      <c r="KF255" s="66"/>
      <c r="KG255" s="67"/>
      <c r="KH255" s="66"/>
      <c r="KI255" s="67"/>
      <c r="KJ255" s="66"/>
      <c r="KK255" s="67"/>
      <c r="KL255" s="66"/>
      <c r="KM255" s="67"/>
      <c r="KN255" s="66"/>
      <c r="KO255" s="67"/>
      <c r="KP255" s="66"/>
      <c r="KQ255" s="67"/>
      <c r="KR255" s="66"/>
      <c r="KS255" s="67"/>
      <c r="KT255" s="66"/>
      <c r="KU255" s="67"/>
      <c r="KV255" s="66"/>
      <c r="KW255" s="67"/>
      <c r="KX255" s="66"/>
      <c r="KY255" s="67"/>
      <c r="KZ255" s="66"/>
      <c r="LA255" s="67"/>
      <c r="LB255" s="66"/>
      <c r="LC255" s="67"/>
      <c r="LD255" s="66"/>
      <c r="LE255" s="67"/>
      <c r="LH255" s="3">
        <f t="shared" si="146"/>
        <v>4.5902143261279189</v>
      </c>
      <c r="LI255" s="10">
        <f t="shared" si="149"/>
        <v>0.4991501800661528</v>
      </c>
      <c r="LK255" s="12">
        <f t="shared" si="144"/>
        <v>4.5902143261279189</v>
      </c>
      <c r="LL255" s="10" cm="1">
        <f t="array" ref="LL255">INDEX(drag_functions_data,Q255,(2*chosen_drag_function))*$B$3</f>
        <v>0.4991501800661528</v>
      </c>
      <c r="LO255" s="3" t="e">
        <f t="shared" si="147"/>
        <v>#N/A</v>
      </c>
      <c r="LP255" s="10" t="e">
        <f t="shared" si="150"/>
        <v>#N/A</v>
      </c>
      <c r="LR255" s="12">
        <f t="shared" si="145"/>
        <v>0</v>
      </c>
      <c r="LS255" s="10" cm="1">
        <f t="array" ref="LS255">INDEX(drag_functions_data,Q255,(2*$B$6)) * $B$7</f>
        <v>0</v>
      </c>
    </row>
    <row r="256" spans="17:331" x14ac:dyDescent="0.25">
      <c r="Q256" s="38">
        <f t="shared" si="148"/>
        <v>241</v>
      </c>
      <c r="R256" s="5"/>
      <c r="T256" s="25"/>
      <c r="U256" s="26"/>
      <c r="X256" s="25">
        <v>4.6276860852258661</v>
      </c>
      <c r="Y256" s="26">
        <v>0.49911463554446622</v>
      </c>
      <c r="AA256" s="4"/>
      <c r="AB256" s="5"/>
      <c r="AC256" s="4"/>
      <c r="AF256" s="5"/>
      <c r="AG256" s="4"/>
      <c r="AJ256" s="5"/>
      <c r="AK256" s="4"/>
      <c r="AN256" s="5"/>
      <c r="AO256" s="4"/>
      <c r="AR256" s="5"/>
      <c r="AS256" s="4"/>
      <c r="AT256" s="5"/>
      <c r="AU256" s="4"/>
      <c r="AV256" s="46"/>
      <c r="AW256" s="4"/>
      <c r="AX256" s="5"/>
      <c r="AY256" s="4"/>
      <c r="AZ256" s="5"/>
      <c r="BA256" s="4"/>
      <c r="BB256" s="5"/>
      <c r="BC256" s="4"/>
      <c r="BD256" s="5"/>
      <c r="BE256" s="4"/>
      <c r="BF256" s="5"/>
      <c r="BG256" s="4"/>
      <c r="BH256" s="5"/>
      <c r="BI256" s="4"/>
      <c r="BJ256" s="5"/>
      <c r="BK256" s="4"/>
      <c r="BL256" s="5"/>
      <c r="BM256" s="4"/>
      <c r="BN256" s="5"/>
      <c r="BO256" s="4"/>
      <c r="BR256" s="5"/>
      <c r="BS256" s="4"/>
      <c r="BV256" s="5"/>
      <c r="BW256" s="4"/>
      <c r="BZ256" s="5"/>
      <c r="CA256" s="4"/>
      <c r="CD256" s="5"/>
      <c r="CE256" s="4"/>
      <c r="CF256" s="5"/>
      <c r="CG256" s="4"/>
      <c r="CH256" s="5"/>
      <c r="CI256" s="4"/>
      <c r="CJ256" s="5"/>
      <c r="CL256" s="5"/>
      <c r="CN256" s="5"/>
      <c r="CO256" s="4"/>
      <c r="CP256" s="5"/>
      <c r="CQ256" s="4"/>
      <c r="CR256" s="5"/>
      <c r="CS256" s="4"/>
      <c r="CT256" s="5"/>
      <c r="CU256" s="4"/>
      <c r="CV256" s="5"/>
      <c r="CW256" s="4"/>
      <c r="CX256" s="5"/>
      <c r="CY256" s="4"/>
      <c r="CZ256" s="266"/>
      <c r="DA256" s="267"/>
      <c r="DB256" s="266"/>
      <c r="DC256" s="267"/>
      <c r="DD256" s="266"/>
      <c r="DE256" s="267"/>
      <c r="DF256" s="66"/>
      <c r="DG256" s="67"/>
      <c r="DH256" s="66"/>
      <c r="DI256" s="67"/>
      <c r="DJ256" s="66"/>
      <c r="DK256" s="67"/>
      <c r="DL256" s="66"/>
      <c r="DM256" s="67"/>
      <c r="DN256" s="66"/>
      <c r="DO256" s="67"/>
      <c r="DP256" s="66"/>
      <c r="DQ256" s="67"/>
      <c r="DR256" s="66"/>
      <c r="DS256" s="67"/>
      <c r="DT256" s="66"/>
      <c r="DU256" s="67"/>
      <c r="DV256" s="66"/>
      <c r="DW256" s="67"/>
      <c r="DX256" s="66"/>
      <c r="DY256" s="67"/>
      <c r="DZ256" s="66"/>
      <c r="EA256" s="67"/>
      <c r="EB256" s="66"/>
      <c r="EC256" s="67"/>
      <c r="ED256" s="66"/>
      <c r="EE256" s="67"/>
      <c r="EF256" s="66"/>
      <c r="EG256" s="67"/>
      <c r="EH256" s="66"/>
      <c r="EI256" s="67"/>
      <c r="EJ256" s="66"/>
      <c r="EK256" s="67"/>
      <c r="EL256" s="66"/>
      <c r="EM256" s="67"/>
      <c r="EN256" s="66"/>
      <c r="EO256" s="67"/>
      <c r="EP256" s="66"/>
      <c r="EQ256" s="67"/>
      <c r="ER256" s="66"/>
      <c r="ES256" s="67"/>
      <c r="ET256" s="66"/>
      <c r="EU256" s="67"/>
      <c r="EV256" s="66"/>
      <c r="EW256" s="67"/>
      <c r="EX256" s="66"/>
      <c r="EY256" s="67"/>
      <c r="EZ256" s="66"/>
      <c r="FA256" s="67"/>
      <c r="FB256" s="66"/>
      <c r="FC256" s="67"/>
      <c r="FD256" s="66"/>
      <c r="FE256" s="67"/>
      <c r="FF256" s="66"/>
      <c r="FG256" s="67"/>
      <c r="FH256" s="66"/>
      <c r="FI256" s="67"/>
      <c r="FJ256" s="66"/>
      <c r="FK256" s="67"/>
      <c r="FL256" s="66"/>
      <c r="FM256" s="67"/>
      <c r="FN256" s="66"/>
      <c r="FO256" s="67"/>
      <c r="FP256" s="66"/>
      <c r="FQ256" s="67"/>
      <c r="FR256" s="66"/>
      <c r="FS256" s="67"/>
      <c r="FT256" s="66"/>
      <c r="FU256" s="67"/>
      <c r="FV256" s="66"/>
      <c r="FW256" s="67"/>
      <c r="FX256" s="66"/>
      <c r="FY256" s="67"/>
      <c r="FZ256" s="66"/>
      <c r="GA256" s="67"/>
      <c r="GB256" s="66"/>
      <c r="GC256" s="67"/>
      <c r="GD256" s="66"/>
      <c r="GE256" s="67"/>
      <c r="GF256" s="66"/>
      <c r="GG256" s="67"/>
      <c r="GH256" s="66"/>
      <c r="GI256" s="67"/>
      <c r="GJ256" s="66"/>
      <c r="GK256" s="67"/>
      <c r="GL256" s="66"/>
      <c r="GM256" s="67"/>
      <c r="GN256" s="66"/>
      <c r="GO256" s="67"/>
      <c r="GP256" s="66"/>
      <c r="GQ256" s="67"/>
      <c r="GR256" s="66"/>
      <c r="GS256" s="67"/>
      <c r="GT256" s="66"/>
      <c r="GU256" s="67"/>
      <c r="GV256" s="66"/>
      <c r="GW256" s="67"/>
      <c r="GX256" s="66"/>
      <c r="GY256" s="67"/>
      <c r="GZ256" s="66"/>
      <c r="HA256" s="67"/>
      <c r="HB256" s="66"/>
      <c r="HC256" s="67"/>
      <c r="HD256" s="66"/>
      <c r="HE256" s="67"/>
      <c r="HF256" s="66"/>
      <c r="HG256" s="67"/>
      <c r="HH256" s="66"/>
      <c r="HI256" s="67"/>
      <c r="HJ256" s="66"/>
      <c r="HK256" s="67"/>
      <c r="HL256" s="66"/>
      <c r="HM256" s="67"/>
      <c r="HN256" s="66"/>
      <c r="HO256" s="67"/>
      <c r="HP256" s="66"/>
      <c r="HQ256" s="67"/>
      <c r="HR256" s="66"/>
      <c r="HS256" s="67"/>
      <c r="HT256" s="66"/>
      <c r="HU256" s="67"/>
      <c r="HV256" s="66"/>
      <c r="HW256" s="67"/>
      <c r="HX256" s="66"/>
      <c r="HY256" s="67"/>
      <c r="HZ256" s="66"/>
      <c r="IA256" s="67"/>
      <c r="IB256" s="66"/>
      <c r="IC256" s="67"/>
      <c r="ID256" s="66"/>
      <c r="IE256" s="67"/>
      <c r="IF256" s="66"/>
      <c r="IG256" s="67"/>
      <c r="IH256" s="66"/>
      <c r="II256" s="67"/>
      <c r="IJ256" s="66"/>
      <c r="IK256" s="67"/>
      <c r="IL256" s="66"/>
      <c r="IM256" s="67"/>
      <c r="IN256" s="66"/>
      <c r="IO256" s="67"/>
      <c r="IP256" s="66"/>
      <c r="IQ256" s="67"/>
      <c r="IR256" s="66"/>
      <c r="IS256" s="67"/>
      <c r="IT256" s="66"/>
      <c r="IU256" s="67"/>
      <c r="IV256" s="66"/>
      <c r="IW256" s="67"/>
      <c r="IX256" s="66"/>
      <c r="IY256" s="67"/>
      <c r="IZ256" s="66"/>
      <c r="JA256" s="67"/>
      <c r="JB256" s="66"/>
      <c r="JC256" s="67"/>
      <c r="JD256" s="66"/>
      <c r="JE256" s="67"/>
      <c r="JF256" s="66"/>
      <c r="JG256" s="67"/>
      <c r="JH256" s="66"/>
      <c r="JI256" s="67"/>
      <c r="JJ256" s="66"/>
      <c r="JK256" s="67"/>
      <c r="JL256" s="66"/>
      <c r="JM256" s="67"/>
      <c r="JN256" s="66"/>
      <c r="JO256" s="67"/>
      <c r="JP256" s="66"/>
      <c r="JQ256" s="67"/>
      <c r="JR256" s="66"/>
      <c r="JS256" s="67"/>
      <c r="JT256" s="66"/>
      <c r="JU256" s="67"/>
      <c r="JV256" s="66"/>
      <c r="JW256" s="67"/>
      <c r="JX256" s="66"/>
      <c r="JY256" s="67"/>
      <c r="JZ256" s="66"/>
      <c r="KA256" s="67"/>
      <c r="KB256" s="66"/>
      <c r="KC256" s="67"/>
      <c r="KD256" s="66"/>
      <c r="KE256" s="67"/>
      <c r="KF256" s="66"/>
      <c r="KG256" s="67"/>
      <c r="KH256" s="66"/>
      <c r="KI256" s="67"/>
      <c r="KJ256" s="66"/>
      <c r="KK256" s="67"/>
      <c r="KL256" s="66"/>
      <c r="KM256" s="67"/>
      <c r="KN256" s="66"/>
      <c r="KO256" s="67"/>
      <c r="KP256" s="66"/>
      <c r="KQ256" s="67"/>
      <c r="KR256" s="66"/>
      <c r="KS256" s="67"/>
      <c r="KT256" s="66"/>
      <c r="KU256" s="67"/>
      <c r="KV256" s="66"/>
      <c r="KW256" s="67"/>
      <c r="KX256" s="66"/>
      <c r="KY256" s="67"/>
      <c r="KZ256" s="66"/>
      <c r="LA256" s="67"/>
      <c r="LB256" s="66"/>
      <c r="LC256" s="67"/>
      <c r="LD256" s="66"/>
      <c r="LE256" s="67"/>
      <c r="LH256" s="3">
        <f t="shared" si="146"/>
        <v>4.6276860852258661</v>
      </c>
      <c r="LI256" s="10">
        <f t="shared" si="149"/>
        <v>0.49911463554446622</v>
      </c>
      <c r="LK256" s="12">
        <f t="shared" si="144"/>
        <v>4.6276860852258661</v>
      </c>
      <c r="LL256" s="10" cm="1">
        <f t="array" ref="LL256">INDEX(drag_functions_data,Q256,(2*chosen_drag_function))*$B$3</f>
        <v>0.49911463554446622</v>
      </c>
      <c r="LO256" s="3" t="e">
        <f t="shared" si="147"/>
        <v>#N/A</v>
      </c>
      <c r="LP256" s="10" t="e">
        <f t="shared" si="150"/>
        <v>#N/A</v>
      </c>
      <c r="LR256" s="12">
        <f t="shared" si="145"/>
        <v>0</v>
      </c>
      <c r="LS256" s="10" cm="1">
        <f t="array" ref="LS256">INDEX(drag_functions_data,Q256,(2*$B$6)) * $B$7</f>
        <v>0</v>
      </c>
    </row>
    <row r="257" spans="17:331" x14ac:dyDescent="0.25">
      <c r="Q257" s="38">
        <f t="shared" si="148"/>
        <v>242</v>
      </c>
      <c r="R257" s="5"/>
      <c r="T257" s="25"/>
      <c r="U257" s="26"/>
      <c r="X257" s="25">
        <v>4.6370067111547169</v>
      </c>
      <c r="Y257" s="26">
        <v>0.49902978973735224</v>
      </c>
      <c r="AA257" s="4"/>
      <c r="AB257" s="5"/>
      <c r="AC257" s="4"/>
      <c r="AF257" s="5"/>
      <c r="AG257" s="4"/>
      <c r="AJ257" s="5"/>
      <c r="AK257" s="4"/>
      <c r="AN257" s="5"/>
      <c r="AO257" s="4"/>
      <c r="AR257" s="5"/>
      <c r="AS257" s="4"/>
      <c r="AT257" s="5"/>
      <c r="AU257" s="4"/>
      <c r="AV257" s="46"/>
      <c r="AW257" s="4"/>
      <c r="AX257" s="5"/>
      <c r="AY257" s="4"/>
      <c r="AZ257" s="5"/>
      <c r="BA257" s="4"/>
      <c r="BB257" s="5"/>
      <c r="BC257" s="4"/>
      <c r="BD257" s="5"/>
      <c r="BE257" s="4"/>
      <c r="BF257" s="5"/>
      <c r="BG257" s="4"/>
      <c r="BH257" s="5"/>
      <c r="BI257" s="4"/>
      <c r="BJ257" s="5"/>
      <c r="BK257" s="4"/>
      <c r="BL257" s="5"/>
      <c r="BM257" s="4"/>
      <c r="BN257" s="5"/>
      <c r="BO257" s="4"/>
      <c r="BR257" s="5"/>
      <c r="BS257" s="4"/>
      <c r="BV257" s="5"/>
      <c r="BW257" s="4"/>
      <c r="BZ257" s="5"/>
      <c r="CA257" s="4"/>
      <c r="CD257" s="5"/>
      <c r="CE257" s="4"/>
      <c r="CF257" s="5"/>
      <c r="CG257" s="4"/>
      <c r="CH257" s="5"/>
      <c r="CI257" s="4"/>
      <c r="CJ257" s="5"/>
      <c r="CL257" s="5"/>
      <c r="CN257" s="5"/>
      <c r="CO257" s="4"/>
      <c r="CP257" s="5"/>
      <c r="CQ257" s="4"/>
      <c r="CR257" s="5"/>
      <c r="CS257" s="4"/>
      <c r="CT257" s="5"/>
      <c r="CU257" s="4"/>
      <c r="CV257" s="5"/>
      <c r="CW257" s="4"/>
      <c r="CX257" s="5"/>
      <c r="CY257" s="4"/>
      <c r="CZ257" s="266"/>
      <c r="DA257" s="267"/>
      <c r="DB257" s="266"/>
      <c r="DC257" s="267"/>
      <c r="DD257" s="266"/>
      <c r="DE257" s="267"/>
      <c r="DF257" s="66"/>
      <c r="DG257" s="67"/>
      <c r="DH257" s="66"/>
      <c r="DI257" s="67"/>
      <c r="DJ257" s="66"/>
      <c r="DK257" s="67"/>
      <c r="DL257" s="66"/>
      <c r="DM257" s="67"/>
      <c r="DN257" s="66"/>
      <c r="DO257" s="67"/>
      <c r="DP257" s="66"/>
      <c r="DQ257" s="67"/>
      <c r="DR257" s="66"/>
      <c r="DS257" s="67"/>
      <c r="DT257" s="66"/>
      <c r="DU257" s="67"/>
      <c r="DV257" s="66"/>
      <c r="DW257" s="67"/>
      <c r="DX257" s="66"/>
      <c r="DY257" s="67"/>
      <c r="DZ257" s="66"/>
      <c r="EA257" s="67"/>
      <c r="EB257" s="66"/>
      <c r="EC257" s="67"/>
      <c r="ED257" s="66"/>
      <c r="EE257" s="67"/>
      <c r="EF257" s="66"/>
      <c r="EG257" s="67"/>
      <c r="EH257" s="66"/>
      <c r="EI257" s="67"/>
      <c r="EJ257" s="66"/>
      <c r="EK257" s="67"/>
      <c r="EL257" s="66"/>
      <c r="EM257" s="67"/>
      <c r="EN257" s="66"/>
      <c r="EO257" s="67"/>
      <c r="EP257" s="66"/>
      <c r="EQ257" s="67"/>
      <c r="ER257" s="66"/>
      <c r="ES257" s="67"/>
      <c r="ET257" s="66"/>
      <c r="EU257" s="67"/>
      <c r="EV257" s="66"/>
      <c r="EW257" s="67"/>
      <c r="EX257" s="66"/>
      <c r="EY257" s="67"/>
      <c r="EZ257" s="66"/>
      <c r="FA257" s="67"/>
      <c r="FB257" s="66"/>
      <c r="FC257" s="67"/>
      <c r="FD257" s="66"/>
      <c r="FE257" s="67"/>
      <c r="FF257" s="66"/>
      <c r="FG257" s="67"/>
      <c r="FH257" s="66"/>
      <c r="FI257" s="67"/>
      <c r="FJ257" s="66"/>
      <c r="FK257" s="67"/>
      <c r="FL257" s="66"/>
      <c r="FM257" s="67"/>
      <c r="FN257" s="66"/>
      <c r="FO257" s="67"/>
      <c r="FP257" s="66"/>
      <c r="FQ257" s="67"/>
      <c r="FR257" s="66"/>
      <c r="FS257" s="67"/>
      <c r="FT257" s="66"/>
      <c r="FU257" s="67"/>
      <c r="FV257" s="66"/>
      <c r="FW257" s="67"/>
      <c r="FX257" s="66"/>
      <c r="FY257" s="67"/>
      <c r="FZ257" s="66"/>
      <c r="GA257" s="67"/>
      <c r="GB257" s="66"/>
      <c r="GC257" s="67"/>
      <c r="GD257" s="66"/>
      <c r="GE257" s="67"/>
      <c r="GF257" s="66"/>
      <c r="GG257" s="67"/>
      <c r="GH257" s="66"/>
      <c r="GI257" s="67"/>
      <c r="GJ257" s="66"/>
      <c r="GK257" s="67"/>
      <c r="GL257" s="66"/>
      <c r="GM257" s="67"/>
      <c r="GN257" s="66"/>
      <c r="GO257" s="67"/>
      <c r="GP257" s="66"/>
      <c r="GQ257" s="67"/>
      <c r="GR257" s="66"/>
      <c r="GS257" s="67"/>
      <c r="GT257" s="66"/>
      <c r="GU257" s="67"/>
      <c r="GV257" s="66"/>
      <c r="GW257" s="67"/>
      <c r="GX257" s="66"/>
      <c r="GY257" s="67"/>
      <c r="GZ257" s="66"/>
      <c r="HA257" s="67"/>
      <c r="HB257" s="66"/>
      <c r="HC257" s="67"/>
      <c r="HD257" s="66"/>
      <c r="HE257" s="67"/>
      <c r="HF257" s="66"/>
      <c r="HG257" s="67"/>
      <c r="HH257" s="66"/>
      <c r="HI257" s="67"/>
      <c r="HJ257" s="66"/>
      <c r="HK257" s="67"/>
      <c r="HL257" s="66"/>
      <c r="HM257" s="67"/>
      <c r="HN257" s="66"/>
      <c r="HO257" s="67"/>
      <c r="HP257" s="66"/>
      <c r="HQ257" s="67"/>
      <c r="HR257" s="66"/>
      <c r="HS257" s="67"/>
      <c r="HT257" s="66"/>
      <c r="HU257" s="67"/>
      <c r="HV257" s="66"/>
      <c r="HW257" s="67"/>
      <c r="HX257" s="66"/>
      <c r="HY257" s="67"/>
      <c r="HZ257" s="66"/>
      <c r="IA257" s="67"/>
      <c r="IB257" s="66"/>
      <c r="IC257" s="67"/>
      <c r="ID257" s="66"/>
      <c r="IE257" s="67"/>
      <c r="IF257" s="66"/>
      <c r="IG257" s="67"/>
      <c r="IH257" s="66"/>
      <c r="II257" s="67"/>
      <c r="IJ257" s="66"/>
      <c r="IK257" s="67"/>
      <c r="IL257" s="66"/>
      <c r="IM257" s="67"/>
      <c r="IN257" s="66"/>
      <c r="IO257" s="67"/>
      <c r="IP257" s="66"/>
      <c r="IQ257" s="67"/>
      <c r="IR257" s="66"/>
      <c r="IS257" s="67"/>
      <c r="IT257" s="66"/>
      <c r="IU257" s="67"/>
      <c r="IV257" s="66"/>
      <c r="IW257" s="67"/>
      <c r="IX257" s="66"/>
      <c r="IY257" s="67"/>
      <c r="IZ257" s="66"/>
      <c r="JA257" s="67"/>
      <c r="JB257" s="66"/>
      <c r="JC257" s="67"/>
      <c r="JD257" s="66"/>
      <c r="JE257" s="67"/>
      <c r="JF257" s="66"/>
      <c r="JG257" s="67"/>
      <c r="JH257" s="66"/>
      <c r="JI257" s="67"/>
      <c r="JJ257" s="66"/>
      <c r="JK257" s="67"/>
      <c r="JL257" s="66"/>
      <c r="JM257" s="67"/>
      <c r="JN257" s="66"/>
      <c r="JO257" s="67"/>
      <c r="JP257" s="66"/>
      <c r="JQ257" s="67"/>
      <c r="JR257" s="66"/>
      <c r="JS257" s="67"/>
      <c r="JT257" s="66"/>
      <c r="JU257" s="67"/>
      <c r="JV257" s="66"/>
      <c r="JW257" s="67"/>
      <c r="JX257" s="66"/>
      <c r="JY257" s="67"/>
      <c r="JZ257" s="66"/>
      <c r="KA257" s="67"/>
      <c r="KB257" s="66"/>
      <c r="KC257" s="67"/>
      <c r="KD257" s="66"/>
      <c r="KE257" s="67"/>
      <c r="KF257" s="66"/>
      <c r="KG257" s="67"/>
      <c r="KH257" s="66"/>
      <c r="KI257" s="67"/>
      <c r="KJ257" s="66"/>
      <c r="KK257" s="67"/>
      <c r="KL257" s="66"/>
      <c r="KM257" s="67"/>
      <c r="KN257" s="66"/>
      <c r="KO257" s="67"/>
      <c r="KP257" s="66"/>
      <c r="KQ257" s="67"/>
      <c r="KR257" s="66"/>
      <c r="KS257" s="67"/>
      <c r="KT257" s="66"/>
      <c r="KU257" s="67"/>
      <c r="KV257" s="66"/>
      <c r="KW257" s="67"/>
      <c r="KX257" s="66"/>
      <c r="KY257" s="67"/>
      <c r="KZ257" s="66"/>
      <c r="LA257" s="67"/>
      <c r="LB257" s="66"/>
      <c r="LC257" s="67"/>
      <c r="LD257" s="66"/>
      <c r="LE257" s="67"/>
      <c r="LH257" s="3">
        <f t="shared" si="146"/>
        <v>4.6370067111547169</v>
      </c>
      <c r="LI257" s="10">
        <f t="shared" si="149"/>
        <v>0.49902978973735224</v>
      </c>
      <c r="LK257" s="12">
        <f t="shared" si="144"/>
        <v>4.6370067111547169</v>
      </c>
      <c r="LL257" s="10" cm="1">
        <f t="array" ref="LL257">INDEX(drag_functions_data,Q257,(2*chosen_drag_function))*$B$3</f>
        <v>0.49902978973735224</v>
      </c>
      <c r="LO257" s="3" t="e">
        <f t="shared" si="147"/>
        <v>#N/A</v>
      </c>
      <c r="LP257" s="10" t="e">
        <f t="shared" si="150"/>
        <v>#N/A</v>
      </c>
      <c r="LR257" s="12">
        <f t="shared" si="145"/>
        <v>0</v>
      </c>
      <c r="LS257" s="10" cm="1">
        <f t="array" ref="LS257">INDEX(drag_functions_data,Q257,(2*$B$6)) * $B$7</f>
        <v>0</v>
      </c>
    </row>
    <row r="258" spans="17:331" x14ac:dyDescent="0.25">
      <c r="Q258" s="38">
        <f t="shared" si="148"/>
        <v>243</v>
      </c>
      <c r="R258" s="5"/>
      <c r="T258" s="25"/>
      <c r="U258" s="26"/>
      <c r="X258" s="25">
        <v>4.6463086396831903</v>
      </c>
      <c r="Y258" s="26">
        <v>0.49906388256357137</v>
      </c>
      <c r="AA258" s="4"/>
      <c r="AB258" s="5"/>
      <c r="AC258" s="4"/>
      <c r="AF258" s="5"/>
      <c r="AG258" s="4"/>
      <c r="AJ258" s="5"/>
      <c r="AK258" s="4"/>
      <c r="AN258" s="5"/>
      <c r="AO258" s="4"/>
      <c r="AR258" s="5"/>
      <c r="AS258" s="4"/>
      <c r="AT258" s="5"/>
      <c r="AU258" s="4"/>
      <c r="AV258" s="46"/>
      <c r="AW258" s="4"/>
      <c r="AX258" s="5"/>
      <c r="AY258" s="4"/>
      <c r="AZ258" s="5"/>
      <c r="BA258" s="4"/>
      <c r="BB258" s="5"/>
      <c r="BC258" s="4"/>
      <c r="BD258" s="5"/>
      <c r="BE258" s="4"/>
      <c r="BF258" s="5"/>
      <c r="BG258" s="4"/>
      <c r="BH258" s="5"/>
      <c r="BI258" s="4"/>
      <c r="BJ258" s="5"/>
      <c r="BK258" s="4"/>
      <c r="BL258" s="5"/>
      <c r="BM258" s="4"/>
      <c r="BN258" s="5"/>
      <c r="BO258" s="4"/>
      <c r="BR258" s="5"/>
      <c r="BS258" s="4"/>
      <c r="BV258" s="5"/>
      <c r="BW258" s="4"/>
      <c r="BZ258" s="5"/>
      <c r="CA258" s="4"/>
      <c r="CD258" s="5"/>
      <c r="CE258" s="4"/>
      <c r="CF258" s="5"/>
      <c r="CG258" s="4"/>
      <c r="CH258" s="5"/>
      <c r="CI258" s="4"/>
      <c r="CJ258" s="5"/>
      <c r="CL258" s="5"/>
      <c r="CN258" s="5"/>
      <c r="CO258" s="4"/>
      <c r="CP258" s="5"/>
      <c r="CQ258" s="4"/>
      <c r="CR258" s="5"/>
      <c r="CS258" s="4"/>
      <c r="CT258" s="5"/>
      <c r="CU258" s="4"/>
      <c r="CV258" s="5"/>
      <c r="CW258" s="4"/>
      <c r="CX258" s="5"/>
      <c r="CY258" s="4"/>
      <c r="CZ258" s="266"/>
      <c r="DA258" s="267"/>
      <c r="DB258" s="266"/>
      <c r="DC258" s="267"/>
      <c r="DD258" s="266"/>
      <c r="DE258" s="267"/>
      <c r="DF258" s="66"/>
      <c r="DG258" s="67"/>
      <c r="DH258" s="66"/>
      <c r="DI258" s="67"/>
      <c r="DJ258" s="66"/>
      <c r="DK258" s="67"/>
      <c r="DL258" s="66"/>
      <c r="DM258" s="67"/>
      <c r="DN258" s="66"/>
      <c r="DO258" s="67"/>
      <c r="DP258" s="66"/>
      <c r="DQ258" s="67"/>
      <c r="DR258" s="66"/>
      <c r="DS258" s="67"/>
      <c r="DT258" s="66"/>
      <c r="DU258" s="67"/>
      <c r="DV258" s="66"/>
      <c r="DW258" s="67"/>
      <c r="DX258" s="66"/>
      <c r="DY258" s="67"/>
      <c r="DZ258" s="66"/>
      <c r="EA258" s="67"/>
      <c r="EB258" s="66"/>
      <c r="EC258" s="67"/>
      <c r="ED258" s="66"/>
      <c r="EE258" s="67"/>
      <c r="EF258" s="66"/>
      <c r="EG258" s="67"/>
      <c r="EH258" s="66"/>
      <c r="EI258" s="67"/>
      <c r="EJ258" s="66"/>
      <c r="EK258" s="67"/>
      <c r="EL258" s="66"/>
      <c r="EM258" s="67"/>
      <c r="EN258" s="66"/>
      <c r="EO258" s="67"/>
      <c r="EP258" s="66"/>
      <c r="EQ258" s="67"/>
      <c r="ER258" s="66"/>
      <c r="ES258" s="67"/>
      <c r="ET258" s="66"/>
      <c r="EU258" s="67"/>
      <c r="EV258" s="66"/>
      <c r="EW258" s="67"/>
      <c r="EX258" s="66"/>
      <c r="EY258" s="67"/>
      <c r="EZ258" s="66"/>
      <c r="FA258" s="67"/>
      <c r="FB258" s="66"/>
      <c r="FC258" s="67"/>
      <c r="FD258" s="66"/>
      <c r="FE258" s="67"/>
      <c r="FF258" s="66"/>
      <c r="FG258" s="67"/>
      <c r="FH258" s="66"/>
      <c r="FI258" s="67"/>
      <c r="FJ258" s="66"/>
      <c r="FK258" s="67"/>
      <c r="FL258" s="66"/>
      <c r="FM258" s="67"/>
      <c r="FN258" s="66"/>
      <c r="FO258" s="67"/>
      <c r="FP258" s="66"/>
      <c r="FQ258" s="67"/>
      <c r="FR258" s="66"/>
      <c r="FS258" s="67"/>
      <c r="FT258" s="66"/>
      <c r="FU258" s="67"/>
      <c r="FV258" s="66"/>
      <c r="FW258" s="67"/>
      <c r="FX258" s="66"/>
      <c r="FY258" s="67"/>
      <c r="FZ258" s="66"/>
      <c r="GA258" s="67"/>
      <c r="GB258" s="66"/>
      <c r="GC258" s="67"/>
      <c r="GD258" s="66"/>
      <c r="GE258" s="67"/>
      <c r="GF258" s="66"/>
      <c r="GG258" s="67"/>
      <c r="GH258" s="66"/>
      <c r="GI258" s="67"/>
      <c r="GJ258" s="66"/>
      <c r="GK258" s="67"/>
      <c r="GL258" s="66"/>
      <c r="GM258" s="67"/>
      <c r="GN258" s="66"/>
      <c r="GO258" s="67"/>
      <c r="GP258" s="66"/>
      <c r="GQ258" s="67"/>
      <c r="GR258" s="66"/>
      <c r="GS258" s="67"/>
      <c r="GT258" s="66"/>
      <c r="GU258" s="67"/>
      <c r="GV258" s="66"/>
      <c r="GW258" s="67"/>
      <c r="GX258" s="66"/>
      <c r="GY258" s="67"/>
      <c r="GZ258" s="66"/>
      <c r="HA258" s="67"/>
      <c r="HB258" s="66"/>
      <c r="HC258" s="67"/>
      <c r="HD258" s="66"/>
      <c r="HE258" s="67"/>
      <c r="HF258" s="66"/>
      <c r="HG258" s="67"/>
      <c r="HH258" s="66"/>
      <c r="HI258" s="67"/>
      <c r="HJ258" s="66"/>
      <c r="HK258" s="67"/>
      <c r="HL258" s="66"/>
      <c r="HM258" s="67"/>
      <c r="HN258" s="66"/>
      <c r="HO258" s="67"/>
      <c r="HP258" s="66"/>
      <c r="HQ258" s="67"/>
      <c r="HR258" s="66"/>
      <c r="HS258" s="67"/>
      <c r="HT258" s="66"/>
      <c r="HU258" s="67"/>
      <c r="HV258" s="66"/>
      <c r="HW258" s="67"/>
      <c r="HX258" s="66"/>
      <c r="HY258" s="67"/>
      <c r="HZ258" s="66"/>
      <c r="IA258" s="67"/>
      <c r="IB258" s="66"/>
      <c r="IC258" s="67"/>
      <c r="ID258" s="66"/>
      <c r="IE258" s="67"/>
      <c r="IF258" s="66"/>
      <c r="IG258" s="67"/>
      <c r="IH258" s="66"/>
      <c r="II258" s="67"/>
      <c r="IJ258" s="66"/>
      <c r="IK258" s="67"/>
      <c r="IL258" s="66"/>
      <c r="IM258" s="67"/>
      <c r="IN258" s="66"/>
      <c r="IO258" s="67"/>
      <c r="IP258" s="66"/>
      <c r="IQ258" s="67"/>
      <c r="IR258" s="66"/>
      <c r="IS258" s="67"/>
      <c r="IT258" s="66"/>
      <c r="IU258" s="67"/>
      <c r="IV258" s="66"/>
      <c r="IW258" s="67"/>
      <c r="IX258" s="66"/>
      <c r="IY258" s="67"/>
      <c r="IZ258" s="66"/>
      <c r="JA258" s="67"/>
      <c r="JB258" s="66"/>
      <c r="JC258" s="67"/>
      <c r="JD258" s="66"/>
      <c r="JE258" s="67"/>
      <c r="JF258" s="66"/>
      <c r="JG258" s="67"/>
      <c r="JH258" s="66"/>
      <c r="JI258" s="67"/>
      <c r="JJ258" s="66"/>
      <c r="JK258" s="67"/>
      <c r="JL258" s="66"/>
      <c r="JM258" s="67"/>
      <c r="JN258" s="66"/>
      <c r="JO258" s="67"/>
      <c r="JP258" s="66"/>
      <c r="JQ258" s="67"/>
      <c r="JR258" s="66"/>
      <c r="JS258" s="67"/>
      <c r="JT258" s="66"/>
      <c r="JU258" s="67"/>
      <c r="JV258" s="66"/>
      <c r="JW258" s="67"/>
      <c r="JX258" s="66"/>
      <c r="JY258" s="67"/>
      <c r="JZ258" s="66"/>
      <c r="KA258" s="67"/>
      <c r="KB258" s="66"/>
      <c r="KC258" s="67"/>
      <c r="KD258" s="66"/>
      <c r="KE258" s="67"/>
      <c r="KF258" s="66"/>
      <c r="KG258" s="67"/>
      <c r="KH258" s="66"/>
      <c r="KI258" s="67"/>
      <c r="KJ258" s="66"/>
      <c r="KK258" s="67"/>
      <c r="KL258" s="66"/>
      <c r="KM258" s="67"/>
      <c r="KN258" s="66"/>
      <c r="KO258" s="67"/>
      <c r="KP258" s="66"/>
      <c r="KQ258" s="67"/>
      <c r="KR258" s="66"/>
      <c r="KS258" s="67"/>
      <c r="KT258" s="66"/>
      <c r="KU258" s="67"/>
      <c r="KV258" s="66"/>
      <c r="KW258" s="67"/>
      <c r="KX258" s="66"/>
      <c r="KY258" s="67"/>
      <c r="KZ258" s="66"/>
      <c r="LA258" s="67"/>
      <c r="LB258" s="66"/>
      <c r="LC258" s="67"/>
      <c r="LD258" s="66"/>
      <c r="LE258" s="67"/>
      <c r="LH258" s="3">
        <f t="shared" si="146"/>
        <v>4.6463086396831903</v>
      </c>
      <c r="LI258" s="10">
        <f t="shared" si="149"/>
        <v>0.49906388256357137</v>
      </c>
      <c r="LK258" s="12">
        <f t="shared" si="144"/>
        <v>4.6463086396831903</v>
      </c>
      <c r="LL258" s="10" cm="1">
        <f t="array" ref="LL258">INDEX(drag_functions_data,Q258,(2*chosen_drag_function))*$B$3</f>
        <v>0.49906388256357137</v>
      </c>
      <c r="LO258" s="3" t="e">
        <f t="shared" si="147"/>
        <v>#N/A</v>
      </c>
      <c r="LP258" s="10" t="e">
        <f t="shared" si="150"/>
        <v>#N/A</v>
      </c>
      <c r="LR258" s="12">
        <f t="shared" si="145"/>
        <v>0</v>
      </c>
      <c r="LS258" s="10" cm="1">
        <f t="array" ref="LS258">INDEX(drag_functions_data,Q258,(2*$B$6)) * $B$7</f>
        <v>0</v>
      </c>
    </row>
    <row r="259" spans="17:331" x14ac:dyDescent="0.25">
      <c r="Q259" s="38">
        <f t="shared" si="148"/>
        <v>244</v>
      </c>
      <c r="R259" s="5"/>
      <c r="T259" s="25"/>
      <c r="U259" s="26"/>
      <c r="X259" s="25">
        <v>4.7383236839838663</v>
      </c>
      <c r="Y259" s="26">
        <v>0.49904472721936388</v>
      </c>
      <c r="AA259" s="4"/>
      <c r="AB259" s="5"/>
      <c r="AC259" s="4"/>
      <c r="AF259" s="5"/>
      <c r="AG259" s="4"/>
      <c r="AJ259" s="5"/>
      <c r="AK259" s="4"/>
      <c r="AN259" s="5"/>
      <c r="AO259" s="4"/>
      <c r="AR259" s="5"/>
      <c r="AS259" s="4"/>
      <c r="AT259" s="5"/>
      <c r="AU259" s="4"/>
      <c r="AV259" s="46"/>
      <c r="AW259" s="4"/>
      <c r="AX259" s="5"/>
      <c r="AY259" s="4"/>
      <c r="AZ259" s="5"/>
      <c r="BA259" s="4"/>
      <c r="BB259" s="5"/>
      <c r="BC259" s="4"/>
      <c r="BD259" s="5"/>
      <c r="BE259" s="4"/>
      <c r="BF259" s="5"/>
      <c r="BG259" s="4"/>
      <c r="BH259" s="5"/>
      <c r="BI259" s="4"/>
      <c r="BJ259" s="5"/>
      <c r="BK259" s="4"/>
      <c r="BL259" s="5"/>
      <c r="BM259" s="4"/>
      <c r="BN259" s="5"/>
      <c r="BO259" s="4"/>
      <c r="BR259" s="5"/>
      <c r="BS259" s="4"/>
      <c r="BV259" s="5"/>
      <c r="BW259" s="4"/>
      <c r="BZ259" s="5"/>
      <c r="CA259" s="4"/>
      <c r="CD259" s="5"/>
      <c r="CE259" s="4"/>
      <c r="CF259" s="5"/>
      <c r="CG259" s="4"/>
      <c r="CH259" s="5"/>
      <c r="CI259" s="4"/>
      <c r="CJ259" s="5"/>
      <c r="CL259" s="5"/>
      <c r="CN259" s="5"/>
      <c r="CO259" s="4"/>
      <c r="CP259" s="5"/>
      <c r="CQ259" s="4"/>
      <c r="CR259" s="5"/>
      <c r="CS259" s="4"/>
      <c r="CT259" s="5"/>
      <c r="CU259" s="4"/>
      <c r="CV259" s="5"/>
      <c r="CW259" s="4"/>
      <c r="CX259" s="5"/>
      <c r="CY259" s="4"/>
      <c r="CZ259" s="266"/>
      <c r="DA259" s="267"/>
      <c r="DB259" s="266"/>
      <c r="DC259" s="267"/>
      <c r="DD259" s="266"/>
      <c r="DE259" s="267"/>
      <c r="DF259" s="66"/>
      <c r="DG259" s="67"/>
      <c r="DH259" s="66"/>
      <c r="DI259" s="67"/>
      <c r="DJ259" s="66"/>
      <c r="DK259" s="67"/>
      <c r="DL259" s="66"/>
      <c r="DM259" s="67"/>
      <c r="DN259" s="66"/>
      <c r="DO259" s="67"/>
      <c r="DP259" s="66"/>
      <c r="DQ259" s="67"/>
      <c r="DR259" s="66"/>
      <c r="DS259" s="67"/>
      <c r="DT259" s="66"/>
      <c r="DU259" s="67"/>
      <c r="DV259" s="66"/>
      <c r="DW259" s="67"/>
      <c r="DX259" s="66"/>
      <c r="DY259" s="67"/>
      <c r="DZ259" s="66"/>
      <c r="EA259" s="67"/>
      <c r="EB259" s="66"/>
      <c r="EC259" s="67"/>
      <c r="ED259" s="66"/>
      <c r="EE259" s="67"/>
      <c r="EF259" s="66"/>
      <c r="EG259" s="67"/>
      <c r="EH259" s="66"/>
      <c r="EI259" s="67"/>
      <c r="EJ259" s="66"/>
      <c r="EK259" s="67"/>
      <c r="EL259" s="66"/>
      <c r="EM259" s="67"/>
      <c r="EN259" s="66"/>
      <c r="EO259" s="67"/>
      <c r="EP259" s="66"/>
      <c r="EQ259" s="67"/>
      <c r="ER259" s="66"/>
      <c r="ES259" s="67"/>
      <c r="ET259" s="66"/>
      <c r="EU259" s="67"/>
      <c r="EV259" s="66"/>
      <c r="EW259" s="67"/>
      <c r="EX259" s="66"/>
      <c r="EY259" s="67"/>
      <c r="EZ259" s="66"/>
      <c r="FA259" s="67"/>
      <c r="FB259" s="66"/>
      <c r="FC259" s="67"/>
      <c r="FD259" s="66"/>
      <c r="FE259" s="67"/>
      <c r="FF259" s="66"/>
      <c r="FG259" s="67"/>
      <c r="FH259" s="66"/>
      <c r="FI259" s="67"/>
      <c r="FJ259" s="66"/>
      <c r="FK259" s="67"/>
      <c r="FL259" s="66"/>
      <c r="FM259" s="67"/>
      <c r="FN259" s="66"/>
      <c r="FO259" s="67"/>
      <c r="FP259" s="66"/>
      <c r="FQ259" s="67"/>
      <c r="FR259" s="66"/>
      <c r="FS259" s="67"/>
      <c r="FT259" s="66"/>
      <c r="FU259" s="67"/>
      <c r="FV259" s="66"/>
      <c r="FW259" s="67"/>
      <c r="FX259" s="66"/>
      <c r="FY259" s="67"/>
      <c r="FZ259" s="66"/>
      <c r="GA259" s="67"/>
      <c r="GB259" s="66"/>
      <c r="GC259" s="67"/>
      <c r="GD259" s="66"/>
      <c r="GE259" s="67"/>
      <c r="GF259" s="66"/>
      <c r="GG259" s="67"/>
      <c r="GH259" s="66"/>
      <c r="GI259" s="67"/>
      <c r="GJ259" s="66"/>
      <c r="GK259" s="67"/>
      <c r="GL259" s="66"/>
      <c r="GM259" s="67"/>
      <c r="GN259" s="66"/>
      <c r="GO259" s="67"/>
      <c r="GP259" s="66"/>
      <c r="GQ259" s="67"/>
      <c r="GR259" s="66"/>
      <c r="GS259" s="67"/>
      <c r="GT259" s="66"/>
      <c r="GU259" s="67"/>
      <c r="GV259" s="66"/>
      <c r="GW259" s="67"/>
      <c r="GX259" s="66"/>
      <c r="GY259" s="67"/>
      <c r="GZ259" s="66"/>
      <c r="HA259" s="67"/>
      <c r="HB259" s="66"/>
      <c r="HC259" s="67"/>
      <c r="HD259" s="66"/>
      <c r="HE259" s="67"/>
      <c r="HF259" s="66"/>
      <c r="HG259" s="67"/>
      <c r="HH259" s="66"/>
      <c r="HI259" s="67"/>
      <c r="HJ259" s="66"/>
      <c r="HK259" s="67"/>
      <c r="HL259" s="66"/>
      <c r="HM259" s="67"/>
      <c r="HN259" s="66"/>
      <c r="HO259" s="67"/>
      <c r="HP259" s="66"/>
      <c r="HQ259" s="67"/>
      <c r="HR259" s="66"/>
      <c r="HS259" s="67"/>
      <c r="HT259" s="66"/>
      <c r="HU259" s="67"/>
      <c r="HV259" s="66"/>
      <c r="HW259" s="67"/>
      <c r="HX259" s="66"/>
      <c r="HY259" s="67"/>
      <c r="HZ259" s="66"/>
      <c r="IA259" s="67"/>
      <c r="IB259" s="66"/>
      <c r="IC259" s="67"/>
      <c r="ID259" s="66"/>
      <c r="IE259" s="67"/>
      <c r="IF259" s="66"/>
      <c r="IG259" s="67"/>
      <c r="IH259" s="66"/>
      <c r="II259" s="67"/>
      <c r="IJ259" s="66"/>
      <c r="IK259" s="67"/>
      <c r="IL259" s="66"/>
      <c r="IM259" s="67"/>
      <c r="IN259" s="66"/>
      <c r="IO259" s="67"/>
      <c r="IP259" s="66"/>
      <c r="IQ259" s="67"/>
      <c r="IR259" s="66"/>
      <c r="IS259" s="67"/>
      <c r="IT259" s="66"/>
      <c r="IU259" s="67"/>
      <c r="IV259" s="66"/>
      <c r="IW259" s="67"/>
      <c r="IX259" s="66"/>
      <c r="IY259" s="67"/>
      <c r="IZ259" s="66"/>
      <c r="JA259" s="67"/>
      <c r="JB259" s="66"/>
      <c r="JC259" s="67"/>
      <c r="JD259" s="66"/>
      <c r="JE259" s="67"/>
      <c r="JF259" s="66"/>
      <c r="JG259" s="67"/>
      <c r="JH259" s="66"/>
      <c r="JI259" s="67"/>
      <c r="JJ259" s="66"/>
      <c r="JK259" s="67"/>
      <c r="JL259" s="66"/>
      <c r="JM259" s="67"/>
      <c r="JN259" s="66"/>
      <c r="JO259" s="67"/>
      <c r="JP259" s="66"/>
      <c r="JQ259" s="67"/>
      <c r="JR259" s="66"/>
      <c r="JS259" s="67"/>
      <c r="JT259" s="66"/>
      <c r="JU259" s="67"/>
      <c r="JV259" s="66"/>
      <c r="JW259" s="67"/>
      <c r="JX259" s="66"/>
      <c r="JY259" s="67"/>
      <c r="JZ259" s="66"/>
      <c r="KA259" s="67"/>
      <c r="KB259" s="66"/>
      <c r="KC259" s="67"/>
      <c r="KD259" s="66"/>
      <c r="KE259" s="67"/>
      <c r="KF259" s="66"/>
      <c r="KG259" s="67"/>
      <c r="KH259" s="66"/>
      <c r="KI259" s="67"/>
      <c r="KJ259" s="66"/>
      <c r="KK259" s="67"/>
      <c r="KL259" s="66"/>
      <c r="KM259" s="67"/>
      <c r="KN259" s="66"/>
      <c r="KO259" s="67"/>
      <c r="KP259" s="66"/>
      <c r="KQ259" s="67"/>
      <c r="KR259" s="66"/>
      <c r="KS259" s="67"/>
      <c r="KT259" s="66"/>
      <c r="KU259" s="67"/>
      <c r="KV259" s="66"/>
      <c r="KW259" s="67"/>
      <c r="KX259" s="66"/>
      <c r="KY259" s="67"/>
      <c r="KZ259" s="66"/>
      <c r="LA259" s="67"/>
      <c r="LB259" s="66"/>
      <c r="LC259" s="67"/>
      <c r="LD259" s="66"/>
      <c r="LE259" s="67"/>
      <c r="LH259" s="3">
        <f t="shared" si="146"/>
        <v>4.7383236839838663</v>
      </c>
      <c r="LI259" s="10">
        <f t="shared" si="149"/>
        <v>0.49904472721936388</v>
      </c>
      <c r="LK259" s="12">
        <f t="shared" si="144"/>
        <v>4.7383236839838663</v>
      </c>
      <c r="LL259" s="10" cm="1">
        <f t="array" ref="LL259">INDEX(drag_functions_data,Q259,(2*chosen_drag_function))*$B$3</f>
        <v>0.49904472721936388</v>
      </c>
      <c r="LO259" s="3" t="e">
        <f t="shared" si="147"/>
        <v>#N/A</v>
      </c>
      <c r="LP259" s="10" t="e">
        <f t="shared" si="150"/>
        <v>#N/A</v>
      </c>
      <c r="LR259" s="12">
        <f t="shared" si="145"/>
        <v>0</v>
      </c>
      <c r="LS259" s="10" cm="1">
        <f t="array" ref="LS259">INDEX(drag_functions_data,Q259,(2*$B$6)) * $B$7</f>
        <v>0</v>
      </c>
    </row>
    <row r="260" spans="17:331" x14ac:dyDescent="0.25">
      <c r="Q260" s="38">
        <f t="shared" si="148"/>
        <v>245</v>
      </c>
      <c r="R260" s="5"/>
      <c r="T260" s="25"/>
      <c r="U260" s="26"/>
      <c r="X260" s="25">
        <v>4.8285855789465133</v>
      </c>
      <c r="Y260" s="26">
        <v>0.4989353362607421</v>
      </c>
      <c r="AA260" s="4"/>
      <c r="AB260" s="5"/>
      <c r="AC260" s="4"/>
      <c r="AF260" s="5"/>
      <c r="AG260" s="4"/>
      <c r="AJ260" s="5"/>
      <c r="AK260" s="4"/>
      <c r="AN260" s="5"/>
      <c r="AO260" s="4"/>
      <c r="AR260" s="5"/>
      <c r="AS260" s="4"/>
      <c r="AT260" s="5"/>
      <c r="AU260" s="4"/>
      <c r="AV260" s="46"/>
      <c r="AW260" s="4"/>
      <c r="AX260" s="5"/>
      <c r="AY260" s="4"/>
      <c r="AZ260" s="5"/>
      <c r="BA260" s="4"/>
      <c r="BB260" s="5"/>
      <c r="BC260" s="4"/>
      <c r="BD260" s="5"/>
      <c r="BE260" s="4"/>
      <c r="BF260" s="5"/>
      <c r="BG260" s="4"/>
      <c r="BH260" s="5"/>
      <c r="BI260" s="4"/>
      <c r="BJ260" s="5"/>
      <c r="BK260" s="4"/>
      <c r="BL260" s="5"/>
      <c r="BM260" s="4"/>
      <c r="BN260" s="5"/>
      <c r="BO260" s="4"/>
      <c r="BR260" s="5"/>
      <c r="BS260" s="4"/>
      <c r="BV260" s="5"/>
      <c r="BW260" s="4"/>
      <c r="BZ260" s="5"/>
      <c r="CA260" s="4"/>
      <c r="CD260" s="5"/>
      <c r="CE260" s="4"/>
      <c r="CF260" s="5"/>
      <c r="CG260" s="4"/>
      <c r="CH260" s="5"/>
      <c r="CI260" s="4"/>
      <c r="CJ260" s="5"/>
      <c r="CL260" s="5"/>
      <c r="CN260" s="5"/>
      <c r="CO260" s="4"/>
      <c r="CP260" s="5"/>
      <c r="CQ260" s="4"/>
      <c r="CR260" s="5"/>
      <c r="CS260" s="4"/>
      <c r="CT260" s="5"/>
      <c r="CU260" s="4"/>
      <c r="CV260" s="5"/>
      <c r="CW260" s="4"/>
      <c r="CX260" s="5"/>
      <c r="CY260" s="4"/>
      <c r="CZ260" s="266"/>
      <c r="DA260" s="267"/>
      <c r="DB260" s="266"/>
      <c r="DC260" s="267"/>
      <c r="DD260" s="266"/>
      <c r="DE260" s="267"/>
      <c r="DF260" s="66"/>
      <c r="DG260" s="67"/>
      <c r="DH260" s="66"/>
      <c r="DI260" s="67"/>
      <c r="DJ260" s="66"/>
      <c r="DK260" s="67"/>
      <c r="DL260" s="66"/>
      <c r="DM260" s="67"/>
      <c r="DN260" s="66"/>
      <c r="DO260" s="67"/>
      <c r="DP260" s="66"/>
      <c r="DQ260" s="67"/>
      <c r="DR260" s="66"/>
      <c r="DS260" s="67"/>
      <c r="DT260" s="66"/>
      <c r="DU260" s="67"/>
      <c r="DV260" s="66"/>
      <c r="DW260" s="67"/>
      <c r="DX260" s="66"/>
      <c r="DY260" s="67"/>
      <c r="DZ260" s="66"/>
      <c r="EA260" s="67"/>
      <c r="EB260" s="66"/>
      <c r="EC260" s="67"/>
      <c r="ED260" s="66"/>
      <c r="EE260" s="67"/>
      <c r="EF260" s="66"/>
      <c r="EG260" s="67"/>
      <c r="EH260" s="66"/>
      <c r="EI260" s="67"/>
      <c r="EJ260" s="66"/>
      <c r="EK260" s="67"/>
      <c r="EL260" s="66"/>
      <c r="EM260" s="67"/>
      <c r="EN260" s="66"/>
      <c r="EO260" s="67"/>
      <c r="EP260" s="66"/>
      <c r="EQ260" s="67"/>
      <c r="ER260" s="66"/>
      <c r="ES260" s="67"/>
      <c r="ET260" s="66"/>
      <c r="EU260" s="67"/>
      <c r="EV260" s="66"/>
      <c r="EW260" s="67"/>
      <c r="EX260" s="66"/>
      <c r="EY260" s="67"/>
      <c r="EZ260" s="66"/>
      <c r="FA260" s="67"/>
      <c r="FB260" s="66"/>
      <c r="FC260" s="67"/>
      <c r="FD260" s="66"/>
      <c r="FE260" s="67"/>
      <c r="FF260" s="66"/>
      <c r="FG260" s="67"/>
      <c r="FH260" s="66"/>
      <c r="FI260" s="67"/>
      <c r="FJ260" s="66"/>
      <c r="FK260" s="67"/>
      <c r="FL260" s="66"/>
      <c r="FM260" s="67"/>
      <c r="FN260" s="66"/>
      <c r="FO260" s="67"/>
      <c r="FP260" s="66"/>
      <c r="FQ260" s="67"/>
      <c r="FR260" s="66"/>
      <c r="FS260" s="67"/>
      <c r="FT260" s="66"/>
      <c r="FU260" s="67"/>
      <c r="FV260" s="66"/>
      <c r="FW260" s="67"/>
      <c r="FX260" s="66"/>
      <c r="FY260" s="67"/>
      <c r="FZ260" s="66"/>
      <c r="GA260" s="67"/>
      <c r="GB260" s="66"/>
      <c r="GC260" s="67"/>
      <c r="GD260" s="66"/>
      <c r="GE260" s="67"/>
      <c r="GF260" s="66"/>
      <c r="GG260" s="67"/>
      <c r="GH260" s="66"/>
      <c r="GI260" s="67"/>
      <c r="GJ260" s="66"/>
      <c r="GK260" s="67"/>
      <c r="GL260" s="66"/>
      <c r="GM260" s="67"/>
      <c r="GN260" s="66"/>
      <c r="GO260" s="67"/>
      <c r="GP260" s="66"/>
      <c r="GQ260" s="67"/>
      <c r="GR260" s="66"/>
      <c r="GS260" s="67"/>
      <c r="GT260" s="66"/>
      <c r="GU260" s="67"/>
      <c r="GV260" s="66"/>
      <c r="GW260" s="67"/>
      <c r="GX260" s="66"/>
      <c r="GY260" s="67"/>
      <c r="GZ260" s="66"/>
      <c r="HA260" s="67"/>
      <c r="HB260" s="66"/>
      <c r="HC260" s="67"/>
      <c r="HD260" s="66"/>
      <c r="HE260" s="67"/>
      <c r="HF260" s="66"/>
      <c r="HG260" s="67"/>
      <c r="HH260" s="66"/>
      <c r="HI260" s="67"/>
      <c r="HJ260" s="66"/>
      <c r="HK260" s="67"/>
      <c r="HL260" s="66"/>
      <c r="HM260" s="67"/>
      <c r="HN260" s="66"/>
      <c r="HO260" s="67"/>
      <c r="HP260" s="66"/>
      <c r="HQ260" s="67"/>
      <c r="HR260" s="66"/>
      <c r="HS260" s="67"/>
      <c r="HT260" s="66"/>
      <c r="HU260" s="67"/>
      <c r="HV260" s="66"/>
      <c r="HW260" s="67"/>
      <c r="HX260" s="66"/>
      <c r="HY260" s="67"/>
      <c r="HZ260" s="66"/>
      <c r="IA260" s="67"/>
      <c r="IB260" s="66"/>
      <c r="IC260" s="67"/>
      <c r="ID260" s="66"/>
      <c r="IE260" s="67"/>
      <c r="IF260" s="66"/>
      <c r="IG260" s="67"/>
      <c r="IH260" s="66"/>
      <c r="II260" s="67"/>
      <c r="IJ260" s="66"/>
      <c r="IK260" s="67"/>
      <c r="IL260" s="66"/>
      <c r="IM260" s="67"/>
      <c r="IN260" s="66"/>
      <c r="IO260" s="67"/>
      <c r="IP260" s="66"/>
      <c r="IQ260" s="67"/>
      <c r="IR260" s="66"/>
      <c r="IS260" s="67"/>
      <c r="IT260" s="66"/>
      <c r="IU260" s="67"/>
      <c r="IV260" s="66"/>
      <c r="IW260" s="67"/>
      <c r="IX260" s="66"/>
      <c r="IY260" s="67"/>
      <c r="IZ260" s="66"/>
      <c r="JA260" s="67"/>
      <c r="JB260" s="66"/>
      <c r="JC260" s="67"/>
      <c r="JD260" s="66"/>
      <c r="JE260" s="67"/>
      <c r="JF260" s="66"/>
      <c r="JG260" s="67"/>
      <c r="JH260" s="66"/>
      <c r="JI260" s="67"/>
      <c r="JJ260" s="66"/>
      <c r="JK260" s="67"/>
      <c r="JL260" s="66"/>
      <c r="JM260" s="67"/>
      <c r="JN260" s="66"/>
      <c r="JO260" s="67"/>
      <c r="JP260" s="66"/>
      <c r="JQ260" s="67"/>
      <c r="JR260" s="66"/>
      <c r="JS260" s="67"/>
      <c r="JT260" s="66"/>
      <c r="JU260" s="67"/>
      <c r="JV260" s="66"/>
      <c r="JW260" s="67"/>
      <c r="JX260" s="66"/>
      <c r="JY260" s="67"/>
      <c r="JZ260" s="66"/>
      <c r="KA260" s="67"/>
      <c r="KB260" s="66"/>
      <c r="KC260" s="67"/>
      <c r="KD260" s="66"/>
      <c r="KE260" s="67"/>
      <c r="KF260" s="66"/>
      <c r="KG260" s="67"/>
      <c r="KH260" s="66"/>
      <c r="KI260" s="67"/>
      <c r="KJ260" s="66"/>
      <c r="KK260" s="67"/>
      <c r="KL260" s="66"/>
      <c r="KM260" s="67"/>
      <c r="KN260" s="66"/>
      <c r="KO260" s="67"/>
      <c r="KP260" s="66"/>
      <c r="KQ260" s="67"/>
      <c r="KR260" s="66"/>
      <c r="KS260" s="67"/>
      <c r="KT260" s="66"/>
      <c r="KU260" s="67"/>
      <c r="KV260" s="66"/>
      <c r="KW260" s="67"/>
      <c r="KX260" s="66"/>
      <c r="KY260" s="67"/>
      <c r="KZ260" s="66"/>
      <c r="LA260" s="67"/>
      <c r="LB260" s="66"/>
      <c r="LC260" s="67"/>
      <c r="LD260" s="66"/>
      <c r="LE260" s="67"/>
      <c r="LH260" s="3">
        <f t="shared" si="146"/>
        <v>4.8285855789465133</v>
      </c>
      <c r="LI260" s="10">
        <f t="shared" si="149"/>
        <v>0.4989353362607421</v>
      </c>
      <c r="LK260" s="12">
        <f t="shared" si="144"/>
        <v>4.8285855789465133</v>
      </c>
      <c r="LL260" s="10" cm="1">
        <f t="array" ref="LL260">INDEX(drag_functions_data,Q260,(2*chosen_drag_function))*$B$3</f>
        <v>0.4989353362607421</v>
      </c>
      <c r="LO260" s="3" t="e">
        <f t="shared" si="147"/>
        <v>#N/A</v>
      </c>
      <c r="LP260" s="10" t="e">
        <f t="shared" si="150"/>
        <v>#N/A</v>
      </c>
      <c r="LR260" s="12">
        <f t="shared" si="145"/>
        <v>0</v>
      </c>
      <c r="LS260" s="10" cm="1">
        <f t="array" ref="LS260">INDEX(drag_functions_data,Q260,(2*$B$6)) * $B$7</f>
        <v>0</v>
      </c>
    </row>
    <row r="261" spans="17:331" x14ac:dyDescent="0.25">
      <c r="Q261" s="38">
        <f t="shared" si="148"/>
        <v>246</v>
      </c>
      <c r="R261" s="5"/>
      <c r="T261" s="25"/>
      <c r="U261" s="26"/>
      <c r="X261" s="25">
        <v>4.9171908700210141</v>
      </c>
      <c r="Y261" s="26">
        <v>0.4988237576798541</v>
      </c>
      <c r="AA261" s="4"/>
      <c r="AB261" s="5"/>
      <c r="AC261" s="4"/>
      <c r="AF261" s="5"/>
      <c r="AG261" s="4"/>
      <c r="AJ261" s="5"/>
      <c r="AK261" s="4"/>
      <c r="AN261" s="5"/>
      <c r="AO261" s="4"/>
      <c r="AR261" s="5"/>
      <c r="AS261" s="4"/>
      <c r="AT261" s="5"/>
      <c r="AU261" s="4"/>
      <c r="AV261" s="46"/>
      <c r="AW261" s="4"/>
      <c r="AX261" s="5"/>
      <c r="AY261" s="4"/>
      <c r="AZ261" s="5"/>
      <c r="BA261" s="4"/>
      <c r="BB261" s="5"/>
      <c r="BC261" s="4"/>
      <c r="BD261" s="5"/>
      <c r="BE261" s="4"/>
      <c r="BF261" s="5"/>
      <c r="BG261" s="4"/>
      <c r="BH261" s="5"/>
      <c r="BI261" s="4"/>
      <c r="BJ261" s="5"/>
      <c r="BK261" s="4"/>
      <c r="BL261" s="5"/>
      <c r="BM261" s="4"/>
      <c r="BN261" s="5"/>
      <c r="BO261" s="4"/>
      <c r="BR261" s="5"/>
      <c r="BS261" s="4"/>
      <c r="BV261" s="5"/>
      <c r="BW261" s="4"/>
      <c r="BZ261" s="5"/>
      <c r="CA261" s="4"/>
      <c r="CD261" s="5"/>
      <c r="CE261" s="4"/>
      <c r="CF261" s="5"/>
      <c r="CG261" s="4"/>
      <c r="CH261" s="5"/>
      <c r="CI261" s="4"/>
      <c r="CJ261" s="5"/>
      <c r="CL261" s="5"/>
      <c r="CN261" s="5"/>
      <c r="CO261" s="4"/>
      <c r="CP261" s="5"/>
      <c r="CQ261" s="4"/>
      <c r="CR261" s="5"/>
      <c r="CS261" s="4"/>
      <c r="CT261" s="5"/>
      <c r="CU261" s="4"/>
      <c r="CV261" s="5"/>
      <c r="CW261" s="4"/>
      <c r="CX261" s="5"/>
      <c r="CY261" s="4"/>
      <c r="CZ261" s="266"/>
      <c r="DA261" s="267"/>
      <c r="DB261" s="266"/>
      <c r="DC261" s="267"/>
      <c r="DD261" s="266"/>
      <c r="DE261" s="267"/>
      <c r="DF261" s="66"/>
      <c r="DG261" s="67"/>
      <c r="DH261" s="66"/>
      <c r="DI261" s="67"/>
      <c r="DJ261" s="66"/>
      <c r="DK261" s="67"/>
      <c r="DL261" s="66"/>
      <c r="DM261" s="67"/>
      <c r="DN261" s="66"/>
      <c r="DO261" s="67"/>
      <c r="DP261" s="66"/>
      <c r="DQ261" s="67"/>
      <c r="DR261" s="66"/>
      <c r="DS261" s="67"/>
      <c r="DT261" s="66"/>
      <c r="DU261" s="67"/>
      <c r="DV261" s="66"/>
      <c r="DW261" s="67"/>
      <c r="DX261" s="66"/>
      <c r="DY261" s="67"/>
      <c r="DZ261" s="66"/>
      <c r="EA261" s="67"/>
      <c r="EB261" s="66"/>
      <c r="EC261" s="67"/>
      <c r="ED261" s="66"/>
      <c r="EE261" s="67"/>
      <c r="EF261" s="66"/>
      <c r="EG261" s="67"/>
      <c r="EH261" s="66"/>
      <c r="EI261" s="67"/>
      <c r="EJ261" s="66"/>
      <c r="EK261" s="67"/>
      <c r="EL261" s="66"/>
      <c r="EM261" s="67"/>
      <c r="EN261" s="66"/>
      <c r="EO261" s="67"/>
      <c r="EP261" s="66"/>
      <c r="EQ261" s="67"/>
      <c r="ER261" s="66"/>
      <c r="ES261" s="67"/>
      <c r="ET261" s="66"/>
      <c r="EU261" s="67"/>
      <c r="EV261" s="66"/>
      <c r="EW261" s="67"/>
      <c r="EX261" s="66"/>
      <c r="EY261" s="67"/>
      <c r="EZ261" s="66"/>
      <c r="FA261" s="67"/>
      <c r="FB261" s="66"/>
      <c r="FC261" s="67"/>
      <c r="FD261" s="66"/>
      <c r="FE261" s="67"/>
      <c r="FF261" s="66"/>
      <c r="FG261" s="67"/>
      <c r="FH261" s="66"/>
      <c r="FI261" s="67"/>
      <c r="FJ261" s="66"/>
      <c r="FK261" s="67"/>
      <c r="FL261" s="66"/>
      <c r="FM261" s="67"/>
      <c r="FN261" s="66"/>
      <c r="FO261" s="67"/>
      <c r="FP261" s="66"/>
      <c r="FQ261" s="67"/>
      <c r="FR261" s="66"/>
      <c r="FS261" s="67"/>
      <c r="FT261" s="66"/>
      <c r="FU261" s="67"/>
      <c r="FV261" s="66"/>
      <c r="FW261" s="67"/>
      <c r="FX261" s="66"/>
      <c r="FY261" s="67"/>
      <c r="FZ261" s="66"/>
      <c r="GA261" s="67"/>
      <c r="GB261" s="66"/>
      <c r="GC261" s="67"/>
      <c r="GD261" s="66"/>
      <c r="GE261" s="67"/>
      <c r="GF261" s="66"/>
      <c r="GG261" s="67"/>
      <c r="GH261" s="66"/>
      <c r="GI261" s="67"/>
      <c r="GJ261" s="66"/>
      <c r="GK261" s="67"/>
      <c r="GL261" s="66"/>
      <c r="GM261" s="67"/>
      <c r="GN261" s="66"/>
      <c r="GO261" s="67"/>
      <c r="GP261" s="66"/>
      <c r="GQ261" s="67"/>
      <c r="GR261" s="66"/>
      <c r="GS261" s="67"/>
      <c r="GT261" s="66"/>
      <c r="GU261" s="67"/>
      <c r="GV261" s="66"/>
      <c r="GW261" s="67"/>
      <c r="GX261" s="66"/>
      <c r="GY261" s="67"/>
      <c r="GZ261" s="66"/>
      <c r="HA261" s="67"/>
      <c r="HB261" s="66"/>
      <c r="HC261" s="67"/>
      <c r="HD261" s="66"/>
      <c r="HE261" s="67"/>
      <c r="HF261" s="66"/>
      <c r="HG261" s="67"/>
      <c r="HH261" s="66"/>
      <c r="HI261" s="67"/>
      <c r="HJ261" s="66"/>
      <c r="HK261" s="67"/>
      <c r="HL261" s="66"/>
      <c r="HM261" s="67"/>
      <c r="HN261" s="66"/>
      <c r="HO261" s="67"/>
      <c r="HP261" s="66"/>
      <c r="HQ261" s="67"/>
      <c r="HR261" s="66"/>
      <c r="HS261" s="67"/>
      <c r="HT261" s="66"/>
      <c r="HU261" s="67"/>
      <c r="HV261" s="66"/>
      <c r="HW261" s="67"/>
      <c r="HX261" s="66"/>
      <c r="HY261" s="67"/>
      <c r="HZ261" s="66"/>
      <c r="IA261" s="67"/>
      <c r="IB261" s="66"/>
      <c r="IC261" s="67"/>
      <c r="ID261" s="66"/>
      <c r="IE261" s="67"/>
      <c r="IF261" s="66"/>
      <c r="IG261" s="67"/>
      <c r="IH261" s="66"/>
      <c r="II261" s="67"/>
      <c r="IJ261" s="66"/>
      <c r="IK261" s="67"/>
      <c r="IL261" s="66"/>
      <c r="IM261" s="67"/>
      <c r="IN261" s="66"/>
      <c r="IO261" s="67"/>
      <c r="IP261" s="66"/>
      <c r="IQ261" s="67"/>
      <c r="IR261" s="66"/>
      <c r="IS261" s="67"/>
      <c r="IT261" s="66"/>
      <c r="IU261" s="67"/>
      <c r="IV261" s="66"/>
      <c r="IW261" s="67"/>
      <c r="IX261" s="66"/>
      <c r="IY261" s="67"/>
      <c r="IZ261" s="66"/>
      <c r="JA261" s="67"/>
      <c r="JB261" s="66"/>
      <c r="JC261" s="67"/>
      <c r="JD261" s="66"/>
      <c r="JE261" s="67"/>
      <c r="JF261" s="66"/>
      <c r="JG261" s="67"/>
      <c r="JH261" s="66"/>
      <c r="JI261" s="67"/>
      <c r="JJ261" s="66"/>
      <c r="JK261" s="67"/>
      <c r="JL261" s="66"/>
      <c r="JM261" s="67"/>
      <c r="JN261" s="66"/>
      <c r="JO261" s="67"/>
      <c r="JP261" s="66"/>
      <c r="JQ261" s="67"/>
      <c r="JR261" s="66"/>
      <c r="JS261" s="67"/>
      <c r="JT261" s="66"/>
      <c r="JU261" s="67"/>
      <c r="JV261" s="66"/>
      <c r="JW261" s="67"/>
      <c r="JX261" s="66"/>
      <c r="JY261" s="67"/>
      <c r="JZ261" s="66"/>
      <c r="KA261" s="67"/>
      <c r="KB261" s="66"/>
      <c r="KC261" s="67"/>
      <c r="KD261" s="66"/>
      <c r="KE261" s="67"/>
      <c r="KF261" s="66"/>
      <c r="KG261" s="67"/>
      <c r="KH261" s="66"/>
      <c r="KI261" s="67"/>
      <c r="KJ261" s="66"/>
      <c r="KK261" s="67"/>
      <c r="KL261" s="66"/>
      <c r="KM261" s="67"/>
      <c r="KN261" s="66"/>
      <c r="KO261" s="67"/>
      <c r="KP261" s="66"/>
      <c r="KQ261" s="67"/>
      <c r="KR261" s="66"/>
      <c r="KS261" s="67"/>
      <c r="KT261" s="66"/>
      <c r="KU261" s="67"/>
      <c r="KV261" s="66"/>
      <c r="KW261" s="67"/>
      <c r="KX261" s="66"/>
      <c r="KY261" s="67"/>
      <c r="KZ261" s="66"/>
      <c r="LA261" s="67"/>
      <c r="LB261" s="66"/>
      <c r="LC261" s="67"/>
      <c r="LD261" s="66"/>
      <c r="LE261" s="67"/>
      <c r="LH261" s="3">
        <f t="shared" si="146"/>
        <v>4.9171908700210141</v>
      </c>
      <c r="LI261" s="10">
        <f t="shared" si="149"/>
        <v>0.4988237576798541</v>
      </c>
      <c r="LK261" s="12">
        <f t="shared" si="144"/>
        <v>4.9171908700210141</v>
      </c>
      <c r="LL261" s="10" cm="1">
        <f t="array" ref="LL261">INDEX(drag_functions_data,Q261,(2*chosen_drag_function))*$B$3</f>
        <v>0.4988237576798541</v>
      </c>
      <c r="LO261" s="3" t="e">
        <f t="shared" si="147"/>
        <v>#N/A</v>
      </c>
      <c r="LP261" s="10" t="e">
        <f t="shared" si="150"/>
        <v>#N/A</v>
      </c>
      <c r="LR261" s="12">
        <f t="shared" si="145"/>
        <v>0</v>
      </c>
      <c r="LS261" s="10" cm="1">
        <f t="array" ref="LS261">INDEX(drag_functions_data,Q261,(2*$B$6)) * $B$7</f>
        <v>0</v>
      </c>
    </row>
    <row r="262" spans="17:331" x14ac:dyDescent="0.25">
      <c r="Q262" s="38">
        <f t="shared" si="148"/>
        <v>247</v>
      </c>
      <c r="R262" s="5"/>
      <c r="T262" s="25"/>
      <c r="U262" s="26"/>
      <c r="X262" s="25">
        <v>5.004227553901381</v>
      </c>
      <c r="Y262" s="26">
        <v>0.49880080573113633</v>
      </c>
      <c r="AA262" s="4"/>
      <c r="AB262" s="5"/>
      <c r="AC262" s="4"/>
      <c r="AF262" s="5"/>
      <c r="AG262" s="4"/>
      <c r="AJ262" s="5"/>
      <c r="AK262" s="4"/>
      <c r="AN262" s="5"/>
      <c r="AO262" s="4"/>
      <c r="AR262" s="5"/>
      <c r="AS262" s="4"/>
      <c r="AT262" s="5"/>
      <c r="AU262" s="4"/>
      <c r="AV262" s="46"/>
      <c r="AW262" s="4"/>
      <c r="AX262" s="5"/>
      <c r="AY262" s="4"/>
      <c r="AZ262" s="5"/>
      <c r="BA262" s="4"/>
      <c r="BB262" s="5"/>
      <c r="BC262" s="4"/>
      <c r="BD262" s="5"/>
      <c r="BE262" s="4"/>
      <c r="BF262" s="5"/>
      <c r="BG262" s="4"/>
      <c r="BH262" s="5"/>
      <c r="BI262" s="4"/>
      <c r="BJ262" s="5"/>
      <c r="BK262" s="4"/>
      <c r="BL262" s="5"/>
      <c r="BM262" s="4"/>
      <c r="BN262" s="5"/>
      <c r="BO262" s="4"/>
      <c r="BR262" s="5"/>
      <c r="BS262" s="4"/>
      <c r="BV262" s="5"/>
      <c r="BW262" s="4"/>
      <c r="BZ262" s="5"/>
      <c r="CA262" s="4"/>
      <c r="CD262" s="5"/>
      <c r="CE262" s="4"/>
      <c r="CF262" s="5"/>
      <c r="CG262" s="4"/>
      <c r="CH262" s="5"/>
      <c r="CI262" s="4"/>
      <c r="CJ262" s="5"/>
      <c r="CL262" s="5"/>
      <c r="CN262" s="5"/>
      <c r="CO262" s="4"/>
      <c r="CP262" s="5"/>
      <c r="CQ262" s="4"/>
      <c r="CR262" s="5"/>
      <c r="CS262" s="4"/>
      <c r="CT262" s="5"/>
      <c r="CU262" s="4"/>
      <c r="CV262" s="5"/>
      <c r="CW262" s="4"/>
      <c r="CX262" s="5"/>
      <c r="CY262" s="4"/>
      <c r="CZ262" s="266"/>
      <c r="DA262" s="267"/>
      <c r="DB262" s="266"/>
      <c r="DC262" s="267"/>
      <c r="DD262" s="266"/>
      <c r="DE262" s="267"/>
      <c r="DF262" s="66"/>
      <c r="DG262" s="67"/>
      <c r="DH262" s="66"/>
      <c r="DI262" s="67"/>
      <c r="DJ262" s="66"/>
      <c r="DK262" s="67"/>
      <c r="DL262" s="66"/>
      <c r="DM262" s="67"/>
      <c r="DN262" s="66"/>
      <c r="DO262" s="67"/>
      <c r="DP262" s="66"/>
      <c r="DQ262" s="67"/>
      <c r="DR262" s="66"/>
      <c r="DS262" s="67"/>
      <c r="DT262" s="66"/>
      <c r="DU262" s="67"/>
      <c r="DV262" s="66"/>
      <c r="DW262" s="67"/>
      <c r="DX262" s="66"/>
      <c r="DY262" s="67"/>
      <c r="DZ262" s="66"/>
      <c r="EA262" s="67"/>
      <c r="EB262" s="66"/>
      <c r="EC262" s="67"/>
      <c r="ED262" s="66"/>
      <c r="EE262" s="67"/>
      <c r="EF262" s="66"/>
      <c r="EG262" s="67"/>
      <c r="EH262" s="66"/>
      <c r="EI262" s="67"/>
      <c r="EJ262" s="66"/>
      <c r="EK262" s="67"/>
      <c r="EL262" s="66"/>
      <c r="EM262" s="67"/>
      <c r="EN262" s="66"/>
      <c r="EO262" s="67"/>
      <c r="EP262" s="66"/>
      <c r="EQ262" s="67"/>
      <c r="ER262" s="66"/>
      <c r="ES262" s="67"/>
      <c r="ET262" s="66"/>
      <c r="EU262" s="67"/>
      <c r="EV262" s="66"/>
      <c r="EW262" s="67"/>
      <c r="EX262" s="66"/>
      <c r="EY262" s="67"/>
      <c r="EZ262" s="66"/>
      <c r="FA262" s="67"/>
      <c r="FB262" s="66"/>
      <c r="FC262" s="67"/>
      <c r="FD262" s="66"/>
      <c r="FE262" s="67"/>
      <c r="FF262" s="66"/>
      <c r="FG262" s="67"/>
      <c r="FH262" s="66"/>
      <c r="FI262" s="67"/>
      <c r="FJ262" s="66"/>
      <c r="FK262" s="67"/>
      <c r="FL262" s="66"/>
      <c r="FM262" s="67"/>
      <c r="FN262" s="66"/>
      <c r="FO262" s="67"/>
      <c r="FP262" s="66"/>
      <c r="FQ262" s="67"/>
      <c r="FR262" s="66"/>
      <c r="FS262" s="67"/>
      <c r="FT262" s="66"/>
      <c r="FU262" s="67"/>
      <c r="FV262" s="66"/>
      <c r="FW262" s="67"/>
      <c r="FX262" s="66"/>
      <c r="FY262" s="67"/>
      <c r="FZ262" s="66"/>
      <c r="GA262" s="67"/>
      <c r="GB262" s="66"/>
      <c r="GC262" s="67"/>
      <c r="GD262" s="66"/>
      <c r="GE262" s="67"/>
      <c r="GF262" s="66"/>
      <c r="GG262" s="67"/>
      <c r="GH262" s="66"/>
      <c r="GI262" s="67"/>
      <c r="GJ262" s="66"/>
      <c r="GK262" s="67"/>
      <c r="GL262" s="66"/>
      <c r="GM262" s="67"/>
      <c r="GN262" s="66"/>
      <c r="GO262" s="67"/>
      <c r="GP262" s="66"/>
      <c r="GQ262" s="67"/>
      <c r="GR262" s="66"/>
      <c r="GS262" s="67"/>
      <c r="GT262" s="66"/>
      <c r="GU262" s="67"/>
      <c r="GV262" s="66"/>
      <c r="GW262" s="67"/>
      <c r="GX262" s="66"/>
      <c r="GY262" s="67"/>
      <c r="GZ262" s="66"/>
      <c r="HA262" s="67"/>
      <c r="HB262" s="66"/>
      <c r="HC262" s="67"/>
      <c r="HD262" s="66"/>
      <c r="HE262" s="67"/>
      <c r="HF262" s="66"/>
      <c r="HG262" s="67"/>
      <c r="HH262" s="66"/>
      <c r="HI262" s="67"/>
      <c r="HJ262" s="66"/>
      <c r="HK262" s="67"/>
      <c r="HL262" s="66"/>
      <c r="HM262" s="67"/>
      <c r="HN262" s="66"/>
      <c r="HO262" s="67"/>
      <c r="HP262" s="66"/>
      <c r="HQ262" s="67"/>
      <c r="HR262" s="66"/>
      <c r="HS262" s="67"/>
      <c r="HT262" s="66"/>
      <c r="HU262" s="67"/>
      <c r="HV262" s="66"/>
      <c r="HW262" s="67"/>
      <c r="HX262" s="66"/>
      <c r="HY262" s="67"/>
      <c r="HZ262" s="66"/>
      <c r="IA262" s="67"/>
      <c r="IB262" s="66"/>
      <c r="IC262" s="67"/>
      <c r="ID262" s="66"/>
      <c r="IE262" s="67"/>
      <c r="IF262" s="66"/>
      <c r="IG262" s="67"/>
      <c r="IH262" s="66"/>
      <c r="II262" s="67"/>
      <c r="IJ262" s="66"/>
      <c r="IK262" s="67"/>
      <c r="IL262" s="66"/>
      <c r="IM262" s="67"/>
      <c r="IN262" s="66"/>
      <c r="IO262" s="67"/>
      <c r="IP262" s="66"/>
      <c r="IQ262" s="67"/>
      <c r="IR262" s="66"/>
      <c r="IS262" s="67"/>
      <c r="IT262" s="66"/>
      <c r="IU262" s="67"/>
      <c r="IV262" s="66"/>
      <c r="IW262" s="67"/>
      <c r="IX262" s="66"/>
      <c r="IY262" s="67"/>
      <c r="IZ262" s="66"/>
      <c r="JA262" s="67"/>
      <c r="JB262" s="66"/>
      <c r="JC262" s="67"/>
      <c r="JD262" s="66"/>
      <c r="JE262" s="67"/>
      <c r="JF262" s="66"/>
      <c r="JG262" s="67"/>
      <c r="JH262" s="66"/>
      <c r="JI262" s="67"/>
      <c r="JJ262" s="66"/>
      <c r="JK262" s="67"/>
      <c r="JL262" s="66"/>
      <c r="JM262" s="67"/>
      <c r="JN262" s="66"/>
      <c r="JO262" s="67"/>
      <c r="JP262" s="66"/>
      <c r="JQ262" s="67"/>
      <c r="JR262" s="66"/>
      <c r="JS262" s="67"/>
      <c r="JT262" s="66"/>
      <c r="JU262" s="67"/>
      <c r="JV262" s="66"/>
      <c r="JW262" s="67"/>
      <c r="JX262" s="66"/>
      <c r="JY262" s="67"/>
      <c r="JZ262" s="66"/>
      <c r="KA262" s="67"/>
      <c r="KB262" s="66"/>
      <c r="KC262" s="67"/>
      <c r="KD262" s="66"/>
      <c r="KE262" s="67"/>
      <c r="KF262" s="66"/>
      <c r="KG262" s="67"/>
      <c r="KH262" s="66"/>
      <c r="KI262" s="67"/>
      <c r="KJ262" s="66"/>
      <c r="KK262" s="67"/>
      <c r="KL262" s="66"/>
      <c r="KM262" s="67"/>
      <c r="KN262" s="66"/>
      <c r="KO262" s="67"/>
      <c r="KP262" s="66"/>
      <c r="KQ262" s="67"/>
      <c r="KR262" s="66"/>
      <c r="KS262" s="67"/>
      <c r="KT262" s="66"/>
      <c r="KU262" s="67"/>
      <c r="KV262" s="66"/>
      <c r="KW262" s="67"/>
      <c r="KX262" s="66"/>
      <c r="KY262" s="67"/>
      <c r="KZ262" s="66"/>
      <c r="LA262" s="67"/>
      <c r="LB262" s="66"/>
      <c r="LC262" s="67"/>
      <c r="LD262" s="66"/>
      <c r="LE262" s="67"/>
      <c r="LH262" s="3">
        <f t="shared" si="146"/>
        <v>5.004227553901381</v>
      </c>
      <c r="LI262" s="10">
        <f t="shared" si="149"/>
        <v>0.49880080573113633</v>
      </c>
      <c r="LK262" s="12">
        <f t="shared" si="144"/>
        <v>5.004227553901381</v>
      </c>
      <c r="LL262" s="10" cm="1">
        <f t="array" ref="LL262">INDEX(drag_functions_data,Q262,(2*chosen_drag_function))*$B$3</f>
        <v>0.49880080573113633</v>
      </c>
      <c r="LO262" s="3" t="e">
        <f t="shared" si="147"/>
        <v>#N/A</v>
      </c>
      <c r="LP262" s="10" t="e">
        <f t="shared" si="150"/>
        <v>#N/A</v>
      </c>
      <c r="LR262" s="12">
        <f t="shared" si="145"/>
        <v>0</v>
      </c>
      <c r="LS262" s="10" cm="1">
        <f t="array" ref="LS262">INDEX(drag_functions_data,Q262,(2*$B$6)) * $B$7</f>
        <v>0</v>
      </c>
    </row>
    <row r="263" spans="17:331" x14ac:dyDescent="0.25">
      <c r="Q263" s="38">
        <f t="shared" si="148"/>
        <v>248</v>
      </c>
      <c r="R263" s="5"/>
      <c r="T263" s="25"/>
      <c r="U263" s="26"/>
      <c r="X263" s="25">
        <v>5.0897761021712524</v>
      </c>
      <c r="Y263" s="26">
        <v>0.4987300285948183</v>
      </c>
      <c r="AA263" s="4"/>
      <c r="AB263" s="5"/>
      <c r="AC263" s="4"/>
      <c r="AF263" s="5"/>
      <c r="AG263" s="4"/>
      <c r="AJ263" s="5"/>
      <c r="AK263" s="4"/>
      <c r="AN263" s="5"/>
      <c r="AO263" s="4"/>
      <c r="AR263" s="5"/>
      <c r="AS263" s="4"/>
      <c r="AT263" s="5"/>
      <c r="AU263" s="4"/>
      <c r="AV263" s="46"/>
      <c r="AW263" s="4"/>
      <c r="AX263" s="5"/>
      <c r="AY263" s="4"/>
      <c r="AZ263" s="5"/>
      <c r="BA263" s="4"/>
      <c r="BB263" s="5"/>
      <c r="BC263" s="4"/>
      <c r="BD263" s="5"/>
      <c r="BE263" s="4"/>
      <c r="BF263" s="5"/>
      <c r="BG263" s="4"/>
      <c r="BH263" s="5"/>
      <c r="BI263" s="4"/>
      <c r="BJ263" s="5"/>
      <c r="BK263" s="4"/>
      <c r="BL263" s="5"/>
      <c r="BM263" s="4"/>
      <c r="BN263" s="5"/>
      <c r="BO263" s="4"/>
      <c r="BR263" s="5"/>
      <c r="BS263" s="4"/>
      <c r="BV263" s="5"/>
      <c r="BW263" s="4"/>
      <c r="BZ263" s="5"/>
      <c r="CA263" s="4"/>
      <c r="CD263" s="5"/>
      <c r="CE263" s="4"/>
      <c r="CF263" s="5"/>
      <c r="CG263" s="4"/>
      <c r="CH263" s="5"/>
      <c r="CI263" s="4"/>
      <c r="CJ263" s="5"/>
      <c r="CL263" s="5"/>
      <c r="CN263" s="5"/>
      <c r="CO263" s="4"/>
      <c r="CP263" s="5"/>
      <c r="CQ263" s="4"/>
      <c r="CR263" s="5"/>
      <c r="CS263" s="4"/>
      <c r="CT263" s="5"/>
      <c r="CU263" s="4"/>
      <c r="CV263" s="5"/>
      <c r="CW263" s="4"/>
      <c r="CX263" s="5"/>
      <c r="CY263" s="4"/>
      <c r="CZ263" s="266"/>
      <c r="DA263" s="267"/>
      <c r="DB263" s="266"/>
      <c r="DC263" s="267"/>
      <c r="DD263" s="266"/>
      <c r="DE263" s="267"/>
      <c r="DF263" s="66"/>
      <c r="DG263" s="67"/>
      <c r="DH263" s="66"/>
      <c r="DI263" s="67"/>
      <c r="DJ263" s="66"/>
      <c r="DK263" s="67"/>
      <c r="DL263" s="66"/>
      <c r="DM263" s="67"/>
      <c r="DN263" s="66"/>
      <c r="DO263" s="67"/>
      <c r="DP263" s="66"/>
      <c r="DQ263" s="67"/>
      <c r="DR263" s="66"/>
      <c r="DS263" s="67"/>
      <c r="DT263" s="66"/>
      <c r="DU263" s="67"/>
      <c r="DV263" s="66"/>
      <c r="DW263" s="67"/>
      <c r="DX263" s="66"/>
      <c r="DY263" s="67"/>
      <c r="DZ263" s="66"/>
      <c r="EA263" s="67"/>
      <c r="EB263" s="66"/>
      <c r="EC263" s="67"/>
      <c r="ED263" s="66"/>
      <c r="EE263" s="67"/>
      <c r="EF263" s="66"/>
      <c r="EG263" s="67"/>
      <c r="EH263" s="66"/>
      <c r="EI263" s="67"/>
      <c r="EJ263" s="66"/>
      <c r="EK263" s="67"/>
      <c r="EL263" s="66"/>
      <c r="EM263" s="67"/>
      <c r="EN263" s="66"/>
      <c r="EO263" s="67"/>
      <c r="EP263" s="66"/>
      <c r="EQ263" s="67"/>
      <c r="ER263" s="66"/>
      <c r="ES263" s="67"/>
      <c r="ET263" s="66"/>
      <c r="EU263" s="67"/>
      <c r="EV263" s="66"/>
      <c r="EW263" s="67"/>
      <c r="EX263" s="66"/>
      <c r="EY263" s="67"/>
      <c r="EZ263" s="66"/>
      <c r="FA263" s="67"/>
      <c r="FB263" s="66"/>
      <c r="FC263" s="67"/>
      <c r="FD263" s="66"/>
      <c r="FE263" s="67"/>
      <c r="FF263" s="66"/>
      <c r="FG263" s="67"/>
      <c r="FH263" s="66"/>
      <c r="FI263" s="67"/>
      <c r="FJ263" s="66"/>
      <c r="FK263" s="67"/>
      <c r="FL263" s="66"/>
      <c r="FM263" s="67"/>
      <c r="FN263" s="66"/>
      <c r="FO263" s="67"/>
      <c r="FP263" s="66"/>
      <c r="FQ263" s="67"/>
      <c r="FR263" s="66"/>
      <c r="FS263" s="67"/>
      <c r="FT263" s="66"/>
      <c r="FU263" s="67"/>
      <c r="FV263" s="66"/>
      <c r="FW263" s="67"/>
      <c r="FX263" s="66"/>
      <c r="FY263" s="67"/>
      <c r="FZ263" s="66"/>
      <c r="GA263" s="67"/>
      <c r="GB263" s="66"/>
      <c r="GC263" s="67"/>
      <c r="GD263" s="66"/>
      <c r="GE263" s="67"/>
      <c r="GF263" s="66"/>
      <c r="GG263" s="67"/>
      <c r="GH263" s="66"/>
      <c r="GI263" s="67"/>
      <c r="GJ263" s="66"/>
      <c r="GK263" s="67"/>
      <c r="GL263" s="66"/>
      <c r="GM263" s="67"/>
      <c r="GN263" s="66"/>
      <c r="GO263" s="67"/>
      <c r="GP263" s="66"/>
      <c r="GQ263" s="67"/>
      <c r="GR263" s="66"/>
      <c r="GS263" s="67"/>
      <c r="GT263" s="66"/>
      <c r="GU263" s="67"/>
      <c r="GV263" s="66"/>
      <c r="GW263" s="67"/>
      <c r="GX263" s="66"/>
      <c r="GY263" s="67"/>
      <c r="GZ263" s="66"/>
      <c r="HA263" s="67"/>
      <c r="HB263" s="66"/>
      <c r="HC263" s="67"/>
      <c r="HD263" s="66"/>
      <c r="HE263" s="67"/>
      <c r="HF263" s="66"/>
      <c r="HG263" s="67"/>
      <c r="HH263" s="66"/>
      <c r="HI263" s="67"/>
      <c r="HJ263" s="66"/>
      <c r="HK263" s="67"/>
      <c r="HL263" s="66"/>
      <c r="HM263" s="67"/>
      <c r="HN263" s="66"/>
      <c r="HO263" s="67"/>
      <c r="HP263" s="66"/>
      <c r="HQ263" s="67"/>
      <c r="HR263" s="66"/>
      <c r="HS263" s="67"/>
      <c r="HT263" s="66"/>
      <c r="HU263" s="67"/>
      <c r="HV263" s="66"/>
      <c r="HW263" s="67"/>
      <c r="HX263" s="66"/>
      <c r="HY263" s="67"/>
      <c r="HZ263" s="66"/>
      <c r="IA263" s="67"/>
      <c r="IB263" s="66"/>
      <c r="IC263" s="67"/>
      <c r="ID263" s="66"/>
      <c r="IE263" s="67"/>
      <c r="IF263" s="66"/>
      <c r="IG263" s="67"/>
      <c r="IH263" s="66"/>
      <c r="II263" s="67"/>
      <c r="IJ263" s="66"/>
      <c r="IK263" s="67"/>
      <c r="IL263" s="66"/>
      <c r="IM263" s="67"/>
      <c r="IN263" s="66"/>
      <c r="IO263" s="67"/>
      <c r="IP263" s="66"/>
      <c r="IQ263" s="67"/>
      <c r="IR263" s="66"/>
      <c r="IS263" s="67"/>
      <c r="IT263" s="66"/>
      <c r="IU263" s="67"/>
      <c r="IV263" s="66"/>
      <c r="IW263" s="67"/>
      <c r="IX263" s="66"/>
      <c r="IY263" s="67"/>
      <c r="IZ263" s="66"/>
      <c r="JA263" s="67"/>
      <c r="JB263" s="66"/>
      <c r="JC263" s="67"/>
      <c r="JD263" s="66"/>
      <c r="JE263" s="67"/>
      <c r="JF263" s="66"/>
      <c r="JG263" s="67"/>
      <c r="JH263" s="66"/>
      <c r="JI263" s="67"/>
      <c r="JJ263" s="66"/>
      <c r="JK263" s="67"/>
      <c r="JL263" s="66"/>
      <c r="JM263" s="67"/>
      <c r="JN263" s="66"/>
      <c r="JO263" s="67"/>
      <c r="JP263" s="66"/>
      <c r="JQ263" s="67"/>
      <c r="JR263" s="66"/>
      <c r="JS263" s="67"/>
      <c r="JT263" s="66"/>
      <c r="JU263" s="67"/>
      <c r="JV263" s="66"/>
      <c r="JW263" s="67"/>
      <c r="JX263" s="66"/>
      <c r="JY263" s="67"/>
      <c r="JZ263" s="66"/>
      <c r="KA263" s="67"/>
      <c r="KB263" s="66"/>
      <c r="KC263" s="67"/>
      <c r="KD263" s="66"/>
      <c r="KE263" s="67"/>
      <c r="KF263" s="66"/>
      <c r="KG263" s="67"/>
      <c r="KH263" s="66"/>
      <c r="KI263" s="67"/>
      <c r="KJ263" s="66"/>
      <c r="KK263" s="67"/>
      <c r="KL263" s="66"/>
      <c r="KM263" s="67"/>
      <c r="KN263" s="66"/>
      <c r="KO263" s="67"/>
      <c r="KP263" s="66"/>
      <c r="KQ263" s="67"/>
      <c r="KR263" s="66"/>
      <c r="KS263" s="67"/>
      <c r="KT263" s="66"/>
      <c r="KU263" s="67"/>
      <c r="KV263" s="66"/>
      <c r="KW263" s="67"/>
      <c r="KX263" s="66"/>
      <c r="KY263" s="67"/>
      <c r="KZ263" s="66"/>
      <c r="LA263" s="67"/>
      <c r="LB263" s="66"/>
      <c r="LC263" s="67"/>
      <c r="LD263" s="66"/>
      <c r="LE263" s="67"/>
      <c r="LH263" s="3">
        <f t="shared" si="146"/>
        <v>5.0897761021712524</v>
      </c>
      <c r="LI263" s="10">
        <f t="shared" si="149"/>
        <v>0.4987300285948183</v>
      </c>
      <c r="LK263" s="12">
        <f t="shared" si="144"/>
        <v>5.0897761021712524</v>
      </c>
      <c r="LL263" s="10" cm="1">
        <f t="array" ref="LL263">INDEX(drag_functions_data,Q263,(2*chosen_drag_function))*$B$3</f>
        <v>0.4987300285948183</v>
      </c>
      <c r="LO263" s="3" t="e">
        <f t="shared" si="147"/>
        <v>#N/A</v>
      </c>
      <c r="LP263" s="10" t="e">
        <f t="shared" si="150"/>
        <v>#N/A</v>
      </c>
      <c r="LR263" s="12">
        <f t="shared" si="145"/>
        <v>0</v>
      </c>
      <c r="LS263" s="10" cm="1">
        <f t="array" ref="LS263">INDEX(drag_functions_data,Q263,(2*$B$6)) * $B$7</f>
        <v>0</v>
      </c>
    </row>
    <row r="264" spans="17:331" x14ac:dyDescent="0.25">
      <c r="Q264" s="38">
        <f t="shared" si="148"/>
        <v>249</v>
      </c>
      <c r="R264" s="5"/>
      <c r="T264" s="25"/>
      <c r="U264" s="26"/>
      <c r="X264" s="25">
        <v>5.17391033254746</v>
      </c>
      <c r="Y264" s="26">
        <v>0.4987068096360881</v>
      </c>
      <c r="AA264" s="4"/>
      <c r="AB264" s="5"/>
      <c r="AC264" s="4"/>
      <c r="AF264" s="5"/>
      <c r="AG264" s="4"/>
      <c r="AJ264" s="5"/>
      <c r="AK264" s="4"/>
      <c r="AN264" s="5"/>
      <c r="AO264" s="4"/>
      <c r="AR264" s="5"/>
      <c r="AS264" s="4"/>
      <c r="AT264" s="5"/>
      <c r="AU264" s="4"/>
      <c r="AV264" s="46"/>
      <c r="AW264" s="4"/>
      <c r="AX264" s="5"/>
      <c r="AY264" s="4"/>
      <c r="AZ264" s="5"/>
      <c r="BA264" s="4"/>
      <c r="BB264" s="5"/>
      <c r="BC264" s="4"/>
      <c r="BD264" s="5"/>
      <c r="BE264" s="4"/>
      <c r="BF264" s="5"/>
      <c r="BG264" s="4"/>
      <c r="BH264" s="5"/>
      <c r="BI264" s="4"/>
      <c r="BJ264" s="5"/>
      <c r="BK264" s="4"/>
      <c r="BL264" s="5"/>
      <c r="BM264" s="4"/>
      <c r="BN264" s="5"/>
      <c r="BO264" s="4"/>
      <c r="BR264" s="5"/>
      <c r="BS264" s="4"/>
      <c r="BV264" s="5"/>
      <c r="BW264" s="4"/>
      <c r="BZ264" s="5"/>
      <c r="CA264" s="4"/>
      <c r="CD264" s="5"/>
      <c r="CE264" s="4"/>
      <c r="CF264" s="5"/>
      <c r="CG264" s="4"/>
      <c r="CH264" s="5"/>
      <c r="CI264" s="4"/>
      <c r="CJ264" s="5"/>
      <c r="CL264" s="5"/>
      <c r="CN264" s="5"/>
      <c r="CO264" s="4"/>
      <c r="CP264" s="5"/>
      <c r="CQ264" s="4"/>
      <c r="CR264" s="5"/>
      <c r="CS264" s="4"/>
      <c r="CT264" s="5"/>
      <c r="CU264" s="4"/>
      <c r="CV264" s="5"/>
      <c r="CW264" s="4"/>
      <c r="CX264" s="5"/>
      <c r="CY264" s="4"/>
      <c r="CZ264" s="266"/>
      <c r="DA264" s="267"/>
      <c r="DB264" s="266"/>
      <c r="DC264" s="267"/>
      <c r="DD264" s="266"/>
      <c r="DE264" s="267"/>
      <c r="DF264" s="66"/>
      <c r="DG264" s="67"/>
      <c r="DH264" s="66"/>
      <c r="DI264" s="67"/>
      <c r="DJ264" s="66"/>
      <c r="DK264" s="67"/>
      <c r="DL264" s="66"/>
      <c r="DM264" s="67"/>
      <c r="DN264" s="66"/>
      <c r="DO264" s="67"/>
      <c r="DP264" s="66"/>
      <c r="DQ264" s="67"/>
      <c r="DR264" s="66"/>
      <c r="DS264" s="67"/>
      <c r="DT264" s="66"/>
      <c r="DU264" s="67"/>
      <c r="DV264" s="66"/>
      <c r="DW264" s="67"/>
      <c r="DX264" s="66"/>
      <c r="DY264" s="67"/>
      <c r="DZ264" s="66"/>
      <c r="EA264" s="67"/>
      <c r="EB264" s="66"/>
      <c r="EC264" s="67"/>
      <c r="ED264" s="66"/>
      <c r="EE264" s="67"/>
      <c r="EF264" s="66"/>
      <c r="EG264" s="67"/>
      <c r="EH264" s="66"/>
      <c r="EI264" s="67"/>
      <c r="EJ264" s="66"/>
      <c r="EK264" s="67"/>
      <c r="EL264" s="66"/>
      <c r="EM264" s="67"/>
      <c r="EN264" s="66"/>
      <c r="EO264" s="67"/>
      <c r="EP264" s="66"/>
      <c r="EQ264" s="67"/>
      <c r="ER264" s="66"/>
      <c r="ES264" s="67"/>
      <c r="ET264" s="66"/>
      <c r="EU264" s="67"/>
      <c r="EV264" s="66"/>
      <c r="EW264" s="67"/>
      <c r="EX264" s="66"/>
      <c r="EY264" s="67"/>
      <c r="EZ264" s="66"/>
      <c r="FA264" s="67"/>
      <c r="FB264" s="66"/>
      <c r="FC264" s="67"/>
      <c r="FD264" s="66"/>
      <c r="FE264" s="67"/>
      <c r="FF264" s="66"/>
      <c r="FG264" s="67"/>
      <c r="FH264" s="66"/>
      <c r="FI264" s="67"/>
      <c r="FJ264" s="66"/>
      <c r="FK264" s="67"/>
      <c r="FL264" s="66"/>
      <c r="FM264" s="67"/>
      <c r="FN264" s="66"/>
      <c r="FO264" s="67"/>
      <c r="FP264" s="66"/>
      <c r="FQ264" s="67"/>
      <c r="FR264" s="66"/>
      <c r="FS264" s="67"/>
      <c r="FT264" s="66"/>
      <c r="FU264" s="67"/>
      <c r="FV264" s="66"/>
      <c r="FW264" s="67"/>
      <c r="FX264" s="66"/>
      <c r="FY264" s="67"/>
      <c r="FZ264" s="66"/>
      <c r="GA264" s="67"/>
      <c r="GB264" s="66"/>
      <c r="GC264" s="67"/>
      <c r="GD264" s="66"/>
      <c r="GE264" s="67"/>
      <c r="GF264" s="66"/>
      <c r="GG264" s="67"/>
      <c r="GH264" s="66"/>
      <c r="GI264" s="67"/>
      <c r="GJ264" s="66"/>
      <c r="GK264" s="67"/>
      <c r="GL264" s="66"/>
      <c r="GM264" s="67"/>
      <c r="GN264" s="66"/>
      <c r="GO264" s="67"/>
      <c r="GP264" s="66"/>
      <c r="GQ264" s="67"/>
      <c r="GR264" s="66"/>
      <c r="GS264" s="67"/>
      <c r="GT264" s="66"/>
      <c r="GU264" s="67"/>
      <c r="GV264" s="66"/>
      <c r="GW264" s="67"/>
      <c r="GX264" s="66"/>
      <c r="GY264" s="67"/>
      <c r="GZ264" s="66"/>
      <c r="HA264" s="67"/>
      <c r="HB264" s="66"/>
      <c r="HC264" s="67"/>
      <c r="HD264" s="66"/>
      <c r="HE264" s="67"/>
      <c r="HF264" s="66"/>
      <c r="HG264" s="67"/>
      <c r="HH264" s="66"/>
      <c r="HI264" s="67"/>
      <c r="HJ264" s="66"/>
      <c r="HK264" s="67"/>
      <c r="HL264" s="66"/>
      <c r="HM264" s="67"/>
      <c r="HN264" s="66"/>
      <c r="HO264" s="67"/>
      <c r="HP264" s="66"/>
      <c r="HQ264" s="67"/>
      <c r="HR264" s="66"/>
      <c r="HS264" s="67"/>
      <c r="HT264" s="66"/>
      <c r="HU264" s="67"/>
      <c r="HV264" s="66"/>
      <c r="HW264" s="67"/>
      <c r="HX264" s="66"/>
      <c r="HY264" s="67"/>
      <c r="HZ264" s="66"/>
      <c r="IA264" s="67"/>
      <c r="IB264" s="66"/>
      <c r="IC264" s="67"/>
      <c r="ID264" s="66"/>
      <c r="IE264" s="67"/>
      <c r="IF264" s="66"/>
      <c r="IG264" s="67"/>
      <c r="IH264" s="66"/>
      <c r="II264" s="67"/>
      <c r="IJ264" s="66"/>
      <c r="IK264" s="67"/>
      <c r="IL264" s="66"/>
      <c r="IM264" s="67"/>
      <c r="IN264" s="66"/>
      <c r="IO264" s="67"/>
      <c r="IP264" s="66"/>
      <c r="IQ264" s="67"/>
      <c r="IR264" s="66"/>
      <c r="IS264" s="67"/>
      <c r="IT264" s="66"/>
      <c r="IU264" s="67"/>
      <c r="IV264" s="66"/>
      <c r="IW264" s="67"/>
      <c r="IX264" s="66"/>
      <c r="IY264" s="67"/>
      <c r="IZ264" s="66"/>
      <c r="JA264" s="67"/>
      <c r="JB264" s="66"/>
      <c r="JC264" s="67"/>
      <c r="JD264" s="66"/>
      <c r="JE264" s="67"/>
      <c r="JF264" s="66"/>
      <c r="JG264" s="67"/>
      <c r="JH264" s="66"/>
      <c r="JI264" s="67"/>
      <c r="JJ264" s="66"/>
      <c r="JK264" s="67"/>
      <c r="JL264" s="66"/>
      <c r="JM264" s="67"/>
      <c r="JN264" s="66"/>
      <c r="JO264" s="67"/>
      <c r="JP264" s="66"/>
      <c r="JQ264" s="67"/>
      <c r="JR264" s="66"/>
      <c r="JS264" s="67"/>
      <c r="JT264" s="66"/>
      <c r="JU264" s="67"/>
      <c r="JV264" s="66"/>
      <c r="JW264" s="67"/>
      <c r="JX264" s="66"/>
      <c r="JY264" s="67"/>
      <c r="JZ264" s="66"/>
      <c r="KA264" s="67"/>
      <c r="KB264" s="66"/>
      <c r="KC264" s="67"/>
      <c r="KD264" s="66"/>
      <c r="KE264" s="67"/>
      <c r="KF264" s="66"/>
      <c r="KG264" s="67"/>
      <c r="KH264" s="66"/>
      <c r="KI264" s="67"/>
      <c r="KJ264" s="66"/>
      <c r="KK264" s="67"/>
      <c r="KL264" s="66"/>
      <c r="KM264" s="67"/>
      <c r="KN264" s="66"/>
      <c r="KO264" s="67"/>
      <c r="KP264" s="66"/>
      <c r="KQ264" s="67"/>
      <c r="KR264" s="66"/>
      <c r="KS264" s="67"/>
      <c r="KT264" s="66"/>
      <c r="KU264" s="67"/>
      <c r="KV264" s="66"/>
      <c r="KW264" s="67"/>
      <c r="KX264" s="66"/>
      <c r="KY264" s="67"/>
      <c r="KZ264" s="66"/>
      <c r="LA264" s="67"/>
      <c r="LB264" s="66"/>
      <c r="LC264" s="67"/>
      <c r="LD264" s="66"/>
      <c r="LE264" s="67"/>
      <c r="LH264" s="3">
        <f t="shared" si="146"/>
        <v>5.17391033254746</v>
      </c>
      <c r="LI264" s="10">
        <f t="shared" si="149"/>
        <v>0.4987068096360881</v>
      </c>
      <c r="LK264" s="12">
        <f t="shared" si="144"/>
        <v>5.17391033254746</v>
      </c>
      <c r="LL264" s="10" cm="1">
        <f t="array" ref="LL264">INDEX(drag_functions_data,Q264,(2*chosen_drag_function))*$B$3</f>
        <v>0.4987068096360881</v>
      </c>
      <c r="LO264" s="3" t="e">
        <f t="shared" si="147"/>
        <v>#N/A</v>
      </c>
      <c r="LP264" s="10" t="e">
        <f t="shared" si="150"/>
        <v>#N/A</v>
      </c>
      <c r="LR264" s="12">
        <f t="shared" si="145"/>
        <v>0</v>
      </c>
      <c r="LS264" s="10" cm="1">
        <f t="array" ref="LS264">INDEX(drag_functions_data,Q264,(2*$B$6)) * $B$7</f>
        <v>0</v>
      </c>
    </row>
    <row r="265" spans="17:331" x14ac:dyDescent="0.25">
      <c r="Q265" s="38">
        <f t="shared" si="148"/>
        <v>250</v>
      </c>
      <c r="R265" s="5"/>
      <c r="T265" s="25"/>
      <c r="U265" s="26"/>
      <c r="X265" s="25">
        <v>5.256698154569003</v>
      </c>
      <c r="Y265" s="26">
        <v>0.49871353623110498</v>
      </c>
      <c r="AA265" s="4"/>
      <c r="AB265" s="5"/>
      <c r="AC265" s="4"/>
      <c r="AF265" s="5"/>
      <c r="AG265" s="4"/>
      <c r="AJ265" s="5"/>
      <c r="AK265" s="4"/>
      <c r="AN265" s="5"/>
      <c r="AO265" s="4"/>
      <c r="AR265" s="5"/>
      <c r="AS265" s="4"/>
      <c r="AT265" s="5"/>
      <c r="AU265" s="4"/>
      <c r="AV265" s="46"/>
      <c r="AW265" s="4"/>
      <c r="AX265" s="5"/>
      <c r="AY265" s="4"/>
      <c r="AZ265" s="5"/>
      <c r="BA265" s="4"/>
      <c r="BB265" s="5"/>
      <c r="BC265" s="4"/>
      <c r="BD265" s="5"/>
      <c r="BE265" s="4"/>
      <c r="BF265" s="5"/>
      <c r="BG265" s="4"/>
      <c r="BH265" s="5"/>
      <c r="BI265" s="4"/>
      <c r="BJ265" s="5"/>
      <c r="BK265" s="4"/>
      <c r="BL265" s="5"/>
      <c r="BM265" s="4"/>
      <c r="BN265" s="5"/>
      <c r="BO265" s="4"/>
      <c r="BR265" s="5"/>
      <c r="BS265" s="4"/>
      <c r="BV265" s="5"/>
      <c r="BW265" s="4"/>
      <c r="BZ265" s="5"/>
      <c r="CA265" s="4"/>
      <c r="CD265" s="5"/>
      <c r="CE265" s="4"/>
      <c r="CF265" s="5"/>
      <c r="CG265" s="4"/>
      <c r="CH265" s="5"/>
      <c r="CI265" s="4"/>
      <c r="CJ265" s="5"/>
      <c r="CL265" s="5"/>
      <c r="CN265" s="5"/>
      <c r="CO265" s="4"/>
      <c r="CP265" s="5"/>
      <c r="CQ265" s="4"/>
      <c r="CR265" s="5"/>
      <c r="CS265" s="4"/>
      <c r="CT265" s="5"/>
      <c r="CU265" s="4"/>
      <c r="CV265" s="5"/>
      <c r="CW265" s="4"/>
      <c r="CX265" s="5"/>
      <c r="CY265" s="4"/>
      <c r="CZ265" s="266"/>
      <c r="DA265" s="267"/>
      <c r="DB265" s="266"/>
      <c r="DC265" s="267"/>
      <c r="DD265" s="266"/>
      <c r="DE265" s="267"/>
      <c r="DF265" s="66"/>
      <c r="DG265" s="67"/>
      <c r="DH265" s="66"/>
      <c r="DI265" s="67"/>
      <c r="DJ265" s="66"/>
      <c r="DK265" s="67"/>
      <c r="DL265" s="66"/>
      <c r="DM265" s="67"/>
      <c r="DN265" s="66"/>
      <c r="DO265" s="67"/>
      <c r="DP265" s="66"/>
      <c r="DQ265" s="67"/>
      <c r="DR265" s="66"/>
      <c r="DS265" s="67"/>
      <c r="DT265" s="66"/>
      <c r="DU265" s="67"/>
      <c r="DV265" s="66"/>
      <c r="DW265" s="67"/>
      <c r="DX265" s="66"/>
      <c r="DY265" s="67"/>
      <c r="DZ265" s="66"/>
      <c r="EA265" s="67"/>
      <c r="EB265" s="66"/>
      <c r="EC265" s="67"/>
      <c r="ED265" s="66"/>
      <c r="EE265" s="67"/>
      <c r="EF265" s="66"/>
      <c r="EG265" s="67"/>
      <c r="EH265" s="66"/>
      <c r="EI265" s="67"/>
      <c r="EJ265" s="66"/>
      <c r="EK265" s="67"/>
      <c r="EL265" s="66"/>
      <c r="EM265" s="67"/>
      <c r="EN265" s="66"/>
      <c r="EO265" s="67"/>
      <c r="EP265" s="66"/>
      <c r="EQ265" s="67"/>
      <c r="ER265" s="66"/>
      <c r="ES265" s="67"/>
      <c r="ET265" s="66"/>
      <c r="EU265" s="67"/>
      <c r="EV265" s="66"/>
      <c r="EW265" s="67"/>
      <c r="EX265" s="66"/>
      <c r="EY265" s="67"/>
      <c r="EZ265" s="66"/>
      <c r="FA265" s="67"/>
      <c r="FB265" s="66"/>
      <c r="FC265" s="67"/>
      <c r="FD265" s="66"/>
      <c r="FE265" s="67"/>
      <c r="FF265" s="66"/>
      <c r="FG265" s="67"/>
      <c r="FH265" s="66"/>
      <c r="FI265" s="67"/>
      <c r="FJ265" s="66"/>
      <c r="FK265" s="67"/>
      <c r="FL265" s="66"/>
      <c r="FM265" s="67"/>
      <c r="FN265" s="66"/>
      <c r="FO265" s="67"/>
      <c r="FP265" s="66"/>
      <c r="FQ265" s="67"/>
      <c r="FR265" s="66"/>
      <c r="FS265" s="67"/>
      <c r="FT265" s="66"/>
      <c r="FU265" s="67"/>
      <c r="FV265" s="66"/>
      <c r="FW265" s="67"/>
      <c r="FX265" s="66"/>
      <c r="FY265" s="67"/>
      <c r="FZ265" s="66"/>
      <c r="GA265" s="67"/>
      <c r="GB265" s="66"/>
      <c r="GC265" s="67"/>
      <c r="GD265" s="66"/>
      <c r="GE265" s="67"/>
      <c r="GF265" s="66"/>
      <c r="GG265" s="67"/>
      <c r="GH265" s="66"/>
      <c r="GI265" s="67"/>
      <c r="GJ265" s="66"/>
      <c r="GK265" s="67"/>
      <c r="GL265" s="66"/>
      <c r="GM265" s="67"/>
      <c r="GN265" s="66"/>
      <c r="GO265" s="67"/>
      <c r="GP265" s="66"/>
      <c r="GQ265" s="67"/>
      <c r="GR265" s="66"/>
      <c r="GS265" s="67"/>
      <c r="GT265" s="66"/>
      <c r="GU265" s="67"/>
      <c r="GV265" s="66"/>
      <c r="GW265" s="67"/>
      <c r="GX265" s="66"/>
      <c r="GY265" s="67"/>
      <c r="GZ265" s="66"/>
      <c r="HA265" s="67"/>
      <c r="HB265" s="66"/>
      <c r="HC265" s="67"/>
      <c r="HD265" s="66"/>
      <c r="HE265" s="67"/>
      <c r="HF265" s="66"/>
      <c r="HG265" s="67"/>
      <c r="HH265" s="66"/>
      <c r="HI265" s="67"/>
      <c r="HJ265" s="66"/>
      <c r="HK265" s="67"/>
      <c r="HL265" s="66"/>
      <c r="HM265" s="67"/>
      <c r="HN265" s="66"/>
      <c r="HO265" s="67"/>
      <c r="HP265" s="66"/>
      <c r="HQ265" s="67"/>
      <c r="HR265" s="66"/>
      <c r="HS265" s="67"/>
      <c r="HT265" s="66"/>
      <c r="HU265" s="67"/>
      <c r="HV265" s="66"/>
      <c r="HW265" s="67"/>
      <c r="HX265" s="66"/>
      <c r="HY265" s="67"/>
      <c r="HZ265" s="66"/>
      <c r="IA265" s="67"/>
      <c r="IB265" s="66"/>
      <c r="IC265" s="67"/>
      <c r="ID265" s="66"/>
      <c r="IE265" s="67"/>
      <c r="IF265" s="66"/>
      <c r="IG265" s="67"/>
      <c r="IH265" s="66"/>
      <c r="II265" s="67"/>
      <c r="IJ265" s="66"/>
      <c r="IK265" s="67"/>
      <c r="IL265" s="66"/>
      <c r="IM265" s="67"/>
      <c r="IN265" s="66"/>
      <c r="IO265" s="67"/>
      <c r="IP265" s="66"/>
      <c r="IQ265" s="67"/>
      <c r="IR265" s="66"/>
      <c r="IS265" s="67"/>
      <c r="IT265" s="66"/>
      <c r="IU265" s="67"/>
      <c r="IV265" s="66"/>
      <c r="IW265" s="67"/>
      <c r="IX265" s="66"/>
      <c r="IY265" s="67"/>
      <c r="IZ265" s="66"/>
      <c r="JA265" s="67"/>
      <c r="JB265" s="66"/>
      <c r="JC265" s="67"/>
      <c r="JD265" s="66"/>
      <c r="JE265" s="67"/>
      <c r="JF265" s="66"/>
      <c r="JG265" s="67"/>
      <c r="JH265" s="66"/>
      <c r="JI265" s="67"/>
      <c r="JJ265" s="66"/>
      <c r="JK265" s="67"/>
      <c r="JL265" s="66"/>
      <c r="JM265" s="67"/>
      <c r="JN265" s="66"/>
      <c r="JO265" s="67"/>
      <c r="JP265" s="66"/>
      <c r="JQ265" s="67"/>
      <c r="JR265" s="66"/>
      <c r="JS265" s="67"/>
      <c r="JT265" s="66"/>
      <c r="JU265" s="67"/>
      <c r="JV265" s="66"/>
      <c r="JW265" s="67"/>
      <c r="JX265" s="66"/>
      <c r="JY265" s="67"/>
      <c r="JZ265" s="66"/>
      <c r="KA265" s="67"/>
      <c r="KB265" s="66"/>
      <c r="KC265" s="67"/>
      <c r="KD265" s="66"/>
      <c r="KE265" s="67"/>
      <c r="KF265" s="66"/>
      <c r="KG265" s="67"/>
      <c r="KH265" s="66"/>
      <c r="KI265" s="67"/>
      <c r="KJ265" s="66"/>
      <c r="KK265" s="67"/>
      <c r="KL265" s="66"/>
      <c r="KM265" s="67"/>
      <c r="KN265" s="66"/>
      <c r="KO265" s="67"/>
      <c r="KP265" s="66"/>
      <c r="KQ265" s="67"/>
      <c r="KR265" s="66"/>
      <c r="KS265" s="67"/>
      <c r="KT265" s="66"/>
      <c r="KU265" s="67"/>
      <c r="KV265" s="66"/>
      <c r="KW265" s="67"/>
      <c r="KX265" s="66"/>
      <c r="KY265" s="67"/>
      <c r="KZ265" s="66"/>
      <c r="LA265" s="67"/>
      <c r="LB265" s="66"/>
      <c r="LC265" s="67"/>
      <c r="LD265" s="66"/>
      <c r="LE265" s="67"/>
      <c r="LH265" s="3">
        <f t="shared" si="146"/>
        <v>5.256698154569003</v>
      </c>
      <c r="LI265" s="10">
        <f t="shared" si="149"/>
        <v>0.49871353623110498</v>
      </c>
      <c r="LK265" s="12">
        <f t="shared" si="144"/>
        <v>5.256698154569003</v>
      </c>
      <c r="LL265" s="10" cm="1">
        <f t="array" ref="LL265">INDEX(drag_functions_data,Q265,(2*chosen_drag_function))*$B$3</f>
        <v>0.49871353623110498</v>
      </c>
      <c r="LO265" s="3" t="e">
        <f t="shared" si="147"/>
        <v>#N/A</v>
      </c>
      <c r="LP265" s="10" t="e">
        <f t="shared" si="150"/>
        <v>#N/A</v>
      </c>
      <c r="LR265" s="12">
        <f t="shared" si="145"/>
        <v>0</v>
      </c>
      <c r="LS265" s="10" cm="1">
        <f t="array" ref="LS265">INDEX(drag_functions_data,Q265,(2*$B$6)) * $B$7</f>
        <v>0</v>
      </c>
    </row>
    <row r="266" spans="17:331" x14ac:dyDescent="0.25">
      <c r="Q266" s="38">
        <f t="shared" si="148"/>
        <v>251</v>
      </c>
      <c r="R266" s="5"/>
      <c r="T266" s="25"/>
      <c r="U266" s="26"/>
      <c r="X266" s="25">
        <v>5.3301078892791818</v>
      </c>
      <c r="Y266" s="26">
        <v>0.49880201166116062</v>
      </c>
      <c r="AA266" s="4"/>
      <c r="AB266" s="5"/>
      <c r="AC266" s="4"/>
      <c r="AF266" s="5"/>
      <c r="AG266" s="4"/>
      <c r="AJ266" s="5"/>
      <c r="AK266" s="4"/>
      <c r="AN266" s="5"/>
      <c r="AO266" s="4"/>
      <c r="AR266" s="5"/>
      <c r="AS266" s="4"/>
      <c r="AT266" s="5"/>
      <c r="AU266" s="4"/>
      <c r="AV266" s="46"/>
      <c r="AW266" s="4"/>
      <c r="AX266" s="5"/>
      <c r="AY266" s="4"/>
      <c r="AZ266" s="5"/>
      <c r="BA266" s="4"/>
      <c r="BB266" s="5"/>
      <c r="BC266" s="4"/>
      <c r="BD266" s="5"/>
      <c r="BE266" s="4"/>
      <c r="BF266" s="5"/>
      <c r="BG266" s="4"/>
      <c r="BH266" s="5"/>
      <c r="BI266" s="4"/>
      <c r="BJ266" s="5"/>
      <c r="BK266" s="4"/>
      <c r="BL266" s="5"/>
      <c r="BM266" s="4"/>
      <c r="BN266" s="5"/>
      <c r="BO266" s="4"/>
      <c r="BR266" s="5"/>
      <c r="BS266" s="4"/>
      <c r="BV266" s="5"/>
      <c r="BW266" s="4"/>
      <c r="BZ266" s="5"/>
      <c r="CA266" s="4"/>
      <c r="CD266" s="5"/>
      <c r="CE266" s="4"/>
      <c r="CF266" s="5"/>
      <c r="CG266" s="4"/>
      <c r="CH266" s="5"/>
      <c r="CI266" s="4"/>
      <c r="CJ266" s="5"/>
      <c r="CL266" s="5"/>
      <c r="CN266" s="5"/>
      <c r="CO266" s="4"/>
      <c r="CP266" s="5"/>
      <c r="CQ266" s="4"/>
      <c r="CR266" s="5"/>
      <c r="CS266" s="4"/>
      <c r="CT266" s="5"/>
      <c r="CU266" s="4"/>
      <c r="CV266" s="5"/>
      <c r="CW266" s="4"/>
      <c r="CX266" s="5"/>
      <c r="CY266" s="4"/>
      <c r="CZ266" s="266"/>
      <c r="DA266" s="267"/>
      <c r="DB266" s="266"/>
      <c r="DC266" s="267"/>
      <c r="DD266" s="266"/>
      <c r="DE266" s="267"/>
      <c r="DF266" s="66"/>
      <c r="DG266" s="67"/>
      <c r="DH266" s="66"/>
      <c r="DI266" s="67"/>
      <c r="DJ266" s="66"/>
      <c r="DK266" s="67"/>
      <c r="DL266" s="66"/>
      <c r="DM266" s="67"/>
      <c r="DN266" s="66"/>
      <c r="DO266" s="67"/>
      <c r="DP266" s="66"/>
      <c r="DQ266" s="67"/>
      <c r="DR266" s="66"/>
      <c r="DS266" s="67"/>
      <c r="DT266" s="66"/>
      <c r="DU266" s="67"/>
      <c r="DV266" s="66"/>
      <c r="DW266" s="67"/>
      <c r="DX266" s="66"/>
      <c r="DY266" s="67"/>
      <c r="DZ266" s="66"/>
      <c r="EA266" s="67"/>
      <c r="EB266" s="66"/>
      <c r="EC266" s="67"/>
      <c r="ED266" s="66"/>
      <c r="EE266" s="67"/>
      <c r="EF266" s="66"/>
      <c r="EG266" s="67"/>
      <c r="EH266" s="66"/>
      <c r="EI266" s="67"/>
      <c r="EJ266" s="66"/>
      <c r="EK266" s="67"/>
      <c r="EL266" s="66"/>
      <c r="EM266" s="67"/>
      <c r="EN266" s="66"/>
      <c r="EO266" s="67"/>
      <c r="EP266" s="66"/>
      <c r="EQ266" s="67"/>
      <c r="ER266" s="66"/>
      <c r="ES266" s="67"/>
      <c r="ET266" s="66"/>
      <c r="EU266" s="67"/>
      <c r="EV266" s="66"/>
      <c r="EW266" s="67"/>
      <c r="EX266" s="66"/>
      <c r="EY266" s="67"/>
      <c r="EZ266" s="66"/>
      <c r="FA266" s="67"/>
      <c r="FB266" s="66"/>
      <c r="FC266" s="67"/>
      <c r="FD266" s="66"/>
      <c r="FE266" s="67"/>
      <c r="FF266" s="66"/>
      <c r="FG266" s="67"/>
      <c r="FH266" s="66"/>
      <c r="FI266" s="67"/>
      <c r="FJ266" s="66"/>
      <c r="FK266" s="67"/>
      <c r="FL266" s="66"/>
      <c r="FM266" s="67"/>
      <c r="FN266" s="66"/>
      <c r="FO266" s="67"/>
      <c r="FP266" s="66"/>
      <c r="FQ266" s="67"/>
      <c r="FR266" s="66"/>
      <c r="FS266" s="67"/>
      <c r="FT266" s="66"/>
      <c r="FU266" s="67"/>
      <c r="FV266" s="66"/>
      <c r="FW266" s="67"/>
      <c r="FX266" s="66"/>
      <c r="FY266" s="67"/>
      <c r="FZ266" s="66"/>
      <c r="GA266" s="67"/>
      <c r="GB266" s="66"/>
      <c r="GC266" s="67"/>
      <c r="GD266" s="66"/>
      <c r="GE266" s="67"/>
      <c r="GF266" s="66"/>
      <c r="GG266" s="67"/>
      <c r="GH266" s="66"/>
      <c r="GI266" s="67"/>
      <c r="GJ266" s="66"/>
      <c r="GK266" s="67"/>
      <c r="GL266" s="66"/>
      <c r="GM266" s="67"/>
      <c r="GN266" s="66"/>
      <c r="GO266" s="67"/>
      <c r="GP266" s="66"/>
      <c r="GQ266" s="67"/>
      <c r="GR266" s="66"/>
      <c r="GS266" s="67"/>
      <c r="GT266" s="66"/>
      <c r="GU266" s="67"/>
      <c r="GV266" s="66"/>
      <c r="GW266" s="67"/>
      <c r="GX266" s="66"/>
      <c r="GY266" s="67"/>
      <c r="GZ266" s="66"/>
      <c r="HA266" s="67"/>
      <c r="HB266" s="66"/>
      <c r="HC266" s="67"/>
      <c r="HD266" s="66"/>
      <c r="HE266" s="67"/>
      <c r="HF266" s="66"/>
      <c r="HG266" s="67"/>
      <c r="HH266" s="66"/>
      <c r="HI266" s="67"/>
      <c r="HJ266" s="66"/>
      <c r="HK266" s="67"/>
      <c r="HL266" s="66"/>
      <c r="HM266" s="67"/>
      <c r="HN266" s="66"/>
      <c r="HO266" s="67"/>
      <c r="HP266" s="66"/>
      <c r="HQ266" s="67"/>
      <c r="HR266" s="66"/>
      <c r="HS266" s="67"/>
      <c r="HT266" s="66"/>
      <c r="HU266" s="67"/>
      <c r="HV266" s="66"/>
      <c r="HW266" s="67"/>
      <c r="HX266" s="66"/>
      <c r="HY266" s="67"/>
      <c r="HZ266" s="66"/>
      <c r="IA266" s="67"/>
      <c r="IB266" s="66"/>
      <c r="IC266" s="67"/>
      <c r="ID266" s="66"/>
      <c r="IE266" s="67"/>
      <c r="IF266" s="66"/>
      <c r="IG266" s="67"/>
      <c r="IH266" s="66"/>
      <c r="II266" s="67"/>
      <c r="IJ266" s="66"/>
      <c r="IK266" s="67"/>
      <c r="IL266" s="66"/>
      <c r="IM266" s="67"/>
      <c r="IN266" s="66"/>
      <c r="IO266" s="67"/>
      <c r="IP266" s="66"/>
      <c r="IQ266" s="67"/>
      <c r="IR266" s="66"/>
      <c r="IS266" s="67"/>
      <c r="IT266" s="66"/>
      <c r="IU266" s="67"/>
      <c r="IV266" s="66"/>
      <c r="IW266" s="67"/>
      <c r="IX266" s="66"/>
      <c r="IY266" s="67"/>
      <c r="IZ266" s="66"/>
      <c r="JA266" s="67"/>
      <c r="JB266" s="66"/>
      <c r="JC266" s="67"/>
      <c r="JD266" s="66"/>
      <c r="JE266" s="67"/>
      <c r="JF266" s="66"/>
      <c r="JG266" s="67"/>
      <c r="JH266" s="66"/>
      <c r="JI266" s="67"/>
      <c r="JJ266" s="66"/>
      <c r="JK266" s="67"/>
      <c r="JL266" s="66"/>
      <c r="JM266" s="67"/>
      <c r="JN266" s="66"/>
      <c r="JO266" s="67"/>
      <c r="JP266" s="66"/>
      <c r="JQ266" s="67"/>
      <c r="JR266" s="66"/>
      <c r="JS266" s="67"/>
      <c r="JT266" s="66"/>
      <c r="JU266" s="67"/>
      <c r="JV266" s="66"/>
      <c r="JW266" s="67"/>
      <c r="JX266" s="66"/>
      <c r="JY266" s="67"/>
      <c r="JZ266" s="66"/>
      <c r="KA266" s="67"/>
      <c r="KB266" s="66"/>
      <c r="KC266" s="67"/>
      <c r="KD266" s="66"/>
      <c r="KE266" s="67"/>
      <c r="KF266" s="66"/>
      <c r="KG266" s="67"/>
      <c r="KH266" s="66"/>
      <c r="KI266" s="67"/>
      <c r="KJ266" s="66"/>
      <c r="KK266" s="67"/>
      <c r="KL266" s="66"/>
      <c r="KM266" s="67"/>
      <c r="KN266" s="66"/>
      <c r="KO266" s="67"/>
      <c r="KP266" s="66"/>
      <c r="KQ266" s="67"/>
      <c r="KR266" s="66"/>
      <c r="KS266" s="67"/>
      <c r="KT266" s="66"/>
      <c r="KU266" s="67"/>
      <c r="KV266" s="66"/>
      <c r="KW266" s="67"/>
      <c r="KX266" s="66"/>
      <c r="KY266" s="67"/>
      <c r="KZ266" s="66"/>
      <c r="LA266" s="67"/>
      <c r="LB266" s="66"/>
      <c r="LC266" s="67"/>
      <c r="LD266" s="66"/>
      <c r="LE266" s="67"/>
      <c r="LH266" s="3">
        <f t="shared" si="146"/>
        <v>5.3301078892791818</v>
      </c>
      <c r="LI266" s="10">
        <f t="shared" si="149"/>
        <v>0.49880201166116062</v>
      </c>
      <c r="LK266" s="12">
        <f t="shared" si="144"/>
        <v>5.3301078892791818</v>
      </c>
      <c r="LL266" s="10" cm="1">
        <f t="array" ref="LL266">INDEX(drag_functions_data,Q266,(2*chosen_drag_function))*$B$3</f>
        <v>0.49880201166116062</v>
      </c>
      <c r="LO266" s="3" t="e">
        <f t="shared" si="147"/>
        <v>#N/A</v>
      </c>
      <c r="LP266" s="10" t="e">
        <f t="shared" si="150"/>
        <v>#N/A</v>
      </c>
      <c r="LR266" s="12">
        <f t="shared" si="145"/>
        <v>0</v>
      </c>
      <c r="LS266" s="10" cm="1">
        <f t="array" ref="LS266">INDEX(drag_functions_data,Q266,(2*$B$6)) * $B$7</f>
        <v>0</v>
      </c>
    </row>
    <row r="267" spans="17:331" x14ac:dyDescent="0.25">
      <c r="Q267" s="38">
        <f t="shared" si="148"/>
        <v>252</v>
      </c>
      <c r="R267" s="5"/>
      <c r="T267" s="5"/>
      <c r="U267" s="4"/>
      <c r="X267" s="5"/>
      <c r="Y267" s="4"/>
      <c r="AA267" s="4"/>
      <c r="AB267" s="5"/>
      <c r="AC267" s="4"/>
      <c r="AF267" s="5"/>
      <c r="AG267" s="4"/>
      <c r="AJ267" s="5"/>
      <c r="AK267" s="4"/>
      <c r="AN267" s="5"/>
      <c r="AO267" s="4"/>
      <c r="AR267" s="5"/>
      <c r="AS267" s="4"/>
      <c r="AT267" s="5"/>
      <c r="AU267" s="4"/>
      <c r="AV267" s="46"/>
      <c r="AW267" s="4"/>
      <c r="AX267" s="5"/>
      <c r="AY267" s="4"/>
      <c r="AZ267" s="5"/>
      <c r="BA267" s="4"/>
      <c r="BB267" s="5"/>
      <c r="BC267" s="4"/>
      <c r="BD267" s="5"/>
      <c r="BE267" s="4"/>
      <c r="BF267" s="5"/>
      <c r="BG267" s="4"/>
      <c r="BH267" s="5"/>
      <c r="BI267" s="4"/>
      <c r="BJ267" s="5"/>
      <c r="BK267" s="4"/>
      <c r="BL267" s="5"/>
      <c r="BM267" s="4"/>
      <c r="BN267" s="5"/>
      <c r="BO267" s="4"/>
      <c r="BR267" s="5"/>
      <c r="BS267" s="4"/>
      <c r="BV267" s="5"/>
      <c r="BW267" s="4"/>
      <c r="BZ267" s="5"/>
      <c r="CA267" s="4"/>
      <c r="CD267" s="5"/>
      <c r="CE267" s="4"/>
      <c r="CF267" s="5"/>
      <c r="CG267" s="4"/>
      <c r="CH267" s="5"/>
      <c r="CI267" s="4"/>
      <c r="CJ267" s="5"/>
      <c r="CL267" s="5"/>
      <c r="CN267" s="5"/>
      <c r="CO267" s="4"/>
      <c r="CP267" s="5"/>
      <c r="CQ267" s="4"/>
      <c r="CR267" s="5"/>
      <c r="CS267" s="4"/>
      <c r="CT267" s="5"/>
      <c r="CU267" s="4"/>
      <c r="CV267" s="5"/>
      <c r="CW267" s="4"/>
      <c r="CX267" s="5"/>
      <c r="CY267" s="4"/>
      <c r="CZ267" s="266"/>
      <c r="DA267" s="267"/>
      <c r="DB267" s="266"/>
      <c r="DC267" s="267"/>
      <c r="DD267" s="266"/>
      <c r="DE267" s="267"/>
      <c r="DF267" s="66"/>
      <c r="DG267" s="67"/>
      <c r="DH267" s="66"/>
      <c r="DI267" s="67"/>
      <c r="DJ267" s="66"/>
      <c r="DK267" s="67"/>
      <c r="DL267" s="66"/>
      <c r="DM267" s="67"/>
      <c r="DN267" s="66"/>
      <c r="DO267" s="67"/>
      <c r="DP267" s="66"/>
      <c r="DQ267" s="67"/>
      <c r="DR267" s="66"/>
      <c r="DS267" s="67"/>
      <c r="DT267" s="66"/>
      <c r="DU267" s="67"/>
      <c r="DV267" s="66"/>
      <c r="DW267" s="67"/>
      <c r="DX267" s="66"/>
      <c r="DY267" s="67"/>
      <c r="DZ267" s="66"/>
      <c r="EA267" s="67"/>
      <c r="EB267" s="66"/>
      <c r="EC267" s="67"/>
      <c r="ED267" s="66"/>
      <c r="EE267" s="67"/>
      <c r="EF267" s="66"/>
      <c r="EG267" s="67"/>
      <c r="EH267" s="66"/>
      <c r="EI267" s="67"/>
      <c r="EJ267" s="66"/>
      <c r="EK267" s="67"/>
      <c r="EL267" s="66"/>
      <c r="EM267" s="67"/>
      <c r="EN267" s="66"/>
      <c r="EO267" s="67"/>
      <c r="EP267" s="66"/>
      <c r="EQ267" s="67"/>
      <c r="ER267" s="66"/>
      <c r="ES267" s="67"/>
      <c r="ET267" s="66"/>
      <c r="EU267" s="67"/>
      <c r="EV267" s="66"/>
      <c r="EW267" s="67"/>
      <c r="EX267" s="66"/>
      <c r="EY267" s="67"/>
      <c r="EZ267" s="66"/>
      <c r="FA267" s="67"/>
      <c r="FB267" s="66"/>
      <c r="FC267" s="67"/>
      <c r="FD267" s="66"/>
      <c r="FE267" s="67"/>
      <c r="FF267" s="66"/>
      <c r="FG267" s="67"/>
      <c r="FH267" s="66"/>
      <c r="FI267" s="67"/>
      <c r="FJ267" s="66"/>
      <c r="FK267" s="67"/>
      <c r="FL267" s="66"/>
      <c r="FM267" s="67"/>
      <c r="FN267" s="66"/>
      <c r="FO267" s="67"/>
      <c r="FP267" s="66"/>
      <c r="FQ267" s="67"/>
      <c r="FR267" s="66"/>
      <c r="FS267" s="67"/>
      <c r="FT267" s="66"/>
      <c r="FU267" s="67"/>
      <c r="FV267" s="66"/>
      <c r="FW267" s="67"/>
      <c r="FX267" s="66"/>
      <c r="FY267" s="67"/>
      <c r="FZ267" s="66"/>
      <c r="GA267" s="67"/>
      <c r="GB267" s="66"/>
      <c r="GC267" s="67"/>
      <c r="GD267" s="66"/>
      <c r="GE267" s="67"/>
      <c r="GF267" s="66"/>
      <c r="GG267" s="67"/>
      <c r="GH267" s="66"/>
      <c r="GI267" s="67"/>
      <c r="GJ267" s="66"/>
      <c r="GK267" s="67"/>
      <c r="GL267" s="66"/>
      <c r="GM267" s="67"/>
      <c r="GN267" s="66"/>
      <c r="GO267" s="67"/>
      <c r="GP267" s="66"/>
      <c r="GQ267" s="67"/>
      <c r="GR267" s="66"/>
      <c r="GS267" s="67"/>
      <c r="GT267" s="66"/>
      <c r="GU267" s="67"/>
      <c r="GV267" s="66"/>
      <c r="GW267" s="67"/>
      <c r="GX267" s="66"/>
      <c r="GY267" s="67"/>
      <c r="GZ267" s="66"/>
      <c r="HA267" s="67"/>
      <c r="HB267" s="66"/>
      <c r="HC267" s="67"/>
      <c r="HD267" s="66"/>
      <c r="HE267" s="67"/>
      <c r="HF267" s="66"/>
      <c r="HG267" s="67"/>
      <c r="HH267" s="66"/>
      <c r="HI267" s="67"/>
      <c r="HJ267" s="66"/>
      <c r="HK267" s="67"/>
      <c r="HL267" s="66"/>
      <c r="HM267" s="67"/>
      <c r="HN267" s="66"/>
      <c r="HO267" s="67"/>
      <c r="HP267" s="66"/>
      <c r="HQ267" s="67"/>
      <c r="HR267" s="66"/>
      <c r="HS267" s="67"/>
      <c r="HT267" s="66"/>
      <c r="HU267" s="67"/>
      <c r="HV267" s="66"/>
      <c r="HW267" s="67"/>
      <c r="HX267" s="66"/>
      <c r="HY267" s="67"/>
      <c r="HZ267" s="66"/>
      <c r="IA267" s="67"/>
      <c r="IB267" s="66"/>
      <c r="IC267" s="67"/>
      <c r="ID267" s="66"/>
      <c r="IE267" s="67"/>
      <c r="IF267" s="66"/>
      <c r="IG267" s="67"/>
      <c r="IH267" s="66"/>
      <c r="II267" s="67"/>
      <c r="IJ267" s="66"/>
      <c r="IK267" s="67"/>
      <c r="IL267" s="66"/>
      <c r="IM267" s="67"/>
      <c r="IN267" s="66"/>
      <c r="IO267" s="67"/>
      <c r="IP267" s="66"/>
      <c r="IQ267" s="67"/>
      <c r="IR267" s="66"/>
      <c r="IS267" s="67"/>
      <c r="IT267" s="66"/>
      <c r="IU267" s="67"/>
      <c r="IV267" s="66"/>
      <c r="IW267" s="67"/>
      <c r="IX267" s="66"/>
      <c r="IY267" s="67"/>
      <c r="IZ267" s="66"/>
      <c r="JA267" s="67"/>
      <c r="JB267" s="66"/>
      <c r="JC267" s="67"/>
      <c r="JD267" s="66"/>
      <c r="JE267" s="67"/>
      <c r="JF267" s="66"/>
      <c r="JG267" s="67"/>
      <c r="JH267" s="66"/>
      <c r="JI267" s="67"/>
      <c r="JJ267" s="66"/>
      <c r="JK267" s="67"/>
      <c r="JL267" s="66"/>
      <c r="JM267" s="67"/>
      <c r="JN267" s="66"/>
      <c r="JO267" s="67"/>
      <c r="JP267" s="66"/>
      <c r="JQ267" s="67"/>
      <c r="JR267" s="66"/>
      <c r="JS267" s="67"/>
      <c r="JT267" s="66"/>
      <c r="JU267" s="67"/>
      <c r="JV267" s="66"/>
      <c r="JW267" s="67"/>
      <c r="JX267" s="66"/>
      <c r="JY267" s="67"/>
      <c r="JZ267" s="66"/>
      <c r="KA267" s="67"/>
      <c r="KB267" s="66"/>
      <c r="KC267" s="67"/>
      <c r="KD267" s="66"/>
      <c r="KE267" s="67"/>
      <c r="KF267" s="66"/>
      <c r="KG267" s="67"/>
      <c r="KH267" s="66"/>
      <c r="KI267" s="67"/>
      <c r="KJ267" s="66"/>
      <c r="KK267" s="67"/>
      <c r="KL267" s="66"/>
      <c r="KM267" s="67"/>
      <c r="KN267" s="66"/>
      <c r="KO267" s="67"/>
      <c r="KP267" s="66"/>
      <c r="KQ267" s="67"/>
      <c r="KR267" s="66"/>
      <c r="KS267" s="67"/>
      <c r="KT267" s="66"/>
      <c r="KU267" s="67"/>
      <c r="KV267" s="66"/>
      <c r="KW267" s="67"/>
      <c r="KX267" s="66"/>
      <c r="KY267" s="67"/>
      <c r="KZ267" s="66"/>
      <c r="LA267" s="67"/>
      <c r="LB267" s="66"/>
      <c r="LC267" s="67"/>
      <c r="LD267" s="66"/>
      <c r="LE267" s="67"/>
      <c r="LH267" s="3" t="e">
        <f t="shared" si="146"/>
        <v>#N/A</v>
      </c>
      <c r="LI267" s="10" t="e">
        <f t="shared" si="149"/>
        <v>#N/A</v>
      </c>
      <c r="LK267" s="12">
        <f t="shared" si="144"/>
        <v>0</v>
      </c>
      <c r="LL267" s="10" cm="1">
        <f t="array" ref="LL267">INDEX(drag_functions_data,Q267,(2*chosen_drag_function))*$B$3</f>
        <v>0</v>
      </c>
      <c r="LO267" s="3" t="e">
        <f t="shared" si="147"/>
        <v>#N/A</v>
      </c>
      <c r="LP267" s="10" t="e">
        <f t="shared" si="150"/>
        <v>#N/A</v>
      </c>
      <c r="LR267" s="12">
        <f t="shared" si="145"/>
        <v>0</v>
      </c>
      <c r="LS267" s="10" cm="1">
        <f t="array" ref="LS267">INDEX(drag_functions_data,Q267,(2*$B$6)) * $B$7</f>
        <v>0</v>
      </c>
    </row>
    <row r="268" spans="17:331" x14ac:dyDescent="0.25">
      <c r="Q268" s="38">
        <f t="shared" si="148"/>
        <v>253</v>
      </c>
      <c r="R268" s="5"/>
      <c r="T268" s="5"/>
      <c r="U268" s="4"/>
      <c r="X268" s="5"/>
      <c r="Y268" s="4"/>
      <c r="AA268" s="4"/>
      <c r="AB268" s="5"/>
      <c r="AC268" s="4"/>
      <c r="AF268" s="5"/>
      <c r="AG268" s="4"/>
      <c r="AJ268" s="5"/>
      <c r="AK268" s="4"/>
      <c r="AN268" s="5"/>
      <c r="AO268" s="4"/>
      <c r="AR268" s="5"/>
      <c r="AS268" s="4"/>
      <c r="AT268" s="5"/>
      <c r="AU268" s="4"/>
      <c r="AV268" s="46"/>
      <c r="AW268" s="4"/>
      <c r="AX268" s="5"/>
      <c r="AY268" s="4"/>
      <c r="AZ268" s="5"/>
      <c r="BA268" s="4"/>
      <c r="BB268" s="5"/>
      <c r="BC268" s="4"/>
      <c r="BD268" s="5"/>
      <c r="BE268" s="4"/>
      <c r="BF268" s="5"/>
      <c r="BG268" s="4"/>
      <c r="BH268" s="5"/>
      <c r="BI268" s="4"/>
      <c r="BJ268" s="5"/>
      <c r="BK268" s="4"/>
      <c r="BL268" s="5"/>
      <c r="BM268" s="4"/>
      <c r="BN268" s="5"/>
      <c r="BO268" s="4"/>
      <c r="BR268" s="5"/>
      <c r="BS268" s="4"/>
      <c r="BV268" s="5"/>
      <c r="BW268" s="4"/>
      <c r="BZ268" s="5"/>
      <c r="CA268" s="4"/>
      <c r="CD268" s="5"/>
      <c r="CE268" s="4"/>
      <c r="CF268" s="5"/>
      <c r="CG268" s="4"/>
      <c r="CH268" s="5"/>
      <c r="CI268" s="4"/>
      <c r="CJ268" s="5"/>
      <c r="CL268" s="5"/>
      <c r="CN268" s="5"/>
      <c r="CO268" s="4"/>
      <c r="CP268" s="5"/>
      <c r="CQ268" s="4"/>
      <c r="CR268" s="5"/>
      <c r="CS268" s="4"/>
      <c r="CT268" s="5"/>
      <c r="CU268" s="4"/>
      <c r="CV268" s="5"/>
      <c r="CW268" s="4"/>
      <c r="CX268" s="5"/>
      <c r="CY268" s="4"/>
      <c r="CZ268" s="266"/>
      <c r="DA268" s="267"/>
      <c r="DB268" s="266"/>
      <c r="DC268" s="267"/>
      <c r="DD268" s="266"/>
      <c r="DE268" s="267"/>
      <c r="DF268" s="66"/>
      <c r="DG268" s="67"/>
      <c r="DH268" s="66"/>
      <c r="DI268" s="67"/>
      <c r="DJ268" s="66"/>
      <c r="DK268" s="67"/>
      <c r="DL268" s="66"/>
      <c r="DM268" s="67"/>
      <c r="DN268" s="66"/>
      <c r="DO268" s="67"/>
      <c r="DP268" s="66"/>
      <c r="DQ268" s="67"/>
      <c r="DR268" s="66"/>
      <c r="DS268" s="67"/>
      <c r="DT268" s="66"/>
      <c r="DU268" s="67"/>
      <c r="DV268" s="66"/>
      <c r="DW268" s="67"/>
      <c r="DX268" s="66"/>
      <c r="DY268" s="67"/>
      <c r="DZ268" s="66"/>
      <c r="EA268" s="67"/>
      <c r="EB268" s="66"/>
      <c r="EC268" s="67"/>
      <c r="ED268" s="66"/>
      <c r="EE268" s="67"/>
      <c r="EF268" s="66"/>
      <c r="EG268" s="67"/>
      <c r="EH268" s="66"/>
      <c r="EI268" s="67"/>
      <c r="EJ268" s="66"/>
      <c r="EK268" s="67"/>
      <c r="EL268" s="66"/>
      <c r="EM268" s="67"/>
      <c r="EN268" s="66"/>
      <c r="EO268" s="67"/>
      <c r="EP268" s="66"/>
      <c r="EQ268" s="67"/>
      <c r="ER268" s="66"/>
      <c r="ES268" s="67"/>
      <c r="ET268" s="66"/>
      <c r="EU268" s="67"/>
      <c r="EV268" s="66"/>
      <c r="EW268" s="67"/>
      <c r="EX268" s="66"/>
      <c r="EY268" s="67"/>
      <c r="EZ268" s="66"/>
      <c r="FA268" s="67"/>
      <c r="FB268" s="66"/>
      <c r="FC268" s="67"/>
      <c r="FD268" s="66"/>
      <c r="FE268" s="67"/>
      <c r="FF268" s="66"/>
      <c r="FG268" s="67"/>
      <c r="FH268" s="66"/>
      <c r="FI268" s="67"/>
      <c r="FJ268" s="66"/>
      <c r="FK268" s="67"/>
      <c r="FL268" s="66"/>
      <c r="FM268" s="67"/>
      <c r="FN268" s="66"/>
      <c r="FO268" s="67"/>
      <c r="FP268" s="66"/>
      <c r="FQ268" s="67"/>
      <c r="FR268" s="66"/>
      <c r="FS268" s="67"/>
      <c r="FT268" s="66"/>
      <c r="FU268" s="67"/>
      <c r="FV268" s="66"/>
      <c r="FW268" s="67"/>
      <c r="FX268" s="66"/>
      <c r="FY268" s="67"/>
      <c r="FZ268" s="66"/>
      <c r="GA268" s="67"/>
      <c r="GB268" s="66"/>
      <c r="GC268" s="67"/>
      <c r="GD268" s="66"/>
      <c r="GE268" s="67"/>
      <c r="GF268" s="66"/>
      <c r="GG268" s="67"/>
      <c r="GH268" s="66"/>
      <c r="GI268" s="67"/>
      <c r="GJ268" s="66"/>
      <c r="GK268" s="67"/>
      <c r="GL268" s="66"/>
      <c r="GM268" s="67"/>
      <c r="GN268" s="66"/>
      <c r="GO268" s="67"/>
      <c r="GP268" s="66"/>
      <c r="GQ268" s="67"/>
      <c r="GR268" s="66"/>
      <c r="GS268" s="67"/>
      <c r="GT268" s="66"/>
      <c r="GU268" s="67"/>
      <c r="GV268" s="66"/>
      <c r="GW268" s="67"/>
      <c r="GX268" s="66"/>
      <c r="GY268" s="67"/>
      <c r="GZ268" s="66"/>
      <c r="HA268" s="67"/>
      <c r="HB268" s="66"/>
      <c r="HC268" s="67"/>
      <c r="HD268" s="66"/>
      <c r="HE268" s="67"/>
      <c r="HF268" s="66"/>
      <c r="HG268" s="67"/>
      <c r="HH268" s="66"/>
      <c r="HI268" s="67"/>
      <c r="HJ268" s="66"/>
      <c r="HK268" s="67"/>
      <c r="HL268" s="66"/>
      <c r="HM268" s="67"/>
      <c r="HN268" s="66"/>
      <c r="HO268" s="67"/>
      <c r="HP268" s="66"/>
      <c r="HQ268" s="67"/>
      <c r="HR268" s="66"/>
      <c r="HS268" s="67"/>
      <c r="HT268" s="66"/>
      <c r="HU268" s="67"/>
      <c r="HV268" s="66"/>
      <c r="HW268" s="67"/>
      <c r="HX268" s="66"/>
      <c r="HY268" s="67"/>
      <c r="HZ268" s="66"/>
      <c r="IA268" s="67"/>
      <c r="IB268" s="66"/>
      <c r="IC268" s="67"/>
      <c r="ID268" s="66"/>
      <c r="IE268" s="67"/>
      <c r="IF268" s="66"/>
      <c r="IG268" s="67"/>
      <c r="IH268" s="66"/>
      <c r="II268" s="67"/>
      <c r="IJ268" s="66"/>
      <c r="IK268" s="67"/>
      <c r="IL268" s="66"/>
      <c r="IM268" s="67"/>
      <c r="IN268" s="66"/>
      <c r="IO268" s="67"/>
      <c r="IP268" s="66"/>
      <c r="IQ268" s="67"/>
      <c r="IR268" s="66"/>
      <c r="IS268" s="67"/>
      <c r="IT268" s="66"/>
      <c r="IU268" s="67"/>
      <c r="IV268" s="66"/>
      <c r="IW268" s="67"/>
      <c r="IX268" s="66"/>
      <c r="IY268" s="67"/>
      <c r="IZ268" s="66"/>
      <c r="JA268" s="67"/>
      <c r="JB268" s="66"/>
      <c r="JC268" s="67"/>
      <c r="JD268" s="66"/>
      <c r="JE268" s="67"/>
      <c r="JF268" s="66"/>
      <c r="JG268" s="67"/>
      <c r="JH268" s="66"/>
      <c r="JI268" s="67"/>
      <c r="JJ268" s="66"/>
      <c r="JK268" s="67"/>
      <c r="JL268" s="66"/>
      <c r="JM268" s="67"/>
      <c r="JN268" s="66"/>
      <c r="JO268" s="67"/>
      <c r="JP268" s="66"/>
      <c r="JQ268" s="67"/>
      <c r="JR268" s="66"/>
      <c r="JS268" s="67"/>
      <c r="JT268" s="66"/>
      <c r="JU268" s="67"/>
      <c r="JV268" s="66"/>
      <c r="JW268" s="67"/>
      <c r="JX268" s="66"/>
      <c r="JY268" s="67"/>
      <c r="JZ268" s="66"/>
      <c r="KA268" s="67"/>
      <c r="KB268" s="66"/>
      <c r="KC268" s="67"/>
      <c r="KD268" s="66"/>
      <c r="KE268" s="67"/>
      <c r="KF268" s="66"/>
      <c r="KG268" s="67"/>
      <c r="KH268" s="66"/>
      <c r="KI268" s="67"/>
      <c r="KJ268" s="66"/>
      <c r="KK268" s="67"/>
      <c r="KL268" s="66"/>
      <c r="KM268" s="67"/>
      <c r="KN268" s="66"/>
      <c r="KO268" s="67"/>
      <c r="KP268" s="66"/>
      <c r="KQ268" s="67"/>
      <c r="KR268" s="66"/>
      <c r="KS268" s="67"/>
      <c r="KT268" s="66"/>
      <c r="KU268" s="67"/>
      <c r="KV268" s="66"/>
      <c r="KW268" s="67"/>
      <c r="KX268" s="66"/>
      <c r="KY268" s="67"/>
      <c r="KZ268" s="66"/>
      <c r="LA268" s="67"/>
      <c r="LB268" s="66"/>
      <c r="LC268" s="67"/>
      <c r="LD268" s="66"/>
      <c r="LE268" s="67"/>
      <c r="LH268" s="3" t="e">
        <f t="shared" si="146"/>
        <v>#N/A</v>
      </c>
      <c r="LI268" s="10" t="e">
        <f t="shared" si="149"/>
        <v>#N/A</v>
      </c>
      <c r="LK268" s="12">
        <f t="shared" si="144"/>
        <v>0</v>
      </c>
      <c r="LL268" s="10" cm="1">
        <f t="array" ref="LL268">INDEX(drag_functions_data,Q268,(2*chosen_drag_function))*$B$3</f>
        <v>0</v>
      </c>
      <c r="LO268" s="3" t="e">
        <f t="shared" si="147"/>
        <v>#N/A</v>
      </c>
      <c r="LP268" s="10" t="e">
        <f t="shared" si="150"/>
        <v>#N/A</v>
      </c>
      <c r="LR268" s="12">
        <f t="shared" si="145"/>
        <v>0</v>
      </c>
      <c r="LS268" s="10" cm="1">
        <f t="array" ref="LS268">INDEX(drag_functions_data,Q268,(2*$B$6)) * $B$7</f>
        <v>0</v>
      </c>
    </row>
    <row r="269" spans="17:331" x14ac:dyDescent="0.25">
      <c r="Q269" s="38">
        <f t="shared" si="148"/>
        <v>254</v>
      </c>
      <c r="R269" s="5"/>
      <c r="T269" s="5"/>
      <c r="U269" s="4"/>
      <c r="X269" s="5"/>
      <c r="Y269" s="4"/>
      <c r="AA269" s="4"/>
      <c r="AB269" s="5"/>
      <c r="AC269" s="4"/>
      <c r="AF269" s="5"/>
      <c r="AG269" s="4"/>
      <c r="AJ269" s="5"/>
      <c r="AK269" s="4"/>
      <c r="AN269" s="5"/>
      <c r="AO269" s="4"/>
      <c r="AR269" s="5"/>
      <c r="AS269" s="4"/>
      <c r="AT269" s="5"/>
      <c r="AU269" s="4"/>
      <c r="AV269" s="46"/>
      <c r="AW269" s="4"/>
      <c r="AX269" s="5"/>
      <c r="AY269" s="4"/>
      <c r="AZ269" s="5"/>
      <c r="BA269" s="4"/>
      <c r="BB269" s="5"/>
      <c r="BC269" s="4"/>
      <c r="BD269" s="5"/>
      <c r="BE269" s="4"/>
      <c r="BF269" s="5"/>
      <c r="BG269" s="4"/>
      <c r="BH269" s="5"/>
      <c r="BI269" s="4"/>
      <c r="BJ269" s="5"/>
      <c r="BK269" s="4"/>
      <c r="BL269" s="5"/>
      <c r="BM269" s="4"/>
      <c r="BN269" s="5"/>
      <c r="BO269" s="4"/>
      <c r="BR269" s="5"/>
      <c r="BS269" s="4"/>
      <c r="BV269" s="5"/>
      <c r="BW269" s="4"/>
      <c r="BZ269" s="5"/>
      <c r="CA269" s="4"/>
      <c r="CD269" s="5"/>
      <c r="CE269" s="4"/>
      <c r="CF269" s="5"/>
      <c r="CG269" s="4"/>
      <c r="CH269" s="5"/>
      <c r="CI269" s="4"/>
      <c r="CJ269" s="5"/>
      <c r="CL269" s="5"/>
      <c r="CN269" s="5"/>
      <c r="CO269" s="4"/>
      <c r="CP269" s="5"/>
      <c r="CQ269" s="4"/>
      <c r="CR269" s="5"/>
      <c r="CS269" s="4"/>
      <c r="CT269" s="5"/>
      <c r="CU269" s="4"/>
      <c r="CV269" s="5"/>
      <c r="CW269" s="4"/>
      <c r="CX269" s="5"/>
      <c r="CY269" s="4"/>
      <c r="CZ269" s="266"/>
      <c r="DA269" s="267"/>
      <c r="DB269" s="266"/>
      <c r="DC269" s="267"/>
      <c r="DD269" s="266"/>
      <c r="DE269" s="267"/>
      <c r="DF269" s="66"/>
      <c r="DG269" s="67"/>
      <c r="DH269" s="66"/>
      <c r="DI269" s="67"/>
      <c r="DJ269" s="66"/>
      <c r="DK269" s="67"/>
      <c r="DL269" s="66"/>
      <c r="DM269" s="67"/>
      <c r="DN269" s="66"/>
      <c r="DO269" s="67"/>
      <c r="DP269" s="66"/>
      <c r="DQ269" s="67"/>
      <c r="DR269" s="66"/>
      <c r="DS269" s="67"/>
      <c r="DT269" s="66"/>
      <c r="DU269" s="67"/>
      <c r="DV269" s="66"/>
      <c r="DW269" s="67"/>
      <c r="DX269" s="66"/>
      <c r="DY269" s="67"/>
      <c r="DZ269" s="66"/>
      <c r="EA269" s="67"/>
      <c r="EB269" s="66"/>
      <c r="EC269" s="67"/>
      <c r="ED269" s="66"/>
      <c r="EE269" s="67"/>
      <c r="EF269" s="66"/>
      <c r="EG269" s="67"/>
      <c r="EH269" s="66"/>
      <c r="EI269" s="67"/>
      <c r="EJ269" s="66"/>
      <c r="EK269" s="67"/>
      <c r="EL269" s="66"/>
      <c r="EM269" s="67"/>
      <c r="EN269" s="66"/>
      <c r="EO269" s="67"/>
      <c r="EP269" s="66"/>
      <c r="EQ269" s="67"/>
      <c r="ER269" s="66"/>
      <c r="ES269" s="67"/>
      <c r="ET269" s="66"/>
      <c r="EU269" s="67"/>
      <c r="EV269" s="66"/>
      <c r="EW269" s="67"/>
      <c r="EX269" s="66"/>
      <c r="EY269" s="67"/>
      <c r="EZ269" s="66"/>
      <c r="FA269" s="67"/>
      <c r="FB269" s="66"/>
      <c r="FC269" s="67"/>
      <c r="FD269" s="66"/>
      <c r="FE269" s="67"/>
      <c r="FF269" s="66"/>
      <c r="FG269" s="67"/>
      <c r="FH269" s="66"/>
      <c r="FI269" s="67"/>
      <c r="FJ269" s="66"/>
      <c r="FK269" s="67"/>
      <c r="FL269" s="66"/>
      <c r="FM269" s="67"/>
      <c r="FN269" s="66"/>
      <c r="FO269" s="67"/>
      <c r="FP269" s="66"/>
      <c r="FQ269" s="67"/>
      <c r="FR269" s="66"/>
      <c r="FS269" s="67"/>
      <c r="FT269" s="66"/>
      <c r="FU269" s="67"/>
      <c r="FV269" s="66"/>
      <c r="FW269" s="67"/>
      <c r="FX269" s="66"/>
      <c r="FY269" s="67"/>
      <c r="FZ269" s="66"/>
      <c r="GA269" s="67"/>
      <c r="GB269" s="66"/>
      <c r="GC269" s="67"/>
      <c r="GD269" s="66"/>
      <c r="GE269" s="67"/>
      <c r="GF269" s="66"/>
      <c r="GG269" s="67"/>
      <c r="GH269" s="66"/>
      <c r="GI269" s="67"/>
      <c r="GJ269" s="66"/>
      <c r="GK269" s="67"/>
      <c r="GL269" s="66"/>
      <c r="GM269" s="67"/>
      <c r="GN269" s="66"/>
      <c r="GO269" s="67"/>
      <c r="GP269" s="66"/>
      <c r="GQ269" s="67"/>
      <c r="GR269" s="66"/>
      <c r="GS269" s="67"/>
      <c r="GT269" s="66"/>
      <c r="GU269" s="67"/>
      <c r="GV269" s="66"/>
      <c r="GW269" s="67"/>
      <c r="GX269" s="66"/>
      <c r="GY269" s="67"/>
      <c r="GZ269" s="66"/>
      <c r="HA269" s="67"/>
      <c r="HB269" s="66"/>
      <c r="HC269" s="67"/>
      <c r="HD269" s="66"/>
      <c r="HE269" s="67"/>
      <c r="HF269" s="66"/>
      <c r="HG269" s="67"/>
      <c r="HH269" s="66"/>
      <c r="HI269" s="67"/>
      <c r="HJ269" s="66"/>
      <c r="HK269" s="67"/>
      <c r="HL269" s="66"/>
      <c r="HM269" s="67"/>
      <c r="HN269" s="66"/>
      <c r="HO269" s="67"/>
      <c r="HP269" s="66"/>
      <c r="HQ269" s="67"/>
      <c r="HR269" s="66"/>
      <c r="HS269" s="67"/>
      <c r="HT269" s="66"/>
      <c r="HU269" s="67"/>
      <c r="HV269" s="66"/>
      <c r="HW269" s="67"/>
      <c r="HX269" s="66"/>
      <c r="HY269" s="67"/>
      <c r="HZ269" s="66"/>
      <c r="IA269" s="67"/>
      <c r="IB269" s="66"/>
      <c r="IC269" s="67"/>
      <c r="ID269" s="66"/>
      <c r="IE269" s="67"/>
      <c r="IF269" s="66"/>
      <c r="IG269" s="67"/>
      <c r="IH269" s="66"/>
      <c r="II269" s="67"/>
      <c r="IJ269" s="66"/>
      <c r="IK269" s="67"/>
      <c r="IL269" s="66"/>
      <c r="IM269" s="67"/>
      <c r="IN269" s="66"/>
      <c r="IO269" s="67"/>
      <c r="IP269" s="66"/>
      <c r="IQ269" s="67"/>
      <c r="IR269" s="66"/>
      <c r="IS269" s="67"/>
      <c r="IT269" s="66"/>
      <c r="IU269" s="67"/>
      <c r="IV269" s="66"/>
      <c r="IW269" s="67"/>
      <c r="IX269" s="66"/>
      <c r="IY269" s="67"/>
      <c r="IZ269" s="66"/>
      <c r="JA269" s="67"/>
      <c r="JB269" s="66"/>
      <c r="JC269" s="67"/>
      <c r="JD269" s="66"/>
      <c r="JE269" s="67"/>
      <c r="JF269" s="66"/>
      <c r="JG269" s="67"/>
      <c r="JH269" s="66"/>
      <c r="JI269" s="67"/>
      <c r="JJ269" s="66"/>
      <c r="JK269" s="67"/>
      <c r="JL269" s="66"/>
      <c r="JM269" s="67"/>
      <c r="JN269" s="66"/>
      <c r="JO269" s="67"/>
      <c r="JP269" s="66"/>
      <c r="JQ269" s="67"/>
      <c r="JR269" s="66"/>
      <c r="JS269" s="67"/>
      <c r="JT269" s="66"/>
      <c r="JU269" s="67"/>
      <c r="JV269" s="66"/>
      <c r="JW269" s="67"/>
      <c r="JX269" s="66"/>
      <c r="JY269" s="67"/>
      <c r="JZ269" s="66"/>
      <c r="KA269" s="67"/>
      <c r="KB269" s="66"/>
      <c r="KC269" s="67"/>
      <c r="KD269" s="66"/>
      <c r="KE269" s="67"/>
      <c r="KF269" s="66"/>
      <c r="KG269" s="67"/>
      <c r="KH269" s="66"/>
      <c r="KI269" s="67"/>
      <c r="KJ269" s="66"/>
      <c r="KK269" s="67"/>
      <c r="KL269" s="66"/>
      <c r="KM269" s="67"/>
      <c r="KN269" s="66"/>
      <c r="KO269" s="67"/>
      <c r="KP269" s="66"/>
      <c r="KQ269" s="67"/>
      <c r="KR269" s="66"/>
      <c r="KS269" s="67"/>
      <c r="KT269" s="66"/>
      <c r="KU269" s="67"/>
      <c r="KV269" s="66"/>
      <c r="KW269" s="67"/>
      <c r="KX269" s="66"/>
      <c r="KY269" s="67"/>
      <c r="KZ269" s="66"/>
      <c r="LA269" s="67"/>
      <c r="LB269" s="66"/>
      <c r="LC269" s="67"/>
      <c r="LD269" s="66"/>
      <c r="LE269" s="67"/>
      <c r="LH269" s="3" t="e">
        <f t="shared" si="146"/>
        <v>#N/A</v>
      </c>
      <c r="LI269" s="10" t="e">
        <f t="shared" si="149"/>
        <v>#N/A</v>
      </c>
      <c r="LK269" s="12">
        <f t="shared" si="144"/>
        <v>0</v>
      </c>
      <c r="LL269" s="10" cm="1">
        <f t="array" ref="LL269">INDEX(drag_functions_data,Q269,(2*chosen_drag_function))*$B$3</f>
        <v>0</v>
      </c>
      <c r="LO269" s="3" t="e">
        <f t="shared" si="147"/>
        <v>#N/A</v>
      </c>
      <c r="LP269" s="10" t="e">
        <f t="shared" si="150"/>
        <v>#N/A</v>
      </c>
      <c r="LR269" s="12">
        <f t="shared" si="145"/>
        <v>0</v>
      </c>
      <c r="LS269" s="10" cm="1">
        <f t="array" ref="LS269">INDEX(drag_functions_data,Q269,(2*$B$6)) * $B$7</f>
        <v>0</v>
      </c>
    </row>
    <row r="270" spans="17:331" x14ac:dyDescent="0.25">
      <c r="Q270" s="38">
        <f t="shared" si="148"/>
        <v>255</v>
      </c>
      <c r="R270" s="5"/>
      <c r="T270" s="5"/>
      <c r="U270" s="4"/>
      <c r="X270" s="5"/>
      <c r="Y270" s="4"/>
      <c r="AA270" s="4"/>
      <c r="AB270" s="5"/>
      <c r="AC270" s="4"/>
      <c r="AF270" s="5"/>
      <c r="AG270" s="4"/>
      <c r="AJ270" s="5"/>
      <c r="AK270" s="4"/>
      <c r="AN270" s="5"/>
      <c r="AO270" s="4"/>
      <c r="AR270" s="5"/>
      <c r="AS270" s="4"/>
      <c r="AT270" s="5"/>
      <c r="AU270" s="4"/>
      <c r="AV270" s="46"/>
      <c r="AW270" s="4"/>
      <c r="AX270" s="5"/>
      <c r="AY270" s="4"/>
      <c r="AZ270" s="5"/>
      <c r="BA270" s="4"/>
      <c r="BB270" s="5"/>
      <c r="BC270" s="4"/>
      <c r="BD270" s="5"/>
      <c r="BE270" s="4"/>
      <c r="BF270" s="5"/>
      <c r="BG270" s="4"/>
      <c r="BH270" s="5"/>
      <c r="BI270" s="4"/>
      <c r="BJ270" s="5"/>
      <c r="BK270" s="4"/>
      <c r="BL270" s="5"/>
      <c r="BM270" s="4"/>
      <c r="BN270" s="5"/>
      <c r="BO270" s="4"/>
      <c r="BR270" s="5"/>
      <c r="BS270" s="4"/>
      <c r="BV270" s="5"/>
      <c r="BW270" s="4"/>
      <c r="BZ270" s="5"/>
      <c r="CA270" s="4"/>
      <c r="CD270" s="5"/>
      <c r="CE270" s="4"/>
      <c r="CF270" s="5"/>
      <c r="CG270" s="4"/>
      <c r="CH270" s="5"/>
      <c r="CI270" s="4"/>
      <c r="CJ270" s="5"/>
      <c r="CL270" s="5"/>
      <c r="CN270" s="5"/>
      <c r="CO270" s="4"/>
      <c r="CP270" s="5"/>
      <c r="CQ270" s="4"/>
      <c r="CR270" s="5"/>
      <c r="CS270" s="4"/>
      <c r="CT270" s="5"/>
      <c r="CU270" s="4"/>
      <c r="CV270" s="5"/>
      <c r="CW270" s="4"/>
      <c r="CX270" s="5"/>
      <c r="CY270" s="4"/>
      <c r="CZ270" s="266"/>
      <c r="DA270" s="267"/>
      <c r="DB270" s="266"/>
      <c r="DC270" s="267"/>
      <c r="DD270" s="266"/>
      <c r="DE270" s="267"/>
      <c r="DF270" s="66"/>
      <c r="DG270" s="67"/>
      <c r="DH270" s="66"/>
      <c r="DI270" s="67"/>
      <c r="DJ270" s="66"/>
      <c r="DK270" s="67"/>
      <c r="DL270" s="66"/>
      <c r="DM270" s="67"/>
      <c r="DN270" s="66"/>
      <c r="DO270" s="67"/>
      <c r="DP270" s="66"/>
      <c r="DQ270" s="67"/>
      <c r="DR270" s="66"/>
      <c r="DS270" s="67"/>
      <c r="DT270" s="66"/>
      <c r="DU270" s="67"/>
      <c r="DV270" s="66"/>
      <c r="DW270" s="67"/>
      <c r="DX270" s="66"/>
      <c r="DY270" s="67"/>
      <c r="DZ270" s="66"/>
      <c r="EA270" s="67"/>
      <c r="EB270" s="66"/>
      <c r="EC270" s="67"/>
      <c r="ED270" s="66"/>
      <c r="EE270" s="67"/>
      <c r="EF270" s="66"/>
      <c r="EG270" s="67"/>
      <c r="EH270" s="66"/>
      <c r="EI270" s="67"/>
      <c r="EJ270" s="66"/>
      <c r="EK270" s="67"/>
      <c r="EL270" s="66"/>
      <c r="EM270" s="67"/>
      <c r="EN270" s="66"/>
      <c r="EO270" s="67"/>
      <c r="EP270" s="66"/>
      <c r="EQ270" s="67"/>
      <c r="ER270" s="66"/>
      <c r="ES270" s="67"/>
      <c r="ET270" s="66"/>
      <c r="EU270" s="67"/>
      <c r="EV270" s="66"/>
      <c r="EW270" s="67"/>
      <c r="EX270" s="66"/>
      <c r="EY270" s="67"/>
      <c r="EZ270" s="66"/>
      <c r="FA270" s="67"/>
      <c r="FB270" s="66"/>
      <c r="FC270" s="67"/>
      <c r="FD270" s="66"/>
      <c r="FE270" s="67"/>
      <c r="FF270" s="66"/>
      <c r="FG270" s="67"/>
      <c r="FH270" s="66"/>
      <c r="FI270" s="67"/>
      <c r="FJ270" s="66"/>
      <c r="FK270" s="67"/>
      <c r="FL270" s="66"/>
      <c r="FM270" s="67"/>
      <c r="FN270" s="66"/>
      <c r="FO270" s="67"/>
      <c r="FP270" s="66"/>
      <c r="FQ270" s="67"/>
      <c r="FR270" s="66"/>
      <c r="FS270" s="67"/>
      <c r="FT270" s="66"/>
      <c r="FU270" s="67"/>
      <c r="FV270" s="66"/>
      <c r="FW270" s="67"/>
      <c r="FX270" s="66"/>
      <c r="FY270" s="67"/>
      <c r="FZ270" s="66"/>
      <c r="GA270" s="67"/>
      <c r="GB270" s="66"/>
      <c r="GC270" s="67"/>
      <c r="GD270" s="66"/>
      <c r="GE270" s="67"/>
      <c r="GF270" s="66"/>
      <c r="GG270" s="67"/>
      <c r="GH270" s="66"/>
      <c r="GI270" s="67"/>
      <c r="GJ270" s="66"/>
      <c r="GK270" s="67"/>
      <c r="GL270" s="66"/>
      <c r="GM270" s="67"/>
      <c r="GN270" s="66"/>
      <c r="GO270" s="67"/>
      <c r="GP270" s="66"/>
      <c r="GQ270" s="67"/>
      <c r="GR270" s="66"/>
      <c r="GS270" s="67"/>
      <c r="GT270" s="66"/>
      <c r="GU270" s="67"/>
      <c r="GV270" s="66"/>
      <c r="GW270" s="67"/>
      <c r="GX270" s="66"/>
      <c r="GY270" s="67"/>
      <c r="GZ270" s="66"/>
      <c r="HA270" s="67"/>
      <c r="HB270" s="66"/>
      <c r="HC270" s="67"/>
      <c r="HD270" s="66"/>
      <c r="HE270" s="67"/>
      <c r="HF270" s="66"/>
      <c r="HG270" s="67"/>
      <c r="HH270" s="66"/>
      <c r="HI270" s="67"/>
      <c r="HJ270" s="66"/>
      <c r="HK270" s="67"/>
      <c r="HL270" s="66"/>
      <c r="HM270" s="67"/>
      <c r="HN270" s="66"/>
      <c r="HO270" s="67"/>
      <c r="HP270" s="66"/>
      <c r="HQ270" s="67"/>
      <c r="HR270" s="66"/>
      <c r="HS270" s="67"/>
      <c r="HT270" s="66"/>
      <c r="HU270" s="67"/>
      <c r="HV270" s="66"/>
      <c r="HW270" s="67"/>
      <c r="HX270" s="66"/>
      <c r="HY270" s="67"/>
      <c r="HZ270" s="66"/>
      <c r="IA270" s="67"/>
      <c r="IB270" s="66"/>
      <c r="IC270" s="67"/>
      <c r="ID270" s="66"/>
      <c r="IE270" s="67"/>
      <c r="IF270" s="66"/>
      <c r="IG270" s="67"/>
      <c r="IH270" s="66"/>
      <c r="II270" s="67"/>
      <c r="IJ270" s="66"/>
      <c r="IK270" s="67"/>
      <c r="IL270" s="66"/>
      <c r="IM270" s="67"/>
      <c r="IN270" s="66"/>
      <c r="IO270" s="67"/>
      <c r="IP270" s="66"/>
      <c r="IQ270" s="67"/>
      <c r="IR270" s="66"/>
      <c r="IS270" s="67"/>
      <c r="IT270" s="66"/>
      <c r="IU270" s="67"/>
      <c r="IV270" s="66"/>
      <c r="IW270" s="67"/>
      <c r="IX270" s="66"/>
      <c r="IY270" s="67"/>
      <c r="IZ270" s="66"/>
      <c r="JA270" s="67"/>
      <c r="JB270" s="66"/>
      <c r="JC270" s="67"/>
      <c r="JD270" s="66"/>
      <c r="JE270" s="67"/>
      <c r="JF270" s="66"/>
      <c r="JG270" s="67"/>
      <c r="JH270" s="66"/>
      <c r="JI270" s="67"/>
      <c r="JJ270" s="66"/>
      <c r="JK270" s="67"/>
      <c r="JL270" s="66"/>
      <c r="JM270" s="67"/>
      <c r="JN270" s="66"/>
      <c r="JO270" s="67"/>
      <c r="JP270" s="66"/>
      <c r="JQ270" s="67"/>
      <c r="JR270" s="66"/>
      <c r="JS270" s="67"/>
      <c r="JT270" s="66"/>
      <c r="JU270" s="67"/>
      <c r="JV270" s="66"/>
      <c r="JW270" s="67"/>
      <c r="JX270" s="66"/>
      <c r="JY270" s="67"/>
      <c r="JZ270" s="66"/>
      <c r="KA270" s="67"/>
      <c r="KB270" s="66"/>
      <c r="KC270" s="67"/>
      <c r="KD270" s="66"/>
      <c r="KE270" s="67"/>
      <c r="KF270" s="66"/>
      <c r="KG270" s="67"/>
      <c r="KH270" s="66"/>
      <c r="KI270" s="67"/>
      <c r="KJ270" s="66"/>
      <c r="KK270" s="67"/>
      <c r="KL270" s="66"/>
      <c r="KM270" s="67"/>
      <c r="KN270" s="66"/>
      <c r="KO270" s="67"/>
      <c r="KP270" s="66"/>
      <c r="KQ270" s="67"/>
      <c r="KR270" s="66"/>
      <c r="KS270" s="67"/>
      <c r="KT270" s="66"/>
      <c r="KU270" s="67"/>
      <c r="KV270" s="66"/>
      <c r="KW270" s="67"/>
      <c r="KX270" s="66"/>
      <c r="KY270" s="67"/>
      <c r="KZ270" s="66"/>
      <c r="LA270" s="67"/>
      <c r="LB270" s="66"/>
      <c r="LC270" s="67"/>
      <c r="LD270" s="66"/>
      <c r="LE270" s="67"/>
      <c r="LH270" s="3" t="e">
        <f t="shared" si="146"/>
        <v>#N/A</v>
      </c>
      <c r="LI270" s="10" t="e">
        <f t="shared" si="149"/>
        <v>#N/A</v>
      </c>
      <c r="LK270" s="12">
        <f t="shared" si="144"/>
        <v>0</v>
      </c>
      <c r="LL270" s="10" cm="1">
        <f t="array" ref="LL270">INDEX(drag_functions_data,Q270,(2*chosen_drag_function))*$B$3</f>
        <v>0</v>
      </c>
      <c r="LO270" s="3" t="e">
        <f t="shared" si="147"/>
        <v>#N/A</v>
      </c>
      <c r="LP270" s="10" t="e">
        <f t="shared" si="150"/>
        <v>#N/A</v>
      </c>
      <c r="LR270" s="12">
        <f t="shared" si="145"/>
        <v>0</v>
      </c>
      <c r="LS270" s="10" cm="1">
        <f t="array" ref="LS270">INDEX(drag_functions_data,Q270,(2*$B$6)) * $B$7</f>
        <v>0</v>
      </c>
    </row>
    <row r="271" spans="17:331" ht="15.75" thickBot="1" x14ac:dyDescent="0.3">
      <c r="Q271" s="40">
        <f t="shared" si="148"/>
        <v>256</v>
      </c>
      <c r="R271" s="6"/>
      <c r="S271" s="7"/>
      <c r="T271" s="6"/>
      <c r="U271" s="8"/>
      <c r="V271" s="7"/>
      <c r="W271" s="7"/>
      <c r="X271" s="6"/>
      <c r="Y271" s="8"/>
      <c r="Z271" s="7"/>
      <c r="AA271" s="8"/>
      <c r="AB271" s="6"/>
      <c r="AC271" s="8"/>
      <c r="AD271" s="7"/>
      <c r="AE271" s="7"/>
      <c r="AF271" s="6"/>
      <c r="AG271" s="8"/>
      <c r="AH271" s="7"/>
      <c r="AI271" s="7"/>
      <c r="AJ271" s="6"/>
      <c r="AK271" s="8"/>
      <c r="AL271" s="7"/>
      <c r="AM271" s="7"/>
      <c r="AN271" s="6"/>
      <c r="AO271" s="8"/>
      <c r="AP271" s="7"/>
      <c r="AQ271" s="7"/>
      <c r="AR271" s="6"/>
      <c r="AS271" s="8"/>
      <c r="AT271" s="6"/>
      <c r="AU271" s="8"/>
      <c r="AV271" s="47"/>
      <c r="AW271" s="8"/>
      <c r="AX271" s="6"/>
      <c r="AY271" s="8"/>
      <c r="AZ271" s="6"/>
      <c r="BA271" s="8"/>
      <c r="BB271" s="6"/>
      <c r="BC271" s="8"/>
      <c r="BD271" s="6"/>
      <c r="BE271" s="8"/>
      <c r="BF271" s="6"/>
      <c r="BG271" s="8"/>
      <c r="BH271" s="6"/>
      <c r="BI271" s="8"/>
      <c r="BJ271" s="6"/>
      <c r="BK271" s="8"/>
      <c r="BL271" s="6"/>
      <c r="BM271" s="8"/>
      <c r="BN271" s="6"/>
      <c r="BO271" s="8"/>
      <c r="BP271" s="7"/>
      <c r="BQ271" s="7"/>
      <c r="BR271" s="6"/>
      <c r="BS271" s="8"/>
      <c r="BT271" s="7"/>
      <c r="BU271" s="7"/>
      <c r="BV271" s="6"/>
      <c r="BW271" s="8"/>
      <c r="BX271" s="7"/>
      <c r="BY271" s="7"/>
      <c r="BZ271" s="6"/>
      <c r="CA271" s="8"/>
      <c r="CB271" s="7"/>
      <c r="CC271" s="7"/>
      <c r="CD271" s="6"/>
      <c r="CE271" s="8"/>
      <c r="CF271" s="6"/>
      <c r="CG271" s="8"/>
      <c r="CH271" s="6"/>
      <c r="CI271" s="8"/>
      <c r="CJ271" s="6"/>
      <c r="CK271" s="7"/>
      <c r="CL271" s="6"/>
      <c r="CM271" s="7"/>
      <c r="CN271" s="6"/>
      <c r="CO271" s="8"/>
      <c r="CP271" s="6"/>
      <c r="CQ271" s="8"/>
      <c r="CR271" s="6"/>
      <c r="CS271" s="8"/>
      <c r="CT271" s="6"/>
      <c r="CU271" s="8"/>
      <c r="CV271" s="6"/>
      <c r="CW271" s="8"/>
      <c r="CX271" s="6"/>
      <c r="CY271" s="8"/>
      <c r="CZ271" s="268"/>
      <c r="DA271" s="269"/>
      <c r="DB271" s="268"/>
      <c r="DC271" s="269"/>
      <c r="DD271" s="268"/>
      <c r="DE271" s="269"/>
      <c r="DF271" s="68"/>
      <c r="DG271" s="69"/>
      <c r="DH271" s="68"/>
      <c r="DI271" s="69"/>
      <c r="DJ271" s="68"/>
      <c r="DK271" s="69"/>
      <c r="DL271" s="68"/>
      <c r="DM271" s="69"/>
      <c r="DN271" s="68"/>
      <c r="DO271" s="69"/>
      <c r="DP271" s="68"/>
      <c r="DQ271" s="69"/>
      <c r="DR271" s="68"/>
      <c r="DS271" s="69"/>
      <c r="DT271" s="68"/>
      <c r="DU271" s="69"/>
      <c r="DV271" s="68"/>
      <c r="DW271" s="69"/>
      <c r="DX271" s="68"/>
      <c r="DY271" s="69"/>
      <c r="DZ271" s="68"/>
      <c r="EA271" s="69"/>
      <c r="EB271" s="68"/>
      <c r="EC271" s="69"/>
      <c r="ED271" s="68"/>
      <c r="EE271" s="69"/>
      <c r="EF271" s="68"/>
      <c r="EG271" s="69"/>
      <c r="EH271" s="68"/>
      <c r="EI271" s="69"/>
      <c r="EJ271" s="68"/>
      <c r="EK271" s="69"/>
      <c r="EL271" s="68"/>
      <c r="EM271" s="69"/>
      <c r="EN271" s="68"/>
      <c r="EO271" s="69"/>
      <c r="EP271" s="68"/>
      <c r="EQ271" s="69"/>
      <c r="ER271" s="68"/>
      <c r="ES271" s="69"/>
      <c r="ET271" s="68"/>
      <c r="EU271" s="69"/>
      <c r="EV271" s="68"/>
      <c r="EW271" s="69"/>
      <c r="EX271" s="68"/>
      <c r="EY271" s="69"/>
      <c r="EZ271" s="68"/>
      <c r="FA271" s="69"/>
      <c r="FB271" s="68"/>
      <c r="FC271" s="69"/>
      <c r="FD271" s="68"/>
      <c r="FE271" s="69"/>
      <c r="FF271" s="68"/>
      <c r="FG271" s="69"/>
      <c r="FH271" s="68"/>
      <c r="FI271" s="69"/>
      <c r="FJ271" s="68"/>
      <c r="FK271" s="69"/>
      <c r="FL271" s="68"/>
      <c r="FM271" s="69"/>
      <c r="FN271" s="68"/>
      <c r="FO271" s="69"/>
      <c r="FP271" s="68"/>
      <c r="FQ271" s="69"/>
      <c r="FR271" s="68"/>
      <c r="FS271" s="69"/>
      <c r="FT271" s="68"/>
      <c r="FU271" s="69"/>
      <c r="FV271" s="68"/>
      <c r="FW271" s="69"/>
      <c r="FX271" s="68"/>
      <c r="FY271" s="69"/>
      <c r="FZ271" s="68"/>
      <c r="GA271" s="69"/>
      <c r="GB271" s="68"/>
      <c r="GC271" s="69"/>
      <c r="GD271" s="68"/>
      <c r="GE271" s="69"/>
      <c r="GF271" s="68"/>
      <c r="GG271" s="69"/>
      <c r="GH271" s="68"/>
      <c r="GI271" s="69"/>
      <c r="GJ271" s="68"/>
      <c r="GK271" s="69"/>
      <c r="GL271" s="68"/>
      <c r="GM271" s="69"/>
      <c r="GN271" s="68"/>
      <c r="GO271" s="69"/>
      <c r="GP271" s="68"/>
      <c r="GQ271" s="69"/>
      <c r="GR271" s="68"/>
      <c r="GS271" s="69"/>
      <c r="GT271" s="68"/>
      <c r="GU271" s="69"/>
      <c r="GV271" s="68"/>
      <c r="GW271" s="69"/>
      <c r="GX271" s="68"/>
      <c r="GY271" s="69"/>
      <c r="GZ271" s="68"/>
      <c r="HA271" s="69"/>
      <c r="HB271" s="68"/>
      <c r="HC271" s="69"/>
      <c r="HD271" s="68"/>
      <c r="HE271" s="69"/>
      <c r="HF271" s="68"/>
      <c r="HG271" s="69"/>
      <c r="HH271" s="68"/>
      <c r="HI271" s="69"/>
      <c r="HJ271" s="68"/>
      <c r="HK271" s="69"/>
      <c r="HL271" s="68"/>
      <c r="HM271" s="69"/>
      <c r="HN271" s="68"/>
      <c r="HO271" s="69"/>
      <c r="HP271" s="68"/>
      <c r="HQ271" s="69"/>
      <c r="HR271" s="68"/>
      <c r="HS271" s="69"/>
      <c r="HT271" s="68"/>
      <c r="HU271" s="69"/>
      <c r="HV271" s="68"/>
      <c r="HW271" s="69"/>
      <c r="HX271" s="68"/>
      <c r="HY271" s="69"/>
      <c r="HZ271" s="68"/>
      <c r="IA271" s="69"/>
      <c r="IB271" s="68"/>
      <c r="IC271" s="69"/>
      <c r="ID271" s="68"/>
      <c r="IE271" s="69"/>
      <c r="IF271" s="68"/>
      <c r="IG271" s="69"/>
      <c r="IH271" s="68"/>
      <c r="II271" s="69"/>
      <c r="IJ271" s="68"/>
      <c r="IK271" s="69"/>
      <c r="IL271" s="68"/>
      <c r="IM271" s="69"/>
      <c r="IN271" s="68"/>
      <c r="IO271" s="69"/>
      <c r="IP271" s="68"/>
      <c r="IQ271" s="69"/>
      <c r="IR271" s="68"/>
      <c r="IS271" s="69"/>
      <c r="IT271" s="68"/>
      <c r="IU271" s="69"/>
      <c r="IV271" s="68"/>
      <c r="IW271" s="69"/>
      <c r="IX271" s="68"/>
      <c r="IY271" s="69"/>
      <c r="IZ271" s="68"/>
      <c r="JA271" s="69"/>
      <c r="JB271" s="68"/>
      <c r="JC271" s="69"/>
      <c r="JD271" s="68"/>
      <c r="JE271" s="69"/>
      <c r="JF271" s="68"/>
      <c r="JG271" s="69"/>
      <c r="JH271" s="68"/>
      <c r="JI271" s="69"/>
      <c r="JJ271" s="68"/>
      <c r="JK271" s="69"/>
      <c r="JL271" s="68"/>
      <c r="JM271" s="69"/>
      <c r="JN271" s="68"/>
      <c r="JO271" s="69"/>
      <c r="JP271" s="68"/>
      <c r="JQ271" s="69"/>
      <c r="JR271" s="68"/>
      <c r="JS271" s="69"/>
      <c r="JT271" s="68"/>
      <c r="JU271" s="69"/>
      <c r="JV271" s="68"/>
      <c r="JW271" s="69"/>
      <c r="JX271" s="68"/>
      <c r="JY271" s="69"/>
      <c r="JZ271" s="68"/>
      <c r="KA271" s="69"/>
      <c r="KB271" s="68"/>
      <c r="KC271" s="69"/>
      <c r="KD271" s="68"/>
      <c r="KE271" s="69"/>
      <c r="KF271" s="68"/>
      <c r="KG271" s="69"/>
      <c r="KH271" s="68"/>
      <c r="KI271" s="69"/>
      <c r="KJ271" s="68"/>
      <c r="KK271" s="69"/>
      <c r="KL271" s="68"/>
      <c r="KM271" s="69"/>
      <c r="KN271" s="68"/>
      <c r="KO271" s="69"/>
      <c r="KP271" s="68"/>
      <c r="KQ271" s="69"/>
      <c r="KR271" s="68"/>
      <c r="KS271" s="69"/>
      <c r="KT271" s="68"/>
      <c r="KU271" s="69"/>
      <c r="KV271" s="68"/>
      <c r="KW271" s="69"/>
      <c r="KX271" s="68"/>
      <c r="KY271" s="69"/>
      <c r="KZ271" s="68"/>
      <c r="LA271" s="69"/>
      <c r="LB271" s="68"/>
      <c r="LC271" s="69"/>
      <c r="LD271" s="68"/>
      <c r="LE271" s="69"/>
      <c r="LH271" s="3" t="e">
        <f t="shared" si="146"/>
        <v>#N/A</v>
      </c>
      <c r="LI271" s="10" t="e">
        <f t="shared" si="149"/>
        <v>#N/A</v>
      </c>
      <c r="LK271" s="12">
        <f t="shared" si="144"/>
        <v>0</v>
      </c>
      <c r="LL271" s="10" cm="1">
        <f t="array" ref="LL271">INDEX(drag_functions_data,Q271,(2*chosen_drag_function))*$B$3</f>
        <v>0</v>
      </c>
      <c r="LO271" s="3" t="e">
        <f t="shared" si="147"/>
        <v>#N/A</v>
      </c>
      <c r="LP271" s="10" t="e">
        <f t="shared" si="150"/>
        <v>#N/A</v>
      </c>
      <c r="LR271" s="12">
        <f t="shared" si="145"/>
        <v>0</v>
      </c>
      <c r="LS271" s="10" cm="1">
        <f t="array" ref="LS271">INDEX(drag_functions_data,Q271,(2*$B$6)) * $B$7</f>
        <v>0</v>
      </c>
    </row>
    <row r="275" spans="24:44" x14ac:dyDescent="0.25">
      <c r="AI275" s="3"/>
    </row>
    <row r="276" spans="24:44" x14ac:dyDescent="0.25">
      <c r="AI276" s="3"/>
    </row>
    <row r="277" spans="24:44" x14ac:dyDescent="0.25">
      <c r="AR277"/>
    </row>
    <row r="278" spans="24:44" x14ac:dyDescent="0.25">
      <c r="AR278"/>
    </row>
    <row r="279" spans="24:44" x14ac:dyDescent="0.25">
      <c r="AR279"/>
    </row>
    <row r="280" spans="24:44" x14ac:dyDescent="0.25">
      <c r="AR280"/>
    </row>
    <row r="281" spans="24:44" x14ac:dyDescent="0.25">
      <c r="AR281"/>
    </row>
    <row r="282" spans="24:44" x14ac:dyDescent="0.25">
      <c r="AR282"/>
    </row>
    <row r="283" spans="24:44" x14ac:dyDescent="0.25">
      <c r="AR283"/>
    </row>
    <row r="284" spans="24:44" x14ac:dyDescent="0.25">
      <c r="AR284"/>
    </row>
    <row r="285" spans="24:44" x14ac:dyDescent="0.25">
      <c r="X285" s="3"/>
      <c r="Y285" s="24"/>
      <c r="AR285"/>
    </row>
    <row r="286" spans="24:44" x14ac:dyDescent="0.25">
      <c r="X286" s="3"/>
      <c r="Y286" s="24"/>
      <c r="AR286"/>
    </row>
    <row r="287" spans="24:44" x14ac:dyDescent="0.25">
      <c r="X287" s="3"/>
      <c r="Y287" s="24"/>
      <c r="AR287"/>
    </row>
    <row r="288" spans="24:44" x14ac:dyDescent="0.25">
      <c r="X288" s="3"/>
      <c r="Y288" s="24"/>
      <c r="AR288"/>
    </row>
    <row r="289" spans="24:44" x14ac:dyDescent="0.25">
      <c r="X289" s="3"/>
      <c r="Y289" s="24"/>
      <c r="AR289"/>
    </row>
    <row r="290" spans="24:44" x14ac:dyDescent="0.25">
      <c r="X290" s="3"/>
      <c r="Y290" s="24"/>
      <c r="AR290"/>
    </row>
    <row r="291" spans="24:44" x14ac:dyDescent="0.25">
      <c r="X291" s="3"/>
      <c r="Y291" s="24"/>
      <c r="AR291"/>
    </row>
    <row r="292" spans="24:44" x14ac:dyDescent="0.25">
      <c r="X292" s="3"/>
      <c r="Y292" s="24"/>
      <c r="AR292"/>
    </row>
    <row r="293" spans="24:44" x14ac:dyDescent="0.25">
      <c r="X293" s="3"/>
      <c r="Y293" s="24"/>
      <c r="AR293"/>
    </row>
    <row r="294" spans="24:44" x14ac:dyDescent="0.25">
      <c r="X294" s="3"/>
      <c r="Y294" s="24"/>
      <c r="AR294"/>
    </row>
    <row r="295" spans="24:44" x14ac:dyDescent="0.25">
      <c r="AR295"/>
    </row>
    <row r="296" spans="24:44" x14ac:dyDescent="0.25">
      <c r="AR296"/>
    </row>
    <row r="297" spans="24:44" x14ac:dyDescent="0.25">
      <c r="AR297"/>
    </row>
    <row r="298" spans="24:44" x14ac:dyDescent="0.25">
      <c r="AR298"/>
    </row>
    <row r="299" spans="24:44" x14ac:dyDescent="0.25">
      <c r="AR299"/>
    </row>
    <row r="300" spans="24:44" x14ac:dyDescent="0.25">
      <c r="AR300"/>
    </row>
    <row r="301" spans="24:44" x14ac:dyDescent="0.25">
      <c r="AR301"/>
    </row>
    <row r="302" spans="24:44" x14ac:dyDescent="0.25">
      <c r="AR302"/>
    </row>
    <row r="303" spans="24:44" x14ac:dyDescent="0.25">
      <c r="AR303"/>
    </row>
    <row r="304" spans="24:44" x14ac:dyDescent="0.25">
      <c r="AR304"/>
    </row>
    <row r="305" spans="44:44" ht="30" customHeight="1" x14ac:dyDescent="0.25">
      <c r="AR305"/>
    </row>
    <row r="306" spans="44:44" x14ac:dyDescent="0.25">
      <c r="AR306"/>
    </row>
    <row r="307" spans="44:44" x14ac:dyDescent="0.25">
      <c r="AR307"/>
    </row>
    <row r="308" spans="44:44" x14ac:dyDescent="0.25">
      <c r="AR308"/>
    </row>
    <row r="309" spans="44:44" x14ac:dyDescent="0.25">
      <c r="AR309"/>
    </row>
    <row r="310" spans="44:44" x14ac:dyDescent="0.25">
      <c r="AR310"/>
    </row>
    <row r="311" spans="44:44" x14ac:dyDescent="0.25">
      <c r="AR311"/>
    </row>
    <row r="312" spans="44:44" x14ac:dyDescent="0.25">
      <c r="AR312"/>
    </row>
    <row r="313" spans="44:44" x14ac:dyDescent="0.25">
      <c r="AR313"/>
    </row>
    <row r="314" spans="44:44" x14ac:dyDescent="0.25">
      <c r="AR314"/>
    </row>
    <row r="315" spans="44:44" x14ac:dyDescent="0.25">
      <c r="AR315"/>
    </row>
    <row r="316" spans="44:44" x14ac:dyDescent="0.25">
      <c r="AR316"/>
    </row>
    <row r="317" spans="44:44" x14ac:dyDescent="0.25">
      <c r="AR317"/>
    </row>
    <row r="318" spans="44:44" x14ac:dyDescent="0.25">
      <c r="AR318"/>
    </row>
    <row r="319" spans="44:44" x14ac:dyDescent="0.25">
      <c r="AR319"/>
    </row>
    <row r="320" spans="44:44" x14ac:dyDescent="0.25">
      <c r="AR320"/>
    </row>
    <row r="321" spans="44:44" x14ac:dyDescent="0.25">
      <c r="AR321"/>
    </row>
    <row r="322" spans="44:44" x14ac:dyDescent="0.25">
      <c r="AR322"/>
    </row>
    <row r="323" spans="44:44" x14ac:dyDescent="0.25">
      <c r="AR323"/>
    </row>
    <row r="324" spans="44:44" x14ac:dyDescent="0.25">
      <c r="AR324"/>
    </row>
    <row r="325" spans="44:44" x14ac:dyDescent="0.25">
      <c r="AR325"/>
    </row>
    <row r="326" spans="44:44" x14ac:dyDescent="0.25">
      <c r="AR326"/>
    </row>
    <row r="327" spans="44:44" x14ac:dyDescent="0.25">
      <c r="AR327"/>
    </row>
    <row r="328" spans="44:44" x14ac:dyDescent="0.25">
      <c r="AR328"/>
    </row>
    <row r="329" spans="44:44" x14ac:dyDescent="0.25">
      <c r="AR329"/>
    </row>
    <row r="330" spans="44:44" x14ac:dyDescent="0.25">
      <c r="AR330"/>
    </row>
    <row r="331" spans="44:44" x14ac:dyDescent="0.25">
      <c r="AR331"/>
    </row>
    <row r="332" spans="44:44" x14ac:dyDescent="0.25">
      <c r="AR332"/>
    </row>
    <row r="333" spans="44:44" x14ac:dyDescent="0.25">
      <c r="AR333"/>
    </row>
    <row r="334" spans="44:44" x14ac:dyDescent="0.25">
      <c r="AR334"/>
    </row>
    <row r="335" spans="44:44" x14ac:dyDescent="0.25">
      <c r="AR335"/>
    </row>
    <row r="336" spans="44:44" x14ac:dyDescent="0.25">
      <c r="AR336"/>
    </row>
    <row r="337" spans="44:44" x14ac:dyDescent="0.25">
      <c r="AR337"/>
    </row>
    <row r="338" spans="44:44" x14ac:dyDescent="0.25">
      <c r="AR338"/>
    </row>
    <row r="339" spans="44:44" x14ac:dyDescent="0.25">
      <c r="AR339"/>
    </row>
    <row r="340" spans="44:44" x14ac:dyDescent="0.25">
      <c r="AR340"/>
    </row>
    <row r="341" spans="44:44" x14ac:dyDescent="0.25">
      <c r="AR341"/>
    </row>
    <row r="342" spans="44:44" x14ac:dyDescent="0.25">
      <c r="AR342"/>
    </row>
    <row r="343" spans="44:44" x14ac:dyDescent="0.25">
      <c r="AR343"/>
    </row>
    <row r="344" spans="44:44" x14ac:dyDescent="0.25">
      <c r="AR344"/>
    </row>
    <row r="345" spans="44:44" x14ac:dyDescent="0.25">
      <c r="AR345"/>
    </row>
    <row r="346" spans="44:44" x14ac:dyDescent="0.25">
      <c r="AR346"/>
    </row>
    <row r="347" spans="44:44" x14ac:dyDescent="0.25">
      <c r="AR347"/>
    </row>
    <row r="348" spans="44:44" x14ac:dyDescent="0.25">
      <c r="AR348"/>
    </row>
    <row r="349" spans="44:44" x14ac:dyDescent="0.25">
      <c r="AR349"/>
    </row>
    <row r="350" spans="44:44" x14ac:dyDescent="0.25">
      <c r="AR350"/>
    </row>
    <row r="351" spans="44:44" x14ac:dyDescent="0.25">
      <c r="AR351"/>
    </row>
    <row r="352" spans="44:44" x14ac:dyDescent="0.25">
      <c r="AR352"/>
    </row>
    <row r="353" spans="44:44" x14ac:dyDescent="0.25">
      <c r="AR353"/>
    </row>
    <row r="354" spans="44:44" x14ac:dyDescent="0.25">
      <c r="AR354"/>
    </row>
    <row r="355" spans="44:44" x14ac:dyDescent="0.25">
      <c r="AR355"/>
    </row>
    <row r="356" spans="44:44" x14ac:dyDescent="0.25">
      <c r="AR356"/>
    </row>
    <row r="357" spans="44:44" x14ac:dyDescent="0.25">
      <c r="AR357"/>
    </row>
    <row r="358" spans="44:44" x14ac:dyDescent="0.25">
      <c r="AR358"/>
    </row>
    <row r="359" spans="44:44" x14ac:dyDescent="0.25">
      <c r="AR359"/>
    </row>
    <row r="360" spans="44:44" x14ac:dyDescent="0.25">
      <c r="AR360"/>
    </row>
    <row r="361" spans="44:44" x14ac:dyDescent="0.25">
      <c r="AR361"/>
    </row>
    <row r="362" spans="44:44" x14ac:dyDescent="0.25">
      <c r="AR362"/>
    </row>
    <row r="363" spans="44:44" x14ac:dyDescent="0.25">
      <c r="AR363"/>
    </row>
    <row r="364" spans="44:44" x14ac:dyDescent="0.25">
      <c r="AR364"/>
    </row>
    <row r="365" spans="44:44" x14ac:dyDescent="0.25">
      <c r="AR365"/>
    </row>
    <row r="366" spans="44:44" x14ac:dyDescent="0.25">
      <c r="AR366"/>
    </row>
    <row r="367" spans="44:44" x14ac:dyDescent="0.25">
      <c r="AR367"/>
    </row>
    <row r="368" spans="44:44" x14ac:dyDescent="0.25">
      <c r="AR368"/>
    </row>
    <row r="369" spans="44:44" x14ac:dyDescent="0.25">
      <c r="AR369"/>
    </row>
    <row r="370" spans="44:44" x14ac:dyDescent="0.25">
      <c r="AR370"/>
    </row>
    <row r="371" spans="44:44" x14ac:dyDescent="0.25">
      <c r="AR371"/>
    </row>
    <row r="372" spans="44:44" x14ac:dyDescent="0.25">
      <c r="AR372"/>
    </row>
    <row r="373" spans="44:44" x14ac:dyDescent="0.25">
      <c r="AR373"/>
    </row>
    <row r="374" spans="44:44" x14ac:dyDescent="0.25">
      <c r="AR374"/>
    </row>
    <row r="375" spans="44:44" x14ac:dyDescent="0.25">
      <c r="AR375"/>
    </row>
    <row r="376" spans="44:44" x14ac:dyDescent="0.25">
      <c r="AR376"/>
    </row>
    <row r="377" spans="44:44" x14ac:dyDescent="0.25">
      <c r="AR377"/>
    </row>
    <row r="378" spans="44:44" x14ac:dyDescent="0.25">
      <c r="AR378"/>
    </row>
    <row r="379" spans="44:44" x14ac:dyDescent="0.25">
      <c r="AR379"/>
    </row>
    <row r="380" spans="44:44" x14ac:dyDescent="0.25">
      <c r="AR380"/>
    </row>
    <row r="381" spans="44:44" x14ac:dyDescent="0.25">
      <c r="AR381"/>
    </row>
    <row r="382" spans="44:44" x14ac:dyDescent="0.25">
      <c r="AR382"/>
    </row>
    <row r="383" spans="44:44" x14ac:dyDescent="0.25">
      <c r="AR383"/>
    </row>
    <row r="384" spans="44:44" x14ac:dyDescent="0.25">
      <c r="AR384"/>
    </row>
    <row r="385" spans="44:44" x14ac:dyDescent="0.25">
      <c r="AR385"/>
    </row>
    <row r="386" spans="44:44" x14ac:dyDescent="0.25">
      <c r="AR386"/>
    </row>
    <row r="387" spans="44:44" x14ac:dyDescent="0.25">
      <c r="AR387"/>
    </row>
    <row r="388" spans="44:44" x14ac:dyDescent="0.25">
      <c r="AR388"/>
    </row>
    <row r="389" spans="44:44" x14ac:dyDescent="0.25">
      <c r="AR389"/>
    </row>
    <row r="390" spans="44:44" x14ac:dyDescent="0.25">
      <c r="AR390"/>
    </row>
    <row r="391" spans="44:44" x14ac:dyDescent="0.25">
      <c r="AR391"/>
    </row>
    <row r="392" spans="44:44" x14ac:dyDescent="0.25">
      <c r="AR392"/>
    </row>
    <row r="393" spans="44:44" x14ac:dyDescent="0.25">
      <c r="AR393"/>
    </row>
    <row r="394" spans="44:44" x14ac:dyDescent="0.25">
      <c r="AR394"/>
    </row>
    <row r="395" spans="44:44" x14ac:dyDescent="0.25">
      <c r="AR395"/>
    </row>
    <row r="396" spans="44:44" x14ac:dyDescent="0.25">
      <c r="AR396"/>
    </row>
    <row r="397" spans="44:44" x14ac:dyDescent="0.25">
      <c r="AR397"/>
    </row>
    <row r="398" spans="44:44" x14ac:dyDescent="0.25">
      <c r="AR398"/>
    </row>
    <row r="399" spans="44:44" x14ac:dyDescent="0.25">
      <c r="AR399"/>
    </row>
    <row r="400" spans="44:44" x14ac:dyDescent="0.25">
      <c r="AR400"/>
    </row>
    <row r="401" spans="44:44" x14ac:dyDescent="0.25">
      <c r="AR401"/>
    </row>
    <row r="402" spans="44:44" x14ac:dyDescent="0.25">
      <c r="AR402"/>
    </row>
    <row r="403" spans="44:44" x14ac:dyDescent="0.25">
      <c r="AR403"/>
    </row>
    <row r="404" spans="44:44" x14ac:dyDescent="0.25">
      <c r="AR404"/>
    </row>
    <row r="405" spans="44:44" x14ac:dyDescent="0.25">
      <c r="AR405"/>
    </row>
    <row r="406" spans="44:44" x14ac:dyDescent="0.25">
      <c r="AR406"/>
    </row>
    <row r="407" spans="44:44" x14ac:dyDescent="0.25">
      <c r="AR407"/>
    </row>
    <row r="408" spans="44:44" x14ac:dyDescent="0.25">
      <c r="AR408"/>
    </row>
    <row r="409" spans="44:44" x14ac:dyDescent="0.25">
      <c r="AR409"/>
    </row>
    <row r="410" spans="44:44" x14ac:dyDescent="0.25">
      <c r="AR410"/>
    </row>
    <row r="411" spans="44:44" x14ac:dyDescent="0.25">
      <c r="AR411"/>
    </row>
    <row r="412" spans="44:44" x14ac:dyDescent="0.25">
      <c r="AR412"/>
    </row>
    <row r="413" spans="44:44" x14ac:dyDescent="0.25">
      <c r="AR413"/>
    </row>
    <row r="414" spans="44:44" x14ac:dyDescent="0.25">
      <c r="AR414"/>
    </row>
    <row r="415" spans="44:44" x14ac:dyDescent="0.25">
      <c r="AR415"/>
    </row>
    <row r="416" spans="44:44" x14ac:dyDescent="0.25">
      <c r="AR416"/>
    </row>
    <row r="417" spans="44:44" x14ac:dyDescent="0.25">
      <c r="AR417"/>
    </row>
    <row r="418" spans="44:44" x14ac:dyDescent="0.25">
      <c r="AR418"/>
    </row>
    <row r="419" spans="44:44" x14ac:dyDescent="0.25">
      <c r="AR419"/>
    </row>
    <row r="420" spans="44:44" x14ac:dyDescent="0.25">
      <c r="AR420"/>
    </row>
    <row r="421" spans="44:44" x14ac:dyDescent="0.25">
      <c r="AR421"/>
    </row>
    <row r="422" spans="44:44" x14ac:dyDescent="0.25">
      <c r="AR422"/>
    </row>
    <row r="423" spans="44:44" x14ac:dyDescent="0.25">
      <c r="AR423"/>
    </row>
    <row r="424" spans="44:44" x14ac:dyDescent="0.25">
      <c r="AR424"/>
    </row>
    <row r="425" spans="44:44" x14ac:dyDescent="0.25">
      <c r="AR425"/>
    </row>
    <row r="426" spans="44:44" x14ac:dyDescent="0.25">
      <c r="AR426"/>
    </row>
    <row r="427" spans="44:44" x14ac:dyDescent="0.25">
      <c r="AR427"/>
    </row>
    <row r="428" spans="44:44" x14ac:dyDescent="0.25">
      <c r="AR428"/>
    </row>
    <row r="429" spans="44:44" x14ac:dyDescent="0.25">
      <c r="AR429"/>
    </row>
    <row r="430" spans="44:44" x14ac:dyDescent="0.25">
      <c r="AR430"/>
    </row>
    <row r="431" spans="44:44" x14ac:dyDescent="0.25">
      <c r="AR431"/>
    </row>
    <row r="432" spans="44:44" x14ac:dyDescent="0.25">
      <c r="AR432"/>
    </row>
    <row r="433" spans="44:44" x14ac:dyDescent="0.25">
      <c r="AR433"/>
    </row>
    <row r="434" spans="44:44" x14ac:dyDescent="0.25">
      <c r="AR434"/>
    </row>
    <row r="435" spans="44:44" x14ac:dyDescent="0.25">
      <c r="AR435"/>
    </row>
    <row r="436" spans="44:44" x14ac:dyDescent="0.25">
      <c r="AR436"/>
    </row>
    <row r="437" spans="44:44" x14ac:dyDescent="0.25">
      <c r="AR437"/>
    </row>
    <row r="438" spans="44:44" x14ac:dyDescent="0.25">
      <c r="AR438"/>
    </row>
    <row r="439" spans="44:44" x14ac:dyDescent="0.25">
      <c r="AR439"/>
    </row>
    <row r="440" spans="44:44" x14ac:dyDescent="0.25">
      <c r="AR440"/>
    </row>
    <row r="441" spans="44:44" x14ac:dyDescent="0.25">
      <c r="AR441"/>
    </row>
    <row r="442" spans="44:44" x14ac:dyDescent="0.25">
      <c r="AR442"/>
    </row>
    <row r="443" spans="44:44" x14ac:dyDescent="0.25">
      <c r="AR443"/>
    </row>
    <row r="444" spans="44:44" x14ac:dyDescent="0.25">
      <c r="AR444"/>
    </row>
    <row r="445" spans="44:44" x14ac:dyDescent="0.25">
      <c r="AR445"/>
    </row>
    <row r="446" spans="44:44" x14ac:dyDescent="0.25">
      <c r="AR446"/>
    </row>
    <row r="447" spans="44:44" x14ac:dyDescent="0.25">
      <c r="AR447"/>
    </row>
    <row r="448" spans="44:44" x14ac:dyDescent="0.25">
      <c r="AR448"/>
    </row>
    <row r="449" spans="44:44" x14ac:dyDescent="0.25">
      <c r="AR449"/>
    </row>
    <row r="450" spans="44:44" x14ac:dyDescent="0.25">
      <c r="AR450"/>
    </row>
    <row r="451" spans="44:44" x14ac:dyDescent="0.25">
      <c r="AR451"/>
    </row>
    <row r="452" spans="44:44" x14ac:dyDescent="0.25">
      <c r="AR452"/>
    </row>
    <row r="453" spans="44:44" x14ac:dyDescent="0.25">
      <c r="AR453"/>
    </row>
    <row r="454" spans="44:44" x14ac:dyDescent="0.25">
      <c r="AR454"/>
    </row>
    <row r="455" spans="44:44" x14ac:dyDescent="0.25">
      <c r="AR455"/>
    </row>
    <row r="456" spans="44:44" x14ac:dyDescent="0.25">
      <c r="AR456"/>
    </row>
    <row r="457" spans="44:44" x14ac:dyDescent="0.25">
      <c r="AR457"/>
    </row>
    <row r="458" spans="44:44" x14ac:dyDescent="0.25">
      <c r="AR458"/>
    </row>
    <row r="459" spans="44:44" x14ac:dyDescent="0.25">
      <c r="AR459"/>
    </row>
    <row r="460" spans="44:44" x14ac:dyDescent="0.25">
      <c r="AR460"/>
    </row>
    <row r="461" spans="44:44" x14ac:dyDescent="0.25">
      <c r="AR461"/>
    </row>
    <row r="462" spans="44:44" x14ac:dyDescent="0.25">
      <c r="AR462"/>
    </row>
    <row r="463" spans="44:44" x14ac:dyDescent="0.25">
      <c r="AR463"/>
    </row>
    <row r="464" spans="44:44" x14ac:dyDescent="0.25">
      <c r="AR464"/>
    </row>
    <row r="465" spans="44:44" x14ac:dyDescent="0.25">
      <c r="AR465"/>
    </row>
    <row r="466" spans="44:44" x14ac:dyDescent="0.25">
      <c r="AR466"/>
    </row>
    <row r="467" spans="44:44" x14ac:dyDescent="0.25">
      <c r="AR467"/>
    </row>
    <row r="468" spans="44:44" x14ac:dyDescent="0.25">
      <c r="AR468"/>
    </row>
    <row r="469" spans="44:44" x14ac:dyDescent="0.25">
      <c r="AR469"/>
    </row>
    <row r="470" spans="44:44" x14ac:dyDescent="0.25">
      <c r="AR470"/>
    </row>
    <row r="471" spans="44:44" x14ac:dyDescent="0.25">
      <c r="AR471"/>
    </row>
    <row r="472" spans="44:44" x14ac:dyDescent="0.25">
      <c r="AR472"/>
    </row>
    <row r="473" spans="44:44" x14ac:dyDescent="0.25">
      <c r="AR473"/>
    </row>
    <row r="474" spans="44:44" x14ac:dyDescent="0.25">
      <c r="AR474"/>
    </row>
    <row r="475" spans="44:44" x14ac:dyDescent="0.25">
      <c r="AR475"/>
    </row>
    <row r="476" spans="44:44" x14ac:dyDescent="0.25">
      <c r="AR476"/>
    </row>
    <row r="477" spans="44:44" x14ac:dyDescent="0.25">
      <c r="AR477"/>
    </row>
    <row r="478" spans="44:44" x14ac:dyDescent="0.25">
      <c r="AR478"/>
    </row>
    <row r="479" spans="44:44" x14ac:dyDescent="0.25">
      <c r="AR479"/>
    </row>
    <row r="480" spans="44:44" x14ac:dyDescent="0.25">
      <c r="AR480"/>
    </row>
    <row r="481" spans="44:44" x14ac:dyDescent="0.25">
      <c r="AR481"/>
    </row>
    <row r="482" spans="44:44" x14ac:dyDescent="0.25">
      <c r="AR482"/>
    </row>
    <row r="483" spans="44:44" x14ac:dyDescent="0.25">
      <c r="AR483"/>
    </row>
    <row r="484" spans="44:44" x14ac:dyDescent="0.25">
      <c r="AR484"/>
    </row>
    <row r="485" spans="44:44" x14ac:dyDescent="0.25">
      <c r="AR485"/>
    </row>
    <row r="486" spans="44:44" x14ac:dyDescent="0.25">
      <c r="AR486"/>
    </row>
    <row r="487" spans="44:44" x14ac:dyDescent="0.25">
      <c r="AR487"/>
    </row>
    <row r="488" spans="44:44" x14ac:dyDescent="0.25">
      <c r="AR488"/>
    </row>
    <row r="489" spans="44:44" x14ac:dyDescent="0.25">
      <c r="AR489"/>
    </row>
    <row r="490" spans="44:44" x14ac:dyDescent="0.25">
      <c r="AR490"/>
    </row>
    <row r="491" spans="44:44" x14ac:dyDescent="0.25">
      <c r="AR491"/>
    </row>
    <row r="492" spans="44:44" x14ac:dyDescent="0.25">
      <c r="AR492"/>
    </row>
    <row r="493" spans="44:44" x14ac:dyDescent="0.25">
      <c r="AR493"/>
    </row>
    <row r="494" spans="44:44" x14ac:dyDescent="0.25">
      <c r="AR494"/>
    </row>
    <row r="495" spans="44:44" x14ac:dyDescent="0.25">
      <c r="AR495"/>
    </row>
    <row r="496" spans="44:44" x14ac:dyDescent="0.25">
      <c r="AR496"/>
    </row>
    <row r="497" spans="44:44" x14ac:dyDescent="0.25">
      <c r="AR497"/>
    </row>
    <row r="498" spans="44:44" x14ac:dyDescent="0.25">
      <c r="AR498"/>
    </row>
    <row r="499" spans="44:44" x14ac:dyDescent="0.25">
      <c r="AR499"/>
    </row>
    <row r="500" spans="44:44" x14ac:dyDescent="0.25">
      <c r="AR500"/>
    </row>
    <row r="501" spans="44:44" x14ac:dyDescent="0.25">
      <c r="AR501"/>
    </row>
    <row r="502" spans="44:44" x14ac:dyDescent="0.25">
      <c r="AR502"/>
    </row>
    <row r="503" spans="44:44" x14ac:dyDescent="0.25">
      <c r="AR503"/>
    </row>
    <row r="504" spans="44:44" x14ac:dyDescent="0.25">
      <c r="AR504"/>
    </row>
    <row r="505" spans="44:44" x14ac:dyDescent="0.25">
      <c r="AR505"/>
    </row>
    <row r="506" spans="44:44" x14ac:dyDescent="0.25">
      <c r="AR506"/>
    </row>
    <row r="507" spans="44:44" x14ac:dyDescent="0.25">
      <c r="AR507"/>
    </row>
    <row r="508" spans="44:44" x14ac:dyDescent="0.25">
      <c r="AR508"/>
    </row>
    <row r="509" spans="44:44" x14ac:dyDescent="0.25">
      <c r="AR509"/>
    </row>
    <row r="510" spans="44:44" x14ac:dyDescent="0.25">
      <c r="AR510"/>
    </row>
    <row r="511" spans="44:44" x14ac:dyDescent="0.25">
      <c r="AR511"/>
    </row>
    <row r="512" spans="44:44" x14ac:dyDescent="0.25">
      <c r="AR512"/>
    </row>
    <row r="513" spans="44:44" x14ac:dyDescent="0.25">
      <c r="AR513"/>
    </row>
    <row r="514" spans="44:44" x14ac:dyDescent="0.25">
      <c r="AR514"/>
    </row>
    <row r="515" spans="44:44" x14ac:dyDescent="0.25">
      <c r="AR515"/>
    </row>
    <row r="516" spans="44:44" x14ac:dyDescent="0.25">
      <c r="AR516"/>
    </row>
    <row r="517" spans="44:44" x14ac:dyDescent="0.25">
      <c r="AR517"/>
    </row>
    <row r="518" spans="44:44" x14ac:dyDescent="0.25">
      <c r="AR518"/>
    </row>
    <row r="519" spans="44:44" x14ac:dyDescent="0.25">
      <c r="AR519"/>
    </row>
    <row r="520" spans="44:44" x14ac:dyDescent="0.25">
      <c r="AR520"/>
    </row>
    <row r="521" spans="44:44" x14ac:dyDescent="0.25">
      <c r="AR521"/>
    </row>
    <row r="522" spans="44:44" x14ac:dyDescent="0.25">
      <c r="AR522"/>
    </row>
    <row r="523" spans="44:44" x14ac:dyDescent="0.25">
      <c r="AR523"/>
    </row>
    <row r="524" spans="44:44" x14ac:dyDescent="0.25">
      <c r="AR524"/>
    </row>
    <row r="525" spans="44:44" x14ac:dyDescent="0.25">
      <c r="AR525"/>
    </row>
    <row r="526" spans="44:44" x14ac:dyDescent="0.25">
      <c r="AR526"/>
    </row>
    <row r="527" spans="44:44" x14ac:dyDescent="0.25">
      <c r="AR527"/>
    </row>
    <row r="528" spans="44:44" x14ac:dyDescent="0.25">
      <c r="AR528"/>
    </row>
    <row r="529" spans="44:44" x14ac:dyDescent="0.25">
      <c r="AR529"/>
    </row>
    <row r="530" spans="44:44" x14ac:dyDescent="0.25">
      <c r="AR530"/>
    </row>
    <row r="531" spans="44:44" x14ac:dyDescent="0.25">
      <c r="AR531"/>
    </row>
    <row r="532" spans="44:44" x14ac:dyDescent="0.25">
      <c r="AR532"/>
    </row>
    <row r="533" spans="44:44" x14ac:dyDescent="0.25">
      <c r="AR533"/>
    </row>
    <row r="534" spans="44:44" x14ac:dyDescent="0.25">
      <c r="AR534"/>
    </row>
    <row r="535" spans="44:44" x14ac:dyDescent="0.25">
      <c r="AR535"/>
    </row>
    <row r="536" spans="44:44" x14ac:dyDescent="0.25">
      <c r="AR536"/>
    </row>
    <row r="537" spans="44:44" x14ac:dyDescent="0.25">
      <c r="AR537"/>
    </row>
    <row r="538" spans="44:44" x14ac:dyDescent="0.25">
      <c r="AR538"/>
    </row>
    <row r="539" spans="44:44" x14ac:dyDescent="0.25">
      <c r="AR539"/>
    </row>
    <row r="540" spans="44:44" x14ac:dyDescent="0.25">
      <c r="AR540"/>
    </row>
    <row r="541" spans="44:44" x14ac:dyDescent="0.25">
      <c r="AR541"/>
    </row>
    <row r="542" spans="44:44" x14ac:dyDescent="0.25">
      <c r="AR542"/>
    </row>
    <row r="543" spans="44:44" x14ac:dyDescent="0.25">
      <c r="AR543"/>
    </row>
    <row r="544" spans="44:44" x14ac:dyDescent="0.25">
      <c r="AR544"/>
    </row>
    <row r="545" spans="44:44" x14ac:dyDescent="0.25">
      <c r="AR545"/>
    </row>
    <row r="546" spans="44:44" x14ac:dyDescent="0.25">
      <c r="AR546"/>
    </row>
    <row r="547" spans="44:44" x14ac:dyDescent="0.25">
      <c r="AR547"/>
    </row>
    <row r="548" spans="44:44" x14ac:dyDescent="0.25">
      <c r="AR548"/>
    </row>
    <row r="549" spans="44:44" x14ac:dyDescent="0.25">
      <c r="AR549"/>
    </row>
    <row r="550" spans="44:44" x14ac:dyDescent="0.25">
      <c r="AR550"/>
    </row>
    <row r="551" spans="44:44" x14ac:dyDescent="0.25">
      <c r="AR551"/>
    </row>
    <row r="552" spans="44:44" x14ac:dyDescent="0.25">
      <c r="AR552"/>
    </row>
    <row r="553" spans="44:44" x14ac:dyDescent="0.25">
      <c r="AR553"/>
    </row>
    <row r="554" spans="44:44" x14ac:dyDescent="0.25">
      <c r="AR554"/>
    </row>
    <row r="555" spans="44:44" x14ac:dyDescent="0.25">
      <c r="AR555"/>
    </row>
    <row r="556" spans="44:44" x14ac:dyDescent="0.25">
      <c r="AR556"/>
    </row>
    <row r="557" spans="44:44" x14ac:dyDescent="0.25">
      <c r="AR557"/>
    </row>
    <row r="558" spans="44:44" x14ac:dyDescent="0.25">
      <c r="AR558"/>
    </row>
    <row r="559" spans="44:44" x14ac:dyDescent="0.25">
      <c r="AR559"/>
    </row>
    <row r="560" spans="44:44" x14ac:dyDescent="0.25">
      <c r="AR560"/>
    </row>
    <row r="561" spans="44:44" x14ac:dyDescent="0.25">
      <c r="AR561"/>
    </row>
    <row r="562" spans="44:44" x14ac:dyDescent="0.25">
      <c r="AR562"/>
    </row>
    <row r="563" spans="44:44" x14ac:dyDescent="0.25">
      <c r="AR563"/>
    </row>
    <row r="564" spans="44:44" x14ac:dyDescent="0.25">
      <c r="AR564"/>
    </row>
    <row r="565" spans="44:44" x14ac:dyDescent="0.25">
      <c r="AR565"/>
    </row>
    <row r="566" spans="44:44" x14ac:dyDescent="0.25">
      <c r="AR566"/>
    </row>
    <row r="567" spans="44:44" x14ac:dyDescent="0.25">
      <c r="AR567"/>
    </row>
    <row r="568" spans="44:44" x14ac:dyDescent="0.25">
      <c r="AR568"/>
    </row>
    <row r="569" spans="44:44" x14ac:dyDescent="0.25">
      <c r="AR569"/>
    </row>
    <row r="570" spans="44:44" x14ac:dyDescent="0.25">
      <c r="AR570"/>
    </row>
    <row r="571" spans="44:44" x14ac:dyDescent="0.25">
      <c r="AR571"/>
    </row>
    <row r="572" spans="44:44" x14ac:dyDescent="0.25">
      <c r="AR572"/>
    </row>
    <row r="573" spans="44:44" x14ac:dyDescent="0.25">
      <c r="AR573"/>
    </row>
    <row r="574" spans="44:44" x14ac:dyDescent="0.25">
      <c r="AR574"/>
    </row>
    <row r="575" spans="44:44" x14ac:dyDescent="0.25">
      <c r="AR575"/>
    </row>
    <row r="576" spans="44:44" x14ac:dyDescent="0.25">
      <c r="AR576"/>
    </row>
    <row r="577" spans="44:44" x14ac:dyDescent="0.25">
      <c r="AR577"/>
    </row>
    <row r="578" spans="44:44" x14ac:dyDescent="0.25">
      <c r="AR578"/>
    </row>
    <row r="579" spans="44:44" x14ac:dyDescent="0.25">
      <c r="AR579"/>
    </row>
    <row r="580" spans="44:44" x14ac:dyDescent="0.25">
      <c r="AR580"/>
    </row>
    <row r="581" spans="44:44" x14ac:dyDescent="0.25">
      <c r="AR581"/>
    </row>
    <row r="582" spans="44:44" x14ac:dyDescent="0.25">
      <c r="AR582"/>
    </row>
    <row r="583" spans="44:44" x14ac:dyDescent="0.25">
      <c r="AR583"/>
    </row>
    <row r="584" spans="44:44" x14ac:dyDescent="0.25">
      <c r="AR584"/>
    </row>
    <row r="585" spans="44:44" x14ac:dyDescent="0.25">
      <c r="AR585"/>
    </row>
    <row r="586" spans="44:44" x14ac:dyDescent="0.25">
      <c r="AR586"/>
    </row>
    <row r="587" spans="44:44" x14ac:dyDescent="0.25">
      <c r="AR587"/>
    </row>
    <row r="588" spans="44:44" x14ac:dyDescent="0.25">
      <c r="AR588"/>
    </row>
    <row r="589" spans="44:44" x14ac:dyDescent="0.25">
      <c r="AR589"/>
    </row>
    <row r="590" spans="44:44" x14ac:dyDescent="0.25">
      <c r="AR590"/>
    </row>
    <row r="591" spans="44:44" x14ac:dyDescent="0.25">
      <c r="AR591"/>
    </row>
    <row r="592" spans="44:44" x14ac:dyDescent="0.25">
      <c r="AR592"/>
    </row>
    <row r="593" spans="44:44" x14ac:dyDescent="0.25">
      <c r="AR593"/>
    </row>
    <row r="594" spans="44:44" x14ac:dyDescent="0.25">
      <c r="AR594"/>
    </row>
    <row r="595" spans="44:44" x14ac:dyDescent="0.25">
      <c r="AR595"/>
    </row>
    <row r="596" spans="44:44" x14ac:dyDescent="0.25">
      <c r="AR596"/>
    </row>
    <row r="597" spans="44:44" x14ac:dyDescent="0.25">
      <c r="AR597"/>
    </row>
    <row r="598" spans="44:44" x14ac:dyDescent="0.25">
      <c r="AR598"/>
    </row>
    <row r="599" spans="44:44" x14ac:dyDescent="0.25">
      <c r="AR599"/>
    </row>
    <row r="600" spans="44:44" x14ac:dyDescent="0.25">
      <c r="AR600"/>
    </row>
    <row r="601" spans="44:44" x14ac:dyDescent="0.25">
      <c r="AR601"/>
    </row>
    <row r="602" spans="44:44" x14ac:dyDescent="0.25">
      <c r="AR602"/>
    </row>
    <row r="603" spans="44:44" x14ac:dyDescent="0.25">
      <c r="AR603"/>
    </row>
    <row r="604" spans="44:44" x14ac:dyDescent="0.25">
      <c r="AR604"/>
    </row>
    <row r="605" spans="44:44" x14ac:dyDescent="0.25">
      <c r="AR605"/>
    </row>
    <row r="606" spans="44:44" x14ac:dyDescent="0.25">
      <c r="AR606"/>
    </row>
    <row r="607" spans="44:44" x14ac:dyDescent="0.25">
      <c r="AR607"/>
    </row>
    <row r="608" spans="44:44" x14ac:dyDescent="0.25">
      <c r="AR608"/>
    </row>
    <row r="609" spans="44:44" x14ac:dyDescent="0.25">
      <c r="AR609"/>
    </row>
    <row r="610" spans="44:44" x14ac:dyDescent="0.25">
      <c r="AR610"/>
    </row>
    <row r="611" spans="44:44" x14ac:dyDescent="0.25">
      <c r="AR611"/>
    </row>
    <row r="612" spans="44:44" x14ac:dyDescent="0.25">
      <c r="AR612"/>
    </row>
    <row r="613" spans="44:44" x14ac:dyDescent="0.25">
      <c r="AR613"/>
    </row>
    <row r="614" spans="44:44" x14ac:dyDescent="0.25">
      <c r="AR614"/>
    </row>
    <row r="615" spans="44:44" x14ac:dyDescent="0.25">
      <c r="AR615"/>
    </row>
    <row r="616" spans="44:44" x14ac:dyDescent="0.25">
      <c r="AR616"/>
    </row>
    <row r="617" spans="44:44" x14ac:dyDescent="0.25">
      <c r="AR617"/>
    </row>
    <row r="618" spans="44:44" x14ac:dyDescent="0.25">
      <c r="AR618"/>
    </row>
    <row r="619" spans="44:44" x14ac:dyDescent="0.25">
      <c r="AR619"/>
    </row>
    <row r="620" spans="44:44" x14ac:dyDescent="0.25">
      <c r="AR620"/>
    </row>
    <row r="621" spans="44:44" x14ac:dyDescent="0.25">
      <c r="AR621"/>
    </row>
    <row r="622" spans="44:44" x14ac:dyDescent="0.25">
      <c r="AR622"/>
    </row>
    <row r="623" spans="44:44" x14ac:dyDescent="0.25">
      <c r="AR623"/>
    </row>
    <row r="624" spans="44:44" x14ac:dyDescent="0.25">
      <c r="AR624"/>
    </row>
    <row r="625" spans="44:44" x14ac:dyDescent="0.25">
      <c r="AR625"/>
    </row>
    <row r="626" spans="44:44" x14ac:dyDescent="0.25">
      <c r="AR626"/>
    </row>
    <row r="627" spans="44:44" x14ac:dyDescent="0.25">
      <c r="AR627"/>
    </row>
    <row r="628" spans="44:44" x14ac:dyDescent="0.25">
      <c r="AR628"/>
    </row>
    <row r="629" spans="44:44" x14ac:dyDescent="0.25">
      <c r="AR629"/>
    </row>
    <row r="630" spans="44:44" x14ac:dyDescent="0.25">
      <c r="AR630"/>
    </row>
    <row r="631" spans="44:44" x14ac:dyDescent="0.25">
      <c r="AR631"/>
    </row>
    <row r="632" spans="44:44" x14ac:dyDescent="0.25">
      <c r="AR632"/>
    </row>
    <row r="633" spans="44:44" x14ac:dyDescent="0.25">
      <c r="AR633"/>
    </row>
    <row r="634" spans="44:44" x14ac:dyDescent="0.25">
      <c r="AR634"/>
    </row>
    <row r="635" spans="44:44" x14ac:dyDescent="0.25">
      <c r="AR635"/>
    </row>
    <row r="636" spans="44:44" x14ac:dyDescent="0.25">
      <c r="AR636"/>
    </row>
    <row r="637" spans="44:44" x14ac:dyDescent="0.25">
      <c r="AR637"/>
    </row>
    <row r="638" spans="44:44" x14ac:dyDescent="0.25">
      <c r="AR638"/>
    </row>
    <row r="639" spans="44:44" x14ac:dyDescent="0.25">
      <c r="AR639"/>
    </row>
    <row r="640" spans="44:44" x14ac:dyDescent="0.25">
      <c r="AR640"/>
    </row>
    <row r="641" spans="44:44" x14ac:dyDescent="0.25">
      <c r="AR641"/>
    </row>
    <row r="642" spans="44:44" x14ac:dyDescent="0.25">
      <c r="AR642"/>
    </row>
    <row r="643" spans="44:44" x14ac:dyDescent="0.25">
      <c r="AR643"/>
    </row>
    <row r="644" spans="44:44" x14ac:dyDescent="0.25">
      <c r="AR644"/>
    </row>
    <row r="645" spans="44:44" x14ac:dyDescent="0.25">
      <c r="AR645"/>
    </row>
    <row r="646" spans="44:44" x14ac:dyDescent="0.25">
      <c r="AR646"/>
    </row>
    <row r="647" spans="44:44" x14ac:dyDescent="0.25">
      <c r="AR647"/>
    </row>
    <row r="648" spans="44:44" x14ac:dyDescent="0.25">
      <c r="AR648"/>
    </row>
    <row r="649" spans="44:44" x14ac:dyDescent="0.25">
      <c r="AR649"/>
    </row>
    <row r="650" spans="44:44" x14ac:dyDescent="0.25">
      <c r="AR650"/>
    </row>
    <row r="651" spans="44:44" x14ac:dyDescent="0.25">
      <c r="AR651"/>
    </row>
    <row r="652" spans="44:44" x14ac:dyDescent="0.25">
      <c r="AR652"/>
    </row>
    <row r="653" spans="44:44" x14ac:dyDescent="0.25">
      <c r="AR653"/>
    </row>
    <row r="654" spans="44:44" x14ac:dyDescent="0.25">
      <c r="AR654"/>
    </row>
    <row r="655" spans="44:44" x14ac:dyDescent="0.25">
      <c r="AR655"/>
    </row>
    <row r="656" spans="44:44" x14ac:dyDescent="0.25">
      <c r="AR656"/>
    </row>
    <row r="657" spans="44:44" x14ac:dyDescent="0.25">
      <c r="AR657"/>
    </row>
    <row r="658" spans="44:44" x14ac:dyDescent="0.25">
      <c r="AR658"/>
    </row>
    <row r="659" spans="44:44" x14ac:dyDescent="0.25">
      <c r="AR659"/>
    </row>
    <row r="660" spans="44:44" x14ac:dyDescent="0.25">
      <c r="AR660"/>
    </row>
    <row r="661" spans="44:44" x14ac:dyDescent="0.25">
      <c r="AR661"/>
    </row>
    <row r="662" spans="44:44" x14ac:dyDescent="0.25">
      <c r="AR662"/>
    </row>
    <row r="663" spans="44:44" x14ac:dyDescent="0.25">
      <c r="AR663"/>
    </row>
    <row r="664" spans="44:44" x14ac:dyDescent="0.25">
      <c r="AR664"/>
    </row>
    <row r="665" spans="44:44" x14ac:dyDescent="0.25">
      <c r="AR665"/>
    </row>
    <row r="666" spans="44:44" x14ac:dyDescent="0.25">
      <c r="AR666"/>
    </row>
    <row r="667" spans="44:44" x14ac:dyDescent="0.25">
      <c r="AR667"/>
    </row>
    <row r="668" spans="44:44" x14ac:dyDescent="0.25">
      <c r="AR668"/>
    </row>
    <row r="669" spans="44:44" x14ac:dyDescent="0.25">
      <c r="AR669"/>
    </row>
    <row r="670" spans="44:44" x14ac:dyDescent="0.25">
      <c r="AR670"/>
    </row>
    <row r="671" spans="44:44" x14ac:dyDescent="0.25">
      <c r="AR671"/>
    </row>
    <row r="672" spans="44:44" x14ac:dyDescent="0.25">
      <c r="AR672"/>
    </row>
    <row r="673" spans="44:44" x14ac:dyDescent="0.25">
      <c r="AR673"/>
    </row>
    <row r="674" spans="44:44" x14ac:dyDescent="0.25">
      <c r="AR674"/>
    </row>
    <row r="675" spans="44:44" x14ac:dyDescent="0.25">
      <c r="AR675"/>
    </row>
    <row r="676" spans="44:44" x14ac:dyDescent="0.25">
      <c r="AR676"/>
    </row>
    <row r="677" spans="44:44" x14ac:dyDescent="0.25">
      <c r="AR677"/>
    </row>
    <row r="678" spans="44:44" x14ac:dyDescent="0.25">
      <c r="AR678"/>
    </row>
    <row r="679" spans="44:44" x14ac:dyDescent="0.25">
      <c r="AR679"/>
    </row>
    <row r="680" spans="44:44" x14ac:dyDescent="0.25">
      <c r="AR680"/>
    </row>
    <row r="681" spans="44:44" x14ac:dyDescent="0.25">
      <c r="AR681"/>
    </row>
    <row r="682" spans="44:44" x14ac:dyDescent="0.25">
      <c r="AR682"/>
    </row>
    <row r="683" spans="44:44" x14ac:dyDescent="0.25">
      <c r="AR683"/>
    </row>
    <row r="684" spans="44:44" x14ac:dyDescent="0.25">
      <c r="AR684"/>
    </row>
    <row r="685" spans="44:44" x14ac:dyDescent="0.25">
      <c r="AR685"/>
    </row>
    <row r="686" spans="44:44" x14ac:dyDescent="0.25">
      <c r="AR686"/>
    </row>
    <row r="687" spans="44:44" x14ac:dyDescent="0.25">
      <c r="AR687"/>
    </row>
    <row r="688" spans="44:44" x14ac:dyDescent="0.25">
      <c r="AR688"/>
    </row>
    <row r="689" spans="44:44" x14ac:dyDescent="0.25">
      <c r="AR689"/>
    </row>
    <row r="690" spans="44:44" x14ac:dyDescent="0.25">
      <c r="AR690"/>
    </row>
    <row r="691" spans="44:44" x14ac:dyDescent="0.25">
      <c r="AR691"/>
    </row>
    <row r="692" spans="44:44" x14ac:dyDescent="0.25">
      <c r="AR692"/>
    </row>
    <row r="693" spans="44:44" x14ac:dyDescent="0.25">
      <c r="AR693"/>
    </row>
    <row r="694" spans="44:44" x14ac:dyDescent="0.25">
      <c r="AR694"/>
    </row>
    <row r="695" spans="44:44" x14ac:dyDescent="0.25">
      <c r="AR695"/>
    </row>
    <row r="696" spans="44:44" x14ac:dyDescent="0.25">
      <c r="AR696"/>
    </row>
    <row r="697" spans="44:44" x14ac:dyDescent="0.25">
      <c r="AR697"/>
    </row>
    <row r="698" spans="44:44" x14ac:dyDescent="0.25">
      <c r="AR698"/>
    </row>
    <row r="699" spans="44:44" x14ac:dyDescent="0.25">
      <c r="AR699"/>
    </row>
    <row r="700" spans="44:44" x14ac:dyDescent="0.25">
      <c r="AR700"/>
    </row>
    <row r="701" spans="44:44" x14ac:dyDescent="0.25">
      <c r="AR701"/>
    </row>
    <row r="702" spans="44:44" x14ac:dyDescent="0.25">
      <c r="AR702"/>
    </row>
    <row r="703" spans="44:44" x14ac:dyDescent="0.25">
      <c r="AR703"/>
    </row>
    <row r="704" spans="44:44" x14ac:dyDescent="0.25">
      <c r="AR704"/>
    </row>
    <row r="705" spans="44:44" x14ac:dyDescent="0.25">
      <c r="AR705"/>
    </row>
    <row r="706" spans="44:44" x14ac:dyDescent="0.25">
      <c r="AR706"/>
    </row>
    <row r="707" spans="44:44" x14ac:dyDescent="0.25">
      <c r="AR707"/>
    </row>
    <row r="708" spans="44:44" x14ac:dyDescent="0.25">
      <c r="AR708"/>
    </row>
    <row r="709" spans="44:44" x14ac:dyDescent="0.25">
      <c r="AR709"/>
    </row>
    <row r="710" spans="44:44" x14ac:dyDescent="0.25">
      <c r="AR710"/>
    </row>
    <row r="711" spans="44:44" x14ac:dyDescent="0.25">
      <c r="AR711"/>
    </row>
    <row r="712" spans="44:44" x14ac:dyDescent="0.25">
      <c r="AR712"/>
    </row>
    <row r="713" spans="44:44" x14ac:dyDescent="0.25">
      <c r="AR713"/>
    </row>
    <row r="714" spans="44:44" x14ac:dyDescent="0.25">
      <c r="AR714"/>
    </row>
    <row r="715" spans="44:44" x14ac:dyDescent="0.25">
      <c r="AR715"/>
    </row>
    <row r="716" spans="44:44" x14ac:dyDescent="0.25">
      <c r="AR716"/>
    </row>
    <row r="717" spans="44:44" x14ac:dyDescent="0.25">
      <c r="AR717"/>
    </row>
    <row r="718" spans="44:44" x14ac:dyDescent="0.25">
      <c r="AR718"/>
    </row>
    <row r="719" spans="44:44" x14ac:dyDescent="0.25">
      <c r="AR719"/>
    </row>
    <row r="720" spans="44:44" x14ac:dyDescent="0.25">
      <c r="AR720"/>
    </row>
    <row r="721" spans="44:44" x14ac:dyDescent="0.25">
      <c r="AR721"/>
    </row>
    <row r="722" spans="44:44" x14ac:dyDescent="0.25">
      <c r="AR722"/>
    </row>
    <row r="723" spans="44:44" x14ac:dyDescent="0.25">
      <c r="AR723"/>
    </row>
    <row r="724" spans="44:44" x14ac:dyDescent="0.25">
      <c r="AR724"/>
    </row>
    <row r="725" spans="44:44" x14ac:dyDescent="0.25">
      <c r="AR725"/>
    </row>
    <row r="726" spans="44:44" x14ac:dyDescent="0.25">
      <c r="AR726"/>
    </row>
    <row r="727" spans="44:44" x14ac:dyDescent="0.25">
      <c r="AR727"/>
    </row>
    <row r="728" spans="44:44" x14ac:dyDescent="0.25">
      <c r="AR728"/>
    </row>
    <row r="729" spans="44:44" x14ac:dyDescent="0.25">
      <c r="AR729"/>
    </row>
    <row r="730" spans="44:44" x14ac:dyDescent="0.25">
      <c r="AR730"/>
    </row>
    <row r="731" spans="44:44" x14ac:dyDescent="0.25">
      <c r="AR731"/>
    </row>
    <row r="732" spans="44:44" x14ac:dyDescent="0.25">
      <c r="AR732"/>
    </row>
    <row r="733" spans="44:44" x14ac:dyDescent="0.25">
      <c r="AR733"/>
    </row>
    <row r="734" spans="44:44" x14ac:dyDescent="0.25">
      <c r="AR734"/>
    </row>
    <row r="735" spans="44:44" x14ac:dyDescent="0.25">
      <c r="AR735"/>
    </row>
    <row r="736" spans="44:44" x14ac:dyDescent="0.25">
      <c r="AR736"/>
    </row>
    <row r="737" spans="44:44" x14ac:dyDescent="0.25">
      <c r="AR737"/>
    </row>
    <row r="738" spans="44:44" x14ac:dyDescent="0.25">
      <c r="AR738"/>
    </row>
    <row r="739" spans="44:44" x14ac:dyDescent="0.25">
      <c r="AR739"/>
    </row>
    <row r="740" spans="44:44" x14ac:dyDescent="0.25">
      <c r="AR740"/>
    </row>
    <row r="741" spans="44:44" x14ac:dyDescent="0.25">
      <c r="AR741"/>
    </row>
    <row r="742" spans="44:44" x14ac:dyDescent="0.25">
      <c r="AR742"/>
    </row>
    <row r="743" spans="44:44" x14ac:dyDescent="0.25">
      <c r="AR743"/>
    </row>
    <row r="744" spans="44:44" x14ac:dyDescent="0.25">
      <c r="AR744"/>
    </row>
    <row r="745" spans="44:44" x14ac:dyDescent="0.25">
      <c r="AR745"/>
    </row>
    <row r="746" spans="44:44" x14ac:dyDescent="0.25">
      <c r="AR746"/>
    </row>
    <row r="747" spans="44:44" x14ac:dyDescent="0.25">
      <c r="AR747"/>
    </row>
    <row r="748" spans="44:44" x14ac:dyDescent="0.25">
      <c r="AR748"/>
    </row>
    <row r="749" spans="44:44" x14ac:dyDescent="0.25">
      <c r="AR749"/>
    </row>
    <row r="750" spans="44:44" x14ac:dyDescent="0.25">
      <c r="AR750"/>
    </row>
    <row r="751" spans="44:44" x14ac:dyDescent="0.25">
      <c r="AR751"/>
    </row>
    <row r="752" spans="44:44" x14ac:dyDescent="0.25">
      <c r="AR752"/>
    </row>
    <row r="753" spans="44:44" x14ac:dyDescent="0.25">
      <c r="AR753"/>
    </row>
    <row r="754" spans="44:44" x14ac:dyDescent="0.25">
      <c r="AR754"/>
    </row>
    <row r="755" spans="44:44" x14ac:dyDescent="0.25">
      <c r="AR755"/>
    </row>
    <row r="756" spans="44:44" x14ac:dyDescent="0.25">
      <c r="AR756"/>
    </row>
    <row r="757" spans="44:44" x14ac:dyDescent="0.25">
      <c r="AR757"/>
    </row>
    <row r="758" spans="44:44" x14ac:dyDescent="0.25">
      <c r="AR758"/>
    </row>
    <row r="759" spans="44:44" x14ac:dyDescent="0.25">
      <c r="AR759"/>
    </row>
    <row r="760" spans="44:44" x14ac:dyDescent="0.25">
      <c r="AR760"/>
    </row>
    <row r="761" spans="44:44" x14ac:dyDescent="0.25">
      <c r="AR761"/>
    </row>
    <row r="762" spans="44:44" x14ac:dyDescent="0.25">
      <c r="AR762"/>
    </row>
    <row r="763" spans="44:44" x14ac:dyDescent="0.25">
      <c r="AR763"/>
    </row>
    <row r="764" spans="44:44" x14ac:dyDescent="0.25">
      <c r="AR764"/>
    </row>
    <row r="765" spans="44:44" x14ac:dyDescent="0.25">
      <c r="AR765"/>
    </row>
    <row r="766" spans="44:44" x14ac:dyDescent="0.25">
      <c r="AR766"/>
    </row>
    <row r="767" spans="44:44" x14ac:dyDescent="0.25">
      <c r="AR767"/>
    </row>
    <row r="768" spans="44:44" x14ac:dyDescent="0.25">
      <c r="AR768"/>
    </row>
    <row r="769" spans="44:44" x14ac:dyDescent="0.25">
      <c r="AR769"/>
    </row>
    <row r="770" spans="44:44" x14ac:dyDescent="0.25">
      <c r="AR770"/>
    </row>
    <row r="771" spans="44:44" x14ac:dyDescent="0.25">
      <c r="AR771"/>
    </row>
    <row r="772" spans="44:44" x14ac:dyDescent="0.25">
      <c r="AR772"/>
    </row>
    <row r="773" spans="44:44" x14ac:dyDescent="0.25">
      <c r="AR773"/>
    </row>
    <row r="774" spans="44:44" x14ac:dyDescent="0.25">
      <c r="AR774"/>
    </row>
    <row r="775" spans="44:44" x14ac:dyDescent="0.25">
      <c r="AR775"/>
    </row>
    <row r="776" spans="44:44" x14ac:dyDescent="0.25">
      <c r="AR776"/>
    </row>
    <row r="777" spans="44:44" x14ac:dyDescent="0.25">
      <c r="AR777"/>
    </row>
    <row r="778" spans="44:44" x14ac:dyDescent="0.25">
      <c r="AR778"/>
    </row>
    <row r="779" spans="44:44" x14ac:dyDescent="0.25">
      <c r="AR779"/>
    </row>
    <row r="780" spans="44:44" x14ac:dyDescent="0.25">
      <c r="AR780"/>
    </row>
    <row r="781" spans="44:44" x14ac:dyDescent="0.25">
      <c r="AR781"/>
    </row>
    <row r="782" spans="44:44" x14ac:dyDescent="0.25">
      <c r="AR782"/>
    </row>
    <row r="783" spans="44:44" x14ac:dyDescent="0.25">
      <c r="AR783"/>
    </row>
    <row r="784" spans="44:44" x14ac:dyDescent="0.25">
      <c r="AR784"/>
    </row>
    <row r="785" spans="44:44" x14ac:dyDescent="0.25">
      <c r="AR785"/>
    </row>
    <row r="786" spans="44:44" x14ac:dyDescent="0.25">
      <c r="AR786"/>
    </row>
    <row r="787" spans="44:44" x14ac:dyDescent="0.25">
      <c r="AR787"/>
    </row>
    <row r="788" spans="44:44" x14ac:dyDescent="0.25">
      <c r="AR788"/>
    </row>
    <row r="789" spans="44:44" x14ac:dyDescent="0.25">
      <c r="AR789"/>
    </row>
    <row r="790" spans="44:44" x14ac:dyDescent="0.25">
      <c r="AR790"/>
    </row>
    <row r="791" spans="44:44" x14ac:dyDescent="0.25">
      <c r="AR791"/>
    </row>
    <row r="792" spans="44:44" x14ac:dyDescent="0.25">
      <c r="AR792"/>
    </row>
    <row r="793" spans="44:44" x14ac:dyDescent="0.25">
      <c r="AR793"/>
    </row>
    <row r="794" spans="44:44" x14ac:dyDescent="0.25">
      <c r="AR794"/>
    </row>
    <row r="795" spans="44:44" x14ac:dyDescent="0.25">
      <c r="AR795"/>
    </row>
    <row r="796" spans="44:44" x14ac:dyDescent="0.25">
      <c r="AR796"/>
    </row>
    <row r="797" spans="44:44" x14ac:dyDescent="0.25">
      <c r="AR797"/>
    </row>
    <row r="798" spans="44:44" x14ac:dyDescent="0.25">
      <c r="AR798"/>
    </row>
    <row r="799" spans="44:44" x14ac:dyDescent="0.25">
      <c r="AR799"/>
    </row>
    <row r="800" spans="44:44" x14ac:dyDescent="0.25">
      <c r="AR800"/>
    </row>
    <row r="801" spans="44:44" x14ac:dyDescent="0.25">
      <c r="AR801"/>
    </row>
    <row r="802" spans="44:44" x14ac:dyDescent="0.25">
      <c r="AR802"/>
    </row>
    <row r="803" spans="44:44" x14ac:dyDescent="0.25">
      <c r="AR803"/>
    </row>
    <row r="804" spans="44:44" x14ac:dyDescent="0.25">
      <c r="AR804"/>
    </row>
    <row r="805" spans="44:44" x14ac:dyDescent="0.25">
      <c r="AR805"/>
    </row>
    <row r="806" spans="44:44" x14ac:dyDescent="0.25">
      <c r="AR806"/>
    </row>
    <row r="807" spans="44:44" x14ac:dyDescent="0.25">
      <c r="AR807"/>
    </row>
    <row r="808" spans="44:44" x14ac:dyDescent="0.25">
      <c r="AR808"/>
    </row>
    <row r="809" spans="44:44" x14ac:dyDescent="0.25">
      <c r="AR809"/>
    </row>
    <row r="810" spans="44:44" x14ac:dyDescent="0.25">
      <c r="AR810"/>
    </row>
    <row r="811" spans="44:44" x14ac:dyDescent="0.25">
      <c r="AR811"/>
    </row>
    <row r="812" spans="44:44" x14ac:dyDescent="0.25">
      <c r="AR812"/>
    </row>
    <row r="813" spans="44:44" x14ac:dyDescent="0.25">
      <c r="AR813"/>
    </row>
    <row r="814" spans="44:44" x14ac:dyDescent="0.25">
      <c r="AR814"/>
    </row>
    <row r="815" spans="44:44" x14ac:dyDescent="0.25">
      <c r="AR815"/>
    </row>
    <row r="816" spans="44:44" x14ac:dyDescent="0.25">
      <c r="AR816"/>
    </row>
    <row r="817" spans="44:44" x14ac:dyDescent="0.25">
      <c r="AR817"/>
    </row>
    <row r="818" spans="44:44" x14ac:dyDescent="0.25">
      <c r="AR818"/>
    </row>
    <row r="819" spans="44:44" x14ac:dyDescent="0.25">
      <c r="AR819"/>
    </row>
    <row r="820" spans="44:44" x14ac:dyDescent="0.25">
      <c r="AR820"/>
    </row>
    <row r="821" spans="44:44" x14ac:dyDescent="0.25">
      <c r="AR821"/>
    </row>
    <row r="822" spans="44:44" x14ac:dyDescent="0.25">
      <c r="AR822"/>
    </row>
    <row r="823" spans="44:44" x14ac:dyDescent="0.25">
      <c r="AR823"/>
    </row>
    <row r="824" spans="44:44" x14ac:dyDescent="0.25">
      <c r="AR824"/>
    </row>
    <row r="825" spans="44:44" x14ac:dyDescent="0.25">
      <c r="AR825"/>
    </row>
    <row r="826" spans="44:44" x14ac:dyDescent="0.25">
      <c r="AR826"/>
    </row>
    <row r="827" spans="44:44" x14ac:dyDescent="0.25">
      <c r="AR827"/>
    </row>
    <row r="828" spans="44:44" x14ac:dyDescent="0.25">
      <c r="AR828"/>
    </row>
    <row r="829" spans="44:44" x14ac:dyDescent="0.25">
      <c r="AR829"/>
    </row>
    <row r="830" spans="44:44" x14ac:dyDescent="0.25">
      <c r="AR830"/>
    </row>
    <row r="831" spans="44:44" x14ac:dyDescent="0.25">
      <c r="AR831"/>
    </row>
    <row r="832" spans="44:44" x14ac:dyDescent="0.25">
      <c r="AR832"/>
    </row>
    <row r="833" spans="44:44" x14ac:dyDescent="0.25">
      <c r="AR833"/>
    </row>
    <row r="834" spans="44:44" x14ac:dyDescent="0.25">
      <c r="AR834"/>
    </row>
    <row r="835" spans="44:44" x14ac:dyDescent="0.25">
      <c r="AR835"/>
    </row>
    <row r="836" spans="44:44" x14ac:dyDescent="0.25">
      <c r="AR836"/>
    </row>
    <row r="837" spans="44:44" x14ac:dyDescent="0.25">
      <c r="AR837"/>
    </row>
    <row r="838" spans="44:44" x14ac:dyDescent="0.25">
      <c r="AR838"/>
    </row>
    <row r="839" spans="44:44" x14ac:dyDescent="0.25">
      <c r="AR839"/>
    </row>
    <row r="840" spans="44:44" x14ac:dyDescent="0.25">
      <c r="AR840"/>
    </row>
    <row r="841" spans="44:44" x14ac:dyDescent="0.25">
      <c r="AR841"/>
    </row>
    <row r="842" spans="44:44" x14ac:dyDescent="0.25">
      <c r="AR842"/>
    </row>
    <row r="843" spans="44:44" x14ac:dyDescent="0.25">
      <c r="AR843"/>
    </row>
    <row r="844" spans="44:44" x14ac:dyDescent="0.25">
      <c r="AR844"/>
    </row>
    <row r="845" spans="44:44" x14ac:dyDescent="0.25">
      <c r="AR845"/>
    </row>
    <row r="846" spans="44:44" x14ac:dyDescent="0.25">
      <c r="AR846"/>
    </row>
    <row r="847" spans="44:44" x14ac:dyDescent="0.25">
      <c r="AR847"/>
    </row>
    <row r="848" spans="44:44" x14ac:dyDescent="0.25">
      <c r="AR848"/>
    </row>
    <row r="849" spans="44:44" x14ac:dyDescent="0.25">
      <c r="AR849"/>
    </row>
    <row r="850" spans="44:44" x14ac:dyDescent="0.25">
      <c r="AR850"/>
    </row>
    <row r="851" spans="44:44" x14ac:dyDescent="0.25">
      <c r="AR851"/>
    </row>
    <row r="852" spans="44:44" x14ac:dyDescent="0.25">
      <c r="AR852"/>
    </row>
    <row r="853" spans="44:44" x14ac:dyDescent="0.25">
      <c r="AR853"/>
    </row>
    <row r="854" spans="44:44" x14ac:dyDescent="0.25">
      <c r="AR854"/>
    </row>
    <row r="855" spans="44:44" x14ac:dyDescent="0.25">
      <c r="AR855"/>
    </row>
    <row r="856" spans="44:44" x14ac:dyDescent="0.25">
      <c r="AR856"/>
    </row>
    <row r="857" spans="44:44" x14ac:dyDescent="0.25">
      <c r="AR857"/>
    </row>
    <row r="858" spans="44:44" x14ac:dyDescent="0.25">
      <c r="AR858"/>
    </row>
    <row r="859" spans="44:44" x14ac:dyDescent="0.25">
      <c r="AR859"/>
    </row>
    <row r="860" spans="44:44" x14ac:dyDescent="0.25">
      <c r="AR860"/>
    </row>
    <row r="861" spans="44:44" x14ac:dyDescent="0.25">
      <c r="AR861"/>
    </row>
    <row r="862" spans="44:44" x14ac:dyDescent="0.25">
      <c r="AR862"/>
    </row>
    <row r="863" spans="44:44" x14ac:dyDescent="0.25">
      <c r="AR863"/>
    </row>
    <row r="864" spans="44:44" x14ac:dyDescent="0.25">
      <c r="AR864"/>
    </row>
    <row r="865" spans="44:44" x14ac:dyDescent="0.25">
      <c r="AR865"/>
    </row>
    <row r="866" spans="44:44" x14ac:dyDescent="0.25">
      <c r="AR866"/>
    </row>
    <row r="867" spans="44:44" x14ac:dyDescent="0.25">
      <c r="AR867"/>
    </row>
    <row r="868" spans="44:44" x14ac:dyDescent="0.25">
      <c r="AR868"/>
    </row>
    <row r="869" spans="44:44" x14ac:dyDescent="0.25">
      <c r="AR869"/>
    </row>
    <row r="870" spans="44:44" x14ac:dyDescent="0.25">
      <c r="AR870"/>
    </row>
    <row r="871" spans="44:44" x14ac:dyDescent="0.25">
      <c r="AR871"/>
    </row>
    <row r="872" spans="44:44" x14ac:dyDescent="0.25">
      <c r="AR872"/>
    </row>
    <row r="873" spans="44:44" x14ac:dyDescent="0.25">
      <c r="AR873"/>
    </row>
    <row r="874" spans="44:44" x14ac:dyDescent="0.25">
      <c r="AR874"/>
    </row>
    <row r="875" spans="44:44" x14ac:dyDescent="0.25">
      <c r="AR875"/>
    </row>
    <row r="876" spans="44:44" x14ac:dyDescent="0.25">
      <c r="AR876"/>
    </row>
    <row r="877" spans="44:44" x14ac:dyDescent="0.25">
      <c r="AR877"/>
    </row>
    <row r="878" spans="44:44" x14ac:dyDescent="0.25">
      <c r="AR878"/>
    </row>
    <row r="879" spans="44:44" x14ac:dyDescent="0.25">
      <c r="AR879"/>
    </row>
    <row r="880" spans="44:44" x14ac:dyDescent="0.25">
      <c r="AR880"/>
    </row>
    <row r="881" spans="16:87" x14ac:dyDescent="0.25">
      <c r="AR881"/>
      <c r="CI881" s="31"/>
    </row>
    <row r="882" spans="16:87" x14ac:dyDescent="0.25">
      <c r="AR882"/>
    </row>
    <row r="883" spans="16:87" x14ac:dyDescent="0.25">
      <c r="P883" s="27"/>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48"/>
      <c r="AS883" s="3"/>
      <c r="AT883" s="3"/>
      <c r="AU883" s="3"/>
      <c r="AV883" s="3"/>
      <c r="AW883" s="3"/>
      <c r="AX883" s="3"/>
      <c r="AY883" s="3"/>
      <c r="AZ883" s="3"/>
      <c r="BA883" s="3"/>
      <c r="BB883" s="3"/>
      <c r="BC883" s="3"/>
      <c r="BD883" s="3"/>
      <c r="BE883" s="3"/>
      <c r="BF883" s="3"/>
      <c r="BG883" s="3"/>
      <c r="BH883" s="3"/>
      <c r="BI883" s="3"/>
    </row>
    <row r="884" spans="16:87" x14ac:dyDescent="0.25">
      <c r="P884" s="27"/>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48"/>
      <c r="AS884" s="3"/>
      <c r="AT884" s="3"/>
      <c r="AU884" s="3"/>
      <c r="AV884" s="3"/>
      <c r="AW884" s="3"/>
      <c r="AX884" s="3"/>
      <c r="AY884" s="3"/>
      <c r="AZ884" s="3"/>
      <c r="BA884" s="3"/>
      <c r="BB884" s="3"/>
      <c r="BC884" s="3"/>
      <c r="BD884" s="3"/>
      <c r="BE884" s="3"/>
      <c r="BF884" s="3"/>
      <c r="BG884" s="3"/>
      <c r="BH884" s="3"/>
      <c r="BI884" s="3"/>
    </row>
    <row r="885" spans="16:87" x14ac:dyDescent="0.25">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48"/>
      <c r="AS885" s="3"/>
      <c r="AT885" s="3"/>
      <c r="AU885" s="3"/>
      <c r="AV885" s="3"/>
      <c r="AW885" s="3"/>
      <c r="AX885" s="3"/>
      <c r="AY885" s="3"/>
      <c r="AZ885" s="3"/>
      <c r="BA885" s="3"/>
      <c r="BB885" s="3"/>
      <c r="BC885" s="3"/>
      <c r="BD885" s="3"/>
      <c r="BE885" s="3"/>
      <c r="BF885" s="3"/>
      <c r="BG885" s="3"/>
      <c r="BH885" s="3"/>
    </row>
    <row r="886" spans="16:87" x14ac:dyDescent="0.25">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48"/>
      <c r="AS886" s="3"/>
      <c r="AT886" s="3"/>
      <c r="AU886" s="3"/>
      <c r="AV886" s="3"/>
      <c r="AW886" s="3"/>
      <c r="AX886" s="3"/>
      <c r="AY886" s="3"/>
      <c r="AZ886" s="3"/>
      <c r="BA886" s="3"/>
      <c r="BB886" s="3"/>
      <c r="BC886" s="3"/>
      <c r="BD886" s="3"/>
      <c r="BE886" s="3"/>
      <c r="BF886" s="3"/>
      <c r="BG886" s="3"/>
      <c r="BH886" s="3"/>
    </row>
    <row r="887" spans="16:87" x14ac:dyDescent="0.25">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48"/>
      <c r="AS887" s="3"/>
      <c r="AT887" s="3"/>
      <c r="AU887" s="3"/>
      <c r="AV887" s="3"/>
      <c r="AW887" s="3"/>
      <c r="AX887" s="3"/>
      <c r="AY887" s="3"/>
      <c r="AZ887" s="3"/>
      <c r="BA887" s="3"/>
      <c r="BB887" s="3"/>
      <c r="BC887" s="3"/>
      <c r="BD887" s="3"/>
      <c r="BE887" s="3"/>
      <c r="BF887" s="3"/>
      <c r="BG887" s="3"/>
      <c r="BH887" s="3"/>
    </row>
    <row r="888" spans="16:87" x14ac:dyDescent="0.25">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48"/>
      <c r="AS888" s="3"/>
      <c r="AT888" s="3"/>
      <c r="AU888" s="3"/>
      <c r="AV888" s="3"/>
      <c r="AW888" s="3"/>
      <c r="AX888" s="3"/>
      <c r="AY888" s="3"/>
      <c r="AZ888" s="3"/>
      <c r="BA888" s="3"/>
      <c r="BB888" s="3"/>
      <c r="BC888" s="3"/>
      <c r="BD888" s="3"/>
      <c r="BE888" s="3"/>
      <c r="BF888" s="3"/>
      <c r="BG888" s="3"/>
      <c r="BH888" s="3"/>
    </row>
    <row r="889" spans="16:87" x14ac:dyDescent="0.25">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48"/>
      <c r="AS889" s="3"/>
      <c r="AT889" s="3"/>
      <c r="AU889" s="3"/>
      <c r="AV889" s="3"/>
      <c r="AW889" s="3"/>
      <c r="AX889" s="3"/>
      <c r="AY889" s="3"/>
      <c r="AZ889" s="3"/>
      <c r="BA889" s="3"/>
      <c r="BB889" s="3"/>
      <c r="BC889" s="3"/>
      <c r="BD889" s="3"/>
      <c r="BE889" s="3"/>
      <c r="BF889" s="3"/>
      <c r="BG889" s="3"/>
      <c r="BH889" s="3"/>
    </row>
    <row r="890" spans="16:87" x14ac:dyDescent="0.25">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48"/>
      <c r="AS890" s="3"/>
      <c r="AT890" s="3"/>
      <c r="AU890" s="3"/>
      <c r="AV890" s="3"/>
      <c r="AW890" s="3"/>
      <c r="AX890" s="3"/>
      <c r="AY890" s="3"/>
      <c r="AZ890" s="3"/>
      <c r="BA890" s="3"/>
      <c r="BB890" s="3"/>
      <c r="BC890" s="3"/>
      <c r="BD890" s="3"/>
      <c r="BE890" s="3"/>
      <c r="BF890" s="3"/>
      <c r="BG890" s="3"/>
      <c r="BH890" s="3"/>
    </row>
    <row r="891" spans="16:87" x14ac:dyDescent="0.25">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48"/>
      <c r="AS891" s="3"/>
      <c r="AT891" s="3"/>
      <c r="AU891" s="3"/>
      <c r="AV891" s="3"/>
      <c r="AW891" s="3"/>
      <c r="AX891" s="3"/>
      <c r="AY891" s="3"/>
      <c r="AZ891" s="3"/>
      <c r="BA891" s="3"/>
      <c r="BB891" s="3"/>
      <c r="BC891" s="3"/>
      <c r="BD891" s="3"/>
      <c r="BE891" s="3"/>
      <c r="BF891" s="3"/>
      <c r="BG891" s="3"/>
      <c r="BH891" s="3"/>
    </row>
    <row r="892" spans="16:87" x14ac:dyDescent="0.25">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48"/>
      <c r="AS892" s="3"/>
      <c r="AT892" s="3"/>
      <c r="AU892" s="3"/>
      <c r="AV892" s="3"/>
      <c r="AW892" s="3"/>
      <c r="AX892" s="3"/>
      <c r="AY892" s="3"/>
      <c r="AZ892" s="3"/>
      <c r="BA892" s="3"/>
      <c r="BB892" s="3"/>
      <c r="BC892" s="3"/>
      <c r="BD892" s="3"/>
      <c r="BE892" s="3"/>
      <c r="BF892" s="3"/>
      <c r="BG892" s="3"/>
      <c r="BH892" s="3"/>
    </row>
    <row r="893" spans="16:87" x14ac:dyDescent="0.25">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48"/>
      <c r="AS893" s="3"/>
      <c r="AT893" s="3"/>
      <c r="AU893" s="3"/>
      <c r="AV893" s="3"/>
      <c r="AW893" s="3"/>
      <c r="AX893" s="3"/>
      <c r="AY893" s="3"/>
      <c r="AZ893" s="3"/>
      <c r="BA893" s="3"/>
      <c r="BB893" s="3"/>
      <c r="BC893" s="3"/>
      <c r="BD893" s="3"/>
      <c r="BE893" s="3"/>
      <c r="BF893" s="3"/>
      <c r="BG893" s="3"/>
      <c r="BH893" s="3"/>
    </row>
    <row r="894" spans="16:87" x14ac:dyDescent="0.25">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48"/>
      <c r="AS894" s="3"/>
      <c r="AT894" s="3"/>
      <c r="AU894" s="3"/>
      <c r="AV894" s="3"/>
      <c r="AW894" s="3"/>
      <c r="AX894" s="3"/>
      <c r="AY894" s="3"/>
      <c r="AZ894" s="3"/>
      <c r="BA894" s="3"/>
      <c r="BB894" s="3"/>
      <c r="BC894" s="3"/>
      <c r="BD894" s="3"/>
      <c r="BE894" s="3"/>
      <c r="BF894" s="3"/>
      <c r="BG894" s="3"/>
      <c r="BH894" s="3"/>
    </row>
    <row r="895" spans="16:87" x14ac:dyDescent="0.25">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48"/>
      <c r="AS895" s="3"/>
      <c r="AT895" s="3"/>
      <c r="AU895" s="3"/>
      <c r="AV895" s="3"/>
      <c r="AW895" s="3"/>
      <c r="AX895" s="3"/>
      <c r="AY895" s="3"/>
      <c r="AZ895" s="3"/>
      <c r="BA895" s="3"/>
      <c r="BB895" s="3"/>
      <c r="BC895" s="3"/>
      <c r="BD895" s="3"/>
      <c r="BE895" s="3"/>
      <c r="BF895" s="3"/>
      <c r="BG895" s="3"/>
      <c r="BH895" s="3"/>
    </row>
    <row r="896" spans="16:87" x14ac:dyDescent="0.25">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48"/>
      <c r="AS896" s="3"/>
      <c r="AT896" s="3"/>
      <c r="AU896" s="3"/>
      <c r="AV896" s="3"/>
      <c r="AW896" s="3"/>
      <c r="AX896" s="3"/>
      <c r="AY896" s="3"/>
      <c r="AZ896" s="3"/>
      <c r="BA896" s="3"/>
      <c r="BB896" s="3"/>
      <c r="BC896" s="3"/>
      <c r="BD896" s="3"/>
      <c r="BE896" s="3"/>
      <c r="BF896" s="3"/>
      <c r="BG896" s="3"/>
      <c r="BH896" s="3"/>
    </row>
    <row r="897" spans="16:60" x14ac:dyDescent="0.25">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48"/>
      <c r="AS897" s="3"/>
      <c r="AT897" s="3"/>
      <c r="AU897" s="3"/>
      <c r="AV897" s="3"/>
      <c r="AW897" s="3"/>
      <c r="AX897" s="3"/>
      <c r="AY897" s="3"/>
      <c r="AZ897" s="3"/>
      <c r="BA897" s="3"/>
      <c r="BB897" s="3"/>
      <c r="BC897" s="3"/>
      <c r="BD897" s="3"/>
      <c r="BE897" s="3"/>
      <c r="BF897" s="3"/>
      <c r="BG897" s="3"/>
      <c r="BH897" s="3"/>
    </row>
    <row r="898" spans="16:60" x14ac:dyDescent="0.25">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48"/>
      <c r="AS898" s="3"/>
      <c r="AT898" s="3"/>
      <c r="AU898" s="3"/>
      <c r="AV898" s="3"/>
      <c r="AW898" s="3"/>
      <c r="AX898" s="3"/>
      <c r="AY898" s="3"/>
      <c r="AZ898" s="3"/>
      <c r="BA898" s="3"/>
      <c r="BB898" s="3"/>
      <c r="BC898" s="3"/>
      <c r="BD898" s="3"/>
      <c r="BE898" s="3"/>
      <c r="BF898" s="3"/>
      <c r="BG898" s="3"/>
      <c r="BH898" s="3"/>
    </row>
    <row r="899" spans="16:60" x14ac:dyDescent="0.25">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48"/>
      <c r="AS899" s="3"/>
      <c r="AT899" s="3"/>
      <c r="AU899" s="3"/>
      <c r="AV899" s="3"/>
      <c r="AW899" s="3"/>
      <c r="AX899" s="3"/>
      <c r="AY899" s="3"/>
      <c r="AZ899" s="3"/>
      <c r="BA899" s="3"/>
      <c r="BB899" s="3"/>
      <c r="BC899" s="3"/>
      <c r="BD899" s="3"/>
      <c r="BE899" s="3"/>
      <c r="BF899" s="3"/>
      <c r="BG899" s="3"/>
      <c r="BH899" s="3"/>
    </row>
    <row r="900" spans="16:60" x14ac:dyDescent="0.25">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48"/>
      <c r="AS900" s="3"/>
      <c r="AT900" s="3"/>
      <c r="AU900" s="3"/>
      <c r="AV900" s="3"/>
      <c r="AW900" s="3"/>
      <c r="AX900" s="3"/>
      <c r="AY900" s="3"/>
      <c r="AZ900" s="3"/>
      <c r="BA900" s="3"/>
      <c r="BB900" s="3"/>
      <c r="BC900" s="3"/>
      <c r="BD900" s="3"/>
      <c r="BE900" s="3"/>
      <c r="BF900" s="3"/>
      <c r="BG900" s="3"/>
      <c r="BH900" s="3"/>
    </row>
    <row r="901" spans="16:60" x14ac:dyDescent="0.25">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48"/>
      <c r="AS901" s="3"/>
      <c r="AT901" s="3"/>
      <c r="AU901" s="3"/>
      <c r="AV901" s="3"/>
      <c r="AW901" s="3"/>
      <c r="AX901" s="3"/>
      <c r="AY901" s="3"/>
      <c r="AZ901" s="3"/>
      <c r="BA901" s="3"/>
      <c r="BB901" s="3"/>
      <c r="BC901" s="3"/>
      <c r="BD901" s="3"/>
      <c r="BE901" s="3"/>
      <c r="BF901" s="3"/>
      <c r="BG901" s="3"/>
      <c r="BH901" s="3"/>
    </row>
    <row r="902" spans="16:60" x14ac:dyDescent="0.25">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48"/>
      <c r="AS902" s="3"/>
      <c r="AT902" s="3"/>
      <c r="AU902" s="3"/>
      <c r="AV902" s="3"/>
      <c r="AW902" s="3"/>
      <c r="AX902" s="3"/>
      <c r="AY902" s="3"/>
      <c r="AZ902" s="3"/>
      <c r="BA902" s="3"/>
      <c r="BB902" s="3"/>
      <c r="BC902" s="3"/>
      <c r="BD902" s="3"/>
      <c r="BE902" s="3"/>
      <c r="BF902" s="3"/>
      <c r="BG902" s="3"/>
      <c r="BH902" s="3"/>
    </row>
    <row r="903" spans="16:60" x14ac:dyDescent="0.25">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48"/>
      <c r="AS903" s="3"/>
      <c r="AT903" s="3"/>
      <c r="AU903" s="3"/>
      <c r="AV903" s="3"/>
      <c r="AW903" s="3"/>
      <c r="AX903" s="3"/>
      <c r="AY903" s="3"/>
      <c r="AZ903" s="3"/>
      <c r="BA903" s="3"/>
      <c r="BB903" s="3"/>
      <c r="BC903" s="3"/>
      <c r="BD903" s="3"/>
      <c r="BE903" s="3"/>
      <c r="BF903" s="3"/>
      <c r="BG903" s="3"/>
      <c r="BH903" s="3"/>
    </row>
    <row r="904" spans="16:60" x14ac:dyDescent="0.25">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48"/>
      <c r="AS904" s="3"/>
      <c r="AT904" s="3"/>
      <c r="AU904" s="3"/>
      <c r="AV904" s="3"/>
      <c r="AW904" s="3"/>
      <c r="AX904" s="3"/>
      <c r="AY904" s="3"/>
      <c r="AZ904" s="3"/>
      <c r="BA904" s="3"/>
      <c r="BB904" s="3"/>
      <c r="BC904" s="3"/>
      <c r="BD904" s="3"/>
      <c r="BE904" s="3"/>
      <c r="BF904" s="3"/>
      <c r="BG904" s="3"/>
      <c r="BH904" s="3"/>
    </row>
    <row r="905" spans="16:60" x14ac:dyDescent="0.25">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48"/>
      <c r="AS905" s="3"/>
      <c r="AT905" s="3"/>
      <c r="AU905" s="3"/>
      <c r="AV905" s="3"/>
      <c r="AW905" s="3"/>
      <c r="AX905" s="3"/>
      <c r="AY905" s="3"/>
      <c r="AZ905" s="3"/>
      <c r="BA905" s="3"/>
      <c r="BB905" s="3"/>
      <c r="BC905" s="3"/>
      <c r="BD905" s="3"/>
      <c r="BE905" s="3"/>
      <c r="BF905" s="3"/>
      <c r="BG905" s="3"/>
      <c r="BH905" s="3"/>
    </row>
    <row r="906" spans="16:60" x14ac:dyDescent="0.25">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48"/>
      <c r="AS906" s="3"/>
      <c r="AT906" s="3"/>
      <c r="AU906" s="3"/>
      <c r="AV906" s="3"/>
      <c r="AW906" s="3"/>
      <c r="AX906" s="3"/>
      <c r="AY906" s="3"/>
      <c r="AZ906" s="3"/>
      <c r="BA906" s="3"/>
      <c r="BB906" s="3"/>
      <c r="BC906" s="3"/>
      <c r="BD906" s="3"/>
      <c r="BE906" s="3"/>
      <c r="BF906" s="3"/>
      <c r="BG906" s="3"/>
      <c r="BH906" s="3"/>
    </row>
    <row r="907" spans="16:60" x14ac:dyDescent="0.25">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48"/>
      <c r="AS907" s="3"/>
      <c r="AT907" s="3"/>
      <c r="AU907" s="3"/>
      <c r="AV907" s="3"/>
      <c r="AW907" s="3"/>
      <c r="AX907" s="3"/>
      <c r="AY907" s="3"/>
      <c r="AZ907" s="3"/>
      <c r="BA907" s="3"/>
      <c r="BB907" s="3"/>
      <c r="BC907" s="3"/>
      <c r="BD907" s="3"/>
      <c r="BE907" s="3"/>
      <c r="BF907" s="3"/>
      <c r="BG907" s="3"/>
      <c r="BH907" s="3"/>
    </row>
    <row r="908" spans="16:60" x14ac:dyDescent="0.25">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48"/>
      <c r="AS908" s="3"/>
      <c r="AT908" s="3"/>
      <c r="AU908" s="3"/>
      <c r="AV908" s="3"/>
      <c r="AW908" s="3"/>
      <c r="AX908" s="3"/>
      <c r="AY908" s="3"/>
      <c r="AZ908" s="3"/>
      <c r="BA908" s="3"/>
      <c r="BB908" s="3"/>
      <c r="BC908" s="3"/>
      <c r="BD908" s="3"/>
      <c r="BE908" s="3"/>
      <c r="BF908" s="3"/>
      <c r="BG908" s="3"/>
      <c r="BH908" s="3"/>
    </row>
    <row r="909" spans="16:60" x14ac:dyDescent="0.25">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48"/>
      <c r="AS909" s="3"/>
      <c r="AT909" s="3"/>
      <c r="AU909" s="3"/>
      <c r="AV909" s="3"/>
      <c r="AW909" s="3"/>
      <c r="AX909" s="3"/>
      <c r="AY909" s="3"/>
      <c r="AZ909" s="3"/>
      <c r="BA909" s="3"/>
      <c r="BB909" s="3"/>
      <c r="BC909" s="3"/>
      <c r="BD909" s="3"/>
      <c r="BE909" s="3"/>
      <c r="BF909" s="3"/>
      <c r="BG909" s="3"/>
      <c r="BH909" s="3"/>
    </row>
    <row r="910" spans="16:60" x14ac:dyDescent="0.25">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48"/>
      <c r="AS910" s="3"/>
      <c r="AT910" s="3"/>
      <c r="AU910" s="3"/>
      <c r="AV910" s="3"/>
      <c r="AW910" s="3"/>
      <c r="AX910" s="3"/>
      <c r="AY910" s="3"/>
      <c r="AZ910" s="3"/>
      <c r="BA910" s="3"/>
      <c r="BB910" s="3"/>
      <c r="BC910" s="3"/>
      <c r="BD910" s="3"/>
      <c r="BE910" s="3"/>
      <c r="BF910" s="3"/>
      <c r="BG910" s="3"/>
      <c r="BH910" s="3"/>
    </row>
    <row r="911" spans="16:60" x14ac:dyDescent="0.25">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48"/>
      <c r="AS911" s="3"/>
      <c r="AT911" s="3"/>
      <c r="AU911" s="3"/>
      <c r="AV911" s="3"/>
      <c r="AW911" s="3"/>
      <c r="AX911" s="3"/>
      <c r="AY911" s="3"/>
      <c r="AZ911" s="3"/>
      <c r="BA911" s="3"/>
      <c r="BB911" s="3"/>
      <c r="BC911" s="3"/>
      <c r="BD911" s="3"/>
      <c r="BE911" s="3"/>
      <c r="BF911" s="3"/>
      <c r="BG911" s="3"/>
      <c r="BH911" s="3"/>
    </row>
    <row r="912" spans="16:60" x14ac:dyDescent="0.25">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48"/>
      <c r="AS912" s="3"/>
      <c r="AT912" s="3"/>
      <c r="AU912" s="3"/>
      <c r="AV912" s="3"/>
      <c r="AW912" s="3"/>
      <c r="AX912" s="3"/>
      <c r="AY912" s="3"/>
      <c r="AZ912" s="3"/>
      <c r="BA912" s="3"/>
      <c r="BB912" s="3"/>
      <c r="BC912" s="3"/>
      <c r="BD912" s="3"/>
      <c r="BE912" s="3"/>
      <c r="BF912" s="3"/>
      <c r="BG912" s="3"/>
      <c r="BH912" s="3"/>
    </row>
    <row r="913" spans="16:60" x14ac:dyDescent="0.25">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48"/>
      <c r="AS913" s="3"/>
      <c r="AT913" s="3"/>
      <c r="AU913" s="3"/>
      <c r="AV913" s="3"/>
      <c r="AW913" s="3"/>
      <c r="AX913" s="3"/>
      <c r="AY913" s="3"/>
      <c r="AZ913" s="3"/>
      <c r="BA913" s="3"/>
      <c r="BB913" s="3"/>
      <c r="BC913" s="3"/>
      <c r="BD913" s="3"/>
      <c r="BE913" s="3"/>
      <c r="BF913" s="3"/>
      <c r="BG913" s="3"/>
      <c r="BH913" s="3"/>
    </row>
    <row r="914" spans="16:60" x14ac:dyDescent="0.25">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48"/>
      <c r="AS914" s="3"/>
      <c r="AT914" s="3"/>
      <c r="AU914" s="3"/>
      <c r="AV914" s="3"/>
      <c r="AW914" s="3"/>
      <c r="AX914" s="3"/>
      <c r="AY914" s="3"/>
      <c r="AZ914" s="3"/>
      <c r="BA914" s="3"/>
      <c r="BB914" s="3"/>
      <c r="BC914" s="3"/>
      <c r="BD914" s="3"/>
      <c r="BE914" s="3"/>
      <c r="BF914" s="3"/>
      <c r="BG914" s="3"/>
      <c r="BH914" s="3"/>
    </row>
    <row r="915" spans="16:60" x14ac:dyDescent="0.25">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48"/>
      <c r="AS915" s="3"/>
      <c r="AT915" s="3"/>
      <c r="AU915" s="3"/>
      <c r="AV915" s="3"/>
      <c r="AW915" s="3"/>
      <c r="AX915" s="3"/>
      <c r="AY915" s="3"/>
      <c r="AZ915" s="3"/>
      <c r="BA915" s="3"/>
      <c r="BB915" s="3"/>
      <c r="BC915" s="3"/>
      <c r="BD915" s="3"/>
      <c r="BE915" s="3"/>
      <c r="BF915" s="3"/>
      <c r="BG915" s="3"/>
      <c r="BH915" s="3"/>
    </row>
    <row r="916" spans="16:60" x14ac:dyDescent="0.25">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48"/>
      <c r="AS916" s="3"/>
      <c r="AT916" s="3"/>
      <c r="AU916" s="3"/>
      <c r="AV916" s="3"/>
      <c r="AW916" s="3"/>
      <c r="AX916" s="3"/>
      <c r="AY916" s="3"/>
      <c r="AZ916" s="3"/>
      <c r="BA916" s="3"/>
      <c r="BB916" s="3"/>
      <c r="BC916" s="3"/>
      <c r="BD916" s="3"/>
      <c r="BE916" s="3"/>
      <c r="BF916" s="3"/>
      <c r="BG916" s="3"/>
      <c r="BH916" s="3"/>
    </row>
    <row r="917" spans="16:60" x14ac:dyDescent="0.25">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48"/>
      <c r="AS917" s="3"/>
      <c r="AT917" s="3"/>
      <c r="AU917" s="3"/>
      <c r="AV917" s="3"/>
      <c r="AW917" s="3"/>
      <c r="AX917" s="3"/>
      <c r="AY917" s="3"/>
      <c r="AZ917" s="3"/>
      <c r="BA917" s="3"/>
      <c r="BB917" s="3"/>
      <c r="BC917" s="3"/>
      <c r="BD917" s="3"/>
      <c r="BE917" s="3"/>
      <c r="BF917" s="3"/>
      <c r="BG917" s="3"/>
      <c r="BH917" s="3"/>
    </row>
    <row r="918" spans="16:60" x14ac:dyDescent="0.25">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48"/>
      <c r="AS918" s="3"/>
      <c r="AT918" s="3"/>
      <c r="AU918" s="3"/>
      <c r="AV918" s="3"/>
      <c r="AW918" s="3"/>
      <c r="AX918" s="3"/>
      <c r="AY918" s="3"/>
      <c r="AZ918" s="3"/>
      <c r="BA918" s="3"/>
      <c r="BB918" s="3"/>
      <c r="BC918" s="3"/>
      <c r="BD918" s="3"/>
      <c r="BE918" s="3"/>
      <c r="BF918" s="3"/>
      <c r="BG918" s="3"/>
      <c r="BH918" s="3"/>
    </row>
    <row r="919" spans="16:60" x14ac:dyDescent="0.25">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48"/>
      <c r="AS919" s="3"/>
      <c r="AT919" s="3"/>
      <c r="AU919" s="3"/>
      <c r="AV919" s="3"/>
      <c r="AW919" s="3"/>
      <c r="AX919" s="3"/>
      <c r="AY919" s="3"/>
      <c r="AZ919" s="3"/>
      <c r="BA919" s="3"/>
      <c r="BB919" s="3"/>
      <c r="BC919" s="3"/>
      <c r="BD919" s="3"/>
      <c r="BE919" s="3"/>
      <c r="BF919" s="3"/>
      <c r="BG919" s="3"/>
      <c r="BH919" s="3"/>
    </row>
    <row r="920" spans="16:60" x14ac:dyDescent="0.25">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48"/>
      <c r="AS920" s="3"/>
      <c r="AT920" s="3"/>
      <c r="AU920" s="3"/>
      <c r="AV920" s="3"/>
      <c r="AW920" s="3"/>
      <c r="AX920" s="3"/>
      <c r="AY920" s="3"/>
      <c r="AZ920" s="3"/>
      <c r="BA920" s="3"/>
      <c r="BB920" s="3"/>
      <c r="BC920" s="3"/>
      <c r="BD920" s="3"/>
      <c r="BE920" s="3"/>
      <c r="BF920" s="3"/>
      <c r="BG920" s="3"/>
      <c r="BH920" s="3"/>
    </row>
    <row r="921" spans="16:60" x14ac:dyDescent="0.25">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48"/>
      <c r="AS921" s="3"/>
      <c r="AT921" s="3"/>
      <c r="AU921" s="3"/>
      <c r="AV921" s="3"/>
      <c r="AW921" s="3"/>
      <c r="AX921" s="3"/>
      <c r="AY921" s="3"/>
      <c r="AZ921" s="3"/>
      <c r="BA921" s="3"/>
      <c r="BB921" s="3"/>
      <c r="BC921" s="3"/>
      <c r="BD921" s="3"/>
      <c r="BE921" s="3"/>
      <c r="BF921" s="3"/>
      <c r="BG921" s="3"/>
      <c r="BH921" s="3"/>
    </row>
    <row r="922" spans="16:60" x14ac:dyDescent="0.25">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48"/>
      <c r="AS922" s="3"/>
      <c r="AT922" s="3"/>
      <c r="AU922" s="3"/>
      <c r="AV922" s="3"/>
      <c r="AW922" s="3"/>
      <c r="AX922" s="3"/>
      <c r="AY922" s="3"/>
      <c r="AZ922" s="3"/>
      <c r="BA922" s="3"/>
      <c r="BB922" s="3"/>
      <c r="BC922" s="3"/>
      <c r="BD922" s="3"/>
      <c r="BE922" s="3"/>
      <c r="BF922" s="3"/>
      <c r="BG922" s="3"/>
      <c r="BH922" s="3"/>
    </row>
    <row r="923" spans="16:60" x14ac:dyDescent="0.25">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48"/>
      <c r="AS923" s="3"/>
      <c r="AT923" s="3"/>
      <c r="AU923" s="3"/>
      <c r="AV923" s="3"/>
      <c r="AW923" s="3"/>
      <c r="AX923" s="3"/>
      <c r="AY923" s="3"/>
      <c r="AZ923" s="3"/>
      <c r="BA923" s="3"/>
      <c r="BB923" s="3"/>
      <c r="BC923" s="3"/>
      <c r="BD923" s="3"/>
      <c r="BE923" s="3"/>
      <c r="BF923" s="3"/>
      <c r="BG923" s="3"/>
      <c r="BH923" s="3"/>
    </row>
    <row r="924" spans="16:60" x14ac:dyDescent="0.25">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48"/>
      <c r="AS924" s="3"/>
      <c r="AT924" s="3"/>
      <c r="AU924" s="3"/>
      <c r="AV924" s="3"/>
      <c r="AW924" s="3"/>
      <c r="AX924" s="3"/>
      <c r="AY924" s="3"/>
      <c r="AZ924" s="3"/>
      <c r="BA924" s="3"/>
      <c r="BB924" s="3"/>
      <c r="BC924" s="3"/>
      <c r="BD924" s="3"/>
      <c r="BE924" s="3"/>
      <c r="BF924" s="3"/>
      <c r="BG924" s="3"/>
      <c r="BH924" s="3"/>
    </row>
    <row r="925" spans="16:60" x14ac:dyDescent="0.25">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48"/>
      <c r="AS925" s="3"/>
      <c r="AT925" s="3"/>
      <c r="AU925" s="3"/>
      <c r="AV925" s="3"/>
      <c r="AW925" s="3"/>
      <c r="AX925" s="3"/>
      <c r="AY925" s="3"/>
      <c r="AZ925" s="3"/>
      <c r="BA925" s="3"/>
      <c r="BB925" s="3"/>
      <c r="BC925" s="3"/>
      <c r="BD925" s="3"/>
      <c r="BE925" s="3"/>
      <c r="BF925" s="3"/>
      <c r="BG925" s="3"/>
      <c r="BH925" s="3"/>
    </row>
    <row r="926" spans="16:60" x14ac:dyDescent="0.25">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48"/>
      <c r="AS926" s="3"/>
      <c r="AT926" s="3"/>
      <c r="AU926" s="3"/>
      <c r="AV926" s="3"/>
      <c r="AW926" s="3"/>
      <c r="AX926" s="3"/>
      <c r="AY926" s="3"/>
      <c r="AZ926" s="3"/>
      <c r="BA926" s="3"/>
      <c r="BB926" s="3"/>
      <c r="BC926" s="3"/>
      <c r="BD926" s="3"/>
      <c r="BE926" s="3"/>
      <c r="BF926" s="3"/>
      <c r="BG926" s="3"/>
      <c r="BH926" s="3"/>
    </row>
    <row r="927" spans="16:60" x14ac:dyDescent="0.25">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48"/>
      <c r="AS927" s="3"/>
      <c r="AT927" s="3"/>
      <c r="AU927" s="3"/>
      <c r="AV927" s="3"/>
      <c r="AW927" s="3"/>
      <c r="AX927" s="3"/>
      <c r="AY927" s="3"/>
      <c r="AZ927" s="3"/>
      <c r="BA927" s="3"/>
      <c r="BB927" s="3"/>
      <c r="BC927" s="3"/>
      <c r="BD927" s="3"/>
      <c r="BE927" s="3"/>
      <c r="BF927" s="3"/>
      <c r="BG927" s="3"/>
      <c r="BH927" s="3"/>
    </row>
    <row r="928" spans="16:60" x14ac:dyDescent="0.25">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48"/>
      <c r="AS928" s="3"/>
      <c r="AT928" s="3"/>
      <c r="AU928" s="3"/>
      <c r="AV928" s="3"/>
      <c r="AW928" s="3"/>
      <c r="AX928" s="3"/>
      <c r="AY928" s="3"/>
      <c r="AZ928" s="3"/>
      <c r="BA928" s="3"/>
      <c r="BB928" s="3"/>
      <c r="BC928" s="3"/>
      <c r="BD928" s="3"/>
      <c r="BE928" s="3"/>
      <c r="BF928" s="3"/>
      <c r="BG928" s="3"/>
      <c r="BH928" s="3"/>
    </row>
    <row r="929" spans="16:60" x14ac:dyDescent="0.25">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48"/>
      <c r="AS929" s="3"/>
      <c r="AT929" s="3"/>
      <c r="AU929" s="3"/>
      <c r="AV929" s="3"/>
      <c r="AW929" s="3"/>
      <c r="AX929" s="3"/>
      <c r="AY929" s="3"/>
      <c r="AZ929" s="3"/>
      <c r="BA929" s="3"/>
      <c r="BB929" s="3"/>
      <c r="BC929" s="3"/>
      <c r="BD929" s="3"/>
      <c r="BE929" s="3"/>
      <c r="BF929" s="3"/>
      <c r="BG929" s="3"/>
      <c r="BH929" s="3"/>
    </row>
    <row r="930" spans="16:60" x14ac:dyDescent="0.25">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48"/>
      <c r="AS930" s="3"/>
      <c r="AT930" s="3"/>
      <c r="AU930" s="3"/>
      <c r="AV930" s="3"/>
      <c r="AW930" s="3"/>
      <c r="AX930" s="3"/>
      <c r="AY930" s="3"/>
      <c r="AZ930" s="3"/>
      <c r="BA930" s="3"/>
      <c r="BB930" s="3"/>
      <c r="BC930" s="3"/>
      <c r="BD930" s="3"/>
      <c r="BE930" s="3"/>
      <c r="BF930" s="3"/>
      <c r="BG930" s="3"/>
      <c r="BH930" s="3"/>
    </row>
    <row r="931" spans="16:60" x14ac:dyDescent="0.25">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48"/>
      <c r="AS931" s="3"/>
      <c r="AT931" s="3"/>
      <c r="AU931" s="3"/>
      <c r="AV931" s="3"/>
      <c r="AW931" s="3"/>
      <c r="AX931" s="3"/>
      <c r="AY931" s="3"/>
      <c r="AZ931" s="3"/>
      <c r="BA931" s="3"/>
      <c r="BB931" s="3"/>
      <c r="BC931" s="3"/>
      <c r="BD931" s="3"/>
      <c r="BE931" s="3"/>
      <c r="BF931" s="3"/>
      <c r="BG931" s="3"/>
      <c r="BH931" s="3"/>
    </row>
    <row r="932" spans="16:60" x14ac:dyDescent="0.25">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48"/>
      <c r="AS932" s="3"/>
      <c r="AT932" s="3"/>
      <c r="AU932" s="3"/>
      <c r="AV932" s="3"/>
      <c r="AW932" s="3"/>
      <c r="AX932" s="3"/>
      <c r="AY932" s="3"/>
      <c r="AZ932" s="3"/>
      <c r="BA932" s="3"/>
      <c r="BB932" s="3"/>
      <c r="BC932" s="3"/>
      <c r="BD932" s="3"/>
      <c r="BE932" s="3"/>
      <c r="BF932" s="3"/>
      <c r="BG932" s="3"/>
      <c r="BH932" s="3"/>
    </row>
    <row r="933" spans="16:60" x14ac:dyDescent="0.25">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48"/>
      <c r="AS933" s="3"/>
      <c r="AT933" s="3"/>
      <c r="AU933" s="3"/>
      <c r="AV933" s="3"/>
      <c r="AW933" s="3"/>
      <c r="AX933" s="3"/>
      <c r="AY933" s="3"/>
      <c r="AZ933" s="3"/>
      <c r="BA933" s="3"/>
      <c r="BB933" s="3"/>
      <c r="BC933" s="3"/>
      <c r="BD933" s="3"/>
      <c r="BE933" s="3"/>
      <c r="BF933" s="3"/>
      <c r="BG933" s="3"/>
      <c r="BH933" s="3"/>
    </row>
    <row r="934" spans="16:60" x14ac:dyDescent="0.25">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48"/>
      <c r="AS934" s="3"/>
      <c r="AT934" s="3"/>
      <c r="AU934" s="3"/>
      <c r="AV934" s="3"/>
      <c r="AW934" s="3"/>
      <c r="AX934" s="3"/>
      <c r="AY934" s="3"/>
      <c r="AZ934" s="3"/>
      <c r="BA934" s="3"/>
      <c r="BB934" s="3"/>
      <c r="BC934" s="3"/>
      <c r="BD934" s="3"/>
      <c r="BE934" s="3"/>
      <c r="BF934" s="3"/>
      <c r="BG934" s="3"/>
      <c r="BH934" s="3"/>
    </row>
    <row r="935" spans="16:60" x14ac:dyDescent="0.25">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48"/>
      <c r="AS935" s="3"/>
      <c r="AT935" s="3"/>
      <c r="AU935" s="3"/>
      <c r="AV935" s="3"/>
      <c r="AW935" s="3"/>
      <c r="AX935" s="3"/>
      <c r="AY935" s="3"/>
      <c r="AZ935" s="3"/>
      <c r="BA935" s="3"/>
      <c r="BB935" s="3"/>
      <c r="BC935" s="3"/>
      <c r="BD935" s="3"/>
      <c r="BE935" s="3"/>
      <c r="BF935" s="3"/>
      <c r="BG935" s="3"/>
      <c r="BH935" s="3"/>
    </row>
    <row r="936" spans="16:60" x14ac:dyDescent="0.25">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48"/>
      <c r="AS936" s="3"/>
      <c r="AT936" s="3"/>
      <c r="AU936" s="3"/>
      <c r="AV936" s="3"/>
      <c r="AW936" s="3"/>
      <c r="AX936" s="3"/>
      <c r="AY936" s="3"/>
      <c r="AZ936" s="3"/>
      <c r="BA936" s="3"/>
      <c r="BB936" s="3"/>
      <c r="BC936" s="3"/>
      <c r="BD936" s="3"/>
      <c r="BE936" s="3"/>
      <c r="BF936" s="3"/>
      <c r="BG936" s="3"/>
      <c r="BH936" s="3"/>
    </row>
    <row r="937" spans="16:60" x14ac:dyDescent="0.25">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48"/>
      <c r="AS937" s="3"/>
      <c r="AT937" s="3"/>
      <c r="AU937" s="3"/>
      <c r="AV937" s="3"/>
      <c r="AW937" s="3"/>
      <c r="AX937" s="3"/>
      <c r="AY937" s="3"/>
      <c r="AZ937" s="3"/>
      <c r="BA937" s="3"/>
      <c r="BB937" s="3"/>
      <c r="BC937" s="3"/>
      <c r="BD937" s="3"/>
      <c r="BE937" s="3"/>
      <c r="BF937" s="3"/>
      <c r="BG937" s="3"/>
      <c r="BH937" s="3"/>
    </row>
    <row r="938" spans="16:60" x14ac:dyDescent="0.25">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48"/>
      <c r="AS938" s="3"/>
      <c r="AT938" s="3"/>
      <c r="AU938" s="3"/>
      <c r="AV938" s="3"/>
      <c r="AW938" s="3"/>
      <c r="AX938" s="3"/>
      <c r="AY938" s="3"/>
      <c r="AZ938" s="3"/>
      <c r="BA938" s="3"/>
      <c r="BB938" s="3"/>
      <c r="BC938" s="3"/>
      <c r="BD938" s="3"/>
      <c r="BE938" s="3"/>
      <c r="BF938" s="3"/>
      <c r="BG938" s="3"/>
      <c r="BH938" s="3"/>
    </row>
    <row r="939" spans="16:60" x14ac:dyDescent="0.25">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48"/>
      <c r="AS939" s="3"/>
      <c r="AT939" s="3"/>
      <c r="AU939" s="3"/>
      <c r="AV939" s="3"/>
      <c r="AW939" s="3"/>
      <c r="AX939" s="3"/>
      <c r="AY939" s="3"/>
      <c r="AZ939" s="3"/>
      <c r="BA939" s="3"/>
      <c r="BB939" s="3"/>
      <c r="BC939" s="3"/>
      <c r="BD939" s="3"/>
      <c r="BE939" s="3"/>
      <c r="BF939" s="3"/>
      <c r="BG939" s="3"/>
      <c r="BH939" s="3"/>
    </row>
    <row r="940" spans="16:60" x14ac:dyDescent="0.25">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48"/>
      <c r="AS940" s="3"/>
      <c r="AT940" s="3"/>
      <c r="AU940" s="3"/>
      <c r="AV940" s="3"/>
      <c r="AW940" s="3"/>
      <c r="AX940" s="3"/>
      <c r="AY940" s="3"/>
      <c r="AZ940" s="3"/>
      <c r="BA940" s="3"/>
      <c r="BB940" s="3"/>
      <c r="BC940" s="3"/>
      <c r="BD940" s="3"/>
      <c r="BE940" s="3"/>
      <c r="BF940" s="3"/>
      <c r="BG940" s="3"/>
      <c r="BH940" s="3"/>
    </row>
    <row r="941" spans="16:60" x14ac:dyDescent="0.25">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48"/>
      <c r="AS941" s="3"/>
      <c r="AT941" s="3"/>
      <c r="AU941" s="3"/>
      <c r="AV941" s="3"/>
      <c r="AW941" s="3"/>
      <c r="AX941" s="3"/>
      <c r="AY941" s="3"/>
      <c r="AZ941" s="3"/>
      <c r="BA941" s="3"/>
      <c r="BB941" s="3"/>
      <c r="BC941" s="3"/>
      <c r="BD941" s="3"/>
      <c r="BE941" s="3"/>
      <c r="BF941" s="3"/>
      <c r="BG941" s="3"/>
      <c r="BH941" s="3"/>
    </row>
    <row r="942" spans="16:60" x14ac:dyDescent="0.25">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48"/>
      <c r="AS942" s="3"/>
      <c r="AT942" s="3"/>
      <c r="AU942" s="3"/>
      <c r="AV942" s="3"/>
      <c r="AW942" s="3"/>
      <c r="AX942" s="3"/>
      <c r="AY942" s="3"/>
      <c r="AZ942" s="3"/>
      <c r="BA942" s="3"/>
      <c r="BB942" s="3"/>
      <c r="BC942" s="3"/>
      <c r="BD942" s="3"/>
      <c r="BE942" s="3"/>
      <c r="BF942" s="3"/>
      <c r="BG942" s="3"/>
      <c r="BH942" s="3"/>
    </row>
    <row r="943" spans="16:60" x14ac:dyDescent="0.25">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48"/>
      <c r="AS943" s="3"/>
      <c r="AT943" s="3"/>
      <c r="AU943" s="3"/>
      <c r="AV943" s="3"/>
      <c r="AW943" s="3"/>
      <c r="AX943" s="3"/>
      <c r="AY943" s="3"/>
      <c r="AZ943" s="3"/>
      <c r="BA943" s="3"/>
      <c r="BB943" s="3"/>
      <c r="BC943" s="3"/>
      <c r="BD943" s="3"/>
      <c r="BE943" s="3"/>
      <c r="BF943" s="3"/>
      <c r="BG943" s="3"/>
      <c r="BH943" s="3"/>
    </row>
    <row r="944" spans="16:60" x14ac:dyDescent="0.25">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48"/>
      <c r="AS944" s="3"/>
      <c r="AT944" s="3"/>
      <c r="AU944" s="3"/>
      <c r="AV944" s="3"/>
      <c r="AW944" s="3"/>
      <c r="AX944" s="3"/>
      <c r="AY944" s="3"/>
      <c r="AZ944" s="3"/>
      <c r="BA944" s="3"/>
      <c r="BB944" s="3"/>
      <c r="BC944" s="3"/>
      <c r="BD944" s="3"/>
      <c r="BE944" s="3"/>
      <c r="BF944" s="3"/>
      <c r="BG944" s="3"/>
      <c r="BH944" s="3"/>
    </row>
    <row r="945" spans="16:60" x14ac:dyDescent="0.25">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48"/>
      <c r="AS945" s="3"/>
      <c r="AT945" s="3"/>
      <c r="AU945" s="3"/>
      <c r="AV945" s="3"/>
      <c r="AW945" s="3"/>
      <c r="AX945" s="3"/>
      <c r="AY945" s="3"/>
      <c r="AZ945" s="3"/>
      <c r="BA945" s="3"/>
      <c r="BB945" s="3"/>
      <c r="BC945" s="3"/>
      <c r="BD945" s="3"/>
      <c r="BE945" s="3"/>
      <c r="BF945" s="3"/>
      <c r="BG945" s="3"/>
      <c r="BH945" s="3"/>
    </row>
    <row r="946" spans="16:60" x14ac:dyDescent="0.25">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48"/>
      <c r="AS946" s="3"/>
      <c r="AT946" s="3"/>
      <c r="AU946" s="3"/>
      <c r="AV946" s="3"/>
      <c r="AW946" s="3"/>
      <c r="AX946" s="3"/>
      <c r="AY946" s="3"/>
      <c r="AZ946" s="3"/>
      <c r="BA946" s="3"/>
      <c r="BB946" s="3"/>
      <c r="BC946" s="3"/>
      <c r="BD946" s="3"/>
      <c r="BE946" s="3"/>
      <c r="BF946" s="3"/>
      <c r="BG946" s="3"/>
      <c r="BH946" s="3"/>
    </row>
    <row r="947" spans="16:60" x14ac:dyDescent="0.25">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48"/>
      <c r="AS947" s="3"/>
      <c r="AT947" s="3"/>
      <c r="AU947" s="3"/>
      <c r="AV947" s="3"/>
      <c r="AW947" s="3"/>
      <c r="AX947" s="3"/>
      <c r="AY947" s="3"/>
      <c r="AZ947" s="3"/>
      <c r="BA947" s="3"/>
      <c r="BB947" s="3"/>
      <c r="BC947" s="3"/>
      <c r="BD947" s="3"/>
      <c r="BE947" s="3"/>
      <c r="BF947" s="3"/>
      <c r="BG947" s="3"/>
      <c r="BH947" s="3"/>
    </row>
    <row r="948" spans="16:60" x14ac:dyDescent="0.25">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48"/>
      <c r="AS948" s="3"/>
      <c r="AT948" s="3"/>
      <c r="AU948" s="3"/>
      <c r="AV948" s="3"/>
      <c r="AW948" s="3"/>
      <c r="AX948" s="3"/>
      <c r="AY948" s="3"/>
      <c r="AZ948" s="3"/>
      <c r="BA948" s="3"/>
      <c r="BB948" s="3"/>
      <c r="BC948" s="3"/>
      <c r="BD948" s="3"/>
      <c r="BE948" s="3"/>
      <c r="BF948" s="3"/>
      <c r="BG948" s="3"/>
      <c r="BH948" s="3"/>
    </row>
    <row r="949" spans="16:60" x14ac:dyDescent="0.25">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48"/>
      <c r="AS949" s="3"/>
      <c r="AT949" s="3"/>
      <c r="AU949" s="3"/>
      <c r="AV949" s="3"/>
      <c r="AW949" s="3"/>
      <c r="AX949" s="3"/>
      <c r="AY949" s="3"/>
      <c r="AZ949" s="3"/>
      <c r="BA949" s="3"/>
      <c r="BB949" s="3"/>
      <c r="BC949" s="3"/>
      <c r="BD949" s="3"/>
      <c r="BE949" s="3"/>
      <c r="BF949" s="3"/>
      <c r="BG949" s="3"/>
      <c r="BH949" s="3"/>
    </row>
    <row r="950" spans="16:60" x14ac:dyDescent="0.25">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48"/>
      <c r="AS950" s="3"/>
      <c r="AT950" s="3"/>
      <c r="AU950" s="3"/>
      <c r="AV950" s="3"/>
      <c r="AW950" s="3"/>
      <c r="AX950" s="3"/>
      <c r="AY950" s="3"/>
      <c r="AZ950" s="3"/>
      <c r="BA950" s="3"/>
      <c r="BB950" s="3"/>
      <c r="BC950" s="3"/>
      <c r="BD950" s="3"/>
      <c r="BE950" s="3"/>
      <c r="BF950" s="3"/>
      <c r="BG950" s="3"/>
      <c r="BH950" s="3"/>
    </row>
    <row r="951" spans="16:60" x14ac:dyDescent="0.25">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48"/>
      <c r="AS951" s="3"/>
      <c r="AT951" s="3"/>
      <c r="AU951" s="3"/>
      <c r="AV951" s="3"/>
      <c r="AW951" s="3"/>
      <c r="AX951" s="3"/>
      <c r="AY951" s="3"/>
      <c r="AZ951" s="3"/>
      <c r="BA951" s="3"/>
      <c r="BB951" s="3"/>
      <c r="BC951" s="3"/>
      <c r="BD951" s="3"/>
      <c r="BE951" s="3"/>
      <c r="BF951" s="3"/>
      <c r="BG951" s="3"/>
      <c r="BH951" s="3"/>
    </row>
    <row r="952" spans="16:60" x14ac:dyDescent="0.25">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48"/>
      <c r="AS952" s="3"/>
      <c r="AT952" s="3"/>
      <c r="AU952" s="3"/>
      <c r="AV952" s="3"/>
      <c r="AW952" s="3"/>
      <c r="AX952" s="3"/>
      <c r="AY952" s="3"/>
      <c r="AZ952" s="3"/>
      <c r="BA952" s="3"/>
      <c r="BB952" s="3"/>
      <c r="BC952" s="3"/>
      <c r="BD952" s="3"/>
      <c r="BE952" s="3"/>
      <c r="BF952" s="3"/>
      <c r="BG952" s="3"/>
      <c r="BH952" s="3"/>
    </row>
    <row r="953" spans="16:60" x14ac:dyDescent="0.25">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48"/>
      <c r="AS953" s="3"/>
      <c r="AT953" s="3"/>
      <c r="AU953" s="3"/>
      <c r="AV953" s="3"/>
      <c r="AW953" s="3"/>
      <c r="AX953" s="3"/>
      <c r="AY953" s="3"/>
      <c r="AZ953" s="3"/>
      <c r="BA953" s="3"/>
      <c r="BB953" s="3"/>
      <c r="BC953" s="3"/>
      <c r="BD953" s="3"/>
      <c r="BE953" s="3"/>
      <c r="BF953" s="3"/>
      <c r="BG953" s="3"/>
      <c r="BH953" s="3"/>
    </row>
    <row r="954" spans="16:60" x14ac:dyDescent="0.25">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48"/>
      <c r="AS954" s="3"/>
      <c r="AT954" s="3"/>
      <c r="AU954" s="3"/>
      <c r="AV954" s="3"/>
      <c r="AW954" s="3"/>
      <c r="AX954" s="3"/>
      <c r="AY954" s="3"/>
      <c r="AZ954" s="3"/>
      <c r="BA954" s="3"/>
      <c r="BB954" s="3"/>
      <c r="BC954" s="3"/>
      <c r="BD954" s="3"/>
      <c r="BE954" s="3"/>
      <c r="BF954" s="3"/>
      <c r="BG954" s="3"/>
      <c r="BH954" s="3"/>
    </row>
    <row r="955" spans="16:60" x14ac:dyDescent="0.25">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48"/>
      <c r="AS955" s="3"/>
      <c r="AT955" s="3"/>
      <c r="AU955" s="3"/>
      <c r="AV955" s="3"/>
      <c r="AW955" s="3"/>
      <c r="AX955" s="3"/>
      <c r="AY955" s="3"/>
      <c r="AZ955" s="3"/>
      <c r="BA955" s="3"/>
      <c r="BB955" s="3"/>
      <c r="BC955" s="3"/>
      <c r="BD955" s="3"/>
      <c r="BE955" s="3"/>
      <c r="BF955" s="3"/>
      <c r="BG955" s="3"/>
      <c r="BH955" s="3"/>
    </row>
    <row r="956" spans="16:60" x14ac:dyDescent="0.25">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48"/>
      <c r="AS956" s="3"/>
      <c r="AT956" s="3"/>
      <c r="AU956" s="3"/>
      <c r="AV956" s="3"/>
      <c r="AW956" s="3"/>
      <c r="AX956" s="3"/>
      <c r="AY956" s="3"/>
      <c r="AZ956" s="3"/>
      <c r="BA956" s="3"/>
      <c r="BB956" s="3"/>
      <c r="BC956" s="3"/>
      <c r="BD956" s="3"/>
      <c r="BE956" s="3"/>
      <c r="BF956" s="3"/>
      <c r="BG956" s="3"/>
      <c r="BH956" s="3"/>
    </row>
    <row r="957" spans="16:60" x14ac:dyDescent="0.25">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48"/>
      <c r="AS957" s="3"/>
      <c r="AT957" s="3"/>
      <c r="AU957" s="3"/>
      <c r="AV957" s="3"/>
      <c r="AW957" s="3"/>
      <c r="AX957" s="3"/>
      <c r="AY957" s="3"/>
      <c r="AZ957" s="3"/>
      <c r="BA957" s="3"/>
      <c r="BB957" s="3"/>
      <c r="BC957" s="3"/>
      <c r="BD957" s="3"/>
      <c r="BE957" s="3"/>
      <c r="BF957" s="3"/>
      <c r="BG957" s="3"/>
      <c r="BH957" s="3"/>
    </row>
    <row r="958" spans="16:60" x14ac:dyDescent="0.25">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48"/>
      <c r="AS958" s="3"/>
      <c r="AT958" s="3"/>
      <c r="AU958" s="3"/>
      <c r="AV958" s="3"/>
      <c r="AW958" s="3"/>
      <c r="AX958" s="3"/>
      <c r="AY958" s="3"/>
      <c r="AZ958" s="3"/>
      <c r="BA958" s="3"/>
      <c r="BB958" s="3"/>
      <c r="BC958" s="3"/>
      <c r="BD958" s="3"/>
      <c r="BE958" s="3"/>
      <c r="BF958" s="3"/>
      <c r="BG958" s="3"/>
      <c r="BH958" s="3"/>
    </row>
    <row r="959" spans="16:60" x14ac:dyDescent="0.25">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48"/>
      <c r="AS959" s="3"/>
      <c r="AT959" s="3"/>
      <c r="AU959" s="3"/>
      <c r="AV959" s="3"/>
      <c r="AW959" s="3"/>
      <c r="AX959" s="3"/>
      <c r="AY959" s="3"/>
      <c r="AZ959" s="3"/>
      <c r="BA959" s="3"/>
      <c r="BB959" s="3"/>
      <c r="BC959" s="3"/>
      <c r="BD959" s="3"/>
      <c r="BE959" s="3"/>
      <c r="BF959" s="3"/>
      <c r="BG959" s="3"/>
      <c r="BH959" s="3"/>
    </row>
    <row r="960" spans="16:60" x14ac:dyDescent="0.25">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48"/>
      <c r="AS960" s="3"/>
      <c r="AT960" s="3"/>
      <c r="AU960" s="3"/>
      <c r="AV960" s="3"/>
      <c r="AW960" s="3"/>
      <c r="AX960" s="3"/>
      <c r="AY960" s="3"/>
      <c r="AZ960" s="3"/>
      <c r="BA960" s="3"/>
      <c r="BB960" s="3"/>
      <c r="BC960" s="3"/>
      <c r="BD960" s="3"/>
      <c r="BE960" s="3"/>
      <c r="BF960" s="3"/>
      <c r="BG960" s="3"/>
      <c r="BH960" s="3"/>
    </row>
    <row r="961" spans="16:60" x14ac:dyDescent="0.25">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48"/>
      <c r="AS961" s="3"/>
      <c r="AT961" s="3"/>
      <c r="AU961" s="3"/>
      <c r="AV961" s="3"/>
      <c r="AW961" s="3"/>
      <c r="AX961" s="3"/>
      <c r="AY961" s="3"/>
      <c r="AZ961" s="3"/>
      <c r="BA961" s="3"/>
      <c r="BB961" s="3"/>
      <c r="BC961" s="3"/>
      <c r="BD961" s="3"/>
      <c r="BE961" s="3"/>
      <c r="BF961" s="3"/>
      <c r="BG961" s="3"/>
      <c r="BH961" s="3"/>
    </row>
    <row r="962" spans="16:60" x14ac:dyDescent="0.25">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48"/>
      <c r="AS962" s="3"/>
      <c r="AT962" s="3"/>
      <c r="AU962" s="3"/>
      <c r="AV962" s="3"/>
      <c r="AW962" s="3"/>
      <c r="AX962" s="3"/>
      <c r="AY962" s="3"/>
      <c r="AZ962" s="3"/>
      <c r="BA962" s="3"/>
      <c r="BB962" s="3"/>
      <c r="BC962" s="3"/>
      <c r="BD962" s="3"/>
      <c r="BE962" s="3"/>
      <c r="BF962" s="3"/>
      <c r="BG962" s="3"/>
      <c r="BH962" s="3"/>
    </row>
    <row r="963" spans="16:60" x14ac:dyDescent="0.25">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48"/>
      <c r="AS963" s="3"/>
      <c r="AT963" s="3"/>
      <c r="AU963" s="3"/>
      <c r="AV963" s="3"/>
      <c r="AW963" s="3"/>
      <c r="AX963" s="3"/>
      <c r="AY963" s="3"/>
      <c r="AZ963" s="3"/>
      <c r="BA963" s="3"/>
      <c r="BB963" s="3"/>
      <c r="BC963" s="3"/>
      <c r="BD963" s="3"/>
      <c r="BE963" s="3"/>
      <c r="BF963" s="3"/>
      <c r="BG963" s="3"/>
      <c r="BH963" s="3"/>
    </row>
    <row r="964" spans="16:60" x14ac:dyDescent="0.25">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48"/>
      <c r="AS964" s="3"/>
      <c r="AT964" s="3"/>
      <c r="AU964" s="3"/>
      <c r="AV964" s="3"/>
      <c r="AW964" s="3"/>
      <c r="AX964" s="3"/>
      <c r="AY964" s="3"/>
      <c r="AZ964" s="3"/>
      <c r="BA964" s="3"/>
      <c r="BB964" s="3"/>
      <c r="BC964" s="3"/>
      <c r="BD964" s="3"/>
      <c r="BE964" s="3"/>
      <c r="BF964" s="3"/>
      <c r="BG964" s="3"/>
      <c r="BH964" s="3"/>
    </row>
    <row r="965" spans="16:60" x14ac:dyDescent="0.25">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48"/>
      <c r="AS965" s="3"/>
      <c r="AT965" s="3"/>
      <c r="AU965" s="3"/>
      <c r="AV965" s="3"/>
      <c r="AW965" s="3"/>
      <c r="AX965" s="3"/>
      <c r="AY965" s="3"/>
      <c r="AZ965" s="3"/>
      <c r="BA965" s="3"/>
      <c r="BB965" s="3"/>
      <c r="BC965" s="3"/>
      <c r="BD965" s="3"/>
      <c r="BE965" s="3"/>
      <c r="BF965" s="3"/>
      <c r="BG965" s="3"/>
      <c r="BH965" s="3"/>
    </row>
    <row r="966" spans="16:60" x14ac:dyDescent="0.25">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48"/>
      <c r="AS966" s="3"/>
      <c r="AT966" s="3"/>
      <c r="AU966" s="3"/>
      <c r="AV966" s="3"/>
      <c r="AW966" s="3"/>
      <c r="AX966" s="3"/>
      <c r="AY966" s="3"/>
      <c r="AZ966" s="3"/>
      <c r="BA966" s="3"/>
      <c r="BB966" s="3"/>
      <c r="BC966" s="3"/>
      <c r="BD966" s="3"/>
      <c r="BE966" s="3"/>
      <c r="BF966" s="3"/>
      <c r="BG966" s="3"/>
      <c r="BH966" s="3"/>
    </row>
    <row r="967" spans="16:60" x14ac:dyDescent="0.25">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48"/>
      <c r="AS967" s="3"/>
      <c r="AT967" s="3"/>
      <c r="AU967" s="3"/>
      <c r="AV967" s="3"/>
      <c r="AW967" s="3"/>
      <c r="AX967" s="3"/>
      <c r="AY967" s="3"/>
      <c r="AZ967" s="3"/>
      <c r="BA967" s="3"/>
      <c r="BB967" s="3"/>
      <c r="BC967" s="3"/>
      <c r="BD967" s="3"/>
      <c r="BE967" s="3"/>
      <c r="BF967" s="3"/>
      <c r="BG967" s="3"/>
      <c r="BH967" s="3"/>
    </row>
    <row r="968" spans="16:60" x14ac:dyDescent="0.25">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48"/>
      <c r="AS968" s="3"/>
      <c r="AT968" s="3"/>
      <c r="AU968" s="3"/>
      <c r="AV968" s="3"/>
      <c r="AW968" s="3"/>
      <c r="AX968" s="3"/>
      <c r="AY968" s="3"/>
      <c r="AZ968" s="3"/>
      <c r="BA968" s="3"/>
      <c r="BB968" s="3"/>
      <c r="BC968" s="3"/>
      <c r="BD968" s="3"/>
      <c r="BE968" s="3"/>
      <c r="BF968" s="3"/>
      <c r="BG968" s="3"/>
      <c r="BH968" s="3"/>
    </row>
    <row r="969" spans="16:60" x14ac:dyDescent="0.25">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48"/>
      <c r="AS969" s="3"/>
      <c r="AT969" s="3"/>
      <c r="AU969" s="3"/>
      <c r="AV969" s="3"/>
      <c r="AW969" s="3"/>
      <c r="AX969" s="3"/>
      <c r="AY969" s="3"/>
      <c r="AZ969" s="3"/>
      <c r="BA969" s="3"/>
      <c r="BB969" s="3"/>
      <c r="BC969" s="3"/>
      <c r="BD969" s="3"/>
      <c r="BE969" s="3"/>
      <c r="BF969" s="3"/>
      <c r="BG969" s="3"/>
      <c r="BH969" s="3"/>
    </row>
    <row r="970" spans="16:60" x14ac:dyDescent="0.25">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48"/>
      <c r="AS970" s="3"/>
      <c r="AT970" s="3"/>
      <c r="AU970" s="3"/>
      <c r="AV970" s="3"/>
      <c r="AW970" s="3"/>
      <c r="AX970" s="3"/>
      <c r="AY970" s="3"/>
      <c r="AZ970" s="3"/>
      <c r="BA970" s="3"/>
      <c r="BB970" s="3"/>
      <c r="BC970" s="3"/>
      <c r="BD970" s="3"/>
      <c r="BE970" s="3"/>
      <c r="BF970" s="3"/>
      <c r="BG970" s="3"/>
      <c r="BH970" s="3"/>
    </row>
    <row r="971" spans="16:60" x14ac:dyDescent="0.25">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48"/>
      <c r="AS971" s="3"/>
      <c r="AT971" s="3"/>
      <c r="AU971" s="3"/>
      <c r="AV971" s="3"/>
      <c r="AW971" s="3"/>
      <c r="AX971" s="3"/>
      <c r="AY971" s="3"/>
      <c r="AZ971" s="3"/>
      <c r="BA971" s="3"/>
      <c r="BB971" s="3"/>
      <c r="BC971" s="3"/>
      <c r="BD971" s="3"/>
      <c r="BE971" s="3"/>
      <c r="BF971" s="3"/>
      <c r="BG971" s="3"/>
      <c r="BH971" s="3"/>
    </row>
    <row r="972" spans="16:60" x14ac:dyDescent="0.25">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48"/>
      <c r="AS972" s="3"/>
      <c r="AT972" s="3"/>
      <c r="AU972" s="3"/>
      <c r="AV972" s="3"/>
      <c r="AW972" s="3"/>
      <c r="AX972" s="3"/>
      <c r="AY972" s="3"/>
      <c r="AZ972" s="3"/>
      <c r="BA972" s="3"/>
      <c r="BB972" s="3"/>
      <c r="BC972" s="3"/>
      <c r="BD972" s="3"/>
      <c r="BE972" s="3"/>
      <c r="BF972" s="3"/>
      <c r="BG972" s="3"/>
      <c r="BH972" s="3"/>
    </row>
    <row r="973" spans="16:60" x14ac:dyDescent="0.25">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48"/>
      <c r="AS973" s="3"/>
      <c r="AT973" s="3"/>
      <c r="AU973" s="3"/>
      <c r="AV973" s="3"/>
      <c r="AW973" s="3"/>
      <c r="AX973" s="3"/>
      <c r="AY973" s="3"/>
      <c r="AZ973" s="3"/>
      <c r="BA973" s="3"/>
      <c r="BB973" s="3"/>
      <c r="BC973" s="3"/>
      <c r="BD973" s="3"/>
      <c r="BE973" s="3"/>
      <c r="BF973" s="3"/>
      <c r="BG973" s="3"/>
      <c r="BH973" s="3"/>
    </row>
    <row r="974" spans="16:60" x14ac:dyDescent="0.25">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48"/>
      <c r="AS974" s="3"/>
      <c r="AT974" s="3"/>
      <c r="AU974" s="3"/>
      <c r="AV974" s="3"/>
      <c r="AW974" s="3"/>
      <c r="AX974" s="3"/>
      <c r="AY974" s="3"/>
      <c r="AZ974" s="3"/>
      <c r="BA974" s="3"/>
      <c r="BB974" s="3"/>
      <c r="BC974" s="3"/>
      <c r="BD974" s="3"/>
      <c r="BE974" s="3"/>
      <c r="BF974" s="3"/>
      <c r="BG974" s="3"/>
      <c r="BH974" s="3"/>
    </row>
    <row r="975" spans="16:60" x14ac:dyDescent="0.25">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48"/>
      <c r="AS975" s="3"/>
      <c r="AT975" s="3"/>
      <c r="AU975" s="3"/>
      <c r="AV975" s="3"/>
      <c r="AW975" s="3"/>
      <c r="AX975" s="3"/>
      <c r="AY975" s="3"/>
      <c r="AZ975" s="3"/>
      <c r="BA975" s="3"/>
      <c r="BB975" s="3"/>
      <c r="BC975" s="3"/>
      <c r="BD975" s="3"/>
      <c r="BE975" s="3"/>
      <c r="BF975" s="3"/>
      <c r="BG975" s="3"/>
      <c r="BH975" s="3"/>
    </row>
    <row r="976" spans="16:60" x14ac:dyDescent="0.25">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48"/>
      <c r="AS976" s="3"/>
      <c r="AT976" s="3"/>
      <c r="AU976" s="3"/>
      <c r="AV976" s="3"/>
      <c r="AW976" s="3"/>
      <c r="AX976" s="3"/>
      <c r="AY976" s="3"/>
      <c r="AZ976" s="3"/>
      <c r="BA976" s="3"/>
      <c r="BB976" s="3"/>
      <c r="BC976" s="3"/>
      <c r="BD976" s="3"/>
      <c r="BE976" s="3"/>
      <c r="BF976" s="3"/>
      <c r="BG976" s="3"/>
      <c r="BH976" s="3"/>
    </row>
    <row r="977" spans="16:60" x14ac:dyDescent="0.25">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48"/>
      <c r="AS977" s="3"/>
      <c r="AT977" s="3"/>
      <c r="AU977" s="3"/>
      <c r="AV977" s="3"/>
      <c r="AW977" s="3"/>
      <c r="AX977" s="3"/>
      <c r="AY977" s="3"/>
      <c r="AZ977" s="3"/>
      <c r="BA977" s="3"/>
      <c r="BB977" s="3"/>
      <c r="BC977" s="3"/>
      <c r="BD977" s="3"/>
      <c r="BE977" s="3"/>
      <c r="BF977" s="3"/>
      <c r="BG977" s="3"/>
      <c r="BH977" s="3"/>
    </row>
    <row r="978" spans="16:60" x14ac:dyDescent="0.25">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48"/>
      <c r="AS978" s="3"/>
      <c r="AT978" s="3"/>
      <c r="AU978" s="3"/>
      <c r="AV978" s="3"/>
      <c r="AW978" s="3"/>
      <c r="AX978" s="3"/>
      <c r="AY978" s="3"/>
      <c r="AZ978" s="3"/>
      <c r="BA978" s="3"/>
      <c r="BB978" s="3"/>
      <c r="BC978" s="3"/>
      <c r="BD978" s="3"/>
      <c r="BE978" s="3"/>
      <c r="BF978" s="3"/>
      <c r="BG978" s="3"/>
      <c r="BH978" s="3"/>
    </row>
    <row r="979" spans="16:60" x14ac:dyDescent="0.25">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48"/>
      <c r="AS979" s="3"/>
      <c r="AT979" s="3"/>
      <c r="AU979" s="3"/>
      <c r="AV979" s="3"/>
      <c r="AW979" s="3"/>
      <c r="AX979" s="3"/>
      <c r="AY979" s="3"/>
      <c r="AZ979" s="3"/>
      <c r="BA979" s="3"/>
      <c r="BB979" s="3"/>
      <c r="BC979" s="3"/>
      <c r="BD979" s="3"/>
      <c r="BE979" s="3"/>
      <c r="BF979" s="3"/>
      <c r="BG979" s="3"/>
      <c r="BH979" s="3"/>
    </row>
    <row r="980" spans="16:60" x14ac:dyDescent="0.25">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48"/>
      <c r="AS980" s="3"/>
      <c r="AT980" s="3"/>
      <c r="AU980" s="3"/>
      <c r="AV980" s="3"/>
      <c r="AW980" s="3"/>
      <c r="AX980" s="3"/>
      <c r="AY980" s="3"/>
      <c r="AZ980" s="3"/>
      <c r="BA980" s="3"/>
      <c r="BB980" s="3"/>
      <c r="BC980" s="3"/>
      <c r="BD980" s="3"/>
      <c r="BE980" s="3"/>
      <c r="BF980" s="3"/>
      <c r="BG980" s="3"/>
      <c r="BH980" s="3"/>
    </row>
    <row r="981" spans="16:60" x14ac:dyDescent="0.25">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48"/>
      <c r="AS981" s="3"/>
      <c r="AT981" s="3"/>
      <c r="AU981" s="3"/>
      <c r="AV981" s="3"/>
      <c r="AW981" s="3"/>
      <c r="AX981" s="3"/>
      <c r="AY981" s="3"/>
      <c r="AZ981" s="3"/>
      <c r="BA981" s="3"/>
      <c r="BB981" s="3"/>
      <c r="BC981" s="3"/>
      <c r="BD981" s="3"/>
      <c r="BE981" s="3"/>
      <c r="BF981" s="3"/>
      <c r="BG981" s="3"/>
      <c r="BH981" s="3"/>
    </row>
    <row r="982" spans="16:60" x14ac:dyDescent="0.25">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48"/>
      <c r="AS982" s="3"/>
      <c r="AT982" s="3"/>
      <c r="AU982" s="3"/>
      <c r="AV982" s="3"/>
      <c r="AW982" s="3"/>
      <c r="AX982" s="3"/>
      <c r="AY982" s="3"/>
      <c r="AZ982" s="3"/>
      <c r="BA982" s="3"/>
      <c r="BB982" s="3"/>
      <c r="BC982" s="3"/>
      <c r="BD982" s="3"/>
      <c r="BE982" s="3"/>
      <c r="BF982" s="3"/>
      <c r="BG982" s="3"/>
      <c r="BH982" s="3"/>
    </row>
    <row r="983" spans="16:60" x14ac:dyDescent="0.25">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48"/>
      <c r="AS983" s="3"/>
      <c r="AT983" s="3"/>
      <c r="AU983" s="3"/>
      <c r="AV983" s="3"/>
      <c r="AW983" s="3"/>
      <c r="AX983" s="3"/>
      <c r="AY983" s="3"/>
      <c r="AZ983" s="3"/>
      <c r="BA983" s="3"/>
      <c r="BB983" s="3"/>
      <c r="BC983" s="3"/>
      <c r="BD983" s="3"/>
      <c r="BE983" s="3"/>
      <c r="BF983" s="3"/>
      <c r="BG983" s="3"/>
      <c r="BH983" s="3"/>
    </row>
    <row r="984" spans="16:60" x14ac:dyDescent="0.25">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48"/>
      <c r="AS984" s="3"/>
      <c r="AT984" s="3"/>
      <c r="AU984" s="3"/>
      <c r="AV984" s="3"/>
      <c r="AW984" s="3"/>
      <c r="AX984" s="3"/>
      <c r="AY984" s="3"/>
      <c r="AZ984" s="3"/>
      <c r="BA984" s="3"/>
      <c r="BB984" s="3"/>
      <c r="BC984" s="3"/>
      <c r="BD984" s="3"/>
      <c r="BE984" s="3"/>
      <c r="BF984" s="3"/>
      <c r="BG984" s="3"/>
      <c r="BH984" s="3"/>
    </row>
    <row r="985" spans="16:60" x14ac:dyDescent="0.25">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48"/>
      <c r="AS985" s="3"/>
      <c r="AT985" s="3"/>
      <c r="AU985" s="3"/>
      <c r="AV985" s="3"/>
      <c r="AW985" s="3"/>
      <c r="AX985" s="3"/>
      <c r="AY985" s="3"/>
      <c r="AZ985" s="3"/>
      <c r="BA985" s="3"/>
      <c r="BB985" s="3"/>
      <c r="BC985" s="3"/>
      <c r="BD985" s="3"/>
      <c r="BE985" s="3"/>
      <c r="BF985" s="3"/>
      <c r="BG985" s="3"/>
      <c r="BH985" s="3"/>
    </row>
    <row r="986" spans="16:60" x14ac:dyDescent="0.25">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48"/>
      <c r="AS986" s="3"/>
      <c r="AT986" s="3"/>
      <c r="AU986" s="3"/>
      <c r="AV986" s="3"/>
      <c r="AW986" s="3"/>
      <c r="AX986" s="3"/>
      <c r="AY986" s="3"/>
      <c r="AZ986" s="3"/>
      <c r="BA986" s="3"/>
      <c r="BB986" s="3"/>
      <c r="BC986" s="3"/>
      <c r="BD986" s="3"/>
      <c r="BE986" s="3"/>
      <c r="BF986" s="3"/>
      <c r="BG986" s="3"/>
      <c r="BH986" s="3"/>
    </row>
    <row r="987" spans="16:60" x14ac:dyDescent="0.25">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48"/>
      <c r="AS987" s="3"/>
      <c r="AT987" s="3"/>
      <c r="AU987" s="3"/>
      <c r="AV987" s="3"/>
      <c r="AW987" s="3"/>
      <c r="AX987" s="3"/>
      <c r="AY987" s="3"/>
      <c r="AZ987" s="3"/>
      <c r="BA987" s="3"/>
      <c r="BB987" s="3"/>
      <c r="BC987" s="3"/>
      <c r="BD987" s="3"/>
      <c r="BE987" s="3"/>
      <c r="BF987" s="3"/>
      <c r="BG987" s="3"/>
      <c r="BH987" s="3"/>
    </row>
    <row r="988" spans="16:60" x14ac:dyDescent="0.25">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48"/>
      <c r="AS988" s="3"/>
      <c r="AT988" s="3"/>
      <c r="AU988" s="3"/>
      <c r="AV988" s="3"/>
      <c r="AW988" s="3"/>
      <c r="AX988" s="3"/>
      <c r="AY988" s="3"/>
      <c r="AZ988" s="3"/>
      <c r="BA988" s="3"/>
      <c r="BB988" s="3"/>
      <c r="BC988" s="3"/>
      <c r="BD988" s="3"/>
      <c r="BE988" s="3"/>
      <c r="BF988" s="3"/>
      <c r="BG988" s="3"/>
      <c r="BH988" s="3"/>
    </row>
    <row r="989" spans="16:60" x14ac:dyDescent="0.25">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48"/>
      <c r="AS989" s="3"/>
      <c r="AT989" s="3"/>
      <c r="AU989" s="3"/>
      <c r="AV989" s="3"/>
      <c r="AW989" s="3"/>
      <c r="AX989" s="3"/>
      <c r="AY989" s="3"/>
      <c r="AZ989" s="3"/>
      <c r="BA989" s="3"/>
      <c r="BB989" s="3"/>
      <c r="BC989" s="3"/>
      <c r="BD989" s="3"/>
      <c r="BE989" s="3"/>
      <c r="BF989" s="3"/>
      <c r="BG989" s="3"/>
      <c r="BH989" s="3"/>
    </row>
    <row r="990" spans="16:60" x14ac:dyDescent="0.25">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48"/>
      <c r="AS990" s="3"/>
      <c r="AT990" s="3"/>
      <c r="AU990" s="3"/>
      <c r="AV990" s="3"/>
      <c r="AW990" s="3"/>
      <c r="AX990" s="3"/>
      <c r="AY990" s="3"/>
      <c r="AZ990" s="3"/>
      <c r="BA990" s="3"/>
      <c r="BB990" s="3"/>
      <c r="BC990" s="3"/>
      <c r="BD990" s="3"/>
      <c r="BE990" s="3"/>
      <c r="BF990" s="3"/>
      <c r="BG990" s="3"/>
      <c r="BH990" s="3"/>
    </row>
    <row r="991" spans="16:60" x14ac:dyDescent="0.25">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48"/>
      <c r="AS991" s="3"/>
      <c r="AT991" s="3"/>
      <c r="AU991" s="3"/>
      <c r="AV991" s="3"/>
      <c r="AW991" s="3"/>
      <c r="AX991" s="3"/>
      <c r="AY991" s="3"/>
      <c r="AZ991" s="3"/>
      <c r="BA991" s="3"/>
      <c r="BB991" s="3"/>
      <c r="BC991" s="3"/>
      <c r="BD991" s="3"/>
      <c r="BE991" s="3"/>
      <c r="BF991" s="3"/>
      <c r="BG991" s="3"/>
      <c r="BH991" s="3"/>
    </row>
    <row r="992" spans="16:60" x14ac:dyDescent="0.25">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48"/>
      <c r="AS992" s="3"/>
      <c r="AT992" s="3"/>
      <c r="AU992" s="3"/>
      <c r="AV992" s="3"/>
      <c r="AW992" s="3"/>
      <c r="AX992" s="3"/>
      <c r="AY992" s="3"/>
      <c r="AZ992" s="3"/>
      <c r="BA992" s="3"/>
      <c r="BB992" s="3"/>
      <c r="BC992" s="3"/>
      <c r="BD992" s="3"/>
      <c r="BE992" s="3"/>
      <c r="BF992" s="3"/>
      <c r="BG992" s="3"/>
      <c r="BH992" s="3"/>
    </row>
    <row r="993" spans="16:60" x14ac:dyDescent="0.25">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48"/>
      <c r="AS993" s="3"/>
      <c r="AT993" s="3"/>
      <c r="AU993" s="3"/>
      <c r="AV993" s="3"/>
      <c r="AW993" s="3"/>
      <c r="AX993" s="3"/>
      <c r="AY993" s="3"/>
      <c r="AZ993" s="3"/>
      <c r="BA993" s="3"/>
      <c r="BB993" s="3"/>
      <c r="BC993" s="3"/>
      <c r="BD993" s="3"/>
      <c r="BE993" s="3"/>
      <c r="BF993" s="3"/>
      <c r="BG993" s="3"/>
      <c r="BH993" s="3"/>
    </row>
    <row r="994" spans="16:60" x14ac:dyDescent="0.25">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48"/>
      <c r="AS994" s="3"/>
      <c r="AT994" s="3"/>
      <c r="AU994" s="3"/>
      <c r="AV994" s="3"/>
      <c r="AW994" s="3"/>
      <c r="AX994" s="3"/>
      <c r="AY994" s="3"/>
      <c r="AZ994" s="3"/>
      <c r="BA994" s="3"/>
      <c r="BB994" s="3"/>
      <c r="BC994" s="3"/>
      <c r="BD994" s="3"/>
      <c r="BE994" s="3"/>
      <c r="BF994" s="3"/>
      <c r="BG994" s="3"/>
      <c r="BH994" s="3"/>
    </row>
    <row r="995" spans="16:60" x14ac:dyDescent="0.25">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48"/>
      <c r="AS995" s="3"/>
      <c r="AT995" s="3"/>
      <c r="AU995" s="3"/>
      <c r="AV995" s="3"/>
      <c r="AW995" s="3"/>
      <c r="AX995" s="3"/>
      <c r="AY995" s="3"/>
      <c r="AZ995" s="3"/>
      <c r="BA995" s="3"/>
      <c r="BB995" s="3"/>
      <c r="BC995" s="3"/>
      <c r="BD995" s="3"/>
      <c r="BE995" s="3"/>
      <c r="BF995" s="3"/>
      <c r="BG995" s="3"/>
      <c r="BH995" s="3"/>
    </row>
    <row r="996" spans="16:60" x14ac:dyDescent="0.25">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48"/>
      <c r="AS996" s="3"/>
      <c r="AT996" s="3"/>
      <c r="AU996" s="3"/>
      <c r="AV996" s="3"/>
      <c r="AW996" s="3"/>
      <c r="AX996" s="3"/>
      <c r="AY996" s="3"/>
      <c r="AZ996" s="3"/>
      <c r="BA996" s="3"/>
      <c r="BB996" s="3"/>
      <c r="BC996" s="3"/>
      <c r="BD996" s="3"/>
      <c r="BE996" s="3"/>
      <c r="BF996" s="3"/>
      <c r="BG996" s="3"/>
      <c r="BH996" s="3"/>
    </row>
    <row r="997" spans="16:60" x14ac:dyDescent="0.25">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48"/>
      <c r="AS997" s="3"/>
      <c r="AT997" s="3"/>
      <c r="AU997" s="3"/>
      <c r="AV997" s="3"/>
      <c r="AW997" s="3"/>
      <c r="AX997" s="3"/>
      <c r="AY997" s="3"/>
      <c r="AZ997" s="3"/>
      <c r="BA997" s="3"/>
      <c r="BB997" s="3"/>
      <c r="BC997" s="3"/>
      <c r="BD997" s="3"/>
      <c r="BE997" s="3"/>
      <c r="BF997" s="3"/>
      <c r="BG997" s="3"/>
      <c r="BH997" s="3"/>
    </row>
    <row r="998" spans="16:60" x14ac:dyDescent="0.25">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48"/>
      <c r="AS998" s="3"/>
      <c r="AT998" s="3"/>
      <c r="AU998" s="3"/>
      <c r="AV998" s="3"/>
      <c r="AW998" s="3"/>
      <c r="AX998" s="3"/>
      <c r="AY998" s="3"/>
      <c r="AZ998" s="3"/>
      <c r="BA998" s="3"/>
      <c r="BB998" s="3"/>
      <c r="BC998" s="3"/>
      <c r="BD998" s="3"/>
      <c r="BE998" s="3"/>
      <c r="BF998" s="3"/>
      <c r="BG998" s="3"/>
      <c r="BH998" s="3"/>
    </row>
    <row r="999" spans="16:60" x14ac:dyDescent="0.25">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48"/>
      <c r="AS999" s="3"/>
      <c r="AT999" s="3"/>
      <c r="AU999" s="3"/>
      <c r="AV999" s="3"/>
      <c r="AW999" s="3"/>
      <c r="AX999" s="3"/>
      <c r="AY999" s="3"/>
      <c r="AZ999" s="3"/>
      <c r="BA999" s="3"/>
      <c r="BB999" s="3"/>
      <c r="BC999" s="3"/>
      <c r="BD999" s="3"/>
      <c r="BE999" s="3"/>
      <c r="BF999" s="3"/>
      <c r="BG999" s="3"/>
      <c r="BH999" s="3"/>
    </row>
    <row r="1000" spans="16:60" x14ac:dyDescent="0.25">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48"/>
      <c r="AS1000" s="3"/>
      <c r="AT1000" s="3"/>
      <c r="AU1000" s="3"/>
      <c r="AV1000" s="3"/>
      <c r="AW1000" s="3"/>
      <c r="AX1000" s="3"/>
      <c r="AY1000" s="3"/>
      <c r="AZ1000" s="3"/>
      <c r="BA1000" s="3"/>
      <c r="BB1000" s="3"/>
      <c r="BC1000" s="3"/>
      <c r="BD1000" s="3"/>
      <c r="BE1000" s="3"/>
      <c r="BF1000" s="3"/>
      <c r="BG1000" s="3"/>
      <c r="BH1000" s="3"/>
    </row>
    <row r="1001" spans="16:60" x14ac:dyDescent="0.25">
      <c r="P1001" s="3"/>
      <c r="Q1001" s="3"/>
      <c r="R1001" s="3"/>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c r="AR1001" s="48"/>
      <c r="AS1001" s="3"/>
      <c r="AT1001" s="3"/>
      <c r="AU1001" s="3"/>
      <c r="AV1001" s="3"/>
      <c r="AW1001" s="3"/>
      <c r="AX1001" s="3"/>
      <c r="AY1001" s="3"/>
      <c r="AZ1001" s="3"/>
      <c r="BA1001" s="3"/>
      <c r="BB1001" s="3"/>
      <c r="BC1001" s="3"/>
      <c r="BD1001" s="3"/>
      <c r="BE1001" s="3"/>
      <c r="BF1001" s="3"/>
      <c r="BG1001" s="3"/>
      <c r="BH1001" s="3"/>
    </row>
    <row r="1002" spans="16:60" x14ac:dyDescent="0.25">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48"/>
      <c r="AS1002" s="3"/>
      <c r="AT1002" s="3"/>
      <c r="AU1002" s="3"/>
      <c r="AV1002" s="3"/>
      <c r="AW1002" s="3"/>
      <c r="AX1002" s="3"/>
      <c r="AY1002" s="3"/>
      <c r="AZ1002" s="3"/>
      <c r="BA1002" s="3"/>
      <c r="BB1002" s="3"/>
      <c r="BC1002" s="3"/>
      <c r="BD1002" s="3"/>
      <c r="BE1002" s="3"/>
      <c r="BF1002" s="3"/>
      <c r="BG1002" s="3"/>
      <c r="BH1002" s="3"/>
    </row>
    <row r="1003" spans="16:60" x14ac:dyDescent="0.25">
      <c r="P1003" s="3"/>
      <c r="Q1003" s="3"/>
      <c r="R1003" s="3"/>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48"/>
      <c r="AS1003" s="3"/>
      <c r="AT1003" s="3"/>
      <c r="AU1003" s="3"/>
      <c r="AV1003" s="3"/>
      <c r="AW1003" s="3"/>
      <c r="AX1003" s="3"/>
      <c r="AY1003" s="3"/>
      <c r="AZ1003" s="3"/>
      <c r="BA1003" s="3"/>
      <c r="BB1003" s="3"/>
      <c r="BC1003" s="3"/>
      <c r="BD1003" s="3"/>
      <c r="BE1003" s="3"/>
      <c r="BF1003" s="3"/>
      <c r="BG1003" s="3"/>
      <c r="BH1003" s="3"/>
    </row>
    <row r="1004" spans="16:60" x14ac:dyDescent="0.25">
      <c r="P1004" s="3"/>
      <c r="Q1004" s="3"/>
      <c r="R1004" s="3"/>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48"/>
      <c r="AS1004" s="3"/>
      <c r="AT1004" s="3"/>
      <c r="AU1004" s="3"/>
      <c r="AV1004" s="3"/>
      <c r="AW1004" s="3"/>
      <c r="AX1004" s="3"/>
      <c r="AY1004" s="3"/>
      <c r="AZ1004" s="3"/>
      <c r="BA1004" s="3"/>
      <c r="BB1004" s="3"/>
      <c r="BC1004" s="3"/>
      <c r="BD1004" s="3"/>
      <c r="BE1004" s="3"/>
      <c r="BF1004" s="3"/>
      <c r="BG1004" s="3"/>
      <c r="BH1004" s="3"/>
    </row>
    <row r="1005" spans="16:60" x14ac:dyDescent="0.25">
      <c r="P1005" s="3"/>
      <c r="Q1005" s="3"/>
      <c r="R1005" s="3"/>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48"/>
      <c r="AS1005" s="3"/>
      <c r="AT1005" s="3"/>
      <c r="AU1005" s="3"/>
      <c r="AV1005" s="3"/>
      <c r="AW1005" s="3"/>
      <c r="AX1005" s="3"/>
      <c r="AY1005" s="3"/>
      <c r="AZ1005" s="3"/>
      <c r="BA1005" s="3"/>
      <c r="BB1005" s="3"/>
      <c r="BC1005" s="3"/>
      <c r="BD1005" s="3"/>
      <c r="BE1005" s="3"/>
      <c r="BF1005" s="3"/>
      <c r="BG1005" s="3"/>
      <c r="BH1005" s="3"/>
    </row>
    <row r="1006" spans="16:60" x14ac:dyDescent="0.25">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48"/>
      <c r="AS1006" s="3"/>
      <c r="AT1006" s="3"/>
      <c r="AU1006" s="3"/>
      <c r="AV1006" s="3"/>
      <c r="AW1006" s="3"/>
      <c r="AX1006" s="3"/>
      <c r="AY1006" s="3"/>
      <c r="AZ1006" s="3"/>
      <c r="BA1006" s="3"/>
      <c r="BB1006" s="3"/>
      <c r="BC1006" s="3"/>
      <c r="BD1006" s="3"/>
      <c r="BE1006" s="3"/>
      <c r="BF1006" s="3"/>
      <c r="BG1006" s="3"/>
      <c r="BH1006" s="3"/>
    </row>
    <row r="1007" spans="16:60" x14ac:dyDescent="0.25">
      <c r="P1007" s="3"/>
      <c r="Q1007" s="3"/>
      <c r="R1007" s="3"/>
      <c r="S1007" s="3"/>
      <c r="T1007" s="3"/>
      <c r="U1007" s="3"/>
      <c r="V1007" s="3"/>
      <c r="W1007" s="3"/>
      <c r="X1007" s="3"/>
      <c r="Y1007" s="3"/>
      <c r="Z1007" s="3"/>
      <c r="AA1007" s="3"/>
      <c r="AB1007" s="3"/>
      <c r="AC1007" s="3"/>
      <c r="AD1007" s="3"/>
      <c r="AE1007" s="3"/>
      <c r="AF1007" s="3"/>
      <c r="AG1007" s="3"/>
      <c r="AH1007" s="3"/>
      <c r="AI1007" s="3"/>
      <c r="AJ1007" s="3"/>
      <c r="AK1007" s="3"/>
      <c r="AL1007" s="3"/>
      <c r="AM1007" s="3"/>
      <c r="AN1007" s="3"/>
      <c r="AO1007" s="3"/>
      <c r="AP1007" s="3"/>
      <c r="AQ1007" s="3"/>
      <c r="AR1007" s="48"/>
      <c r="AS1007" s="3"/>
      <c r="AT1007" s="3"/>
      <c r="AU1007" s="3"/>
      <c r="AV1007" s="3"/>
      <c r="AW1007" s="3"/>
      <c r="AX1007" s="3"/>
      <c r="AY1007" s="3"/>
      <c r="AZ1007" s="3"/>
      <c r="BA1007" s="3"/>
      <c r="BB1007" s="3"/>
      <c r="BC1007" s="3"/>
      <c r="BD1007" s="3"/>
      <c r="BE1007" s="3"/>
      <c r="BF1007" s="3"/>
      <c r="BG1007" s="3"/>
      <c r="BH1007" s="3"/>
    </row>
    <row r="1008" spans="16:60" x14ac:dyDescent="0.25">
      <c r="P1008" s="3"/>
      <c r="Q1008" s="3"/>
      <c r="R1008" s="3"/>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48"/>
      <c r="AS1008" s="3"/>
      <c r="AT1008" s="3"/>
      <c r="AU1008" s="3"/>
      <c r="AV1008" s="3"/>
      <c r="AW1008" s="3"/>
      <c r="AX1008" s="3"/>
      <c r="AY1008" s="3"/>
      <c r="AZ1008" s="3"/>
      <c r="BA1008" s="3"/>
      <c r="BB1008" s="3"/>
      <c r="BC1008" s="3"/>
      <c r="BD1008" s="3"/>
      <c r="BE1008" s="3"/>
      <c r="BF1008" s="3"/>
      <c r="BG1008" s="3"/>
      <c r="BH1008" s="3"/>
    </row>
    <row r="1009" spans="16:60" x14ac:dyDescent="0.25">
      <c r="P1009" s="3"/>
      <c r="Q1009" s="3"/>
      <c r="R1009" s="3"/>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48"/>
      <c r="AS1009" s="3"/>
      <c r="AT1009" s="3"/>
      <c r="AU1009" s="3"/>
      <c r="AV1009" s="3"/>
      <c r="AW1009" s="3"/>
      <c r="AX1009" s="3"/>
      <c r="AY1009" s="3"/>
      <c r="AZ1009" s="3"/>
      <c r="BA1009" s="3"/>
      <c r="BB1009" s="3"/>
      <c r="BC1009" s="3"/>
      <c r="BD1009" s="3"/>
      <c r="BE1009" s="3"/>
      <c r="BF1009" s="3"/>
      <c r="BG1009" s="3"/>
      <c r="BH1009" s="3"/>
    </row>
    <row r="1010" spans="16:60" x14ac:dyDescent="0.25">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48"/>
      <c r="AS1010" s="3"/>
      <c r="AT1010" s="3"/>
      <c r="AU1010" s="3"/>
      <c r="AV1010" s="3"/>
      <c r="AW1010" s="3"/>
      <c r="AX1010" s="3"/>
      <c r="AY1010" s="3"/>
      <c r="AZ1010" s="3"/>
      <c r="BA1010" s="3"/>
      <c r="BB1010" s="3"/>
      <c r="BC1010" s="3"/>
      <c r="BD1010" s="3"/>
      <c r="BE1010" s="3"/>
      <c r="BF1010" s="3"/>
      <c r="BG1010" s="3"/>
      <c r="BH1010" s="3"/>
    </row>
    <row r="1011" spans="16:60" x14ac:dyDescent="0.25">
      <c r="P1011" s="3"/>
      <c r="Q1011" s="3"/>
      <c r="R1011" s="3"/>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48"/>
      <c r="AS1011" s="3"/>
      <c r="AT1011" s="3"/>
      <c r="AU1011" s="3"/>
      <c r="AV1011" s="3"/>
      <c r="AW1011" s="3"/>
      <c r="AX1011" s="3"/>
      <c r="AY1011" s="3"/>
      <c r="AZ1011" s="3"/>
      <c r="BA1011" s="3"/>
      <c r="BB1011" s="3"/>
      <c r="BC1011" s="3"/>
      <c r="BD1011" s="3"/>
      <c r="BE1011" s="3"/>
      <c r="BF1011" s="3"/>
      <c r="BG1011" s="3"/>
      <c r="BH1011" s="3"/>
    </row>
    <row r="1012" spans="16:60" x14ac:dyDescent="0.25">
      <c r="P1012" s="3"/>
      <c r="Q1012" s="3"/>
      <c r="R1012" s="3"/>
      <c r="S1012" s="3"/>
      <c r="T1012" s="3"/>
      <c r="U1012" s="3"/>
      <c r="V1012" s="3"/>
      <c r="W1012" s="3"/>
      <c r="X1012" s="3"/>
      <c r="Y1012" s="3"/>
      <c r="Z1012" s="3"/>
      <c r="AA1012" s="3"/>
      <c r="AB1012" s="3"/>
      <c r="AC1012" s="3"/>
      <c r="AD1012" s="3"/>
      <c r="AE1012" s="3"/>
      <c r="AF1012" s="3"/>
      <c r="AG1012" s="3"/>
      <c r="AH1012" s="3"/>
      <c r="AI1012" s="3"/>
      <c r="AJ1012" s="3"/>
      <c r="AK1012" s="3"/>
      <c r="AL1012" s="3"/>
      <c r="AM1012" s="3"/>
      <c r="AN1012" s="3"/>
      <c r="AO1012" s="3"/>
      <c r="AP1012" s="3"/>
      <c r="AQ1012" s="3"/>
      <c r="AR1012" s="48"/>
      <c r="AS1012" s="3"/>
      <c r="AT1012" s="3"/>
      <c r="AU1012" s="3"/>
      <c r="AV1012" s="3"/>
      <c r="AW1012" s="3"/>
      <c r="AX1012" s="3"/>
      <c r="AY1012" s="3"/>
      <c r="AZ1012" s="3"/>
      <c r="BA1012" s="3"/>
      <c r="BB1012" s="3"/>
      <c r="BC1012" s="3"/>
      <c r="BD1012" s="3"/>
      <c r="BE1012" s="3"/>
      <c r="BF1012" s="3"/>
      <c r="BG1012" s="3"/>
      <c r="BH1012" s="3"/>
    </row>
    <row r="1013" spans="16:60" x14ac:dyDescent="0.25">
      <c r="P1013" s="3"/>
      <c r="Q1013" s="3"/>
      <c r="R1013" s="3"/>
      <c r="S1013" s="3"/>
      <c r="T1013" s="3"/>
      <c r="U1013" s="3"/>
      <c r="V1013" s="3"/>
      <c r="W1013" s="3"/>
      <c r="X1013" s="3"/>
      <c r="Y1013" s="3"/>
      <c r="Z1013" s="3"/>
      <c r="AA1013" s="3"/>
      <c r="AB1013" s="3"/>
      <c r="AC1013" s="3"/>
      <c r="AD1013" s="3"/>
      <c r="AE1013" s="3"/>
      <c r="AF1013" s="3"/>
      <c r="AG1013" s="3"/>
      <c r="AH1013" s="3"/>
      <c r="AI1013" s="3"/>
      <c r="AJ1013" s="3"/>
      <c r="AK1013" s="3"/>
      <c r="AL1013" s="3"/>
      <c r="AM1013" s="3"/>
      <c r="AN1013" s="3"/>
      <c r="AO1013" s="3"/>
      <c r="AP1013" s="3"/>
      <c r="AQ1013" s="3"/>
      <c r="AR1013" s="48"/>
      <c r="AS1013" s="3"/>
      <c r="AT1013" s="3"/>
      <c r="AU1013" s="3"/>
      <c r="AV1013" s="3"/>
      <c r="AW1013" s="3"/>
      <c r="AX1013" s="3"/>
      <c r="AY1013" s="3"/>
      <c r="AZ1013" s="3"/>
      <c r="BA1013" s="3"/>
      <c r="BB1013" s="3"/>
      <c r="BC1013" s="3"/>
      <c r="BD1013" s="3"/>
      <c r="BE1013" s="3"/>
      <c r="BF1013" s="3"/>
      <c r="BG1013" s="3"/>
      <c r="BH1013" s="3"/>
    </row>
    <row r="1014" spans="16:60" x14ac:dyDescent="0.25">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48"/>
      <c r="AS1014" s="3"/>
      <c r="AT1014" s="3"/>
      <c r="AU1014" s="3"/>
      <c r="AV1014" s="3"/>
      <c r="AW1014" s="3"/>
      <c r="AX1014" s="3"/>
      <c r="AY1014" s="3"/>
      <c r="AZ1014" s="3"/>
      <c r="BA1014" s="3"/>
      <c r="BB1014" s="3"/>
      <c r="BC1014" s="3"/>
      <c r="BD1014" s="3"/>
      <c r="BE1014" s="3"/>
      <c r="BF1014" s="3"/>
      <c r="BG1014" s="3"/>
      <c r="BH1014" s="3"/>
    </row>
    <row r="1015" spans="16:60" x14ac:dyDescent="0.25">
      <c r="P1015" s="3"/>
      <c r="Q1015" s="3"/>
      <c r="R1015" s="3"/>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48"/>
      <c r="AS1015" s="3"/>
      <c r="AT1015" s="3"/>
      <c r="AU1015" s="3"/>
      <c r="AV1015" s="3"/>
      <c r="AW1015" s="3"/>
      <c r="AX1015" s="3"/>
      <c r="AY1015" s="3"/>
      <c r="AZ1015" s="3"/>
      <c r="BA1015" s="3"/>
      <c r="BB1015" s="3"/>
      <c r="BC1015" s="3"/>
      <c r="BD1015" s="3"/>
      <c r="BE1015" s="3"/>
      <c r="BF1015" s="3"/>
      <c r="BG1015" s="3"/>
      <c r="BH1015" s="3"/>
    </row>
    <row r="1016" spans="16:60" x14ac:dyDescent="0.25">
      <c r="P1016" s="3"/>
      <c r="Q1016" s="3"/>
      <c r="R1016" s="3"/>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48"/>
      <c r="AS1016" s="3"/>
      <c r="AT1016" s="3"/>
      <c r="AU1016" s="3"/>
      <c r="AV1016" s="3"/>
      <c r="AW1016" s="3"/>
      <c r="AX1016" s="3"/>
      <c r="AY1016" s="3"/>
      <c r="AZ1016" s="3"/>
      <c r="BA1016" s="3"/>
      <c r="BB1016" s="3"/>
      <c r="BC1016" s="3"/>
      <c r="BD1016" s="3"/>
      <c r="BE1016" s="3"/>
      <c r="BF1016" s="3"/>
      <c r="BG1016" s="3"/>
      <c r="BH1016" s="3"/>
    </row>
    <row r="1017" spans="16:60" x14ac:dyDescent="0.25">
      <c r="P1017" s="3"/>
      <c r="Q1017" s="3"/>
      <c r="R1017" s="3"/>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48"/>
      <c r="AS1017" s="3"/>
      <c r="AT1017" s="3"/>
      <c r="AU1017" s="3"/>
      <c r="AV1017" s="3"/>
      <c r="AW1017" s="3"/>
      <c r="AX1017" s="3"/>
      <c r="AY1017" s="3"/>
      <c r="AZ1017" s="3"/>
      <c r="BA1017" s="3"/>
      <c r="BB1017" s="3"/>
      <c r="BC1017" s="3"/>
      <c r="BD1017" s="3"/>
      <c r="BE1017" s="3"/>
      <c r="BF1017" s="3"/>
      <c r="BG1017" s="3"/>
      <c r="BH1017" s="3"/>
    </row>
    <row r="1018" spans="16:60" x14ac:dyDescent="0.25">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48"/>
      <c r="AS1018" s="3"/>
      <c r="AT1018" s="3"/>
      <c r="AU1018" s="3"/>
      <c r="AV1018" s="3"/>
      <c r="AW1018" s="3"/>
      <c r="AX1018" s="3"/>
      <c r="AY1018" s="3"/>
      <c r="AZ1018" s="3"/>
      <c r="BA1018" s="3"/>
      <c r="BB1018" s="3"/>
      <c r="BC1018" s="3"/>
      <c r="BD1018" s="3"/>
      <c r="BE1018" s="3"/>
      <c r="BF1018" s="3"/>
      <c r="BG1018" s="3"/>
      <c r="BH1018" s="3"/>
    </row>
    <row r="1019" spans="16:60" x14ac:dyDescent="0.25">
      <c r="P1019" s="3"/>
      <c r="Q1019" s="3"/>
      <c r="R1019" s="3"/>
      <c r="S1019" s="3"/>
      <c r="T1019" s="3"/>
      <c r="U1019" s="3"/>
      <c r="V1019" s="3"/>
      <c r="W1019" s="3"/>
      <c r="X1019" s="3"/>
      <c r="Y1019" s="3"/>
      <c r="Z1019" s="3"/>
      <c r="AA1019" s="3"/>
      <c r="AB1019" s="3"/>
      <c r="AC1019" s="3"/>
      <c r="AD1019" s="3"/>
      <c r="AE1019" s="3"/>
      <c r="AF1019" s="3"/>
      <c r="AG1019" s="3"/>
      <c r="AH1019" s="3"/>
      <c r="AI1019" s="3"/>
      <c r="AJ1019" s="3"/>
      <c r="AK1019" s="3"/>
      <c r="AL1019" s="3"/>
      <c r="AM1019" s="3"/>
      <c r="AN1019" s="3"/>
      <c r="AO1019" s="3"/>
      <c r="AP1019" s="3"/>
      <c r="AQ1019" s="3"/>
      <c r="AR1019" s="48"/>
      <c r="AS1019" s="3"/>
      <c r="AT1019" s="3"/>
      <c r="AU1019" s="3"/>
      <c r="AV1019" s="3"/>
      <c r="AW1019" s="3"/>
      <c r="AX1019" s="3"/>
      <c r="AY1019" s="3"/>
      <c r="AZ1019" s="3"/>
      <c r="BA1019" s="3"/>
      <c r="BB1019" s="3"/>
      <c r="BC1019" s="3"/>
      <c r="BD1019" s="3"/>
      <c r="BE1019" s="3"/>
      <c r="BF1019" s="3"/>
      <c r="BG1019" s="3"/>
      <c r="BH1019" s="3"/>
    </row>
    <row r="1020" spans="16:60" x14ac:dyDescent="0.25">
      <c r="P1020" s="3"/>
      <c r="Q1020" s="3"/>
      <c r="R1020" s="3"/>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48"/>
      <c r="AS1020" s="3"/>
      <c r="AT1020" s="3"/>
      <c r="AU1020" s="3"/>
      <c r="AV1020" s="3"/>
      <c r="AW1020" s="3"/>
      <c r="AX1020" s="3"/>
      <c r="AY1020" s="3"/>
      <c r="AZ1020" s="3"/>
      <c r="BA1020" s="3"/>
      <c r="BB1020" s="3"/>
      <c r="BC1020" s="3"/>
      <c r="BD1020" s="3"/>
      <c r="BE1020" s="3"/>
      <c r="BF1020" s="3"/>
      <c r="BG1020" s="3"/>
      <c r="BH1020" s="3"/>
    </row>
    <row r="1021" spans="16:60" x14ac:dyDescent="0.25">
      <c r="P1021" s="3"/>
      <c r="Q1021" s="3"/>
      <c r="R1021" s="3"/>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48"/>
      <c r="AS1021" s="3"/>
      <c r="AT1021" s="3"/>
      <c r="AU1021" s="3"/>
      <c r="AV1021" s="3"/>
      <c r="AW1021" s="3"/>
      <c r="AX1021" s="3"/>
      <c r="AY1021" s="3"/>
      <c r="AZ1021" s="3"/>
      <c r="BA1021" s="3"/>
      <c r="BB1021" s="3"/>
      <c r="BC1021" s="3"/>
      <c r="BD1021" s="3"/>
      <c r="BE1021" s="3"/>
      <c r="BF1021" s="3"/>
      <c r="BG1021" s="3"/>
      <c r="BH1021" s="3"/>
    </row>
    <row r="1022" spans="16:60" x14ac:dyDescent="0.25">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48"/>
      <c r="AS1022" s="3"/>
      <c r="AT1022" s="3"/>
      <c r="AU1022" s="3"/>
      <c r="AV1022" s="3"/>
      <c r="AW1022" s="3"/>
      <c r="AX1022" s="3"/>
      <c r="AY1022" s="3"/>
      <c r="AZ1022" s="3"/>
      <c r="BA1022" s="3"/>
      <c r="BB1022" s="3"/>
      <c r="BC1022" s="3"/>
      <c r="BD1022" s="3"/>
      <c r="BE1022" s="3"/>
      <c r="BF1022" s="3"/>
      <c r="BG1022" s="3"/>
      <c r="BH1022" s="3"/>
    </row>
    <row r="1023" spans="16:60" x14ac:dyDescent="0.25">
      <c r="P1023" s="3"/>
      <c r="Q1023" s="3"/>
      <c r="R1023" s="3"/>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48"/>
      <c r="AS1023" s="3"/>
      <c r="AT1023" s="3"/>
      <c r="AU1023" s="3"/>
      <c r="AV1023" s="3"/>
      <c r="AW1023" s="3"/>
      <c r="AX1023" s="3"/>
      <c r="AY1023" s="3"/>
      <c r="AZ1023" s="3"/>
      <c r="BA1023" s="3"/>
      <c r="BB1023" s="3"/>
      <c r="BC1023" s="3"/>
      <c r="BD1023" s="3"/>
      <c r="BE1023" s="3"/>
      <c r="BF1023" s="3"/>
      <c r="BG1023" s="3"/>
      <c r="BH1023" s="3"/>
    </row>
    <row r="1024" spans="16:60" x14ac:dyDescent="0.25">
      <c r="P1024" s="3"/>
      <c r="Q1024" s="3"/>
      <c r="R1024" s="3"/>
      <c r="S1024" s="3"/>
      <c r="T1024" s="3"/>
      <c r="U1024" s="3"/>
      <c r="V1024" s="3"/>
      <c r="W1024" s="3"/>
      <c r="X1024" s="3"/>
      <c r="Y1024" s="3"/>
      <c r="Z1024" s="3"/>
      <c r="AA1024" s="3"/>
      <c r="AB1024" s="3"/>
      <c r="AC1024" s="3"/>
      <c r="AD1024" s="3"/>
      <c r="AE1024" s="3"/>
      <c r="AF1024" s="3"/>
      <c r="AG1024" s="3"/>
      <c r="AH1024" s="3"/>
      <c r="AI1024" s="3"/>
      <c r="AJ1024" s="3"/>
      <c r="AK1024" s="3"/>
      <c r="AL1024" s="3"/>
      <c r="AM1024" s="3"/>
      <c r="AN1024" s="3"/>
      <c r="AO1024" s="3"/>
      <c r="AP1024" s="3"/>
      <c r="AQ1024" s="3"/>
      <c r="AR1024" s="48"/>
      <c r="AS1024" s="3"/>
      <c r="AT1024" s="3"/>
      <c r="AU1024" s="3"/>
      <c r="AV1024" s="3"/>
      <c r="AW1024" s="3"/>
      <c r="AX1024" s="3"/>
      <c r="AY1024" s="3"/>
      <c r="AZ1024" s="3"/>
      <c r="BA1024" s="3"/>
      <c r="BB1024" s="3"/>
      <c r="BC1024" s="3"/>
      <c r="BD1024" s="3"/>
      <c r="BE1024" s="3"/>
      <c r="BF1024" s="3"/>
      <c r="BG1024" s="3"/>
      <c r="BH1024" s="3"/>
    </row>
    <row r="1025" spans="16:60" x14ac:dyDescent="0.25">
      <c r="P1025" s="3"/>
      <c r="Q1025" s="3"/>
      <c r="R1025" s="3"/>
      <c r="S1025" s="3"/>
      <c r="T1025" s="3"/>
      <c r="U1025" s="3"/>
      <c r="V1025" s="3"/>
      <c r="W1025" s="3"/>
      <c r="X1025" s="3"/>
      <c r="Y1025" s="3"/>
      <c r="Z1025" s="3"/>
      <c r="AA1025" s="3"/>
      <c r="AB1025" s="3"/>
      <c r="AC1025" s="3"/>
      <c r="AD1025" s="3"/>
      <c r="AE1025" s="3"/>
      <c r="AF1025" s="3"/>
      <c r="AG1025" s="3"/>
      <c r="AH1025" s="3"/>
      <c r="AI1025" s="3"/>
      <c r="AJ1025" s="3"/>
      <c r="AK1025" s="3"/>
      <c r="AL1025" s="3"/>
      <c r="AM1025" s="3"/>
      <c r="AN1025" s="3"/>
      <c r="AO1025" s="3"/>
      <c r="AP1025" s="3"/>
      <c r="AQ1025" s="3"/>
      <c r="AR1025" s="48"/>
      <c r="AS1025" s="3"/>
      <c r="AT1025" s="3"/>
      <c r="AU1025" s="3"/>
      <c r="AV1025" s="3"/>
      <c r="AW1025" s="3"/>
      <c r="AX1025" s="3"/>
      <c r="AY1025" s="3"/>
      <c r="AZ1025" s="3"/>
      <c r="BA1025" s="3"/>
      <c r="BB1025" s="3"/>
      <c r="BC1025" s="3"/>
      <c r="BD1025" s="3"/>
      <c r="BE1025" s="3"/>
      <c r="BF1025" s="3"/>
      <c r="BG1025" s="3"/>
      <c r="BH1025" s="3"/>
    </row>
    <row r="1026" spans="16:60" x14ac:dyDescent="0.25">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48"/>
      <c r="AS1026" s="3"/>
      <c r="AT1026" s="3"/>
      <c r="AU1026" s="3"/>
      <c r="AV1026" s="3"/>
      <c r="AW1026" s="3"/>
      <c r="AX1026" s="3"/>
      <c r="AY1026" s="3"/>
      <c r="AZ1026" s="3"/>
      <c r="BA1026" s="3"/>
      <c r="BB1026" s="3"/>
      <c r="BC1026" s="3"/>
      <c r="BD1026" s="3"/>
      <c r="BE1026" s="3"/>
      <c r="BF1026" s="3"/>
      <c r="BG1026" s="3"/>
      <c r="BH1026" s="3"/>
    </row>
    <row r="1027" spans="16:60" x14ac:dyDescent="0.25">
      <c r="P1027" s="3"/>
      <c r="Q1027" s="3"/>
      <c r="R1027" s="3"/>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48"/>
      <c r="AS1027" s="3"/>
      <c r="AT1027" s="3"/>
      <c r="AU1027" s="3"/>
      <c r="AV1027" s="3"/>
      <c r="AW1027" s="3"/>
      <c r="AX1027" s="3"/>
      <c r="AY1027" s="3"/>
      <c r="AZ1027" s="3"/>
      <c r="BA1027" s="3"/>
      <c r="BB1027" s="3"/>
      <c r="BC1027" s="3"/>
      <c r="BD1027" s="3"/>
      <c r="BE1027" s="3"/>
      <c r="BF1027" s="3"/>
      <c r="BG1027" s="3"/>
      <c r="BH1027" s="3"/>
    </row>
    <row r="1028" spans="16:60" x14ac:dyDescent="0.25">
      <c r="P1028" s="3"/>
      <c r="Q1028" s="3"/>
      <c r="R1028" s="3"/>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48"/>
      <c r="AS1028" s="3"/>
      <c r="AT1028" s="3"/>
      <c r="AU1028" s="3"/>
      <c r="AV1028" s="3"/>
      <c r="AW1028" s="3"/>
      <c r="AX1028" s="3"/>
      <c r="AY1028" s="3"/>
      <c r="AZ1028" s="3"/>
      <c r="BA1028" s="3"/>
      <c r="BB1028" s="3"/>
      <c r="BC1028" s="3"/>
      <c r="BD1028" s="3"/>
      <c r="BE1028" s="3"/>
      <c r="BF1028" s="3"/>
      <c r="BG1028" s="3"/>
      <c r="BH1028" s="3"/>
    </row>
    <row r="1029" spans="16:60" x14ac:dyDescent="0.25">
      <c r="P1029" s="3"/>
      <c r="Q1029" s="3"/>
      <c r="R1029" s="3"/>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48"/>
      <c r="AS1029" s="3"/>
      <c r="AT1029" s="3"/>
      <c r="AU1029" s="3"/>
      <c r="AV1029" s="3"/>
      <c r="AW1029" s="3"/>
      <c r="AX1029" s="3"/>
      <c r="AY1029" s="3"/>
      <c r="AZ1029" s="3"/>
      <c r="BA1029" s="3"/>
      <c r="BB1029" s="3"/>
      <c r="BC1029" s="3"/>
      <c r="BD1029" s="3"/>
      <c r="BE1029" s="3"/>
      <c r="BF1029" s="3"/>
      <c r="BG1029" s="3"/>
      <c r="BH1029" s="3"/>
    </row>
    <row r="1030" spans="16:60" x14ac:dyDescent="0.25">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48"/>
      <c r="AS1030" s="3"/>
      <c r="AT1030" s="3"/>
      <c r="AU1030" s="3"/>
      <c r="AV1030" s="3"/>
      <c r="AW1030" s="3"/>
      <c r="AX1030" s="3"/>
      <c r="AY1030" s="3"/>
      <c r="AZ1030" s="3"/>
      <c r="BA1030" s="3"/>
      <c r="BB1030" s="3"/>
      <c r="BC1030" s="3"/>
      <c r="BD1030" s="3"/>
      <c r="BE1030" s="3"/>
      <c r="BF1030" s="3"/>
      <c r="BG1030" s="3"/>
      <c r="BH1030" s="3"/>
    </row>
    <row r="1031" spans="16:60" x14ac:dyDescent="0.25">
      <c r="P1031" s="3"/>
      <c r="Q1031" s="3"/>
      <c r="R1031" s="3"/>
      <c r="S1031" s="3"/>
      <c r="T1031" s="3"/>
      <c r="U1031" s="3"/>
      <c r="V1031" s="3"/>
      <c r="W1031" s="3"/>
      <c r="X1031" s="3"/>
      <c r="Y1031" s="3"/>
      <c r="Z1031" s="3"/>
      <c r="AA1031" s="3"/>
      <c r="AB1031" s="3"/>
      <c r="AC1031" s="3"/>
      <c r="AD1031" s="3"/>
      <c r="AE1031" s="3"/>
      <c r="AF1031" s="3"/>
      <c r="AG1031" s="3"/>
      <c r="AH1031" s="3"/>
      <c r="AI1031" s="3"/>
      <c r="AJ1031" s="3"/>
      <c r="AK1031" s="3"/>
      <c r="AL1031" s="3"/>
      <c r="AM1031" s="3"/>
      <c r="AN1031" s="3"/>
      <c r="AO1031" s="3"/>
      <c r="AP1031" s="3"/>
      <c r="AQ1031" s="3"/>
      <c r="AR1031" s="48"/>
      <c r="AS1031" s="3"/>
      <c r="AT1031" s="3"/>
      <c r="AU1031" s="3"/>
      <c r="AV1031" s="3"/>
      <c r="AW1031" s="3"/>
      <c r="AX1031" s="3"/>
      <c r="AY1031" s="3"/>
      <c r="AZ1031" s="3"/>
      <c r="BA1031" s="3"/>
      <c r="BB1031" s="3"/>
      <c r="BC1031" s="3"/>
      <c r="BD1031" s="3"/>
      <c r="BE1031" s="3"/>
      <c r="BF1031" s="3"/>
      <c r="BG1031" s="3"/>
      <c r="BH1031" s="3"/>
    </row>
    <row r="1032" spans="16:60" x14ac:dyDescent="0.25">
      <c r="P1032" s="3"/>
      <c r="Q1032" s="3"/>
      <c r="R1032" s="3"/>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48"/>
      <c r="AS1032" s="3"/>
      <c r="AT1032" s="3"/>
      <c r="AU1032" s="3"/>
      <c r="AV1032" s="3"/>
      <c r="AW1032" s="3"/>
      <c r="AX1032" s="3"/>
      <c r="AY1032" s="3"/>
      <c r="AZ1032" s="3"/>
      <c r="BA1032" s="3"/>
      <c r="BB1032" s="3"/>
      <c r="BC1032" s="3"/>
      <c r="BD1032" s="3"/>
      <c r="BE1032" s="3"/>
      <c r="BF1032" s="3"/>
      <c r="BG1032" s="3"/>
      <c r="BH1032" s="3"/>
    </row>
    <row r="1033" spans="16:60" x14ac:dyDescent="0.25">
      <c r="P1033" s="3"/>
      <c r="Q1033" s="3"/>
      <c r="R1033" s="3"/>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48"/>
      <c r="AS1033" s="3"/>
      <c r="AT1033" s="3"/>
      <c r="AU1033" s="3"/>
      <c r="AV1033" s="3"/>
      <c r="AW1033" s="3"/>
      <c r="AX1033" s="3"/>
      <c r="AY1033" s="3"/>
      <c r="AZ1033" s="3"/>
      <c r="BA1033" s="3"/>
      <c r="BB1033" s="3"/>
      <c r="BC1033" s="3"/>
      <c r="BD1033" s="3"/>
      <c r="BE1033" s="3"/>
      <c r="BF1033" s="3"/>
      <c r="BG1033" s="3"/>
      <c r="BH1033" s="3"/>
    </row>
    <row r="1034" spans="16:60" x14ac:dyDescent="0.25">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48"/>
      <c r="AS1034" s="3"/>
      <c r="AT1034" s="3"/>
      <c r="AU1034" s="3"/>
      <c r="AV1034" s="3"/>
      <c r="AW1034" s="3"/>
      <c r="AX1034" s="3"/>
      <c r="AY1034" s="3"/>
      <c r="AZ1034" s="3"/>
      <c r="BA1034" s="3"/>
      <c r="BB1034" s="3"/>
      <c r="BC1034" s="3"/>
      <c r="BD1034" s="3"/>
      <c r="BE1034" s="3"/>
      <c r="BF1034" s="3"/>
      <c r="BG1034" s="3"/>
      <c r="BH1034" s="3"/>
    </row>
    <row r="1035" spans="16:60" x14ac:dyDescent="0.25">
      <c r="P1035" s="3"/>
      <c r="Q1035" s="3"/>
      <c r="R1035" s="3"/>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48"/>
      <c r="AS1035" s="3"/>
      <c r="AT1035" s="3"/>
      <c r="AU1035" s="3"/>
      <c r="AV1035" s="3"/>
      <c r="AW1035" s="3"/>
      <c r="AX1035" s="3"/>
      <c r="AY1035" s="3"/>
      <c r="AZ1035" s="3"/>
      <c r="BA1035" s="3"/>
      <c r="BB1035" s="3"/>
      <c r="BC1035" s="3"/>
      <c r="BD1035" s="3"/>
      <c r="BE1035" s="3"/>
      <c r="BF1035" s="3"/>
      <c r="BG1035" s="3"/>
      <c r="BH1035" s="3"/>
    </row>
    <row r="1036" spans="16:60" x14ac:dyDescent="0.25">
      <c r="P1036" s="3"/>
      <c r="Q1036" s="3"/>
      <c r="R1036" s="3"/>
      <c r="S1036" s="3"/>
      <c r="T1036" s="3"/>
      <c r="U1036" s="3"/>
      <c r="V1036" s="3"/>
      <c r="W1036" s="3"/>
      <c r="X1036" s="3"/>
      <c r="Y1036" s="3"/>
      <c r="Z1036" s="3"/>
      <c r="AA1036" s="3"/>
      <c r="AB1036" s="3"/>
      <c r="AC1036" s="3"/>
      <c r="AD1036" s="3"/>
      <c r="AE1036" s="3"/>
      <c r="AF1036" s="3"/>
      <c r="AG1036" s="3"/>
      <c r="AH1036" s="3"/>
      <c r="AI1036" s="3"/>
      <c r="AJ1036" s="3"/>
      <c r="AK1036" s="3"/>
      <c r="AL1036" s="3"/>
      <c r="AM1036" s="3"/>
      <c r="AN1036" s="3"/>
      <c r="AO1036" s="3"/>
      <c r="AP1036" s="3"/>
      <c r="AQ1036" s="3"/>
      <c r="AR1036" s="48"/>
      <c r="AS1036" s="3"/>
      <c r="AT1036" s="3"/>
      <c r="AU1036" s="3"/>
      <c r="AV1036" s="3"/>
      <c r="AW1036" s="3"/>
      <c r="AX1036" s="3"/>
      <c r="AY1036" s="3"/>
      <c r="AZ1036" s="3"/>
      <c r="BA1036" s="3"/>
      <c r="BB1036" s="3"/>
      <c r="BC1036" s="3"/>
      <c r="BD1036" s="3"/>
      <c r="BE1036" s="3"/>
      <c r="BF1036" s="3"/>
      <c r="BG1036" s="3"/>
      <c r="BH1036" s="3"/>
    </row>
    <row r="1037" spans="16:60" x14ac:dyDescent="0.25">
      <c r="P1037" s="3"/>
      <c r="Q1037" s="3"/>
      <c r="R1037" s="3"/>
      <c r="S1037" s="3"/>
      <c r="T1037" s="3"/>
      <c r="U1037" s="3"/>
      <c r="V1037" s="3"/>
      <c r="W1037" s="3"/>
      <c r="X1037" s="3"/>
      <c r="Y1037" s="3"/>
      <c r="Z1037" s="3"/>
      <c r="AA1037" s="3"/>
      <c r="AB1037" s="3"/>
      <c r="AC1037" s="3"/>
      <c r="AD1037" s="3"/>
      <c r="AE1037" s="3"/>
      <c r="AF1037" s="3"/>
      <c r="AG1037" s="3"/>
      <c r="AH1037" s="3"/>
      <c r="AI1037" s="3"/>
      <c r="AJ1037" s="3"/>
      <c r="AK1037" s="3"/>
      <c r="AL1037" s="3"/>
      <c r="AM1037" s="3"/>
      <c r="AN1037" s="3"/>
      <c r="AO1037" s="3"/>
      <c r="AP1037" s="3"/>
      <c r="AQ1037" s="3"/>
      <c r="AR1037" s="48"/>
      <c r="AS1037" s="3"/>
      <c r="AT1037" s="3"/>
      <c r="AU1037" s="3"/>
      <c r="AV1037" s="3"/>
      <c r="AW1037" s="3"/>
      <c r="AX1037" s="3"/>
      <c r="AY1037" s="3"/>
      <c r="AZ1037" s="3"/>
      <c r="BA1037" s="3"/>
      <c r="BB1037" s="3"/>
      <c r="BC1037" s="3"/>
      <c r="BD1037" s="3"/>
      <c r="BE1037" s="3"/>
      <c r="BF1037" s="3"/>
      <c r="BG1037" s="3"/>
      <c r="BH1037" s="3"/>
    </row>
    <row r="1038" spans="16:60" x14ac:dyDescent="0.25">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48"/>
      <c r="AS1038" s="3"/>
      <c r="AT1038" s="3"/>
      <c r="AU1038" s="3"/>
      <c r="AV1038" s="3"/>
      <c r="AW1038" s="3"/>
      <c r="AX1038" s="3"/>
      <c r="AY1038" s="3"/>
      <c r="AZ1038" s="3"/>
      <c r="BA1038" s="3"/>
      <c r="BB1038" s="3"/>
      <c r="BC1038" s="3"/>
      <c r="BD1038" s="3"/>
      <c r="BE1038" s="3"/>
      <c r="BF1038" s="3"/>
      <c r="BG1038" s="3"/>
      <c r="BH1038" s="3"/>
    </row>
    <row r="1039" spans="16:60" x14ac:dyDescent="0.25">
      <c r="P1039" s="3"/>
      <c r="Q1039" s="3"/>
      <c r="R1039" s="3"/>
      <c r="S1039" s="3"/>
      <c r="T1039" s="3"/>
      <c r="U1039" s="3"/>
      <c r="V1039" s="3"/>
      <c r="W1039" s="3"/>
      <c r="X1039" s="3"/>
      <c r="Y1039" s="3"/>
      <c r="Z1039" s="3"/>
      <c r="AA1039" s="3"/>
      <c r="AB1039" s="3"/>
      <c r="AC1039" s="3"/>
      <c r="AD1039" s="3"/>
      <c r="AE1039" s="3"/>
      <c r="AF1039" s="3"/>
      <c r="AG1039" s="3"/>
      <c r="AH1039" s="3"/>
      <c r="AI1039" s="3"/>
      <c r="AJ1039" s="3"/>
      <c r="AK1039" s="3"/>
      <c r="AL1039" s="3"/>
      <c r="AM1039" s="3"/>
      <c r="AN1039" s="3"/>
      <c r="AO1039" s="3"/>
      <c r="AP1039" s="3"/>
      <c r="AQ1039" s="3"/>
      <c r="AR1039" s="48"/>
      <c r="AS1039" s="3"/>
      <c r="AT1039" s="3"/>
      <c r="AU1039" s="3"/>
      <c r="AV1039" s="3"/>
      <c r="AW1039" s="3"/>
      <c r="AX1039" s="3"/>
      <c r="AY1039" s="3"/>
      <c r="AZ1039" s="3"/>
      <c r="BA1039" s="3"/>
      <c r="BB1039" s="3"/>
      <c r="BC1039" s="3"/>
      <c r="BD1039" s="3"/>
      <c r="BE1039" s="3"/>
      <c r="BF1039" s="3"/>
      <c r="BG1039" s="3"/>
      <c r="BH1039" s="3"/>
    </row>
    <row r="1040" spans="16:60" x14ac:dyDescent="0.25">
      <c r="P1040" s="3"/>
      <c r="Q1040" s="3"/>
      <c r="R1040" s="3"/>
      <c r="S1040" s="3"/>
      <c r="T1040" s="3"/>
      <c r="U1040" s="3"/>
      <c r="V1040" s="3"/>
      <c r="W1040" s="3"/>
      <c r="X1040" s="3"/>
      <c r="Y1040" s="3"/>
      <c r="Z1040" s="3"/>
      <c r="AA1040" s="3"/>
      <c r="AB1040" s="3"/>
      <c r="AC1040" s="3"/>
      <c r="AD1040" s="3"/>
      <c r="AE1040" s="3"/>
      <c r="AF1040" s="3"/>
      <c r="AG1040" s="3"/>
      <c r="AH1040" s="3"/>
      <c r="AI1040" s="3"/>
      <c r="AJ1040" s="3"/>
      <c r="AK1040" s="3"/>
      <c r="AL1040" s="3"/>
      <c r="AM1040" s="3"/>
      <c r="AN1040" s="3"/>
      <c r="AO1040" s="3"/>
      <c r="AP1040" s="3"/>
      <c r="AQ1040" s="3"/>
      <c r="AR1040" s="48"/>
      <c r="AS1040" s="3"/>
      <c r="AT1040" s="3"/>
      <c r="AU1040" s="3"/>
      <c r="AV1040" s="3"/>
      <c r="AW1040" s="3"/>
      <c r="AX1040" s="3"/>
      <c r="AY1040" s="3"/>
      <c r="AZ1040" s="3"/>
      <c r="BA1040" s="3"/>
      <c r="BB1040" s="3"/>
      <c r="BC1040" s="3"/>
      <c r="BD1040" s="3"/>
      <c r="BE1040" s="3"/>
      <c r="BF1040" s="3"/>
      <c r="BG1040" s="3"/>
      <c r="BH1040" s="3"/>
    </row>
    <row r="1041" spans="16:60" x14ac:dyDescent="0.25">
      <c r="P1041" s="3"/>
      <c r="Q1041" s="3"/>
      <c r="R1041" s="3"/>
      <c r="S1041" s="3"/>
      <c r="T1041" s="3"/>
      <c r="U1041" s="3"/>
      <c r="V1041" s="3"/>
      <c r="W1041" s="3"/>
      <c r="X1041" s="3"/>
      <c r="Y1041" s="3"/>
      <c r="Z1041" s="3"/>
      <c r="AA1041" s="3"/>
      <c r="AB1041" s="3"/>
      <c r="AC1041" s="3"/>
      <c r="AD1041" s="3"/>
      <c r="AE1041" s="3"/>
      <c r="AF1041" s="3"/>
      <c r="AG1041" s="3"/>
      <c r="AH1041" s="3"/>
      <c r="AI1041" s="3"/>
      <c r="AJ1041" s="3"/>
      <c r="AK1041" s="3"/>
      <c r="AL1041" s="3"/>
      <c r="AM1041" s="3"/>
      <c r="AN1041" s="3"/>
      <c r="AO1041" s="3"/>
      <c r="AP1041" s="3"/>
      <c r="AQ1041" s="3"/>
      <c r="AR1041" s="48"/>
      <c r="AS1041" s="3"/>
      <c r="AT1041" s="3"/>
      <c r="AU1041" s="3"/>
      <c r="AV1041" s="3"/>
      <c r="AW1041" s="3"/>
      <c r="AX1041" s="3"/>
      <c r="AY1041" s="3"/>
      <c r="AZ1041" s="3"/>
      <c r="BA1041" s="3"/>
      <c r="BB1041" s="3"/>
      <c r="BC1041" s="3"/>
      <c r="BD1041" s="3"/>
      <c r="BE1041" s="3"/>
      <c r="BF1041" s="3"/>
      <c r="BG1041" s="3"/>
      <c r="BH1041" s="3"/>
    </row>
    <row r="1042" spans="16:60" x14ac:dyDescent="0.25">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48"/>
      <c r="AS1042" s="3"/>
      <c r="AT1042" s="3"/>
      <c r="AU1042" s="3"/>
      <c r="AV1042" s="3"/>
      <c r="AW1042" s="3"/>
      <c r="AX1042" s="3"/>
      <c r="AY1042" s="3"/>
      <c r="AZ1042" s="3"/>
      <c r="BA1042" s="3"/>
      <c r="BB1042" s="3"/>
      <c r="BC1042" s="3"/>
      <c r="BD1042" s="3"/>
      <c r="BE1042" s="3"/>
      <c r="BF1042" s="3"/>
      <c r="BG1042" s="3"/>
      <c r="BH1042" s="3"/>
    </row>
    <row r="1043" spans="16:60" x14ac:dyDescent="0.25">
      <c r="P1043" s="3"/>
      <c r="Q1043" s="3"/>
      <c r="R1043" s="3"/>
      <c r="S1043" s="3"/>
      <c r="T1043" s="3"/>
      <c r="U1043" s="3"/>
      <c r="V1043" s="3"/>
      <c r="W1043" s="3"/>
      <c r="X1043" s="3"/>
      <c r="Y1043" s="3"/>
      <c r="Z1043" s="3"/>
      <c r="AA1043" s="3"/>
      <c r="AB1043" s="3"/>
      <c r="AC1043" s="3"/>
      <c r="AD1043" s="3"/>
      <c r="AE1043" s="3"/>
      <c r="AF1043" s="3"/>
      <c r="AG1043" s="3"/>
      <c r="AH1043" s="3"/>
      <c r="AI1043" s="3"/>
      <c r="AJ1043" s="3"/>
      <c r="AK1043" s="3"/>
      <c r="AL1043" s="3"/>
      <c r="AM1043" s="3"/>
      <c r="AN1043" s="3"/>
      <c r="AO1043" s="3"/>
      <c r="AP1043" s="3"/>
      <c r="AQ1043" s="3"/>
      <c r="AR1043" s="48"/>
      <c r="AS1043" s="3"/>
      <c r="AT1043" s="3"/>
      <c r="AU1043" s="3"/>
      <c r="AV1043" s="3"/>
      <c r="AW1043" s="3"/>
      <c r="AX1043" s="3"/>
      <c r="AY1043" s="3"/>
      <c r="AZ1043" s="3"/>
      <c r="BA1043" s="3"/>
      <c r="BB1043" s="3"/>
      <c r="BC1043" s="3"/>
      <c r="BD1043" s="3"/>
      <c r="BE1043" s="3"/>
      <c r="BF1043" s="3"/>
      <c r="BG1043" s="3"/>
      <c r="BH1043" s="3"/>
    </row>
    <row r="1044" spans="16:60" x14ac:dyDescent="0.25">
      <c r="P1044" s="3"/>
      <c r="Q1044" s="3"/>
      <c r="R1044" s="3"/>
      <c r="S1044" s="3"/>
      <c r="T1044" s="3"/>
      <c r="U1044" s="3"/>
      <c r="V1044" s="3"/>
      <c r="W1044" s="3"/>
      <c r="X1044" s="3"/>
      <c r="Y1044" s="3"/>
      <c r="Z1044" s="3"/>
      <c r="AA1044" s="3"/>
      <c r="AB1044" s="3"/>
      <c r="AC1044" s="3"/>
      <c r="AD1044" s="3"/>
      <c r="AE1044" s="3"/>
      <c r="AF1044" s="3"/>
      <c r="AG1044" s="3"/>
      <c r="AH1044" s="3"/>
      <c r="AI1044" s="3"/>
      <c r="AJ1044" s="3"/>
      <c r="AK1044" s="3"/>
      <c r="AL1044" s="3"/>
      <c r="AM1044" s="3"/>
      <c r="AN1044" s="3"/>
      <c r="AO1044" s="3"/>
      <c r="AP1044" s="3"/>
      <c r="AQ1044" s="3"/>
      <c r="AR1044" s="48"/>
      <c r="AS1044" s="3"/>
      <c r="AT1044" s="3"/>
      <c r="AU1044" s="3"/>
      <c r="AV1044" s="3"/>
      <c r="AW1044" s="3"/>
      <c r="AX1044" s="3"/>
      <c r="AY1044" s="3"/>
      <c r="AZ1044" s="3"/>
      <c r="BA1044" s="3"/>
      <c r="BB1044" s="3"/>
      <c r="BC1044" s="3"/>
      <c r="BD1044" s="3"/>
      <c r="BE1044" s="3"/>
      <c r="BF1044" s="3"/>
      <c r="BG1044" s="3"/>
      <c r="BH1044" s="3"/>
    </row>
    <row r="1045" spans="16:60" x14ac:dyDescent="0.25">
      <c r="P1045" s="3"/>
      <c r="Q1045" s="3"/>
      <c r="R1045" s="3"/>
      <c r="S1045" s="3"/>
      <c r="T1045" s="3"/>
      <c r="U1045" s="3"/>
      <c r="V1045" s="3"/>
      <c r="W1045" s="3"/>
      <c r="X1045" s="3"/>
      <c r="Y1045" s="3"/>
      <c r="Z1045" s="3"/>
      <c r="AA1045" s="3"/>
      <c r="AB1045" s="3"/>
      <c r="AC1045" s="3"/>
      <c r="AD1045" s="3"/>
      <c r="AE1045" s="3"/>
      <c r="AF1045" s="3"/>
      <c r="AG1045" s="3"/>
      <c r="AH1045" s="3"/>
      <c r="AI1045" s="3"/>
      <c r="AJ1045" s="3"/>
      <c r="AK1045" s="3"/>
      <c r="AL1045" s="3"/>
      <c r="AM1045" s="3"/>
      <c r="AN1045" s="3"/>
      <c r="AO1045" s="3"/>
      <c r="AP1045" s="3"/>
      <c r="AQ1045" s="3"/>
      <c r="AR1045" s="48"/>
      <c r="AS1045" s="3"/>
      <c r="AT1045" s="3"/>
      <c r="AU1045" s="3"/>
      <c r="AV1045" s="3"/>
      <c r="AW1045" s="3"/>
      <c r="AX1045" s="3"/>
      <c r="AY1045" s="3"/>
      <c r="AZ1045" s="3"/>
      <c r="BA1045" s="3"/>
      <c r="BB1045" s="3"/>
      <c r="BC1045" s="3"/>
      <c r="BD1045" s="3"/>
      <c r="BE1045" s="3"/>
      <c r="BF1045" s="3"/>
      <c r="BG1045" s="3"/>
      <c r="BH1045" s="3"/>
    </row>
    <row r="1046" spans="16:60" x14ac:dyDescent="0.25">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48"/>
      <c r="AS1046" s="3"/>
      <c r="AT1046" s="3"/>
      <c r="AU1046" s="3"/>
      <c r="AV1046" s="3"/>
      <c r="AW1046" s="3"/>
      <c r="AX1046" s="3"/>
      <c r="AY1046" s="3"/>
      <c r="AZ1046" s="3"/>
      <c r="BA1046" s="3"/>
      <c r="BB1046" s="3"/>
      <c r="BC1046" s="3"/>
      <c r="BD1046" s="3"/>
      <c r="BE1046" s="3"/>
      <c r="BF1046" s="3"/>
      <c r="BG1046" s="3"/>
      <c r="BH1046" s="3"/>
    </row>
    <row r="1047" spans="16:60" x14ac:dyDescent="0.25">
      <c r="P1047" s="3"/>
      <c r="Q1047" s="3"/>
      <c r="R1047" s="3"/>
      <c r="S1047" s="3"/>
      <c r="T1047" s="3"/>
      <c r="U1047" s="3"/>
      <c r="V1047" s="3"/>
      <c r="W1047" s="3"/>
      <c r="X1047" s="3"/>
      <c r="Y1047" s="3"/>
      <c r="Z1047" s="3"/>
      <c r="AA1047" s="3"/>
      <c r="AB1047" s="3"/>
      <c r="AC1047" s="3"/>
      <c r="AD1047" s="3"/>
      <c r="AE1047" s="3"/>
      <c r="AF1047" s="3"/>
      <c r="AG1047" s="3"/>
      <c r="AH1047" s="3"/>
      <c r="AI1047" s="3"/>
      <c r="AJ1047" s="3"/>
      <c r="AK1047" s="3"/>
      <c r="AL1047" s="3"/>
      <c r="AM1047" s="3"/>
      <c r="AN1047" s="3"/>
      <c r="AO1047" s="3"/>
      <c r="AP1047" s="3"/>
      <c r="AQ1047" s="3"/>
      <c r="AR1047" s="48"/>
      <c r="AS1047" s="3"/>
      <c r="AT1047" s="3"/>
      <c r="AU1047" s="3"/>
      <c r="AV1047" s="3"/>
      <c r="AW1047" s="3"/>
      <c r="AX1047" s="3"/>
      <c r="AY1047" s="3"/>
      <c r="AZ1047" s="3"/>
      <c r="BA1047" s="3"/>
      <c r="BB1047" s="3"/>
      <c r="BC1047" s="3"/>
      <c r="BD1047" s="3"/>
      <c r="BE1047" s="3"/>
      <c r="BF1047" s="3"/>
      <c r="BG1047" s="3"/>
      <c r="BH1047" s="3"/>
    </row>
    <row r="1048" spans="16:60" x14ac:dyDescent="0.25">
      <c r="P1048" s="3"/>
      <c r="Q1048" s="3"/>
      <c r="R1048" s="3"/>
      <c r="S1048" s="3"/>
      <c r="T1048" s="3"/>
      <c r="U1048" s="3"/>
      <c r="V1048" s="3"/>
      <c r="W1048" s="3"/>
      <c r="X1048" s="3"/>
      <c r="Y1048" s="3"/>
      <c r="Z1048" s="3"/>
      <c r="AA1048" s="3"/>
      <c r="AB1048" s="3"/>
      <c r="AC1048" s="3"/>
      <c r="AD1048" s="3"/>
      <c r="AE1048" s="3"/>
      <c r="AF1048" s="3"/>
      <c r="AG1048" s="3"/>
      <c r="AH1048" s="3"/>
      <c r="AI1048" s="3"/>
      <c r="AJ1048" s="3"/>
      <c r="AK1048" s="3"/>
      <c r="AL1048" s="3"/>
      <c r="AM1048" s="3"/>
      <c r="AN1048" s="3"/>
      <c r="AO1048" s="3"/>
      <c r="AP1048" s="3"/>
      <c r="AQ1048" s="3"/>
      <c r="AR1048" s="48"/>
      <c r="AS1048" s="3"/>
      <c r="AT1048" s="3"/>
      <c r="AU1048" s="3"/>
      <c r="AV1048" s="3"/>
      <c r="AW1048" s="3"/>
      <c r="AX1048" s="3"/>
      <c r="AY1048" s="3"/>
      <c r="AZ1048" s="3"/>
      <c r="BA1048" s="3"/>
      <c r="BB1048" s="3"/>
      <c r="BC1048" s="3"/>
      <c r="BD1048" s="3"/>
      <c r="BE1048" s="3"/>
      <c r="BF1048" s="3"/>
      <c r="BG1048" s="3"/>
      <c r="BH1048" s="3"/>
    </row>
    <row r="1049" spans="16:60" x14ac:dyDescent="0.25">
      <c r="P1049" s="3"/>
      <c r="Q1049" s="3"/>
      <c r="R1049" s="3"/>
      <c r="S1049" s="3"/>
      <c r="T1049" s="3"/>
      <c r="U1049" s="3"/>
      <c r="V1049" s="3"/>
      <c r="W1049" s="3"/>
      <c r="X1049" s="3"/>
      <c r="Y1049" s="3"/>
      <c r="Z1049" s="3"/>
      <c r="AA1049" s="3"/>
      <c r="AB1049" s="3"/>
      <c r="AC1049" s="3"/>
      <c r="AD1049" s="3"/>
      <c r="AE1049" s="3"/>
      <c r="AF1049" s="3"/>
      <c r="AG1049" s="3"/>
      <c r="AH1049" s="3"/>
      <c r="AI1049" s="3"/>
      <c r="AJ1049" s="3"/>
      <c r="AK1049" s="3"/>
      <c r="AL1049" s="3"/>
      <c r="AM1049" s="3"/>
      <c r="AN1049" s="3"/>
      <c r="AO1049" s="3"/>
      <c r="AP1049" s="3"/>
      <c r="AQ1049" s="3"/>
      <c r="AR1049" s="48"/>
      <c r="AS1049" s="3"/>
      <c r="AT1049" s="3"/>
      <c r="AU1049" s="3"/>
      <c r="AV1049" s="3"/>
      <c r="AW1049" s="3"/>
      <c r="AX1049" s="3"/>
      <c r="AY1049" s="3"/>
      <c r="AZ1049" s="3"/>
      <c r="BA1049" s="3"/>
      <c r="BB1049" s="3"/>
      <c r="BC1049" s="3"/>
      <c r="BD1049" s="3"/>
      <c r="BE1049" s="3"/>
      <c r="BF1049" s="3"/>
      <c r="BG1049" s="3"/>
      <c r="BH1049" s="3"/>
    </row>
    <row r="1050" spans="16:60" x14ac:dyDescent="0.25">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48"/>
      <c r="AS1050" s="3"/>
      <c r="AT1050" s="3"/>
      <c r="AU1050" s="3"/>
      <c r="AV1050" s="3"/>
      <c r="AW1050" s="3"/>
      <c r="AX1050" s="3"/>
      <c r="AY1050" s="3"/>
      <c r="AZ1050" s="3"/>
      <c r="BA1050" s="3"/>
      <c r="BB1050" s="3"/>
      <c r="BC1050" s="3"/>
      <c r="BD1050" s="3"/>
      <c r="BE1050" s="3"/>
      <c r="BF1050" s="3"/>
      <c r="BG1050" s="3"/>
      <c r="BH1050" s="3"/>
    </row>
    <row r="1051" spans="16:60" x14ac:dyDescent="0.25">
      <c r="P1051" s="3"/>
      <c r="Q1051" s="3"/>
      <c r="R1051" s="3"/>
      <c r="S1051" s="3"/>
      <c r="T1051" s="3"/>
      <c r="U1051" s="3"/>
      <c r="V1051" s="3"/>
      <c r="W1051" s="3"/>
      <c r="X1051" s="3"/>
      <c r="Y1051" s="3"/>
      <c r="Z1051" s="3"/>
      <c r="AA1051" s="3"/>
      <c r="AB1051" s="3"/>
      <c r="AC1051" s="3"/>
      <c r="AD1051" s="3"/>
      <c r="AE1051" s="3"/>
      <c r="AF1051" s="3"/>
      <c r="AG1051" s="3"/>
      <c r="AH1051" s="3"/>
      <c r="AI1051" s="3"/>
      <c r="AJ1051" s="3"/>
      <c r="AK1051" s="3"/>
      <c r="AL1051" s="3"/>
      <c r="AM1051" s="3"/>
      <c r="AN1051" s="3"/>
      <c r="AO1051" s="3"/>
      <c r="AP1051" s="3"/>
      <c r="AQ1051" s="3"/>
      <c r="AR1051" s="48"/>
      <c r="AS1051" s="3"/>
      <c r="AT1051" s="3"/>
      <c r="AU1051" s="3"/>
      <c r="AV1051" s="3"/>
      <c r="AW1051" s="3"/>
      <c r="AX1051" s="3"/>
      <c r="AY1051" s="3"/>
      <c r="AZ1051" s="3"/>
      <c r="BA1051" s="3"/>
      <c r="BB1051" s="3"/>
      <c r="BC1051" s="3"/>
      <c r="BD1051" s="3"/>
      <c r="BE1051" s="3"/>
      <c r="BF1051" s="3"/>
      <c r="BG1051" s="3"/>
      <c r="BH1051" s="3"/>
    </row>
    <row r="1052" spans="16:60" x14ac:dyDescent="0.25">
      <c r="P1052" s="3"/>
      <c r="Q1052" s="3"/>
      <c r="R1052" s="3"/>
      <c r="S1052" s="3"/>
      <c r="T1052" s="3"/>
      <c r="U1052" s="3"/>
      <c r="V1052" s="3"/>
      <c r="W1052" s="3"/>
      <c r="X1052" s="3"/>
      <c r="Y1052" s="3"/>
      <c r="Z1052" s="3"/>
      <c r="AA1052" s="3"/>
      <c r="AB1052" s="3"/>
      <c r="AC1052" s="3"/>
      <c r="AD1052" s="3"/>
      <c r="AE1052" s="3"/>
      <c r="AF1052" s="3"/>
      <c r="AG1052" s="3"/>
      <c r="AH1052" s="3"/>
      <c r="AI1052" s="3"/>
      <c r="AJ1052" s="3"/>
      <c r="AK1052" s="3"/>
      <c r="AL1052" s="3"/>
      <c r="AM1052" s="3"/>
      <c r="AN1052" s="3"/>
      <c r="AO1052" s="3"/>
      <c r="AP1052" s="3"/>
      <c r="AQ1052" s="3"/>
      <c r="AR1052" s="48"/>
      <c r="AS1052" s="3"/>
      <c r="AT1052" s="3"/>
      <c r="AU1052" s="3"/>
      <c r="AV1052" s="3"/>
      <c r="AW1052" s="3"/>
      <c r="AX1052" s="3"/>
      <c r="AY1052" s="3"/>
      <c r="AZ1052" s="3"/>
      <c r="BA1052" s="3"/>
      <c r="BB1052" s="3"/>
      <c r="BC1052" s="3"/>
      <c r="BD1052" s="3"/>
      <c r="BE1052" s="3"/>
      <c r="BF1052" s="3"/>
      <c r="BG1052" s="3"/>
      <c r="BH1052" s="3"/>
    </row>
    <row r="1053" spans="16:60" x14ac:dyDescent="0.25">
      <c r="P1053" s="3"/>
      <c r="Q1053" s="3"/>
      <c r="R1053" s="3"/>
      <c r="S1053" s="3"/>
      <c r="T1053" s="3"/>
      <c r="U1053" s="3"/>
      <c r="V1053" s="3"/>
      <c r="W1053" s="3"/>
      <c r="X1053" s="3"/>
      <c r="Y1053" s="3"/>
      <c r="Z1053" s="3"/>
      <c r="AA1053" s="3"/>
      <c r="AB1053" s="3"/>
      <c r="AC1053" s="3"/>
      <c r="AD1053" s="3"/>
      <c r="AE1053" s="3"/>
      <c r="AF1053" s="3"/>
      <c r="AG1053" s="3"/>
      <c r="AH1053" s="3"/>
      <c r="AI1053" s="3"/>
      <c r="AJ1053" s="3"/>
      <c r="AK1053" s="3"/>
      <c r="AL1053" s="3"/>
      <c r="AM1053" s="3"/>
      <c r="AN1053" s="3"/>
      <c r="AO1053" s="3"/>
      <c r="AP1053" s="3"/>
      <c r="AQ1053" s="3"/>
      <c r="AR1053" s="48"/>
      <c r="AS1053" s="3"/>
      <c r="AT1053" s="3"/>
      <c r="AU1053" s="3"/>
      <c r="AV1053" s="3"/>
      <c r="AW1053" s="3"/>
      <c r="AX1053" s="3"/>
      <c r="AY1053" s="3"/>
      <c r="AZ1053" s="3"/>
      <c r="BA1053" s="3"/>
      <c r="BB1053" s="3"/>
      <c r="BC1053" s="3"/>
      <c r="BD1053" s="3"/>
      <c r="BE1053" s="3"/>
      <c r="BF1053" s="3"/>
      <c r="BG1053" s="3"/>
      <c r="BH1053" s="3"/>
    </row>
    <row r="1054" spans="16:60" x14ac:dyDescent="0.25">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48"/>
      <c r="AS1054" s="3"/>
      <c r="AT1054" s="3"/>
      <c r="AU1054" s="3"/>
      <c r="AV1054" s="3"/>
      <c r="AW1054" s="3"/>
      <c r="AX1054" s="3"/>
      <c r="AY1054" s="3"/>
      <c r="AZ1054" s="3"/>
      <c r="BA1054" s="3"/>
      <c r="BB1054" s="3"/>
      <c r="BC1054" s="3"/>
      <c r="BD1054" s="3"/>
      <c r="BE1054" s="3"/>
      <c r="BF1054" s="3"/>
      <c r="BG1054" s="3"/>
      <c r="BH1054" s="3"/>
    </row>
    <row r="1055" spans="16:60" x14ac:dyDescent="0.25">
      <c r="P1055" s="3"/>
      <c r="Q1055" s="3"/>
      <c r="R1055" s="3"/>
      <c r="S1055" s="3"/>
      <c r="T1055" s="3"/>
      <c r="U1055" s="3"/>
      <c r="V1055" s="3"/>
      <c r="W1055" s="3"/>
      <c r="X1055" s="3"/>
      <c r="Y1055" s="3"/>
      <c r="Z1055" s="3"/>
      <c r="AA1055" s="3"/>
      <c r="AB1055" s="3"/>
      <c r="AC1055" s="3"/>
      <c r="AD1055" s="3"/>
      <c r="AE1055" s="3"/>
      <c r="AF1055" s="3"/>
      <c r="AG1055" s="3"/>
      <c r="AH1055" s="3"/>
      <c r="AI1055" s="3"/>
      <c r="AJ1055" s="3"/>
      <c r="AK1055" s="3"/>
      <c r="AL1055" s="3"/>
      <c r="AM1055" s="3"/>
      <c r="AN1055" s="3"/>
      <c r="AO1055" s="3"/>
      <c r="AP1055" s="3"/>
      <c r="AQ1055" s="3"/>
      <c r="AR1055" s="48"/>
      <c r="AS1055" s="3"/>
      <c r="AT1055" s="3"/>
      <c r="AU1055" s="3"/>
      <c r="AV1055" s="3"/>
      <c r="AW1055" s="3"/>
      <c r="AX1055" s="3"/>
      <c r="AY1055" s="3"/>
      <c r="AZ1055" s="3"/>
      <c r="BA1055" s="3"/>
      <c r="BB1055" s="3"/>
      <c r="BC1055" s="3"/>
      <c r="BD1055" s="3"/>
      <c r="BE1055" s="3"/>
      <c r="BF1055" s="3"/>
      <c r="BG1055" s="3"/>
      <c r="BH1055" s="3"/>
    </row>
    <row r="1056" spans="16:60" x14ac:dyDescent="0.25">
      <c r="P1056" s="3"/>
      <c r="Q1056" s="3"/>
      <c r="R1056" s="3"/>
      <c r="S1056" s="3"/>
      <c r="T1056" s="3"/>
      <c r="U1056" s="3"/>
      <c r="V1056" s="3"/>
      <c r="W1056" s="3"/>
      <c r="X1056" s="3"/>
      <c r="Y1056" s="3"/>
      <c r="Z1056" s="3"/>
      <c r="AA1056" s="3"/>
      <c r="AB1056" s="3"/>
      <c r="AC1056" s="3"/>
      <c r="AD1056" s="3"/>
      <c r="AE1056" s="3"/>
      <c r="AF1056" s="3"/>
      <c r="AG1056" s="3"/>
      <c r="AH1056" s="3"/>
      <c r="AI1056" s="3"/>
      <c r="AJ1056" s="3"/>
      <c r="AK1056" s="3"/>
      <c r="AL1056" s="3"/>
      <c r="AM1056" s="3"/>
      <c r="AN1056" s="3"/>
      <c r="AO1056" s="3"/>
      <c r="AP1056" s="3"/>
      <c r="AQ1056" s="3"/>
      <c r="AR1056" s="48"/>
      <c r="AS1056" s="3"/>
      <c r="AT1056" s="3"/>
      <c r="AU1056" s="3"/>
      <c r="AV1056" s="3"/>
      <c r="AW1056" s="3"/>
      <c r="AX1056" s="3"/>
      <c r="AY1056" s="3"/>
      <c r="AZ1056" s="3"/>
      <c r="BA1056" s="3"/>
      <c r="BB1056" s="3"/>
      <c r="BC1056" s="3"/>
      <c r="BD1056" s="3"/>
      <c r="BE1056" s="3"/>
      <c r="BF1056" s="3"/>
      <c r="BG1056" s="3"/>
      <c r="BH1056" s="3"/>
    </row>
    <row r="1057" spans="16:60" x14ac:dyDescent="0.25">
      <c r="P1057" s="3"/>
      <c r="Q1057" s="3"/>
      <c r="R1057" s="3"/>
      <c r="S1057" s="3"/>
      <c r="T1057" s="3"/>
      <c r="U1057" s="3"/>
      <c r="V1057" s="3"/>
      <c r="W1057" s="3"/>
      <c r="X1057" s="3"/>
      <c r="Y1057" s="3"/>
      <c r="Z1057" s="3"/>
      <c r="AA1057" s="3"/>
      <c r="AB1057" s="3"/>
      <c r="AC1057" s="3"/>
      <c r="AD1057" s="3"/>
      <c r="AE1057" s="3"/>
      <c r="AF1057" s="3"/>
      <c r="AG1057" s="3"/>
      <c r="AH1057" s="3"/>
      <c r="AI1057" s="3"/>
      <c r="AJ1057" s="3"/>
      <c r="AK1057" s="3"/>
      <c r="AL1057" s="3"/>
      <c r="AM1057" s="3"/>
      <c r="AN1057" s="3"/>
      <c r="AO1057" s="3"/>
      <c r="AP1057" s="3"/>
      <c r="AQ1057" s="3"/>
      <c r="AR1057" s="48"/>
      <c r="AS1057" s="3"/>
      <c r="AT1057" s="3"/>
      <c r="AU1057" s="3"/>
      <c r="AV1057" s="3"/>
      <c r="AW1057" s="3"/>
      <c r="AX1057" s="3"/>
      <c r="AY1057" s="3"/>
      <c r="AZ1057" s="3"/>
      <c r="BA1057" s="3"/>
      <c r="BB1057" s="3"/>
      <c r="BC1057" s="3"/>
      <c r="BD1057" s="3"/>
      <c r="BE1057" s="3"/>
      <c r="BF1057" s="3"/>
      <c r="BG1057" s="3"/>
      <c r="BH1057" s="3"/>
    </row>
    <row r="1058" spans="16:60" x14ac:dyDescent="0.25">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48"/>
      <c r="AS1058" s="3"/>
      <c r="AT1058" s="3"/>
      <c r="AU1058" s="3"/>
      <c r="AV1058" s="3"/>
      <c r="AW1058" s="3"/>
      <c r="AX1058" s="3"/>
      <c r="AY1058" s="3"/>
      <c r="AZ1058" s="3"/>
      <c r="BA1058" s="3"/>
      <c r="BB1058" s="3"/>
      <c r="BC1058" s="3"/>
      <c r="BD1058" s="3"/>
      <c r="BE1058" s="3"/>
      <c r="BF1058" s="3"/>
      <c r="BG1058" s="3"/>
      <c r="BH1058" s="3"/>
    </row>
    <row r="1059" spans="16:60" x14ac:dyDescent="0.25">
      <c r="P1059" s="3"/>
      <c r="Q1059" s="3"/>
      <c r="R1059" s="3"/>
      <c r="S1059" s="3"/>
      <c r="T1059" s="3"/>
      <c r="U1059" s="3"/>
      <c r="V1059" s="3"/>
      <c r="W1059" s="3"/>
      <c r="X1059" s="3"/>
      <c r="Y1059" s="3"/>
      <c r="Z1059" s="3"/>
      <c r="AA1059" s="3"/>
      <c r="AB1059" s="3"/>
      <c r="AC1059" s="3"/>
      <c r="AD1059" s="3"/>
      <c r="AE1059" s="3"/>
      <c r="AF1059" s="3"/>
      <c r="AG1059" s="3"/>
      <c r="AH1059" s="3"/>
      <c r="AI1059" s="3"/>
      <c r="AJ1059" s="3"/>
      <c r="AK1059" s="3"/>
      <c r="AL1059" s="3"/>
      <c r="AM1059" s="3"/>
      <c r="AN1059" s="3"/>
      <c r="AO1059" s="3"/>
      <c r="AP1059" s="3"/>
      <c r="AQ1059" s="3"/>
      <c r="AR1059" s="48"/>
      <c r="AS1059" s="3"/>
      <c r="AT1059" s="3"/>
      <c r="AU1059" s="3"/>
      <c r="AV1059" s="3"/>
      <c r="AW1059" s="3"/>
      <c r="AX1059" s="3"/>
      <c r="AY1059" s="3"/>
      <c r="AZ1059" s="3"/>
      <c r="BA1059" s="3"/>
      <c r="BB1059" s="3"/>
      <c r="BC1059" s="3"/>
      <c r="BD1059" s="3"/>
      <c r="BE1059" s="3"/>
      <c r="BF1059" s="3"/>
      <c r="BG1059" s="3"/>
      <c r="BH1059" s="3"/>
    </row>
    <row r="1060" spans="16:60" x14ac:dyDescent="0.25">
      <c r="P1060" s="3"/>
      <c r="Q1060" s="3"/>
      <c r="R1060" s="3"/>
      <c r="S1060" s="3"/>
      <c r="T1060" s="3"/>
      <c r="U1060" s="3"/>
      <c r="V1060" s="3"/>
      <c r="W1060" s="3"/>
      <c r="X1060" s="3"/>
      <c r="Y1060" s="3"/>
      <c r="Z1060" s="3"/>
      <c r="AA1060" s="3"/>
      <c r="AB1060" s="3"/>
      <c r="AC1060" s="3"/>
      <c r="AD1060" s="3"/>
      <c r="AE1060" s="3"/>
      <c r="AF1060" s="3"/>
      <c r="AG1060" s="3"/>
      <c r="AH1060" s="3"/>
      <c r="AI1060" s="3"/>
      <c r="AJ1060" s="3"/>
      <c r="AK1060" s="3"/>
      <c r="AL1060" s="3"/>
      <c r="AM1060" s="3"/>
      <c r="AN1060" s="3"/>
      <c r="AO1060" s="3"/>
      <c r="AP1060" s="3"/>
      <c r="AQ1060" s="3"/>
      <c r="AR1060" s="48"/>
      <c r="AS1060" s="3"/>
      <c r="AT1060" s="3"/>
      <c r="AU1060" s="3"/>
      <c r="AV1060" s="3"/>
      <c r="AW1060" s="3"/>
      <c r="AX1060" s="3"/>
      <c r="AY1060" s="3"/>
      <c r="AZ1060" s="3"/>
      <c r="BA1060" s="3"/>
      <c r="BB1060" s="3"/>
      <c r="BC1060" s="3"/>
      <c r="BD1060" s="3"/>
      <c r="BE1060" s="3"/>
      <c r="BF1060" s="3"/>
      <c r="BG1060" s="3"/>
      <c r="BH1060" s="3"/>
    </row>
    <row r="1061" spans="16:60" x14ac:dyDescent="0.25">
      <c r="P1061" s="3"/>
      <c r="Q1061" s="3"/>
      <c r="R1061" s="3"/>
      <c r="S1061" s="3"/>
      <c r="T1061" s="3"/>
      <c r="U1061" s="3"/>
      <c r="V1061" s="3"/>
      <c r="W1061" s="3"/>
      <c r="X1061" s="3"/>
      <c r="Y1061" s="3"/>
      <c r="Z1061" s="3"/>
      <c r="AA1061" s="3"/>
      <c r="AB1061" s="3"/>
      <c r="AC1061" s="3"/>
      <c r="AD1061" s="3"/>
      <c r="AE1061" s="3"/>
      <c r="AF1061" s="3"/>
      <c r="AG1061" s="3"/>
      <c r="AH1061" s="3"/>
      <c r="AI1061" s="3"/>
      <c r="AJ1061" s="3"/>
      <c r="AK1061" s="3"/>
      <c r="AL1061" s="3"/>
      <c r="AM1061" s="3"/>
      <c r="AN1061" s="3"/>
      <c r="AO1061" s="3"/>
      <c r="AP1061" s="3"/>
      <c r="AQ1061" s="3"/>
      <c r="AR1061" s="48"/>
      <c r="AS1061" s="3"/>
      <c r="AT1061" s="3"/>
      <c r="AU1061" s="3"/>
      <c r="AV1061" s="3"/>
      <c r="AW1061" s="3"/>
      <c r="AX1061" s="3"/>
      <c r="AY1061" s="3"/>
      <c r="AZ1061" s="3"/>
      <c r="BA1061" s="3"/>
      <c r="BB1061" s="3"/>
      <c r="BC1061" s="3"/>
      <c r="BD1061" s="3"/>
      <c r="BE1061" s="3"/>
      <c r="BF1061" s="3"/>
      <c r="BG1061" s="3"/>
      <c r="BH1061" s="3"/>
    </row>
    <row r="1062" spans="16:60" x14ac:dyDescent="0.25">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48"/>
      <c r="AS1062" s="3"/>
      <c r="AT1062" s="3"/>
      <c r="AU1062" s="3"/>
      <c r="AV1062" s="3"/>
      <c r="AW1062" s="3"/>
      <c r="AX1062" s="3"/>
      <c r="AY1062" s="3"/>
      <c r="AZ1062" s="3"/>
      <c r="BA1062" s="3"/>
      <c r="BB1062" s="3"/>
      <c r="BC1062" s="3"/>
      <c r="BD1062" s="3"/>
      <c r="BE1062" s="3"/>
      <c r="BF1062" s="3"/>
      <c r="BG1062" s="3"/>
      <c r="BH1062" s="3"/>
    </row>
    <row r="1063" spans="16:60" x14ac:dyDescent="0.25">
      <c r="P1063" s="3"/>
      <c r="Q1063" s="3"/>
      <c r="R1063" s="3"/>
      <c r="S1063" s="3"/>
      <c r="T1063" s="3"/>
      <c r="U1063" s="3"/>
      <c r="V1063" s="3"/>
      <c r="W1063" s="3"/>
      <c r="X1063" s="3"/>
      <c r="Y1063" s="3"/>
      <c r="Z1063" s="3"/>
      <c r="AA1063" s="3"/>
      <c r="AB1063" s="3"/>
      <c r="AC1063" s="3"/>
      <c r="AD1063" s="3"/>
      <c r="AE1063" s="3"/>
      <c r="AF1063" s="3"/>
      <c r="AG1063" s="3"/>
      <c r="AH1063" s="3"/>
      <c r="AI1063" s="3"/>
      <c r="AJ1063" s="3"/>
      <c r="AK1063" s="3"/>
      <c r="AL1063" s="3"/>
      <c r="AM1063" s="3"/>
      <c r="AN1063" s="3"/>
      <c r="AO1063" s="3"/>
      <c r="AP1063" s="3"/>
      <c r="AQ1063" s="3"/>
      <c r="AR1063" s="48"/>
      <c r="AS1063" s="3"/>
      <c r="AT1063" s="3"/>
      <c r="AU1063" s="3"/>
      <c r="AV1063" s="3"/>
      <c r="AW1063" s="3"/>
      <c r="AX1063" s="3"/>
      <c r="AY1063" s="3"/>
      <c r="AZ1063" s="3"/>
      <c r="BA1063" s="3"/>
      <c r="BB1063" s="3"/>
      <c r="BC1063" s="3"/>
      <c r="BD1063" s="3"/>
      <c r="BE1063" s="3"/>
      <c r="BF1063" s="3"/>
      <c r="BG1063" s="3"/>
      <c r="BH1063" s="3"/>
    </row>
    <row r="1064" spans="16:60" x14ac:dyDescent="0.25">
      <c r="P1064" s="3"/>
      <c r="Q1064" s="3"/>
      <c r="R1064" s="3"/>
      <c r="S1064" s="3"/>
      <c r="T1064" s="3"/>
      <c r="U1064" s="3"/>
      <c r="V1064" s="3"/>
      <c r="W1064" s="3"/>
      <c r="X1064" s="3"/>
      <c r="Y1064" s="3"/>
      <c r="Z1064" s="3"/>
      <c r="AA1064" s="3"/>
      <c r="AB1064" s="3"/>
      <c r="AC1064" s="3"/>
      <c r="AD1064" s="3"/>
      <c r="AE1064" s="3"/>
      <c r="AF1064" s="3"/>
      <c r="AG1064" s="3"/>
      <c r="AH1064" s="3"/>
      <c r="AI1064" s="3"/>
      <c r="AJ1064" s="3"/>
      <c r="AK1064" s="3"/>
      <c r="AL1064" s="3"/>
      <c r="AM1064" s="3"/>
      <c r="AN1064" s="3"/>
      <c r="AO1064" s="3"/>
      <c r="AP1064" s="3"/>
      <c r="AQ1064" s="3"/>
      <c r="AR1064" s="48"/>
      <c r="AS1064" s="3"/>
      <c r="AT1064" s="3"/>
      <c r="AU1064" s="3"/>
      <c r="AV1064" s="3"/>
      <c r="AW1064" s="3"/>
      <c r="AX1064" s="3"/>
      <c r="AY1064" s="3"/>
      <c r="AZ1064" s="3"/>
      <c r="BA1064" s="3"/>
      <c r="BB1064" s="3"/>
      <c r="BC1064" s="3"/>
      <c r="BD1064" s="3"/>
      <c r="BE1064" s="3"/>
      <c r="BF1064" s="3"/>
      <c r="BG1064" s="3"/>
      <c r="BH1064" s="3"/>
    </row>
    <row r="1065" spans="16:60" x14ac:dyDescent="0.25">
      <c r="P1065" s="3"/>
      <c r="Q1065" s="3"/>
      <c r="R1065" s="3"/>
      <c r="S1065" s="3"/>
      <c r="T1065" s="3"/>
      <c r="U1065" s="3"/>
      <c r="V1065" s="3"/>
      <c r="W1065" s="3"/>
      <c r="X1065" s="3"/>
      <c r="Y1065" s="3"/>
      <c r="Z1065" s="3"/>
      <c r="AA1065" s="3"/>
      <c r="AB1065" s="3"/>
      <c r="AC1065" s="3"/>
      <c r="AD1065" s="3"/>
      <c r="AE1065" s="3"/>
      <c r="AF1065" s="3"/>
      <c r="AG1065" s="3"/>
      <c r="AH1065" s="3"/>
      <c r="AI1065" s="3"/>
      <c r="AJ1065" s="3"/>
      <c r="AK1065" s="3"/>
      <c r="AL1065" s="3"/>
      <c r="AM1065" s="3"/>
      <c r="AN1065" s="3"/>
      <c r="AO1065" s="3"/>
      <c r="AP1065" s="3"/>
      <c r="AQ1065" s="3"/>
      <c r="AR1065" s="48"/>
      <c r="AS1065" s="3"/>
      <c r="AT1065" s="3"/>
      <c r="AU1065" s="3"/>
      <c r="AV1065" s="3"/>
      <c r="AW1065" s="3"/>
      <c r="AX1065" s="3"/>
      <c r="AY1065" s="3"/>
      <c r="AZ1065" s="3"/>
      <c r="BA1065" s="3"/>
      <c r="BB1065" s="3"/>
      <c r="BC1065" s="3"/>
      <c r="BD1065" s="3"/>
      <c r="BE1065" s="3"/>
      <c r="BF1065" s="3"/>
      <c r="BG1065" s="3"/>
      <c r="BH1065" s="3"/>
    </row>
    <row r="1066" spans="16:60" x14ac:dyDescent="0.25">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48"/>
      <c r="AS1066" s="3"/>
      <c r="AT1066" s="3"/>
      <c r="AU1066" s="3"/>
      <c r="AV1066" s="3"/>
      <c r="AW1066" s="3"/>
      <c r="AX1066" s="3"/>
      <c r="AY1066" s="3"/>
      <c r="AZ1066" s="3"/>
      <c r="BA1066" s="3"/>
      <c r="BB1066" s="3"/>
      <c r="BC1066" s="3"/>
      <c r="BD1066" s="3"/>
      <c r="BE1066" s="3"/>
      <c r="BF1066" s="3"/>
      <c r="BG1066" s="3"/>
      <c r="BH1066" s="3"/>
    </row>
    <row r="1067" spans="16:60" x14ac:dyDescent="0.25">
      <c r="P1067" s="3"/>
      <c r="Q1067" s="3"/>
      <c r="R1067" s="3"/>
      <c r="S1067" s="3"/>
      <c r="T1067" s="3"/>
      <c r="U1067" s="3"/>
      <c r="V1067" s="3"/>
      <c r="W1067" s="3"/>
      <c r="X1067" s="3"/>
      <c r="Y1067" s="3"/>
      <c r="Z1067" s="3"/>
      <c r="AA1067" s="3"/>
      <c r="AB1067" s="3"/>
      <c r="AC1067" s="3"/>
      <c r="AD1067" s="3"/>
      <c r="AE1067" s="3"/>
      <c r="AF1067" s="3"/>
      <c r="AG1067" s="3"/>
      <c r="AH1067" s="3"/>
      <c r="AI1067" s="3"/>
      <c r="AJ1067" s="3"/>
      <c r="AK1067" s="3"/>
      <c r="AL1067" s="3"/>
      <c r="AM1067" s="3"/>
      <c r="AN1067" s="3"/>
      <c r="AO1067" s="3"/>
      <c r="AP1067" s="3"/>
      <c r="AQ1067" s="3"/>
      <c r="AR1067" s="48"/>
      <c r="AS1067" s="3"/>
      <c r="AT1067" s="3"/>
      <c r="AU1067" s="3"/>
      <c r="AV1067" s="3"/>
      <c r="AW1067" s="3"/>
      <c r="AX1067" s="3"/>
      <c r="AY1067" s="3"/>
      <c r="AZ1067" s="3"/>
      <c r="BA1067" s="3"/>
      <c r="BB1067" s="3"/>
      <c r="BC1067" s="3"/>
      <c r="BD1067" s="3"/>
      <c r="BE1067" s="3"/>
      <c r="BF1067" s="3"/>
      <c r="BG1067" s="3"/>
      <c r="BH1067" s="3"/>
    </row>
    <row r="1068" spans="16:60" x14ac:dyDescent="0.25">
      <c r="P1068" s="3"/>
      <c r="Q1068" s="3"/>
      <c r="R1068" s="3"/>
      <c r="S1068" s="3"/>
      <c r="T1068" s="3"/>
      <c r="U1068" s="3"/>
      <c r="V1068" s="3"/>
      <c r="W1068" s="3"/>
      <c r="X1068" s="3"/>
      <c r="Y1068" s="3"/>
      <c r="Z1068" s="3"/>
      <c r="AA1068" s="3"/>
      <c r="AB1068" s="3"/>
      <c r="AC1068" s="3"/>
      <c r="AD1068" s="3"/>
      <c r="AE1068" s="3"/>
      <c r="AF1068" s="3"/>
      <c r="AG1068" s="3"/>
      <c r="AH1068" s="3"/>
      <c r="AI1068" s="3"/>
      <c r="AJ1068" s="3"/>
      <c r="AK1068" s="3"/>
      <c r="AL1068" s="3"/>
      <c r="AM1068" s="3"/>
      <c r="AN1068" s="3"/>
      <c r="AO1068" s="3"/>
      <c r="AP1068" s="3"/>
      <c r="AQ1068" s="3"/>
      <c r="AR1068" s="48"/>
      <c r="AS1068" s="3"/>
      <c r="AT1068" s="3"/>
      <c r="AU1068" s="3"/>
      <c r="AV1068" s="3"/>
      <c r="AW1068" s="3"/>
      <c r="AX1068" s="3"/>
      <c r="AY1068" s="3"/>
      <c r="AZ1068" s="3"/>
      <c r="BA1068" s="3"/>
      <c r="BB1068" s="3"/>
      <c r="BC1068" s="3"/>
      <c r="BD1068" s="3"/>
      <c r="BE1068" s="3"/>
      <c r="BF1068" s="3"/>
      <c r="BG1068" s="3"/>
      <c r="BH1068" s="3"/>
    </row>
    <row r="1069" spans="16:60" x14ac:dyDescent="0.25">
      <c r="P1069" s="3"/>
      <c r="Q1069" s="3"/>
      <c r="R1069" s="3"/>
      <c r="S1069" s="3"/>
      <c r="T1069" s="3"/>
      <c r="U1069" s="3"/>
      <c r="V1069" s="3"/>
      <c r="W1069" s="3"/>
      <c r="X1069" s="3"/>
      <c r="Y1069" s="3"/>
      <c r="Z1069" s="3"/>
      <c r="AA1069" s="3"/>
      <c r="AB1069" s="3"/>
      <c r="AC1069" s="3"/>
      <c r="AD1069" s="3"/>
      <c r="AE1069" s="3"/>
      <c r="AF1069" s="3"/>
      <c r="AG1069" s="3"/>
      <c r="AH1069" s="3"/>
      <c r="AI1069" s="3"/>
      <c r="AJ1069" s="3"/>
      <c r="AK1069" s="3"/>
      <c r="AL1069" s="3"/>
      <c r="AM1069" s="3"/>
      <c r="AN1069" s="3"/>
      <c r="AO1069" s="3"/>
      <c r="AP1069" s="3"/>
      <c r="AQ1069" s="3"/>
      <c r="AR1069" s="48"/>
      <c r="AS1069" s="3"/>
      <c r="AT1069" s="3"/>
      <c r="AU1069" s="3"/>
      <c r="AV1069" s="3"/>
      <c r="AW1069" s="3"/>
      <c r="AX1069" s="3"/>
      <c r="AY1069" s="3"/>
      <c r="AZ1069" s="3"/>
      <c r="BA1069" s="3"/>
      <c r="BB1069" s="3"/>
      <c r="BC1069" s="3"/>
      <c r="BD1069" s="3"/>
      <c r="BE1069" s="3"/>
      <c r="BF1069" s="3"/>
      <c r="BG1069" s="3"/>
      <c r="BH1069" s="3"/>
    </row>
    <row r="1070" spans="16:60" x14ac:dyDescent="0.25">
      <c r="P1070" s="3"/>
      <c r="Q1070" s="3"/>
      <c r="R1070" s="3"/>
      <c r="S1070" s="3"/>
      <c r="T1070" s="3"/>
      <c r="U1070" s="3"/>
      <c r="V1070" s="3"/>
      <c r="W1070" s="3"/>
      <c r="X1070" s="3"/>
      <c r="Y1070" s="3"/>
      <c r="Z1070" s="3"/>
      <c r="AA1070" s="3"/>
      <c r="AB1070" s="3"/>
      <c r="AC1070" s="3"/>
      <c r="AD1070" s="3"/>
      <c r="AE1070" s="3"/>
      <c r="AF1070" s="3"/>
      <c r="AG1070" s="3"/>
      <c r="AH1070" s="3"/>
      <c r="AI1070" s="3"/>
      <c r="AJ1070" s="3"/>
      <c r="AK1070" s="3"/>
      <c r="AL1070" s="3"/>
      <c r="AM1070" s="3"/>
      <c r="AN1070" s="3"/>
      <c r="AO1070" s="3"/>
      <c r="AP1070" s="3"/>
      <c r="AQ1070" s="3"/>
      <c r="AR1070" s="48"/>
      <c r="AS1070" s="3"/>
      <c r="AT1070" s="3"/>
      <c r="AU1070" s="3"/>
      <c r="AV1070" s="3"/>
      <c r="AW1070" s="3"/>
      <c r="AX1070" s="3"/>
      <c r="AY1070" s="3"/>
      <c r="AZ1070" s="3"/>
      <c r="BA1070" s="3"/>
      <c r="BB1070" s="3"/>
      <c r="BC1070" s="3"/>
      <c r="BD1070" s="3"/>
      <c r="BE1070" s="3"/>
      <c r="BF1070" s="3"/>
      <c r="BG1070" s="3"/>
      <c r="BH1070" s="3"/>
    </row>
    <row r="1071" spans="16:60" x14ac:dyDescent="0.25">
      <c r="P1071" s="3"/>
      <c r="Q1071" s="3"/>
      <c r="R1071" s="3"/>
      <c r="S1071" s="3"/>
      <c r="T1071" s="3"/>
      <c r="U1071" s="3"/>
      <c r="V1071" s="3"/>
      <c r="W1071" s="3"/>
      <c r="X1071" s="3"/>
      <c r="Y1071" s="3"/>
      <c r="Z1071" s="3"/>
      <c r="AA1071" s="3"/>
      <c r="AB1071" s="3"/>
      <c r="AC1071" s="3"/>
      <c r="AD1071" s="3"/>
      <c r="AE1071" s="3"/>
      <c r="AF1071" s="3"/>
      <c r="AG1071" s="3"/>
      <c r="AH1071" s="3"/>
      <c r="AI1071" s="3"/>
      <c r="AJ1071" s="3"/>
      <c r="AK1071" s="3"/>
      <c r="AL1071" s="3"/>
      <c r="AM1071" s="3"/>
      <c r="AN1071" s="3"/>
      <c r="AO1071" s="3"/>
      <c r="AP1071" s="3"/>
      <c r="AQ1071" s="3"/>
      <c r="AR1071" s="48"/>
      <c r="AS1071" s="3"/>
      <c r="AT1071" s="3"/>
      <c r="AU1071" s="3"/>
      <c r="AV1071" s="3"/>
      <c r="AW1071" s="3"/>
      <c r="AX1071" s="3"/>
      <c r="AY1071" s="3"/>
      <c r="AZ1071" s="3"/>
      <c r="BA1071" s="3"/>
      <c r="BB1071" s="3"/>
      <c r="BC1071" s="3"/>
      <c r="BD1071" s="3"/>
      <c r="BE1071" s="3"/>
      <c r="BF1071" s="3"/>
      <c r="BG1071" s="3"/>
      <c r="BH1071" s="3"/>
    </row>
    <row r="1072" spans="16:60" x14ac:dyDescent="0.25">
      <c r="P1072" s="3"/>
      <c r="Q1072" s="3"/>
      <c r="R1072" s="3"/>
      <c r="S1072" s="3"/>
      <c r="T1072" s="3"/>
      <c r="U1072" s="3"/>
      <c r="V1072" s="3"/>
      <c r="W1072" s="3"/>
      <c r="X1072" s="3"/>
      <c r="Y1072" s="3"/>
      <c r="Z1072" s="3"/>
      <c r="AA1072" s="3"/>
      <c r="AB1072" s="3"/>
      <c r="AC1072" s="3"/>
      <c r="AD1072" s="3"/>
      <c r="AE1072" s="3"/>
      <c r="AF1072" s="3"/>
      <c r="AG1072" s="3"/>
      <c r="AH1072" s="3"/>
      <c r="AI1072" s="3"/>
      <c r="AJ1072" s="3"/>
      <c r="AK1072" s="3"/>
      <c r="AL1072" s="3"/>
      <c r="AM1072" s="3"/>
      <c r="AN1072" s="3"/>
      <c r="AO1072" s="3"/>
      <c r="AP1072" s="3"/>
      <c r="AQ1072" s="3"/>
      <c r="AR1072" s="48"/>
      <c r="AS1072" s="3"/>
      <c r="AT1072" s="3"/>
      <c r="AU1072" s="3"/>
      <c r="AV1072" s="3"/>
      <c r="AW1072" s="3"/>
      <c r="AX1072" s="3"/>
      <c r="AY1072" s="3"/>
      <c r="AZ1072" s="3"/>
      <c r="BA1072" s="3"/>
      <c r="BB1072" s="3"/>
      <c r="BC1072" s="3"/>
      <c r="BD1072" s="3"/>
      <c r="BE1072" s="3"/>
      <c r="BF1072" s="3"/>
      <c r="BG1072" s="3"/>
      <c r="BH1072" s="3"/>
    </row>
    <row r="1073" spans="16:60" x14ac:dyDescent="0.25">
      <c r="P1073" s="3"/>
      <c r="Q1073" s="3"/>
      <c r="R1073" s="3"/>
      <c r="S1073" s="3"/>
      <c r="T1073" s="3"/>
      <c r="U1073" s="3"/>
      <c r="V1073" s="3"/>
      <c r="W1073" s="3"/>
      <c r="X1073" s="3"/>
      <c r="Y1073" s="3"/>
      <c r="Z1073" s="3"/>
      <c r="AA1073" s="3"/>
      <c r="AB1073" s="3"/>
      <c r="AC1073" s="3"/>
      <c r="AD1073" s="3"/>
      <c r="AE1073" s="3"/>
      <c r="AF1073" s="3"/>
      <c r="AG1073" s="3"/>
      <c r="AH1073" s="3"/>
      <c r="AI1073" s="3"/>
      <c r="AJ1073" s="3"/>
      <c r="AK1073" s="3"/>
      <c r="AL1073" s="3"/>
      <c r="AM1073" s="3"/>
      <c r="AN1073" s="3"/>
      <c r="AO1073" s="3"/>
      <c r="AP1073" s="3"/>
      <c r="AQ1073" s="3"/>
      <c r="AR1073" s="48"/>
      <c r="AS1073" s="3"/>
      <c r="AT1073" s="3"/>
      <c r="AU1073" s="3"/>
      <c r="AV1073" s="3"/>
      <c r="AW1073" s="3"/>
      <c r="AX1073" s="3"/>
      <c r="AY1073" s="3"/>
      <c r="AZ1073" s="3"/>
      <c r="BA1073" s="3"/>
      <c r="BB1073" s="3"/>
      <c r="BC1073" s="3"/>
      <c r="BD1073" s="3"/>
      <c r="BE1073" s="3"/>
      <c r="BF1073" s="3"/>
      <c r="BG1073" s="3"/>
      <c r="BH1073" s="3"/>
    </row>
    <row r="1074" spans="16:60" x14ac:dyDescent="0.25">
      <c r="P1074" s="3"/>
      <c r="Q1074" s="3"/>
      <c r="R1074" s="3"/>
      <c r="S1074" s="3"/>
      <c r="T1074" s="3"/>
      <c r="U1074" s="3"/>
      <c r="V1074" s="3"/>
      <c r="W1074" s="3"/>
      <c r="X1074" s="3"/>
      <c r="Y1074" s="3"/>
      <c r="Z1074" s="3"/>
      <c r="AA1074" s="3"/>
      <c r="AB1074" s="3"/>
      <c r="AC1074" s="3"/>
      <c r="AD1074" s="3"/>
      <c r="AE1074" s="3"/>
      <c r="AF1074" s="3"/>
      <c r="AG1074" s="3"/>
      <c r="AH1074" s="3"/>
      <c r="AI1074" s="3"/>
      <c r="AJ1074" s="3"/>
      <c r="AK1074" s="3"/>
      <c r="AL1074" s="3"/>
      <c r="AM1074" s="3"/>
      <c r="AN1074" s="3"/>
      <c r="AO1074" s="3"/>
      <c r="AP1074" s="3"/>
      <c r="AQ1074" s="3"/>
      <c r="AR1074" s="48"/>
      <c r="AS1074" s="3"/>
      <c r="AT1074" s="3"/>
      <c r="AU1074" s="3"/>
      <c r="AV1074" s="3"/>
      <c r="AW1074" s="3"/>
      <c r="AX1074" s="3"/>
      <c r="AY1074" s="3"/>
      <c r="AZ1074" s="3"/>
      <c r="BA1074" s="3"/>
      <c r="BB1074" s="3"/>
      <c r="BC1074" s="3"/>
      <c r="BD1074" s="3"/>
      <c r="BE1074" s="3"/>
      <c r="BF1074" s="3"/>
      <c r="BG1074" s="3"/>
      <c r="BH1074" s="3"/>
    </row>
    <row r="1075" spans="16:60" x14ac:dyDescent="0.25">
      <c r="P1075" s="3"/>
      <c r="Q1075" s="3"/>
      <c r="R1075" s="3"/>
      <c r="S1075" s="3"/>
      <c r="T1075" s="3"/>
      <c r="U1075" s="3"/>
      <c r="V1075" s="3"/>
      <c r="W1075" s="3"/>
      <c r="X1075" s="3"/>
      <c r="Y1075" s="3"/>
      <c r="Z1075" s="3"/>
      <c r="AA1075" s="3"/>
      <c r="AB1075" s="3"/>
      <c r="AC1075" s="3"/>
      <c r="AD1075" s="3"/>
      <c r="AE1075" s="3"/>
      <c r="AF1075" s="3"/>
      <c r="AG1075" s="3"/>
      <c r="AH1075" s="3"/>
      <c r="AI1075" s="3"/>
      <c r="AJ1075" s="3"/>
      <c r="AK1075" s="3"/>
      <c r="AL1075" s="3"/>
      <c r="AM1075" s="3"/>
      <c r="AN1075" s="3"/>
      <c r="AO1075" s="3"/>
      <c r="AP1075" s="3"/>
      <c r="AQ1075" s="3"/>
      <c r="AR1075" s="48"/>
      <c r="AS1075" s="3"/>
      <c r="AT1075" s="3"/>
      <c r="AU1075" s="3"/>
      <c r="AV1075" s="3"/>
      <c r="AW1075" s="3"/>
      <c r="AX1075" s="3"/>
      <c r="AY1075" s="3"/>
      <c r="AZ1075" s="3"/>
      <c r="BA1075" s="3"/>
      <c r="BB1075" s="3"/>
      <c r="BC1075" s="3"/>
      <c r="BD1075" s="3"/>
      <c r="BE1075" s="3"/>
      <c r="BF1075" s="3"/>
      <c r="BG1075" s="3"/>
      <c r="BH1075" s="3"/>
    </row>
    <row r="1076" spans="16:60" x14ac:dyDescent="0.25">
      <c r="P1076" s="3"/>
      <c r="Q1076" s="3"/>
      <c r="R1076" s="3"/>
      <c r="S1076" s="3"/>
      <c r="T1076" s="3"/>
      <c r="U1076" s="3"/>
      <c r="V1076" s="3"/>
      <c r="W1076" s="3"/>
      <c r="X1076" s="3"/>
      <c r="Y1076" s="3"/>
      <c r="Z1076" s="3"/>
      <c r="AA1076" s="3"/>
      <c r="AB1076" s="3"/>
      <c r="AC1076" s="3"/>
      <c r="AD1076" s="3"/>
      <c r="AE1076" s="3"/>
      <c r="AF1076" s="3"/>
      <c r="AG1076" s="3"/>
      <c r="AH1076" s="3"/>
      <c r="AI1076" s="3"/>
      <c r="AJ1076" s="3"/>
      <c r="AK1076" s="3"/>
      <c r="AL1076" s="3"/>
      <c r="AM1076" s="3"/>
      <c r="AN1076" s="3"/>
      <c r="AO1076" s="3"/>
      <c r="AP1076" s="3"/>
      <c r="AQ1076" s="3"/>
      <c r="AR1076" s="48"/>
      <c r="AS1076" s="3"/>
      <c r="AT1076" s="3"/>
      <c r="AU1076" s="3"/>
      <c r="AV1076" s="3"/>
      <c r="AW1076" s="3"/>
      <c r="AX1076" s="3"/>
      <c r="AY1076" s="3"/>
      <c r="AZ1076" s="3"/>
      <c r="BA1076" s="3"/>
      <c r="BB1076" s="3"/>
      <c r="BC1076" s="3"/>
      <c r="BD1076" s="3"/>
      <c r="BE1076" s="3"/>
      <c r="BF1076" s="3"/>
      <c r="BG1076" s="3"/>
      <c r="BH1076" s="3"/>
    </row>
    <row r="1077" spans="16:60" x14ac:dyDescent="0.25">
      <c r="P1077" s="3"/>
      <c r="Q1077" s="3"/>
      <c r="R1077" s="3"/>
      <c r="S1077" s="3"/>
      <c r="T1077" s="3"/>
      <c r="U1077" s="3"/>
      <c r="V1077" s="3"/>
      <c r="W1077" s="3"/>
      <c r="X1077" s="3"/>
      <c r="Y1077" s="3"/>
      <c r="Z1077" s="3"/>
      <c r="AA1077" s="3"/>
      <c r="AB1077" s="3"/>
      <c r="AC1077" s="3"/>
      <c r="AD1077" s="3"/>
      <c r="AE1077" s="3"/>
      <c r="AF1077" s="3"/>
      <c r="AG1077" s="3"/>
      <c r="AH1077" s="3"/>
      <c r="AI1077" s="3"/>
      <c r="AJ1077" s="3"/>
      <c r="AK1077" s="3"/>
      <c r="AL1077" s="3"/>
      <c r="AM1077" s="3"/>
      <c r="AN1077" s="3"/>
      <c r="AO1077" s="3"/>
      <c r="AP1077" s="3"/>
      <c r="AQ1077" s="3"/>
      <c r="AR1077" s="48"/>
      <c r="AS1077" s="3"/>
      <c r="AT1077" s="3"/>
      <c r="AU1077" s="3"/>
      <c r="AV1077" s="3"/>
      <c r="AW1077" s="3"/>
      <c r="AX1077" s="3"/>
      <c r="AY1077" s="3"/>
      <c r="AZ1077" s="3"/>
      <c r="BA1077" s="3"/>
      <c r="BB1077" s="3"/>
      <c r="BC1077" s="3"/>
      <c r="BD1077" s="3"/>
      <c r="BE1077" s="3"/>
      <c r="BF1077" s="3"/>
      <c r="BG1077" s="3"/>
      <c r="BH1077" s="3"/>
    </row>
    <row r="1078" spans="16:60" x14ac:dyDescent="0.25">
      <c r="P1078" s="3"/>
      <c r="Q1078" s="3"/>
      <c r="R1078" s="3"/>
      <c r="S1078" s="3"/>
      <c r="T1078" s="3"/>
      <c r="U1078" s="3"/>
      <c r="V1078" s="3"/>
      <c r="W1078" s="3"/>
      <c r="X1078" s="3"/>
      <c r="Y1078" s="3"/>
      <c r="Z1078" s="3"/>
      <c r="AA1078" s="3"/>
      <c r="AB1078" s="3"/>
      <c r="AC1078" s="3"/>
      <c r="AD1078" s="3"/>
      <c r="AE1078" s="3"/>
      <c r="AF1078" s="3"/>
      <c r="AG1078" s="3"/>
      <c r="AH1078" s="3"/>
      <c r="AI1078" s="3"/>
      <c r="AJ1078" s="3"/>
      <c r="AK1078" s="3"/>
      <c r="AL1078" s="3"/>
      <c r="AM1078" s="3"/>
      <c r="AN1078" s="3"/>
      <c r="AO1078" s="3"/>
      <c r="AP1078" s="3"/>
      <c r="AQ1078" s="3"/>
      <c r="AR1078" s="48"/>
      <c r="AS1078" s="3"/>
      <c r="AT1078" s="3"/>
      <c r="AU1078" s="3"/>
      <c r="AV1078" s="3"/>
      <c r="AW1078" s="3"/>
      <c r="AX1078" s="3"/>
      <c r="AY1078" s="3"/>
      <c r="AZ1078" s="3"/>
      <c r="BA1078" s="3"/>
      <c r="BB1078" s="3"/>
      <c r="BC1078" s="3"/>
      <c r="BD1078" s="3"/>
      <c r="BE1078" s="3"/>
      <c r="BF1078" s="3"/>
      <c r="BG1078" s="3"/>
      <c r="BH1078" s="3"/>
    </row>
    <row r="1079" spans="16:60" x14ac:dyDescent="0.25">
      <c r="P1079" s="3"/>
      <c r="Q1079" s="3"/>
      <c r="R1079" s="3"/>
      <c r="S1079" s="3"/>
      <c r="T1079" s="3"/>
      <c r="U1079" s="3"/>
      <c r="V1079" s="3"/>
      <c r="W1079" s="3"/>
      <c r="X1079" s="3"/>
      <c r="Y1079" s="3"/>
      <c r="Z1079" s="3"/>
      <c r="AA1079" s="3"/>
      <c r="AB1079" s="3"/>
      <c r="AC1079" s="3"/>
      <c r="AD1079" s="3"/>
      <c r="AE1079" s="3"/>
      <c r="AF1079" s="3"/>
      <c r="AG1079" s="3"/>
      <c r="AH1079" s="3"/>
      <c r="AI1079" s="3"/>
      <c r="AJ1079" s="3"/>
      <c r="AK1079" s="3"/>
      <c r="AL1079" s="3"/>
      <c r="AM1079" s="3"/>
      <c r="AN1079" s="3"/>
      <c r="AO1079" s="3"/>
      <c r="AP1079" s="3"/>
      <c r="AQ1079" s="3"/>
      <c r="AR1079" s="48"/>
      <c r="AS1079" s="3"/>
      <c r="AT1079" s="3"/>
      <c r="AU1079" s="3"/>
      <c r="AV1079" s="3"/>
      <c r="AW1079" s="3"/>
      <c r="AX1079" s="3"/>
      <c r="AY1079" s="3"/>
      <c r="AZ1079" s="3"/>
      <c r="BA1079" s="3"/>
      <c r="BB1079" s="3"/>
      <c r="BC1079" s="3"/>
      <c r="BD1079" s="3"/>
      <c r="BE1079" s="3"/>
      <c r="BF1079" s="3"/>
      <c r="BG1079" s="3"/>
      <c r="BH1079" s="3"/>
    </row>
    <row r="1080" spans="16:60" x14ac:dyDescent="0.25">
      <c r="P1080" s="3"/>
      <c r="Q1080" s="3"/>
      <c r="R1080" s="3"/>
      <c r="S1080" s="3"/>
      <c r="T1080" s="3"/>
      <c r="U1080" s="3"/>
      <c r="V1080" s="3"/>
      <c r="W1080" s="3"/>
      <c r="X1080" s="3"/>
      <c r="Y1080" s="3"/>
      <c r="Z1080" s="3"/>
      <c r="AA1080" s="3"/>
      <c r="AB1080" s="3"/>
      <c r="AC1080" s="3"/>
      <c r="AD1080" s="3"/>
      <c r="AE1080" s="3"/>
      <c r="AF1080" s="3"/>
      <c r="AG1080" s="3"/>
      <c r="AH1080" s="3"/>
      <c r="AI1080" s="3"/>
      <c r="AJ1080" s="3"/>
      <c r="AK1080" s="3"/>
      <c r="AL1080" s="3"/>
      <c r="AM1080" s="3"/>
      <c r="AN1080" s="3"/>
      <c r="AO1080" s="3"/>
      <c r="AP1080" s="3"/>
      <c r="AQ1080" s="3"/>
      <c r="AR1080" s="48"/>
      <c r="AS1080" s="3"/>
      <c r="AT1080" s="3"/>
      <c r="AU1080" s="3"/>
      <c r="AV1080" s="3"/>
      <c r="AW1080" s="3"/>
      <c r="AX1080" s="3"/>
      <c r="AY1080" s="3"/>
      <c r="AZ1080" s="3"/>
      <c r="BA1080" s="3"/>
      <c r="BB1080" s="3"/>
      <c r="BC1080" s="3"/>
      <c r="BD1080" s="3"/>
      <c r="BE1080" s="3"/>
      <c r="BF1080" s="3"/>
      <c r="BG1080" s="3"/>
      <c r="BH1080" s="3"/>
    </row>
    <row r="1081" spans="16:60" x14ac:dyDescent="0.25">
      <c r="P1081" s="3"/>
      <c r="Q1081" s="3"/>
      <c r="R1081" s="3"/>
      <c r="S1081" s="3"/>
      <c r="T1081" s="3"/>
      <c r="U1081" s="3"/>
      <c r="V1081" s="3"/>
      <c r="W1081" s="3"/>
      <c r="X1081" s="3"/>
      <c r="Y1081" s="3"/>
      <c r="Z1081" s="3"/>
      <c r="AA1081" s="3"/>
      <c r="AB1081" s="3"/>
      <c r="AC1081" s="3"/>
      <c r="AD1081" s="3"/>
      <c r="AE1081" s="3"/>
      <c r="AF1081" s="3"/>
      <c r="AG1081" s="3"/>
      <c r="AH1081" s="3"/>
      <c r="AI1081" s="3"/>
      <c r="AJ1081" s="3"/>
      <c r="AK1081" s="3"/>
      <c r="AL1081" s="3"/>
      <c r="AM1081" s="3"/>
      <c r="AN1081" s="3"/>
      <c r="AO1081" s="3"/>
      <c r="AP1081" s="3"/>
      <c r="AQ1081" s="3"/>
      <c r="AR1081" s="48"/>
      <c r="AS1081" s="3"/>
      <c r="AT1081" s="3"/>
      <c r="AU1081" s="3"/>
      <c r="AV1081" s="3"/>
      <c r="AW1081" s="3"/>
      <c r="AX1081" s="3"/>
      <c r="AY1081" s="3"/>
      <c r="AZ1081" s="3"/>
      <c r="BA1081" s="3"/>
      <c r="BB1081" s="3"/>
      <c r="BC1081" s="3"/>
      <c r="BD1081" s="3"/>
      <c r="BE1081" s="3"/>
      <c r="BF1081" s="3"/>
      <c r="BG1081" s="3"/>
      <c r="BH1081" s="3"/>
    </row>
    <row r="1082" spans="16:60" x14ac:dyDescent="0.25">
      <c r="P1082" s="3"/>
      <c r="Q1082" s="3"/>
      <c r="R1082" s="3"/>
      <c r="S1082" s="3"/>
      <c r="T1082" s="3"/>
      <c r="U1082" s="3"/>
      <c r="V1082" s="3"/>
      <c r="W1082" s="3"/>
      <c r="X1082" s="3"/>
      <c r="Y1082" s="3"/>
      <c r="Z1082" s="3"/>
      <c r="AA1082" s="3"/>
      <c r="AB1082" s="3"/>
      <c r="AC1082" s="3"/>
      <c r="AD1082" s="3"/>
      <c r="AE1082" s="3"/>
      <c r="AF1082" s="3"/>
      <c r="AG1082" s="3"/>
      <c r="AH1082" s="3"/>
      <c r="AI1082" s="3"/>
      <c r="AJ1082" s="3"/>
      <c r="AK1082" s="3"/>
      <c r="AL1082" s="3"/>
      <c r="AM1082" s="3"/>
      <c r="AN1082" s="3"/>
      <c r="AO1082" s="3"/>
      <c r="AP1082" s="3"/>
      <c r="AQ1082" s="3"/>
      <c r="AR1082" s="48"/>
      <c r="AS1082" s="3"/>
      <c r="AT1082" s="3"/>
      <c r="AU1082" s="3"/>
      <c r="AV1082" s="3"/>
      <c r="AW1082" s="3"/>
      <c r="AX1082" s="3"/>
      <c r="AY1082" s="3"/>
      <c r="AZ1082" s="3"/>
      <c r="BA1082" s="3"/>
      <c r="BB1082" s="3"/>
      <c r="BC1082" s="3"/>
      <c r="BD1082" s="3"/>
      <c r="BE1082" s="3"/>
      <c r="BF1082" s="3"/>
      <c r="BG1082" s="3"/>
      <c r="BH1082" s="3"/>
    </row>
    <row r="1083" spans="16:60" x14ac:dyDescent="0.25">
      <c r="P1083" s="3"/>
      <c r="Q1083" s="3"/>
      <c r="R1083" s="3"/>
      <c r="S1083" s="3"/>
      <c r="T1083" s="3"/>
      <c r="U1083" s="3"/>
      <c r="V1083" s="3"/>
      <c r="W1083" s="3"/>
      <c r="X1083" s="3"/>
      <c r="Y1083" s="3"/>
      <c r="Z1083" s="3"/>
      <c r="AA1083" s="3"/>
      <c r="AB1083" s="3"/>
      <c r="AC1083" s="3"/>
      <c r="AD1083" s="3"/>
      <c r="AE1083" s="3"/>
      <c r="AF1083" s="3"/>
      <c r="AG1083" s="3"/>
      <c r="AH1083" s="3"/>
      <c r="AI1083" s="3"/>
      <c r="AJ1083" s="3"/>
      <c r="AK1083" s="3"/>
      <c r="AL1083" s="3"/>
      <c r="AM1083" s="3"/>
      <c r="AN1083" s="3"/>
      <c r="AO1083" s="3"/>
      <c r="AP1083" s="3"/>
      <c r="AQ1083" s="3"/>
      <c r="AR1083" s="48"/>
      <c r="AS1083" s="3"/>
      <c r="AT1083" s="3"/>
      <c r="AU1083" s="3"/>
      <c r="AV1083" s="3"/>
      <c r="AW1083" s="3"/>
      <c r="AX1083" s="3"/>
      <c r="AY1083" s="3"/>
      <c r="AZ1083" s="3"/>
      <c r="BA1083" s="3"/>
      <c r="BB1083" s="3"/>
      <c r="BC1083" s="3"/>
      <c r="BD1083" s="3"/>
      <c r="BE1083" s="3"/>
      <c r="BF1083" s="3"/>
      <c r="BG1083" s="3"/>
      <c r="BH1083" s="3"/>
    </row>
    <row r="1084" spans="16:60" x14ac:dyDescent="0.25">
      <c r="P1084" s="3"/>
      <c r="Q1084" s="3"/>
      <c r="R1084" s="3"/>
      <c r="S1084" s="3"/>
      <c r="T1084" s="3"/>
      <c r="U1084" s="3"/>
      <c r="V1084" s="3"/>
      <c r="W1084" s="3"/>
      <c r="X1084" s="3"/>
      <c r="Y1084" s="3"/>
      <c r="Z1084" s="3"/>
      <c r="AA1084" s="3"/>
      <c r="AB1084" s="3"/>
      <c r="AC1084" s="3"/>
      <c r="AD1084" s="3"/>
      <c r="AE1084" s="3"/>
      <c r="AF1084" s="3"/>
      <c r="AG1084" s="3"/>
      <c r="AH1084" s="3"/>
      <c r="AI1084" s="3"/>
      <c r="AJ1084" s="3"/>
      <c r="AK1084" s="3"/>
      <c r="AL1084" s="3"/>
      <c r="AM1084" s="3"/>
      <c r="AN1084" s="3"/>
      <c r="AO1084" s="3"/>
      <c r="AP1084" s="3"/>
      <c r="AQ1084" s="3"/>
      <c r="AR1084" s="48"/>
      <c r="AS1084" s="3"/>
      <c r="AT1084" s="3"/>
      <c r="AU1084" s="3"/>
      <c r="AV1084" s="3"/>
      <c r="AW1084" s="3"/>
      <c r="AX1084" s="3"/>
      <c r="AY1084" s="3"/>
      <c r="AZ1084" s="3"/>
      <c r="BA1084" s="3"/>
      <c r="BB1084" s="3"/>
      <c r="BC1084" s="3"/>
      <c r="BD1084" s="3"/>
      <c r="BE1084" s="3"/>
      <c r="BF1084" s="3"/>
      <c r="BG1084" s="3"/>
      <c r="BH1084" s="3"/>
    </row>
    <row r="1085" spans="16:60" x14ac:dyDescent="0.25">
      <c r="P1085" s="3"/>
      <c r="Q1085" s="3"/>
      <c r="R1085" s="3"/>
      <c r="S1085" s="3"/>
      <c r="T1085" s="3"/>
      <c r="U1085" s="3"/>
      <c r="V1085" s="3"/>
      <c r="W1085" s="3"/>
      <c r="X1085" s="3"/>
      <c r="Y1085" s="3"/>
      <c r="Z1085" s="3"/>
      <c r="AA1085" s="3"/>
      <c r="AB1085" s="3"/>
      <c r="AC1085" s="3"/>
      <c r="AD1085" s="3"/>
      <c r="AE1085" s="3"/>
      <c r="AF1085" s="3"/>
      <c r="AG1085" s="3"/>
      <c r="AH1085" s="3"/>
      <c r="AI1085" s="3"/>
      <c r="AJ1085" s="3"/>
      <c r="AK1085" s="3"/>
      <c r="AL1085" s="3"/>
      <c r="AM1085" s="3"/>
      <c r="AN1085" s="3"/>
      <c r="AO1085" s="3"/>
      <c r="AP1085" s="3"/>
      <c r="AQ1085" s="3"/>
      <c r="AR1085" s="48"/>
      <c r="AS1085" s="3"/>
      <c r="AT1085" s="3"/>
      <c r="AU1085" s="3"/>
      <c r="AV1085" s="3"/>
      <c r="AW1085" s="3"/>
      <c r="AX1085" s="3"/>
      <c r="AY1085" s="3"/>
      <c r="AZ1085" s="3"/>
      <c r="BA1085" s="3"/>
      <c r="BB1085" s="3"/>
      <c r="BC1085" s="3"/>
      <c r="BD1085" s="3"/>
      <c r="BE1085" s="3"/>
      <c r="BF1085" s="3"/>
      <c r="BG1085" s="3"/>
      <c r="BH1085" s="3"/>
    </row>
    <row r="1086" spans="16:60" x14ac:dyDescent="0.25">
      <c r="P1086" s="3"/>
      <c r="Q1086" s="3"/>
      <c r="R1086" s="3"/>
      <c r="S1086" s="3"/>
      <c r="T1086" s="3"/>
      <c r="U1086" s="3"/>
      <c r="V1086" s="3"/>
      <c r="W1086" s="3"/>
      <c r="X1086" s="3"/>
      <c r="Y1086" s="3"/>
      <c r="Z1086" s="3"/>
      <c r="AA1086" s="3"/>
      <c r="AB1086" s="3"/>
      <c r="AC1086" s="3"/>
      <c r="AD1086" s="3"/>
      <c r="AE1086" s="3"/>
      <c r="AF1086" s="3"/>
      <c r="AG1086" s="3"/>
      <c r="AH1086" s="3"/>
      <c r="AI1086" s="3"/>
      <c r="AJ1086" s="3"/>
      <c r="AK1086" s="3"/>
      <c r="AL1086" s="3"/>
      <c r="AM1086" s="3"/>
      <c r="AN1086" s="3"/>
      <c r="AO1086" s="3"/>
      <c r="AP1086" s="3"/>
      <c r="AQ1086" s="3"/>
      <c r="AR1086" s="48"/>
      <c r="AS1086" s="3"/>
      <c r="AT1086" s="3"/>
      <c r="AU1086" s="3"/>
      <c r="AV1086" s="3"/>
      <c r="AW1086" s="3"/>
      <c r="AX1086" s="3"/>
      <c r="AY1086" s="3"/>
      <c r="AZ1086" s="3"/>
      <c r="BA1086" s="3"/>
      <c r="BB1086" s="3"/>
      <c r="BC1086" s="3"/>
      <c r="BD1086" s="3"/>
      <c r="BE1086" s="3"/>
      <c r="BF1086" s="3"/>
      <c r="BG1086" s="3"/>
      <c r="BH1086" s="3"/>
    </row>
    <row r="1087" spans="16:60" x14ac:dyDescent="0.25">
      <c r="P1087" s="3"/>
      <c r="Q1087" s="3"/>
      <c r="R1087" s="3"/>
      <c r="S1087" s="3"/>
      <c r="T1087" s="3"/>
      <c r="U1087" s="3"/>
      <c r="V1087" s="3"/>
      <c r="W1087" s="3"/>
      <c r="X1087" s="3"/>
      <c r="Y1087" s="3"/>
      <c r="Z1087" s="3"/>
      <c r="AA1087" s="3"/>
      <c r="AB1087" s="3"/>
      <c r="AC1087" s="3"/>
      <c r="AD1087" s="3"/>
      <c r="AE1087" s="3"/>
      <c r="AF1087" s="3"/>
      <c r="AG1087" s="3"/>
      <c r="AH1087" s="3"/>
      <c r="AI1087" s="3"/>
      <c r="AJ1087" s="3"/>
      <c r="AK1087" s="3"/>
      <c r="AL1087" s="3"/>
      <c r="AM1087" s="3"/>
      <c r="AN1087" s="3"/>
      <c r="AO1087" s="3"/>
      <c r="AP1087" s="3"/>
      <c r="AQ1087" s="3"/>
      <c r="AR1087" s="48"/>
      <c r="AS1087" s="3"/>
      <c r="AT1087" s="3"/>
      <c r="AU1087" s="3"/>
      <c r="AV1087" s="3"/>
      <c r="AW1087" s="3"/>
      <c r="AX1087" s="3"/>
      <c r="AY1087" s="3"/>
      <c r="AZ1087" s="3"/>
      <c r="BA1087" s="3"/>
      <c r="BB1087" s="3"/>
      <c r="BC1087" s="3"/>
      <c r="BD1087" s="3"/>
      <c r="BE1087" s="3"/>
      <c r="BF1087" s="3"/>
      <c r="BG1087" s="3"/>
      <c r="BH1087" s="3"/>
    </row>
    <row r="1088" spans="16:60" x14ac:dyDescent="0.25">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48"/>
      <c r="AS1088" s="3"/>
      <c r="AT1088" s="3"/>
      <c r="AU1088" s="3"/>
      <c r="AV1088" s="3"/>
      <c r="AW1088" s="3"/>
      <c r="AX1088" s="3"/>
      <c r="AY1088" s="3"/>
      <c r="AZ1088" s="3"/>
      <c r="BA1088" s="3"/>
      <c r="BB1088" s="3"/>
      <c r="BC1088" s="3"/>
      <c r="BD1088" s="3"/>
      <c r="BE1088" s="3"/>
      <c r="BF1088" s="3"/>
      <c r="BG1088" s="3"/>
      <c r="BH1088" s="3"/>
    </row>
    <row r="1089" spans="16:60" x14ac:dyDescent="0.25">
      <c r="P1089" s="3"/>
      <c r="Q1089" s="3"/>
      <c r="R1089" s="3"/>
      <c r="S1089" s="3"/>
      <c r="T1089" s="3"/>
      <c r="U1089" s="3"/>
      <c r="V1089" s="3"/>
      <c r="W1089" s="3"/>
      <c r="X1089" s="3"/>
      <c r="Y1089" s="3"/>
      <c r="Z1089" s="3"/>
      <c r="AA1089" s="3"/>
      <c r="AB1089" s="3"/>
      <c r="AC1089" s="3"/>
      <c r="AD1089" s="3"/>
      <c r="AE1089" s="3"/>
      <c r="AF1089" s="3"/>
      <c r="AG1089" s="3"/>
      <c r="AH1089" s="3"/>
      <c r="AI1089" s="3"/>
      <c r="AJ1089" s="3"/>
      <c r="AK1089" s="3"/>
      <c r="AL1089" s="3"/>
      <c r="AM1089" s="3"/>
      <c r="AN1089" s="3"/>
      <c r="AO1089" s="3"/>
      <c r="AP1089" s="3"/>
      <c r="AQ1089" s="3"/>
      <c r="AR1089" s="48"/>
      <c r="AS1089" s="3"/>
      <c r="AT1089" s="3"/>
      <c r="AU1089" s="3"/>
      <c r="AV1089" s="3"/>
      <c r="AW1089" s="3"/>
      <c r="AX1089" s="3"/>
      <c r="AY1089" s="3"/>
      <c r="AZ1089" s="3"/>
      <c r="BA1089" s="3"/>
      <c r="BB1089" s="3"/>
      <c r="BC1089" s="3"/>
      <c r="BD1089" s="3"/>
      <c r="BE1089" s="3"/>
      <c r="BF1089" s="3"/>
      <c r="BG1089" s="3"/>
      <c r="BH1089" s="3"/>
    </row>
    <row r="1090" spans="16:60" x14ac:dyDescent="0.25">
      <c r="P1090" s="3"/>
      <c r="Q1090" s="3"/>
      <c r="R1090" s="3"/>
      <c r="S1090" s="3"/>
      <c r="T1090" s="3"/>
      <c r="U1090" s="3"/>
      <c r="V1090" s="3"/>
      <c r="W1090" s="3"/>
      <c r="X1090" s="3"/>
      <c r="Y1090" s="3"/>
      <c r="Z1090" s="3"/>
      <c r="AA1090" s="3"/>
      <c r="AB1090" s="3"/>
      <c r="AC1090" s="3"/>
      <c r="AD1090" s="3"/>
      <c r="AE1090" s="3"/>
      <c r="AF1090" s="3"/>
      <c r="AG1090" s="3"/>
      <c r="AH1090" s="3"/>
      <c r="AI1090" s="3"/>
      <c r="AJ1090" s="3"/>
      <c r="AK1090" s="3"/>
      <c r="AL1090" s="3"/>
      <c r="AM1090" s="3"/>
      <c r="AN1090" s="3"/>
      <c r="AO1090" s="3"/>
      <c r="AP1090" s="3"/>
      <c r="AQ1090" s="3"/>
      <c r="AR1090" s="48"/>
      <c r="AS1090" s="3"/>
      <c r="AT1090" s="3"/>
      <c r="AU1090" s="3"/>
      <c r="AV1090" s="3"/>
      <c r="AW1090" s="3"/>
      <c r="AX1090" s="3"/>
      <c r="AY1090" s="3"/>
      <c r="AZ1090" s="3"/>
      <c r="BA1090" s="3"/>
      <c r="BB1090" s="3"/>
      <c r="BC1090" s="3"/>
      <c r="BD1090" s="3"/>
      <c r="BE1090" s="3"/>
      <c r="BF1090" s="3"/>
      <c r="BG1090" s="3"/>
      <c r="BH1090" s="3"/>
    </row>
    <row r="1091" spans="16:60" x14ac:dyDescent="0.25">
      <c r="P1091" s="3"/>
      <c r="Q1091" s="3"/>
      <c r="R1091" s="3"/>
      <c r="S1091" s="3"/>
      <c r="T1091" s="3"/>
      <c r="U1091" s="3"/>
      <c r="V1091" s="3"/>
      <c r="W1091" s="3"/>
      <c r="X1091" s="3"/>
      <c r="Y1091" s="3"/>
      <c r="Z1091" s="3"/>
      <c r="AA1091" s="3"/>
      <c r="AB1091" s="3"/>
      <c r="AC1091" s="3"/>
      <c r="AD1091" s="3"/>
      <c r="AE1091" s="3"/>
      <c r="AF1091" s="3"/>
      <c r="AG1091" s="3"/>
      <c r="AH1091" s="3"/>
      <c r="AI1091" s="3"/>
      <c r="AJ1091" s="3"/>
      <c r="AK1091" s="3"/>
      <c r="AL1091" s="3"/>
      <c r="AM1091" s="3"/>
      <c r="AN1091" s="3"/>
      <c r="AO1091" s="3"/>
      <c r="AP1091" s="3"/>
      <c r="AQ1091" s="3"/>
      <c r="AR1091" s="48"/>
      <c r="AS1091" s="3"/>
      <c r="AT1091" s="3"/>
      <c r="AU1091" s="3"/>
      <c r="AV1091" s="3"/>
      <c r="AW1091" s="3"/>
      <c r="AX1091" s="3"/>
      <c r="AY1091" s="3"/>
      <c r="AZ1091" s="3"/>
      <c r="BA1091" s="3"/>
      <c r="BB1091" s="3"/>
      <c r="BC1091" s="3"/>
      <c r="BD1091" s="3"/>
      <c r="BE1091" s="3"/>
      <c r="BF1091" s="3"/>
      <c r="BG1091" s="3"/>
      <c r="BH1091" s="3"/>
    </row>
    <row r="1092" spans="16:60" x14ac:dyDescent="0.25">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48"/>
      <c r="AS1092" s="3"/>
      <c r="AT1092" s="3"/>
      <c r="AU1092" s="3"/>
      <c r="AV1092" s="3"/>
      <c r="AW1092" s="3"/>
      <c r="AX1092" s="3"/>
      <c r="AY1092" s="3"/>
      <c r="AZ1092" s="3"/>
      <c r="BA1092" s="3"/>
      <c r="BB1092" s="3"/>
      <c r="BC1092" s="3"/>
      <c r="BD1092" s="3"/>
      <c r="BE1092" s="3"/>
      <c r="BF1092" s="3"/>
      <c r="BG1092" s="3"/>
      <c r="BH1092" s="3"/>
    </row>
    <row r="1093" spans="16:60" x14ac:dyDescent="0.25">
      <c r="P1093" s="3"/>
      <c r="Q1093" s="3"/>
      <c r="R1093" s="3"/>
      <c r="S1093" s="3"/>
      <c r="T1093" s="3"/>
      <c r="U1093" s="3"/>
      <c r="V1093" s="3"/>
      <c r="W1093" s="3"/>
      <c r="X1093" s="3"/>
      <c r="Y1093" s="3"/>
      <c r="Z1093" s="3"/>
      <c r="AA1093" s="3"/>
      <c r="AB1093" s="3"/>
      <c r="AC1093" s="3"/>
      <c r="AD1093" s="3"/>
      <c r="AE1093" s="3"/>
      <c r="AF1093" s="3"/>
      <c r="AG1093" s="3"/>
      <c r="AH1093" s="3"/>
      <c r="AI1093" s="3"/>
      <c r="AJ1093" s="3"/>
      <c r="AK1093" s="3"/>
      <c r="AL1093" s="3"/>
      <c r="AM1093" s="3"/>
      <c r="AN1093" s="3"/>
      <c r="AO1093" s="3"/>
      <c r="AP1093" s="3"/>
      <c r="AQ1093" s="3"/>
      <c r="AR1093" s="48"/>
      <c r="AS1093" s="3"/>
      <c r="AT1093" s="3"/>
      <c r="AU1093" s="3"/>
      <c r="AV1093" s="3"/>
      <c r="AW1093" s="3"/>
      <c r="AX1093" s="3"/>
      <c r="AY1093" s="3"/>
      <c r="AZ1093" s="3"/>
      <c r="BA1093" s="3"/>
      <c r="BB1093" s="3"/>
      <c r="BC1093" s="3"/>
      <c r="BD1093" s="3"/>
      <c r="BE1093" s="3"/>
      <c r="BF1093" s="3"/>
      <c r="BG1093" s="3"/>
      <c r="BH1093" s="3"/>
    </row>
    <row r="1094" spans="16:60" x14ac:dyDescent="0.25">
      <c r="P1094" s="3"/>
      <c r="Q1094" s="3"/>
      <c r="R1094" s="3"/>
      <c r="S1094" s="3"/>
      <c r="T1094" s="3"/>
      <c r="U1094" s="3"/>
      <c r="V1094" s="3"/>
      <c r="W1094" s="3"/>
      <c r="X1094" s="3"/>
      <c r="Y1094" s="3"/>
      <c r="Z1094" s="3"/>
      <c r="AA1094" s="3"/>
      <c r="AB1094" s="3"/>
      <c r="AC1094" s="3"/>
      <c r="AD1094" s="3"/>
      <c r="AE1094" s="3"/>
      <c r="AF1094" s="3"/>
      <c r="AG1094" s="3"/>
      <c r="AH1094" s="3"/>
      <c r="AI1094" s="3"/>
      <c r="AJ1094" s="3"/>
      <c r="AK1094" s="3"/>
      <c r="AL1094" s="3"/>
      <c r="AM1094" s="3"/>
      <c r="AN1094" s="3"/>
      <c r="AO1094" s="3"/>
      <c r="AP1094" s="3"/>
      <c r="AQ1094" s="3"/>
      <c r="AR1094" s="48"/>
      <c r="AS1094" s="3"/>
      <c r="AT1094" s="3"/>
      <c r="AU1094" s="3"/>
      <c r="AV1094" s="3"/>
      <c r="AW1094" s="3"/>
      <c r="AX1094" s="3"/>
      <c r="AY1094" s="3"/>
      <c r="AZ1094" s="3"/>
      <c r="BA1094" s="3"/>
      <c r="BB1094" s="3"/>
      <c r="BC1094" s="3"/>
      <c r="BD1094" s="3"/>
      <c r="BE1094" s="3"/>
      <c r="BF1094" s="3"/>
      <c r="BG1094" s="3"/>
      <c r="BH1094" s="3"/>
    </row>
    <row r="1095" spans="16:60" x14ac:dyDescent="0.25">
      <c r="P1095" s="3"/>
      <c r="Q1095" s="3"/>
      <c r="R1095" s="3"/>
      <c r="S1095" s="3"/>
      <c r="T1095" s="3"/>
      <c r="U1095" s="3"/>
      <c r="V1095" s="3"/>
      <c r="W1095" s="3"/>
      <c r="X1095" s="3"/>
      <c r="Y1095" s="3"/>
      <c r="Z1095" s="3"/>
      <c r="AA1095" s="3"/>
      <c r="AB1095" s="3"/>
      <c r="AC1095" s="3"/>
      <c r="AD1095" s="3"/>
      <c r="AE1095" s="3"/>
      <c r="AF1095" s="3"/>
      <c r="AG1095" s="3"/>
      <c r="AH1095" s="3"/>
      <c r="AI1095" s="3"/>
      <c r="AJ1095" s="3"/>
      <c r="AK1095" s="3"/>
      <c r="AL1095" s="3"/>
      <c r="AM1095" s="3"/>
      <c r="AN1095" s="3"/>
      <c r="AO1095" s="3"/>
      <c r="AP1095" s="3"/>
      <c r="AQ1095" s="3"/>
      <c r="AR1095" s="48"/>
      <c r="AS1095" s="3"/>
      <c r="AT1095" s="3"/>
      <c r="AU1095" s="3"/>
      <c r="AV1095" s="3"/>
      <c r="AW1095" s="3"/>
      <c r="AX1095" s="3"/>
      <c r="AY1095" s="3"/>
      <c r="AZ1095" s="3"/>
      <c r="BA1095" s="3"/>
      <c r="BB1095" s="3"/>
      <c r="BC1095" s="3"/>
      <c r="BD1095" s="3"/>
      <c r="BE1095" s="3"/>
      <c r="BF1095" s="3"/>
      <c r="BG1095" s="3"/>
      <c r="BH1095" s="3"/>
    </row>
    <row r="1096" spans="16:60" x14ac:dyDescent="0.25">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48"/>
      <c r="AS1096" s="3"/>
      <c r="AT1096" s="3"/>
      <c r="AU1096" s="3"/>
      <c r="AV1096" s="3"/>
      <c r="AW1096" s="3"/>
      <c r="AX1096" s="3"/>
      <c r="AY1096" s="3"/>
      <c r="AZ1096" s="3"/>
      <c r="BA1096" s="3"/>
      <c r="BB1096" s="3"/>
      <c r="BC1096" s="3"/>
      <c r="BD1096" s="3"/>
      <c r="BE1096" s="3"/>
      <c r="BF1096" s="3"/>
      <c r="BG1096" s="3"/>
      <c r="BH1096" s="3"/>
    </row>
    <row r="1097" spans="16:60" x14ac:dyDescent="0.25">
      <c r="P1097" s="3"/>
      <c r="Q1097" s="3"/>
      <c r="R1097" s="3"/>
      <c r="S1097" s="3"/>
      <c r="T1097" s="3"/>
      <c r="U1097" s="3"/>
      <c r="V1097" s="3"/>
      <c r="W1097" s="3"/>
      <c r="X1097" s="3"/>
      <c r="Y1097" s="3"/>
      <c r="Z1097" s="3"/>
      <c r="AA1097" s="3"/>
      <c r="AB1097" s="3"/>
      <c r="AC1097" s="3"/>
      <c r="AD1097" s="3"/>
      <c r="AE1097" s="3"/>
      <c r="AF1097" s="3"/>
      <c r="AG1097" s="3"/>
      <c r="AH1097" s="3"/>
      <c r="AI1097" s="3"/>
      <c r="AJ1097" s="3"/>
      <c r="AK1097" s="3"/>
      <c r="AL1097" s="3"/>
      <c r="AM1097" s="3"/>
      <c r="AN1097" s="3"/>
      <c r="AO1097" s="3"/>
      <c r="AP1097" s="3"/>
      <c r="AQ1097" s="3"/>
      <c r="AR1097" s="48"/>
      <c r="AS1097" s="3"/>
      <c r="AT1097" s="3"/>
      <c r="AU1097" s="3"/>
      <c r="AV1097" s="3"/>
      <c r="AW1097" s="3"/>
      <c r="AX1097" s="3"/>
      <c r="AY1097" s="3"/>
      <c r="AZ1097" s="3"/>
      <c r="BA1097" s="3"/>
      <c r="BB1097" s="3"/>
      <c r="BC1097" s="3"/>
      <c r="BD1097" s="3"/>
      <c r="BE1097" s="3"/>
      <c r="BF1097" s="3"/>
      <c r="BG1097" s="3"/>
      <c r="BH1097" s="3"/>
    </row>
    <row r="1098" spans="16:60" x14ac:dyDescent="0.25">
      <c r="P1098" s="3"/>
      <c r="Q1098" s="3"/>
      <c r="R1098" s="3"/>
      <c r="S1098" s="3"/>
      <c r="T1098" s="3"/>
      <c r="U1098" s="3"/>
      <c r="V1098" s="3"/>
      <c r="W1098" s="3"/>
      <c r="X1098" s="3"/>
      <c r="Y1098" s="3"/>
      <c r="Z1098" s="3"/>
      <c r="AA1098" s="3"/>
      <c r="AB1098" s="3"/>
      <c r="AC1098" s="3"/>
      <c r="AD1098" s="3"/>
      <c r="AE1098" s="3"/>
      <c r="AF1098" s="3"/>
      <c r="AG1098" s="3"/>
      <c r="AH1098" s="3"/>
      <c r="AI1098" s="3"/>
      <c r="AJ1098" s="3"/>
      <c r="AK1098" s="3"/>
      <c r="AL1098" s="3"/>
      <c r="AM1098" s="3"/>
      <c r="AN1098" s="3"/>
      <c r="AO1098" s="3"/>
      <c r="AP1098" s="3"/>
      <c r="AQ1098" s="3"/>
      <c r="AR1098" s="48"/>
      <c r="AS1098" s="3"/>
      <c r="AT1098" s="3"/>
      <c r="AU1098" s="3"/>
      <c r="AV1098" s="3"/>
      <c r="AW1098" s="3"/>
      <c r="AX1098" s="3"/>
      <c r="AY1098" s="3"/>
      <c r="AZ1098" s="3"/>
      <c r="BA1098" s="3"/>
      <c r="BB1098" s="3"/>
      <c r="BC1098" s="3"/>
      <c r="BD1098" s="3"/>
      <c r="BE1098" s="3"/>
      <c r="BF1098" s="3"/>
      <c r="BG1098" s="3"/>
      <c r="BH1098" s="3"/>
    </row>
    <row r="1099" spans="16:60" x14ac:dyDescent="0.25">
      <c r="P1099" s="3"/>
      <c r="Q1099" s="3"/>
      <c r="R1099" s="3"/>
      <c r="S1099" s="3"/>
      <c r="T1099" s="3"/>
      <c r="U1099" s="3"/>
      <c r="V1099" s="3"/>
      <c r="W1099" s="3"/>
      <c r="X1099" s="3"/>
      <c r="Y1099" s="3"/>
      <c r="Z1099" s="3"/>
      <c r="AA1099" s="3"/>
      <c r="AB1099" s="3"/>
      <c r="AC1099" s="3"/>
      <c r="AD1099" s="3"/>
      <c r="AE1099" s="3"/>
      <c r="AF1099" s="3"/>
      <c r="AG1099" s="3"/>
      <c r="AH1099" s="3"/>
      <c r="AI1099" s="3"/>
      <c r="AJ1099" s="3"/>
      <c r="AK1099" s="3"/>
      <c r="AL1099" s="3"/>
      <c r="AM1099" s="3"/>
      <c r="AN1099" s="3"/>
      <c r="AO1099" s="3"/>
      <c r="AP1099" s="3"/>
      <c r="AQ1099" s="3"/>
      <c r="AR1099" s="48"/>
      <c r="AS1099" s="3"/>
      <c r="AT1099" s="3"/>
      <c r="AU1099" s="3"/>
      <c r="AV1099" s="3"/>
      <c r="AW1099" s="3"/>
      <c r="AX1099" s="3"/>
      <c r="AY1099" s="3"/>
      <c r="AZ1099" s="3"/>
      <c r="BA1099" s="3"/>
      <c r="BB1099" s="3"/>
      <c r="BC1099" s="3"/>
      <c r="BD1099" s="3"/>
      <c r="BE1099" s="3"/>
      <c r="BF1099" s="3"/>
      <c r="BG1099" s="3"/>
      <c r="BH1099" s="3"/>
    </row>
    <row r="1100" spans="16:60" x14ac:dyDescent="0.25">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48"/>
      <c r="AS1100" s="3"/>
      <c r="AT1100" s="3"/>
      <c r="AU1100" s="3"/>
      <c r="AV1100" s="3"/>
      <c r="AW1100" s="3"/>
      <c r="AX1100" s="3"/>
      <c r="AY1100" s="3"/>
      <c r="AZ1100" s="3"/>
      <c r="BA1100" s="3"/>
      <c r="BB1100" s="3"/>
      <c r="BC1100" s="3"/>
      <c r="BD1100" s="3"/>
      <c r="BE1100" s="3"/>
      <c r="BF1100" s="3"/>
      <c r="BG1100" s="3"/>
      <c r="BH1100" s="3"/>
    </row>
    <row r="1101" spans="16:60" x14ac:dyDescent="0.25">
      <c r="P1101" s="3"/>
      <c r="Q1101" s="3"/>
      <c r="R1101" s="3"/>
      <c r="S1101" s="3"/>
      <c r="T1101" s="3"/>
      <c r="U1101" s="3"/>
      <c r="V1101" s="3"/>
      <c r="W1101" s="3"/>
      <c r="X1101" s="3"/>
      <c r="Y1101" s="3"/>
      <c r="Z1101" s="3"/>
      <c r="AA1101" s="3"/>
      <c r="AB1101" s="3"/>
      <c r="AC1101" s="3"/>
      <c r="AD1101" s="3"/>
      <c r="AE1101" s="3"/>
      <c r="AF1101" s="3"/>
      <c r="AG1101" s="3"/>
      <c r="AH1101" s="3"/>
      <c r="AI1101" s="3"/>
      <c r="AJ1101" s="3"/>
      <c r="AK1101" s="3"/>
      <c r="AL1101" s="3"/>
      <c r="AM1101" s="3"/>
      <c r="AN1101" s="3"/>
      <c r="AO1101" s="3"/>
      <c r="AP1101" s="3"/>
      <c r="AQ1101" s="3"/>
      <c r="AR1101" s="48"/>
      <c r="AS1101" s="3"/>
      <c r="AT1101" s="3"/>
      <c r="AU1101" s="3"/>
      <c r="AV1101" s="3"/>
      <c r="AW1101" s="3"/>
      <c r="AX1101" s="3"/>
      <c r="AY1101" s="3"/>
      <c r="AZ1101" s="3"/>
      <c r="BA1101" s="3"/>
      <c r="BB1101" s="3"/>
      <c r="BC1101" s="3"/>
      <c r="BD1101" s="3"/>
      <c r="BE1101" s="3"/>
      <c r="BF1101" s="3"/>
      <c r="BG1101" s="3"/>
      <c r="BH1101" s="3"/>
    </row>
    <row r="1102" spans="16:60" x14ac:dyDescent="0.25">
      <c r="P1102" s="3"/>
      <c r="Q1102" s="3"/>
      <c r="R1102" s="3"/>
      <c r="S1102" s="3"/>
      <c r="T1102" s="3"/>
      <c r="U1102" s="3"/>
      <c r="V1102" s="3"/>
      <c r="W1102" s="3"/>
      <c r="X1102" s="3"/>
      <c r="Y1102" s="3"/>
      <c r="Z1102" s="3"/>
      <c r="AA1102" s="3"/>
      <c r="AB1102" s="3"/>
      <c r="AC1102" s="3"/>
      <c r="AD1102" s="3"/>
      <c r="AE1102" s="3"/>
      <c r="AF1102" s="3"/>
      <c r="AG1102" s="3"/>
      <c r="AH1102" s="3"/>
      <c r="AI1102" s="3"/>
      <c r="AJ1102" s="3"/>
      <c r="AK1102" s="3"/>
      <c r="AL1102" s="3"/>
      <c r="AM1102" s="3"/>
      <c r="AN1102" s="3"/>
      <c r="AO1102" s="3"/>
      <c r="AP1102" s="3"/>
      <c r="AQ1102" s="3"/>
      <c r="AR1102" s="48"/>
      <c r="AS1102" s="3"/>
      <c r="AT1102" s="3"/>
      <c r="AU1102" s="3"/>
      <c r="AV1102" s="3"/>
      <c r="AW1102" s="3"/>
      <c r="AX1102" s="3"/>
      <c r="AY1102" s="3"/>
      <c r="AZ1102" s="3"/>
      <c r="BA1102" s="3"/>
      <c r="BB1102" s="3"/>
      <c r="BC1102" s="3"/>
      <c r="BD1102" s="3"/>
      <c r="BE1102" s="3"/>
      <c r="BF1102" s="3"/>
      <c r="BG1102" s="3"/>
      <c r="BH1102" s="3"/>
    </row>
    <row r="1103" spans="16:60" x14ac:dyDescent="0.25">
      <c r="P1103" s="3"/>
      <c r="Q1103" s="3"/>
      <c r="R1103" s="3"/>
      <c r="S1103" s="3"/>
      <c r="T1103" s="3"/>
      <c r="U1103" s="3"/>
      <c r="V1103" s="3"/>
      <c r="W1103" s="3"/>
      <c r="X1103" s="3"/>
      <c r="Y1103" s="3"/>
      <c r="Z1103" s="3"/>
      <c r="AA1103" s="3"/>
      <c r="AB1103" s="3"/>
      <c r="AC1103" s="3"/>
      <c r="AD1103" s="3"/>
      <c r="AE1103" s="3"/>
      <c r="AF1103" s="3"/>
      <c r="AG1103" s="3"/>
      <c r="AH1103" s="3"/>
      <c r="AI1103" s="3"/>
      <c r="AJ1103" s="3"/>
      <c r="AK1103" s="3"/>
      <c r="AL1103" s="3"/>
      <c r="AM1103" s="3"/>
      <c r="AN1103" s="3"/>
      <c r="AO1103" s="3"/>
      <c r="AP1103" s="3"/>
      <c r="AQ1103" s="3"/>
      <c r="AR1103" s="48"/>
      <c r="AS1103" s="3"/>
      <c r="AT1103" s="3"/>
      <c r="AU1103" s="3"/>
      <c r="AV1103" s="3"/>
      <c r="AW1103" s="3"/>
      <c r="AX1103" s="3"/>
      <c r="AY1103" s="3"/>
      <c r="AZ1103" s="3"/>
      <c r="BA1103" s="3"/>
      <c r="BB1103" s="3"/>
      <c r="BC1103" s="3"/>
      <c r="BD1103" s="3"/>
      <c r="BE1103" s="3"/>
      <c r="BF1103" s="3"/>
      <c r="BG1103" s="3"/>
      <c r="BH1103" s="3"/>
    </row>
    <row r="1104" spans="16:60" x14ac:dyDescent="0.25">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48"/>
      <c r="AS1104" s="3"/>
      <c r="AT1104" s="3"/>
      <c r="AU1104" s="3"/>
      <c r="AV1104" s="3"/>
      <c r="AW1104" s="3"/>
      <c r="AX1104" s="3"/>
      <c r="AY1104" s="3"/>
      <c r="AZ1104" s="3"/>
      <c r="BA1104" s="3"/>
      <c r="BB1104" s="3"/>
      <c r="BC1104" s="3"/>
      <c r="BD1104" s="3"/>
      <c r="BE1104" s="3"/>
      <c r="BF1104" s="3"/>
      <c r="BG1104" s="3"/>
      <c r="BH1104" s="3"/>
    </row>
    <row r="1105" spans="16:60" x14ac:dyDescent="0.25">
      <c r="P1105" s="3"/>
      <c r="Q1105" s="3"/>
      <c r="R1105" s="3"/>
      <c r="S1105" s="3"/>
      <c r="T1105" s="3"/>
      <c r="U1105" s="3"/>
      <c r="V1105" s="3"/>
      <c r="W1105" s="3"/>
      <c r="X1105" s="3"/>
      <c r="Y1105" s="3"/>
      <c r="Z1105" s="3"/>
      <c r="AA1105" s="3"/>
      <c r="AB1105" s="3"/>
      <c r="AC1105" s="3"/>
      <c r="AD1105" s="3"/>
      <c r="AE1105" s="3"/>
      <c r="AF1105" s="3"/>
      <c r="AG1105" s="3"/>
      <c r="AH1105" s="3"/>
      <c r="AI1105" s="3"/>
      <c r="AJ1105" s="3"/>
      <c r="AK1105" s="3"/>
      <c r="AL1105" s="3"/>
      <c r="AM1105" s="3"/>
      <c r="AN1105" s="3"/>
      <c r="AO1105" s="3"/>
      <c r="AP1105" s="3"/>
      <c r="AQ1105" s="3"/>
      <c r="AR1105" s="48"/>
      <c r="AS1105" s="3"/>
      <c r="AT1105" s="3"/>
      <c r="AU1105" s="3"/>
      <c r="AV1105" s="3"/>
      <c r="AW1105" s="3"/>
      <c r="AX1105" s="3"/>
      <c r="AY1105" s="3"/>
      <c r="AZ1105" s="3"/>
      <c r="BA1105" s="3"/>
      <c r="BB1105" s="3"/>
      <c r="BC1105" s="3"/>
      <c r="BD1105" s="3"/>
      <c r="BE1105" s="3"/>
      <c r="BF1105" s="3"/>
      <c r="BG1105" s="3"/>
      <c r="BH1105" s="3"/>
    </row>
    <row r="1106" spans="16:60" x14ac:dyDescent="0.25">
      <c r="P1106" s="3"/>
      <c r="Q1106" s="3"/>
      <c r="R1106" s="3"/>
      <c r="S1106" s="3"/>
      <c r="T1106" s="3"/>
      <c r="U1106" s="3"/>
      <c r="V1106" s="3"/>
      <c r="W1106" s="3"/>
      <c r="X1106" s="3"/>
      <c r="Y1106" s="3"/>
      <c r="Z1106" s="3"/>
      <c r="AA1106" s="3"/>
      <c r="AB1106" s="3"/>
      <c r="AC1106" s="3"/>
      <c r="AD1106" s="3"/>
      <c r="AE1106" s="3"/>
      <c r="AF1106" s="3"/>
      <c r="AG1106" s="3"/>
      <c r="AH1106" s="3"/>
      <c r="AI1106" s="3"/>
      <c r="AJ1106" s="3"/>
      <c r="AK1106" s="3"/>
      <c r="AL1106" s="3"/>
      <c r="AM1106" s="3"/>
      <c r="AN1106" s="3"/>
      <c r="AO1106" s="3"/>
      <c r="AP1106" s="3"/>
      <c r="AQ1106" s="3"/>
      <c r="AR1106" s="48"/>
      <c r="AS1106" s="3"/>
      <c r="AT1106" s="3"/>
      <c r="AU1106" s="3"/>
      <c r="AV1106" s="3"/>
      <c r="AW1106" s="3"/>
      <c r="AX1106" s="3"/>
      <c r="AY1106" s="3"/>
      <c r="AZ1106" s="3"/>
      <c r="BA1106" s="3"/>
      <c r="BB1106" s="3"/>
      <c r="BC1106" s="3"/>
      <c r="BD1106" s="3"/>
      <c r="BE1106" s="3"/>
      <c r="BF1106" s="3"/>
      <c r="BG1106" s="3"/>
      <c r="BH1106" s="3"/>
    </row>
    <row r="1107" spans="16:60" x14ac:dyDescent="0.25">
      <c r="P1107" s="3"/>
      <c r="Q1107" s="3"/>
      <c r="R1107" s="3"/>
      <c r="S1107" s="3"/>
      <c r="T1107" s="3"/>
      <c r="U1107" s="3"/>
      <c r="V1107" s="3"/>
      <c r="W1107" s="3"/>
      <c r="X1107" s="3"/>
      <c r="Y1107" s="3"/>
      <c r="Z1107" s="3"/>
      <c r="AA1107" s="3"/>
      <c r="AB1107" s="3"/>
      <c r="AC1107" s="3"/>
      <c r="AD1107" s="3"/>
      <c r="AE1107" s="3"/>
      <c r="AF1107" s="3"/>
      <c r="AG1107" s="3"/>
      <c r="AH1107" s="3"/>
      <c r="AI1107" s="3"/>
      <c r="AJ1107" s="3"/>
      <c r="AK1107" s="3"/>
      <c r="AL1107" s="3"/>
      <c r="AM1107" s="3"/>
      <c r="AN1107" s="3"/>
      <c r="AO1107" s="3"/>
      <c r="AP1107" s="3"/>
      <c r="AQ1107" s="3"/>
      <c r="AR1107" s="48"/>
      <c r="AS1107" s="3"/>
      <c r="AT1107" s="3"/>
      <c r="AU1107" s="3"/>
      <c r="AV1107" s="3"/>
      <c r="AW1107" s="3"/>
      <c r="AX1107" s="3"/>
      <c r="AY1107" s="3"/>
      <c r="AZ1107" s="3"/>
      <c r="BA1107" s="3"/>
      <c r="BB1107" s="3"/>
      <c r="BC1107" s="3"/>
      <c r="BD1107" s="3"/>
      <c r="BE1107" s="3"/>
      <c r="BF1107" s="3"/>
      <c r="BG1107" s="3"/>
      <c r="BH1107" s="3"/>
    </row>
    <row r="1108" spans="16:60" x14ac:dyDescent="0.25">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48"/>
      <c r="AS1108" s="3"/>
      <c r="AT1108" s="3"/>
      <c r="AU1108" s="3"/>
      <c r="AV1108" s="3"/>
      <c r="AW1108" s="3"/>
      <c r="AX1108" s="3"/>
      <c r="AY1108" s="3"/>
      <c r="AZ1108" s="3"/>
      <c r="BA1108" s="3"/>
      <c r="BB1108" s="3"/>
      <c r="BC1108" s="3"/>
      <c r="BD1108" s="3"/>
      <c r="BE1108" s="3"/>
      <c r="BF1108" s="3"/>
      <c r="BG1108" s="3"/>
      <c r="BH1108" s="3"/>
    </row>
    <row r="1109" spans="16:60" x14ac:dyDescent="0.25">
      <c r="P1109" s="3"/>
      <c r="Q1109" s="3"/>
      <c r="R1109" s="3"/>
      <c r="S1109" s="3"/>
      <c r="T1109" s="3"/>
      <c r="U1109" s="3"/>
      <c r="V1109" s="3"/>
      <c r="W1109" s="3"/>
      <c r="X1109" s="3"/>
      <c r="Y1109" s="3"/>
      <c r="Z1109" s="3"/>
      <c r="AA1109" s="3"/>
      <c r="AB1109" s="3"/>
      <c r="AC1109" s="3"/>
      <c r="AD1109" s="3"/>
      <c r="AE1109" s="3"/>
      <c r="AF1109" s="3"/>
      <c r="AG1109" s="3"/>
      <c r="AH1109" s="3"/>
      <c r="AI1109" s="3"/>
      <c r="AJ1109" s="3"/>
      <c r="AK1109" s="3"/>
      <c r="AL1109" s="3"/>
      <c r="AM1109" s="3"/>
      <c r="AN1109" s="3"/>
      <c r="AO1109" s="3"/>
      <c r="AP1109" s="3"/>
      <c r="AQ1109" s="3"/>
      <c r="AR1109" s="48"/>
      <c r="AS1109" s="3"/>
      <c r="AT1109" s="3"/>
      <c r="AU1109" s="3"/>
      <c r="AV1109" s="3"/>
      <c r="AW1109" s="3"/>
      <c r="AX1109" s="3"/>
      <c r="AY1109" s="3"/>
      <c r="AZ1109" s="3"/>
      <c r="BA1109" s="3"/>
      <c r="BB1109" s="3"/>
      <c r="BC1109" s="3"/>
      <c r="BD1109" s="3"/>
      <c r="BE1109" s="3"/>
      <c r="BF1109" s="3"/>
      <c r="BG1109" s="3"/>
      <c r="BH1109" s="3"/>
    </row>
    <row r="1110" spans="16:60" x14ac:dyDescent="0.25">
      <c r="P1110" s="3"/>
      <c r="Q1110" s="3"/>
      <c r="R1110" s="3"/>
      <c r="S1110" s="3"/>
      <c r="T1110" s="3"/>
      <c r="U1110" s="3"/>
      <c r="V1110" s="3"/>
      <c r="W1110" s="3"/>
      <c r="X1110" s="3"/>
      <c r="Y1110" s="3"/>
      <c r="Z1110" s="3"/>
      <c r="AA1110" s="3"/>
      <c r="AB1110" s="3"/>
      <c r="AC1110" s="3"/>
      <c r="AD1110" s="3"/>
      <c r="AE1110" s="3"/>
      <c r="AF1110" s="3"/>
      <c r="AG1110" s="3"/>
      <c r="AH1110" s="3"/>
      <c r="AI1110" s="3"/>
      <c r="AJ1110" s="3"/>
      <c r="AK1110" s="3"/>
      <c r="AL1110" s="3"/>
      <c r="AM1110" s="3"/>
      <c r="AN1110" s="3"/>
      <c r="AO1110" s="3"/>
      <c r="AP1110" s="3"/>
      <c r="AQ1110" s="3"/>
      <c r="AR1110" s="48"/>
      <c r="AS1110" s="3"/>
      <c r="AT1110" s="3"/>
      <c r="AU1110" s="3"/>
      <c r="AV1110" s="3"/>
      <c r="AW1110" s="3"/>
      <c r="AX1110" s="3"/>
      <c r="AY1110" s="3"/>
      <c r="AZ1110" s="3"/>
      <c r="BA1110" s="3"/>
      <c r="BB1110" s="3"/>
      <c r="BC1110" s="3"/>
      <c r="BD1110" s="3"/>
      <c r="BE1110" s="3"/>
      <c r="BF1110" s="3"/>
      <c r="BG1110" s="3"/>
      <c r="BH1110" s="3"/>
    </row>
    <row r="1111" spans="16:60" x14ac:dyDescent="0.25">
      <c r="P1111" s="3"/>
      <c r="Q1111" s="3"/>
      <c r="R1111" s="3"/>
      <c r="S1111" s="3"/>
      <c r="T1111" s="3"/>
      <c r="U1111" s="3"/>
      <c r="V1111" s="3"/>
      <c r="W1111" s="3"/>
      <c r="X1111" s="3"/>
      <c r="Y1111" s="3"/>
      <c r="Z1111" s="3"/>
      <c r="AA1111" s="3"/>
      <c r="AB1111" s="3"/>
      <c r="AC1111" s="3"/>
      <c r="AD1111" s="3"/>
      <c r="AE1111" s="3"/>
      <c r="AF1111" s="3"/>
      <c r="AG1111" s="3"/>
      <c r="AH1111" s="3"/>
      <c r="AI1111" s="3"/>
      <c r="AJ1111" s="3"/>
      <c r="AK1111" s="3"/>
      <c r="AL1111" s="3"/>
      <c r="AM1111" s="3"/>
      <c r="AN1111" s="3"/>
      <c r="AO1111" s="3"/>
      <c r="AP1111" s="3"/>
      <c r="AQ1111" s="3"/>
      <c r="AR1111" s="48"/>
      <c r="AS1111" s="3"/>
      <c r="AT1111" s="3"/>
      <c r="AU1111" s="3"/>
      <c r="AV1111" s="3"/>
      <c r="AW1111" s="3"/>
      <c r="AX1111" s="3"/>
      <c r="AY1111" s="3"/>
      <c r="AZ1111" s="3"/>
      <c r="BA1111" s="3"/>
      <c r="BB1111" s="3"/>
      <c r="BC1111" s="3"/>
      <c r="BD1111" s="3"/>
      <c r="BE1111" s="3"/>
      <c r="BF1111" s="3"/>
      <c r="BG1111" s="3"/>
      <c r="BH1111" s="3"/>
    </row>
    <row r="1112" spans="16:60" x14ac:dyDescent="0.25">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48"/>
      <c r="AS1112" s="3"/>
      <c r="AT1112" s="3"/>
      <c r="AU1112" s="3"/>
      <c r="AV1112" s="3"/>
      <c r="AW1112" s="3"/>
      <c r="AX1112" s="3"/>
      <c r="AY1112" s="3"/>
      <c r="AZ1112" s="3"/>
      <c r="BA1112" s="3"/>
      <c r="BB1112" s="3"/>
      <c r="BC1112" s="3"/>
      <c r="BD1112" s="3"/>
      <c r="BE1112" s="3"/>
      <c r="BF1112" s="3"/>
      <c r="BG1112" s="3"/>
      <c r="BH1112" s="3"/>
    </row>
    <row r="1113" spans="16:60" x14ac:dyDescent="0.25">
      <c r="P1113" s="3"/>
      <c r="Q1113" s="3"/>
      <c r="R1113" s="3"/>
      <c r="S1113" s="3"/>
      <c r="T1113" s="3"/>
      <c r="U1113" s="3"/>
      <c r="V1113" s="3"/>
      <c r="W1113" s="3"/>
      <c r="X1113" s="3"/>
      <c r="Y1113" s="3"/>
      <c r="Z1113" s="3"/>
      <c r="AA1113" s="3"/>
      <c r="AB1113" s="3"/>
      <c r="AC1113" s="3"/>
      <c r="AD1113" s="3"/>
      <c r="AE1113" s="3"/>
      <c r="AF1113" s="3"/>
      <c r="AG1113" s="3"/>
      <c r="AH1113" s="3"/>
      <c r="AI1113" s="3"/>
      <c r="AJ1113" s="3"/>
      <c r="AK1113" s="3"/>
      <c r="AL1113" s="3"/>
      <c r="AM1113" s="3"/>
      <c r="AN1113" s="3"/>
      <c r="AO1113" s="3"/>
      <c r="AP1113" s="3"/>
      <c r="AQ1113" s="3"/>
      <c r="AR1113" s="48"/>
      <c r="AS1113" s="3"/>
      <c r="AT1113" s="3"/>
      <c r="AU1113" s="3"/>
      <c r="AV1113" s="3"/>
      <c r="AW1113" s="3"/>
      <c r="AX1113" s="3"/>
      <c r="AY1113" s="3"/>
      <c r="AZ1113" s="3"/>
      <c r="BA1113" s="3"/>
      <c r="BB1113" s="3"/>
      <c r="BC1113" s="3"/>
      <c r="BD1113" s="3"/>
      <c r="BE1113" s="3"/>
      <c r="BF1113" s="3"/>
      <c r="BG1113" s="3"/>
      <c r="BH1113" s="3"/>
    </row>
    <row r="1114" spans="16:60" x14ac:dyDescent="0.25">
      <c r="P1114" s="3"/>
      <c r="Q1114" s="3"/>
      <c r="R1114" s="3"/>
      <c r="S1114" s="3"/>
      <c r="T1114" s="3"/>
      <c r="U1114" s="3"/>
      <c r="V1114" s="3"/>
      <c r="W1114" s="3"/>
      <c r="X1114" s="3"/>
      <c r="Y1114" s="3"/>
      <c r="Z1114" s="3"/>
      <c r="AA1114" s="3"/>
      <c r="AB1114" s="3"/>
      <c r="AC1114" s="3"/>
      <c r="AD1114" s="3"/>
      <c r="AE1114" s="3"/>
      <c r="AF1114" s="3"/>
      <c r="AG1114" s="3"/>
      <c r="AH1114" s="3"/>
      <c r="AI1114" s="3"/>
      <c r="AJ1114" s="3"/>
      <c r="AK1114" s="3"/>
      <c r="AL1114" s="3"/>
      <c r="AM1114" s="3"/>
      <c r="AN1114" s="3"/>
      <c r="AO1114" s="3"/>
      <c r="AP1114" s="3"/>
      <c r="AQ1114" s="3"/>
      <c r="AR1114" s="48"/>
      <c r="AS1114" s="3"/>
      <c r="AT1114" s="3"/>
      <c r="AU1114" s="3"/>
      <c r="AV1114" s="3"/>
      <c r="AW1114" s="3"/>
      <c r="AX1114" s="3"/>
      <c r="AY1114" s="3"/>
      <c r="AZ1114" s="3"/>
      <c r="BA1114" s="3"/>
      <c r="BB1114" s="3"/>
      <c r="BC1114" s="3"/>
      <c r="BD1114" s="3"/>
      <c r="BE1114" s="3"/>
      <c r="BF1114" s="3"/>
      <c r="BG1114" s="3"/>
      <c r="BH1114" s="3"/>
    </row>
    <row r="1115" spans="16:60" x14ac:dyDescent="0.25">
      <c r="P1115" s="3"/>
      <c r="Q1115" s="3"/>
      <c r="R1115" s="3"/>
      <c r="S1115" s="3"/>
      <c r="T1115" s="3"/>
      <c r="U1115" s="3"/>
      <c r="V1115" s="3"/>
      <c r="W1115" s="3"/>
      <c r="X1115" s="3"/>
      <c r="Y1115" s="3"/>
      <c r="Z1115" s="3"/>
      <c r="AA1115" s="3"/>
      <c r="AB1115" s="3"/>
      <c r="AC1115" s="3"/>
      <c r="AD1115" s="3"/>
      <c r="AE1115" s="3"/>
      <c r="AF1115" s="3"/>
      <c r="AG1115" s="3"/>
      <c r="AH1115" s="3"/>
      <c r="AI1115" s="3"/>
      <c r="AJ1115" s="3"/>
      <c r="AK1115" s="3"/>
      <c r="AL1115" s="3"/>
      <c r="AM1115" s="3"/>
      <c r="AN1115" s="3"/>
      <c r="AO1115" s="3"/>
      <c r="AP1115" s="3"/>
      <c r="AQ1115" s="3"/>
      <c r="AR1115" s="48"/>
      <c r="AS1115" s="3"/>
      <c r="AT1115" s="3"/>
      <c r="AU1115" s="3"/>
      <c r="AV1115" s="3"/>
      <c r="AW1115" s="3"/>
      <c r="AX1115" s="3"/>
      <c r="AY1115" s="3"/>
      <c r="AZ1115" s="3"/>
      <c r="BA1115" s="3"/>
      <c r="BB1115" s="3"/>
      <c r="BC1115" s="3"/>
      <c r="BD1115" s="3"/>
      <c r="BE1115" s="3"/>
      <c r="BF1115" s="3"/>
      <c r="BG1115" s="3"/>
      <c r="BH1115" s="3"/>
    </row>
    <row r="1116" spans="16:60" x14ac:dyDescent="0.25">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48"/>
      <c r="AS1116" s="3"/>
      <c r="AT1116" s="3"/>
      <c r="AU1116" s="3"/>
      <c r="AV1116" s="3"/>
      <c r="AW1116" s="3"/>
      <c r="AX1116" s="3"/>
      <c r="AY1116" s="3"/>
      <c r="AZ1116" s="3"/>
      <c r="BA1116" s="3"/>
      <c r="BB1116" s="3"/>
      <c r="BC1116" s="3"/>
      <c r="BD1116" s="3"/>
      <c r="BE1116" s="3"/>
      <c r="BF1116" s="3"/>
      <c r="BG1116" s="3"/>
      <c r="BH1116" s="3"/>
    </row>
    <row r="1117" spans="16:60" x14ac:dyDescent="0.25">
      <c r="P1117" s="3"/>
      <c r="Q1117" s="3"/>
      <c r="R1117" s="3"/>
      <c r="S1117" s="3"/>
      <c r="T1117" s="3"/>
      <c r="U1117" s="3"/>
      <c r="V1117" s="3"/>
      <c r="W1117" s="3"/>
      <c r="X1117" s="3"/>
      <c r="Y1117" s="3"/>
      <c r="Z1117" s="3"/>
      <c r="AA1117" s="3"/>
      <c r="AB1117" s="3"/>
      <c r="AC1117" s="3"/>
      <c r="AD1117" s="3"/>
      <c r="AE1117" s="3"/>
      <c r="AF1117" s="3"/>
      <c r="AG1117" s="3"/>
      <c r="AH1117" s="3"/>
      <c r="AI1117" s="3"/>
      <c r="AJ1117" s="3"/>
      <c r="AK1117" s="3"/>
      <c r="AL1117" s="3"/>
      <c r="AM1117" s="3"/>
      <c r="AN1117" s="3"/>
      <c r="AO1117" s="3"/>
      <c r="AP1117" s="3"/>
      <c r="AQ1117" s="3"/>
      <c r="AR1117" s="48"/>
      <c r="AS1117" s="3"/>
      <c r="AT1117" s="3"/>
      <c r="AU1117" s="3"/>
      <c r="AV1117" s="3"/>
      <c r="AW1117" s="3"/>
      <c r="AX1117" s="3"/>
      <c r="AY1117" s="3"/>
      <c r="AZ1117" s="3"/>
      <c r="BA1117" s="3"/>
      <c r="BB1117" s="3"/>
      <c r="BC1117" s="3"/>
      <c r="BD1117" s="3"/>
      <c r="BE1117" s="3"/>
      <c r="BF1117" s="3"/>
      <c r="BG1117" s="3"/>
      <c r="BH1117" s="3"/>
    </row>
    <row r="1118" spans="16:60" x14ac:dyDescent="0.25">
      <c r="P1118" s="3"/>
      <c r="Q1118" s="3"/>
      <c r="R1118" s="3"/>
      <c r="S1118" s="3"/>
      <c r="T1118" s="3"/>
      <c r="U1118" s="3"/>
      <c r="V1118" s="3"/>
      <c r="W1118" s="3"/>
      <c r="X1118" s="3"/>
      <c r="Y1118" s="3"/>
      <c r="Z1118" s="3"/>
      <c r="AA1118" s="3"/>
      <c r="AB1118" s="3"/>
      <c r="AC1118" s="3"/>
      <c r="AD1118" s="3"/>
      <c r="AE1118" s="3"/>
      <c r="AF1118" s="3"/>
      <c r="AG1118" s="3"/>
      <c r="AH1118" s="3"/>
      <c r="AI1118" s="3"/>
      <c r="AJ1118" s="3"/>
      <c r="AK1118" s="3"/>
      <c r="AL1118" s="3"/>
      <c r="AM1118" s="3"/>
      <c r="AN1118" s="3"/>
      <c r="AO1118" s="3"/>
      <c r="AP1118" s="3"/>
      <c r="AQ1118" s="3"/>
      <c r="AR1118" s="48"/>
      <c r="AS1118" s="3"/>
      <c r="AT1118" s="3"/>
      <c r="AU1118" s="3"/>
      <c r="AV1118" s="3"/>
      <c r="AW1118" s="3"/>
      <c r="AX1118" s="3"/>
      <c r="AY1118" s="3"/>
      <c r="AZ1118" s="3"/>
      <c r="BA1118" s="3"/>
      <c r="BB1118" s="3"/>
      <c r="BC1118" s="3"/>
      <c r="BD1118" s="3"/>
      <c r="BE1118" s="3"/>
      <c r="BF1118" s="3"/>
      <c r="BG1118" s="3"/>
      <c r="BH1118" s="3"/>
    </row>
    <row r="1119" spans="16:60" x14ac:dyDescent="0.25">
      <c r="P1119" s="3"/>
      <c r="Q1119" s="3"/>
      <c r="R1119" s="3"/>
      <c r="S1119" s="3"/>
      <c r="T1119" s="3"/>
      <c r="U1119" s="3"/>
      <c r="V1119" s="3"/>
      <c r="W1119" s="3"/>
      <c r="X1119" s="3"/>
      <c r="Y1119" s="3"/>
      <c r="Z1119" s="3"/>
      <c r="AA1119" s="3"/>
      <c r="AB1119" s="3"/>
      <c r="AC1119" s="3"/>
      <c r="AD1119" s="3"/>
      <c r="AE1119" s="3"/>
      <c r="AF1119" s="3"/>
      <c r="AG1119" s="3"/>
      <c r="AH1119" s="3"/>
      <c r="AI1119" s="3"/>
      <c r="AJ1119" s="3"/>
      <c r="AK1119" s="3"/>
      <c r="AL1119" s="3"/>
      <c r="AM1119" s="3"/>
      <c r="AN1119" s="3"/>
      <c r="AO1119" s="3"/>
      <c r="AP1119" s="3"/>
      <c r="AQ1119" s="3"/>
      <c r="AR1119" s="48"/>
      <c r="AS1119" s="3"/>
      <c r="AT1119" s="3"/>
      <c r="AU1119" s="3"/>
      <c r="AV1119" s="3"/>
      <c r="AW1119" s="3"/>
      <c r="AX1119" s="3"/>
      <c r="AY1119" s="3"/>
      <c r="AZ1119" s="3"/>
      <c r="BA1119" s="3"/>
      <c r="BB1119" s="3"/>
      <c r="BC1119" s="3"/>
      <c r="BD1119" s="3"/>
      <c r="BE1119" s="3"/>
      <c r="BF1119" s="3"/>
      <c r="BG1119" s="3"/>
      <c r="BH1119" s="3"/>
    </row>
    <row r="1120" spans="16:60" x14ac:dyDescent="0.25">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48"/>
      <c r="AS1120" s="3"/>
      <c r="AT1120" s="3"/>
      <c r="AU1120" s="3"/>
      <c r="AV1120" s="3"/>
      <c r="AW1120" s="3"/>
      <c r="AX1120" s="3"/>
      <c r="AY1120" s="3"/>
      <c r="AZ1120" s="3"/>
      <c r="BA1120" s="3"/>
      <c r="BB1120" s="3"/>
      <c r="BC1120" s="3"/>
      <c r="BD1120" s="3"/>
      <c r="BE1120" s="3"/>
      <c r="BF1120" s="3"/>
      <c r="BG1120" s="3"/>
      <c r="BH1120" s="3"/>
    </row>
    <row r="1121" spans="16:60" x14ac:dyDescent="0.25">
      <c r="P1121" s="3"/>
      <c r="Q1121" s="3"/>
      <c r="R1121" s="3"/>
      <c r="S1121" s="3"/>
      <c r="T1121" s="3"/>
      <c r="U1121" s="3"/>
      <c r="V1121" s="3"/>
      <c r="W1121" s="3"/>
      <c r="X1121" s="3"/>
      <c r="Y1121" s="3"/>
      <c r="Z1121" s="3"/>
      <c r="AA1121" s="3"/>
      <c r="AB1121" s="3"/>
      <c r="AC1121" s="3"/>
      <c r="AD1121" s="3"/>
      <c r="AE1121" s="3"/>
      <c r="AF1121" s="3"/>
      <c r="AG1121" s="3"/>
      <c r="AH1121" s="3"/>
      <c r="AI1121" s="3"/>
      <c r="AJ1121" s="3"/>
      <c r="AK1121" s="3"/>
      <c r="AL1121" s="3"/>
      <c r="AM1121" s="3"/>
      <c r="AN1121" s="3"/>
      <c r="AO1121" s="3"/>
      <c r="AP1121" s="3"/>
      <c r="AQ1121" s="3"/>
      <c r="AR1121" s="48"/>
      <c r="AS1121" s="3"/>
      <c r="AT1121" s="3"/>
      <c r="AU1121" s="3"/>
      <c r="AV1121" s="3"/>
      <c r="AW1121" s="3"/>
      <c r="AX1121" s="3"/>
      <c r="AY1121" s="3"/>
      <c r="AZ1121" s="3"/>
      <c r="BA1121" s="3"/>
      <c r="BB1121" s="3"/>
      <c r="BC1121" s="3"/>
      <c r="BD1121" s="3"/>
      <c r="BE1121" s="3"/>
      <c r="BF1121" s="3"/>
      <c r="BG1121" s="3"/>
      <c r="BH1121" s="3"/>
    </row>
    <row r="1122" spans="16:60" x14ac:dyDescent="0.25">
      <c r="P1122" s="3"/>
      <c r="Q1122" s="3"/>
      <c r="R1122" s="3"/>
      <c r="S1122" s="3"/>
      <c r="T1122" s="3"/>
      <c r="U1122" s="3"/>
      <c r="V1122" s="3"/>
      <c r="W1122" s="3"/>
      <c r="X1122" s="3"/>
      <c r="Y1122" s="3"/>
      <c r="Z1122" s="3"/>
      <c r="AA1122" s="3"/>
      <c r="AB1122" s="3"/>
      <c r="AC1122" s="3"/>
      <c r="AD1122" s="3"/>
      <c r="AE1122" s="3"/>
      <c r="AF1122" s="3"/>
      <c r="AG1122" s="3"/>
      <c r="AH1122" s="3"/>
      <c r="AI1122" s="3"/>
      <c r="AJ1122" s="3"/>
      <c r="AK1122" s="3"/>
      <c r="AL1122" s="3"/>
      <c r="AM1122" s="3"/>
      <c r="AN1122" s="3"/>
      <c r="AO1122" s="3"/>
      <c r="AP1122" s="3"/>
      <c r="AQ1122" s="3"/>
      <c r="AR1122" s="48"/>
      <c r="AS1122" s="3"/>
      <c r="AT1122" s="3"/>
      <c r="AU1122" s="3"/>
      <c r="AV1122" s="3"/>
      <c r="AW1122" s="3"/>
      <c r="AX1122" s="3"/>
      <c r="AY1122" s="3"/>
      <c r="AZ1122" s="3"/>
      <c r="BA1122" s="3"/>
      <c r="BB1122" s="3"/>
      <c r="BC1122" s="3"/>
      <c r="BD1122" s="3"/>
      <c r="BE1122" s="3"/>
      <c r="BF1122" s="3"/>
      <c r="BG1122" s="3"/>
      <c r="BH1122" s="3"/>
    </row>
    <row r="1123" spans="16:60" x14ac:dyDescent="0.25">
      <c r="P1123" s="3"/>
      <c r="Q1123" s="3"/>
      <c r="R1123" s="3"/>
      <c r="S1123" s="3"/>
      <c r="T1123" s="3"/>
      <c r="U1123" s="3"/>
      <c r="V1123" s="3"/>
      <c r="W1123" s="3"/>
      <c r="X1123" s="3"/>
      <c r="Y1123" s="3"/>
      <c r="Z1123" s="3"/>
      <c r="AA1123" s="3"/>
      <c r="AB1123" s="3"/>
      <c r="AC1123" s="3"/>
      <c r="AD1123" s="3"/>
      <c r="AE1123" s="3"/>
      <c r="AF1123" s="3"/>
      <c r="AG1123" s="3"/>
      <c r="AH1123" s="3"/>
      <c r="AI1123" s="3"/>
      <c r="AJ1123" s="3"/>
      <c r="AK1123" s="3"/>
      <c r="AL1123" s="3"/>
      <c r="AM1123" s="3"/>
      <c r="AN1123" s="3"/>
      <c r="AO1123" s="3"/>
      <c r="AP1123" s="3"/>
      <c r="AQ1123" s="3"/>
      <c r="AR1123" s="48"/>
      <c r="AS1123" s="3"/>
      <c r="AT1123" s="3"/>
      <c r="AU1123" s="3"/>
      <c r="AV1123" s="3"/>
      <c r="AW1123" s="3"/>
      <c r="AX1123" s="3"/>
      <c r="AY1123" s="3"/>
      <c r="AZ1123" s="3"/>
      <c r="BA1123" s="3"/>
      <c r="BB1123" s="3"/>
      <c r="BC1123" s="3"/>
      <c r="BD1123" s="3"/>
      <c r="BE1123" s="3"/>
      <c r="BF1123" s="3"/>
      <c r="BG1123" s="3"/>
      <c r="BH1123" s="3"/>
    </row>
    <row r="1124" spans="16:60" x14ac:dyDescent="0.25">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48"/>
      <c r="AS1124" s="3"/>
      <c r="AT1124" s="3"/>
      <c r="AU1124" s="3"/>
      <c r="AV1124" s="3"/>
      <c r="AW1124" s="3"/>
      <c r="AX1124" s="3"/>
      <c r="AY1124" s="3"/>
      <c r="AZ1124" s="3"/>
      <c r="BA1124" s="3"/>
      <c r="BB1124" s="3"/>
      <c r="BC1124" s="3"/>
      <c r="BD1124" s="3"/>
      <c r="BE1124" s="3"/>
      <c r="BF1124" s="3"/>
      <c r="BG1124" s="3"/>
      <c r="BH1124" s="3"/>
    </row>
    <row r="1125" spans="16:60" x14ac:dyDescent="0.25">
      <c r="P1125" s="3"/>
      <c r="Q1125" s="3"/>
      <c r="R1125" s="3"/>
      <c r="S1125" s="3"/>
      <c r="T1125" s="3"/>
      <c r="U1125" s="3"/>
      <c r="V1125" s="3"/>
      <c r="W1125" s="3"/>
      <c r="X1125" s="3"/>
      <c r="Y1125" s="3"/>
      <c r="Z1125" s="3"/>
      <c r="AA1125" s="3"/>
      <c r="AB1125" s="3"/>
      <c r="AC1125" s="3"/>
      <c r="AD1125" s="3"/>
      <c r="AE1125" s="3"/>
      <c r="AF1125" s="3"/>
      <c r="AG1125" s="3"/>
      <c r="AH1125" s="3"/>
      <c r="AI1125" s="3"/>
      <c r="AJ1125" s="3"/>
      <c r="AK1125" s="3"/>
      <c r="AL1125" s="3"/>
      <c r="AM1125" s="3"/>
      <c r="AN1125" s="3"/>
      <c r="AO1125" s="3"/>
      <c r="AP1125" s="3"/>
      <c r="AQ1125" s="3"/>
      <c r="AR1125" s="48"/>
      <c r="AS1125" s="3"/>
      <c r="AT1125" s="3"/>
      <c r="AU1125" s="3"/>
      <c r="AV1125" s="3"/>
      <c r="AW1125" s="3"/>
      <c r="AX1125" s="3"/>
      <c r="AY1125" s="3"/>
      <c r="AZ1125" s="3"/>
      <c r="BA1125" s="3"/>
      <c r="BB1125" s="3"/>
      <c r="BC1125" s="3"/>
      <c r="BD1125" s="3"/>
      <c r="BE1125" s="3"/>
      <c r="BF1125" s="3"/>
      <c r="BG1125" s="3"/>
      <c r="BH1125" s="3"/>
    </row>
    <row r="1126" spans="16:60" x14ac:dyDescent="0.25">
      <c r="P1126" s="3"/>
      <c r="Q1126" s="3"/>
      <c r="R1126" s="3"/>
      <c r="S1126" s="3"/>
      <c r="T1126" s="3"/>
      <c r="U1126" s="3"/>
      <c r="V1126" s="3"/>
      <c r="W1126" s="3"/>
      <c r="X1126" s="3"/>
      <c r="Y1126" s="3"/>
      <c r="Z1126" s="3"/>
      <c r="AA1126" s="3"/>
      <c r="AB1126" s="3"/>
      <c r="AC1126" s="3"/>
      <c r="AD1126" s="3"/>
      <c r="AE1126" s="3"/>
      <c r="AF1126" s="3"/>
      <c r="AG1126" s="3"/>
      <c r="AH1126" s="3"/>
      <c r="AI1126" s="3"/>
      <c r="AJ1126" s="3"/>
      <c r="AK1126" s="3"/>
      <c r="AL1126" s="3"/>
      <c r="AM1126" s="3"/>
      <c r="AN1126" s="3"/>
      <c r="AO1126" s="3"/>
      <c r="AP1126" s="3"/>
      <c r="AQ1126" s="3"/>
      <c r="AR1126" s="48"/>
      <c r="AS1126" s="3"/>
      <c r="AT1126" s="3"/>
      <c r="AU1126" s="3"/>
      <c r="AV1126" s="3"/>
      <c r="AW1126" s="3"/>
      <c r="AX1126" s="3"/>
      <c r="AY1126" s="3"/>
      <c r="AZ1126" s="3"/>
      <c r="BA1126" s="3"/>
      <c r="BB1126" s="3"/>
      <c r="BC1126" s="3"/>
      <c r="BD1126" s="3"/>
      <c r="BE1126" s="3"/>
      <c r="BF1126" s="3"/>
      <c r="BG1126" s="3"/>
      <c r="BH1126" s="3"/>
    </row>
    <row r="1127" spans="16:60" x14ac:dyDescent="0.25">
      <c r="P1127" s="3"/>
      <c r="Q1127" s="3"/>
      <c r="R1127" s="3"/>
      <c r="S1127" s="3"/>
      <c r="T1127" s="3"/>
      <c r="U1127" s="3"/>
      <c r="V1127" s="3"/>
      <c r="W1127" s="3"/>
      <c r="X1127" s="3"/>
      <c r="Y1127" s="3"/>
      <c r="Z1127" s="3"/>
      <c r="AA1127" s="3"/>
      <c r="AB1127" s="3"/>
      <c r="AC1127" s="3"/>
      <c r="AD1127" s="3"/>
      <c r="AE1127" s="3"/>
      <c r="AF1127" s="3"/>
      <c r="AG1127" s="3"/>
      <c r="AH1127" s="3"/>
      <c r="AI1127" s="3"/>
      <c r="AJ1127" s="3"/>
      <c r="AK1127" s="3"/>
      <c r="AL1127" s="3"/>
      <c r="AM1127" s="3"/>
      <c r="AN1127" s="3"/>
      <c r="AO1127" s="3"/>
      <c r="AP1127" s="3"/>
      <c r="AQ1127" s="3"/>
      <c r="AR1127" s="48"/>
      <c r="AS1127" s="3"/>
      <c r="AT1127" s="3"/>
      <c r="AU1127" s="3"/>
      <c r="AV1127" s="3"/>
      <c r="AW1127" s="3"/>
      <c r="AX1127" s="3"/>
      <c r="AY1127" s="3"/>
      <c r="AZ1127" s="3"/>
      <c r="BA1127" s="3"/>
      <c r="BB1127" s="3"/>
      <c r="BC1127" s="3"/>
      <c r="BD1127" s="3"/>
      <c r="BE1127" s="3"/>
      <c r="BF1127" s="3"/>
      <c r="BG1127" s="3"/>
      <c r="BH1127" s="3"/>
    </row>
    <row r="1128" spans="16:60" x14ac:dyDescent="0.25">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48"/>
      <c r="AS1128" s="3"/>
      <c r="AT1128" s="3"/>
      <c r="AU1128" s="3"/>
      <c r="AV1128" s="3"/>
      <c r="AW1128" s="3"/>
      <c r="AX1128" s="3"/>
      <c r="AY1128" s="3"/>
      <c r="AZ1128" s="3"/>
      <c r="BA1128" s="3"/>
      <c r="BB1128" s="3"/>
      <c r="BC1128" s="3"/>
      <c r="BD1128" s="3"/>
      <c r="BE1128" s="3"/>
      <c r="BF1128" s="3"/>
      <c r="BG1128" s="3"/>
      <c r="BH1128" s="3"/>
    </row>
    <row r="1129" spans="16:60" x14ac:dyDescent="0.25">
      <c r="P1129" s="3"/>
      <c r="Q1129" s="3"/>
      <c r="R1129" s="3"/>
      <c r="S1129" s="3"/>
      <c r="T1129" s="3"/>
      <c r="U1129" s="3"/>
      <c r="V1129" s="3"/>
      <c r="W1129" s="3"/>
      <c r="X1129" s="3"/>
      <c r="Y1129" s="3"/>
      <c r="Z1129" s="3"/>
      <c r="AA1129" s="3"/>
      <c r="AB1129" s="3"/>
      <c r="AC1129" s="3"/>
      <c r="AD1129" s="3"/>
      <c r="AE1129" s="3"/>
      <c r="AF1129" s="3"/>
      <c r="AG1129" s="3"/>
      <c r="AH1129" s="3"/>
      <c r="AI1129" s="3"/>
      <c r="AJ1129" s="3"/>
      <c r="AK1129" s="3"/>
      <c r="AL1129" s="3"/>
      <c r="AM1129" s="3"/>
      <c r="AN1129" s="3"/>
      <c r="AO1129" s="3"/>
      <c r="AP1129" s="3"/>
      <c r="AQ1129" s="3"/>
      <c r="AR1129" s="48"/>
      <c r="AS1129" s="3"/>
      <c r="AT1129" s="3"/>
      <c r="AU1129" s="3"/>
      <c r="AV1129" s="3"/>
      <c r="AW1129" s="3"/>
      <c r="AX1129" s="3"/>
      <c r="AY1129" s="3"/>
      <c r="AZ1129" s="3"/>
      <c r="BA1129" s="3"/>
      <c r="BB1129" s="3"/>
      <c r="BC1129" s="3"/>
      <c r="BD1129" s="3"/>
      <c r="BE1129" s="3"/>
      <c r="BF1129" s="3"/>
      <c r="BG1129" s="3"/>
      <c r="BH1129" s="3"/>
    </row>
    <row r="1130" spans="16:60" x14ac:dyDescent="0.25">
      <c r="P1130" s="3"/>
      <c r="Q1130" s="3"/>
      <c r="R1130" s="3"/>
      <c r="S1130" s="3"/>
      <c r="T1130" s="3"/>
      <c r="U1130" s="3"/>
      <c r="V1130" s="3"/>
      <c r="W1130" s="3"/>
      <c r="X1130" s="3"/>
      <c r="Y1130" s="3"/>
      <c r="Z1130" s="3"/>
      <c r="AA1130" s="3"/>
      <c r="AB1130" s="3"/>
      <c r="AC1130" s="3"/>
      <c r="AD1130" s="3"/>
      <c r="AE1130" s="3"/>
      <c r="AF1130" s="3"/>
      <c r="AG1130" s="3"/>
      <c r="AH1130" s="3"/>
      <c r="AI1130" s="3"/>
      <c r="AJ1130" s="3"/>
      <c r="AK1130" s="3"/>
      <c r="AL1130" s="3"/>
      <c r="AM1130" s="3"/>
      <c r="AN1130" s="3"/>
      <c r="AO1130" s="3"/>
      <c r="AP1130" s="3"/>
      <c r="AQ1130" s="3"/>
      <c r="AR1130" s="48"/>
      <c r="AS1130" s="3"/>
      <c r="AT1130" s="3"/>
      <c r="AU1130" s="3"/>
      <c r="AV1130" s="3"/>
      <c r="AW1130" s="3"/>
      <c r="AX1130" s="3"/>
      <c r="AY1130" s="3"/>
      <c r="AZ1130" s="3"/>
      <c r="BA1130" s="3"/>
      <c r="BB1130" s="3"/>
      <c r="BC1130" s="3"/>
      <c r="BD1130" s="3"/>
      <c r="BE1130" s="3"/>
      <c r="BF1130" s="3"/>
      <c r="BG1130" s="3"/>
      <c r="BH1130" s="3"/>
    </row>
    <row r="1131" spans="16:60" x14ac:dyDescent="0.25">
      <c r="P1131" s="3"/>
      <c r="Q1131" s="3"/>
      <c r="R1131" s="3"/>
      <c r="S1131" s="3"/>
      <c r="T1131" s="3"/>
      <c r="U1131" s="3"/>
      <c r="V1131" s="3"/>
      <c r="W1131" s="3"/>
      <c r="X1131" s="3"/>
      <c r="Y1131" s="3"/>
      <c r="Z1131" s="3"/>
      <c r="AA1131" s="3"/>
      <c r="AB1131" s="3"/>
      <c r="AC1131" s="3"/>
      <c r="AD1131" s="3"/>
      <c r="AE1131" s="3"/>
      <c r="AF1131" s="3"/>
      <c r="AG1131" s="3"/>
      <c r="AH1131" s="3"/>
      <c r="AI1131" s="3"/>
      <c r="AJ1131" s="3"/>
      <c r="AK1131" s="3"/>
      <c r="AL1131" s="3"/>
      <c r="AM1131" s="3"/>
      <c r="AN1131" s="3"/>
      <c r="AO1131" s="3"/>
      <c r="AP1131" s="3"/>
      <c r="AQ1131" s="3"/>
      <c r="AR1131" s="48"/>
      <c r="AS1131" s="3"/>
      <c r="AT1131" s="3"/>
      <c r="AU1131" s="3"/>
      <c r="AV1131" s="3"/>
      <c r="AW1131" s="3"/>
      <c r="AX1131" s="3"/>
      <c r="AY1131" s="3"/>
      <c r="AZ1131" s="3"/>
      <c r="BA1131" s="3"/>
      <c r="BB1131" s="3"/>
      <c r="BC1131" s="3"/>
      <c r="BD1131" s="3"/>
      <c r="BE1131" s="3"/>
      <c r="BF1131" s="3"/>
      <c r="BG1131" s="3"/>
      <c r="BH1131" s="3"/>
    </row>
    <row r="1132" spans="16:60" x14ac:dyDescent="0.25">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48"/>
      <c r="AS1132" s="3"/>
      <c r="AT1132" s="3"/>
      <c r="AU1132" s="3"/>
      <c r="AV1132" s="3"/>
      <c r="AW1132" s="3"/>
      <c r="AX1132" s="3"/>
      <c r="AY1132" s="3"/>
      <c r="AZ1132" s="3"/>
      <c r="BA1132" s="3"/>
      <c r="BB1132" s="3"/>
      <c r="BC1132" s="3"/>
      <c r="BD1132" s="3"/>
      <c r="BE1132" s="3"/>
      <c r="BF1132" s="3"/>
      <c r="BG1132" s="3"/>
      <c r="BH1132" s="3"/>
    </row>
    <row r="1133" spans="16:60" x14ac:dyDescent="0.25">
      <c r="P1133" s="3"/>
      <c r="Q1133" s="3"/>
      <c r="R1133" s="3"/>
      <c r="S1133" s="3"/>
      <c r="T1133" s="3"/>
      <c r="U1133" s="3"/>
      <c r="V1133" s="3"/>
      <c r="W1133" s="3"/>
      <c r="X1133" s="3"/>
      <c r="Y1133" s="3"/>
      <c r="Z1133" s="3"/>
      <c r="AA1133" s="3"/>
      <c r="AB1133" s="3"/>
      <c r="AC1133" s="3"/>
      <c r="AD1133" s="3"/>
      <c r="AE1133" s="3"/>
      <c r="AF1133" s="3"/>
      <c r="AG1133" s="3"/>
      <c r="AH1133" s="3"/>
      <c r="AI1133" s="3"/>
      <c r="AJ1133" s="3"/>
      <c r="AK1133" s="3"/>
      <c r="AL1133" s="3"/>
      <c r="AM1133" s="3"/>
      <c r="AN1133" s="3"/>
      <c r="AO1133" s="3"/>
      <c r="AP1133" s="3"/>
      <c r="AQ1133" s="3"/>
      <c r="AR1133" s="48"/>
      <c r="AS1133" s="3"/>
      <c r="AT1133" s="3"/>
      <c r="AU1133" s="3"/>
      <c r="AV1133" s="3"/>
      <c r="AW1133" s="3"/>
      <c r="AX1133" s="3"/>
      <c r="AY1133" s="3"/>
      <c r="AZ1133" s="3"/>
      <c r="BA1133" s="3"/>
      <c r="BB1133" s="3"/>
      <c r="BC1133" s="3"/>
      <c r="BD1133" s="3"/>
      <c r="BE1133" s="3"/>
      <c r="BF1133" s="3"/>
      <c r="BG1133" s="3"/>
      <c r="BH1133" s="3"/>
    </row>
    <row r="1134" spans="16:60" x14ac:dyDescent="0.25">
      <c r="P1134" s="3"/>
      <c r="Q1134" s="3"/>
      <c r="R1134" s="3"/>
      <c r="S1134" s="3"/>
      <c r="T1134" s="3"/>
      <c r="U1134" s="3"/>
      <c r="V1134" s="3"/>
      <c r="W1134" s="3"/>
      <c r="X1134" s="3"/>
      <c r="Y1134" s="3"/>
      <c r="Z1134" s="3"/>
      <c r="AA1134" s="3"/>
      <c r="AB1134" s="3"/>
      <c r="AC1134" s="3"/>
      <c r="AD1134" s="3"/>
      <c r="AE1134" s="3"/>
      <c r="AF1134" s="3"/>
      <c r="AG1134" s="3"/>
      <c r="AH1134" s="3"/>
      <c r="AI1134" s="3"/>
      <c r="AJ1134" s="3"/>
      <c r="AK1134" s="3"/>
      <c r="AL1134" s="3"/>
      <c r="AM1134" s="3"/>
      <c r="AN1134" s="3"/>
      <c r="AO1134" s="3"/>
      <c r="AP1134" s="3"/>
      <c r="AQ1134" s="3"/>
      <c r="AR1134" s="48"/>
      <c r="AS1134" s="3"/>
      <c r="AT1134" s="3"/>
      <c r="AU1134" s="3"/>
      <c r="AV1134" s="3"/>
      <c r="AW1134" s="3"/>
      <c r="AX1134" s="3"/>
      <c r="AY1134" s="3"/>
      <c r="AZ1134" s="3"/>
      <c r="BA1134" s="3"/>
      <c r="BB1134" s="3"/>
      <c r="BC1134" s="3"/>
      <c r="BD1134" s="3"/>
      <c r="BE1134" s="3"/>
      <c r="BF1134" s="3"/>
      <c r="BG1134" s="3"/>
      <c r="BH1134" s="3"/>
    </row>
    <row r="1135" spans="16:60" x14ac:dyDescent="0.25">
      <c r="P1135" s="3"/>
      <c r="Q1135" s="3"/>
      <c r="R1135" s="3"/>
      <c r="S1135" s="3"/>
      <c r="T1135" s="3"/>
      <c r="U1135" s="3"/>
      <c r="V1135" s="3"/>
      <c r="W1135" s="3"/>
      <c r="X1135" s="3"/>
      <c r="Y1135" s="3"/>
      <c r="Z1135" s="3"/>
      <c r="AA1135" s="3"/>
      <c r="AB1135" s="3"/>
      <c r="AC1135" s="3"/>
      <c r="AD1135" s="3"/>
      <c r="AE1135" s="3"/>
      <c r="AF1135" s="3"/>
      <c r="AG1135" s="3"/>
      <c r="AH1135" s="3"/>
      <c r="AI1135" s="3"/>
      <c r="AJ1135" s="3"/>
      <c r="AK1135" s="3"/>
      <c r="AL1135" s="3"/>
      <c r="AM1135" s="3"/>
      <c r="AN1135" s="3"/>
      <c r="AO1135" s="3"/>
      <c r="AP1135" s="3"/>
      <c r="AQ1135" s="3"/>
      <c r="AR1135" s="48"/>
      <c r="AS1135" s="3"/>
      <c r="AT1135" s="3"/>
      <c r="AU1135" s="3"/>
      <c r="AV1135" s="3"/>
      <c r="AW1135" s="3"/>
      <c r="AX1135" s="3"/>
      <c r="AY1135" s="3"/>
      <c r="AZ1135" s="3"/>
      <c r="BA1135" s="3"/>
      <c r="BB1135" s="3"/>
      <c r="BC1135" s="3"/>
      <c r="BD1135" s="3"/>
      <c r="BE1135" s="3"/>
      <c r="BF1135" s="3"/>
      <c r="BG1135" s="3"/>
      <c r="BH1135" s="3"/>
    </row>
    <row r="1136" spans="16:60" x14ac:dyDescent="0.25">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48"/>
      <c r="AS1136" s="3"/>
      <c r="AT1136" s="3"/>
      <c r="AU1136" s="3"/>
      <c r="AV1136" s="3"/>
      <c r="AW1136" s="3"/>
      <c r="AX1136" s="3"/>
      <c r="AY1136" s="3"/>
      <c r="AZ1136" s="3"/>
      <c r="BA1136" s="3"/>
      <c r="BB1136" s="3"/>
      <c r="BC1136" s="3"/>
      <c r="BD1136" s="3"/>
      <c r="BE1136" s="3"/>
      <c r="BF1136" s="3"/>
      <c r="BG1136" s="3"/>
      <c r="BH1136" s="3"/>
    </row>
    <row r="1137" spans="16:60" x14ac:dyDescent="0.25">
      <c r="P1137" s="3"/>
      <c r="Q1137" s="3"/>
      <c r="R1137" s="3"/>
      <c r="S1137" s="3"/>
      <c r="T1137" s="3"/>
      <c r="U1137" s="3"/>
      <c r="V1137" s="3"/>
      <c r="W1137" s="3"/>
      <c r="X1137" s="3"/>
      <c r="Y1137" s="3"/>
      <c r="Z1137" s="3"/>
      <c r="AA1137" s="3"/>
      <c r="AB1137" s="3"/>
      <c r="AC1137" s="3"/>
      <c r="AD1137" s="3"/>
      <c r="AE1137" s="3"/>
      <c r="AF1137" s="3"/>
      <c r="AG1137" s="3"/>
      <c r="AH1137" s="3"/>
      <c r="AI1137" s="3"/>
      <c r="AJ1137" s="3"/>
      <c r="AK1137" s="3"/>
      <c r="AL1137" s="3"/>
      <c r="AM1137" s="3"/>
      <c r="AN1137" s="3"/>
      <c r="AO1137" s="3"/>
      <c r="AP1137" s="3"/>
      <c r="AQ1137" s="3"/>
      <c r="AR1137" s="48"/>
      <c r="AS1137" s="3"/>
      <c r="AT1137" s="3"/>
      <c r="AU1137" s="3"/>
      <c r="AV1137" s="3"/>
      <c r="AW1137" s="3"/>
      <c r="AX1137" s="3"/>
      <c r="AY1137" s="3"/>
      <c r="AZ1137" s="3"/>
      <c r="BA1137" s="3"/>
      <c r="BB1137" s="3"/>
      <c r="BC1137" s="3"/>
      <c r="BD1137" s="3"/>
      <c r="BE1137" s="3"/>
      <c r="BF1137" s="3"/>
      <c r="BG1137" s="3"/>
      <c r="BH1137" s="3"/>
    </row>
    <row r="1138" spans="16:60" x14ac:dyDescent="0.25">
      <c r="P1138" s="3"/>
      <c r="Q1138" s="3"/>
      <c r="R1138" s="3"/>
      <c r="S1138" s="3"/>
      <c r="T1138" s="3"/>
      <c r="U1138" s="3"/>
      <c r="V1138" s="3"/>
      <c r="W1138" s="3"/>
      <c r="X1138" s="3"/>
      <c r="Y1138" s="3"/>
      <c r="Z1138" s="3"/>
      <c r="AA1138" s="3"/>
      <c r="AB1138" s="3"/>
      <c r="AC1138" s="3"/>
      <c r="AD1138" s="3"/>
      <c r="AE1138" s="3"/>
      <c r="AF1138" s="3"/>
      <c r="AG1138" s="3"/>
      <c r="AH1138" s="3"/>
      <c r="AI1138" s="3"/>
      <c r="AJ1138" s="3"/>
      <c r="AK1138" s="3"/>
      <c r="AL1138" s="3"/>
      <c r="AM1138" s="3"/>
      <c r="AN1138" s="3"/>
      <c r="AO1138" s="3"/>
      <c r="AP1138" s="3"/>
      <c r="AQ1138" s="3"/>
      <c r="AR1138" s="48"/>
      <c r="AS1138" s="3"/>
      <c r="AT1138" s="3"/>
      <c r="AU1138" s="3"/>
      <c r="AV1138" s="3"/>
      <c r="AW1138" s="3"/>
      <c r="AX1138" s="3"/>
      <c r="AY1138" s="3"/>
      <c r="AZ1138" s="3"/>
      <c r="BA1138" s="3"/>
      <c r="BB1138" s="3"/>
      <c r="BC1138" s="3"/>
      <c r="BD1138" s="3"/>
      <c r="BE1138" s="3"/>
      <c r="BF1138" s="3"/>
      <c r="BG1138" s="3"/>
      <c r="BH1138" s="3"/>
    </row>
    <row r="1139" spans="16:60" x14ac:dyDescent="0.25">
      <c r="P1139" s="3"/>
      <c r="Q1139" s="3"/>
      <c r="R1139" s="3"/>
      <c r="S1139" s="3"/>
      <c r="T1139" s="3"/>
      <c r="U1139" s="3"/>
      <c r="V1139" s="3"/>
      <c r="W1139" s="3"/>
      <c r="X1139" s="3"/>
      <c r="Y1139" s="3"/>
      <c r="Z1139" s="3"/>
      <c r="AA1139" s="3"/>
      <c r="AB1139" s="3"/>
      <c r="AC1139" s="3"/>
      <c r="AD1139" s="3"/>
      <c r="AE1139" s="3"/>
      <c r="AF1139" s="3"/>
      <c r="AG1139" s="3"/>
      <c r="AH1139" s="3"/>
      <c r="AI1139" s="3"/>
      <c r="AJ1139" s="3"/>
      <c r="AK1139" s="3"/>
      <c r="AL1139" s="3"/>
      <c r="AM1139" s="3"/>
      <c r="AN1139" s="3"/>
      <c r="AO1139" s="3"/>
      <c r="AP1139" s="3"/>
      <c r="AQ1139" s="3"/>
      <c r="AR1139" s="48"/>
      <c r="AS1139" s="3"/>
      <c r="AT1139" s="3"/>
      <c r="AU1139" s="3"/>
      <c r="AV1139" s="3"/>
      <c r="AW1139" s="3"/>
      <c r="AX1139" s="3"/>
      <c r="AY1139" s="3"/>
      <c r="AZ1139" s="3"/>
      <c r="BA1139" s="3"/>
      <c r="BB1139" s="3"/>
      <c r="BC1139" s="3"/>
      <c r="BD1139" s="3"/>
      <c r="BE1139" s="3"/>
      <c r="BF1139" s="3"/>
      <c r="BG1139" s="3"/>
      <c r="BH1139" s="3"/>
    </row>
    <row r="1140" spans="16:60" x14ac:dyDescent="0.25">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48"/>
      <c r="AS1140" s="3"/>
      <c r="AT1140" s="3"/>
      <c r="AU1140" s="3"/>
      <c r="AV1140" s="3"/>
      <c r="AW1140" s="3"/>
      <c r="AX1140" s="3"/>
      <c r="AY1140" s="3"/>
      <c r="AZ1140" s="3"/>
      <c r="BA1140" s="3"/>
      <c r="BB1140" s="3"/>
      <c r="BC1140" s="3"/>
      <c r="BD1140" s="3"/>
      <c r="BE1140" s="3"/>
      <c r="BF1140" s="3"/>
      <c r="BG1140" s="3"/>
      <c r="BH1140" s="3"/>
    </row>
    <row r="1141" spans="16:60" x14ac:dyDescent="0.25">
      <c r="P1141" s="3"/>
      <c r="Q1141" s="3"/>
      <c r="R1141" s="3"/>
      <c r="S1141" s="3"/>
      <c r="T1141" s="3"/>
      <c r="U1141" s="3"/>
      <c r="V1141" s="3"/>
      <c r="W1141" s="3"/>
      <c r="X1141" s="3"/>
      <c r="Y1141" s="3"/>
      <c r="Z1141" s="3"/>
      <c r="AA1141" s="3"/>
      <c r="AB1141" s="3"/>
      <c r="AC1141" s="3"/>
      <c r="AD1141" s="3"/>
      <c r="AE1141" s="3"/>
      <c r="AF1141" s="3"/>
      <c r="AG1141" s="3"/>
      <c r="AH1141" s="3"/>
      <c r="AI1141" s="3"/>
      <c r="AJ1141" s="3"/>
      <c r="AK1141" s="3"/>
      <c r="AL1141" s="3"/>
      <c r="AM1141" s="3"/>
      <c r="AN1141" s="3"/>
      <c r="AO1141" s="3"/>
      <c r="AP1141" s="3"/>
      <c r="AQ1141" s="3"/>
      <c r="AR1141" s="48"/>
      <c r="AS1141" s="3"/>
      <c r="AT1141" s="3"/>
      <c r="AU1141" s="3"/>
      <c r="AV1141" s="3"/>
      <c r="AW1141" s="3"/>
      <c r="AX1141" s="3"/>
      <c r="AY1141" s="3"/>
      <c r="AZ1141" s="3"/>
      <c r="BA1141" s="3"/>
      <c r="BB1141" s="3"/>
      <c r="BC1141" s="3"/>
      <c r="BD1141" s="3"/>
      <c r="BE1141" s="3"/>
      <c r="BF1141" s="3"/>
      <c r="BG1141" s="3"/>
      <c r="BH1141" s="3"/>
    </row>
    <row r="1142" spans="16:60" x14ac:dyDescent="0.25">
      <c r="P1142" s="3"/>
      <c r="Q1142" s="3"/>
      <c r="R1142" s="3"/>
      <c r="S1142" s="3"/>
      <c r="T1142" s="3"/>
      <c r="U1142" s="3"/>
      <c r="V1142" s="3"/>
      <c r="W1142" s="3"/>
      <c r="X1142" s="3"/>
      <c r="Y1142" s="3"/>
      <c r="Z1142" s="3"/>
      <c r="AA1142" s="3"/>
      <c r="AB1142" s="3"/>
      <c r="AC1142" s="3"/>
      <c r="AD1142" s="3"/>
      <c r="AE1142" s="3"/>
      <c r="AF1142" s="3"/>
      <c r="AG1142" s="3"/>
      <c r="AH1142" s="3"/>
      <c r="AI1142" s="3"/>
      <c r="AJ1142" s="3"/>
      <c r="AK1142" s="3"/>
      <c r="AL1142" s="3"/>
      <c r="AM1142" s="3"/>
      <c r="AN1142" s="3"/>
      <c r="AO1142" s="3"/>
      <c r="AP1142" s="3"/>
      <c r="AQ1142" s="3"/>
      <c r="AR1142" s="48"/>
      <c r="AS1142" s="3"/>
      <c r="AT1142" s="3"/>
      <c r="AU1142" s="3"/>
      <c r="AV1142" s="3"/>
      <c r="AW1142" s="3"/>
      <c r="AX1142" s="3"/>
      <c r="AY1142" s="3"/>
      <c r="AZ1142" s="3"/>
      <c r="BA1142" s="3"/>
      <c r="BB1142" s="3"/>
      <c r="BC1142" s="3"/>
      <c r="BD1142" s="3"/>
      <c r="BE1142" s="3"/>
      <c r="BF1142" s="3"/>
      <c r="BG1142" s="3"/>
      <c r="BH1142" s="3"/>
    </row>
    <row r="1143" spans="16:60" x14ac:dyDescent="0.25">
      <c r="P1143" s="3"/>
      <c r="Q1143" s="3"/>
      <c r="R1143" s="3"/>
      <c r="S1143" s="3"/>
      <c r="T1143" s="3"/>
      <c r="U1143" s="3"/>
      <c r="V1143" s="3"/>
      <c r="W1143" s="3"/>
      <c r="X1143" s="3"/>
      <c r="Y1143" s="3"/>
      <c r="Z1143" s="3"/>
      <c r="AA1143" s="3"/>
      <c r="AB1143" s="3"/>
      <c r="AC1143" s="3"/>
      <c r="AD1143" s="3"/>
      <c r="AE1143" s="3"/>
      <c r="AF1143" s="3"/>
      <c r="AG1143" s="3"/>
      <c r="AH1143" s="3"/>
      <c r="AI1143" s="3"/>
      <c r="AJ1143" s="3"/>
      <c r="AK1143" s="3"/>
      <c r="AL1143" s="3"/>
      <c r="AM1143" s="3"/>
      <c r="AN1143" s="3"/>
      <c r="AO1143" s="3"/>
      <c r="AP1143" s="3"/>
      <c r="AQ1143" s="3"/>
      <c r="AR1143" s="48"/>
      <c r="AS1143" s="3"/>
      <c r="AT1143" s="3"/>
      <c r="AU1143" s="3"/>
      <c r="AV1143" s="3"/>
      <c r="AW1143" s="3"/>
      <c r="AX1143" s="3"/>
      <c r="AY1143" s="3"/>
      <c r="AZ1143" s="3"/>
      <c r="BA1143" s="3"/>
      <c r="BB1143" s="3"/>
      <c r="BC1143" s="3"/>
      <c r="BD1143" s="3"/>
      <c r="BE1143" s="3"/>
      <c r="BF1143" s="3"/>
      <c r="BG1143" s="3"/>
      <c r="BH1143" s="3"/>
    </row>
    <row r="1144" spans="16:60" x14ac:dyDescent="0.25">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48"/>
      <c r="AS1144" s="3"/>
      <c r="AT1144" s="3"/>
      <c r="AU1144" s="3"/>
      <c r="AV1144" s="3"/>
      <c r="AW1144" s="3"/>
      <c r="AX1144" s="3"/>
      <c r="AY1144" s="3"/>
      <c r="AZ1144" s="3"/>
      <c r="BA1144" s="3"/>
      <c r="BB1144" s="3"/>
      <c r="BC1144" s="3"/>
      <c r="BD1144" s="3"/>
      <c r="BE1144" s="3"/>
      <c r="BF1144" s="3"/>
      <c r="BG1144" s="3"/>
      <c r="BH1144" s="3"/>
    </row>
    <row r="1145" spans="16:60" x14ac:dyDescent="0.25">
      <c r="P1145" s="3"/>
      <c r="Q1145" s="3"/>
      <c r="R1145" s="3"/>
      <c r="S1145" s="3"/>
      <c r="T1145" s="3"/>
      <c r="U1145" s="3"/>
      <c r="V1145" s="3"/>
      <c r="W1145" s="3"/>
      <c r="X1145" s="3"/>
      <c r="Y1145" s="3"/>
      <c r="Z1145" s="3"/>
      <c r="AA1145" s="3"/>
      <c r="AB1145" s="3"/>
      <c r="AC1145" s="3"/>
      <c r="AD1145" s="3"/>
      <c r="AE1145" s="3"/>
      <c r="AF1145" s="3"/>
      <c r="AG1145" s="3"/>
      <c r="AH1145" s="3"/>
      <c r="AI1145" s="3"/>
      <c r="AJ1145" s="3"/>
      <c r="AK1145" s="3"/>
      <c r="AL1145" s="3"/>
      <c r="AM1145" s="3"/>
      <c r="AN1145" s="3"/>
      <c r="AO1145" s="3"/>
      <c r="AP1145" s="3"/>
      <c r="AQ1145" s="3"/>
      <c r="AR1145" s="48"/>
      <c r="AS1145" s="3"/>
      <c r="AT1145" s="3"/>
      <c r="AU1145" s="3"/>
      <c r="AV1145" s="3"/>
      <c r="AW1145" s="3"/>
      <c r="AX1145" s="3"/>
      <c r="AY1145" s="3"/>
      <c r="AZ1145" s="3"/>
      <c r="BA1145" s="3"/>
      <c r="BB1145" s="3"/>
      <c r="BC1145" s="3"/>
      <c r="BD1145" s="3"/>
      <c r="BE1145" s="3"/>
      <c r="BF1145" s="3"/>
      <c r="BG1145" s="3"/>
      <c r="BH1145" s="3"/>
    </row>
    <row r="1146" spans="16:60" x14ac:dyDescent="0.25">
      <c r="P1146" s="3"/>
      <c r="Q1146" s="3"/>
      <c r="R1146" s="3"/>
      <c r="S1146" s="3"/>
      <c r="T1146" s="3"/>
      <c r="U1146" s="3"/>
      <c r="V1146" s="3"/>
      <c r="W1146" s="3"/>
      <c r="X1146" s="3"/>
      <c r="Y1146" s="3"/>
      <c r="Z1146" s="3"/>
      <c r="AA1146" s="3"/>
      <c r="AB1146" s="3"/>
      <c r="AC1146" s="3"/>
      <c r="AD1146" s="3"/>
      <c r="AE1146" s="3"/>
      <c r="AF1146" s="3"/>
      <c r="AG1146" s="3"/>
      <c r="AH1146" s="3"/>
      <c r="AI1146" s="3"/>
      <c r="AJ1146" s="3"/>
      <c r="AK1146" s="3"/>
      <c r="AL1146" s="3"/>
      <c r="AM1146" s="3"/>
      <c r="AN1146" s="3"/>
      <c r="AO1146" s="3"/>
      <c r="AP1146" s="3"/>
      <c r="AQ1146" s="3"/>
      <c r="AR1146" s="48"/>
      <c r="AS1146" s="3"/>
      <c r="AT1146" s="3"/>
      <c r="AU1146" s="3"/>
      <c r="AV1146" s="3"/>
      <c r="AW1146" s="3"/>
      <c r="AX1146" s="3"/>
      <c r="AY1146" s="3"/>
      <c r="AZ1146" s="3"/>
      <c r="BA1146" s="3"/>
      <c r="BB1146" s="3"/>
      <c r="BC1146" s="3"/>
      <c r="BD1146" s="3"/>
      <c r="BE1146" s="3"/>
      <c r="BF1146" s="3"/>
      <c r="BG1146" s="3"/>
      <c r="BH1146" s="3"/>
    </row>
    <row r="1147" spans="16:60" x14ac:dyDescent="0.25">
      <c r="P1147" s="3"/>
      <c r="Q1147" s="3"/>
      <c r="R1147" s="3"/>
      <c r="S1147" s="3"/>
      <c r="T1147" s="3"/>
      <c r="U1147" s="3"/>
      <c r="V1147" s="3"/>
      <c r="W1147" s="3"/>
      <c r="X1147" s="3"/>
      <c r="Y1147" s="3"/>
      <c r="Z1147" s="3"/>
      <c r="AA1147" s="3"/>
      <c r="AB1147" s="3"/>
      <c r="AC1147" s="3"/>
      <c r="AD1147" s="3"/>
      <c r="AE1147" s="3"/>
      <c r="AF1147" s="3"/>
      <c r="AG1147" s="3"/>
      <c r="AH1147" s="3"/>
      <c r="AI1147" s="3"/>
      <c r="AJ1147" s="3"/>
      <c r="AK1147" s="3"/>
      <c r="AL1147" s="3"/>
      <c r="AM1147" s="3"/>
      <c r="AN1147" s="3"/>
      <c r="AO1147" s="3"/>
      <c r="AP1147" s="3"/>
      <c r="AQ1147" s="3"/>
      <c r="AR1147" s="48"/>
      <c r="AS1147" s="3"/>
      <c r="AT1147" s="3"/>
      <c r="AU1147" s="3"/>
      <c r="AV1147" s="3"/>
      <c r="AW1147" s="3"/>
      <c r="AX1147" s="3"/>
      <c r="AY1147" s="3"/>
      <c r="AZ1147" s="3"/>
      <c r="BA1147" s="3"/>
      <c r="BB1147" s="3"/>
      <c r="BC1147" s="3"/>
      <c r="BD1147" s="3"/>
      <c r="BE1147" s="3"/>
      <c r="BF1147" s="3"/>
      <c r="BG1147" s="3"/>
      <c r="BH1147" s="3"/>
    </row>
    <row r="1148" spans="16:60" x14ac:dyDescent="0.25">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48"/>
      <c r="AS1148" s="3"/>
      <c r="AT1148" s="3"/>
      <c r="AU1148" s="3"/>
      <c r="AV1148" s="3"/>
      <c r="AW1148" s="3"/>
      <c r="AX1148" s="3"/>
      <c r="AY1148" s="3"/>
      <c r="AZ1148" s="3"/>
      <c r="BA1148" s="3"/>
      <c r="BB1148" s="3"/>
      <c r="BC1148" s="3"/>
      <c r="BD1148" s="3"/>
      <c r="BE1148" s="3"/>
      <c r="BF1148" s="3"/>
      <c r="BG1148" s="3"/>
      <c r="BH1148" s="3"/>
    </row>
    <row r="1149" spans="16:60" x14ac:dyDescent="0.25">
      <c r="P1149" s="3"/>
      <c r="Q1149" s="3"/>
      <c r="R1149" s="3"/>
      <c r="S1149" s="3"/>
      <c r="T1149" s="3"/>
      <c r="U1149" s="3"/>
      <c r="V1149" s="3"/>
      <c r="W1149" s="3"/>
      <c r="X1149" s="3"/>
      <c r="Y1149" s="3"/>
      <c r="Z1149" s="3"/>
      <c r="AA1149" s="3"/>
      <c r="AB1149" s="3"/>
      <c r="AC1149" s="3"/>
      <c r="AD1149" s="3"/>
      <c r="AE1149" s="3"/>
      <c r="AF1149" s="3"/>
      <c r="AG1149" s="3"/>
      <c r="AH1149" s="3"/>
      <c r="AI1149" s="3"/>
      <c r="AJ1149" s="3"/>
      <c r="AK1149" s="3"/>
      <c r="AL1149" s="3"/>
      <c r="AM1149" s="3"/>
      <c r="AN1149" s="3"/>
      <c r="AO1149" s="3"/>
      <c r="AP1149" s="3"/>
      <c r="AQ1149" s="3"/>
      <c r="AR1149" s="48"/>
      <c r="AS1149" s="3"/>
      <c r="AT1149" s="3"/>
      <c r="AU1149" s="3"/>
      <c r="AV1149" s="3"/>
      <c r="AW1149" s="3"/>
      <c r="AX1149" s="3"/>
      <c r="AY1149" s="3"/>
      <c r="AZ1149" s="3"/>
      <c r="BA1149" s="3"/>
      <c r="BB1149" s="3"/>
      <c r="BC1149" s="3"/>
      <c r="BD1149" s="3"/>
      <c r="BE1149" s="3"/>
      <c r="BF1149" s="3"/>
      <c r="BG1149" s="3"/>
      <c r="BH1149" s="3"/>
    </row>
    <row r="1150" spans="16:60" x14ac:dyDescent="0.25">
      <c r="P1150" s="3"/>
      <c r="Q1150" s="3"/>
      <c r="R1150" s="3"/>
      <c r="S1150" s="3"/>
      <c r="T1150" s="3"/>
      <c r="U1150" s="3"/>
      <c r="V1150" s="3"/>
      <c r="W1150" s="3"/>
      <c r="X1150" s="3"/>
      <c r="Y1150" s="3"/>
      <c r="Z1150" s="3"/>
      <c r="AA1150" s="3"/>
      <c r="AB1150" s="3"/>
      <c r="AC1150" s="3"/>
      <c r="AD1150" s="3"/>
      <c r="AE1150" s="3"/>
      <c r="AF1150" s="3"/>
      <c r="AG1150" s="3"/>
      <c r="AH1150" s="3"/>
      <c r="AI1150" s="3"/>
      <c r="AJ1150" s="3"/>
      <c r="AK1150" s="3"/>
      <c r="AL1150" s="3"/>
      <c r="AM1150" s="3"/>
      <c r="AN1150" s="3"/>
      <c r="AO1150" s="3"/>
      <c r="AP1150" s="3"/>
      <c r="AQ1150" s="3"/>
      <c r="AR1150" s="48"/>
      <c r="AS1150" s="3"/>
      <c r="AT1150" s="3"/>
      <c r="AU1150" s="3"/>
      <c r="AV1150" s="3"/>
      <c r="AW1150" s="3"/>
      <c r="AX1150" s="3"/>
      <c r="AY1150" s="3"/>
      <c r="AZ1150" s="3"/>
      <c r="BA1150" s="3"/>
      <c r="BB1150" s="3"/>
      <c r="BC1150" s="3"/>
      <c r="BD1150" s="3"/>
      <c r="BE1150" s="3"/>
      <c r="BF1150" s="3"/>
      <c r="BG1150" s="3"/>
      <c r="BH1150" s="3"/>
    </row>
    <row r="1151" spans="16:60" x14ac:dyDescent="0.25">
      <c r="P1151" s="3"/>
      <c r="Q1151" s="3"/>
      <c r="R1151" s="3"/>
      <c r="S1151" s="3"/>
      <c r="T1151" s="3"/>
      <c r="U1151" s="3"/>
      <c r="V1151" s="3"/>
      <c r="W1151" s="3"/>
      <c r="X1151" s="3"/>
      <c r="Y1151" s="3"/>
      <c r="Z1151" s="3"/>
      <c r="AA1151" s="3"/>
      <c r="AB1151" s="3"/>
      <c r="AC1151" s="3"/>
      <c r="AD1151" s="3"/>
      <c r="AE1151" s="3"/>
      <c r="AF1151" s="3"/>
      <c r="AG1151" s="3"/>
      <c r="AH1151" s="3"/>
      <c r="AI1151" s="3"/>
      <c r="AJ1151" s="3"/>
      <c r="AK1151" s="3"/>
      <c r="AL1151" s="3"/>
      <c r="AM1151" s="3"/>
      <c r="AN1151" s="3"/>
      <c r="AO1151" s="3"/>
      <c r="AP1151" s="3"/>
      <c r="AQ1151" s="3"/>
      <c r="AR1151" s="48"/>
      <c r="AS1151" s="3"/>
      <c r="AT1151" s="3"/>
      <c r="AU1151" s="3"/>
      <c r="AV1151" s="3"/>
      <c r="AW1151" s="3"/>
      <c r="AX1151" s="3"/>
      <c r="AY1151" s="3"/>
      <c r="AZ1151" s="3"/>
      <c r="BA1151" s="3"/>
      <c r="BB1151" s="3"/>
      <c r="BC1151" s="3"/>
      <c r="BD1151" s="3"/>
      <c r="BE1151" s="3"/>
      <c r="BF1151" s="3"/>
      <c r="BG1151" s="3"/>
      <c r="BH1151" s="3"/>
    </row>
    <row r="1152" spans="16:60" x14ac:dyDescent="0.25">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48"/>
      <c r="AS1152" s="3"/>
      <c r="AT1152" s="3"/>
      <c r="AU1152" s="3"/>
      <c r="AV1152" s="3"/>
      <c r="AW1152" s="3"/>
      <c r="AX1152" s="3"/>
      <c r="AY1152" s="3"/>
      <c r="AZ1152" s="3"/>
      <c r="BA1152" s="3"/>
      <c r="BB1152" s="3"/>
      <c r="BC1152" s="3"/>
      <c r="BD1152" s="3"/>
      <c r="BE1152" s="3"/>
      <c r="BF1152" s="3"/>
      <c r="BG1152" s="3"/>
      <c r="BH1152" s="3"/>
    </row>
    <row r="1153" spans="16:60" x14ac:dyDescent="0.25">
      <c r="P1153" s="3"/>
      <c r="Q1153" s="3"/>
      <c r="R1153" s="3"/>
      <c r="S1153" s="3"/>
      <c r="T1153" s="3"/>
      <c r="U1153" s="3"/>
      <c r="V1153" s="3"/>
      <c r="W1153" s="3"/>
      <c r="X1153" s="3"/>
      <c r="Y1153" s="3"/>
      <c r="Z1153" s="3"/>
      <c r="AA1153" s="3"/>
      <c r="AB1153" s="3"/>
      <c r="AC1153" s="3"/>
      <c r="AD1153" s="3"/>
      <c r="AE1153" s="3"/>
      <c r="AF1153" s="3"/>
      <c r="AG1153" s="3"/>
      <c r="AH1153" s="3"/>
      <c r="AI1153" s="3"/>
      <c r="AJ1153" s="3"/>
      <c r="AK1153" s="3"/>
      <c r="AL1153" s="3"/>
      <c r="AM1153" s="3"/>
      <c r="AN1153" s="3"/>
      <c r="AO1153" s="3"/>
      <c r="AP1153" s="3"/>
      <c r="AQ1153" s="3"/>
      <c r="AR1153" s="48"/>
      <c r="AS1153" s="3"/>
      <c r="AT1153" s="3"/>
      <c r="AU1153" s="3"/>
      <c r="AV1153" s="3"/>
      <c r="AW1153" s="3"/>
      <c r="AX1153" s="3"/>
      <c r="AY1153" s="3"/>
      <c r="AZ1153" s="3"/>
      <c r="BA1153" s="3"/>
      <c r="BB1153" s="3"/>
      <c r="BC1153" s="3"/>
      <c r="BD1153" s="3"/>
      <c r="BE1153" s="3"/>
      <c r="BF1153" s="3"/>
      <c r="BG1153" s="3"/>
      <c r="BH1153" s="3"/>
    </row>
    <row r="1154" spans="16:60" x14ac:dyDescent="0.25">
      <c r="P1154" s="3"/>
      <c r="Q1154" s="3"/>
      <c r="R1154" s="3"/>
      <c r="S1154" s="3"/>
      <c r="T1154" s="3"/>
      <c r="U1154" s="3"/>
      <c r="V1154" s="3"/>
      <c r="W1154" s="3"/>
      <c r="X1154" s="3"/>
      <c r="Y1154" s="3"/>
      <c r="Z1154" s="3"/>
      <c r="AA1154" s="3"/>
      <c r="AB1154" s="3"/>
      <c r="AC1154" s="3"/>
      <c r="AD1154" s="3"/>
      <c r="AE1154" s="3"/>
      <c r="AF1154" s="3"/>
      <c r="AG1154" s="3"/>
      <c r="AH1154" s="3"/>
      <c r="AI1154" s="3"/>
      <c r="AJ1154" s="3"/>
      <c r="AK1154" s="3"/>
      <c r="AL1154" s="3"/>
      <c r="AM1154" s="3"/>
      <c r="AN1154" s="3"/>
      <c r="AO1154" s="3"/>
      <c r="AP1154" s="3"/>
      <c r="AQ1154" s="3"/>
      <c r="AR1154" s="48"/>
      <c r="AS1154" s="3"/>
      <c r="AT1154" s="3"/>
      <c r="AU1154" s="3"/>
      <c r="AV1154" s="3"/>
      <c r="AW1154" s="3"/>
      <c r="AX1154" s="3"/>
      <c r="AY1154" s="3"/>
      <c r="AZ1154" s="3"/>
      <c r="BA1154" s="3"/>
      <c r="BB1154" s="3"/>
      <c r="BC1154" s="3"/>
      <c r="BD1154" s="3"/>
      <c r="BE1154" s="3"/>
      <c r="BF1154" s="3"/>
      <c r="BG1154" s="3"/>
      <c r="BH1154" s="3"/>
    </row>
    <row r="1155" spans="16:60" x14ac:dyDescent="0.25">
      <c r="P1155" s="3"/>
      <c r="Q1155" s="3"/>
      <c r="R1155" s="3"/>
      <c r="S1155" s="3"/>
      <c r="T1155" s="3"/>
      <c r="U1155" s="3"/>
      <c r="V1155" s="3"/>
      <c r="W1155" s="3"/>
      <c r="X1155" s="3"/>
      <c r="Y1155" s="3"/>
      <c r="Z1155" s="3"/>
      <c r="AA1155" s="3"/>
      <c r="AB1155" s="3"/>
      <c r="AC1155" s="3"/>
      <c r="AD1155" s="3"/>
      <c r="AE1155" s="3"/>
      <c r="AF1155" s="3"/>
      <c r="AG1155" s="3"/>
      <c r="AH1155" s="3"/>
      <c r="AI1155" s="3"/>
      <c r="AJ1155" s="3"/>
      <c r="AK1155" s="3"/>
      <c r="AL1155" s="3"/>
      <c r="AM1155" s="3"/>
      <c r="AN1155" s="3"/>
      <c r="AO1155" s="3"/>
      <c r="AP1155" s="3"/>
      <c r="AQ1155" s="3"/>
      <c r="AR1155" s="48"/>
      <c r="AS1155" s="3"/>
      <c r="AT1155" s="3"/>
      <c r="AU1155" s="3"/>
      <c r="AV1155" s="3"/>
      <c r="AW1155" s="3"/>
      <c r="AX1155" s="3"/>
      <c r="AY1155" s="3"/>
      <c r="AZ1155" s="3"/>
      <c r="BA1155" s="3"/>
      <c r="BB1155" s="3"/>
      <c r="BC1155" s="3"/>
      <c r="BD1155" s="3"/>
      <c r="BE1155" s="3"/>
      <c r="BF1155" s="3"/>
      <c r="BG1155" s="3"/>
      <c r="BH1155" s="3"/>
    </row>
    <row r="1156" spans="16:60" x14ac:dyDescent="0.25">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48"/>
      <c r="AS1156" s="3"/>
      <c r="AT1156" s="3"/>
      <c r="AU1156" s="3"/>
      <c r="AV1156" s="3"/>
      <c r="AW1156" s="3"/>
      <c r="AX1156" s="3"/>
      <c r="AY1156" s="3"/>
      <c r="AZ1156" s="3"/>
      <c r="BA1156" s="3"/>
      <c r="BB1156" s="3"/>
      <c r="BC1156" s="3"/>
      <c r="BD1156" s="3"/>
      <c r="BE1156" s="3"/>
      <c r="BF1156" s="3"/>
      <c r="BG1156" s="3"/>
      <c r="BH1156" s="3"/>
    </row>
    <row r="1157" spans="16:60" x14ac:dyDescent="0.25">
      <c r="P1157" s="3"/>
      <c r="Q1157" s="3"/>
      <c r="R1157" s="3"/>
      <c r="S1157" s="3"/>
      <c r="T1157" s="3"/>
      <c r="U1157" s="3"/>
      <c r="V1157" s="3"/>
      <c r="W1157" s="3"/>
      <c r="X1157" s="3"/>
      <c r="Y1157" s="3"/>
      <c r="Z1157" s="3"/>
      <c r="AA1157" s="3"/>
      <c r="AB1157" s="3"/>
      <c r="AC1157" s="3"/>
      <c r="AD1157" s="3"/>
      <c r="AE1157" s="3"/>
      <c r="AF1157" s="3"/>
      <c r="AG1157" s="3"/>
      <c r="AH1157" s="3"/>
      <c r="AI1157" s="3"/>
      <c r="AJ1157" s="3"/>
      <c r="AK1157" s="3"/>
      <c r="AL1157" s="3"/>
      <c r="AM1157" s="3"/>
      <c r="AN1157" s="3"/>
      <c r="AO1157" s="3"/>
      <c r="AP1157" s="3"/>
      <c r="AQ1157" s="3"/>
      <c r="AR1157" s="48"/>
      <c r="AS1157" s="3"/>
      <c r="AT1157" s="3"/>
      <c r="AU1157" s="3"/>
      <c r="AV1157" s="3"/>
      <c r="AW1157" s="3"/>
      <c r="AX1157" s="3"/>
      <c r="AY1157" s="3"/>
      <c r="AZ1157" s="3"/>
      <c r="BA1157" s="3"/>
      <c r="BB1157" s="3"/>
      <c r="BC1157" s="3"/>
      <c r="BD1157" s="3"/>
      <c r="BE1157" s="3"/>
      <c r="BF1157" s="3"/>
      <c r="BG1157" s="3"/>
      <c r="BH1157" s="3"/>
    </row>
    <row r="1158" spans="16:60" x14ac:dyDescent="0.25">
      <c r="P1158" s="3"/>
      <c r="Q1158" s="3"/>
      <c r="R1158" s="3"/>
      <c r="S1158" s="3"/>
      <c r="T1158" s="3"/>
      <c r="U1158" s="3"/>
      <c r="V1158" s="3"/>
      <c r="W1158" s="3"/>
      <c r="X1158" s="3"/>
      <c r="Y1158" s="3"/>
      <c r="Z1158" s="3"/>
      <c r="AA1158" s="3"/>
      <c r="AB1158" s="3"/>
      <c r="AC1158" s="3"/>
      <c r="AD1158" s="3"/>
      <c r="AE1158" s="3"/>
      <c r="AF1158" s="3"/>
      <c r="AG1158" s="3"/>
      <c r="AH1158" s="3"/>
      <c r="AI1158" s="3"/>
      <c r="AJ1158" s="3"/>
      <c r="AK1158" s="3"/>
      <c r="AL1158" s="3"/>
      <c r="AM1158" s="3"/>
      <c r="AN1158" s="3"/>
      <c r="AO1158" s="3"/>
      <c r="AP1158" s="3"/>
      <c r="AQ1158" s="3"/>
      <c r="AR1158" s="48"/>
      <c r="AS1158" s="3"/>
      <c r="AT1158" s="3"/>
      <c r="AU1158" s="3"/>
      <c r="AV1158" s="3"/>
      <c r="AW1158" s="3"/>
      <c r="AX1158" s="3"/>
      <c r="AY1158" s="3"/>
      <c r="AZ1158" s="3"/>
      <c r="BA1158" s="3"/>
      <c r="BB1158" s="3"/>
      <c r="BC1158" s="3"/>
      <c r="BD1158" s="3"/>
      <c r="BE1158" s="3"/>
      <c r="BF1158" s="3"/>
      <c r="BG1158" s="3"/>
      <c r="BH1158" s="3"/>
    </row>
    <row r="1159" spans="16:60" x14ac:dyDescent="0.25">
      <c r="P1159" s="3"/>
      <c r="Q1159" s="3"/>
      <c r="R1159" s="3"/>
      <c r="S1159" s="3"/>
      <c r="T1159" s="3"/>
      <c r="U1159" s="3"/>
      <c r="V1159" s="3"/>
      <c r="W1159" s="3"/>
      <c r="X1159" s="3"/>
      <c r="Y1159" s="3"/>
      <c r="Z1159" s="3"/>
      <c r="AA1159" s="3"/>
      <c r="AB1159" s="3"/>
      <c r="AC1159" s="3"/>
      <c r="AD1159" s="3"/>
      <c r="AE1159" s="3"/>
      <c r="AF1159" s="3"/>
      <c r="AG1159" s="3"/>
      <c r="AH1159" s="3"/>
      <c r="AI1159" s="3"/>
      <c r="AJ1159" s="3"/>
      <c r="AK1159" s="3"/>
      <c r="AL1159" s="3"/>
      <c r="AM1159" s="3"/>
      <c r="AN1159" s="3"/>
      <c r="AO1159" s="3"/>
      <c r="AP1159" s="3"/>
      <c r="AQ1159" s="3"/>
      <c r="AR1159" s="48"/>
      <c r="AS1159" s="3"/>
      <c r="AT1159" s="3"/>
      <c r="AU1159" s="3"/>
      <c r="AV1159" s="3"/>
      <c r="AW1159" s="3"/>
      <c r="AX1159" s="3"/>
      <c r="AY1159" s="3"/>
      <c r="AZ1159" s="3"/>
      <c r="BA1159" s="3"/>
      <c r="BB1159" s="3"/>
      <c r="BC1159" s="3"/>
      <c r="BD1159" s="3"/>
      <c r="BE1159" s="3"/>
      <c r="BF1159" s="3"/>
      <c r="BG1159" s="3"/>
      <c r="BH1159" s="3"/>
    </row>
    <row r="1160" spans="16:60" x14ac:dyDescent="0.25">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48"/>
      <c r="AS1160" s="3"/>
      <c r="AT1160" s="3"/>
      <c r="AU1160" s="3"/>
      <c r="AV1160" s="3"/>
      <c r="AW1160" s="3"/>
      <c r="AX1160" s="3"/>
      <c r="AY1160" s="3"/>
      <c r="AZ1160" s="3"/>
      <c r="BA1160" s="3"/>
      <c r="BB1160" s="3"/>
      <c r="BC1160" s="3"/>
      <c r="BD1160" s="3"/>
      <c r="BE1160" s="3"/>
      <c r="BF1160" s="3"/>
      <c r="BG1160" s="3"/>
      <c r="BH1160" s="3"/>
    </row>
    <row r="1161" spans="16:60" x14ac:dyDescent="0.25">
      <c r="P1161" s="3"/>
      <c r="Q1161" s="3"/>
      <c r="R1161" s="3"/>
      <c r="S1161" s="3"/>
      <c r="T1161" s="3"/>
      <c r="U1161" s="3"/>
      <c r="V1161" s="3"/>
      <c r="W1161" s="3"/>
      <c r="X1161" s="3"/>
      <c r="Y1161" s="3"/>
      <c r="Z1161" s="3"/>
      <c r="AA1161" s="3"/>
      <c r="AB1161" s="3"/>
      <c r="AC1161" s="3"/>
      <c r="AD1161" s="3"/>
      <c r="AE1161" s="3"/>
      <c r="AF1161" s="3"/>
      <c r="AG1161" s="3"/>
      <c r="AH1161" s="3"/>
      <c r="AI1161" s="3"/>
      <c r="AJ1161" s="3"/>
      <c r="AK1161" s="3"/>
      <c r="AL1161" s="3"/>
      <c r="AM1161" s="3"/>
      <c r="AN1161" s="3"/>
      <c r="AO1161" s="3"/>
      <c r="AP1161" s="3"/>
      <c r="AQ1161" s="3"/>
      <c r="AR1161" s="48"/>
      <c r="AS1161" s="3"/>
      <c r="AT1161" s="3"/>
      <c r="AU1161" s="3"/>
      <c r="AV1161" s="3"/>
      <c r="AW1161" s="3"/>
      <c r="AX1161" s="3"/>
      <c r="AY1161" s="3"/>
      <c r="AZ1161" s="3"/>
      <c r="BA1161" s="3"/>
      <c r="BB1161" s="3"/>
      <c r="BC1161" s="3"/>
      <c r="BD1161" s="3"/>
      <c r="BE1161" s="3"/>
      <c r="BF1161" s="3"/>
      <c r="BG1161" s="3"/>
      <c r="BH1161" s="3"/>
    </row>
    <row r="1162" spans="16:60" x14ac:dyDescent="0.25">
      <c r="P1162" s="3"/>
      <c r="Q1162" s="3"/>
      <c r="R1162" s="3"/>
      <c r="S1162" s="3"/>
      <c r="T1162" s="3"/>
      <c r="U1162" s="3"/>
      <c r="V1162" s="3"/>
      <c r="W1162" s="3"/>
      <c r="X1162" s="3"/>
      <c r="Y1162" s="3"/>
      <c r="Z1162" s="3"/>
      <c r="AA1162" s="3"/>
      <c r="AB1162" s="3"/>
      <c r="AC1162" s="3"/>
      <c r="AD1162" s="3"/>
      <c r="AE1162" s="3"/>
      <c r="AF1162" s="3"/>
      <c r="AG1162" s="3"/>
      <c r="AH1162" s="3"/>
      <c r="AI1162" s="3"/>
      <c r="AJ1162" s="3"/>
      <c r="AK1162" s="3"/>
      <c r="AL1162" s="3"/>
      <c r="AM1162" s="3"/>
      <c r="AN1162" s="3"/>
      <c r="AO1162" s="3"/>
      <c r="AP1162" s="3"/>
      <c r="AQ1162" s="3"/>
      <c r="AR1162" s="48"/>
      <c r="AS1162" s="3"/>
      <c r="AT1162" s="3"/>
      <c r="AU1162" s="3"/>
      <c r="AV1162" s="3"/>
      <c r="AW1162" s="3"/>
      <c r="AX1162" s="3"/>
      <c r="AY1162" s="3"/>
      <c r="AZ1162" s="3"/>
      <c r="BA1162" s="3"/>
      <c r="BB1162" s="3"/>
      <c r="BC1162" s="3"/>
      <c r="BD1162" s="3"/>
      <c r="BE1162" s="3"/>
      <c r="BF1162" s="3"/>
      <c r="BG1162" s="3"/>
      <c r="BH1162" s="3"/>
    </row>
    <row r="1163" spans="16:60" x14ac:dyDescent="0.25">
      <c r="P1163" s="3"/>
      <c r="Q1163" s="3"/>
      <c r="R1163" s="3"/>
      <c r="S1163" s="3"/>
      <c r="T1163" s="3"/>
      <c r="U1163" s="3"/>
      <c r="V1163" s="3"/>
      <c r="W1163" s="3"/>
      <c r="X1163" s="3"/>
      <c r="Y1163" s="3"/>
      <c r="Z1163" s="3"/>
      <c r="AA1163" s="3"/>
      <c r="AB1163" s="3"/>
      <c r="AC1163" s="3"/>
      <c r="AD1163" s="3"/>
      <c r="AE1163" s="3"/>
      <c r="AF1163" s="3"/>
      <c r="AG1163" s="3"/>
      <c r="AH1163" s="3"/>
      <c r="AI1163" s="3"/>
      <c r="AJ1163" s="3"/>
      <c r="AK1163" s="3"/>
      <c r="AL1163" s="3"/>
      <c r="AM1163" s="3"/>
      <c r="AN1163" s="3"/>
      <c r="AO1163" s="3"/>
      <c r="AP1163" s="3"/>
      <c r="AQ1163" s="3"/>
      <c r="AR1163" s="48"/>
      <c r="AS1163" s="3"/>
      <c r="AT1163" s="3"/>
      <c r="AU1163" s="3"/>
      <c r="AV1163" s="3"/>
      <c r="AW1163" s="3"/>
      <c r="AX1163" s="3"/>
      <c r="AY1163" s="3"/>
      <c r="AZ1163" s="3"/>
      <c r="BA1163" s="3"/>
      <c r="BB1163" s="3"/>
      <c r="BC1163" s="3"/>
      <c r="BD1163" s="3"/>
      <c r="BE1163" s="3"/>
      <c r="BF1163" s="3"/>
      <c r="BG1163" s="3"/>
      <c r="BH1163" s="3"/>
    </row>
    <row r="1164" spans="16:60" x14ac:dyDescent="0.25">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48"/>
      <c r="AS1164" s="3"/>
      <c r="AT1164" s="3"/>
      <c r="AU1164" s="3"/>
      <c r="AV1164" s="3"/>
      <c r="AW1164" s="3"/>
      <c r="AX1164" s="3"/>
      <c r="AY1164" s="3"/>
      <c r="AZ1164" s="3"/>
      <c r="BA1164" s="3"/>
      <c r="BB1164" s="3"/>
      <c r="BC1164" s="3"/>
      <c r="BD1164" s="3"/>
      <c r="BE1164" s="3"/>
      <c r="BF1164" s="3"/>
      <c r="BG1164" s="3"/>
      <c r="BH1164" s="3"/>
    </row>
    <row r="1165" spans="16:60" x14ac:dyDescent="0.25">
      <c r="P1165" s="3"/>
      <c r="Q1165" s="3"/>
      <c r="R1165" s="3"/>
      <c r="S1165" s="3"/>
      <c r="T1165" s="3"/>
      <c r="U1165" s="3"/>
      <c r="V1165" s="3"/>
      <c r="W1165" s="3"/>
      <c r="X1165" s="3"/>
      <c r="Y1165" s="3"/>
      <c r="Z1165" s="3"/>
      <c r="AA1165" s="3"/>
      <c r="AB1165" s="3"/>
      <c r="AC1165" s="3"/>
      <c r="AD1165" s="3"/>
      <c r="AE1165" s="3"/>
      <c r="AF1165" s="3"/>
      <c r="AG1165" s="3"/>
      <c r="AH1165" s="3"/>
      <c r="AI1165" s="3"/>
      <c r="AJ1165" s="3"/>
      <c r="AK1165" s="3"/>
      <c r="AL1165" s="3"/>
      <c r="AM1165" s="3"/>
      <c r="AN1165" s="3"/>
      <c r="AO1165" s="3"/>
      <c r="AP1165" s="3"/>
      <c r="AQ1165" s="3"/>
      <c r="AR1165" s="48"/>
      <c r="AS1165" s="3"/>
      <c r="AT1165" s="3"/>
      <c r="AU1165" s="3"/>
      <c r="AV1165" s="3"/>
      <c r="AW1165" s="3"/>
      <c r="AX1165" s="3"/>
      <c r="AY1165" s="3"/>
      <c r="AZ1165" s="3"/>
      <c r="BA1165" s="3"/>
      <c r="BB1165" s="3"/>
      <c r="BC1165" s="3"/>
      <c r="BD1165" s="3"/>
      <c r="BE1165" s="3"/>
      <c r="BF1165" s="3"/>
      <c r="BG1165" s="3"/>
      <c r="BH1165" s="3"/>
    </row>
    <row r="1166" spans="16:60" x14ac:dyDescent="0.25">
      <c r="P1166" s="3"/>
      <c r="Q1166" s="3"/>
      <c r="R1166" s="3"/>
      <c r="S1166" s="3"/>
      <c r="T1166" s="3"/>
      <c r="U1166" s="3"/>
      <c r="V1166" s="3"/>
      <c r="W1166" s="3"/>
      <c r="X1166" s="3"/>
      <c r="Y1166" s="3"/>
      <c r="Z1166" s="3"/>
      <c r="AA1166" s="3"/>
      <c r="AB1166" s="3"/>
      <c r="AC1166" s="3"/>
      <c r="AD1166" s="3"/>
      <c r="AE1166" s="3"/>
      <c r="AF1166" s="3"/>
      <c r="AG1166" s="3"/>
      <c r="AH1166" s="3"/>
      <c r="AI1166" s="3"/>
      <c r="AJ1166" s="3"/>
      <c r="AK1166" s="3"/>
      <c r="AL1166" s="3"/>
      <c r="AM1166" s="3"/>
      <c r="AN1166" s="3"/>
      <c r="AO1166" s="3"/>
      <c r="AP1166" s="3"/>
      <c r="AQ1166" s="3"/>
      <c r="AR1166" s="48"/>
      <c r="AS1166" s="3"/>
      <c r="AT1166" s="3"/>
      <c r="AU1166" s="3"/>
      <c r="AV1166" s="3"/>
      <c r="AW1166" s="3"/>
      <c r="AX1166" s="3"/>
      <c r="AY1166" s="3"/>
      <c r="AZ1166" s="3"/>
      <c r="BA1166" s="3"/>
      <c r="BB1166" s="3"/>
      <c r="BC1166" s="3"/>
      <c r="BD1166" s="3"/>
      <c r="BE1166" s="3"/>
      <c r="BF1166" s="3"/>
      <c r="BG1166" s="3"/>
      <c r="BH1166" s="3"/>
    </row>
    <row r="1167" spans="16:60" x14ac:dyDescent="0.25">
      <c r="P1167" s="3"/>
      <c r="Q1167" s="3"/>
      <c r="R1167" s="3"/>
      <c r="S1167" s="3"/>
      <c r="T1167" s="3"/>
      <c r="U1167" s="3"/>
      <c r="V1167" s="3"/>
      <c r="W1167" s="3"/>
      <c r="X1167" s="3"/>
      <c r="Y1167" s="3"/>
      <c r="Z1167" s="3"/>
      <c r="AA1167" s="3"/>
      <c r="AB1167" s="3"/>
      <c r="AC1167" s="3"/>
      <c r="AD1167" s="3"/>
      <c r="AE1167" s="3"/>
      <c r="AF1167" s="3"/>
      <c r="AG1167" s="3"/>
      <c r="AH1167" s="3"/>
      <c r="AI1167" s="3"/>
      <c r="AJ1167" s="3"/>
      <c r="AK1167" s="3"/>
      <c r="AL1167" s="3"/>
      <c r="AM1167" s="3"/>
      <c r="AN1167" s="3"/>
      <c r="AO1167" s="3"/>
      <c r="AP1167" s="3"/>
      <c r="AQ1167" s="3"/>
      <c r="AR1167" s="48"/>
      <c r="AS1167" s="3"/>
      <c r="AT1167" s="3"/>
      <c r="AU1167" s="3"/>
      <c r="AV1167" s="3"/>
      <c r="AW1167" s="3"/>
      <c r="AX1167" s="3"/>
      <c r="AY1167" s="3"/>
      <c r="AZ1167" s="3"/>
      <c r="BA1167" s="3"/>
      <c r="BB1167" s="3"/>
      <c r="BC1167" s="3"/>
      <c r="BD1167" s="3"/>
      <c r="BE1167" s="3"/>
      <c r="BF1167" s="3"/>
      <c r="BG1167" s="3"/>
      <c r="BH1167" s="3"/>
    </row>
    <row r="1168" spans="16:60" x14ac:dyDescent="0.25">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48"/>
      <c r="AS1168" s="3"/>
      <c r="AT1168" s="3"/>
      <c r="AU1168" s="3"/>
      <c r="AV1168" s="3"/>
      <c r="AW1168" s="3"/>
      <c r="AX1168" s="3"/>
      <c r="AY1168" s="3"/>
      <c r="AZ1168" s="3"/>
      <c r="BA1168" s="3"/>
      <c r="BB1168" s="3"/>
      <c r="BC1168" s="3"/>
      <c r="BD1168" s="3"/>
      <c r="BE1168" s="3"/>
      <c r="BF1168" s="3"/>
      <c r="BG1168" s="3"/>
      <c r="BH1168" s="3"/>
    </row>
    <row r="1169" spans="16:60" x14ac:dyDescent="0.25">
      <c r="P1169" s="3"/>
      <c r="Q1169" s="3"/>
      <c r="R1169" s="3"/>
      <c r="S1169" s="3"/>
      <c r="T1169" s="3"/>
      <c r="U1169" s="3"/>
      <c r="V1169" s="3"/>
      <c r="W1169" s="3"/>
      <c r="X1169" s="3"/>
      <c r="Y1169" s="3"/>
      <c r="Z1169" s="3"/>
      <c r="AA1169" s="3"/>
      <c r="AB1169" s="3"/>
      <c r="AC1169" s="3"/>
      <c r="AD1169" s="3"/>
      <c r="AE1169" s="3"/>
      <c r="AF1169" s="3"/>
      <c r="AG1169" s="3"/>
      <c r="AH1169" s="3"/>
      <c r="AI1169" s="3"/>
      <c r="AJ1169" s="3"/>
      <c r="AK1169" s="3"/>
      <c r="AL1169" s="3"/>
      <c r="AM1169" s="3"/>
      <c r="AN1169" s="3"/>
      <c r="AO1169" s="3"/>
      <c r="AP1169" s="3"/>
      <c r="AQ1169" s="3"/>
      <c r="AR1169" s="48"/>
      <c r="AS1169" s="3"/>
      <c r="AT1169" s="3"/>
      <c r="AU1169" s="3"/>
      <c r="AV1169" s="3"/>
      <c r="AW1169" s="3"/>
      <c r="AX1169" s="3"/>
      <c r="AY1169" s="3"/>
      <c r="AZ1169" s="3"/>
      <c r="BA1169" s="3"/>
      <c r="BB1169" s="3"/>
      <c r="BC1169" s="3"/>
      <c r="BD1169" s="3"/>
      <c r="BE1169" s="3"/>
      <c r="BF1169" s="3"/>
      <c r="BG1169" s="3"/>
      <c r="BH1169" s="3"/>
    </row>
    <row r="1170" spans="16:60" x14ac:dyDescent="0.25">
      <c r="P1170" s="3"/>
      <c r="Q1170" s="3"/>
      <c r="R1170" s="3"/>
      <c r="S1170" s="3"/>
      <c r="T1170" s="3"/>
      <c r="U1170" s="3"/>
      <c r="V1170" s="3"/>
      <c r="W1170" s="3"/>
      <c r="X1170" s="3"/>
      <c r="Y1170" s="3"/>
      <c r="Z1170" s="3"/>
      <c r="AA1170" s="3"/>
      <c r="AB1170" s="3"/>
      <c r="AC1170" s="3"/>
      <c r="AD1170" s="3"/>
      <c r="AE1170" s="3"/>
      <c r="AF1170" s="3"/>
      <c r="AG1170" s="3"/>
      <c r="AH1170" s="3"/>
      <c r="AI1170" s="3"/>
      <c r="AJ1170" s="3"/>
      <c r="AK1170" s="3"/>
      <c r="AL1170" s="3"/>
      <c r="AM1170" s="3"/>
      <c r="AN1170" s="3"/>
      <c r="AO1170" s="3"/>
      <c r="AP1170" s="3"/>
      <c r="AQ1170" s="3"/>
      <c r="AR1170" s="48"/>
      <c r="AS1170" s="3"/>
      <c r="AT1170" s="3"/>
      <c r="AU1170" s="3"/>
      <c r="AV1170" s="3"/>
      <c r="AW1170" s="3"/>
      <c r="AX1170" s="3"/>
      <c r="AY1170" s="3"/>
      <c r="AZ1170" s="3"/>
      <c r="BA1170" s="3"/>
      <c r="BB1170" s="3"/>
      <c r="BC1170" s="3"/>
      <c r="BD1170" s="3"/>
      <c r="BE1170" s="3"/>
      <c r="BF1170" s="3"/>
      <c r="BG1170" s="3"/>
      <c r="BH1170" s="3"/>
    </row>
    <row r="1171" spans="16:60" x14ac:dyDescent="0.25">
      <c r="P1171" s="3"/>
      <c r="Q1171" s="3"/>
      <c r="R1171" s="3"/>
      <c r="S1171" s="3"/>
      <c r="T1171" s="3"/>
      <c r="U1171" s="3"/>
      <c r="V1171" s="3"/>
      <c r="W1171" s="3"/>
      <c r="X1171" s="3"/>
      <c r="Y1171" s="3"/>
      <c r="Z1171" s="3"/>
      <c r="AA1171" s="3"/>
      <c r="AB1171" s="3"/>
      <c r="AC1171" s="3"/>
      <c r="AD1171" s="3"/>
      <c r="AE1171" s="3"/>
      <c r="AF1171" s="3"/>
      <c r="AG1171" s="3"/>
      <c r="AH1171" s="3"/>
      <c r="AI1171" s="3"/>
      <c r="AJ1171" s="3"/>
      <c r="AK1171" s="3"/>
      <c r="AL1171" s="3"/>
      <c r="AM1171" s="3"/>
      <c r="AN1171" s="3"/>
      <c r="AO1171" s="3"/>
      <c r="AP1171" s="3"/>
      <c r="AQ1171" s="3"/>
      <c r="AR1171" s="48"/>
      <c r="AS1171" s="3"/>
      <c r="AT1171" s="3"/>
      <c r="AU1171" s="3"/>
      <c r="AV1171" s="3"/>
      <c r="AW1171" s="3"/>
      <c r="AX1171" s="3"/>
      <c r="AY1171" s="3"/>
      <c r="AZ1171" s="3"/>
      <c r="BA1171" s="3"/>
      <c r="BB1171" s="3"/>
      <c r="BC1171" s="3"/>
      <c r="BD1171" s="3"/>
      <c r="BE1171" s="3"/>
      <c r="BF1171" s="3"/>
      <c r="BG1171" s="3"/>
      <c r="BH1171" s="3"/>
    </row>
    <row r="1172" spans="16:60" x14ac:dyDescent="0.25">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48"/>
      <c r="AS1172" s="3"/>
      <c r="AT1172" s="3"/>
      <c r="AU1172" s="3"/>
      <c r="AV1172" s="3"/>
      <c r="AW1172" s="3"/>
      <c r="AX1172" s="3"/>
      <c r="AY1172" s="3"/>
      <c r="AZ1172" s="3"/>
      <c r="BA1172" s="3"/>
      <c r="BB1172" s="3"/>
      <c r="BC1172" s="3"/>
      <c r="BD1172" s="3"/>
      <c r="BE1172" s="3"/>
      <c r="BF1172" s="3"/>
      <c r="BG1172" s="3"/>
      <c r="BH1172" s="3"/>
    </row>
    <row r="1173" spans="16:60" x14ac:dyDescent="0.25">
      <c r="P1173" s="3"/>
      <c r="Q1173" s="3"/>
      <c r="R1173" s="3"/>
      <c r="S1173" s="3"/>
      <c r="T1173" s="3"/>
      <c r="U1173" s="3"/>
      <c r="V1173" s="3"/>
      <c r="W1173" s="3"/>
      <c r="X1173" s="3"/>
      <c r="Y1173" s="3"/>
      <c r="Z1173" s="3"/>
      <c r="AA1173" s="3"/>
      <c r="AB1173" s="3"/>
      <c r="AC1173" s="3"/>
      <c r="AD1173" s="3"/>
      <c r="AE1173" s="3"/>
      <c r="AF1173" s="3"/>
      <c r="AG1173" s="3"/>
      <c r="AH1173" s="3"/>
      <c r="AI1173" s="3"/>
      <c r="AJ1173" s="3"/>
      <c r="AK1173" s="3"/>
      <c r="AL1173" s="3"/>
      <c r="AM1173" s="3"/>
      <c r="AN1173" s="3"/>
      <c r="AO1173" s="3"/>
      <c r="AP1173" s="3"/>
      <c r="AQ1173" s="3"/>
      <c r="AR1173" s="48"/>
      <c r="AS1173" s="3"/>
      <c r="AT1173" s="3"/>
      <c r="AU1173" s="3"/>
      <c r="AV1173" s="3"/>
      <c r="AW1173" s="3"/>
      <c r="AX1173" s="3"/>
      <c r="AY1173" s="3"/>
      <c r="AZ1173" s="3"/>
      <c r="BA1173" s="3"/>
      <c r="BB1173" s="3"/>
      <c r="BC1173" s="3"/>
      <c r="BD1173" s="3"/>
      <c r="BE1173" s="3"/>
      <c r="BF1173" s="3"/>
      <c r="BG1173" s="3"/>
      <c r="BH1173" s="3"/>
    </row>
    <row r="1174" spans="16:60" x14ac:dyDescent="0.25">
      <c r="P1174" s="3"/>
      <c r="Q1174" s="3"/>
      <c r="R1174" s="3"/>
      <c r="S1174" s="3"/>
      <c r="T1174" s="3"/>
      <c r="U1174" s="3"/>
      <c r="V1174" s="3"/>
      <c r="W1174" s="3"/>
      <c r="X1174" s="3"/>
      <c r="Y1174" s="3"/>
      <c r="Z1174" s="3"/>
      <c r="AA1174" s="3"/>
      <c r="AB1174" s="3"/>
      <c r="AC1174" s="3"/>
      <c r="AD1174" s="3"/>
      <c r="AE1174" s="3"/>
      <c r="AF1174" s="3"/>
      <c r="AG1174" s="3"/>
      <c r="AH1174" s="3"/>
      <c r="AI1174" s="3"/>
      <c r="AJ1174" s="3"/>
      <c r="AK1174" s="3"/>
      <c r="AL1174" s="3"/>
      <c r="AM1174" s="3"/>
      <c r="AN1174" s="3"/>
      <c r="AO1174" s="3"/>
      <c r="AP1174" s="3"/>
      <c r="AQ1174" s="3"/>
      <c r="AR1174" s="48"/>
      <c r="AS1174" s="3"/>
      <c r="AT1174" s="3"/>
      <c r="AU1174" s="3"/>
      <c r="AV1174" s="3"/>
      <c r="AW1174" s="3"/>
      <c r="AX1174" s="3"/>
      <c r="AY1174" s="3"/>
      <c r="AZ1174" s="3"/>
      <c r="BA1174" s="3"/>
      <c r="BB1174" s="3"/>
      <c r="BC1174" s="3"/>
      <c r="BD1174" s="3"/>
      <c r="BE1174" s="3"/>
      <c r="BF1174" s="3"/>
      <c r="BG1174" s="3"/>
      <c r="BH1174" s="3"/>
    </row>
    <row r="1175" spans="16:60" x14ac:dyDescent="0.25">
      <c r="P1175" s="3"/>
      <c r="Q1175" s="3"/>
      <c r="R1175" s="3"/>
      <c r="S1175" s="3"/>
      <c r="T1175" s="3"/>
      <c r="U1175" s="3"/>
      <c r="V1175" s="3"/>
      <c r="W1175" s="3"/>
      <c r="X1175" s="3"/>
      <c r="Y1175" s="3"/>
      <c r="Z1175" s="3"/>
      <c r="AA1175" s="3"/>
      <c r="AB1175" s="3"/>
      <c r="AC1175" s="3"/>
      <c r="AD1175" s="3"/>
      <c r="AE1175" s="3"/>
      <c r="AF1175" s="3"/>
      <c r="AG1175" s="3"/>
      <c r="AH1175" s="3"/>
      <c r="AI1175" s="3"/>
      <c r="AJ1175" s="3"/>
      <c r="AK1175" s="3"/>
      <c r="AL1175" s="3"/>
      <c r="AM1175" s="3"/>
      <c r="AN1175" s="3"/>
      <c r="AO1175" s="3"/>
      <c r="AP1175" s="3"/>
      <c r="AQ1175" s="3"/>
      <c r="AR1175" s="48"/>
      <c r="AS1175" s="3"/>
      <c r="AT1175" s="3"/>
      <c r="AU1175" s="3"/>
      <c r="AV1175" s="3"/>
      <c r="AW1175" s="3"/>
      <c r="AX1175" s="3"/>
      <c r="AY1175" s="3"/>
      <c r="AZ1175" s="3"/>
      <c r="BA1175" s="3"/>
      <c r="BB1175" s="3"/>
      <c r="BC1175" s="3"/>
      <c r="BD1175" s="3"/>
      <c r="BE1175" s="3"/>
      <c r="BF1175" s="3"/>
      <c r="BG1175" s="3"/>
      <c r="BH1175" s="3"/>
    </row>
    <row r="1176" spans="16:60" x14ac:dyDescent="0.25">
      <c r="P1176" s="3"/>
      <c r="Q1176" s="3"/>
      <c r="R1176" s="3"/>
      <c r="S1176" s="3"/>
      <c r="T1176" s="3"/>
      <c r="U1176" s="3"/>
      <c r="V1176" s="3"/>
      <c r="W1176" s="3"/>
      <c r="X1176" s="3"/>
      <c r="Y1176" s="3"/>
      <c r="Z1176" s="3"/>
      <c r="AA1176" s="3"/>
      <c r="AB1176" s="3"/>
      <c r="AC1176" s="3"/>
      <c r="AD1176" s="3"/>
      <c r="AE1176" s="3"/>
      <c r="AF1176" s="3"/>
      <c r="AG1176" s="3"/>
      <c r="AH1176" s="3"/>
      <c r="AI1176" s="3"/>
      <c r="AJ1176" s="3"/>
      <c r="AK1176" s="3"/>
      <c r="AL1176" s="3"/>
      <c r="AM1176" s="3"/>
      <c r="AN1176" s="3"/>
      <c r="AO1176" s="3"/>
      <c r="AP1176" s="3"/>
      <c r="AQ1176" s="3"/>
      <c r="AR1176" s="48"/>
      <c r="AS1176" s="3"/>
      <c r="AT1176" s="3"/>
      <c r="AU1176" s="3"/>
      <c r="AV1176" s="3"/>
      <c r="AW1176" s="3"/>
      <c r="AX1176" s="3"/>
      <c r="AY1176" s="3"/>
      <c r="AZ1176" s="3"/>
      <c r="BA1176" s="3"/>
      <c r="BB1176" s="3"/>
      <c r="BC1176" s="3"/>
      <c r="BD1176" s="3"/>
      <c r="BE1176" s="3"/>
      <c r="BF1176" s="3"/>
      <c r="BG1176" s="3"/>
      <c r="BH1176" s="3"/>
    </row>
    <row r="1177" spans="16:60" x14ac:dyDescent="0.25">
      <c r="P1177" s="3"/>
      <c r="Q1177" s="3"/>
      <c r="R1177" s="3"/>
      <c r="S1177" s="3"/>
      <c r="T1177" s="3"/>
      <c r="U1177" s="3"/>
      <c r="V1177" s="3"/>
      <c r="W1177" s="3"/>
      <c r="X1177" s="3"/>
      <c r="Y1177" s="3"/>
      <c r="Z1177" s="3"/>
      <c r="AA1177" s="3"/>
      <c r="AB1177" s="3"/>
      <c r="AC1177" s="3"/>
      <c r="AD1177" s="3"/>
      <c r="AE1177" s="3"/>
      <c r="AF1177" s="3"/>
      <c r="AG1177" s="3"/>
      <c r="AH1177" s="3"/>
      <c r="AI1177" s="3"/>
      <c r="AJ1177" s="3"/>
      <c r="AK1177" s="3"/>
      <c r="AL1177" s="3"/>
      <c r="AM1177" s="3"/>
      <c r="AN1177" s="3"/>
      <c r="AO1177" s="3"/>
      <c r="AP1177" s="3"/>
      <c r="AQ1177" s="3"/>
      <c r="AR1177" s="48"/>
      <c r="AS1177" s="3"/>
      <c r="AT1177" s="3"/>
      <c r="AU1177" s="3"/>
      <c r="AV1177" s="3"/>
      <c r="AW1177" s="3"/>
      <c r="AX1177" s="3"/>
      <c r="AY1177" s="3"/>
      <c r="AZ1177" s="3"/>
      <c r="BA1177" s="3"/>
      <c r="BB1177" s="3"/>
      <c r="BC1177" s="3"/>
      <c r="BD1177" s="3"/>
      <c r="BE1177" s="3"/>
      <c r="BF1177" s="3"/>
      <c r="BG1177" s="3"/>
      <c r="BH1177" s="3"/>
    </row>
    <row r="1178" spans="16:60" x14ac:dyDescent="0.25">
      <c r="P1178" s="3"/>
      <c r="Q1178" s="3"/>
      <c r="R1178" s="3"/>
      <c r="S1178" s="3"/>
      <c r="T1178" s="3"/>
      <c r="U1178" s="3"/>
      <c r="V1178" s="3"/>
      <c r="W1178" s="3"/>
      <c r="X1178" s="3"/>
      <c r="Y1178" s="3"/>
      <c r="Z1178" s="3"/>
      <c r="AA1178" s="3"/>
      <c r="AB1178" s="3"/>
      <c r="AC1178" s="3"/>
      <c r="AD1178" s="3"/>
      <c r="AE1178" s="3"/>
      <c r="AF1178" s="3"/>
      <c r="AG1178" s="3"/>
      <c r="AH1178" s="3"/>
      <c r="AI1178" s="3"/>
      <c r="AJ1178" s="3"/>
      <c r="AK1178" s="3"/>
      <c r="AL1178" s="3"/>
      <c r="AM1178" s="3"/>
      <c r="AN1178" s="3"/>
      <c r="AO1178" s="3"/>
      <c r="AP1178" s="3"/>
      <c r="AQ1178" s="3"/>
      <c r="AR1178" s="48"/>
      <c r="AS1178" s="3"/>
      <c r="AT1178" s="3"/>
      <c r="AU1178" s="3"/>
      <c r="AV1178" s="3"/>
      <c r="AW1178" s="3"/>
      <c r="AX1178" s="3"/>
      <c r="AY1178" s="3"/>
      <c r="AZ1178" s="3"/>
      <c r="BA1178" s="3"/>
      <c r="BB1178" s="3"/>
      <c r="BC1178" s="3"/>
      <c r="BD1178" s="3"/>
      <c r="BE1178" s="3"/>
      <c r="BF1178" s="3"/>
      <c r="BG1178" s="3"/>
      <c r="BH1178" s="3"/>
    </row>
    <row r="1179" spans="16:60" x14ac:dyDescent="0.25">
      <c r="P1179" s="3"/>
      <c r="Q1179" s="3"/>
      <c r="R1179" s="3"/>
      <c r="S1179" s="3"/>
      <c r="T1179" s="3"/>
      <c r="U1179" s="3"/>
      <c r="V1179" s="3"/>
      <c r="W1179" s="3"/>
      <c r="X1179" s="3"/>
      <c r="Y1179" s="3"/>
      <c r="Z1179" s="3"/>
      <c r="AA1179" s="3"/>
      <c r="AB1179" s="3"/>
      <c r="AC1179" s="3"/>
      <c r="AD1179" s="3"/>
      <c r="AE1179" s="3"/>
      <c r="AF1179" s="3"/>
      <c r="AG1179" s="3"/>
      <c r="AH1179" s="3"/>
      <c r="AI1179" s="3"/>
      <c r="AJ1179" s="3"/>
      <c r="AK1179" s="3"/>
      <c r="AL1179" s="3"/>
      <c r="AM1179" s="3"/>
      <c r="AN1179" s="3"/>
      <c r="AO1179" s="3"/>
      <c r="AP1179" s="3"/>
      <c r="AQ1179" s="3"/>
      <c r="AR1179" s="48"/>
      <c r="AS1179" s="3"/>
      <c r="AT1179" s="3"/>
      <c r="AU1179" s="3"/>
      <c r="AV1179" s="3"/>
      <c r="AW1179" s="3"/>
      <c r="AX1179" s="3"/>
      <c r="AY1179" s="3"/>
      <c r="AZ1179" s="3"/>
      <c r="BA1179" s="3"/>
      <c r="BB1179" s="3"/>
      <c r="BC1179" s="3"/>
      <c r="BD1179" s="3"/>
      <c r="BE1179" s="3"/>
      <c r="BF1179" s="3"/>
      <c r="BG1179" s="3"/>
      <c r="BH1179" s="3"/>
    </row>
    <row r="1180" spans="16:60" x14ac:dyDescent="0.25">
      <c r="P1180" s="3"/>
      <c r="Q1180" s="3"/>
      <c r="R1180" s="3"/>
      <c r="S1180" s="3"/>
      <c r="T1180" s="3"/>
      <c r="U1180" s="3"/>
      <c r="V1180" s="3"/>
      <c r="W1180" s="3"/>
      <c r="X1180" s="3"/>
      <c r="Y1180" s="3"/>
      <c r="Z1180" s="3"/>
      <c r="AA1180" s="3"/>
      <c r="AB1180" s="3"/>
      <c r="AC1180" s="3"/>
      <c r="AD1180" s="3"/>
      <c r="AE1180" s="3"/>
      <c r="AF1180" s="3"/>
      <c r="AG1180" s="3"/>
      <c r="AH1180" s="3"/>
      <c r="AI1180" s="3"/>
      <c r="AJ1180" s="3"/>
      <c r="AK1180" s="3"/>
      <c r="AL1180" s="3"/>
      <c r="AM1180" s="3"/>
      <c r="AN1180" s="3"/>
      <c r="AO1180" s="3"/>
      <c r="AP1180" s="3"/>
      <c r="AQ1180" s="3"/>
      <c r="AR1180" s="48"/>
      <c r="AS1180" s="3"/>
      <c r="AT1180" s="3"/>
      <c r="AU1180" s="3"/>
      <c r="AV1180" s="3"/>
      <c r="AW1180" s="3"/>
      <c r="AX1180" s="3"/>
      <c r="AY1180" s="3"/>
      <c r="AZ1180" s="3"/>
      <c r="BA1180" s="3"/>
      <c r="BB1180" s="3"/>
      <c r="BC1180" s="3"/>
      <c r="BD1180" s="3"/>
      <c r="BE1180" s="3"/>
      <c r="BF1180" s="3"/>
      <c r="BG1180" s="3"/>
      <c r="BH1180" s="3"/>
    </row>
    <row r="1181" spans="16:60" x14ac:dyDescent="0.25">
      <c r="P1181" s="3"/>
      <c r="Q1181" s="3"/>
      <c r="R1181" s="3"/>
      <c r="S1181" s="3"/>
      <c r="T1181" s="3"/>
      <c r="U1181" s="3"/>
      <c r="V1181" s="3"/>
      <c r="W1181" s="3"/>
      <c r="X1181" s="3"/>
      <c r="Y1181" s="3"/>
      <c r="Z1181" s="3"/>
      <c r="AA1181" s="3"/>
      <c r="AB1181" s="3"/>
      <c r="AC1181" s="3"/>
      <c r="AD1181" s="3"/>
      <c r="AE1181" s="3"/>
      <c r="AF1181" s="3"/>
      <c r="AG1181" s="3"/>
      <c r="AH1181" s="3"/>
      <c r="AI1181" s="3"/>
      <c r="AJ1181" s="3"/>
      <c r="AK1181" s="3"/>
      <c r="AL1181" s="3"/>
      <c r="AM1181" s="3"/>
      <c r="AN1181" s="3"/>
      <c r="AO1181" s="3"/>
      <c r="AP1181" s="3"/>
      <c r="AQ1181" s="3"/>
      <c r="AR1181" s="48"/>
      <c r="AS1181" s="3"/>
      <c r="AT1181" s="3"/>
      <c r="AU1181" s="3"/>
      <c r="AV1181" s="3"/>
      <c r="AW1181" s="3"/>
      <c r="AX1181" s="3"/>
      <c r="AY1181" s="3"/>
      <c r="AZ1181" s="3"/>
      <c r="BA1181" s="3"/>
      <c r="BB1181" s="3"/>
      <c r="BC1181" s="3"/>
      <c r="BD1181" s="3"/>
      <c r="BE1181" s="3"/>
      <c r="BF1181" s="3"/>
      <c r="BG1181" s="3"/>
      <c r="BH1181" s="3"/>
    </row>
    <row r="1182" spans="16:60" x14ac:dyDescent="0.25">
      <c r="P1182" s="3"/>
      <c r="Q1182" s="3"/>
      <c r="R1182" s="3"/>
      <c r="S1182" s="3"/>
      <c r="T1182" s="3"/>
      <c r="U1182" s="3"/>
      <c r="V1182" s="3"/>
      <c r="W1182" s="3"/>
      <c r="X1182" s="3"/>
      <c r="Y1182" s="3"/>
      <c r="Z1182" s="3"/>
      <c r="AA1182" s="3"/>
      <c r="AB1182" s="3"/>
      <c r="AC1182" s="3"/>
      <c r="AD1182" s="3"/>
      <c r="AE1182" s="3"/>
      <c r="AF1182" s="3"/>
      <c r="AG1182" s="3"/>
      <c r="AH1182" s="3"/>
      <c r="AI1182" s="3"/>
      <c r="AJ1182" s="3"/>
      <c r="AK1182" s="3"/>
      <c r="AL1182" s="3"/>
      <c r="AM1182" s="3"/>
      <c r="AN1182" s="3"/>
      <c r="AO1182" s="3"/>
      <c r="AP1182" s="3"/>
      <c r="AQ1182" s="3"/>
      <c r="AR1182" s="48"/>
      <c r="AS1182" s="3"/>
      <c r="AT1182" s="3"/>
      <c r="AU1182" s="3"/>
      <c r="AV1182" s="3"/>
      <c r="AW1182" s="3"/>
      <c r="AX1182" s="3"/>
      <c r="AY1182" s="3"/>
      <c r="AZ1182" s="3"/>
      <c r="BA1182" s="3"/>
      <c r="BB1182" s="3"/>
      <c r="BC1182" s="3"/>
      <c r="BD1182" s="3"/>
      <c r="BE1182" s="3"/>
      <c r="BF1182" s="3"/>
      <c r="BG1182" s="3"/>
      <c r="BH1182" s="3"/>
    </row>
    <row r="1183" spans="16:60" x14ac:dyDescent="0.25">
      <c r="P1183" s="3"/>
      <c r="Q1183" s="3"/>
      <c r="R1183" s="3"/>
      <c r="S1183" s="3"/>
      <c r="T1183" s="3"/>
      <c r="U1183" s="3"/>
      <c r="V1183" s="3"/>
      <c r="W1183" s="3"/>
      <c r="X1183" s="3"/>
      <c r="Y1183" s="3"/>
      <c r="Z1183" s="3"/>
      <c r="AA1183" s="3"/>
      <c r="AB1183" s="3"/>
      <c r="AC1183" s="3"/>
      <c r="AD1183" s="3"/>
      <c r="AE1183" s="3"/>
      <c r="AF1183" s="3"/>
      <c r="AG1183" s="3"/>
      <c r="AH1183" s="3"/>
      <c r="AI1183" s="3"/>
      <c r="AJ1183" s="3"/>
      <c r="AK1183" s="3"/>
      <c r="AL1183" s="3"/>
      <c r="AM1183" s="3"/>
      <c r="AN1183" s="3"/>
      <c r="AO1183" s="3"/>
      <c r="AP1183" s="3"/>
      <c r="AQ1183" s="3"/>
      <c r="AR1183" s="48"/>
      <c r="AS1183" s="3"/>
      <c r="AT1183" s="3"/>
      <c r="AU1183" s="3"/>
      <c r="AV1183" s="3"/>
      <c r="AW1183" s="3"/>
      <c r="AX1183" s="3"/>
      <c r="AY1183" s="3"/>
      <c r="AZ1183" s="3"/>
      <c r="BA1183" s="3"/>
      <c r="BB1183" s="3"/>
      <c r="BC1183" s="3"/>
      <c r="BD1183" s="3"/>
      <c r="BE1183" s="3"/>
      <c r="BF1183" s="3"/>
      <c r="BG1183" s="3"/>
      <c r="BH1183" s="3"/>
    </row>
    <row r="1184" spans="16:60" x14ac:dyDescent="0.25">
      <c r="P1184" s="3"/>
      <c r="Q1184" s="3"/>
      <c r="R1184" s="3"/>
      <c r="S1184" s="3"/>
      <c r="T1184" s="3"/>
      <c r="U1184" s="3"/>
      <c r="V1184" s="3"/>
      <c r="W1184" s="3"/>
      <c r="X1184" s="3"/>
      <c r="Y1184" s="3"/>
      <c r="Z1184" s="3"/>
      <c r="AA1184" s="3"/>
      <c r="AB1184" s="3"/>
      <c r="AC1184" s="3"/>
      <c r="AD1184" s="3"/>
      <c r="AE1184" s="3"/>
      <c r="AF1184" s="3"/>
      <c r="AG1184" s="3"/>
      <c r="AH1184" s="3"/>
      <c r="AI1184" s="3"/>
      <c r="AJ1184" s="3"/>
      <c r="AK1184" s="3"/>
      <c r="AL1184" s="3"/>
      <c r="AM1184" s="3"/>
      <c r="AN1184" s="3"/>
      <c r="AO1184" s="3"/>
      <c r="AP1184" s="3"/>
      <c r="AQ1184" s="3"/>
      <c r="AR1184" s="48"/>
      <c r="AS1184" s="3"/>
      <c r="AT1184" s="3"/>
      <c r="AU1184" s="3"/>
      <c r="AV1184" s="3"/>
      <c r="AW1184" s="3"/>
      <c r="AX1184" s="3"/>
      <c r="AY1184" s="3"/>
      <c r="AZ1184" s="3"/>
      <c r="BA1184" s="3"/>
      <c r="BB1184" s="3"/>
      <c r="BC1184" s="3"/>
      <c r="BD1184" s="3"/>
      <c r="BE1184" s="3"/>
      <c r="BF1184" s="3"/>
      <c r="BG1184" s="3"/>
      <c r="BH1184" s="3"/>
    </row>
    <row r="1185" spans="16:60" x14ac:dyDescent="0.25">
      <c r="P1185" s="3"/>
      <c r="Q1185" s="3"/>
      <c r="R1185" s="3"/>
      <c r="S1185" s="3"/>
      <c r="T1185" s="3"/>
      <c r="U1185" s="3"/>
      <c r="V1185" s="3"/>
      <c r="W1185" s="3"/>
      <c r="X1185" s="3"/>
      <c r="Y1185" s="3"/>
      <c r="Z1185" s="3"/>
      <c r="AA1185" s="3"/>
      <c r="AB1185" s="3"/>
      <c r="AC1185" s="3"/>
      <c r="AD1185" s="3"/>
      <c r="AE1185" s="3"/>
      <c r="AF1185" s="3"/>
      <c r="AG1185" s="3"/>
      <c r="AH1185" s="3"/>
      <c r="AI1185" s="3"/>
      <c r="AJ1185" s="3"/>
      <c r="AK1185" s="3"/>
      <c r="AL1185" s="3"/>
      <c r="AM1185" s="3"/>
      <c r="AN1185" s="3"/>
      <c r="AO1185" s="3"/>
      <c r="AP1185" s="3"/>
      <c r="AQ1185" s="3"/>
      <c r="AR1185" s="48"/>
      <c r="AS1185" s="3"/>
      <c r="AT1185" s="3"/>
      <c r="AU1185" s="3"/>
      <c r="AV1185" s="3"/>
      <c r="AW1185" s="3"/>
      <c r="AX1185" s="3"/>
      <c r="AY1185" s="3"/>
      <c r="AZ1185" s="3"/>
      <c r="BA1185" s="3"/>
      <c r="BB1185" s="3"/>
      <c r="BC1185" s="3"/>
      <c r="BD1185" s="3"/>
      <c r="BE1185" s="3"/>
      <c r="BF1185" s="3"/>
      <c r="BG1185" s="3"/>
      <c r="BH1185" s="3"/>
    </row>
    <row r="1186" spans="16:60" x14ac:dyDescent="0.25">
      <c r="P1186" s="3"/>
      <c r="Q1186" s="3"/>
      <c r="R1186" s="3"/>
      <c r="S1186" s="3"/>
      <c r="T1186" s="3"/>
      <c r="U1186" s="3"/>
      <c r="V1186" s="3"/>
      <c r="W1186" s="3"/>
      <c r="X1186" s="3"/>
      <c r="Y1186" s="3"/>
      <c r="Z1186" s="3"/>
      <c r="AA1186" s="3"/>
      <c r="AB1186" s="3"/>
      <c r="AC1186" s="3"/>
      <c r="AD1186" s="3"/>
      <c r="AE1186" s="3"/>
      <c r="AF1186" s="3"/>
      <c r="AG1186" s="3"/>
      <c r="AH1186" s="3"/>
      <c r="AI1186" s="3"/>
      <c r="AJ1186" s="3"/>
      <c r="AK1186" s="3"/>
      <c r="AL1186" s="3"/>
      <c r="AM1186" s="3"/>
      <c r="AN1186" s="3"/>
      <c r="AO1186" s="3"/>
      <c r="AP1186" s="3"/>
      <c r="AQ1186" s="3"/>
      <c r="AR1186" s="48"/>
      <c r="AS1186" s="3"/>
      <c r="AT1186" s="3"/>
      <c r="AU1186" s="3"/>
      <c r="AV1186" s="3"/>
      <c r="AW1186" s="3"/>
      <c r="AX1186" s="3"/>
      <c r="AY1186" s="3"/>
      <c r="AZ1186" s="3"/>
      <c r="BA1186" s="3"/>
      <c r="BB1186" s="3"/>
      <c r="BC1186" s="3"/>
      <c r="BD1186" s="3"/>
      <c r="BE1186" s="3"/>
      <c r="BF1186" s="3"/>
      <c r="BG1186" s="3"/>
      <c r="BH1186" s="3"/>
    </row>
    <row r="1187" spans="16:60" x14ac:dyDescent="0.25">
      <c r="P1187" s="3"/>
      <c r="Q1187" s="3"/>
      <c r="R1187" s="3"/>
      <c r="S1187" s="3"/>
      <c r="T1187" s="3"/>
      <c r="U1187" s="3"/>
      <c r="V1187" s="3"/>
      <c r="W1187" s="3"/>
      <c r="X1187" s="3"/>
      <c r="Y1187" s="3"/>
      <c r="Z1187" s="3"/>
      <c r="AA1187" s="3"/>
      <c r="AB1187" s="3"/>
      <c r="AC1187" s="3"/>
      <c r="AD1187" s="3"/>
      <c r="AE1187" s="3"/>
      <c r="AF1187" s="3"/>
      <c r="AG1187" s="3"/>
      <c r="AH1187" s="3"/>
      <c r="AI1187" s="3"/>
      <c r="AJ1187" s="3"/>
      <c r="AK1187" s="3"/>
      <c r="AL1187" s="3"/>
      <c r="AM1187" s="3"/>
      <c r="AN1187" s="3"/>
      <c r="AO1187" s="3"/>
      <c r="AP1187" s="3"/>
      <c r="AQ1187" s="3"/>
      <c r="AR1187" s="48"/>
      <c r="AS1187" s="3"/>
      <c r="AT1187" s="3"/>
      <c r="AU1187" s="3"/>
      <c r="AV1187" s="3"/>
      <c r="AW1187" s="3"/>
      <c r="AX1187" s="3"/>
      <c r="AY1187" s="3"/>
      <c r="AZ1187" s="3"/>
      <c r="BA1187" s="3"/>
      <c r="BB1187" s="3"/>
      <c r="BC1187" s="3"/>
      <c r="BD1187" s="3"/>
      <c r="BE1187" s="3"/>
      <c r="BF1187" s="3"/>
      <c r="BG1187" s="3"/>
      <c r="BH1187" s="3"/>
    </row>
    <row r="1188" spans="16:60" x14ac:dyDescent="0.25">
      <c r="P1188" s="3"/>
      <c r="Q1188" s="3"/>
      <c r="R1188" s="3"/>
      <c r="S1188" s="3"/>
      <c r="T1188" s="3"/>
      <c r="U1188" s="3"/>
      <c r="V1188" s="3"/>
      <c r="W1188" s="3"/>
      <c r="X1188" s="3"/>
      <c r="Y1188" s="3"/>
      <c r="Z1188" s="3"/>
      <c r="AA1188" s="3"/>
      <c r="AB1188" s="3"/>
      <c r="AC1188" s="3"/>
      <c r="AD1188" s="3"/>
      <c r="AE1188" s="3"/>
      <c r="AF1188" s="3"/>
      <c r="AG1188" s="3"/>
      <c r="AH1188" s="3"/>
      <c r="AI1188" s="3"/>
      <c r="AJ1188" s="3"/>
      <c r="AK1188" s="3"/>
      <c r="AL1188" s="3"/>
      <c r="AM1188" s="3"/>
      <c r="AN1188" s="3"/>
      <c r="AO1188" s="3"/>
      <c r="AP1188" s="3"/>
      <c r="AQ1188" s="3"/>
      <c r="AR1188" s="48"/>
      <c r="AS1188" s="3"/>
      <c r="AT1188" s="3"/>
      <c r="AU1188" s="3"/>
      <c r="AV1188" s="3"/>
      <c r="AW1188" s="3"/>
      <c r="AX1188" s="3"/>
      <c r="AY1188" s="3"/>
      <c r="AZ1188" s="3"/>
      <c r="BA1188" s="3"/>
      <c r="BB1188" s="3"/>
      <c r="BC1188" s="3"/>
      <c r="BD1188" s="3"/>
      <c r="BE1188" s="3"/>
      <c r="BF1188" s="3"/>
      <c r="BG1188" s="3"/>
      <c r="BH1188" s="3"/>
    </row>
    <row r="1189" spans="16:60" x14ac:dyDescent="0.25">
      <c r="P1189" s="3"/>
      <c r="Q1189" s="3"/>
      <c r="R1189" s="3"/>
      <c r="S1189" s="3"/>
      <c r="T1189" s="3"/>
      <c r="U1189" s="3"/>
      <c r="V1189" s="3"/>
      <c r="W1189" s="3"/>
      <c r="X1189" s="3"/>
      <c r="Y1189" s="3"/>
      <c r="Z1189" s="3"/>
      <c r="AA1189" s="3"/>
      <c r="AB1189" s="3"/>
      <c r="AC1189" s="3"/>
      <c r="AD1189" s="3"/>
      <c r="AE1189" s="3"/>
      <c r="AF1189" s="3"/>
      <c r="AG1189" s="3"/>
      <c r="AH1189" s="3"/>
      <c r="AI1189" s="3"/>
      <c r="AJ1189" s="3"/>
      <c r="AK1189" s="3"/>
      <c r="AL1189" s="3"/>
      <c r="AM1189" s="3"/>
      <c r="AN1189" s="3"/>
      <c r="AO1189" s="3"/>
      <c r="AP1189" s="3"/>
      <c r="AQ1189" s="3"/>
      <c r="AR1189" s="48"/>
      <c r="AS1189" s="3"/>
      <c r="AT1189" s="3"/>
      <c r="AU1189" s="3"/>
      <c r="AV1189" s="3"/>
      <c r="AW1189" s="3"/>
      <c r="AX1189" s="3"/>
      <c r="AY1189" s="3"/>
      <c r="AZ1189" s="3"/>
      <c r="BA1189" s="3"/>
      <c r="BB1189" s="3"/>
      <c r="BC1189" s="3"/>
      <c r="BD1189" s="3"/>
      <c r="BE1189" s="3"/>
      <c r="BF1189" s="3"/>
      <c r="BG1189" s="3"/>
      <c r="BH1189" s="3"/>
    </row>
    <row r="1190" spans="16:60" x14ac:dyDescent="0.25">
      <c r="P1190" s="3"/>
      <c r="Q1190" s="3"/>
      <c r="R1190" s="3"/>
      <c r="S1190" s="3"/>
      <c r="T1190" s="3"/>
      <c r="U1190" s="3"/>
      <c r="V1190" s="3"/>
      <c r="W1190" s="3"/>
      <c r="X1190" s="3"/>
      <c r="Y1190" s="3"/>
      <c r="Z1190" s="3"/>
      <c r="AA1190" s="3"/>
      <c r="AB1190" s="3"/>
      <c r="AC1190" s="3"/>
      <c r="AD1190" s="3"/>
      <c r="AE1190" s="3"/>
      <c r="AF1190" s="3"/>
      <c r="AG1190" s="3"/>
      <c r="AH1190" s="3"/>
      <c r="AI1190" s="3"/>
      <c r="AJ1190" s="3"/>
      <c r="AK1190" s="3"/>
      <c r="AL1190" s="3"/>
      <c r="AM1190" s="3"/>
      <c r="AN1190" s="3"/>
      <c r="AO1190" s="3"/>
      <c r="AP1190" s="3"/>
      <c r="AQ1190" s="3"/>
      <c r="AR1190" s="48"/>
      <c r="AS1190" s="3"/>
      <c r="AT1190" s="3"/>
      <c r="AU1190" s="3"/>
      <c r="AV1190" s="3"/>
      <c r="AW1190" s="3"/>
      <c r="AX1190" s="3"/>
      <c r="AY1190" s="3"/>
      <c r="AZ1190" s="3"/>
      <c r="BA1190" s="3"/>
      <c r="BB1190" s="3"/>
      <c r="BC1190" s="3"/>
      <c r="BD1190" s="3"/>
      <c r="BE1190" s="3"/>
      <c r="BF1190" s="3"/>
      <c r="BG1190" s="3"/>
      <c r="BH1190" s="3"/>
    </row>
    <row r="1191" spans="16:60" x14ac:dyDescent="0.25">
      <c r="P1191" s="3"/>
      <c r="Q1191" s="3"/>
      <c r="R1191" s="3"/>
      <c r="S1191" s="3"/>
      <c r="T1191" s="3"/>
      <c r="U1191" s="3"/>
      <c r="V1191" s="3"/>
      <c r="W1191" s="3"/>
      <c r="X1191" s="3"/>
      <c r="Y1191" s="3"/>
      <c r="Z1191" s="3"/>
      <c r="AA1191" s="3"/>
      <c r="AB1191" s="3"/>
      <c r="AC1191" s="3"/>
      <c r="AD1191" s="3"/>
      <c r="AE1191" s="3"/>
      <c r="AF1191" s="3"/>
      <c r="AG1191" s="3"/>
      <c r="AH1191" s="3"/>
      <c r="AI1191" s="3"/>
      <c r="AJ1191" s="3"/>
      <c r="AK1191" s="3"/>
      <c r="AL1191" s="3"/>
      <c r="AM1191" s="3"/>
      <c r="AN1191" s="3"/>
      <c r="AO1191" s="3"/>
      <c r="AP1191" s="3"/>
      <c r="AQ1191" s="3"/>
      <c r="AR1191" s="48"/>
      <c r="AS1191" s="3"/>
      <c r="AT1191" s="3"/>
      <c r="AU1191" s="3"/>
      <c r="AV1191" s="3"/>
      <c r="AW1191" s="3"/>
      <c r="AX1191" s="3"/>
      <c r="AY1191" s="3"/>
      <c r="AZ1191" s="3"/>
      <c r="BA1191" s="3"/>
      <c r="BB1191" s="3"/>
      <c r="BC1191" s="3"/>
      <c r="BD1191" s="3"/>
      <c r="BE1191" s="3"/>
      <c r="BF1191" s="3"/>
      <c r="BG1191" s="3"/>
      <c r="BH1191" s="3"/>
    </row>
    <row r="1192" spans="16:60" x14ac:dyDescent="0.25">
      <c r="P1192" s="3"/>
      <c r="Q1192" s="3"/>
      <c r="R1192" s="3"/>
      <c r="S1192" s="3"/>
      <c r="T1192" s="3"/>
      <c r="U1192" s="3"/>
      <c r="V1192" s="3"/>
      <c r="W1192" s="3"/>
      <c r="X1192" s="3"/>
      <c r="Y1192" s="3"/>
      <c r="Z1192" s="3"/>
      <c r="AA1192" s="3"/>
      <c r="AB1192" s="3"/>
      <c r="AC1192" s="3"/>
      <c r="AD1192" s="3"/>
      <c r="AE1192" s="3"/>
      <c r="AF1192" s="3"/>
      <c r="AG1192" s="3"/>
      <c r="AH1192" s="3"/>
      <c r="AI1192" s="3"/>
      <c r="AJ1192" s="3"/>
      <c r="AK1192" s="3"/>
      <c r="AL1192" s="3"/>
      <c r="AM1192" s="3"/>
      <c r="AN1192" s="3"/>
      <c r="AO1192" s="3"/>
      <c r="AP1192" s="3"/>
      <c r="AQ1192" s="3"/>
      <c r="AR1192" s="48"/>
      <c r="AS1192" s="3"/>
      <c r="AT1192" s="3"/>
      <c r="AU1192" s="3"/>
      <c r="AV1192" s="3"/>
      <c r="AW1192" s="3"/>
      <c r="AX1192" s="3"/>
      <c r="AY1192" s="3"/>
      <c r="AZ1192" s="3"/>
      <c r="BA1192" s="3"/>
      <c r="BB1192" s="3"/>
      <c r="BC1192" s="3"/>
      <c r="BD1192" s="3"/>
      <c r="BE1192" s="3"/>
      <c r="BF1192" s="3"/>
      <c r="BG1192" s="3"/>
      <c r="BH1192" s="3"/>
    </row>
    <row r="1193" spans="16:60" x14ac:dyDescent="0.25">
      <c r="P1193" s="3"/>
      <c r="Q1193" s="3"/>
      <c r="R1193" s="3"/>
      <c r="S1193" s="3"/>
      <c r="T1193" s="3"/>
      <c r="U1193" s="3"/>
      <c r="V1193" s="3"/>
      <c r="W1193" s="3"/>
      <c r="X1193" s="3"/>
      <c r="Y1193" s="3"/>
      <c r="Z1193" s="3"/>
      <c r="AA1193" s="3"/>
      <c r="AB1193" s="3"/>
      <c r="AC1193" s="3"/>
      <c r="AD1193" s="3"/>
      <c r="AE1193" s="3"/>
      <c r="AF1193" s="3"/>
      <c r="AG1193" s="3"/>
      <c r="AH1193" s="3"/>
      <c r="AI1193" s="3"/>
      <c r="AJ1193" s="3"/>
      <c r="AK1193" s="3"/>
      <c r="AL1193" s="3"/>
      <c r="AM1193" s="3"/>
      <c r="AN1193" s="3"/>
      <c r="AO1193" s="3"/>
      <c r="AP1193" s="3"/>
      <c r="AQ1193" s="3"/>
      <c r="AR1193" s="48"/>
      <c r="AS1193" s="3"/>
      <c r="AT1193" s="3"/>
      <c r="AU1193" s="3"/>
      <c r="AV1193" s="3"/>
      <c r="AW1193" s="3"/>
      <c r="AX1193" s="3"/>
      <c r="AY1193" s="3"/>
      <c r="AZ1193" s="3"/>
      <c r="BA1193" s="3"/>
      <c r="BB1193" s="3"/>
      <c r="BC1193" s="3"/>
      <c r="BD1193" s="3"/>
      <c r="BE1193" s="3"/>
      <c r="BF1193" s="3"/>
      <c r="BG1193" s="3"/>
      <c r="BH1193" s="3"/>
    </row>
    <row r="1194" spans="16:60" x14ac:dyDescent="0.25">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48"/>
      <c r="AS1194" s="3"/>
      <c r="AT1194" s="3"/>
      <c r="AU1194" s="3"/>
      <c r="AV1194" s="3"/>
      <c r="AW1194" s="3"/>
      <c r="AX1194" s="3"/>
      <c r="AY1194" s="3"/>
      <c r="AZ1194" s="3"/>
      <c r="BA1194" s="3"/>
      <c r="BB1194" s="3"/>
      <c r="BC1194" s="3"/>
      <c r="BD1194" s="3"/>
      <c r="BE1194" s="3"/>
      <c r="BF1194" s="3"/>
      <c r="BG1194" s="3"/>
      <c r="BH1194" s="3"/>
    </row>
    <row r="1195" spans="16:60" x14ac:dyDescent="0.25">
      <c r="P1195" s="3"/>
      <c r="Q1195" s="3"/>
      <c r="R1195" s="3"/>
      <c r="S1195" s="3"/>
      <c r="T1195" s="3"/>
      <c r="U1195" s="3"/>
      <c r="V1195" s="3"/>
      <c r="W1195" s="3"/>
      <c r="X1195" s="3"/>
      <c r="Y1195" s="3"/>
      <c r="Z1195" s="3"/>
      <c r="AA1195" s="3"/>
      <c r="AB1195" s="3"/>
      <c r="AC1195" s="3"/>
      <c r="AD1195" s="3"/>
      <c r="AE1195" s="3"/>
      <c r="AF1195" s="3"/>
      <c r="AG1195" s="3"/>
      <c r="AH1195" s="3"/>
      <c r="AI1195" s="3"/>
      <c r="AJ1195" s="3"/>
      <c r="AK1195" s="3"/>
      <c r="AL1195" s="3"/>
      <c r="AM1195" s="3"/>
      <c r="AN1195" s="3"/>
      <c r="AO1195" s="3"/>
      <c r="AP1195" s="3"/>
      <c r="AQ1195" s="3"/>
      <c r="AR1195" s="48"/>
      <c r="AS1195" s="3"/>
      <c r="AT1195" s="3"/>
      <c r="AU1195" s="3"/>
      <c r="AV1195" s="3"/>
      <c r="AW1195" s="3"/>
      <c r="AX1195" s="3"/>
      <c r="AY1195" s="3"/>
      <c r="AZ1195" s="3"/>
      <c r="BA1195" s="3"/>
      <c r="BB1195" s="3"/>
      <c r="BC1195" s="3"/>
      <c r="BD1195" s="3"/>
      <c r="BE1195" s="3"/>
      <c r="BF1195" s="3"/>
      <c r="BG1195" s="3"/>
      <c r="BH1195" s="3"/>
    </row>
    <row r="1196" spans="16:60" x14ac:dyDescent="0.25">
      <c r="P1196" s="3"/>
      <c r="Q1196" s="3"/>
      <c r="R1196" s="3"/>
      <c r="S1196" s="3"/>
      <c r="T1196" s="3"/>
      <c r="U1196" s="3"/>
      <c r="V1196" s="3"/>
      <c r="W1196" s="3"/>
      <c r="X1196" s="3"/>
      <c r="Y1196" s="3"/>
      <c r="Z1196" s="3"/>
      <c r="AA1196" s="3"/>
      <c r="AB1196" s="3"/>
      <c r="AC1196" s="3"/>
      <c r="AD1196" s="3"/>
      <c r="AE1196" s="3"/>
      <c r="AF1196" s="3"/>
      <c r="AG1196" s="3"/>
      <c r="AH1196" s="3"/>
      <c r="AI1196" s="3"/>
      <c r="AJ1196" s="3"/>
      <c r="AK1196" s="3"/>
      <c r="AL1196" s="3"/>
      <c r="AM1196" s="3"/>
      <c r="AN1196" s="3"/>
      <c r="AO1196" s="3"/>
      <c r="AP1196" s="3"/>
      <c r="AQ1196" s="3"/>
      <c r="AR1196" s="48"/>
      <c r="AS1196" s="3"/>
      <c r="AT1196" s="3"/>
      <c r="AU1196" s="3"/>
      <c r="AV1196" s="3"/>
      <c r="AW1196" s="3"/>
      <c r="AX1196" s="3"/>
      <c r="AY1196" s="3"/>
      <c r="AZ1196" s="3"/>
      <c r="BA1196" s="3"/>
      <c r="BB1196" s="3"/>
      <c r="BC1196" s="3"/>
      <c r="BD1196" s="3"/>
      <c r="BE1196" s="3"/>
      <c r="BF1196" s="3"/>
      <c r="BG1196" s="3"/>
      <c r="BH1196" s="3"/>
    </row>
    <row r="1197" spans="16:60" x14ac:dyDescent="0.25">
      <c r="P1197" s="3"/>
      <c r="Q1197" s="3"/>
      <c r="R1197" s="3"/>
      <c r="S1197" s="3"/>
      <c r="T1197" s="3"/>
      <c r="U1197" s="3"/>
      <c r="V1197" s="3"/>
      <c r="W1197" s="3"/>
      <c r="X1197" s="3"/>
      <c r="Y1197" s="3"/>
      <c r="Z1197" s="3"/>
      <c r="AA1197" s="3"/>
      <c r="AB1197" s="3"/>
      <c r="AC1197" s="3"/>
      <c r="AD1197" s="3"/>
      <c r="AE1197" s="3"/>
      <c r="AF1197" s="3"/>
      <c r="AG1197" s="3"/>
      <c r="AH1197" s="3"/>
      <c r="AI1197" s="3"/>
      <c r="AJ1197" s="3"/>
      <c r="AK1197" s="3"/>
      <c r="AL1197" s="3"/>
      <c r="AM1197" s="3"/>
      <c r="AN1197" s="3"/>
      <c r="AO1197" s="3"/>
      <c r="AP1197" s="3"/>
      <c r="AQ1197" s="3"/>
      <c r="AR1197" s="48"/>
      <c r="AS1197" s="3"/>
      <c r="AT1197" s="3"/>
      <c r="AU1197" s="3"/>
      <c r="AV1197" s="3"/>
      <c r="AW1197" s="3"/>
      <c r="AX1197" s="3"/>
      <c r="AY1197" s="3"/>
      <c r="AZ1197" s="3"/>
      <c r="BA1197" s="3"/>
      <c r="BB1197" s="3"/>
      <c r="BC1197" s="3"/>
      <c r="BD1197" s="3"/>
      <c r="BE1197" s="3"/>
      <c r="BF1197" s="3"/>
      <c r="BG1197" s="3"/>
      <c r="BH1197" s="3"/>
    </row>
    <row r="1198" spans="16:60" x14ac:dyDescent="0.25">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48"/>
      <c r="AS1198" s="3"/>
      <c r="AT1198" s="3"/>
      <c r="AU1198" s="3"/>
      <c r="AV1198" s="3"/>
      <c r="AW1198" s="3"/>
      <c r="AX1198" s="3"/>
      <c r="AY1198" s="3"/>
      <c r="AZ1198" s="3"/>
      <c r="BA1198" s="3"/>
      <c r="BB1198" s="3"/>
      <c r="BC1198" s="3"/>
      <c r="BD1198" s="3"/>
      <c r="BE1198" s="3"/>
      <c r="BF1198" s="3"/>
      <c r="BG1198" s="3"/>
      <c r="BH1198" s="3"/>
    </row>
    <row r="1199" spans="16:60" x14ac:dyDescent="0.25">
      <c r="P1199" s="3"/>
      <c r="Q1199" s="3"/>
      <c r="R1199" s="3"/>
      <c r="S1199" s="3"/>
      <c r="T1199" s="3"/>
      <c r="U1199" s="3"/>
      <c r="V1199" s="3"/>
      <c r="W1199" s="3"/>
      <c r="X1199" s="3"/>
      <c r="Y1199" s="3"/>
      <c r="Z1199" s="3"/>
      <c r="AA1199" s="3"/>
      <c r="AB1199" s="3"/>
      <c r="AC1199" s="3"/>
      <c r="AD1199" s="3"/>
      <c r="AE1199" s="3"/>
      <c r="AF1199" s="3"/>
      <c r="AG1199" s="3"/>
      <c r="AH1199" s="3"/>
      <c r="AI1199" s="3"/>
      <c r="AJ1199" s="3"/>
      <c r="AK1199" s="3"/>
      <c r="AL1199" s="3"/>
      <c r="AM1199" s="3"/>
      <c r="AN1199" s="3"/>
      <c r="AO1199" s="3"/>
      <c r="AP1199" s="3"/>
      <c r="AQ1199" s="3"/>
      <c r="AR1199" s="48"/>
      <c r="AS1199" s="3"/>
      <c r="AT1199" s="3"/>
      <c r="AU1199" s="3"/>
      <c r="AV1199" s="3"/>
      <c r="AW1199" s="3"/>
      <c r="AX1199" s="3"/>
      <c r="AY1199" s="3"/>
      <c r="AZ1199" s="3"/>
      <c r="BA1199" s="3"/>
      <c r="BB1199" s="3"/>
      <c r="BC1199" s="3"/>
      <c r="BD1199" s="3"/>
      <c r="BE1199" s="3"/>
      <c r="BF1199" s="3"/>
      <c r="BG1199" s="3"/>
      <c r="BH1199" s="3"/>
    </row>
    <row r="1200" spans="16:60" x14ac:dyDescent="0.25">
      <c r="P1200" s="3"/>
      <c r="Q1200" s="3"/>
      <c r="R1200" s="3"/>
      <c r="S1200" s="3"/>
      <c r="T1200" s="3"/>
      <c r="U1200" s="3"/>
      <c r="V1200" s="3"/>
      <c r="W1200" s="3"/>
      <c r="X1200" s="3"/>
      <c r="Y1200" s="3"/>
      <c r="Z1200" s="3"/>
      <c r="AA1200" s="3"/>
      <c r="AB1200" s="3"/>
      <c r="AC1200" s="3"/>
      <c r="AD1200" s="3"/>
      <c r="AE1200" s="3"/>
      <c r="AF1200" s="3"/>
      <c r="AG1200" s="3"/>
      <c r="AH1200" s="3"/>
      <c r="AI1200" s="3"/>
      <c r="AJ1200" s="3"/>
      <c r="AK1200" s="3"/>
      <c r="AL1200" s="3"/>
      <c r="AM1200" s="3"/>
      <c r="AN1200" s="3"/>
      <c r="AO1200" s="3"/>
      <c r="AP1200" s="3"/>
      <c r="AQ1200" s="3"/>
      <c r="AR1200" s="48"/>
      <c r="AS1200" s="3"/>
      <c r="AT1200" s="3"/>
      <c r="AU1200" s="3"/>
      <c r="AV1200" s="3"/>
      <c r="AW1200" s="3"/>
      <c r="AX1200" s="3"/>
      <c r="AY1200" s="3"/>
      <c r="AZ1200" s="3"/>
      <c r="BA1200" s="3"/>
      <c r="BB1200" s="3"/>
      <c r="BC1200" s="3"/>
      <c r="BD1200" s="3"/>
      <c r="BE1200" s="3"/>
      <c r="BF1200" s="3"/>
      <c r="BG1200" s="3"/>
      <c r="BH1200" s="3"/>
    </row>
    <row r="1201" spans="16:60" x14ac:dyDescent="0.25">
      <c r="P1201" s="3"/>
      <c r="Q1201" s="3"/>
      <c r="R1201" s="3"/>
      <c r="S1201" s="3"/>
      <c r="T1201" s="3"/>
      <c r="U1201" s="3"/>
      <c r="V1201" s="3"/>
      <c r="W1201" s="3"/>
      <c r="X1201" s="3"/>
      <c r="Y1201" s="3"/>
      <c r="Z1201" s="3"/>
      <c r="AA1201" s="3"/>
      <c r="AB1201" s="3"/>
      <c r="AC1201" s="3"/>
      <c r="AD1201" s="3"/>
      <c r="AE1201" s="3"/>
      <c r="AF1201" s="3"/>
      <c r="AG1201" s="3"/>
      <c r="AH1201" s="3"/>
      <c r="AI1201" s="3"/>
      <c r="AJ1201" s="3"/>
      <c r="AK1201" s="3"/>
      <c r="AL1201" s="3"/>
      <c r="AM1201" s="3"/>
      <c r="AN1201" s="3"/>
      <c r="AO1201" s="3"/>
      <c r="AP1201" s="3"/>
      <c r="AQ1201" s="3"/>
      <c r="AR1201" s="48"/>
      <c r="AS1201" s="3"/>
      <c r="AT1201" s="3"/>
      <c r="AU1201" s="3"/>
      <c r="AV1201" s="3"/>
      <c r="AW1201" s="3"/>
      <c r="AX1201" s="3"/>
      <c r="AY1201" s="3"/>
      <c r="AZ1201" s="3"/>
      <c r="BA1201" s="3"/>
      <c r="BB1201" s="3"/>
      <c r="BC1201" s="3"/>
      <c r="BD1201" s="3"/>
      <c r="BE1201" s="3"/>
      <c r="BF1201" s="3"/>
      <c r="BG1201" s="3"/>
      <c r="BH1201" s="3"/>
    </row>
    <row r="1202" spans="16:60" x14ac:dyDescent="0.25">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48"/>
      <c r="AS1202" s="3"/>
      <c r="AT1202" s="3"/>
      <c r="AU1202" s="3"/>
      <c r="AV1202" s="3"/>
      <c r="AW1202" s="3"/>
      <c r="AX1202" s="3"/>
      <c r="AY1202" s="3"/>
      <c r="AZ1202" s="3"/>
      <c r="BA1202" s="3"/>
      <c r="BB1202" s="3"/>
      <c r="BC1202" s="3"/>
      <c r="BD1202" s="3"/>
      <c r="BE1202" s="3"/>
      <c r="BF1202" s="3"/>
      <c r="BG1202" s="3"/>
      <c r="BH1202" s="3"/>
    </row>
    <row r="1203" spans="16:60" x14ac:dyDescent="0.25">
      <c r="P1203" s="3"/>
      <c r="Q1203" s="3"/>
      <c r="R1203" s="3"/>
      <c r="S1203" s="3"/>
      <c r="T1203" s="3"/>
      <c r="U1203" s="3"/>
      <c r="V1203" s="3"/>
      <c r="W1203" s="3"/>
      <c r="X1203" s="3"/>
      <c r="Y1203" s="3"/>
      <c r="Z1203" s="3"/>
      <c r="AA1203" s="3"/>
      <c r="AB1203" s="3"/>
      <c r="AC1203" s="3"/>
      <c r="AD1203" s="3"/>
      <c r="AE1203" s="3"/>
      <c r="AF1203" s="3"/>
      <c r="AG1203" s="3"/>
      <c r="AH1203" s="3"/>
      <c r="AI1203" s="3"/>
      <c r="AJ1203" s="3"/>
      <c r="AK1203" s="3"/>
      <c r="AL1203" s="3"/>
      <c r="AM1203" s="3"/>
      <c r="AN1203" s="3"/>
      <c r="AO1203" s="3"/>
      <c r="AP1203" s="3"/>
      <c r="AQ1203" s="3"/>
      <c r="AR1203" s="48"/>
      <c r="AS1203" s="3"/>
      <c r="AT1203" s="3"/>
      <c r="AU1203" s="3"/>
      <c r="AV1203" s="3"/>
      <c r="AW1203" s="3"/>
      <c r="AX1203" s="3"/>
      <c r="AY1203" s="3"/>
      <c r="AZ1203" s="3"/>
      <c r="BA1203" s="3"/>
      <c r="BB1203" s="3"/>
      <c r="BC1203" s="3"/>
      <c r="BD1203" s="3"/>
      <c r="BE1203" s="3"/>
      <c r="BF1203" s="3"/>
      <c r="BG1203" s="3"/>
      <c r="BH1203" s="3"/>
    </row>
    <row r="1204" spans="16:60" x14ac:dyDescent="0.25">
      <c r="P1204" s="3"/>
      <c r="Q1204" s="3"/>
      <c r="R1204" s="3"/>
      <c r="S1204" s="3"/>
      <c r="T1204" s="3"/>
      <c r="U1204" s="3"/>
      <c r="V1204" s="3"/>
      <c r="W1204" s="3"/>
      <c r="X1204" s="3"/>
      <c r="Y1204" s="3"/>
      <c r="Z1204" s="3"/>
      <c r="AA1204" s="3"/>
      <c r="AB1204" s="3"/>
      <c r="AC1204" s="3"/>
      <c r="AD1204" s="3"/>
      <c r="AE1204" s="3"/>
      <c r="AF1204" s="3"/>
      <c r="AG1204" s="3"/>
      <c r="AH1204" s="3"/>
      <c r="AI1204" s="3"/>
      <c r="AJ1204" s="3"/>
      <c r="AK1204" s="3"/>
      <c r="AL1204" s="3"/>
      <c r="AM1204" s="3"/>
      <c r="AN1204" s="3"/>
      <c r="AO1204" s="3"/>
      <c r="AP1204" s="3"/>
      <c r="AQ1204" s="3"/>
      <c r="AR1204" s="48"/>
      <c r="AS1204" s="3"/>
      <c r="AT1204" s="3"/>
      <c r="AU1204" s="3"/>
      <c r="AV1204" s="3"/>
      <c r="AW1204" s="3"/>
      <c r="AX1204" s="3"/>
      <c r="AY1204" s="3"/>
      <c r="AZ1204" s="3"/>
      <c r="BA1204" s="3"/>
      <c r="BB1204" s="3"/>
      <c r="BC1204" s="3"/>
      <c r="BD1204" s="3"/>
      <c r="BE1204" s="3"/>
      <c r="BF1204" s="3"/>
      <c r="BG1204" s="3"/>
      <c r="BH1204" s="3"/>
    </row>
    <row r="1205" spans="16:60" x14ac:dyDescent="0.25">
      <c r="P1205" s="3"/>
      <c r="Q1205" s="3"/>
      <c r="R1205" s="3"/>
      <c r="S1205" s="3"/>
      <c r="T1205" s="3"/>
      <c r="U1205" s="3"/>
      <c r="V1205" s="3"/>
      <c r="W1205" s="3"/>
      <c r="X1205" s="3"/>
      <c r="Y1205" s="3"/>
      <c r="Z1205" s="3"/>
      <c r="AA1205" s="3"/>
      <c r="AB1205" s="3"/>
      <c r="AC1205" s="3"/>
      <c r="AD1205" s="3"/>
      <c r="AE1205" s="3"/>
      <c r="AF1205" s="3"/>
      <c r="AG1205" s="3"/>
      <c r="AH1205" s="3"/>
      <c r="AI1205" s="3"/>
      <c r="AJ1205" s="3"/>
      <c r="AK1205" s="3"/>
      <c r="AL1205" s="3"/>
      <c r="AM1205" s="3"/>
      <c r="AN1205" s="3"/>
      <c r="AO1205" s="3"/>
      <c r="AP1205" s="3"/>
      <c r="AQ1205" s="3"/>
      <c r="AR1205" s="48"/>
      <c r="AS1205" s="3"/>
      <c r="AT1205" s="3"/>
      <c r="AU1205" s="3"/>
      <c r="AV1205" s="3"/>
      <c r="AW1205" s="3"/>
      <c r="AX1205" s="3"/>
      <c r="AY1205" s="3"/>
      <c r="AZ1205" s="3"/>
      <c r="BA1205" s="3"/>
      <c r="BB1205" s="3"/>
      <c r="BC1205" s="3"/>
      <c r="BD1205" s="3"/>
      <c r="BE1205" s="3"/>
      <c r="BF1205" s="3"/>
      <c r="BG1205" s="3"/>
      <c r="BH1205" s="3"/>
    </row>
    <row r="1206" spans="16:60" x14ac:dyDescent="0.25">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48"/>
      <c r="AS1206" s="3"/>
      <c r="AT1206" s="3"/>
      <c r="AU1206" s="3"/>
      <c r="AV1206" s="3"/>
      <c r="AW1206" s="3"/>
      <c r="AX1206" s="3"/>
      <c r="AY1206" s="3"/>
      <c r="AZ1206" s="3"/>
      <c r="BA1206" s="3"/>
      <c r="BB1206" s="3"/>
      <c r="BC1206" s="3"/>
      <c r="BD1206" s="3"/>
      <c r="BE1206" s="3"/>
      <c r="BF1206" s="3"/>
      <c r="BG1206" s="3"/>
      <c r="BH1206" s="3"/>
    </row>
    <row r="1207" spans="16:60" x14ac:dyDescent="0.25">
      <c r="P1207" s="3"/>
      <c r="Q1207" s="3"/>
      <c r="R1207" s="3"/>
      <c r="S1207" s="3"/>
      <c r="T1207" s="3"/>
      <c r="U1207" s="3"/>
      <c r="V1207" s="3"/>
      <c r="W1207" s="3"/>
      <c r="X1207" s="3"/>
      <c r="Y1207" s="3"/>
      <c r="Z1207" s="3"/>
      <c r="AA1207" s="3"/>
      <c r="AB1207" s="3"/>
      <c r="AC1207" s="3"/>
      <c r="AD1207" s="3"/>
      <c r="AE1207" s="3"/>
      <c r="AF1207" s="3"/>
      <c r="AG1207" s="3"/>
      <c r="AH1207" s="3"/>
      <c r="AI1207" s="3"/>
      <c r="AJ1207" s="3"/>
      <c r="AK1207" s="3"/>
      <c r="AL1207" s="3"/>
      <c r="AM1207" s="3"/>
      <c r="AN1207" s="3"/>
      <c r="AO1207" s="3"/>
      <c r="AP1207" s="3"/>
      <c r="AQ1207" s="3"/>
      <c r="AR1207" s="48"/>
      <c r="AS1207" s="3"/>
      <c r="AT1207" s="3"/>
      <c r="AU1207" s="3"/>
      <c r="AV1207" s="3"/>
      <c r="AW1207" s="3"/>
      <c r="AX1207" s="3"/>
      <c r="AY1207" s="3"/>
      <c r="AZ1207" s="3"/>
      <c r="BA1207" s="3"/>
      <c r="BB1207" s="3"/>
      <c r="BC1207" s="3"/>
      <c r="BD1207" s="3"/>
      <c r="BE1207" s="3"/>
      <c r="BF1207" s="3"/>
      <c r="BG1207" s="3"/>
      <c r="BH1207" s="3"/>
    </row>
    <row r="1208" spans="16:60" x14ac:dyDescent="0.25">
      <c r="P1208" s="3"/>
      <c r="Q1208" s="3"/>
      <c r="R1208" s="3"/>
      <c r="S1208" s="3"/>
      <c r="T1208" s="3"/>
      <c r="U1208" s="3"/>
      <c r="V1208" s="3"/>
      <c r="W1208" s="3"/>
      <c r="X1208" s="3"/>
      <c r="Y1208" s="3"/>
      <c r="Z1208" s="3"/>
      <c r="AA1208" s="3"/>
      <c r="AB1208" s="3"/>
      <c r="AC1208" s="3"/>
      <c r="AD1208" s="3"/>
      <c r="AE1208" s="3"/>
      <c r="AF1208" s="3"/>
      <c r="AG1208" s="3"/>
      <c r="AH1208" s="3"/>
      <c r="AI1208" s="3"/>
      <c r="AJ1208" s="3"/>
      <c r="AK1208" s="3"/>
      <c r="AL1208" s="3"/>
      <c r="AM1208" s="3"/>
      <c r="AN1208" s="3"/>
      <c r="AO1208" s="3"/>
      <c r="AP1208" s="3"/>
      <c r="AQ1208" s="3"/>
      <c r="AR1208" s="48"/>
      <c r="AS1208" s="3"/>
      <c r="AT1208" s="3"/>
      <c r="AU1208" s="3"/>
      <c r="AV1208" s="3"/>
      <c r="AW1208" s="3"/>
      <c r="AX1208" s="3"/>
      <c r="AY1208" s="3"/>
      <c r="AZ1208" s="3"/>
      <c r="BA1208" s="3"/>
      <c r="BB1208" s="3"/>
      <c r="BC1208" s="3"/>
      <c r="BD1208" s="3"/>
      <c r="BE1208" s="3"/>
      <c r="BF1208" s="3"/>
      <c r="BG1208" s="3"/>
      <c r="BH1208" s="3"/>
    </row>
    <row r="1209" spans="16:60" x14ac:dyDescent="0.25">
      <c r="P1209" s="3"/>
      <c r="Q1209" s="3"/>
      <c r="R1209" s="3"/>
      <c r="S1209" s="3"/>
      <c r="T1209" s="3"/>
      <c r="U1209" s="3"/>
      <c r="V1209" s="3"/>
      <c r="W1209" s="3"/>
      <c r="X1209" s="3"/>
      <c r="Y1209" s="3"/>
      <c r="Z1209" s="3"/>
      <c r="AA1209" s="3"/>
      <c r="AB1209" s="3"/>
      <c r="AC1209" s="3"/>
      <c r="AD1209" s="3"/>
      <c r="AE1209" s="3"/>
      <c r="AF1209" s="3"/>
      <c r="AG1209" s="3"/>
      <c r="AH1209" s="3"/>
      <c r="AI1209" s="3"/>
      <c r="AJ1209" s="3"/>
      <c r="AK1209" s="3"/>
      <c r="AL1209" s="3"/>
      <c r="AM1209" s="3"/>
      <c r="AN1209" s="3"/>
      <c r="AO1209" s="3"/>
      <c r="AP1209" s="3"/>
      <c r="AQ1209" s="3"/>
      <c r="AR1209" s="48"/>
      <c r="AS1209" s="3"/>
      <c r="AT1209" s="3"/>
      <c r="AU1209" s="3"/>
      <c r="AV1209" s="3"/>
      <c r="AW1209" s="3"/>
      <c r="AX1209" s="3"/>
      <c r="AY1209" s="3"/>
      <c r="AZ1209" s="3"/>
      <c r="BA1209" s="3"/>
      <c r="BB1209" s="3"/>
      <c r="BC1209" s="3"/>
      <c r="BD1209" s="3"/>
      <c r="BE1209" s="3"/>
      <c r="BF1209" s="3"/>
      <c r="BG1209" s="3"/>
      <c r="BH1209" s="3"/>
    </row>
    <row r="1210" spans="16:60" x14ac:dyDescent="0.25">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48"/>
      <c r="AS1210" s="3"/>
      <c r="AT1210" s="3"/>
      <c r="AU1210" s="3"/>
      <c r="AV1210" s="3"/>
      <c r="AW1210" s="3"/>
      <c r="AX1210" s="3"/>
      <c r="AY1210" s="3"/>
      <c r="AZ1210" s="3"/>
      <c r="BA1210" s="3"/>
      <c r="BB1210" s="3"/>
      <c r="BC1210" s="3"/>
      <c r="BD1210" s="3"/>
      <c r="BE1210" s="3"/>
      <c r="BF1210" s="3"/>
      <c r="BG1210" s="3"/>
      <c r="BH1210" s="3"/>
    </row>
    <row r="1211" spans="16:60" x14ac:dyDescent="0.25">
      <c r="P1211" s="3"/>
      <c r="Q1211" s="3"/>
      <c r="R1211" s="3"/>
      <c r="S1211" s="3"/>
      <c r="T1211" s="3"/>
      <c r="U1211" s="3"/>
      <c r="V1211" s="3"/>
      <c r="W1211" s="3"/>
      <c r="X1211" s="3"/>
      <c r="Y1211" s="3"/>
      <c r="Z1211" s="3"/>
      <c r="AA1211" s="3"/>
      <c r="AB1211" s="3"/>
      <c r="AC1211" s="3"/>
      <c r="AD1211" s="3"/>
      <c r="AE1211" s="3"/>
      <c r="AF1211" s="3"/>
      <c r="AG1211" s="3"/>
      <c r="AH1211" s="3"/>
      <c r="AI1211" s="3"/>
      <c r="AJ1211" s="3"/>
      <c r="AK1211" s="3"/>
      <c r="AL1211" s="3"/>
      <c r="AM1211" s="3"/>
      <c r="AN1211" s="3"/>
      <c r="AO1211" s="3"/>
      <c r="AP1211" s="3"/>
      <c r="AQ1211" s="3"/>
      <c r="AR1211" s="48"/>
      <c r="AS1211" s="3"/>
      <c r="AT1211" s="3"/>
      <c r="AU1211" s="3"/>
      <c r="AV1211" s="3"/>
      <c r="AW1211" s="3"/>
      <c r="AX1211" s="3"/>
      <c r="AY1211" s="3"/>
      <c r="AZ1211" s="3"/>
      <c r="BA1211" s="3"/>
      <c r="BB1211" s="3"/>
      <c r="BC1211" s="3"/>
      <c r="BD1211" s="3"/>
      <c r="BE1211" s="3"/>
      <c r="BF1211" s="3"/>
      <c r="BG1211" s="3"/>
      <c r="BH1211" s="3"/>
    </row>
    <row r="1212" spans="16:60" x14ac:dyDescent="0.25">
      <c r="P1212" s="3"/>
      <c r="Q1212" s="3"/>
      <c r="R1212" s="3"/>
      <c r="S1212" s="3"/>
      <c r="T1212" s="3"/>
      <c r="U1212" s="3"/>
      <c r="V1212" s="3"/>
      <c r="W1212" s="3"/>
      <c r="X1212" s="3"/>
      <c r="Y1212" s="3"/>
      <c r="Z1212" s="3"/>
      <c r="AA1212" s="3"/>
      <c r="AB1212" s="3"/>
      <c r="AC1212" s="3"/>
      <c r="AD1212" s="3"/>
      <c r="AE1212" s="3"/>
      <c r="AF1212" s="3"/>
      <c r="AG1212" s="3"/>
      <c r="AH1212" s="3"/>
      <c r="AI1212" s="3"/>
      <c r="AJ1212" s="3"/>
      <c r="AK1212" s="3"/>
      <c r="AL1212" s="3"/>
      <c r="AM1212" s="3"/>
      <c r="AN1212" s="3"/>
      <c r="AO1212" s="3"/>
      <c r="AP1212" s="3"/>
      <c r="AQ1212" s="3"/>
      <c r="AR1212" s="48"/>
      <c r="AS1212" s="3"/>
      <c r="AT1212" s="3"/>
      <c r="AU1212" s="3"/>
      <c r="AV1212" s="3"/>
      <c r="AW1212" s="3"/>
      <c r="AX1212" s="3"/>
      <c r="AY1212" s="3"/>
      <c r="AZ1212" s="3"/>
      <c r="BA1212" s="3"/>
      <c r="BB1212" s="3"/>
      <c r="BC1212" s="3"/>
      <c r="BD1212" s="3"/>
      <c r="BE1212" s="3"/>
      <c r="BF1212" s="3"/>
      <c r="BG1212" s="3"/>
      <c r="BH1212" s="3"/>
    </row>
    <row r="1213" spans="16:60" x14ac:dyDescent="0.25">
      <c r="P1213" s="3"/>
      <c r="Q1213" s="3"/>
      <c r="R1213" s="3"/>
      <c r="S1213" s="3"/>
      <c r="T1213" s="3"/>
      <c r="U1213" s="3"/>
      <c r="V1213" s="3"/>
      <c r="W1213" s="3"/>
      <c r="X1213" s="3"/>
      <c r="Y1213" s="3"/>
      <c r="Z1213" s="3"/>
      <c r="AA1213" s="3"/>
      <c r="AB1213" s="3"/>
      <c r="AC1213" s="3"/>
      <c r="AD1213" s="3"/>
      <c r="AE1213" s="3"/>
      <c r="AF1213" s="3"/>
      <c r="AG1213" s="3"/>
      <c r="AH1213" s="3"/>
      <c r="AI1213" s="3"/>
      <c r="AJ1213" s="3"/>
      <c r="AK1213" s="3"/>
      <c r="AL1213" s="3"/>
      <c r="AM1213" s="3"/>
      <c r="AN1213" s="3"/>
      <c r="AO1213" s="3"/>
      <c r="AP1213" s="3"/>
      <c r="AQ1213" s="3"/>
      <c r="AR1213" s="48"/>
      <c r="AS1213" s="3"/>
      <c r="AT1213" s="3"/>
      <c r="AU1213" s="3"/>
      <c r="AV1213" s="3"/>
      <c r="AW1213" s="3"/>
      <c r="AX1213" s="3"/>
      <c r="AY1213" s="3"/>
      <c r="AZ1213" s="3"/>
      <c r="BA1213" s="3"/>
      <c r="BB1213" s="3"/>
      <c r="BC1213" s="3"/>
      <c r="BD1213" s="3"/>
      <c r="BE1213" s="3"/>
      <c r="BF1213" s="3"/>
      <c r="BG1213" s="3"/>
      <c r="BH1213" s="3"/>
    </row>
    <row r="1214" spans="16:60" x14ac:dyDescent="0.25">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48"/>
      <c r="AS1214" s="3"/>
      <c r="AT1214" s="3"/>
      <c r="AU1214" s="3"/>
      <c r="AV1214" s="3"/>
      <c r="AW1214" s="3"/>
      <c r="AX1214" s="3"/>
      <c r="AY1214" s="3"/>
      <c r="AZ1214" s="3"/>
      <c r="BA1214" s="3"/>
      <c r="BB1214" s="3"/>
      <c r="BC1214" s="3"/>
      <c r="BD1214" s="3"/>
      <c r="BE1214" s="3"/>
      <c r="BF1214" s="3"/>
      <c r="BG1214" s="3"/>
      <c r="BH1214" s="3"/>
    </row>
    <row r="1215" spans="16:60" x14ac:dyDescent="0.25">
      <c r="P1215" s="3"/>
      <c r="Q1215" s="3"/>
      <c r="R1215" s="3"/>
      <c r="S1215" s="3"/>
      <c r="T1215" s="3"/>
      <c r="U1215" s="3"/>
      <c r="V1215" s="3"/>
      <c r="W1215" s="3"/>
      <c r="X1215" s="3"/>
      <c r="Y1215" s="3"/>
      <c r="Z1215" s="3"/>
      <c r="AA1215" s="3"/>
      <c r="AB1215" s="3"/>
      <c r="AC1215" s="3"/>
      <c r="AD1215" s="3"/>
      <c r="AE1215" s="3"/>
      <c r="AF1215" s="3"/>
      <c r="AG1215" s="3"/>
      <c r="AH1215" s="3"/>
      <c r="AI1215" s="3"/>
      <c r="AJ1215" s="3"/>
      <c r="AK1215" s="3"/>
      <c r="AL1215" s="3"/>
      <c r="AM1215" s="3"/>
      <c r="AN1215" s="3"/>
      <c r="AO1215" s="3"/>
      <c r="AP1215" s="3"/>
      <c r="AQ1215" s="3"/>
      <c r="AR1215" s="48"/>
      <c r="AS1215" s="3"/>
      <c r="AT1215" s="3"/>
      <c r="AU1215" s="3"/>
      <c r="AV1215" s="3"/>
      <c r="AW1215" s="3"/>
      <c r="AX1215" s="3"/>
      <c r="AY1215" s="3"/>
      <c r="AZ1215" s="3"/>
      <c r="BA1215" s="3"/>
      <c r="BB1215" s="3"/>
      <c r="BC1215" s="3"/>
      <c r="BD1215" s="3"/>
      <c r="BE1215" s="3"/>
      <c r="BF1215" s="3"/>
      <c r="BG1215" s="3"/>
      <c r="BH1215" s="3"/>
    </row>
    <row r="1216" spans="16:60" x14ac:dyDescent="0.25">
      <c r="P1216" s="3"/>
      <c r="Q1216" s="3"/>
      <c r="R1216" s="3"/>
      <c r="S1216" s="3"/>
      <c r="T1216" s="3"/>
      <c r="U1216" s="3"/>
      <c r="V1216" s="3"/>
      <c r="W1216" s="3"/>
      <c r="X1216" s="3"/>
      <c r="Y1216" s="3"/>
      <c r="Z1216" s="3"/>
      <c r="AA1216" s="3"/>
      <c r="AB1216" s="3"/>
      <c r="AC1216" s="3"/>
      <c r="AD1216" s="3"/>
      <c r="AE1216" s="3"/>
      <c r="AF1216" s="3"/>
      <c r="AG1216" s="3"/>
      <c r="AH1216" s="3"/>
      <c r="AI1216" s="3"/>
      <c r="AJ1216" s="3"/>
      <c r="AK1216" s="3"/>
      <c r="AL1216" s="3"/>
      <c r="AM1216" s="3"/>
      <c r="AN1216" s="3"/>
      <c r="AO1216" s="3"/>
      <c r="AP1216" s="3"/>
      <c r="AQ1216" s="3"/>
      <c r="AR1216" s="48"/>
      <c r="AS1216" s="3"/>
      <c r="AT1216" s="3"/>
      <c r="AU1216" s="3"/>
      <c r="AV1216" s="3"/>
      <c r="AW1216" s="3"/>
      <c r="AX1216" s="3"/>
      <c r="AY1216" s="3"/>
      <c r="AZ1216" s="3"/>
      <c r="BA1216" s="3"/>
      <c r="BB1216" s="3"/>
      <c r="BC1216" s="3"/>
      <c r="BD1216" s="3"/>
      <c r="BE1216" s="3"/>
      <c r="BF1216" s="3"/>
      <c r="BG1216" s="3"/>
      <c r="BH1216" s="3"/>
    </row>
    <row r="1217" spans="16:60" x14ac:dyDescent="0.25">
      <c r="P1217" s="3"/>
      <c r="Q1217" s="3"/>
      <c r="R1217" s="3"/>
      <c r="S1217" s="3"/>
      <c r="T1217" s="3"/>
      <c r="U1217" s="3"/>
      <c r="V1217" s="3"/>
      <c r="W1217" s="3"/>
      <c r="X1217" s="3"/>
      <c r="Y1217" s="3"/>
      <c r="Z1217" s="3"/>
      <c r="AA1217" s="3"/>
      <c r="AB1217" s="3"/>
      <c r="AC1217" s="3"/>
      <c r="AD1217" s="3"/>
      <c r="AE1217" s="3"/>
      <c r="AF1217" s="3"/>
      <c r="AG1217" s="3"/>
      <c r="AH1217" s="3"/>
      <c r="AI1217" s="3"/>
      <c r="AJ1217" s="3"/>
      <c r="AK1217" s="3"/>
      <c r="AL1217" s="3"/>
      <c r="AM1217" s="3"/>
      <c r="AN1217" s="3"/>
      <c r="AO1217" s="3"/>
      <c r="AP1217" s="3"/>
      <c r="AQ1217" s="3"/>
      <c r="AR1217" s="48"/>
      <c r="AS1217" s="3"/>
      <c r="AT1217" s="3"/>
      <c r="AU1217" s="3"/>
      <c r="AV1217" s="3"/>
      <c r="AW1217" s="3"/>
      <c r="AX1217" s="3"/>
      <c r="AY1217" s="3"/>
      <c r="AZ1217" s="3"/>
      <c r="BA1217" s="3"/>
      <c r="BB1217" s="3"/>
      <c r="BC1217" s="3"/>
      <c r="BD1217" s="3"/>
      <c r="BE1217" s="3"/>
      <c r="BF1217" s="3"/>
      <c r="BG1217" s="3"/>
      <c r="BH1217" s="3"/>
    </row>
    <row r="1218" spans="16:60" x14ac:dyDescent="0.25">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48"/>
      <c r="AS1218" s="3"/>
      <c r="AT1218" s="3"/>
      <c r="AU1218" s="3"/>
      <c r="AV1218" s="3"/>
      <c r="AW1218" s="3"/>
      <c r="AX1218" s="3"/>
      <c r="AY1218" s="3"/>
      <c r="AZ1218" s="3"/>
      <c r="BA1218" s="3"/>
      <c r="BB1218" s="3"/>
      <c r="BC1218" s="3"/>
      <c r="BD1218" s="3"/>
      <c r="BE1218" s="3"/>
      <c r="BF1218" s="3"/>
      <c r="BG1218" s="3"/>
      <c r="BH1218" s="3"/>
    </row>
    <row r="1219" spans="16:60" x14ac:dyDescent="0.25">
      <c r="P1219" s="3"/>
      <c r="Q1219" s="3"/>
      <c r="R1219" s="3"/>
      <c r="S1219" s="3"/>
      <c r="T1219" s="3"/>
      <c r="U1219" s="3"/>
      <c r="V1219" s="3"/>
      <c r="W1219" s="3"/>
      <c r="X1219" s="3"/>
      <c r="Y1219" s="3"/>
      <c r="Z1219" s="3"/>
      <c r="AA1219" s="3"/>
      <c r="AB1219" s="3"/>
      <c r="AC1219" s="3"/>
      <c r="AD1219" s="3"/>
      <c r="AE1219" s="3"/>
      <c r="AF1219" s="3"/>
      <c r="AG1219" s="3"/>
      <c r="AH1219" s="3"/>
      <c r="AI1219" s="3"/>
      <c r="AJ1219" s="3"/>
      <c r="AK1219" s="3"/>
      <c r="AL1219" s="3"/>
      <c r="AM1219" s="3"/>
      <c r="AN1219" s="3"/>
      <c r="AO1219" s="3"/>
      <c r="AP1219" s="3"/>
      <c r="AQ1219" s="3"/>
      <c r="AR1219" s="48"/>
      <c r="AS1219" s="3"/>
      <c r="AT1219" s="3"/>
      <c r="AU1219" s="3"/>
      <c r="AV1219" s="3"/>
      <c r="AW1219" s="3"/>
      <c r="AX1219" s="3"/>
      <c r="AY1219" s="3"/>
      <c r="AZ1219" s="3"/>
      <c r="BA1219" s="3"/>
      <c r="BB1219" s="3"/>
      <c r="BC1219" s="3"/>
      <c r="BD1219" s="3"/>
      <c r="BE1219" s="3"/>
      <c r="BF1219" s="3"/>
      <c r="BG1219" s="3"/>
      <c r="BH1219" s="3"/>
    </row>
    <row r="1220" spans="16:60" x14ac:dyDescent="0.25">
      <c r="P1220" s="3"/>
      <c r="Q1220" s="3"/>
      <c r="R1220" s="3"/>
      <c r="S1220" s="3"/>
      <c r="T1220" s="3"/>
      <c r="U1220" s="3"/>
      <c r="V1220" s="3"/>
      <c r="W1220" s="3"/>
      <c r="X1220" s="3"/>
      <c r="Y1220" s="3"/>
      <c r="Z1220" s="3"/>
      <c r="AA1220" s="3"/>
      <c r="AB1220" s="3"/>
      <c r="AC1220" s="3"/>
      <c r="AD1220" s="3"/>
      <c r="AE1220" s="3"/>
      <c r="AF1220" s="3"/>
      <c r="AG1220" s="3"/>
      <c r="AH1220" s="3"/>
      <c r="AI1220" s="3"/>
      <c r="AJ1220" s="3"/>
      <c r="AK1220" s="3"/>
      <c r="AL1220" s="3"/>
      <c r="AM1220" s="3"/>
      <c r="AN1220" s="3"/>
      <c r="AO1220" s="3"/>
      <c r="AP1220" s="3"/>
      <c r="AQ1220" s="3"/>
      <c r="AR1220" s="48"/>
      <c r="AS1220" s="3"/>
      <c r="AT1220" s="3"/>
      <c r="AU1220" s="3"/>
      <c r="AV1220" s="3"/>
      <c r="AW1220" s="3"/>
      <c r="AX1220" s="3"/>
      <c r="AY1220" s="3"/>
      <c r="AZ1220" s="3"/>
      <c r="BA1220" s="3"/>
      <c r="BB1220" s="3"/>
      <c r="BC1220" s="3"/>
      <c r="BD1220" s="3"/>
      <c r="BE1220" s="3"/>
      <c r="BF1220" s="3"/>
      <c r="BG1220" s="3"/>
      <c r="BH1220" s="3"/>
    </row>
    <row r="1221" spans="16:60" x14ac:dyDescent="0.25">
      <c r="P1221" s="3"/>
      <c r="Q1221" s="3"/>
      <c r="R1221" s="3"/>
      <c r="S1221" s="3"/>
      <c r="T1221" s="3"/>
      <c r="U1221" s="3"/>
      <c r="V1221" s="3"/>
      <c r="W1221" s="3"/>
      <c r="X1221" s="3"/>
      <c r="Y1221" s="3"/>
      <c r="Z1221" s="3"/>
      <c r="AA1221" s="3"/>
      <c r="AB1221" s="3"/>
      <c r="AC1221" s="3"/>
      <c r="AD1221" s="3"/>
      <c r="AE1221" s="3"/>
      <c r="AF1221" s="3"/>
      <c r="AG1221" s="3"/>
      <c r="AH1221" s="3"/>
      <c r="AI1221" s="3"/>
      <c r="AJ1221" s="3"/>
      <c r="AK1221" s="3"/>
      <c r="AL1221" s="3"/>
      <c r="AM1221" s="3"/>
      <c r="AN1221" s="3"/>
      <c r="AO1221" s="3"/>
      <c r="AP1221" s="3"/>
      <c r="AQ1221" s="3"/>
      <c r="AR1221" s="48"/>
      <c r="AS1221" s="3"/>
      <c r="AT1221" s="3"/>
      <c r="AU1221" s="3"/>
      <c r="AV1221" s="3"/>
      <c r="AW1221" s="3"/>
      <c r="AX1221" s="3"/>
      <c r="AY1221" s="3"/>
      <c r="AZ1221" s="3"/>
      <c r="BA1221" s="3"/>
      <c r="BB1221" s="3"/>
      <c r="BC1221" s="3"/>
      <c r="BD1221" s="3"/>
      <c r="BE1221" s="3"/>
      <c r="BF1221" s="3"/>
      <c r="BG1221" s="3"/>
      <c r="BH1221" s="3"/>
    </row>
    <row r="1222" spans="16:60" x14ac:dyDescent="0.25">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48"/>
      <c r="AS1222" s="3"/>
      <c r="AT1222" s="3"/>
      <c r="AU1222" s="3"/>
      <c r="AV1222" s="3"/>
      <c r="AW1222" s="3"/>
      <c r="AX1222" s="3"/>
      <c r="AY1222" s="3"/>
      <c r="AZ1222" s="3"/>
      <c r="BA1222" s="3"/>
      <c r="BB1222" s="3"/>
      <c r="BC1222" s="3"/>
      <c r="BD1222" s="3"/>
      <c r="BE1222" s="3"/>
      <c r="BF1222" s="3"/>
      <c r="BG1222" s="3"/>
      <c r="BH1222" s="3"/>
    </row>
    <row r="1223" spans="16:60" x14ac:dyDescent="0.25">
      <c r="P1223" s="3"/>
      <c r="Q1223" s="3"/>
      <c r="R1223" s="3"/>
      <c r="S1223" s="3"/>
      <c r="T1223" s="3"/>
      <c r="U1223" s="3"/>
      <c r="V1223" s="3"/>
      <c r="W1223" s="3"/>
      <c r="X1223" s="3"/>
      <c r="Y1223" s="3"/>
      <c r="Z1223" s="3"/>
      <c r="AA1223" s="3"/>
      <c r="AB1223" s="3"/>
      <c r="AC1223" s="3"/>
      <c r="AD1223" s="3"/>
      <c r="AE1223" s="3"/>
      <c r="AF1223" s="3"/>
      <c r="AG1223" s="3"/>
      <c r="AH1223" s="3"/>
      <c r="AI1223" s="3"/>
      <c r="AJ1223" s="3"/>
      <c r="AK1223" s="3"/>
      <c r="AL1223" s="3"/>
      <c r="AM1223" s="3"/>
      <c r="AN1223" s="3"/>
      <c r="AO1223" s="3"/>
      <c r="AP1223" s="3"/>
      <c r="AQ1223" s="3"/>
      <c r="AR1223" s="48"/>
      <c r="AS1223" s="3"/>
      <c r="AT1223" s="3"/>
      <c r="AU1223" s="3"/>
      <c r="AV1223" s="3"/>
      <c r="AW1223" s="3"/>
      <c r="AX1223" s="3"/>
      <c r="AY1223" s="3"/>
      <c r="AZ1223" s="3"/>
      <c r="BA1223" s="3"/>
      <c r="BB1223" s="3"/>
      <c r="BC1223" s="3"/>
      <c r="BD1223" s="3"/>
      <c r="BE1223" s="3"/>
      <c r="BF1223" s="3"/>
      <c r="BG1223" s="3"/>
      <c r="BH1223" s="3"/>
    </row>
    <row r="1224" spans="16:60" x14ac:dyDescent="0.25">
      <c r="P1224" s="3"/>
      <c r="Q1224" s="3"/>
      <c r="R1224" s="3"/>
      <c r="S1224" s="3"/>
      <c r="T1224" s="3"/>
      <c r="U1224" s="3"/>
      <c r="V1224" s="3"/>
      <c r="W1224" s="3"/>
      <c r="X1224" s="3"/>
      <c r="Y1224" s="3"/>
      <c r="Z1224" s="3"/>
      <c r="AA1224" s="3"/>
      <c r="AB1224" s="3"/>
      <c r="AC1224" s="3"/>
      <c r="AD1224" s="3"/>
      <c r="AE1224" s="3"/>
      <c r="AF1224" s="3"/>
      <c r="AG1224" s="3"/>
      <c r="AH1224" s="3"/>
      <c r="AI1224" s="3"/>
      <c r="AJ1224" s="3"/>
      <c r="AK1224" s="3"/>
      <c r="AL1224" s="3"/>
      <c r="AM1224" s="3"/>
      <c r="AN1224" s="3"/>
      <c r="AO1224" s="3"/>
      <c r="AP1224" s="3"/>
      <c r="AQ1224" s="3"/>
      <c r="AR1224" s="48"/>
      <c r="AS1224" s="3"/>
      <c r="AT1224" s="3"/>
      <c r="AU1224" s="3"/>
      <c r="AV1224" s="3"/>
      <c r="AW1224" s="3"/>
      <c r="AX1224" s="3"/>
      <c r="AY1224" s="3"/>
      <c r="AZ1224" s="3"/>
      <c r="BA1224" s="3"/>
      <c r="BB1224" s="3"/>
      <c r="BC1224" s="3"/>
      <c r="BD1224" s="3"/>
      <c r="BE1224" s="3"/>
      <c r="BF1224" s="3"/>
      <c r="BG1224" s="3"/>
      <c r="BH1224" s="3"/>
    </row>
    <row r="1225" spans="16:60" x14ac:dyDescent="0.25">
      <c r="P1225" s="3"/>
      <c r="Q1225" s="3"/>
      <c r="R1225" s="3"/>
      <c r="S1225" s="3"/>
      <c r="T1225" s="3"/>
      <c r="U1225" s="3"/>
      <c r="V1225" s="3"/>
      <c r="W1225" s="3"/>
      <c r="X1225" s="3"/>
      <c r="Y1225" s="3"/>
      <c r="Z1225" s="3"/>
      <c r="AA1225" s="3"/>
      <c r="AB1225" s="3"/>
      <c r="AC1225" s="3"/>
      <c r="AD1225" s="3"/>
      <c r="AE1225" s="3"/>
      <c r="AF1225" s="3"/>
      <c r="AG1225" s="3"/>
      <c r="AH1225" s="3"/>
      <c r="AI1225" s="3"/>
      <c r="AJ1225" s="3"/>
      <c r="AK1225" s="3"/>
      <c r="AL1225" s="3"/>
      <c r="AM1225" s="3"/>
      <c r="AN1225" s="3"/>
      <c r="AO1225" s="3"/>
      <c r="AP1225" s="3"/>
      <c r="AQ1225" s="3"/>
      <c r="AR1225" s="48"/>
      <c r="AS1225" s="3"/>
      <c r="AT1225" s="3"/>
      <c r="AU1225" s="3"/>
      <c r="AV1225" s="3"/>
      <c r="AW1225" s="3"/>
      <c r="AX1225" s="3"/>
      <c r="AY1225" s="3"/>
      <c r="AZ1225" s="3"/>
      <c r="BA1225" s="3"/>
      <c r="BB1225" s="3"/>
      <c r="BC1225" s="3"/>
      <c r="BD1225" s="3"/>
      <c r="BE1225" s="3"/>
      <c r="BF1225" s="3"/>
      <c r="BG1225" s="3"/>
      <c r="BH1225" s="3"/>
    </row>
    <row r="1226" spans="16:60" x14ac:dyDescent="0.25">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48"/>
      <c r="AS1226" s="3"/>
      <c r="AT1226" s="3"/>
      <c r="AU1226" s="3"/>
      <c r="AV1226" s="3"/>
      <c r="AW1226" s="3"/>
      <c r="AX1226" s="3"/>
      <c r="AY1226" s="3"/>
      <c r="AZ1226" s="3"/>
      <c r="BA1226" s="3"/>
      <c r="BB1226" s="3"/>
      <c r="BC1226" s="3"/>
      <c r="BD1226" s="3"/>
      <c r="BE1226" s="3"/>
      <c r="BF1226" s="3"/>
      <c r="BG1226" s="3"/>
      <c r="BH1226" s="3"/>
    </row>
    <row r="1227" spans="16:60" x14ac:dyDescent="0.25">
      <c r="P1227" s="3"/>
      <c r="Q1227" s="3"/>
      <c r="R1227" s="3"/>
      <c r="S1227" s="3"/>
      <c r="T1227" s="3"/>
      <c r="U1227" s="3"/>
      <c r="V1227" s="3"/>
      <c r="W1227" s="3"/>
      <c r="X1227" s="3"/>
      <c r="Y1227" s="3"/>
      <c r="Z1227" s="3"/>
      <c r="AA1227" s="3"/>
      <c r="AB1227" s="3"/>
      <c r="AC1227" s="3"/>
      <c r="AD1227" s="3"/>
      <c r="AE1227" s="3"/>
      <c r="AF1227" s="3"/>
      <c r="AG1227" s="3"/>
      <c r="AH1227" s="3"/>
      <c r="AI1227" s="3"/>
      <c r="AJ1227" s="3"/>
      <c r="AK1227" s="3"/>
      <c r="AL1227" s="3"/>
      <c r="AM1227" s="3"/>
      <c r="AN1227" s="3"/>
      <c r="AO1227" s="3"/>
      <c r="AP1227" s="3"/>
      <c r="AQ1227" s="3"/>
      <c r="AR1227" s="48"/>
      <c r="AS1227" s="3"/>
      <c r="AT1227" s="3"/>
      <c r="AU1227" s="3"/>
      <c r="AV1227" s="3"/>
      <c r="AW1227" s="3"/>
      <c r="AX1227" s="3"/>
      <c r="AY1227" s="3"/>
      <c r="AZ1227" s="3"/>
      <c r="BA1227" s="3"/>
      <c r="BB1227" s="3"/>
      <c r="BC1227" s="3"/>
      <c r="BD1227" s="3"/>
      <c r="BE1227" s="3"/>
      <c r="BF1227" s="3"/>
      <c r="BG1227" s="3"/>
      <c r="BH1227" s="3"/>
    </row>
    <row r="1228" spans="16:60" x14ac:dyDescent="0.25">
      <c r="P1228" s="3"/>
      <c r="Q1228" s="3"/>
      <c r="R1228" s="3"/>
      <c r="S1228" s="3"/>
      <c r="T1228" s="3"/>
      <c r="U1228" s="3"/>
      <c r="V1228" s="3"/>
      <c r="W1228" s="3"/>
      <c r="X1228" s="3"/>
      <c r="Y1228" s="3"/>
      <c r="Z1228" s="3"/>
      <c r="AA1228" s="3"/>
      <c r="AB1228" s="3"/>
      <c r="AC1228" s="3"/>
      <c r="AD1228" s="3"/>
      <c r="AE1228" s="3"/>
      <c r="AF1228" s="3"/>
      <c r="AG1228" s="3"/>
      <c r="AH1228" s="3"/>
      <c r="AI1228" s="3"/>
      <c r="AJ1228" s="3"/>
      <c r="AK1228" s="3"/>
      <c r="AL1228" s="3"/>
      <c r="AM1228" s="3"/>
      <c r="AN1228" s="3"/>
      <c r="AO1228" s="3"/>
      <c r="AP1228" s="3"/>
      <c r="AQ1228" s="3"/>
      <c r="AR1228" s="48"/>
      <c r="AS1228" s="3"/>
      <c r="AT1228" s="3"/>
      <c r="AU1228" s="3"/>
      <c r="AV1228" s="3"/>
      <c r="AW1228" s="3"/>
      <c r="AX1228" s="3"/>
      <c r="AY1228" s="3"/>
      <c r="AZ1228" s="3"/>
      <c r="BA1228" s="3"/>
      <c r="BB1228" s="3"/>
      <c r="BC1228" s="3"/>
      <c r="BD1228" s="3"/>
      <c r="BE1228" s="3"/>
      <c r="BF1228" s="3"/>
      <c r="BG1228" s="3"/>
      <c r="BH1228" s="3"/>
    </row>
    <row r="1229" spans="16:60" x14ac:dyDescent="0.25">
      <c r="P1229" s="3"/>
      <c r="Q1229" s="3"/>
      <c r="R1229" s="3"/>
      <c r="S1229" s="3"/>
      <c r="T1229" s="3"/>
      <c r="U1229" s="3"/>
      <c r="V1229" s="3"/>
      <c r="W1229" s="3"/>
      <c r="X1229" s="3"/>
      <c r="Y1229" s="3"/>
      <c r="Z1229" s="3"/>
      <c r="AA1229" s="3"/>
      <c r="AB1229" s="3"/>
      <c r="AC1229" s="3"/>
      <c r="AD1229" s="3"/>
      <c r="AE1229" s="3"/>
      <c r="AF1229" s="3"/>
      <c r="AG1229" s="3"/>
      <c r="AH1229" s="3"/>
      <c r="AI1229" s="3"/>
      <c r="AJ1229" s="3"/>
      <c r="AK1229" s="3"/>
      <c r="AL1229" s="3"/>
      <c r="AM1229" s="3"/>
      <c r="AN1229" s="3"/>
      <c r="AO1229" s="3"/>
      <c r="AP1229" s="3"/>
      <c r="AQ1229" s="3"/>
      <c r="AR1229" s="48"/>
      <c r="AS1229" s="3"/>
      <c r="AT1229" s="3"/>
      <c r="AU1229" s="3"/>
      <c r="AV1229" s="3"/>
      <c r="AW1229" s="3"/>
      <c r="AX1229" s="3"/>
      <c r="AY1229" s="3"/>
      <c r="AZ1229" s="3"/>
      <c r="BA1229" s="3"/>
      <c r="BB1229" s="3"/>
      <c r="BC1229" s="3"/>
      <c r="BD1229" s="3"/>
      <c r="BE1229" s="3"/>
      <c r="BF1229" s="3"/>
      <c r="BG1229" s="3"/>
      <c r="BH1229" s="3"/>
    </row>
    <row r="1230" spans="16:60" x14ac:dyDescent="0.25">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48"/>
      <c r="AS1230" s="3"/>
      <c r="AT1230" s="3"/>
      <c r="AU1230" s="3"/>
      <c r="AV1230" s="3"/>
      <c r="AW1230" s="3"/>
      <c r="AX1230" s="3"/>
      <c r="AY1230" s="3"/>
      <c r="AZ1230" s="3"/>
      <c r="BA1230" s="3"/>
      <c r="BB1230" s="3"/>
      <c r="BC1230" s="3"/>
      <c r="BD1230" s="3"/>
      <c r="BE1230" s="3"/>
      <c r="BF1230" s="3"/>
      <c r="BG1230" s="3"/>
      <c r="BH1230" s="3"/>
    </row>
    <row r="1231" spans="16:60" x14ac:dyDescent="0.25">
      <c r="P1231" s="3"/>
      <c r="Q1231" s="3"/>
      <c r="R1231" s="3"/>
      <c r="S1231" s="3"/>
      <c r="T1231" s="3"/>
      <c r="U1231" s="3"/>
      <c r="V1231" s="3"/>
      <c r="W1231" s="3"/>
      <c r="X1231" s="3"/>
      <c r="Y1231" s="3"/>
      <c r="Z1231" s="3"/>
      <c r="AA1231" s="3"/>
      <c r="AB1231" s="3"/>
      <c r="AC1231" s="3"/>
      <c r="AD1231" s="3"/>
      <c r="AE1231" s="3"/>
      <c r="AF1231" s="3"/>
      <c r="AG1231" s="3"/>
      <c r="AH1231" s="3"/>
      <c r="AI1231" s="3"/>
      <c r="AJ1231" s="3"/>
      <c r="AK1231" s="3"/>
      <c r="AL1231" s="3"/>
      <c r="AM1231" s="3"/>
      <c r="AN1231" s="3"/>
      <c r="AO1231" s="3"/>
      <c r="AP1231" s="3"/>
      <c r="AQ1231" s="3"/>
      <c r="AR1231" s="48"/>
      <c r="AS1231" s="3"/>
      <c r="AT1231" s="3"/>
      <c r="AU1231" s="3"/>
      <c r="AV1231" s="3"/>
      <c r="AW1231" s="3"/>
      <c r="AX1231" s="3"/>
      <c r="AY1231" s="3"/>
      <c r="AZ1231" s="3"/>
      <c r="BA1231" s="3"/>
      <c r="BB1231" s="3"/>
      <c r="BC1231" s="3"/>
      <c r="BD1231" s="3"/>
      <c r="BE1231" s="3"/>
      <c r="BF1231" s="3"/>
      <c r="BG1231" s="3"/>
      <c r="BH1231" s="3"/>
    </row>
    <row r="1232" spans="16:60" x14ac:dyDescent="0.25">
      <c r="P1232" s="3"/>
      <c r="Q1232" s="3"/>
      <c r="R1232" s="3"/>
      <c r="S1232" s="3"/>
      <c r="T1232" s="3"/>
      <c r="U1232" s="3"/>
      <c r="V1232" s="3"/>
      <c r="W1232" s="3"/>
      <c r="X1232" s="3"/>
      <c r="Y1232" s="3"/>
      <c r="Z1232" s="3"/>
      <c r="AA1232" s="3"/>
      <c r="AB1232" s="3"/>
      <c r="AC1232" s="3"/>
      <c r="AD1232" s="3"/>
      <c r="AE1232" s="3"/>
      <c r="AF1232" s="3"/>
      <c r="AG1232" s="3"/>
      <c r="AH1232" s="3"/>
      <c r="AI1232" s="3"/>
      <c r="AJ1232" s="3"/>
      <c r="AK1232" s="3"/>
      <c r="AL1232" s="3"/>
      <c r="AM1232" s="3"/>
      <c r="AN1232" s="3"/>
      <c r="AO1232" s="3"/>
      <c r="AP1232" s="3"/>
      <c r="AQ1232" s="3"/>
      <c r="AR1232" s="48"/>
      <c r="AS1232" s="3"/>
      <c r="AT1232" s="3"/>
      <c r="AU1232" s="3"/>
      <c r="AV1232" s="3"/>
      <c r="AW1232" s="3"/>
      <c r="AX1232" s="3"/>
      <c r="AY1232" s="3"/>
      <c r="AZ1232" s="3"/>
      <c r="BA1232" s="3"/>
      <c r="BB1232" s="3"/>
      <c r="BC1232" s="3"/>
      <c r="BD1232" s="3"/>
      <c r="BE1232" s="3"/>
      <c r="BF1232" s="3"/>
      <c r="BG1232" s="3"/>
      <c r="BH1232" s="3"/>
    </row>
    <row r="1233" spans="16:60" x14ac:dyDescent="0.25">
      <c r="P1233" s="3"/>
      <c r="Q1233" s="3"/>
      <c r="R1233" s="3"/>
      <c r="S1233" s="3"/>
      <c r="T1233" s="3"/>
      <c r="U1233" s="3"/>
      <c r="V1233" s="3"/>
      <c r="W1233" s="3"/>
      <c r="X1233" s="3"/>
      <c r="Y1233" s="3"/>
      <c r="Z1233" s="3"/>
      <c r="AA1233" s="3"/>
      <c r="AB1233" s="3"/>
      <c r="AC1233" s="3"/>
      <c r="AD1233" s="3"/>
      <c r="AE1233" s="3"/>
      <c r="AF1233" s="3"/>
      <c r="AG1233" s="3"/>
      <c r="AH1233" s="3"/>
      <c r="AI1233" s="3"/>
      <c r="AJ1233" s="3"/>
      <c r="AK1233" s="3"/>
      <c r="AL1233" s="3"/>
      <c r="AM1233" s="3"/>
      <c r="AN1233" s="3"/>
      <c r="AO1233" s="3"/>
      <c r="AP1233" s="3"/>
      <c r="AQ1233" s="3"/>
      <c r="AR1233" s="48"/>
      <c r="AS1233" s="3"/>
      <c r="AT1233" s="3"/>
      <c r="AU1233" s="3"/>
      <c r="AV1233" s="3"/>
      <c r="AW1233" s="3"/>
      <c r="AX1233" s="3"/>
      <c r="AY1233" s="3"/>
      <c r="AZ1233" s="3"/>
      <c r="BA1233" s="3"/>
      <c r="BB1233" s="3"/>
      <c r="BC1233" s="3"/>
      <c r="BD1233" s="3"/>
      <c r="BE1233" s="3"/>
      <c r="BF1233" s="3"/>
      <c r="BG1233" s="3"/>
      <c r="BH1233" s="3"/>
    </row>
    <row r="1234" spans="16:60" x14ac:dyDescent="0.25">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48"/>
      <c r="AS1234" s="3"/>
      <c r="AT1234" s="3"/>
      <c r="AU1234" s="3"/>
      <c r="AV1234" s="3"/>
      <c r="AW1234" s="3"/>
      <c r="AX1234" s="3"/>
      <c r="AY1234" s="3"/>
      <c r="AZ1234" s="3"/>
      <c r="BA1234" s="3"/>
      <c r="BB1234" s="3"/>
      <c r="BC1234" s="3"/>
      <c r="BD1234" s="3"/>
      <c r="BE1234" s="3"/>
      <c r="BF1234" s="3"/>
      <c r="BG1234" s="3"/>
      <c r="BH1234" s="3"/>
    </row>
    <row r="1235" spans="16:60" x14ac:dyDescent="0.25">
      <c r="P1235" s="3"/>
      <c r="Q1235" s="3"/>
      <c r="R1235" s="3"/>
      <c r="S1235" s="3"/>
      <c r="T1235" s="3"/>
      <c r="U1235" s="3"/>
      <c r="V1235" s="3"/>
      <c r="W1235" s="3"/>
      <c r="X1235" s="3"/>
      <c r="Y1235" s="3"/>
      <c r="Z1235" s="3"/>
      <c r="AA1235" s="3"/>
      <c r="AB1235" s="3"/>
      <c r="AC1235" s="3"/>
      <c r="AD1235" s="3"/>
      <c r="AE1235" s="3"/>
      <c r="AF1235" s="3"/>
      <c r="AG1235" s="3"/>
      <c r="AH1235" s="3"/>
      <c r="AI1235" s="3"/>
      <c r="AJ1235" s="3"/>
      <c r="AK1235" s="3"/>
      <c r="AL1235" s="3"/>
      <c r="AM1235" s="3"/>
      <c r="AN1235" s="3"/>
      <c r="AO1235" s="3"/>
      <c r="AP1235" s="3"/>
      <c r="AQ1235" s="3"/>
      <c r="AR1235" s="48"/>
      <c r="AS1235" s="3"/>
      <c r="AT1235" s="3"/>
      <c r="AU1235" s="3"/>
      <c r="AV1235" s="3"/>
      <c r="AW1235" s="3"/>
      <c r="AX1235" s="3"/>
      <c r="AY1235" s="3"/>
      <c r="AZ1235" s="3"/>
      <c r="BA1235" s="3"/>
      <c r="BB1235" s="3"/>
      <c r="BC1235" s="3"/>
      <c r="BD1235" s="3"/>
      <c r="BE1235" s="3"/>
      <c r="BF1235" s="3"/>
      <c r="BG1235" s="3"/>
      <c r="BH1235" s="3"/>
    </row>
    <row r="1236" spans="16:60" x14ac:dyDescent="0.25">
      <c r="P1236" s="3"/>
      <c r="Q1236" s="3"/>
      <c r="R1236" s="3"/>
      <c r="S1236" s="3"/>
      <c r="T1236" s="3"/>
      <c r="U1236" s="3"/>
      <c r="V1236" s="3"/>
      <c r="W1236" s="3"/>
      <c r="X1236" s="3"/>
      <c r="Y1236" s="3"/>
      <c r="Z1236" s="3"/>
      <c r="AA1236" s="3"/>
      <c r="AB1236" s="3"/>
      <c r="AC1236" s="3"/>
      <c r="AD1236" s="3"/>
      <c r="AE1236" s="3"/>
      <c r="AF1236" s="3"/>
      <c r="AG1236" s="3"/>
      <c r="AH1236" s="3"/>
      <c r="AI1236" s="3"/>
      <c r="AJ1236" s="3"/>
      <c r="AK1236" s="3"/>
      <c r="AL1236" s="3"/>
      <c r="AM1236" s="3"/>
      <c r="AN1236" s="3"/>
      <c r="AO1236" s="3"/>
      <c r="AP1236" s="3"/>
      <c r="AQ1236" s="3"/>
      <c r="AR1236" s="48"/>
      <c r="AS1236" s="3"/>
      <c r="AT1236" s="3"/>
      <c r="AU1236" s="3"/>
      <c r="AV1236" s="3"/>
      <c r="AW1236" s="3"/>
      <c r="AX1236" s="3"/>
      <c r="AY1236" s="3"/>
      <c r="AZ1236" s="3"/>
      <c r="BA1236" s="3"/>
      <c r="BB1236" s="3"/>
      <c r="BC1236" s="3"/>
      <c r="BD1236" s="3"/>
      <c r="BE1236" s="3"/>
      <c r="BF1236" s="3"/>
      <c r="BG1236" s="3"/>
      <c r="BH1236" s="3"/>
    </row>
    <row r="1237" spans="16:60" x14ac:dyDescent="0.25">
      <c r="P1237" s="3"/>
      <c r="Q1237" s="3"/>
      <c r="R1237" s="3"/>
      <c r="S1237" s="3"/>
      <c r="T1237" s="3"/>
      <c r="U1237" s="3"/>
      <c r="V1237" s="3"/>
      <c r="W1237" s="3"/>
      <c r="X1237" s="3"/>
      <c r="Y1237" s="3"/>
      <c r="Z1237" s="3"/>
      <c r="AA1237" s="3"/>
      <c r="AB1237" s="3"/>
      <c r="AC1237" s="3"/>
      <c r="AD1237" s="3"/>
      <c r="AE1237" s="3"/>
      <c r="AF1237" s="3"/>
      <c r="AG1237" s="3"/>
      <c r="AH1237" s="3"/>
      <c r="AI1237" s="3"/>
      <c r="AJ1237" s="3"/>
      <c r="AK1237" s="3"/>
      <c r="AL1237" s="3"/>
      <c r="AM1237" s="3"/>
      <c r="AN1237" s="3"/>
      <c r="AO1237" s="3"/>
      <c r="AP1237" s="3"/>
      <c r="AQ1237" s="3"/>
      <c r="AR1237" s="48"/>
      <c r="AS1237" s="3"/>
      <c r="AT1237" s="3"/>
      <c r="AU1237" s="3"/>
      <c r="AV1237" s="3"/>
      <c r="AW1237" s="3"/>
      <c r="AX1237" s="3"/>
      <c r="AY1237" s="3"/>
      <c r="AZ1237" s="3"/>
      <c r="BA1237" s="3"/>
      <c r="BB1237" s="3"/>
      <c r="BC1237" s="3"/>
      <c r="BD1237" s="3"/>
      <c r="BE1237" s="3"/>
      <c r="BF1237" s="3"/>
      <c r="BG1237" s="3"/>
      <c r="BH1237" s="3"/>
    </row>
    <row r="1238" spans="16:60" x14ac:dyDescent="0.25">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48"/>
      <c r="AS1238" s="3"/>
      <c r="AT1238" s="3"/>
      <c r="AU1238" s="3"/>
      <c r="AV1238" s="3"/>
      <c r="AW1238" s="3"/>
      <c r="AX1238" s="3"/>
      <c r="AY1238" s="3"/>
      <c r="AZ1238" s="3"/>
      <c r="BA1238" s="3"/>
      <c r="BB1238" s="3"/>
      <c r="BC1238" s="3"/>
      <c r="BD1238" s="3"/>
      <c r="BE1238" s="3"/>
      <c r="BF1238" s="3"/>
      <c r="BG1238" s="3"/>
      <c r="BH1238" s="3"/>
    </row>
    <row r="1239" spans="16:60" x14ac:dyDescent="0.25">
      <c r="P1239" s="3"/>
      <c r="Q1239" s="3"/>
      <c r="R1239" s="3"/>
      <c r="S1239" s="3"/>
      <c r="T1239" s="3"/>
      <c r="U1239" s="3"/>
      <c r="V1239" s="3"/>
      <c r="W1239" s="3"/>
      <c r="X1239" s="3"/>
      <c r="Y1239" s="3"/>
      <c r="Z1239" s="3"/>
      <c r="AA1239" s="3"/>
      <c r="AB1239" s="3"/>
      <c r="AC1239" s="3"/>
      <c r="AD1239" s="3"/>
      <c r="AE1239" s="3"/>
      <c r="AF1239" s="3"/>
      <c r="AG1239" s="3"/>
      <c r="AH1239" s="3"/>
      <c r="AI1239" s="3"/>
      <c r="AJ1239" s="3"/>
      <c r="AK1239" s="3"/>
      <c r="AL1239" s="3"/>
      <c r="AM1239" s="3"/>
      <c r="AN1239" s="3"/>
      <c r="AO1239" s="3"/>
      <c r="AP1239" s="3"/>
      <c r="AQ1239" s="3"/>
      <c r="AR1239" s="48"/>
      <c r="AS1239" s="3"/>
      <c r="AT1239" s="3"/>
      <c r="AU1239" s="3"/>
      <c r="AV1239" s="3"/>
      <c r="AW1239" s="3"/>
      <c r="AX1239" s="3"/>
      <c r="AY1239" s="3"/>
      <c r="AZ1239" s="3"/>
      <c r="BA1239" s="3"/>
      <c r="BB1239" s="3"/>
      <c r="BC1239" s="3"/>
      <c r="BD1239" s="3"/>
      <c r="BE1239" s="3"/>
      <c r="BF1239" s="3"/>
      <c r="BG1239" s="3"/>
      <c r="BH1239" s="3"/>
    </row>
    <row r="1240" spans="16:60" x14ac:dyDescent="0.25">
      <c r="P1240" s="3"/>
      <c r="Q1240" s="3"/>
      <c r="R1240" s="3"/>
      <c r="S1240" s="3"/>
      <c r="T1240" s="3"/>
      <c r="U1240" s="3"/>
      <c r="V1240" s="3"/>
      <c r="W1240" s="3"/>
      <c r="X1240" s="3"/>
      <c r="Y1240" s="3"/>
      <c r="Z1240" s="3"/>
      <c r="AA1240" s="3"/>
      <c r="AB1240" s="3"/>
      <c r="AC1240" s="3"/>
      <c r="AD1240" s="3"/>
      <c r="AE1240" s="3"/>
      <c r="AF1240" s="3"/>
      <c r="AG1240" s="3"/>
      <c r="AH1240" s="3"/>
      <c r="AI1240" s="3"/>
      <c r="AJ1240" s="3"/>
      <c r="AK1240" s="3"/>
      <c r="AL1240" s="3"/>
      <c r="AM1240" s="3"/>
      <c r="AN1240" s="3"/>
      <c r="AO1240" s="3"/>
      <c r="AP1240" s="3"/>
      <c r="AQ1240" s="3"/>
      <c r="AR1240" s="48"/>
      <c r="AS1240" s="3"/>
      <c r="AT1240" s="3"/>
      <c r="AU1240" s="3"/>
      <c r="AV1240" s="3"/>
      <c r="AW1240" s="3"/>
      <c r="AX1240" s="3"/>
      <c r="AY1240" s="3"/>
      <c r="AZ1240" s="3"/>
      <c r="BA1240" s="3"/>
      <c r="BB1240" s="3"/>
      <c r="BC1240" s="3"/>
      <c r="BD1240" s="3"/>
      <c r="BE1240" s="3"/>
      <c r="BF1240" s="3"/>
      <c r="BG1240" s="3"/>
      <c r="BH1240" s="3"/>
    </row>
    <row r="1241" spans="16:60" x14ac:dyDescent="0.25">
      <c r="P1241" s="3"/>
      <c r="Q1241" s="3"/>
      <c r="R1241" s="3"/>
      <c r="S1241" s="3"/>
      <c r="T1241" s="3"/>
      <c r="U1241" s="3"/>
      <c r="V1241" s="3"/>
      <c r="W1241" s="3"/>
      <c r="X1241" s="3"/>
      <c r="Y1241" s="3"/>
      <c r="Z1241" s="3"/>
      <c r="AA1241" s="3"/>
      <c r="AB1241" s="3"/>
      <c r="AC1241" s="3"/>
      <c r="AD1241" s="3"/>
      <c r="AE1241" s="3"/>
      <c r="AF1241" s="3"/>
      <c r="AG1241" s="3"/>
      <c r="AH1241" s="3"/>
      <c r="AI1241" s="3"/>
      <c r="AJ1241" s="3"/>
      <c r="AK1241" s="3"/>
      <c r="AL1241" s="3"/>
      <c r="AM1241" s="3"/>
      <c r="AN1241" s="3"/>
      <c r="AO1241" s="3"/>
      <c r="AP1241" s="3"/>
      <c r="AQ1241" s="3"/>
      <c r="AR1241" s="48"/>
      <c r="AS1241" s="3"/>
      <c r="AT1241" s="3"/>
      <c r="AU1241" s="3"/>
      <c r="AV1241" s="3"/>
      <c r="AW1241" s="3"/>
      <c r="AX1241" s="3"/>
      <c r="AY1241" s="3"/>
      <c r="AZ1241" s="3"/>
      <c r="BA1241" s="3"/>
      <c r="BB1241" s="3"/>
      <c r="BC1241" s="3"/>
      <c r="BD1241" s="3"/>
      <c r="BE1241" s="3"/>
      <c r="BF1241" s="3"/>
      <c r="BG1241" s="3"/>
      <c r="BH1241" s="3"/>
    </row>
    <row r="1242" spans="16:60" x14ac:dyDescent="0.25">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48"/>
      <c r="AS1242" s="3"/>
      <c r="AT1242" s="3"/>
      <c r="AU1242" s="3"/>
      <c r="AV1242" s="3"/>
      <c r="AW1242" s="3"/>
      <c r="AX1242" s="3"/>
      <c r="AY1242" s="3"/>
      <c r="AZ1242" s="3"/>
      <c r="BA1242" s="3"/>
      <c r="BB1242" s="3"/>
      <c r="BC1242" s="3"/>
      <c r="BD1242" s="3"/>
      <c r="BE1242" s="3"/>
      <c r="BF1242" s="3"/>
      <c r="BG1242" s="3"/>
      <c r="BH1242" s="3"/>
    </row>
    <row r="1243" spans="16:60" x14ac:dyDescent="0.25">
      <c r="P1243" s="3"/>
      <c r="Q1243" s="3"/>
      <c r="R1243" s="3"/>
      <c r="S1243" s="3"/>
      <c r="T1243" s="3"/>
      <c r="U1243" s="3"/>
      <c r="V1243" s="3"/>
      <c r="W1243" s="3"/>
      <c r="X1243" s="3"/>
      <c r="Y1243" s="3"/>
      <c r="Z1243" s="3"/>
      <c r="AA1243" s="3"/>
      <c r="AB1243" s="3"/>
      <c r="AC1243" s="3"/>
      <c r="AD1243" s="3"/>
      <c r="AE1243" s="3"/>
      <c r="AF1243" s="3"/>
      <c r="AG1243" s="3"/>
      <c r="AH1243" s="3"/>
      <c r="AI1243" s="3"/>
      <c r="AJ1243" s="3"/>
      <c r="AK1243" s="3"/>
      <c r="AL1243" s="3"/>
      <c r="AM1243" s="3"/>
      <c r="AN1243" s="3"/>
      <c r="AO1243" s="3"/>
      <c r="AP1243" s="3"/>
      <c r="AQ1243" s="3"/>
      <c r="AR1243" s="48"/>
      <c r="AS1243" s="3"/>
      <c r="AT1243" s="3"/>
      <c r="AU1243" s="3"/>
      <c r="AV1243" s="3"/>
      <c r="AW1243" s="3"/>
      <c r="AX1243" s="3"/>
      <c r="AY1243" s="3"/>
      <c r="AZ1243" s="3"/>
      <c r="BA1243" s="3"/>
      <c r="BB1243" s="3"/>
      <c r="BC1243" s="3"/>
      <c r="BD1243" s="3"/>
      <c r="BE1243" s="3"/>
      <c r="BF1243" s="3"/>
      <c r="BG1243" s="3"/>
      <c r="BH1243" s="3"/>
    </row>
    <row r="1244" spans="16:60" x14ac:dyDescent="0.25">
      <c r="P1244" s="3"/>
      <c r="Q1244" s="3"/>
      <c r="R1244" s="3"/>
      <c r="S1244" s="3"/>
      <c r="T1244" s="3"/>
      <c r="U1244" s="3"/>
      <c r="V1244" s="3"/>
      <c r="W1244" s="3"/>
      <c r="X1244" s="3"/>
      <c r="Y1244" s="3"/>
      <c r="Z1244" s="3"/>
      <c r="AA1244" s="3"/>
      <c r="AB1244" s="3"/>
      <c r="AC1244" s="3"/>
      <c r="AD1244" s="3"/>
      <c r="AE1244" s="3"/>
      <c r="AF1244" s="3"/>
      <c r="AG1244" s="3"/>
      <c r="AH1244" s="3"/>
      <c r="AI1244" s="3"/>
      <c r="AJ1244" s="3"/>
      <c r="AK1244" s="3"/>
      <c r="AL1244" s="3"/>
      <c r="AM1244" s="3"/>
      <c r="AN1244" s="3"/>
      <c r="AO1244" s="3"/>
      <c r="AP1244" s="3"/>
      <c r="AQ1244" s="3"/>
      <c r="AR1244" s="48"/>
      <c r="AS1244" s="3"/>
      <c r="AT1244" s="3"/>
      <c r="AU1244" s="3"/>
      <c r="AV1244" s="3"/>
      <c r="AW1244" s="3"/>
      <c r="AX1244" s="3"/>
      <c r="AY1244" s="3"/>
      <c r="AZ1244" s="3"/>
      <c r="BA1244" s="3"/>
      <c r="BB1244" s="3"/>
      <c r="BC1244" s="3"/>
      <c r="BD1244" s="3"/>
      <c r="BE1244" s="3"/>
      <c r="BF1244" s="3"/>
      <c r="BG1244" s="3"/>
      <c r="BH1244" s="3"/>
    </row>
    <row r="1245" spans="16:60" x14ac:dyDescent="0.25">
      <c r="P1245" s="3"/>
      <c r="Q1245" s="3"/>
      <c r="R1245" s="3"/>
      <c r="S1245" s="3"/>
      <c r="T1245" s="3"/>
      <c r="U1245" s="3"/>
      <c r="V1245" s="3"/>
      <c r="W1245" s="3"/>
      <c r="X1245" s="3"/>
      <c r="Y1245" s="3"/>
      <c r="Z1245" s="3"/>
      <c r="AA1245" s="3"/>
      <c r="AB1245" s="3"/>
      <c r="AC1245" s="3"/>
      <c r="AD1245" s="3"/>
      <c r="AE1245" s="3"/>
      <c r="AF1245" s="3"/>
      <c r="AG1245" s="3"/>
      <c r="AH1245" s="3"/>
      <c r="AI1245" s="3"/>
      <c r="AJ1245" s="3"/>
      <c r="AK1245" s="3"/>
      <c r="AL1245" s="3"/>
      <c r="AM1245" s="3"/>
      <c r="AN1245" s="3"/>
      <c r="AO1245" s="3"/>
      <c r="AP1245" s="3"/>
      <c r="AQ1245" s="3"/>
      <c r="AR1245" s="48"/>
      <c r="AS1245" s="3"/>
      <c r="AT1245" s="3"/>
      <c r="AU1245" s="3"/>
      <c r="AV1245" s="3"/>
      <c r="AW1245" s="3"/>
      <c r="AX1245" s="3"/>
      <c r="AY1245" s="3"/>
      <c r="AZ1245" s="3"/>
      <c r="BA1245" s="3"/>
      <c r="BB1245" s="3"/>
      <c r="BC1245" s="3"/>
      <c r="BD1245" s="3"/>
      <c r="BE1245" s="3"/>
      <c r="BF1245" s="3"/>
      <c r="BG1245" s="3"/>
      <c r="BH1245" s="3"/>
    </row>
    <row r="1246" spans="16:60" x14ac:dyDescent="0.25">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48"/>
      <c r="AS1246" s="3"/>
      <c r="AT1246" s="3"/>
      <c r="AU1246" s="3"/>
      <c r="AV1246" s="3"/>
      <c r="AW1246" s="3"/>
      <c r="AX1246" s="3"/>
      <c r="AY1246" s="3"/>
      <c r="AZ1246" s="3"/>
      <c r="BA1246" s="3"/>
      <c r="BB1246" s="3"/>
      <c r="BC1246" s="3"/>
      <c r="BD1246" s="3"/>
      <c r="BE1246" s="3"/>
      <c r="BF1246" s="3"/>
      <c r="BG1246" s="3"/>
      <c r="BH1246" s="3"/>
    </row>
    <row r="1247" spans="16:60" x14ac:dyDescent="0.25">
      <c r="P1247" s="3"/>
      <c r="Q1247" s="3"/>
      <c r="R1247" s="3"/>
      <c r="S1247" s="3"/>
      <c r="T1247" s="3"/>
      <c r="U1247" s="3"/>
      <c r="V1247" s="3"/>
      <c r="W1247" s="3"/>
      <c r="X1247" s="3"/>
      <c r="Y1247" s="3"/>
      <c r="Z1247" s="3"/>
      <c r="AA1247" s="3"/>
      <c r="AB1247" s="3"/>
      <c r="AC1247" s="3"/>
      <c r="AD1247" s="3"/>
      <c r="AE1247" s="3"/>
      <c r="AF1247" s="3"/>
      <c r="AG1247" s="3"/>
      <c r="AH1247" s="3"/>
      <c r="AI1247" s="3"/>
      <c r="AJ1247" s="3"/>
      <c r="AK1247" s="3"/>
      <c r="AL1247" s="3"/>
      <c r="AM1247" s="3"/>
      <c r="AN1247" s="3"/>
      <c r="AO1247" s="3"/>
      <c r="AP1247" s="3"/>
      <c r="AQ1247" s="3"/>
      <c r="AR1247" s="48"/>
      <c r="AS1247" s="3"/>
      <c r="AT1247" s="3"/>
      <c r="AU1247" s="3"/>
      <c r="AV1247" s="3"/>
      <c r="AW1247" s="3"/>
      <c r="AX1247" s="3"/>
      <c r="AY1247" s="3"/>
      <c r="AZ1247" s="3"/>
      <c r="BA1247" s="3"/>
      <c r="BB1247" s="3"/>
      <c r="BC1247" s="3"/>
      <c r="BD1247" s="3"/>
      <c r="BE1247" s="3"/>
      <c r="BF1247" s="3"/>
      <c r="BG1247" s="3"/>
      <c r="BH1247" s="3"/>
    </row>
    <row r="1248" spans="16:60" x14ac:dyDescent="0.25">
      <c r="P1248" s="3"/>
      <c r="Q1248" s="3"/>
      <c r="R1248" s="3"/>
      <c r="S1248" s="3"/>
      <c r="T1248" s="3"/>
      <c r="U1248" s="3"/>
      <c r="V1248" s="3"/>
      <c r="W1248" s="3"/>
      <c r="X1248" s="3"/>
      <c r="Y1248" s="3"/>
      <c r="Z1248" s="3"/>
      <c r="AA1248" s="3"/>
      <c r="AB1248" s="3"/>
      <c r="AC1248" s="3"/>
      <c r="AD1248" s="3"/>
      <c r="AE1248" s="3"/>
      <c r="AF1248" s="3"/>
      <c r="AG1248" s="3"/>
      <c r="AH1248" s="3"/>
      <c r="AI1248" s="3"/>
      <c r="AJ1248" s="3"/>
      <c r="AK1248" s="3"/>
      <c r="AL1248" s="3"/>
      <c r="AM1248" s="3"/>
      <c r="AN1248" s="3"/>
      <c r="AO1248" s="3"/>
      <c r="AP1248" s="3"/>
      <c r="AQ1248" s="3"/>
      <c r="AR1248" s="48"/>
      <c r="AS1248" s="3"/>
      <c r="AT1248" s="3"/>
      <c r="AU1248" s="3"/>
      <c r="AV1248" s="3"/>
      <c r="AW1248" s="3"/>
      <c r="AX1248" s="3"/>
      <c r="AY1248" s="3"/>
      <c r="AZ1248" s="3"/>
      <c r="BA1248" s="3"/>
      <c r="BB1248" s="3"/>
      <c r="BC1248" s="3"/>
      <c r="BD1248" s="3"/>
      <c r="BE1248" s="3"/>
      <c r="BF1248" s="3"/>
      <c r="BG1248" s="3"/>
      <c r="BH1248" s="3"/>
    </row>
    <row r="1249" spans="16:60" x14ac:dyDescent="0.25">
      <c r="P1249" s="3"/>
      <c r="Q1249" s="3"/>
      <c r="R1249" s="3"/>
      <c r="S1249" s="3"/>
      <c r="T1249" s="3"/>
      <c r="U1249" s="3"/>
      <c r="V1249" s="3"/>
      <c r="W1249" s="3"/>
      <c r="X1249" s="3"/>
      <c r="Y1249" s="3"/>
      <c r="Z1249" s="3"/>
      <c r="AA1249" s="3"/>
      <c r="AB1249" s="3"/>
      <c r="AC1249" s="3"/>
      <c r="AD1249" s="3"/>
      <c r="AE1249" s="3"/>
      <c r="AF1249" s="3"/>
      <c r="AG1249" s="3"/>
      <c r="AH1249" s="3"/>
      <c r="AI1249" s="3"/>
      <c r="AJ1249" s="3"/>
      <c r="AK1249" s="3"/>
      <c r="AL1249" s="3"/>
      <c r="AM1249" s="3"/>
      <c r="AN1249" s="3"/>
      <c r="AO1249" s="3"/>
      <c r="AP1249" s="3"/>
      <c r="AQ1249" s="3"/>
      <c r="AR1249" s="48"/>
      <c r="AS1249" s="3"/>
      <c r="AT1249" s="3"/>
      <c r="AU1249" s="3"/>
      <c r="AV1249" s="3"/>
      <c r="AW1249" s="3"/>
      <c r="AX1249" s="3"/>
      <c r="AY1249" s="3"/>
      <c r="AZ1249" s="3"/>
      <c r="BA1249" s="3"/>
      <c r="BB1249" s="3"/>
      <c r="BC1249" s="3"/>
      <c r="BD1249" s="3"/>
      <c r="BE1249" s="3"/>
      <c r="BF1249" s="3"/>
      <c r="BG1249" s="3"/>
      <c r="BH1249" s="3"/>
    </row>
    <row r="1250" spans="16:60" x14ac:dyDescent="0.25">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48"/>
      <c r="AS1250" s="3"/>
      <c r="AT1250" s="3"/>
      <c r="AU1250" s="3"/>
      <c r="AV1250" s="3"/>
      <c r="AW1250" s="3"/>
      <c r="AX1250" s="3"/>
      <c r="AY1250" s="3"/>
      <c r="AZ1250" s="3"/>
      <c r="BA1250" s="3"/>
      <c r="BB1250" s="3"/>
      <c r="BC1250" s="3"/>
      <c r="BD1250" s="3"/>
      <c r="BE1250" s="3"/>
      <c r="BF1250" s="3"/>
      <c r="BG1250" s="3"/>
      <c r="BH1250" s="3"/>
    </row>
    <row r="1251" spans="16:60" x14ac:dyDescent="0.25">
      <c r="P1251" s="3"/>
      <c r="Q1251" s="3"/>
      <c r="R1251" s="3"/>
      <c r="S1251" s="3"/>
      <c r="T1251" s="3"/>
      <c r="U1251" s="3"/>
      <c r="V1251" s="3"/>
      <c r="W1251" s="3"/>
      <c r="X1251" s="3"/>
      <c r="Y1251" s="3"/>
      <c r="Z1251" s="3"/>
      <c r="AA1251" s="3"/>
      <c r="AB1251" s="3"/>
      <c r="AC1251" s="3"/>
      <c r="AD1251" s="3"/>
      <c r="AE1251" s="3"/>
      <c r="AF1251" s="3"/>
      <c r="AG1251" s="3"/>
      <c r="AH1251" s="3"/>
      <c r="AI1251" s="3"/>
      <c r="AJ1251" s="3"/>
      <c r="AK1251" s="3"/>
      <c r="AL1251" s="3"/>
      <c r="AM1251" s="3"/>
      <c r="AN1251" s="3"/>
      <c r="AO1251" s="3"/>
      <c r="AP1251" s="3"/>
      <c r="AQ1251" s="3"/>
      <c r="AR1251" s="48"/>
      <c r="AS1251" s="3"/>
      <c r="AT1251" s="3"/>
      <c r="AU1251" s="3"/>
      <c r="AV1251" s="3"/>
      <c r="AW1251" s="3"/>
      <c r="AX1251" s="3"/>
      <c r="AY1251" s="3"/>
      <c r="AZ1251" s="3"/>
      <c r="BA1251" s="3"/>
      <c r="BB1251" s="3"/>
      <c r="BC1251" s="3"/>
      <c r="BD1251" s="3"/>
      <c r="BE1251" s="3"/>
      <c r="BF1251" s="3"/>
      <c r="BG1251" s="3"/>
      <c r="BH1251" s="3"/>
    </row>
    <row r="1252" spans="16:60" x14ac:dyDescent="0.25">
      <c r="P1252" s="3"/>
      <c r="Q1252" s="3"/>
      <c r="R1252" s="3"/>
      <c r="S1252" s="3"/>
      <c r="T1252" s="3"/>
      <c r="U1252" s="3"/>
      <c r="V1252" s="3"/>
      <c r="W1252" s="3"/>
      <c r="X1252" s="3"/>
      <c r="Y1252" s="3"/>
      <c r="Z1252" s="3"/>
      <c r="AA1252" s="3"/>
      <c r="AB1252" s="3"/>
      <c r="AC1252" s="3"/>
      <c r="AD1252" s="3"/>
      <c r="AE1252" s="3"/>
      <c r="AF1252" s="3"/>
      <c r="AG1252" s="3"/>
      <c r="AH1252" s="3"/>
      <c r="AI1252" s="3"/>
      <c r="AJ1252" s="3"/>
      <c r="AK1252" s="3"/>
      <c r="AL1252" s="3"/>
      <c r="AM1252" s="3"/>
      <c r="AN1252" s="3"/>
      <c r="AO1252" s="3"/>
      <c r="AP1252" s="3"/>
      <c r="AQ1252" s="3"/>
      <c r="AR1252" s="48"/>
      <c r="AS1252" s="3"/>
      <c r="AT1252" s="3"/>
      <c r="AU1252" s="3"/>
      <c r="AV1252" s="3"/>
      <c r="AW1252" s="3"/>
      <c r="AX1252" s="3"/>
      <c r="AY1252" s="3"/>
      <c r="AZ1252" s="3"/>
      <c r="BA1252" s="3"/>
      <c r="BB1252" s="3"/>
      <c r="BC1252" s="3"/>
      <c r="BD1252" s="3"/>
      <c r="BE1252" s="3"/>
      <c r="BF1252" s="3"/>
      <c r="BG1252" s="3"/>
      <c r="BH1252" s="3"/>
    </row>
    <row r="1253" spans="16:60" x14ac:dyDescent="0.25">
      <c r="P1253" s="3"/>
      <c r="Q1253" s="3"/>
      <c r="R1253" s="3"/>
      <c r="S1253" s="3"/>
      <c r="T1253" s="3"/>
      <c r="U1253" s="3"/>
      <c r="V1253" s="3"/>
      <c r="W1253" s="3"/>
      <c r="X1253" s="3"/>
      <c r="Y1253" s="3"/>
      <c r="Z1253" s="3"/>
      <c r="AA1253" s="3"/>
      <c r="AB1253" s="3"/>
      <c r="AC1253" s="3"/>
      <c r="AD1253" s="3"/>
      <c r="AE1253" s="3"/>
      <c r="AF1253" s="3"/>
      <c r="AG1253" s="3"/>
      <c r="AH1253" s="3"/>
      <c r="AI1253" s="3"/>
      <c r="AJ1253" s="3"/>
      <c r="AK1253" s="3"/>
      <c r="AL1253" s="3"/>
      <c r="AM1253" s="3"/>
      <c r="AN1253" s="3"/>
      <c r="AO1253" s="3"/>
      <c r="AP1253" s="3"/>
      <c r="AQ1253" s="3"/>
      <c r="AR1253" s="48"/>
      <c r="AS1253" s="3"/>
      <c r="AT1253" s="3"/>
      <c r="AU1253" s="3"/>
      <c r="AV1253" s="3"/>
      <c r="AW1253" s="3"/>
      <c r="AX1253" s="3"/>
      <c r="AY1253" s="3"/>
      <c r="AZ1253" s="3"/>
      <c r="BA1253" s="3"/>
      <c r="BB1253" s="3"/>
      <c r="BC1253" s="3"/>
      <c r="BD1253" s="3"/>
      <c r="BE1253" s="3"/>
      <c r="BF1253" s="3"/>
      <c r="BG1253" s="3"/>
      <c r="BH1253" s="3"/>
    </row>
    <row r="1254" spans="16:60" x14ac:dyDescent="0.25">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48"/>
      <c r="AS1254" s="3"/>
      <c r="AT1254" s="3"/>
      <c r="AU1254" s="3"/>
      <c r="AV1254" s="3"/>
      <c r="AW1254" s="3"/>
      <c r="AX1254" s="3"/>
      <c r="AY1254" s="3"/>
      <c r="AZ1254" s="3"/>
      <c r="BA1254" s="3"/>
      <c r="BB1254" s="3"/>
      <c r="BC1254" s="3"/>
      <c r="BD1254" s="3"/>
      <c r="BE1254" s="3"/>
      <c r="BF1254" s="3"/>
      <c r="BG1254" s="3"/>
      <c r="BH1254" s="3"/>
    </row>
    <row r="1255" spans="16:60" x14ac:dyDescent="0.25">
      <c r="P1255" s="3"/>
      <c r="Q1255" s="3"/>
      <c r="R1255" s="3"/>
      <c r="S1255" s="3"/>
      <c r="T1255" s="3"/>
      <c r="U1255" s="3"/>
      <c r="V1255" s="3"/>
      <c r="W1255" s="3"/>
      <c r="X1255" s="3"/>
      <c r="Y1255" s="3"/>
      <c r="Z1255" s="3"/>
      <c r="AA1255" s="3"/>
      <c r="AB1255" s="3"/>
      <c r="AC1255" s="3"/>
      <c r="AD1255" s="3"/>
      <c r="AE1255" s="3"/>
      <c r="AF1255" s="3"/>
      <c r="AG1255" s="3"/>
      <c r="AH1255" s="3"/>
      <c r="AI1255" s="3"/>
      <c r="AJ1255" s="3"/>
      <c r="AK1255" s="3"/>
      <c r="AL1255" s="3"/>
      <c r="AM1255" s="3"/>
      <c r="AN1255" s="3"/>
      <c r="AO1255" s="3"/>
      <c r="AP1255" s="3"/>
      <c r="AQ1255" s="3"/>
      <c r="AR1255" s="48"/>
      <c r="AS1255" s="3"/>
      <c r="AT1255" s="3"/>
      <c r="AU1255" s="3"/>
      <c r="AV1255" s="3"/>
      <c r="AW1255" s="3"/>
      <c r="AX1255" s="3"/>
      <c r="AY1255" s="3"/>
      <c r="AZ1255" s="3"/>
      <c r="BA1255" s="3"/>
      <c r="BB1255" s="3"/>
      <c r="BC1255" s="3"/>
      <c r="BD1255" s="3"/>
      <c r="BE1255" s="3"/>
      <c r="BF1255" s="3"/>
      <c r="BG1255" s="3"/>
      <c r="BH1255" s="3"/>
    </row>
    <row r="1256" spans="16:60" x14ac:dyDescent="0.25">
      <c r="P1256" s="3"/>
      <c r="Q1256" s="3"/>
      <c r="R1256" s="3"/>
      <c r="S1256" s="3"/>
      <c r="T1256" s="3"/>
      <c r="U1256" s="3"/>
      <c r="V1256" s="3"/>
      <c r="W1256" s="3"/>
      <c r="X1256" s="3"/>
      <c r="Y1256" s="3"/>
      <c r="Z1256" s="3"/>
      <c r="AA1256" s="3"/>
      <c r="AB1256" s="3"/>
      <c r="AC1256" s="3"/>
      <c r="AD1256" s="3"/>
      <c r="AE1256" s="3"/>
      <c r="AF1256" s="3"/>
      <c r="AG1256" s="3"/>
      <c r="AH1256" s="3"/>
      <c r="AI1256" s="3"/>
      <c r="AJ1256" s="3"/>
      <c r="AK1256" s="3"/>
      <c r="AL1256" s="3"/>
      <c r="AM1256" s="3"/>
      <c r="AN1256" s="3"/>
      <c r="AO1256" s="3"/>
      <c r="AP1256" s="3"/>
      <c r="AQ1256" s="3"/>
      <c r="AR1256" s="48"/>
      <c r="AS1256" s="3"/>
      <c r="AT1256" s="3"/>
      <c r="AU1256" s="3"/>
      <c r="AV1256" s="3"/>
      <c r="AW1256" s="3"/>
      <c r="AX1256" s="3"/>
      <c r="AY1256" s="3"/>
      <c r="AZ1256" s="3"/>
      <c r="BA1256" s="3"/>
      <c r="BB1256" s="3"/>
      <c r="BC1256" s="3"/>
      <c r="BD1256" s="3"/>
      <c r="BE1256" s="3"/>
      <c r="BF1256" s="3"/>
      <c r="BG1256" s="3"/>
      <c r="BH1256" s="3"/>
    </row>
    <row r="1257" spans="16:60" x14ac:dyDescent="0.25">
      <c r="P1257" s="3"/>
      <c r="Q1257" s="3"/>
      <c r="R1257" s="3"/>
      <c r="S1257" s="3"/>
      <c r="T1257" s="3"/>
      <c r="U1257" s="3"/>
      <c r="V1257" s="3"/>
      <c r="W1257" s="3"/>
      <c r="X1257" s="3"/>
      <c r="Y1257" s="3"/>
      <c r="Z1257" s="3"/>
      <c r="AA1257" s="3"/>
      <c r="AB1257" s="3"/>
      <c r="AC1257" s="3"/>
      <c r="AD1257" s="3"/>
      <c r="AE1257" s="3"/>
      <c r="AF1257" s="3"/>
      <c r="AG1257" s="3"/>
      <c r="AH1257" s="3"/>
      <c r="AI1257" s="3"/>
      <c r="AJ1257" s="3"/>
      <c r="AK1257" s="3"/>
      <c r="AL1257" s="3"/>
      <c r="AM1257" s="3"/>
      <c r="AN1257" s="3"/>
      <c r="AO1257" s="3"/>
      <c r="AP1257" s="3"/>
      <c r="AQ1257" s="3"/>
      <c r="AR1257" s="48"/>
      <c r="AS1257" s="3"/>
      <c r="AT1257" s="3"/>
      <c r="AU1257" s="3"/>
      <c r="AV1257" s="3"/>
      <c r="AW1257" s="3"/>
      <c r="AX1257" s="3"/>
      <c r="AY1257" s="3"/>
      <c r="AZ1257" s="3"/>
      <c r="BA1257" s="3"/>
      <c r="BB1257" s="3"/>
      <c r="BC1257" s="3"/>
      <c r="BD1257" s="3"/>
      <c r="BE1257" s="3"/>
      <c r="BF1257" s="3"/>
      <c r="BG1257" s="3"/>
      <c r="BH1257" s="3"/>
    </row>
    <row r="1258" spans="16:60" x14ac:dyDescent="0.25">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48"/>
      <c r="AS1258" s="3"/>
      <c r="AT1258" s="3"/>
      <c r="AU1258" s="3"/>
      <c r="AV1258" s="3"/>
      <c r="AW1258" s="3"/>
      <c r="AX1258" s="3"/>
      <c r="AY1258" s="3"/>
      <c r="AZ1258" s="3"/>
      <c r="BA1258" s="3"/>
      <c r="BB1258" s="3"/>
      <c r="BC1258" s="3"/>
      <c r="BD1258" s="3"/>
      <c r="BE1258" s="3"/>
      <c r="BF1258" s="3"/>
      <c r="BG1258" s="3"/>
      <c r="BH1258" s="3"/>
    </row>
    <row r="1259" spans="16:60" x14ac:dyDescent="0.25">
      <c r="P1259" s="3"/>
      <c r="Q1259" s="3"/>
      <c r="R1259" s="3"/>
      <c r="S1259" s="3"/>
      <c r="T1259" s="3"/>
      <c r="U1259" s="3"/>
      <c r="V1259" s="3"/>
      <c r="W1259" s="3"/>
      <c r="X1259" s="3"/>
      <c r="Y1259" s="3"/>
      <c r="Z1259" s="3"/>
      <c r="AA1259" s="3"/>
      <c r="AB1259" s="3"/>
      <c r="AC1259" s="3"/>
      <c r="AD1259" s="3"/>
      <c r="AE1259" s="3"/>
      <c r="AF1259" s="3"/>
      <c r="AG1259" s="3"/>
      <c r="AH1259" s="3"/>
      <c r="AI1259" s="3"/>
      <c r="AJ1259" s="3"/>
      <c r="AK1259" s="3"/>
      <c r="AL1259" s="3"/>
      <c r="AM1259" s="3"/>
      <c r="AN1259" s="3"/>
      <c r="AO1259" s="3"/>
      <c r="AP1259" s="3"/>
      <c r="AQ1259" s="3"/>
      <c r="AR1259" s="48"/>
      <c r="AS1259" s="3"/>
      <c r="AT1259" s="3"/>
      <c r="AU1259" s="3"/>
      <c r="AV1259" s="3"/>
      <c r="AW1259" s="3"/>
      <c r="AX1259" s="3"/>
      <c r="AY1259" s="3"/>
      <c r="AZ1259" s="3"/>
      <c r="BA1259" s="3"/>
      <c r="BB1259" s="3"/>
      <c r="BC1259" s="3"/>
      <c r="BD1259" s="3"/>
      <c r="BE1259" s="3"/>
      <c r="BF1259" s="3"/>
      <c r="BG1259" s="3"/>
      <c r="BH1259" s="3"/>
    </row>
    <row r="1260" spans="16:60" x14ac:dyDescent="0.25">
      <c r="P1260" s="3"/>
      <c r="Q1260" s="3"/>
      <c r="R1260" s="3"/>
      <c r="S1260" s="3"/>
      <c r="T1260" s="3"/>
      <c r="U1260" s="3"/>
      <c r="V1260" s="3"/>
      <c r="W1260" s="3"/>
      <c r="X1260" s="3"/>
      <c r="Y1260" s="3"/>
      <c r="Z1260" s="3"/>
      <c r="AA1260" s="3"/>
      <c r="AB1260" s="3"/>
      <c r="AC1260" s="3"/>
      <c r="AD1260" s="3"/>
      <c r="AE1260" s="3"/>
      <c r="AF1260" s="3"/>
      <c r="AG1260" s="3"/>
      <c r="AH1260" s="3"/>
      <c r="AI1260" s="3"/>
      <c r="AJ1260" s="3"/>
      <c r="AK1260" s="3"/>
      <c r="AL1260" s="3"/>
      <c r="AM1260" s="3"/>
      <c r="AN1260" s="3"/>
      <c r="AO1260" s="3"/>
      <c r="AP1260" s="3"/>
      <c r="AQ1260" s="3"/>
      <c r="AR1260" s="48"/>
      <c r="AS1260" s="3"/>
      <c r="AT1260" s="3"/>
      <c r="AU1260" s="3"/>
      <c r="AV1260" s="3"/>
      <c r="AW1260" s="3"/>
      <c r="AX1260" s="3"/>
      <c r="AY1260" s="3"/>
      <c r="AZ1260" s="3"/>
      <c r="BA1260" s="3"/>
      <c r="BB1260" s="3"/>
      <c r="BC1260" s="3"/>
      <c r="BD1260" s="3"/>
      <c r="BE1260" s="3"/>
      <c r="BF1260" s="3"/>
      <c r="BG1260" s="3"/>
      <c r="BH1260" s="3"/>
    </row>
    <row r="1261" spans="16:60" x14ac:dyDescent="0.25">
      <c r="P1261" s="3"/>
      <c r="Q1261" s="3"/>
      <c r="R1261" s="3"/>
      <c r="S1261" s="3"/>
      <c r="T1261" s="3"/>
      <c r="U1261" s="3"/>
      <c r="V1261" s="3"/>
      <c r="W1261" s="3"/>
      <c r="X1261" s="3"/>
      <c r="Y1261" s="3"/>
      <c r="Z1261" s="3"/>
      <c r="AA1261" s="3"/>
      <c r="AB1261" s="3"/>
      <c r="AC1261" s="3"/>
      <c r="AD1261" s="3"/>
      <c r="AE1261" s="3"/>
      <c r="AF1261" s="3"/>
      <c r="AG1261" s="3"/>
      <c r="AH1261" s="3"/>
      <c r="AI1261" s="3"/>
      <c r="AJ1261" s="3"/>
      <c r="AK1261" s="3"/>
      <c r="AL1261" s="3"/>
      <c r="AM1261" s="3"/>
      <c r="AN1261" s="3"/>
      <c r="AO1261" s="3"/>
      <c r="AP1261" s="3"/>
      <c r="AQ1261" s="3"/>
      <c r="AR1261" s="48"/>
      <c r="AS1261" s="3"/>
      <c r="AT1261" s="3"/>
      <c r="AU1261" s="3"/>
      <c r="AV1261" s="3"/>
      <c r="AW1261" s="3"/>
      <c r="AX1261" s="3"/>
      <c r="AY1261" s="3"/>
      <c r="AZ1261" s="3"/>
      <c r="BA1261" s="3"/>
      <c r="BB1261" s="3"/>
      <c r="BC1261" s="3"/>
      <c r="BD1261" s="3"/>
      <c r="BE1261" s="3"/>
      <c r="BF1261" s="3"/>
      <c r="BG1261" s="3"/>
      <c r="BH1261" s="3"/>
    </row>
    <row r="1262" spans="16:60" x14ac:dyDescent="0.25">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48"/>
      <c r="AS1262" s="3"/>
      <c r="AT1262" s="3"/>
      <c r="AU1262" s="3"/>
      <c r="AV1262" s="3"/>
      <c r="AW1262" s="3"/>
      <c r="AX1262" s="3"/>
      <c r="AY1262" s="3"/>
      <c r="AZ1262" s="3"/>
      <c r="BA1262" s="3"/>
      <c r="BB1262" s="3"/>
      <c r="BC1262" s="3"/>
      <c r="BD1262" s="3"/>
      <c r="BE1262" s="3"/>
      <c r="BF1262" s="3"/>
      <c r="BG1262" s="3"/>
      <c r="BH1262" s="3"/>
    </row>
    <row r="1263" spans="16:60" x14ac:dyDescent="0.25">
      <c r="P1263" s="3"/>
      <c r="Q1263" s="3"/>
      <c r="R1263" s="3"/>
      <c r="S1263" s="3"/>
      <c r="T1263" s="3"/>
      <c r="U1263" s="3"/>
      <c r="V1263" s="3"/>
      <c r="W1263" s="3"/>
      <c r="X1263" s="3"/>
      <c r="Y1263" s="3"/>
      <c r="Z1263" s="3"/>
      <c r="AA1263" s="3"/>
      <c r="AB1263" s="3"/>
      <c r="AC1263" s="3"/>
      <c r="AD1263" s="3"/>
      <c r="AE1263" s="3"/>
      <c r="AF1263" s="3"/>
      <c r="AG1263" s="3"/>
      <c r="AH1263" s="3"/>
      <c r="AI1263" s="3"/>
      <c r="AJ1263" s="3"/>
      <c r="AK1263" s="3"/>
      <c r="AL1263" s="3"/>
      <c r="AM1263" s="3"/>
      <c r="AN1263" s="3"/>
      <c r="AO1263" s="3"/>
      <c r="AP1263" s="3"/>
      <c r="AQ1263" s="3"/>
      <c r="AR1263" s="48"/>
      <c r="AS1263" s="3"/>
      <c r="AT1263" s="3"/>
      <c r="AU1263" s="3"/>
      <c r="AV1263" s="3"/>
      <c r="AW1263" s="3"/>
      <c r="AX1263" s="3"/>
      <c r="AY1263" s="3"/>
      <c r="AZ1263" s="3"/>
      <c r="BA1263" s="3"/>
      <c r="BB1263" s="3"/>
      <c r="BC1263" s="3"/>
      <c r="BD1263" s="3"/>
      <c r="BE1263" s="3"/>
      <c r="BF1263" s="3"/>
      <c r="BG1263" s="3"/>
      <c r="BH1263" s="3"/>
    </row>
    <row r="1264" spans="16:60" x14ac:dyDescent="0.25">
      <c r="P1264" s="3"/>
      <c r="Q1264" s="3"/>
      <c r="R1264" s="3"/>
      <c r="S1264" s="3"/>
      <c r="T1264" s="3"/>
      <c r="U1264" s="3"/>
      <c r="V1264" s="3"/>
      <c r="W1264" s="3"/>
      <c r="X1264" s="3"/>
      <c r="Y1264" s="3"/>
      <c r="Z1264" s="3"/>
      <c r="AA1264" s="3"/>
      <c r="AB1264" s="3"/>
      <c r="AC1264" s="3"/>
      <c r="AD1264" s="3"/>
      <c r="AE1264" s="3"/>
      <c r="AF1264" s="3"/>
      <c r="AG1264" s="3"/>
      <c r="AH1264" s="3"/>
      <c r="AI1264" s="3"/>
      <c r="AJ1264" s="3"/>
      <c r="AK1264" s="3"/>
      <c r="AL1264" s="3"/>
      <c r="AM1264" s="3"/>
      <c r="AN1264" s="3"/>
      <c r="AO1264" s="3"/>
      <c r="AP1264" s="3"/>
      <c r="AQ1264" s="3"/>
      <c r="AR1264" s="48"/>
      <c r="AS1264" s="3"/>
      <c r="AT1264" s="3"/>
      <c r="AU1264" s="3"/>
      <c r="AV1264" s="3"/>
      <c r="AW1264" s="3"/>
      <c r="AX1264" s="3"/>
      <c r="AY1264" s="3"/>
      <c r="AZ1264" s="3"/>
      <c r="BA1264" s="3"/>
      <c r="BB1264" s="3"/>
      <c r="BC1264" s="3"/>
      <c r="BD1264" s="3"/>
      <c r="BE1264" s="3"/>
      <c r="BF1264" s="3"/>
      <c r="BG1264" s="3"/>
      <c r="BH1264" s="3"/>
    </row>
    <row r="1265" spans="16:60" x14ac:dyDescent="0.25">
      <c r="P1265" s="3"/>
      <c r="Q1265" s="3"/>
      <c r="R1265" s="3"/>
      <c r="S1265" s="3"/>
      <c r="T1265" s="3"/>
      <c r="U1265" s="3"/>
      <c r="V1265" s="3"/>
      <c r="W1265" s="3"/>
      <c r="X1265" s="3"/>
      <c r="Y1265" s="3"/>
      <c r="Z1265" s="3"/>
      <c r="AA1265" s="3"/>
      <c r="AB1265" s="3"/>
      <c r="AC1265" s="3"/>
      <c r="AD1265" s="3"/>
      <c r="AE1265" s="3"/>
      <c r="AF1265" s="3"/>
      <c r="AG1265" s="3"/>
      <c r="AH1265" s="3"/>
      <c r="AI1265" s="3"/>
      <c r="AJ1265" s="3"/>
      <c r="AK1265" s="3"/>
      <c r="AL1265" s="3"/>
      <c r="AM1265" s="3"/>
      <c r="AN1265" s="3"/>
      <c r="AO1265" s="3"/>
      <c r="AP1265" s="3"/>
      <c r="AQ1265" s="3"/>
      <c r="AR1265" s="48"/>
      <c r="AS1265" s="3"/>
      <c r="AT1265" s="3"/>
      <c r="AU1265" s="3"/>
      <c r="AV1265" s="3"/>
      <c r="AW1265" s="3"/>
      <c r="AX1265" s="3"/>
      <c r="AY1265" s="3"/>
      <c r="AZ1265" s="3"/>
      <c r="BA1265" s="3"/>
      <c r="BB1265" s="3"/>
      <c r="BC1265" s="3"/>
      <c r="BD1265" s="3"/>
      <c r="BE1265" s="3"/>
      <c r="BF1265" s="3"/>
      <c r="BG1265" s="3"/>
      <c r="BH1265" s="3"/>
    </row>
    <row r="1266" spans="16:60" x14ac:dyDescent="0.25">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48"/>
      <c r="AS1266" s="3"/>
      <c r="AT1266" s="3"/>
      <c r="AU1266" s="3"/>
      <c r="AV1266" s="3"/>
      <c r="AW1266" s="3"/>
      <c r="AX1266" s="3"/>
      <c r="AY1266" s="3"/>
      <c r="AZ1266" s="3"/>
      <c r="BA1266" s="3"/>
      <c r="BB1266" s="3"/>
      <c r="BC1266" s="3"/>
      <c r="BD1266" s="3"/>
      <c r="BE1266" s="3"/>
      <c r="BF1266" s="3"/>
      <c r="BG1266" s="3"/>
      <c r="BH1266" s="3"/>
    </row>
    <row r="1267" spans="16:60" x14ac:dyDescent="0.25">
      <c r="P1267" s="3"/>
      <c r="Q1267" s="3"/>
      <c r="R1267" s="3"/>
      <c r="S1267" s="3"/>
      <c r="T1267" s="3"/>
      <c r="U1267" s="3"/>
      <c r="V1267" s="3"/>
      <c r="W1267" s="3"/>
      <c r="X1267" s="3"/>
      <c r="Y1267" s="3"/>
      <c r="Z1267" s="3"/>
      <c r="AA1267" s="3"/>
      <c r="AB1267" s="3"/>
      <c r="AC1267" s="3"/>
      <c r="AD1267" s="3"/>
      <c r="AE1267" s="3"/>
      <c r="AF1267" s="3"/>
      <c r="AG1267" s="3"/>
      <c r="AH1267" s="3"/>
      <c r="AI1267" s="3"/>
      <c r="AJ1267" s="3"/>
      <c r="AK1267" s="3"/>
      <c r="AL1267" s="3"/>
      <c r="AM1267" s="3"/>
      <c r="AN1267" s="3"/>
      <c r="AO1267" s="3"/>
      <c r="AP1267" s="3"/>
      <c r="AQ1267" s="3"/>
      <c r="AR1267" s="48"/>
      <c r="AS1267" s="3"/>
      <c r="AT1267" s="3"/>
      <c r="AU1267" s="3"/>
      <c r="AV1267" s="3"/>
      <c r="AW1267" s="3"/>
      <c r="AX1267" s="3"/>
      <c r="AY1267" s="3"/>
      <c r="AZ1267" s="3"/>
      <c r="BA1267" s="3"/>
      <c r="BB1267" s="3"/>
      <c r="BC1267" s="3"/>
      <c r="BD1267" s="3"/>
      <c r="BE1267" s="3"/>
      <c r="BF1267" s="3"/>
      <c r="BG1267" s="3"/>
      <c r="BH1267" s="3"/>
    </row>
    <row r="1268" spans="16:60" x14ac:dyDescent="0.25">
      <c r="P1268" s="3"/>
      <c r="Q1268" s="3"/>
      <c r="R1268" s="3"/>
      <c r="S1268" s="3"/>
      <c r="T1268" s="3"/>
      <c r="U1268" s="3"/>
      <c r="V1268" s="3"/>
      <c r="W1268" s="3"/>
      <c r="X1268" s="3"/>
      <c r="Y1268" s="3"/>
      <c r="Z1268" s="3"/>
      <c r="AA1268" s="3"/>
      <c r="AB1268" s="3"/>
      <c r="AC1268" s="3"/>
      <c r="AD1268" s="3"/>
      <c r="AE1268" s="3"/>
      <c r="AF1268" s="3"/>
      <c r="AG1268" s="3"/>
      <c r="AH1268" s="3"/>
      <c r="AI1268" s="3"/>
      <c r="AJ1268" s="3"/>
      <c r="AK1268" s="3"/>
      <c r="AL1268" s="3"/>
      <c r="AM1268" s="3"/>
      <c r="AN1268" s="3"/>
      <c r="AO1268" s="3"/>
      <c r="AP1268" s="3"/>
      <c r="AQ1268" s="3"/>
      <c r="AR1268" s="48"/>
      <c r="AS1268" s="3"/>
      <c r="AT1268" s="3"/>
      <c r="AU1268" s="3"/>
      <c r="AV1268" s="3"/>
      <c r="AW1268" s="3"/>
      <c r="AX1268" s="3"/>
      <c r="AY1268" s="3"/>
      <c r="AZ1268" s="3"/>
      <c r="BA1268" s="3"/>
      <c r="BB1268" s="3"/>
      <c r="BC1268" s="3"/>
      <c r="BD1268" s="3"/>
      <c r="BE1268" s="3"/>
      <c r="BF1268" s="3"/>
      <c r="BG1268" s="3"/>
      <c r="BH1268" s="3"/>
    </row>
    <row r="1269" spans="16:60" x14ac:dyDescent="0.25">
      <c r="P1269" s="3"/>
      <c r="Q1269" s="3"/>
      <c r="R1269" s="3"/>
      <c r="S1269" s="3"/>
      <c r="T1269" s="3"/>
      <c r="U1269" s="3"/>
      <c r="V1269" s="3"/>
      <c r="W1269" s="3"/>
      <c r="X1269" s="3"/>
      <c r="Y1269" s="3"/>
      <c r="Z1269" s="3"/>
      <c r="AA1269" s="3"/>
      <c r="AB1269" s="3"/>
      <c r="AC1269" s="3"/>
      <c r="AD1269" s="3"/>
      <c r="AE1269" s="3"/>
      <c r="AF1269" s="3"/>
      <c r="AG1269" s="3"/>
      <c r="AH1269" s="3"/>
      <c r="AI1269" s="3"/>
      <c r="AJ1269" s="3"/>
      <c r="AK1269" s="3"/>
      <c r="AL1269" s="3"/>
      <c r="AM1269" s="3"/>
      <c r="AN1269" s="3"/>
      <c r="AO1269" s="3"/>
      <c r="AP1269" s="3"/>
      <c r="AQ1269" s="3"/>
      <c r="AR1269" s="48"/>
      <c r="AS1269" s="3"/>
      <c r="AT1269" s="3"/>
      <c r="AU1269" s="3"/>
      <c r="AV1269" s="3"/>
      <c r="AW1269" s="3"/>
      <c r="AX1269" s="3"/>
      <c r="AY1269" s="3"/>
      <c r="AZ1269" s="3"/>
      <c r="BA1269" s="3"/>
      <c r="BB1269" s="3"/>
      <c r="BC1269" s="3"/>
      <c r="BD1269" s="3"/>
      <c r="BE1269" s="3"/>
      <c r="BF1269" s="3"/>
      <c r="BG1269" s="3"/>
      <c r="BH1269" s="3"/>
    </row>
    <row r="1270" spans="16:60" x14ac:dyDescent="0.25">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48"/>
      <c r="AS1270" s="3"/>
      <c r="AT1270" s="3"/>
      <c r="AU1270" s="3"/>
      <c r="AV1270" s="3"/>
      <c r="AW1270" s="3"/>
      <c r="AX1270" s="3"/>
      <c r="AY1270" s="3"/>
      <c r="AZ1270" s="3"/>
      <c r="BA1270" s="3"/>
      <c r="BB1270" s="3"/>
      <c r="BC1270" s="3"/>
      <c r="BD1270" s="3"/>
      <c r="BE1270" s="3"/>
      <c r="BF1270" s="3"/>
      <c r="BG1270" s="3"/>
      <c r="BH1270" s="3"/>
    </row>
    <row r="1271" spans="16:60" x14ac:dyDescent="0.25">
      <c r="P1271" s="3"/>
      <c r="Q1271" s="3"/>
      <c r="R1271" s="3"/>
      <c r="S1271" s="3"/>
      <c r="T1271" s="3"/>
      <c r="U1271" s="3"/>
      <c r="V1271" s="3"/>
      <c r="W1271" s="3"/>
      <c r="X1271" s="3"/>
      <c r="Y1271" s="3"/>
      <c r="Z1271" s="3"/>
      <c r="AA1271" s="3"/>
      <c r="AB1271" s="3"/>
      <c r="AC1271" s="3"/>
      <c r="AD1271" s="3"/>
      <c r="AE1271" s="3"/>
      <c r="AF1271" s="3"/>
      <c r="AG1271" s="3"/>
      <c r="AH1271" s="3"/>
      <c r="AI1271" s="3"/>
      <c r="AJ1271" s="3"/>
      <c r="AK1271" s="3"/>
      <c r="AL1271" s="3"/>
      <c r="AM1271" s="3"/>
      <c r="AN1271" s="3"/>
      <c r="AO1271" s="3"/>
      <c r="AP1271" s="3"/>
      <c r="AQ1271" s="3"/>
      <c r="AR1271" s="48"/>
      <c r="AS1271" s="3"/>
      <c r="AT1271" s="3"/>
      <c r="AU1271" s="3"/>
      <c r="AV1271" s="3"/>
      <c r="AW1271" s="3"/>
      <c r="AX1271" s="3"/>
      <c r="AY1271" s="3"/>
      <c r="AZ1271" s="3"/>
      <c r="BA1271" s="3"/>
      <c r="BB1271" s="3"/>
      <c r="BC1271" s="3"/>
      <c r="BD1271" s="3"/>
      <c r="BE1271" s="3"/>
      <c r="BF1271" s="3"/>
      <c r="BG1271" s="3"/>
      <c r="BH1271" s="3"/>
    </row>
    <row r="1272" spans="16:60" x14ac:dyDescent="0.25">
      <c r="P1272" s="3"/>
      <c r="Q1272" s="3"/>
      <c r="R1272" s="3"/>
      <c r="S1272" s="3"/>
      <c r="T1272" s="3"/>
      <c r="U1272" s="3"/>
      <c r="V1272" s="3"/>
      <c r="W1272" s="3"/>
      <c r="X1272" s="3"/>
      <c r="Y1272" s="3"/>
      <c r="Z1272" s="3"/>
      <c r="AA1272" s="3"/>
      <c r="AB1272" s="3"/>
      <c r="AC1272" s="3"/>
      <c r="AD1272" s="3"/>
      <c r="AE1272" s="3"/>
      <c r="AF1272" s="3"/>
      <c r="AG1272" s="3"/>
      <c r="AH1272" s="3"/>
      <c r="AI1272" s="3"/>
      <c r="AJ1272" s="3"/>
      <c r="AK1272" s="3"/>
      <c r="AL1272" s="3"/>
      <c r="AM1272" s="3"/>
      <c r="AN1272" s="3"/>
      <c r="AO1272" s="3"/>
      <c r="AP1272" s="3"/>
      <c r="AQ1272" s="3"/>
      <c r="AR1272" s="48"/>
      <c r="AS1272" s="3"/>
      <c r="AT1272" s="3"/>
      <c r="AU1272" s="3"/>
      <c r="AV1272" s="3"/>
      <c r="AW1272" s="3"/>
      <c r="AX1272" s="3"/>
      <c r="AY1272" s="3"/>
      <c r="AZ1272" s="3"/>
      <c r="BA1272" s="3"/>
      <c r="BB1272" s="3"/>
      <c r="BC1272" s="3"/>
      <c r="BD1272" s="3"/>
      <c r="BE1272" s="3"/>
      <c r="BF1272" s="3"/>
      <c r="BG1272" s="3"/>
      <c r="BH1272" s="3"/>
    </row>
    <row r="1273" spans="16:60" x14ac:dyDescent="0.25">
      <c r="P1273" s="3"/>
      <c r="Q1273" s="3"/>
      <c r="R1273" s="3"/>
      <c r="S1273" s="3"/>
      <c r="T1273" s="3"/>
      <c r="U1273" s="3"/>
      <c r="V1273" s="3"/>
      <c r="W1273" s="3"/>
      <c r="X1273" s="3"/>
      <c r="Y1273" s="3"/>
      <c r="Z1273" s="3"/>
      <c r="AA1273" s="3"/>
      <c r="AB1273" s="3"/>
      <c r="AC1273" s="3"/>
      <c r="AD1273" s="3"/>
      <c r="AE1273" s="3"/>
      <c r="AF1273" s="3"/>
      <c r="AG1273" s="3"/>
      <c r="AH1273" s="3"/>
      <c r="AI1273" s="3"/>
      <c r="AJ1273" s="3"/>
      <c r="AK1273" s="3"/>
      <c r="AL1273" s="3"/>
      <c r="AM1273" s="3"/>
      <c r="AN1273" s="3"/>
      <c r="AO1273" s="3"/>
      <c r="AP1273" s="3"/>
      <c r="AQ1273" s="3"/>
      <c r="AR1273" s="48"/>
      <c r="AS1273" s="3"/>
      <c r="AT1273" s="3"/>
      <c r="AU1273" s="3"/>
      <c r="AV1273" s="3"/>
      <c r="AW1273" s="3"/>
      <c r="AX1273" s="3"/>
      <c r="AY1273" s="3"/>
      <c r="AZ1273" s="3"/>
      <c r="BA1273" s="3"/>
      <c r="BB1273" s="3"/>
      <c r="BC1273" s="3"/>
      <c r="BD1273" s="3"/>
      <c r="BE1273" s="3"/>
      <c r="BF1273" s="3"/>
      <c r="BG1273" s="3"/>
      <c r="BH1273" s="3"/>
    </row>
    <row r="1274" spans="16:60" x14ac:dyDescent="0.25">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48"/>
      <c r="AS1274" s="3"/>
      <c r="AT1274" s="3"/>
      <c r="AU1274" s="3"/>
      <c r="AV1274" s="3"/>
      <c r="AW1274" s="3"/>
      <c r="AX1274" s="3"/>
      <c r="AY1274" s="3"/>
      <c r="AZ1274" s="3"/>
      <c r="BA1274" s="3"/>
      <c r="BB1274" s="3"/>
      <c r="BC1274" s="3"/>
      <c r="BD1274" s="3"/>
      <c r="BE1274" s="3"/>
      <c r="BF1274" s="3"/>
      <c r="BG1274" s="3"/>
      <c r="BH1274" s="3"/>
    </row>
    <row r="1275" spans="16:60" x14ac:dyDescent="0.25">
      <c r="P1275" s="3"/>
      <c r="Q1275" s="3"/>
      <c r="R1275" s="3"/>
      <c r="S1275" s="3"/>
      <c r="T1275" s="3"/>
      <c r="U1275" s="3"/>
      <c r="V1275" s="3"/>
      <c r="W1275" s="3"/>
      <c r="X1275" s="3"/>
      <c r="Y1275" s="3"/>
      <c r="Z1275" s="3"/>
      <c r="AA1275" s="3"/>
      <c r="AB1275" s="3"/>
      <c r="AC1275" s="3"/>
      <c r="AD1275" s="3"/>
      <c r="AE1275" s="3"/>
      <c r="AF1275" s="3"/>
      <c r="AG1275" s="3"/>
      <c r="AH1275" s="3"/>
      <c r="AI1275" s="3"/>
      <c r="AJ1275" s="3"/>
      <c r="AK1275" s="3"/>
      <c r="AL1275" s="3"/>
      <c r="AM1275" s="3"/>
      <c r="AN1275" s="3"/>
      <c r="AO1275" s="3"/>
      <c r="AP1275" s="3"/>
      <c r="AQ1275" s="3"/>
      <c r="AR1275" s="48"/>
      <c r="AS1275" s="3"/>
      <c r="AT1275" s="3"/>
      <c r="AU1275" s="3"/>
      <c r="AV1275" s="3"/>
      <c r="AW1275" s="3"/>
      <c r="AX1275" s="3"/>
      <c r="AY1275" s="3"/>
      <c r="AZ1275" s="3"/>
      <c r="BA1275" s="3"/>
      <c r="BB1275" s="3"/>
      <c r="BC1275" s="3"/>
      <c r="BD1275" s="3"/>
      <c r="BE1275" s="3"/>
      <c r="BF1275" s="3"/>
      <c r="BG1275" s="3"/>
      <c r="BH1275" s="3"/>
    </row>
    <row r="1276" spans="16:60" x14ac:dyDescent="0.25">
      <c r="P1276" s="3"/>
      <c r="Q1276" s="3"/>
      <c r="R1276" s="3"/>
      <c r="S1276" s="3"/>
      <c r="T1276" s="3"/>
      <c r="U1276" s="3"/>
      <c r="V1276" s="3"/>
      <c r="W1276" s="3"/>
      <c r="X1276" s="3"/>
      <c r="Y1276" s="3"/>
      <c r="Z1276" s="3"/>
      <c r="AA1276" s="3"/>
      <c r="AB1276" s="3"/>
      <c r="AC1276" s="3"/>
      <c r="AD1276" s="3"/>
      <c r="AE1276" s="3"/>
      <c r="AF1276" s="3"/>
      <c r="AG1276" s="3"/>
      <c r="AH1276" s="3"/>
      <c r="AI1276" s="3"/>
      <c r="AJ1276" s="3"/>
      <c r="AK1276" s="3"/>
      <c r="AL1276" s="3"/>
      <c r="AM1276" s="3"/>
      <c r="AN1276" s="3"/>
      <c r="AO1276" s="3"/>
      <c r="AP1276" s="3"/>
      <c r="AQ1276" s="3"/>
      <c r="AR1276" s="48"/>
      <c r="AS1276" s="3"/>
      <c r="AT1276" s="3"/>
      <c r="AU1276" s="3"/>
      <c r="AV1276" s="3"/>
      <c r="AW1276" s="3"/>
      <c r="AX1276" s="3"/>
      <c r="AY1276" s="3"/>
      <c r="AZ1276" s="3"/>
      <c r="BA1276" s="3"/>
      <c r="BB1276" s="3"/>
      <c r="BC1276" s="3"/>
      <c r="BD1276" s="3"/>
      <c r="BE1276" s="3"/>
      <c r="BF1276" s="3"/>
      <c r="BG1276" s="3"/>
      <c r="BH1276" s="3"/>
    </row>
    <row r="1277" spans="16:60" x14ac:dyDescent="0.25">
      <c r="P1277" s="3"/>
      <c r="Q1277" s="3"/>
      <c r="R1277" s="3"/>
      <c r="S1277" s="3"/>
      <c r="T1277" s="3"/>
      <c r="U1277" s="3"/>
      <c r="V1277" s="3"/>
      <c r="W1277" s="3"/>
      <c r="X1277" s="3"/>
      <c r="Y1277" s="3"/>
      <c r="Z1277" s="3"/>
      <c r="AA1277" s="3"/>
      <c r="AB1277" s="3"/>
      <c r="AC1277" s="3"/>
      <c r="AD1277" s="3"/>
      <c r="AE1277" s="3"/>
      <c r="AF1277" s="3"/>
      <c r="AG1277" s="3"/>
      <c r="AH1277" s="3"/>
      <c r="AI1277" s="3"/>
      <c r="AJ1277" s="3"/>
      <c r="AK1277" s="3"/>
      <c r="AL1277" s="3"/>
      <c r="AM1277" s="3"/>
      <c r="AN1277" s="3"/>
      <c r="AO1277" s="3"/>
      <c r="AP1277" s="3"/>
      <c r="AQ1277" s="3"/>
      <c r="AR1277" s="48"/>
      <c r="AS1277" s="3"/>
      <c r="AT1277" s="3"/>
      <c r="AU1277" s="3"/>
      <c r="AV1277" s="3"/>
      <c r="AW1277" s="3"/>
      <c r="AX1277" s="3"/>
      <c r="AY1277" s="3"/>
      <c r="AZ1277" s="3"/>
      <c r="BA1277" s="3"/>
      <c r="BB1277" s="3"/>
      <c r="BC1277" s="3"/>
      <c r="BD1277" s="3"/>
      <c r="BE1277" s="3"/>
      <c r="BF1277" s="3"/>
      <c r="BG1277" s="3"/>
      <c r="BH1277" s="3"/>
    </row>
    <row r="1278" spans="16:60" x14ac:dyDescent="0.25">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48"/>
      <c r="AS1278" s="3"/>
      <c r="AT1278" s="3"/>
      <c r="AU1278" s="3"/>
      <c r="AV1278" s="3"/>
      <c r="AW1278" s="3"/>
      <c r="AX1278" s="3"/>
      <c r="AY1278" s="3"/>
      <c r="AZ1278" s="3"/>
      <c r="BA1278" s="3"/>
      <c r="BB1278" s="3"/>
      <c r="BC1278" s="3"/>
      <c r="BD1278" s="3"/>
      <c r="BE1278" s="3"/>
      <c r="BF1278" s="3"/>
      <c r="BG1278" s="3"/>
      <c r="BH1278" s="3"/>
    </row>
    <row r="1279" spans="16:60" x14ac:dyDescent="0.25">
      <c r="P1279" s="3"/>
      <c r="Q1279" s="3"/>
      <c r="R1279" s="3"/>
      <c r="S1279" s="3"/>
      <c r="T1279" s="3"/>
      <c r="U1279" s="3"/>
      <c r="V1279" s="3"/>
      <c r="W1279" s="3"/>
      <c r="X1279" s="3"/>
      <c r="Y1279" s="3"/>
      <c r="Z1279" s="3"/>
      <c r="AA1279" s="3"/>
      <c r="AB1279" s="3"/>
      <c r="AC1279" s="3"/>
      <c r="AD1279" s="3"/>
      <c r="AE1279" s="3"/>
      <c r="AF1279" s="3"/>
      <c r="AG1279" s="3"/>
      <c r="AH1279" s="3"/>
      <c r="AI1279" s="3"/>
      <c r="AJ1279" s="3"/>
      <c r="AK1279" s="3"/>
      <c r="AL1279" s="3"/>
      <c r="AM1279" s="3"/>
      <c r="AN1279" s="3"/>
      <c r="AO1279" s="3"/>
      <c r="AP1279" s="3"/>
      <c r="AQ1279" s="3"/>
      <c r="AR1279" s="48"/>
      <c r="AS1279" s="3"/>
      <c r="AT1279" s="3"/>
      <c r="AU1279" s="3"/>
      <c r="AV1279" s="3"/>
      <c r="AW1279" s="3"/>
      <c r="AX1279" s="3"/>
      <c r="AY1279" s="3"/>
      <c r="AZ1279" s="3"/>
      <c r="BA1279" s="3"/>
      <c r="BB1279" s="3"/>
      <c r="BC1279" s="3"/>
      <c r="BD1279" s="3"/>
      <c r="BE1279" s="3"/>
      <c r="BF1279" s="3"/>
      <c r="BG1279" s="3"/>
      <c r="BH1279" s="3"/>
    </row>
    <row r="1280" spans="16:60" x14ac:dyDescent="0.25">
      <c r="P1280" s="3"/>
      <c r="Q1280" s="3"/>
      <c r="R1280" s="3"/>
      <c r="S1280" s="3"/>
      <c r="T1280" s="3"/>
      <c r="U1280" s="3"/>
      <c r="V1280" s="3"/>
      <c r="W1280" s="3"/>
      <c r="X1280" s="3"/>
      <c r="Y1280" s="3"/>
      <c r="Z1280" s="3"/>
      <c r="AA1280" s="3"/>
      <c r="AB1280" s="3"/>
      <c r="AC1280" s="3"/>
      <c r="AD1280" s="3"/>
      <c r="AE1280" s="3"/>
      <c r="AF1280" s="3"/>
      <c r="AG1280" s="3"/>
      <c r="AH1280" s="3"/>
      <c r="AI1280" s="3"/>
      <c r="AJ1280" s="3"/>
      <c r="AK1280" s="3"/>
      <c r="AL1280" s="3"/>
      <c r="AM1280" s="3"/>
      <c r="AN1280" s="3"/>
      <c r="AO1280" s="3"/>
      <c r="AP1280" s="3"/>
      <c r="AQ1280" s="3"/>
      <c r="AR1280" s="48"/>
      <c r="AS1280" s="3"/>
      <c r="AT1280" s="3"/>
      <c r="AU1280" s="3"/>
      <c r="AV1280" s="3"/>
      <c r="AW1280" s="3"/>
      <c r="AX1280" s="3"/>
      <c r="AY1280" s="3"/>
      <c r="AZ1280" s="3"/>
      <c r="BA1280" s="3"/>
      <c r="BB1280" s="3"/>
      <c r="BC1280" s="3"/>
      <c r="BD1280" s="3"/>
      <c r="BE1280" s="3"/>
      <c r="BF1280" s="3"/>
      <c r="BG1280" s="3"/>
      <c r="BH1280" s="3"/>
    </row>
    <row r="1281" spans="16:60" x14ac:dyDescent="0.25">
      <c r="P1281" s="3"/>
      <c r="Q1281" s="3"/>
      <c r="R1281" s="3"/>
      <c r="S1281" s="3"/>
      <c r="T1281" s="3"/>
      <c r="U1281" s="3"/>
      <c r="V1281" s="3"/>
      <c r="W1281" s="3"/>
      <c r="X1281" s="3"/>
      <c r="Y1281" s="3"/>
      <c r="Z1281" s="3"/>
      <c r="AA1281" s="3"/>
      <c r="AB1281" s="3"/>
      <c r="AC1281" s="3"/>
      <c r="AD1281" s="3"/>
      <c r="AE1281" s="3"/>
      <c r="AF1281" s="3"/>
      <c r="AG1281" s="3"/>
      <c r="AH1281" s="3"/>
      <c r="AI1281" s="3"/>
      <c r="AJ1281" s="3"/>
      <c r="AK1281" s="3"/>
      <c r="AL1281" s="3"/>
      <c r="AM1281" s="3"/>
      <c r="AN1281" s="3"/>
      <c r="AO1281" s="3"/>
      <c r="AP1281" s="3"/>
      <c r="AQ1281" s="3"/>
      <c r="AR1281" s="48"/>
      <c r="AS1281" s="3"/>
      <c r="AT1281" s="3"/>
      <c r="AU1281" s="3"/>
      <c r="AV1281" s="3"/>
      <c r="AW1281" s="3"/>
      <c r="AX1281" s="3"/>
      <c r="AY1281" s="3"/>
      <c r="AZ1281" s="3"/>
      <c r="BA1281" s="3"/>
      <c r="BB1281" s="3"/>
      <c r="BC1281" s="3"/>
      <c r="BD1281" s="3"/>
      <c r="BE1281" s="3"/>
      <c r="BF1281" s="3"/>
      <c r="BG1281" s="3"/>
      <c r="BH1281" s="3"/>
    </row>
    <row r="1282" spans="16:60" x14ac:dyDescent="0.25">
      <c r="P1282" s="3"/>
    </row>
    <row r="1283" spans="16:60" x14ac:dyDescent="0.25">
      <c r="P1283" s="3"/>
    </row>
  </sheetData>
  <sheetProtection formatCells="0" formatColumns="0"/>
  <sortState xmlns:xlrd2="http://schemas.microsoft.com/office/spreadsheetml/2017/richdata2" ref="X232:Y266">
    <sortCondition ref="X232:X266"/>
  </sortState>
  <mergeCells count="646">
    <mergeCell ref="OX8:OY8"/>
    <mergeCell ref="OZ8:PA8"/>
    <mergeCell ref="OF8:OG8"/>
    <mergeCell ref="OH8:OI8"/>
    <mergeCell ref="OJ8:OK8"/>
    <mergeCell ref="OL8:OM8"/>
    <mergeCell ref="ON8:OO8"/>
    <mergeCell ref="OP8:OQ8"/>
    <mergeCell ref="OR8:OS8"/>
    <mergeCell ref="OT8:OU8"/>
    <mergeCell ref="OV8:OW8"/>
    <mergeCell ref="NN8:NO8"/>
    <mergeCell ref="NP8:NQ8"/>
    <mergeCell ref="NR8:NS8"/>
    <mergeCell ref="NT8:NU8"/>
    <mergeCell ref="NV8:NW8"/>
    <mergeCell ref="NX8:NY8"/>
    <mergeCell ref="NZ8:OA8"/>
    <mergeCell ref="OB8:OC8"/>
    <mergeCell ref="OD8:OE8"/>
    <mergeCell ref="MV8:MW8"/>
    <mergeCell ref="MX8:MY8"/>
    <mergeCell ref="MZ8:NA8"/>
    <mergeCell ref="NB8:NC8"/>
    <mergeCell ref="ND8:NE8"/>
    <mergeCell ref="NF8:NG8"/>
    <mergeCell ref="NH8:NI8"/>
    <mergeCell ref="NJ8:NK8"/>
    <mergeCell ref="NL8:NM8"/>
    <mergeCell ref="MD8:ME8"/>
    <mergeCell ref="MF8:MG8"/>
    <mergeCell ref="MH8:MI8"/>
    <mergeCell ref="MJ8:MK8"/>
    <mergeCell ref="ML8:MM8"/>
    <mergeCell ref="MN8:MO8"/>
    <mergeCell ref="MP8:MQ8"/>
    <mergeCell ref="MR8:MS8"/>
    <mergeCell ref="MT8:MU8"/>
    <mergeCell ref="KT8:KU8"/>
    <mergeCell ref="KV8:KW8"/>
    <mergeCell ref="KX8:KY8"/>
    <mergeCell ref="KZ8:LA8"/>
    <mergeCell ref="LB8:LC8"/>
    <mergeCell ref="LD8:LE8"/>
    <mergeCell ref="KB8:KC8"/>
    <mergeCell ref="KD8:KE8"/>
    <mergeCell ref="KF8:KG8"/>
    <mergeCell ref="KH8:KI8"/>
    <mergeCell ref="KJ8:KK8"/>
    <mergeCell ref="KL8:KM8"/>
    <mergeCell ref="KN8:KO8"/>
    <mergeCell ref="KP8:KQ8"/>
    <mergeCell ref="KR8:KS8"/>
    <mergeCell ref="JJ8:JK8"/>
    <mergeCell ref="JL8:JM8"/>
    <mergeCell ref="JN8:JO8"/>
    <mergeCell ref="JP8:JQ8"/>
    <mergeCell ref="JR8:JS8"/>
    <mergeCell ref="JT8:JU8"/>
    <mergeCell ref="JV8:JW8"/>
    <mergeCell ref="JX8:JY8"/>
    <mergeCell ref="JZ8:KA8"/>
    <mergeCell ref="IR8:IS8"/>
    <mergeCell ref="IT8:IU8"/>
    <mergeCell ref="IV8:IW8"/>
    <mergeCell ref="IX8:IY8"/>
    <mergeCell ref="IZ8:JA8"/>
    <mergeCell ref="JB8:JC8"/>
    <mergeCell ref="JD8:JE8"/>
    <mergeCell ref="JF8:JG8"/>
    <mergeCell ref="JH8:JI8"/>
    <mergeCell ref="HZ8:IA8"/>
    <mergeCell ref="IB8:IC8"/>
    <mergeCell ref="ID8:IE8"/>
    <mergeCell ref="IF8:IG8"/>
    <mergeCell ref="IH8:II8"/>
    <mergeCell ref="IJ8:IK8"/>
    <mergeCell ref="IL8:IM8"/>
    <mergeCell ref="IN8:IO8"/>
    <mergeCell ref="IP8:IQ8"/>
    <mergeCell ref="HH8:HI8"/>
    <mergeCell ref="HJ8:HK8"/>
    <mergeCell ref="HL8:HM8"/>
    <mergeCell ref="HN8:HO8"/>
    <mergeCell ref="HP8:HQ8"/>
    <mergeCell ref="HR8:HS8"/>
    <mergeCell ref="HT8:HU8"/>
    <mergeCell ref="HV8:HW8"/>
    <mergeCell ref="HX8:HY8"/>
    <mergeCell ref="GP8:GQ8"/>
    <mergeCell ref="GR8:GS8"/>
    <mergeCell ref="GT8:GU8"/>
    <mergeCell ref="GV8:GW8"/>
    <mergeCell ref="GX8:GY8"/>
    <mergeCell ref="GZ8:HA8"/>
    <mergeCell ref="HB8:HC8"/>
    <mergeCell ref="HD8:HE8"/>
    <mergeCell ref="HF8:HG8"/>
    <mergeCell ref="FX8:FY8"/>
    <mergeCell ref="FZ8:GA8"/>
    <mergeCell ref="GB8:GC8"/>
    <mergeCell ref="GD8:GE8"/>
    <mergeCell ref="GF8:GG8"/>
    <mergeCell ref="GH8:GI8"/>
    <mergeCell ref="GJ8:GK8"/>
    <mergeCell ref="GL8:GM8"/>
    <mergeCell ref="GN8:GO8"/>
    <mergeCell ref="FF8:FG8"/>
    <mergeCell ref="FH8:FI8"/>
    <mergeCell ref="FJ8:FK8"/>
    <mergeCell ref="FL8:FM8"/>
    <mergeCell ref="FN8:FO8"/>
    <mergeCell ref="FP8:FQ8"/>
    <mergeCell ref="FR8:FS8"/>
    <mergeCell ref="FT8:FU8"/>
    <mergeCell ref="FV8:FW8"/>
    <mergeCell ref="EN8:EO8"/>
    <mergeCell ref="EP8:EQ8"/>
    <mergeCell ref="ER8:ES8"/>
    <mergeCell ref="ET8:EU8"/>
    <mergeCell ref="EV8:EW8"/>
    <mergeCell ref="EX8:EY8"/>
    <mergeCell ref="EZ8:FA8"/>
    <mergeCell ref="FB8:FC8"/>
    <mergeCell ref="FD8:FE8"/>
    <mergeCell ref="DV8:DW8"/>
    <mergeCell ref="DX8:DY8"/>
    <mergeCell ref="DZ8:EA8"/>
    <mergeCell ref="EB8:EC8"/>
    <mergeCell ref="ED8:EE8"/>
    <mergeCell ref="EF8:EG8"/>
    <mergeCell ref="EH8:EI8"/>
    <mergeCell ref="EJ8:EK8"/>
    <mergeCell ref="EL8:EM8"/>
    <mergeCell ref="DD8:DE8"/>
    <mergeCell ref="DF8:DG8"/>
    <mergeCell ref="DH8:DI8"/>
    <mergeCell ref="DJ8:DK8"/>
    <mergeCell ref="DL8:DM8"/>
    <mergeCell ref="DN8:DO8"/>
    <mergeCell ref="DP8:DQ8"/>
    <mergeCell ref="DR8:DS8"/>
    <mergeCell ref="DT8:DU8"/>
    <mergeCell ref="CL8:CM8"/>
    <mergeCell ref="CN8:CO8"/>
    <mergeCell ref="CP8:CQ8"/>
    <mergeCell ref="CR8:CS8"/>
    <mergeCell ref="CT8:CU8"/>
    <mergeCell ref="CV8:CW8"/>
    <mergeCell ref="CX8:CY8"/>
    <mergeCell ref="CZ8:DA8"/>
    <mergeCell ref="DB8:DC8"/>
    <mergeCell ref="BT8:BU8"/>
    <mergeCell ref="BV8:BW8"/>
    <mergeCell ref="BX8:BY8"/>
    <mergeCell ref="BZ8:CA8"/>
    <mergeCell ref="CB8:CC8"/>
    <mergeCell ref="CD8:CE8"/>
    <mergeCell ref="CF8:CG8"/>
    <mergeCell ref="CH8:CI8"/>
    <mergeCell ref="CJ8:CK8"/>
    <mergeCell ref="BB8:BC8"/>
    <mergeCell ref="BD8:BE8"/>
    <mergeCell ref="BF8:BG8"/>
    <mergeCell ref="BH8:BI8"/>
    <mergeCell ref="BJ8:BK8"/>
    <mergeCell ref="BL8:BM8"/>
    <mergeCell ref="BN8:BO8"/>
    <mergeCell ref="BP8:BQ8"/>
    <mergeCell ref="BR8:BS8"/>
    <mergeCell ref="AJ8:AK8"/>
    <mergeCell ref="AL8:AM8"/>
    <mergeCell ref="AN8:AO8"/>
    <mergeCell ref="AP8:AQ8"/>
    <mergeCell ref="AR8:AS8"/>
    <mergeCell ref="AT8:AU8"/>
    <mergeCell ref="AV8:AW8"/>
    <mergeCell ref="AX8:AY8"/>
    <mergeCell ref="AZ8:BA8"/>
    <mergeCell ref="R8:S8"/>
    <mergeCell ref="T8:U8"/>
    <mergeCell ref="V8:W8"/>
    <mergeCell ref="X8:Y8"/>
    <mergeCell ref="Z8:AA8"/>
    <mergeCell ref="AB8:AC8"/>
    <mergeCell ref="AD8:AE8"/>
    <mergeCell ref="AF8:AG8"/>
    <mergeCell ref="AH8:AI8"/>
    <mergeCell ref="DN11:DO11"/>
    <mergeCell ref="BJ11:BK11"/>
    <mergeCell ref="BL11:BM11"/>
    <mergeCell ref="BN11:BO11"/>
    <mergeCell ref="BP11:BQ11"/>
    <mergeCell ref="DX11:DY11"/>
    <mergeCell ref="CV11:CW11"/>
    <mergeCell ref="CX11:CY11"/>
    <mergeCell ref="CZ11:DA11"/>
    <mergeCell ref="DB11:DC11"/>
    <mergeCell ref="DD11:DE11"/>
    <mergeCell ref="DF11:DG11"/>
    <mergeCell ref="DH11:DI11"/>
    <mergeCell ref="DJ11:DK11"/>
    <mergeCell ref="DL11:DM11"/>
    <mergeCell ref="BX11:BY11"/>
    <mergeCell ref="CB11:CC11"/>
    <mergeCell ref="CD11:CE11"/>
    <mergeCell ref="CF11:CG11"/>
    <mergeCell ref="CH11:CI11"/>
    <mergeCell ref="BR11:BS11"/>
    <mergeCell ref="BT11:BU11"/>
    <mergeCell ref="BV11:BW11"/>
    <mergeCell ref="CL11:CM11"/>
    <mergeCell ref="DZ11:EA11"/>
    <mergeCell ref="EF11:EG11"/>
    <mergeCell ref="EH11:EI11"/>
    <mergeCell ref="DP11:DQ11"/>
    <mergeCell ref="DR11:DS11"/>
    <mergeCell ref="DT11:DU11"/>
    <mergeCell ref="DV11:DW11"/>
    <mergeCell ref="EB11:EC11"/>
    <mergeCell ref="ED11:EE11"/>
    <mergeCell ref="CP11:CQ11"/>
    <mergeCell ref="CR11:CS11"/>
    <mergeCell ref="CT11:CU11"/>
    <mergeCell ref="CL12:CM12"/>
    <mergeCell ref="CR12:CS12"/>
    <mergeCell ref="CT12:CU12"/>
    <mergeCell ref="CF12:CG12"/>
    <mergeCell ref="CH12:CI12"/>
    <mergeCell ref="CJ11:CK11"/>
    <mergeCell ref="AH12:AI12"/>
    <mergeCell ref="AJ12:AK12"/>
    <mergeCell ref="AL12:AM12"/>
    <mergeCell ref="AV12:AW12"/>
    <mergeCell ref="BD12:BE12"/>
    <mergeCell ref="BH12:BI12"/>
    <mergeCell ref="BJ12:BK12"/>
    <mergeCell ref="AN12:AO12"/>
    <mergeCell ref="AP12:AQ12"/>
    <mergeCell ref="AR12:AS12"/>
    <mergeCell ref="AT12:AU12"/>
    <mergeCell ref="BZ11:CA11"/>
    <mergeCell ref="EF12:EG12"/>
    <mergeCell ref="EH12:EI12"/>
    <mergeCell ref="CX12:CY12"/>
    <mergeCell ref="DR12:DS12"/>
    <mergeCell ref="DT12:DU12"/>
    <mergeCell ref="DZ12:EA12"/>
    <mergeCell ref="DF12:DG12"/>
    <mergeCell ref="DL12:DM12"/>
    <mergeCell ref="DP12:DQ12"/>
    <mergeCell ref="DV12:DW12"/>
    <mergeCell ref="DX12:DY12"/>
    <mergeCell ref="DN12:DO12"/>
    <mergeCell ref="DH12:DI12"/>
    <mergeCell ref="DJ12:DK12"/>
    <mergeCell ref="CZ12:DA12"/>
    <mergeCell ref="DD12:DE12"/>
    <mergeCell ref="DB12:DC12"/>
    <mergeCell ref="CD12:CE12"/>
    <mergeCell ref="CB12:CC12"/>
    <mergeCell ref="CP12:CQ12"/>
    <mergeCell ref="CJ12:CK12"/>
    <mergeCell ref="CN12:CO12"/>
    <mergeCell ref="CN11:CO11"/>
    <mergeCell ref="BT12:BU12"/>
    <mergeCell ref="AX12:AY12"/>
    <mergeCell ref="AZ12:BA12"/>
    <mergeCell ref="BB12:BC12"/>
    <mergeCell ref="EB12:EC12"/>
    <mergeCell ref="ED12:EE12"/>
    <mergeCell ref="CV12:CW12"/>
    <mergeCell ref="BR12:BS12"/>
    <mergeCell ref="BF12:BG12"/>
    <mergeCell ref="BL12:BM12"/>
    <mergeCell ref="BN12:BO12"/>
    <mergeCell ref="BP12:BQ12"/>
    <mergeCell ref="BV12:BW12"/>
    <mergeCell ref="BX12:BY12"/>
    <mergeCell ref="BZ12:CA12"/>
    <mergeCell ref="R12:S12"/>
    <mergeCell ref="T12:U12"/>
    <mergeCell ref="AF12:AG12"/>
    <mergeCell ref="V12:W12"/>
    <mergeCell ref="AB12:AC12"/>
    <mergeCell ref="AD12:AE12"/>
    <mergeCell ref="R11:S11"/>
    <mergeCell ref="T11:U11"/>
    <mergeCell ref="V11:W11"/>
    <mergeCell ref="AB11:AC11"/>
    <mergeCell ref="AD11:AE11"/>
    <mergeCell ref="X11:Y11"/>
    <mergeCell ref="Z11:AA11"/>
    <mergeCell ref="X12:Y12"/>
    <mergeCell ref="Z12:AA12"/>
    <mergeCell ref="AT11:AU11"/>
    <mergeCell ref="AV11:AW11"/>
    <mergeCell ref="BD11:BE11"/>
    <mergeCell ref="BF11:BG11"/>
    <mergeCell ref="BH11:BI11"/>
    <mergeCell ref="AX10:AY10"/>
    <mergeCell ref="AZ10:BA10"/>
    <mergeCell ref="BL10:BM10"/>
    <mergeCell ref="AX11:AY11"/>
    <mergeCell ref="AZ11:BA11"/>
    <mergeCell ref="BB11:BC11"/>
    <mergeCell ref="EF10:EG10"/>
    <mergeCell ref="EH10:EI10"/>
    <mergeCell ref="DL10:DM10"/>
    <mergeCell ref="AP11:AQ11"/>
    <mergeCell ref="BX10:BY10"/>
    <mergeCell ref="AF11:AG11"/>
    <mergeCell ref="AH11:AI11"/>
    <mergeCell ref="AJ11:AK11"/>
    <mergeCell ref="AL11:AM11"/>
    <mergeCell ref="AN11:AO11"/>
    <mergeCell ref="AR11:AS11"/>
    <mergeCell ref="BT10:BU10"/>
    <mergeCell ref="BV10:BW10"/>
    <mergeCell ref="CV10:CW10"/>
    <mergeCell ref="BZ10:CA10"/>
    <mergeCell ref="CF10:CG10"/>
    <mergeCell ref="CN10:CO10"/>
    <mergeCell ref="CP10:CQ10"/>
    <mergeCell ref="CR10:CS10"/>
    <mergeCell ref="CT10:CU10"/>
    <mergeCell ref="CJ10:CK10"/>
    <mergeCell ref="CL10:CM10"/>
    <mergeCell ref="CH10:CI10"/>
    <mergeCell ref="CB10:CC10"/>
    <mergeCell ref="LK13:LL13"/>
    <mergeCell ref="EJ10:EK10"/>
    <mergeCell ref="LD10:LE10"/>
    <mergeCell ref="KN12:KO12"/>
    <mergeCell ref="EJ12:EK12"/>
    <mergeCell ref="EJ11:EK11"/>
    <mergeCell ref="KN11:KO11"/>
    <mergeCell ref="EL10:EM10"/>
    <mergeCell ref="EN10:EO10"/>
    <mergeCell ref="EP10:EQ10"/>
    <mergeCell ref="ER10:ES10"/>
    <mergeCell ref="ET10:EU10"/>
    <mergeCell ref="EV10:EW10"/>
    <mergeCell ref="EX10:EY10"/>
    <mergeCell ref="EZ10:FA10"/>
    <mergeCell ref="FB10:FC10"/>
    <mergeCell ref="FD10:FE10"/>
    <mergeCell ref="FF10:FG10"/>
    <mergeCell ref="FH10:FI10"/>
    <mergeCell ref="FJ10:FK10"/>
    <mergeCell ref="FL10:FM10"/>
    <mergeCell ref="FN10:FO10"/>
    <mergeCell ref="FP10:FQ10"/>
    <mergeCell ref="FR10:FS10"/>
    <mergeCell ref="DZ10:EA10"/>
    <mergeCell ref="EB10:EC10"/>
    <mergeCell ref="DH10:DI10"/>
    <mergeCell ref="DT10:DU10"/>
    <mergeCell ref="DJ10:DK10"/>
    <mergeCell ref="CX10:CY10"/>
    <mergeCell ref="DV10:DW10"/>
    <mergeCell ref="DD10:DE10"/>
    <mergeCell ref="DF10:DG10"/>
    <mergeCell ref="AH10:AI10"/>
    <mergeCell ref="AT10:AU10"/>
    <mergeCell ref="AV10:AW10"/>
    <mergeCell ref="AP10:AQ10"/>
    <mergeCell ref="AL10:AM10"/>
    <mergeCell ref="AN10:AO10"/>
    <mergeCell ref="AR10:AS10"/>
    <mergeCell ref="CZ10:DA10"/>
    <mergeCell ref="DB10:DC10"/>
    <mergeCell ref="LR13:LS13"/>
    <mergeCell ref="R10:S10"/>
    <mergeCell ref="T10:U10"/>
    <mergeCell ref="V10:W10"/>
    <mergeCell ref="X10:Y10"/>
    <mergeCell ref="Z10:AA10"/>
    <mergeCell ref="AJ10:AK10"/>
    <mergeCell ref="DN10:DO10"/>
    <mergeCell ref="DP10:DQ10"/>
    <mergeCell ref="DR10:DS10"/>
    <mergeCell ref="CD10:CE10"/>
    <mergeCell ref="BP10:BQ10"/>
    <mergeCell ref="BR10:BS10"/>
    <mergeCell ref="BH10:BI10"/>
    <mergeCell ref="BN10:BO10"/>
    <mergeCell ref="BJ10:BK10"/>
    <mergeCell ref="BD10:BE10"/>
    <mergeCell ref="BF10:BG10"/>
    <mergeCell ref="DX10:DY10"/>
    <mergeCell ref="ED10:EE10"/>
    <mergeCell ref="BB10:BC10"/>
    <mergeCell ref="AB10:AC10"/>
    <mergeCell ref="AD10:AE10"/>
    <mergeCell ref="AF10:AG10"/>
    <mergeCell ref="FT10:FU10"/>
    <mergeCell ref="FV10:FW10"/>
    <mergeCell ref="FX10:FY10"/>
    <mergeCell ref="FZ10:GA10"/>
    <mergeCell ref="GB10:GC10"/>
    <mergeCell ref="GD10:GE10"/>
    <mergeCell ref="GF10:GG10"/>
    <mergeCell ref="GH10:GI10"/>
    <mergeCell ref="GJ10:GK10"/>
    <mergeCell ref="GL10:GM10"/>
    <mergeCell ref="GN10:GO10"/>
    <mergeCell ref="GP10:GQ10"/>
    <mergeCell ref="GR10:GS10"/>
    <mergeCell ref="GT10:GU10"/>
    <mergeCell ref="GV10:GW10"/>
    <mergeCell ref="GX10:GY10"/>
    <mergeCell ref="GZ10:HA10"/>
    <mergeCell ref="HB10:HC10"/>
    <mergeCell ref="HD10:HE10"/>
    <mergeCell ref="HF10:HG10"/>
    <mergeCell ref="HH10:HI10"/>
    <mergeCell ref="HJ10:HK10"/>
    <mergeCell ref="HL10:HM10"/>
    <mergeCell ref="HN10:HO10"/>
    <mergeCell ref="HP10:HQ10"/>
    <mergeCell ref="HR10:HS10"/>
    <mergeCell ref="HT10:HU10"/>
    <mergeCell ref="HV10:HW10"/>
    <mergeCell ref="HX10:HY10"/>
    <mergeCell ref="HZ10:IA10"/>
    <mergeCell ref="IB10:IC10"/>
    <mergeCell ref="ID10:IE10"/>
    <mergeCell ref="IF10:IG10"/>
    <mergeCell ref="IH10:II10"/>
    <mergeCell ref="IJ10:IK10"/>
    <mergeCell ref="IL10:IM10"/>
    <mergeCell ref="EL11:EM11"/>
    <mergeCell ref="EN11:EO11"/>
    <mergeCell ref="EP11:EQ11"/>
    <mergeCell ref="ER11:ES11"/>
    <mergeCell ref="ET11:EU11"/>
    <mergeCell ref="EV11:EW11"/>
    <mergeCell ref="EX11:EY11"/>
    <mergeCell ref="EZ11:FA11"/>
    <mergeCell ref="FB11:FC11"/>
    <mergeCell ref="FD11:FE11"/>
    <mergeCell ref="FF11:FG11"/>
    <mergeCell ref="FH11:FI11"/>
    <mergeCell ref="FJ11:FK11"/>
    <mergeCell ref="FL11:FM11"/>
    <mergeCell ref="FN11:FO11"/>
    <mergeCell ref="FP11:FQ11"/>
    <mergeCell ref="FR11:FS11"/>
    <mergeCell ref="FT11:FU11"/>
    <mergeCell ref="FV11:FW11"/>
    <mergeCell ref="FX11:FY11"/>
    <mergeCell ref="FZ11:GA11"/>
    <mergeCell ref="GB11:GC11"/>
    <mergeCell ref="GD11:GE11"/>
    <mergeCell ref="GF11:GG11"/>
    <mergeCell ref="GH11:GI11"/>
    <mergeCell ref="GJ11:GK11"/>
    <mergeCell ref="GL11:GM11"/>
    <mergeCell ref="GN11:GO11"/>
    <mergeCell ref="GP11:GQ11"/>
    <mergeCell ref="GR11:GS11"/>
    <mergeCell ref="GT11:GU11"/>
    <mergeCell ref="GV11:GW11"/>
    <mergeCell ref="GX11:GY11"/>
    <mergeCell ref="GZ11:HA11"/>
    <mergeCell ref="HB11:HC11"/>
    <mergeCell ref="HD11:HE11"/>
    <mergeCell ref="HF11:HG11"/>
    <mergeCell ref="HH11:HI11"/>
    <mergeCell ref="HJ11:HK11"/>
    <mergeCell ref="HL11:HM11"/>
    <mergeCell ref="HN11:HO11"/>
    <mergeCell ref="HP11:HQ11"/>
    <mergeCell ref="HR11:HS11"/>
    <mergeCell ref="HT11:HU11"/>
    <mergeCell ref="HV11:HW11"/>
    <mergeCell ref="HX11:HY11"/>
    <mergeCell ref="HZ11:IA11"/>
    <mergeCell ref="IB11:IC11"/>
    <mergeCell ref="ID11:IE11"/>
    <mergeCell ref="IF11:IG11"/>
    <mergeCell ref="IH11:II11"/>
    <mergeCell ref="IJ11:IK11"/>
    <mergeCell ref="IL11:IM11"/>
    <mergeCell ref="EL12:EM12"/>
    <mergeCell ref="EN12:EO12"/>
    <mergeCell ref="EP12:EQ12"/>
    <mergeCell ref="ER12:ES12"/>
    <mergeCell ref="ET12:EU12"/>
    <mergeCell ref="EV12:EW12"/>
    <mergeCell ref="EX12:EY12"/>
    <mergeCell ref="EZ12:FA12"/>
    <mergeCell ref="FB12:FC12"/>
    <mergeCell ref="FD12:FE12"/>
    <mergeCell ref="FF12:FG12"/>
    <mergeCell ref="FH12:FI12"/>
    <mergeCell ref="FJ12:FK12"/>
    <mergeCell ref="FL12:FM12"/>
    <mergeCell ref="FN12:FO12"/>
    <mergeCell ref="FP12:FQ12"/>
    <mergeCell ref="FR12:FS12"/>
    <mergeCell ref="FT12:FU12"/>
    <mergeCell ref="FV12:FW12"/>
    <mergeCell ref="FX12:FY12"/>
    <mergeCell ref="FZ12:GA12"/>
    <mergeCell ref="GB12:GC12"/>
    <mergeCell ref="GD12:GE12"/>
    <mergeCell ref="GF12:GG12"/>
    <mergeCell ref="GH12:GI12"/>
    <mergeCell ref="GJ12:GK12"/>
    <mergeCell ref="GL12:GM12"/>
    <mergeCell ref="GN12:GO12"/>
    <mergeCell ref="GP12:GQ12"/>
    <mergeCell ref="GR12:GS12"/>
    <mergeCell ref="GT12:GU12"/>
    <mergeCell ref="GV12:GW12"/>
    <mergeCell ref="GX12:GY12"/>
    <mergeCell ref="GZ12:HA12"/>
    <mergeCell ref="HB12:HC12"/>
    <mergeCell ref="HD12:HE12"/>
    <mergeCell ref="HF12:HG12"/>
    <mergeCell ref="HH12:HI12"/>
    <mergeCell ref="HJ12:HK12"/>
    <mergeCell ref="HL12:HM12"/>
    <mergeCell ref="HN12:HO12"/>
    <mergeCell ref="HP12:HQ12"/>
    <mergeCell ref="HR12:HS12"/>
    <mergeCell ref="HT12:HU12"/>
    <mergeCell ref="HV12:HW12"/>
    <mergeCell ref="HX12:HY12"/>
    <mergeCell ref="LH12:LL12"/>
    <mergeCell ref="LO12:LS12"/>
    <mergeCell ref="KX12:KY12"/>
    <mergeCell ref="KZ12:LA12"/>
    <mergeCell ref="LB12:LC12"/>
    <mergeCell ref="KD12:KE12"/>
    <mergeCell ref="KF12:KG12"/>
    <mergeCell ref="KH12:KI12"/>
    <mergeCell ref="KJ12:KK12"/>
    <mergeCell ref="KL12:KM12"/>
    <mergeCell ref="KP12:KQ12"/>
    <mergeCell ref="KR12:KS12"/>
    <mergeCell ref="IN12:IO12"/>
    <mergeCell ref="IP12:IQ12"/>
    <mergeCell ref="IR12:IS12"/>
    <mergeCell ref="HZ12:IA12"/>
    <mergeCell ref="IB12:IC12"/>
    <mergeCell ref="ID12:IE12"/>
    <mergeCell ref="IF12:IG12"/>
    <mergeCell ref="IH12:II12"/>
    <mergeCell ref="IJ12:IK12"/>
    <mergeCell ref="IL12:IM12"/>
    <mergeCell ref="JF10:JG10"/>
    <mergeCell ref="JH10:JI10"/>
    <mergeCell ref="JJ10:JK10"/>
    <mergeCell ref="IN10:IO10"/>
    <mergeCell ref="IP10:IQ10"/>
    <mergeCell ref="IR10:IS10"/>
    <mergeCell ref="IN11:IO11"/>
    <mergeCell ref="IP11:IQ11"/>
    <mergeCell ref="IR11:IS11"/>
    <mergeCell ref="KT10:KU10"/>
    <mergeCell ref="KV10:KW10"/>
    <mergeCell ref="KX10:KY10"/>
    <mergeCell ref="KZ10:LA10"/>
    <mergeCell ref="LB10:LC10"/>
    <mergeCell ref="IT11:IU11"/>
    <mergeCell ref="IV11:IW11"/>
    <mergeCell ref="IX11:IY11"/>
    <mergeCell ref="IZ11:JA11"/>
    <mergeCell ref="JB11:JC11"/>
    <mergeCell ref="JD11:JE11"/>
    <mergeCell ref="JF11:JG11"/>
    <mergeCell ref="JH11:JI11"/>
    <mergeCell ref="JJ11:JK11"/>
    <mergeCell ref="JL11:JM11"/>
    <mergeCell ref="JN11:JO11"/>
    <mergeCell ref="JP11:JQ11"/>
    <mergeCell ref="JR11:JS11"/>
    <mergeCell ref="JT11:JU11"/>
    <mergeCell ref="JV11:JW11"/>
    <mergeCell ref="JX11:JY11"/>
    <mergeCell ref="JZ11:KA11"/>
    <mergeCell ref="KB11:KC11"/>
    <mergeCell ref="KT11:KU11"/>
    <mergeCell ref="KV11:KW11"/>
    <mergeCell ref="KX11:KY11"/>
    <mergeCell ref="KZ11:LA11"/>
    <mergeCell ref="LB11:LC11"/>
    <mergeCell ref="IT12:IU12"/>
    <mergeCell ref="IV12:IW12"/>
    <mergeCell ref="IX12:IY12"/>
    <mergeCell ref="IZ12:JA12"/>
    <mergeCell ref="JB12:JC12"/>
    <mergeCell ref="JD12:JE12"/>
    <mergeCell ref="JF12:JG12"/>
    <mergeCell ref="JH12:JI12"/>
    <mergeCell ref="JJ12:JK12"/>
    <mergeCell ref="JL12:JM12"/>
    <mergeCell ref="JN12:JO12"/>
    <mergeCell ref="JP12:JQ12"/>
    <mergeCell ref="JR12:JS12"/>
    <mergeCell ref="JT12:JU12"/>
    <mergeCell ref="JV12:JW12"/>
    <mergeCell ref="JX12:JY12"/>
    <mergeCell ref="JZ12:KA12"/>
    <mergeCell ref="KB12:KC12"/>
    <mergeCell ref="KT12:KU12"/>
    <mergeCell ref="KV12:KW12"/>
    <mergeCell ref="KJ10:KK10"/>
    <mergeCell ref="KL10:KM10"/>
    <mergeCell ref="KN10:KO10"/>
    <mergeCell ref="KP10:KQ10"/>
    <mergeCell ref="KR10:KS10"/>
    <mergeCell ref="KD11:KE11"/>
    <mergeCell ref="KF11:KG11"/>
    <mergeCell ref="KH11:KI11"/>
    <mergeCell ref="KJ11:KK11"/>
    <mergeCell ref="KL11:KM11"/>
    <mergeCell ref="KP11:KQ11"/>
    <mergeCell ref="KR11:KS11"/>
    <mergeCell ref="B4:H4"/>
    <mergeCell ref="B8:H8"/>
    <mergeCell ref="C6:H6"/>
    <mergeCell ref="C7:H7"/>
    <mergeCell ref="C2:H2"/>
    <mergeCell ref="C3:H3"/>
    <mergeCell ref="KD10:KE10"/>
    <mergeCell ref="KF10:KG10"/>
    <mergeCell ref="KH10:KI10"/>
    <mergeCell ref="JL10:JM10"/>
    <mergeCell ref="JN10:JO10"/>
    <mergeCell ref="JP10:JQ10"/>
    <mergeCell ref="JR10:JS10"/>
    <mergeCell ref="JT10:JU10"/>
    <mergeCell ref="JV10:JW10"/>
    <mergeCell ref="JX10:JY10"/>
    <mergeCell ref="JZ10:KA10"/>
    <mergeCell ref="KB10:KC10"/>
    <mergeCell ref="IT10:IU10"/>
    <mergeCell ref="IV10:IW10"/>
    <mergeCell ref="IX10:IY10"/>
    <mergeCell ref="IZ10:JA10"/>
    <mergeCell ref="JB10:JC10"/>
    <mergeCell ref="JD10:JE10"/>
  </mergeCells>
  <phoneticPr fontId="0"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289D9-FC9A-4BEF-A6B7-EF1812AE9614}">
  <sheetPr codeName="Sheet7"/>
  <dimension ref="A1:EW276"/>
  <sheetViews>
    <sheetView workbookViewId="0">
      <selection activeCell="D5" sqref="D5"/>
    </sheetView>
  </sheetViews>
  <sheetFormatPr defaultRowHeight="15" x14ac:dyDescent="0.25"/>
  <cols>
    <col min="3" max="3" width="30" customWidth="1"/>
    <col min="4" max="4" width="51.42578125" customWidth="1"/>
    <col min="15" max="15" width="10.140625" customWidth="1"/>
    <col min="32" max="32" width="7.85546875" customWidth="1"/>
    <col min="33" max="33" width="7.7109375" customWidth="1"/>
    <col min="34" max="34" width="7.42578125" customWidth="1"/>
    <col min="35" max="35" width="8.7109375" customWidth="1"/>
    <col min="36" max="36" width="8.28515625" customWidth="1"/>
    <col min="37" max="37" width="7.7109375" customWidth="1"/>
  </cols>
  <sheetData>
    <row r="1" spans="3:153" ht="15.75" thickBot="1" x14ac:dyDescent="0.3">
      <c r="J1" s="24"/>
      <c r="M1" s="24"/>
      <c r="O1" s="24"/>
      <c r="Q1" s="24"/>
      <c r="S1" s="24"/>
      <c r="U1" s="24"/>
      <c r="W1" s="24"/>
      <c r="Y1" s="24"/>
      <c r="AA1" s="24"/>
      <c r="AC1" s="24"/>
      <c r="AE1" s="24"/>
      <c r="AG1" s="24"/>
      <c r="AI1" s="24"/>
      <c r="AJ1" s="36"/>
      <c r="AK1" s="24"/>
      <c r="AM1" s="24"/>
      <c r="AO1" s="24"/>
      <c r="AQ1" s="24"/>
      <c r="AS1" s="24"/>
      <c r="AU1" s="24"/>
      <c r="AW1" s="24"/>
      <c r="AY1" s="24"/>
      <c r="BA1" s="24"/>
      <c r="BC1" s="24"/>
      <c r="BE1" s="24"/>
      <c r="BG1" s="24"/>
      <c r="BI1" s="24"/>
      <c r="BK1" s="24"/>
      <c r="BM1" s="24"/>
      <c r="BO1" s="24"/>
      <c r="BQ1" s="24"/>
      <c r="BS1" s="24"/>
      <c r="BU1" s="24"/>
      <c r="BW1" s="24"/>
      <c r="BY1" s="24"/>
      <c r="CA1" s="24"/>
      <c r="CC1" s="24"/>
      <c r="CE1" s="24"/>
    </row>
    <row r="2" spans="3:153" x14ac:dyDescent="0.25">
      <c r="J2" s="24"/>
      <c r="M2" s="24"/>
      <c r="P2" s="477" t="s">
        <v>66</v>
      </c>
      <c r="Q2" s="478"/>
      <c r="R2" s="477" t="s">
        <v>66</v>
      </c>
      <c r="S2" s="478"/>
      <c r="U2" s="24"/>
      <c r="W2" s="24"/>
      <c r="Y2" s="24"/>
      <c r="AA2" s="24"/>
      <c r="AB2" s="24"/>
      <c r="AC2" s="24"/>
      <c r="AE2" s="24"/>
      <c r="AG2" s="24"/>
      <c r="AI2" s="24"/>
      <c r="AK2" s="24"/>
      <c r="AL2" s="36"/>
      <c r="AM2" s="24"/>
      <c r="AO2" s="24"/>
      <c r="AQ2" s="24"/>
      <c r="AS2" s="24"/>
      <c r="AU2" s="24"/>
      <c r="AW2" s="24"/>
      <c r="AY2" s="24"/>
      <c r="BA2" s="24"/>
      <c r="BC2" s="24"/>
      <c r="BE2" s="24"/>
      <c r="BG2" s="24"/>
      <c r="BI2" s="24"/>
      <c r="BK2" s="24"/>
      <c r="BM2" s="24"/>
      <c r="BO2" s="24"/>
      <c r="BQ2" s="24"/>
      <c r="BS2" s="24"/>
      <c r="BU2" s="24"/>
      <c r="BW2" s="24"/>
      <c r="BY2" s="24"/>
      <c r="CA2" s="24"/>
      <c r="CC2" s="24"/>
      <c r="CE2" s="24"/>
      <c r="CG2" s="24"/>
    </row>
    <row r="3" spans="3:153" ht="15.75" thickBot="1" x14ac:dyDescent="0.3">
      <c r="J3" s="24"/>
      <c r="M3" s="24"/>
      <c r="P3" s="479"/>
      <c r="Q3" s="480"/>
      <c r="R3" s="479"/>
      <c r="S3" s="480"/>
      <c r="U3" s="24"/>
      <c r="W3" s="24"/>
      <c r="Y3" s="24"/>
      <c r="AA3" s="24"/>
      <c r="AB3" s="24"/>
      <c r="AC3" s="24"/>
      <c r="AE3" s="24"/>
      <c r="AF3" s="506" t="s">
        <v>190</v>
      </c>
      <c r="AG3" s="506"/>
      <c r="AH3" s="506"/>
      <c r="AI3" s="431"/>
      <c r="AJ3" s="431"/>
      <c r="AK3" s="183">
        <v>4.72</v>
      </c>
      <c r="AO3" s="24"/>
      <c r="AQ3" s="24"/>
      <c r="AS3" s="24"/>
      <c r="AU3" s="24"/>
      <c r="AW3" s="24"/>
      <c r="AY3" s="24"/>
      <c r="BA3" s="24"/>
      <c r="BC3" s="24"/>
      <c r="BE3" s="24"/>
      <c r="BG3" s="24"/>
      <c r="BI3" s="24"/>
      <c r="BK3" s="24"/>
      <c r="BM3" s="24"/>
      <c r="BO3" s="24"/>
      <c r="BQ3" s="24"/>
      <c r="BS3" s="24"/>
      <c r="BU3" s="24"/>
      <c r="BW3" s="24"/>
      <c r="BY3" s="24"/>
      <c r="CA3" s="24"/>
      <c r="CC3" s="24"/>
      <c r="CE3" s="24"/>
      <c r="CG3" s="24"/>
    </row>
    <row r="4" spans="3:153" ht="15.75" thickBot="1" x14ac:dyDescent="0.3">
      <c r="J4" s="24"/>
      <c r="M4" s="24"/>
      <c r="P4" s="479"/>
      <c r="Q4" s="480"/>
      <c r="R4" s="479"/>
      <c r="S4" s="480"/>
      <c r="U4" s="24"/>
      <c r="W4" s="472" t="s">
        <v>77</v>
      </c>
      <c r="X4" s="473"/>
      <c r="Y4" s="472" t="s">
        <v>78</v>
      </c>
      <c r="Z4" s="473"/>
      <c r="AA4" s="24"/>
      <c r="AB4" s="24"/>
      <c r="AC4" s="24"/>
      <c r="AE4" s="24"/>
      <c r="AF4" s="505" t="s">
        <v>144</v>
      </c>
      <c r="AG4" s="505"/>
      <c r="AH4" s="505"/>
      <c r="AI4" s="431"/>
      <c r="AJ4" s="431"/>
      <c r="AK4" s="173">
        <v>2.31</v>
      </c>
      <c r="AO4" s="24"/>
      <c r="AQ4" s="24"/>
      <c r="AS4" s="24"/>
      <c r="AU4" s="24"/>
      <c r="AW4" s="24"/>
      <c r="AY4" s="24"/>
      <c r="BA4" s="24"/>
      <c r="BC4" s="24"/>
      <c r="BE4" s="24"/>
      <c r="BG4" s="24"/>
      <c r="BI4" s="24"/>
      <c r="BK4" s="24"/>
      <c r="BM4" s="24"/>
      <c r="BO4" s="24"/>
      <c r="BQ4" s="24"/>
      <c r="BS4" s="24"/>
      <c r="BU4" s="24"/>
      <c r="BW4" s="24"/>
      <c r="BY4" s="24"/>
      <c r="CA4" s="24"/>
      <c r="CC4" s="24"/>
      <c r="CE4" s="24"/>
      <c r="CG4" s="24"/>
      <c r="EV4" s="70"/>
      <c r="EW4" s="195"/>
    </row>
    <row r="5" spans="3:153" ht="15.75" thickBot="1" x14ac:dyDescent="0.3">
      <c r="J5" s="24"/>
      <c r="M5" s="24"/>
      <c r="P5" s="481"/>
      <c r="Q5" s="482"/>
      <c r="R5" s="481"/>
      <c r="S5" s="482"/>
      <c r="U5" s="24"/>
      <c r="W5" s="492" t="s">
        <v>416</v>
      </c>
      <c r="X5" s="493"/>
      <c r="Y5" s="492" t="s">
        <v>416</v>
      </c>
      <c r="Z5" s="493"/>
      <c r="AA5" s="24"/>
      <c r="AB5" s="24"/>
      <c r="AC5" s="24"/>
      <c r="AE5" s="24"/>
      <c r="AF5" s="506" t="s">
        <v>417</v>
      </c>
      <c r="AG5" s="506"/>
      <c r="AH5" s="506"/>
      <c r="AI5" s="431"/>
      <c r="AJ5" s="431"/>
      <c r="AK5" s="183">
        <v>0.3</v>
      </c>
      <c r="AO5" s="24"/>
      <c r="AQ5" s="24"/>
      <c r="AS5" s="24"/>
      <c r="AU5" s="24"/>
      <c r="AW5" s="24"/>
      <c r="AY5" s="24"/>
      <c r="BA5" s="24"/>
      <c r="BC5" s="24"/>
      <c r="BE5" s="24"/>
      <c r="BG5" s="24"/>
      <c r="BI5" s="24"/>
      <c r="BK5" s="24"/>
      <c r="BM5" s="24"/>
      <c r="BO5" s="24"/>
      <c r="BQ5" s="24"/>
      <c r="BS5" s="24"/>
      <c r="BU5" s="24"/>
      <c r="BW5" s="24"/>
      <c r="BY5" s="24"/>
      <c r="CA5" s="24"/>
      <c r="CC5" s="24"/>
      <c r="CE5" s="24"/>
      <c r="CG5" s="24"/>
      <c r="ER5" s="70" t="s">
        <v>123</v>
      </c>
      <c r="ES5" s="195">
        <v>4.54</v>
      </c>
      <c r="EV5" s="70"/>
      <c r="EW5" s="195"/>
    </row>
    <row r="6" spans="3:153" ht="15.75" thickBot="1" x14ac:dyDescent="0.3">
      <c r="J6" s="24"/>
      <c r="M6" s="24"/>
      <c r="U6" s="24"/>
      <c r="W6" s="24"/>
      <c r="Y6" s="24"/>
      <c r="AA6" s="24"/>
      <c r="AB6" s="24"/>
      <c r="AC6" s="24"/>
      <c r="AE6" s="24"/>
      <c r="AF6" s="505" t="s">
        <v>145</v>
      </c>
      <c r="AG6" s="505"/>
      <c r="AH6" s="505"/>
      <c r="AI6" s="431"/>
      <c r="AJ6" s="431"/>
      <c r="AK6" s="173">
        <v>0.49</v>
      </c>
      <c r="AO6" s="24"/>
      <c r="AQ6" s="24"/>
      <c r="AS6" s="24"/>
      <c r="AU6" s="24"/>
      <c r="AW6" s="24"/>
      <c r="AY6" s="24"/>
      <c r="BA6" s="24"/>
      <c r="BC6" s="24"/>
      <c r="BE6" s="24"/>
      <c r="BG6" s="24"/>
      <c r="BI6" s="24"/>
      <c r="BK6" s="24"/>
      <c r="BM6" s="24"/>
      <c r="BO6" s="24"/>
      <c r="BQ6" s="24"/>
      <c r="BS6" s="24"/>
      <c r="BU6" s="24"/>
      <c r="BW6" s="24"/>
      <c r="BY6" s="24"/>
      <c r="CA6" s="24"/>
      <c r="CC6" s="24"/>
      <c r="CE6" s="24"/>
      <c r="CG6" s="24"/>
      <c r="ER6" s="70" t="s">
        <v>124</v>
      </c>
      <c r="ES6" s="195">
        <v>2.36</v>
      </c>
      <c r="EV6" s="70"/>
      <c r="EW6" s="195"/>
    </row>
    <row r="7" spans="3:153" x14ac:dyDescent="0.25">
      <c r="J7" s="24"/>
      <c r="M7" s="24"/>
      <c r="P7" s="483" t="s">
        <v>67</v>
      </c>
      <c r="Q7" s="484"/>
      <c r="R7" s="483" t="s">
        <v>68</v>
      </c>
      <c r="S7" s="484"/>
      <c r="U7" s="24"/>
      <c r="W7" s="24"/>
      <c r="Y7" s="24"/>
      <c r="AA7" s="24"/>
      <c r="AB7" s="24"/>
      <c r="AC7" s="24"/>
      <c r="AE7" s="24"/>
      <c r="AF7" s="506" t="s">
        <v>146</v>
      </c>
      <c r="AG7" s="506"/>
      <c r="AH7" s="506"/>
      <c r="AI7" s="431"/>
      <c r="AJ7" s="431"/>
      <c r="AK7" s="183">
        <v>0.85</v>
      </c>
      <c r="AO7" s="24"/>
      <c r="AQ7" s="24"/>
      <c r="AS7" s="24"/>
      <c r="AU7" s="24"/>
      <c r="AW7" s="24"/>
      <c r="AY7" s="24"/>
      <c r="BA7" s="24"/>
      <c r="BC7" s="24"/>
      <c r="BE7" s="24"/>
      <c r="BG7" s="24"/>
      <c r="BI7" s="24"/>
      <c r="BK7" s="24"/>
      <c r="BM7" s="24"/>
      <c r="BO7" s="24"/>
      <c r="BQ7" s="24"/>
      <c r="BS7" s="24"/>
      <c r="BU7" s="24"/>
      <c r="BW7" s="24"/>
      <c r="BY7" s="24"/>
      <c r="CA7" s="24"/>
      <c r="CC7" s="24"/>
      <c r="CE7" s="24"/>
      <c r="CG7" s="24"/>
      <c r="ER7" s="70" t="s">
        <v>125</v>
      </c>
      <c r="ES7" s="195">
        <v>0.4</v>
      </c>
      <c r="EV7" s="70"/>
      <c r="EW7" s="195"/>
    </row>
    <row r="8" spans="3:153" x14ac:dyDescent="0.25">
      <c r="J8" s="24"/>
      <c r="M8" s="24"/>
      <c r="P8" s="120" t="s">
        <v>61</v>
      </c>
      <c r="Q8" s="117">
        <v>3.6785399999999995</v>
      </c>
      <c r="R8" s="120" t="s">
        <v>61</v>
      </c>
      <c r="S8" s="117">
        <v>3</v>
      </c>
      <c r="U8" s="24"/>
      <c r="W8" s="24"/>
      <c r="Y8" s="24"/>
      <c r="AA8" s="24"/>
      <c r="AB8" s="24"/>
      <c r="AC8" s="24"/>
      <c r="AE8" s="24"/>
      <c r="AF8" s="505" t="s">
        <v>147</v>
      </c>
      <c r="AG8" s="505"/>
      <c r="AH8" s="505"/>
      <c r="AI8" s="431"/>
      <c r="AJ8" s="431"/>
      <c r="AK8" s="173">
        <v>0.13</v>
      </c>
      <c r="AO8" s="24"/>
      <c r="AP8" t="s">
        <v>132</v>
      </c>
      <c r="AQ8" s="24"/>
      <c r="AS8" s="24"/>
      <c r="AU8" s="24"/>
      <c r="AW8" s="24"/>
      <c r="AY8" s="24"/>
      <c r="BA8" s="24"/>
      <c r="BC8" s="24"/>
      <c r="BE8" s="24"/>
      <c r="BG8" s="24"/>
      <c r="BI8" s="24"/>
      <c r="BK8" s="24"/>
      <c r="BM8" s="24"/>
      <c r="BO8" s="24"/>
      <c r="BQ8" s="24"/>
      <c r="BS8" s="24"/>
      <c r="BU8" s="24"/>
      <c r="BW8" s="24"/>
      <c r="BY8" s="24"/>
      <c r="CA8" s="24"/>
      <c r="CC8" s="24"/>
      <c r="CE8" s="24"/>
      <c r="CG8" s="24"/>
      <c r="ER8" s="70" t="s">
        <v>126</v>
      </c>
      <c r="ES8" s="195">
        <v>0</v>
      </c>
      <c r="EV8" s="70"/>
      <c r="EW8" s="195"/>
    </row>
    <row r="9" spans="3:153" x14ac:dyDescent="0.25">
      <c r="J9" s="24"/>
      <c r="M9" s="24"/>
      <c r="P9" s="120" t="s">
        <v>62</v>
      </c>
      <c r="Q9" s="117">
        <v>2.9111600000000002</v>
      </c>
      <c r="R9" s="120" t="s">
        <v>62</v>
      </c>
      <c r="S9" s="117">
        <v>2</v>
      </c>
      <c r="U9" s="24"/>
      <c r="W9" s="24"/>
      <c r="Y9" s="24"/>
      <c r="AA9" s="24"/>
      <c r="AB9" s="24"/>
      <c r="AC9" s="24"/>
      <c r="AE9" s="24"/>
      <c r="AF9" s="503" t="s">
        <v>135</v>
      </c>
      <c r="AG9" s="503"/>
      <c r="AH9" s="503"/>
      <c r="AI9" s="504"/>
      <c r="AJ9" s="431"/>
      <c r="AK9" s="183">
        <v>3</v>
      </c>
      <c r="AO9" s="24"/>
      <c r="AQ9" s="24"/>
      <c r="AS9" s="24"/>
      <c r="AU9" s="24"/>
      <c r="AW9" s="24"/>
      <c r="AY9" s="24"/>
      <c r="BA9" s="24"/>
      <c r="BC9" s="24"/>
      <c r="BE9" s="24"/>
      <c r="BG9" s="24"/>
      <c r="BI9" s="24"/>
      <c r="BK9" s="24"/>
      <c r="BM9" s="24"/>
      <c r="BO9" s="24"/>
      <c r="BQ9" s="24"/>
      <c r="BS9" s="24"/>
      <c r="BU9" s="24"/>
      <c r="BW9" s="24"/>
      <c r="BY9" s="24"/>
      <c r="CA9" s="24"/>
      <c r="CC9" s="24"/>
      <c r="CE9" s="24"/>
      <c r="CG9" s="24"/>
      <c r="ER9" s="70" t="s">
        <v>127</v>
      </c>
      <c r="ES9" s="195">
        <v>1</v>
      </c>
      <c r="EV9" s="70"/>
      <c r="EW9" s="195"/>
    </row>
    <row r="10" spans="3:153" ht="15.75" thickBot="1" x14ac:dyDescent="0.3">
      <c r="C10" s="123">
        <v>13</v>
      </c>
      <c r="D10" s="119" t="s">
        <v>344</v>
      </c>
      <c r="F10" s="31"/>
      <c r="J10" s="24"/>
      <c r="M10" s="24"/>
      <c r="P10" s="120" t="s">
        <v>63</v>
      </c>
      <c r="Q10" s="117">
        <v>0.88800000000000001</v>
      </c>
      <c r="R10" s="120" t="s">
        <v>63</v>
      </c>
      <c r="S10" s="117">
        <v>0.5</v>
      </c>
      <c r="U10" s="24"/>
      <c r="W10" s="24"/>
      <c r="Y10" s="24"/>
      <c r="AA10" s="24"/>
      <c r="AB10" s="24"/>
      <c r="AC10" s="24"/>
      <c r="AE10" s="24"/>
      <c r="AG10" s="24"/>
      <c r="AI10" s="24"/>
      <c r="AK10" s="500" t="s">
        <v>191</v>
      </c>
      <c r="AO10" s="24"/>
      <c r="AQ10" s="24"/>
      <c r="AS10" s="24"/>
      <c r="AU10" s="24"/>
      <c r="AW10" s="24"/>
      <c r="AY10" s="24"/>
      <c r="BA10" s="24"/>
      <c r="BC10" s="24"/>
      <c r="BE10" s="24"/>
      <c r="BG10" s="24"/>
      <c r="BI10" s="24"/>
      <c r="BK10" s="24"/>
      <c r="BM10" s="24"/>
      <c r="BO10" s="24"/>
      <c r="BQ10" s="24"/>
      <c r="BS10" s="24"/>
      <c r="BU10" s="24"/>
      <c r="BW10" s="24"/>
      <c r="BY10" s="24"/>
      <c r="CA10" s="24"/>
      <c r="CC10" s="24"/>
      <c r="CE10" s="24"/>
      <c r="CG10" s="24"/>
      <c r="ER10" s="70" t="s">
        <v>128</v>
      </c>
      <c r="ES10" s="195">
        <v>0.09</v>
      </c>
      <c r="EV10" s="70"/>
      <c r="EW10" s="195"/>
    </row>
    <row r="11" spans="3:153" ht="15.75" thickBot="1" x14ac:dyDescent="0.3">
      <c r="C11" s="123">
        <v>4</v>
      </c>
      <c r="D11" s="119" t="s">
        <v>418</v>
      </c>
      <c r="F11" s="33"/>
      <c r="P11" s="120" t="s">
        <v>64</v>
      </c>
      <c r="Q11" s="117">
        <v>0.41499999999999998</v>
      </c>
      <c r="R11" s="120" t="s">
        <v>64</v>
      </c>
      <c r="S11" s="117">
        <v>0.41499999999999998</v>
      </c>
      <c r="AK11" s="501"/>
      <c r="AL11" s="36"/>
      <c r="ER11" s="70" t="s">
        <v>129</v>
      </c>
      <c r="ES11" s="195">
        <v>3.3</v>
      </c>
    </row>
    <row r="12" spans="3:153" ht="15.75" thickBot="1" x14ac:dyDescent="0.3">
      <c r="C12" s="507" t="str">
        <f>INDEX(cma_function_name,2*chosen_cma_function-1)</f>
        <v>Cma from IntLift2, Varies</v>
      </c>
      <c r="D12" s="386"/>
      <c r="P12" s="121" t="s">
        <v>425</v>
      </c>
      <c r="Q12" s="118">
        <v>0.05</v>
      </c>
      <c r="R12" s="121" t="s">
        <v>425</v>
      </c>
      <c r="S12" s="118">
        <v>0.05</v>
      </c>
      <c r="AK12" s="501"/>
      <c r="AL12" s="36"/>
    </row>
    <row r="13" spans="3:153" ht="15.75" thickBot="1" x14ac:dyDescent="0.3">
      <c r="AK13" s="502"/>
      <c r="AL13" s="36"/>
    </row>
    <row r="14" spans="3:153" ht="15.75" thickBot="1" x14ac:dyDescent="0.3">
      <c r="K14" s="37" t="s">
        <v>29</v>
      </c>
      <c r="L14" s="438">
        <v>1</v>
      </c>
      <c r="M14" s="439"/>
      <c r="N14" s="438">
        <v>2</v>
      </c>
      <c r="O14" s="439"/>
      <c r="P14" s="438">
        <f>2*N14-L14</f>
        <v>3</v>
      </c>
      <c r="Q14" s="439"/>
      <c r="R14" s="438">
        <f>2*P14-N14</f>
        <v>4</v>
      </c>
      <c r="S14" s="439"/>
      <c r="T14" s="438">
        <f>2*R14-P14</f>
        <v>5</v>
      </c>
      <c r="U14" s="439"/>
      <c r="V14" s="438">
        <f>2*T14-R14</f>
        <v>6</v>
      </c>
      <c r="W14" s="439"/>
      <c r="X14" s="438">
        <f>2*V14-T14</f>
        <v>7</v>
      </c>
      <c r="Y14" s="439"/>
      <c r="Z14" s="438">
        <f>2*X14-V14</f>
        <v>8</v>
      </c>
      <c r="AA14" s="439"/>
      <c r="AB14" s="438">
        <f>2*Z14-X14</f>
        <v>9</v>
      </c>
      <c r="AC14" s="439"/>
      <c r="AD14" s="438">
        <f>2*AB14-Z14</f>
        <v>10</v>
      </c>
      <c r="AE14" s="439"/>
      <c r="AF14" s="438">
        <f>2*AD14-AB14</f>
        <v>11</v>
      </c>
      <c r="AG14" s="439"/>
      <c r="AH14" s="438">
        <f>2*AF14-AD14</f>
        <v>12</v>
      </c>
      <c r="AI14" s="439"/>
      <c r="AJ14" s="438">
        <f>2*AH14-AF14</f>
        <v>13</v>
      </c>
      <c r="AK14" s="439"/>
      <c r="AL14" s="438">
        <f>2*AJ14-AH14</f>
        <v>14</v>
      </c>
      <c r="AM14" s="439"/>
      <c r="AN14" s="438">
        <f>2*AL14-AJ14</f>
        <v>15</v>
      </c>
      <c r="AO14" s="439"/>
      <c r="AP14" s="438">
        <f>2*AN14-AL14</f>
        <v>16</v>
      </c>
      <c r="AQ14" s="439"/>
      <c r="AR14" s="438">
        <f>2*AP14-AN14</f>
        <v>17</v>
      </c>
      <c r="AS14" s="439"/>
      <c r="AT14" s="438">
        <f>2*AR14-AP14</f>
        <v>18</v>
      </c>
      <c r="AU14" s="439"/>
      <c r="AV14" s="438">
        <f>2*AT14-AR14</f>
        <v>19</v>
      </c>
      <c r="AW14" s="439"/>
      <c r="AX14" s="438">
        <f>2*AV14-AT14</f>
        <v>20</v>
      </c>
      <c r="AY14" s="439"/>
      <c r="AZ14" s="438">
        <f>2*AX14-AV14</f>
        <v>21</v>
      </c>
      <c r="BA14" s="439"/>
      <c r="BB14" s="438">
        <f>2*AZ14-AX14</f>
        <v>22</v>
      </c>
      <c r="BC14" s="439"/>
      <c r="BD14" s="438">
        <f>2*BB14-AZ14</f>
        <v>23</v>
      </c>
      <c r="BE14" s="439"/>
      <c r="BF14" s="438">
        <f>2*BD14-BB14</f>
        <v>24</v>
      </c>
      <c r="BG14" s="439"/>
      <c r="BH14" s="438">
        <f>2*BF14-BD14</f>
        <v>25</v>
      </c>
      <c r="BI14" s="439"/>
      <c r="BJ14" s="438">
        <f>2*BH14-BF14</f>
        <v>26</v>
      </c>
      <c r="BK14" s="439"/>
      <c r="BL14" s="438">
        <f>2*BJ14-BH14</f>
        <v>27</v>
      </c>
      <c r="BM14" s="439"/>
      <c r="BN14" s="438">
        <f>2*BL14-BJ14</f>
        <v>28</v>
      </c>
      <c r="BO14" s="439"/>
      <c r="BP14" s="438">
        <f>2*BN14-BL14</f>
        <v>29</v>
      </c>
      <c r="BQ14" s="439"/>
      <c r="BR14" s="438">
        <f>2*BP14-BN14</f>
        <v>30</v>
      </c>
      <c r="BS14" s="439"/>
      <c r="BT14" s="438">
        <f>2*BR14-BP14</f>
        <v>31</v>
      </c>
      <c r="BU14" s="439"/>
      <c r="BV14" s="438">
        <f>2*BT14-BR14</f>
        <v>32</v>
      </c>
      <c r="BW14" s="439"/>
      <c r="BX14" s="438">
        <f>2*BV14-BT14</f>
        <v>33</v>
      </c>
      <c r="BY14" s="439"/>
      <c r="BZ14" s="438">
        <f>2*BX14-BV14</f>
        <v>34</v>
      </c>
      <c r="CA14" s="439"/>
      <c r="CB14" s="438">
        <f>2*BZ14-BX14</f>
        <v>35</v>
      </c>
      <c r="CC14" s="439"/>
      <c r="CD14" s="438">
        <f>2*CB14-BZ14</f>
        <v>36</v>
      </c>
      <c r="CE14" s="439"/>
      <c r="CF14" s="438">
        <f>2*CD14-CB14</f>
        <v>37</v>
      </c>
      <c r="CG14" s="439"/>
      <c r="CH14" s="438">
        <f>2*CF14-CD14</f>
        <v>38</v>
      </c>
      <c r="CI14" s="439"/>
      <c r="CJ14" s="438">
        <f>2*CH14-CF14</f>
        <v>39</v>
      </c>
      <c r="CK14" s="439"/>
      <c r="CL14" s="438">
        <f>2*CJ14-CH14</f>
        <v>40</v>
      </c>
      <c r="CM14" s="439"/>
      <c r="CN14" s="438">
        <f>2*CL14-CJ14</f>
        <v>41</v>
      </c>
      <c r="CO14" s="439"/>
      <c r="CP14" s="438">
        <f>2*CN14-CL14</f>
        <v>42</v>
      </c>
      <c r="CQ14" s="439"/>
      <c r="CR14" s="438">
        <f>2*CP14-CN14</f>
        <v>43</v>
      </c>
      <c r="CS14" s="439"/>
      <c r="CT14" s="438">
        <f>2*CR14-CP14</f>
        <v>44</v>
      </c>
      <c r="CU14" s="439"/>
      <c r="CV14" s="438">
        <f>2*CT14-CR14</f>
        <v>45</v>
      </c>
      <c r="CW14" s="439"/>
      <c r="CX14" s="438">
        <f>2*CV14-CT14</f>
        <v>46</v>
      </c>
      <c r="CY14" s="439"/>
      <c r="CZ14" s="438">
        <f>2*CX14-CV14</f>
        <v>47</v>
      </c>
      <c r="DA14" s="439"/>
      <c r="DB14" s="438">
        <f>2*CZ14-CX14</f>
        <v>48</v>
      </c>
      <c r="DC14" s="439"/>
      <c r="DD14" s="438">
        <f>2*DB14-CZ14</f>
        <v>49</v>
      </c>
      <c r="DE14" s="439"/>
      <c r="DF14" s="438">
        <f>2*DD14-DB14</f>
        <v>50</v>
      </c>
      <c r="DG14" s="439"/>
      <c r="DH14" s="438">
        <f>2*DF14-DD14</f>
        <v>51</v>
      </c>
      <c r="DI14" s="439"/>
      <c r="DJ14" s="438">
        <f>2*DH14-DF14</f>
        <v>52</v>
      </c>
      <c r="DK14" s="439"/>
      <c r="DL14" s="438">
        <f>2*DJ14-DH14</f>
        <v>53</v>
      </c>
      <c r="DM14" s="439"/>
      <c r="DN14" s="438">
        <f>2*DL14-DJ14</f>
        <v>54</v>
      </c>
      <c r="DO14" s="439"/>
      <c r="DP14" s="438">
        <f>2*DN14-DL14</f>
        <v>55</v>
      </c>
      <c r="DQ14" s="439"/>
      <c r="DR14" s="438">
        <f>2*DP14-DN14</f>
        <v>56</v>
      </c>
      <c r="DS14" s="439"/>
      <c r="DT14" s="438">
        <f>2*DR14-DP14</f>
        <v>57</v>
      </c>
      <c r="DU14" s="439"/>
      <c r="DV14" s="438">
        <f>2*DT14-DR14</f>
        <v>58</v>
      </c>
      <c r="DW14" s="439"/>
      <c r="DX14" s="438">
        <f>2*DV14-DT14</f>
        <v>59</v>
      </c>
      <c r="DY14" s="439"/>
      <c r="DZ14" s="438">
        <f>2*DX14-DV14</f>
        <v>60</v>
      </c>
      <c r="EA14" s="439"/>
      <c r="EB14" s="438">
        <f>2*DZ14-DX14</f>
        <v>61</v>
      </c>
      <c r="EC14" s="439"/>
      <c r="ED14" s="438">
        <f>2*EB14-DZ14</f>
        <v>62</v>
      </c>
      <c r="EE14" s="439"/>
      <c r="EF14" s="438">
        <f>2*ED14-EB14</f>
        <v>63</v>
      </c>
      <c r="EG14" s="439"/>
      <c r="EH14" s="438">
        <f>2*EF14-ED14</f>
        <v>64</v>
      </c>
      <c r="EI14" s="439"/>
    </row>
    <row r="15" spans="3:153" ht="48" customHeight="1" thickBot="1" x14ac:dyDescent="0.3">
      <c r="K15" s="37" t="s">
        <v>45</v>
      </c>
      <c r="L15" s="438" t="s">
        <v>2</v>
      </c>
      <c r="M15" s="439"/>
      <c r="N15" s="485" t="s">
        <v>419</v>
      </c>
      <c r="O15" s="439"/>
      <c r="P15" s="485" t="str">
        <f>P7</f>
        <v>bell-curve #3</v>
      </c>
      <c r="Q15" s="439"/>
      <c r="R15" s="485" t="str">
        <f>R7</f>
        <v>bell-curve #4</v>
      </c>
      <c r="S15" s="439"/>
      <c r="T15" s="472" t="s">
        <v>77</v>
      </c>
      <c r="U15" s="473"/>
      <c r="V15" s="472" t="s">
        <v>114</v>
      </c>
      <c r="W15" s="473"/>
      <c r="X15" s="438" t="s">
        <v>107</v>
      </c>
      <c r="Y15" s="439"/>
      <c r="Z15" s="486" t="s">
        <v>117</v>
      </c>
      <c r="AA15" s="487"/>
      <c r="AB15" s="486" t="s">
        <v>118</v>
      </c>
      <c r="AC15" s="487"/>
      <c r="AD15" s="486" t="s">
        <v>120</v>
      </c>
      <c r="AE15" s="487"/>
      <c r="AF15" s="486" t="s">
        <v>121</v>
      </c>
      <c r="AG15" s="487"/>
      <c r="AH15" s="486" t="s">
        <v>122</v>
      </c>
      <c r="AI15" s="487"/>
      <c r="AJ15" s="486" t="s">
        <v>141</v>
      </c>
      <c r="AK15" s="487"/>
      <c r="AL15" s="485" t="s">
        <v>420</v>
      </c>
      <c r="AM15" s="439"/>
      <c r="AN15" s="488"/>
      <c r="AO15" s="489"/>
      <c r="AP15" s="488"/>
      <c r="AQ15" s="489"/>
      <c r="AR15" s="488"/>
      <c r="AS15" s="489"/>
      <c r="AT15" s="488"/>
      <c r="AU15" s="489"/>
      <c r="AV15" s="488"/>
      <c r="AW15" s="489"/>
      <c r="AX15" s="488"/>
      <c r="AY15" s="489"/>
      <c r="AZ15" s="488"/>
      <c r="BA15" s="489"/>
      <c r="BB15" s="488"/>
      <c r="BC15" s="489"/>
      <c r="BD15" s="488"/>
      <c r="BE15" s="489"/>
      <c r="BF15" s="488"/>
      <c r="BG15" s="489"/>
      <c r="BH15" s="488"/>
      <c r="BI15" s="489"/>
      <c r="BJ15" s="488"/>
      <c r="BK15" s="489"/>
      <c r="BL15" s="488"/>
      <c r="BM15" s="489"/>
      <c r="BN15" s="488"/>
      <c r="BO15" s="489"/>
      <c r="BP15" s="488"/>
      <c r="BQ15" s="489"/>
      <c r="BR15" s="488"/>
      <c r="BS15" s="489"/>
      <c r="BT15" s="488"/>
      <c r="BU15" s="489"/>
      <c r="BV15" s="488"/>
      <c r="BW15" s="489"/>
      <c r="BX15" s="488"/>
      <c r="BY15" s="489"/>
      <c r="BZ15" s="488"/>
      <c r="CA15" s="489"/>
      <c r="CB15" s="488"/>
      <c r="CC15" s="489"/>
      <c r="CD15" s="488"/>
      <c r="CE15" s="489"/>
      <c r="CF15" s="488"/>
      <c r="CG15" s="489"/>
      <c r="CH15" s="488"/>
      <c r="CI15" s="489"/>
      <c r="CJ15" s="488"/>
      <c r="CK15" s="489"/>
      <c r="CL15" s="488"/>
      <c r="CM15" s="489"/>
      <c r="CN15" s="488"/>
      <c r="CO15" s="489"/>
      <c r="CP15" s="488"/>
      <c r="CQ15" s="489"/>
      <c r="CR15" s="488"/>
      <c r="CS15" s="489"/>
      <c r="CT15" s="488"/>
      <c r="CU15" s="489"/>
      <c r="CV15" s="488"/>
      <c r="CW15" s="489"/>
      <c r="CX15" s="488"/>
      <c r="CY15" s="489"/>
      <c r="CZ15" s="488" t="s">
        <v>46</v>
      </c>
      <c r="DA15" s="489"/>
      <c r="DB15" s="488" t="s">
        <v>46</v>
      </c>
      <c r="DC15" s="489"/>
      <c r="DD15" s="488" t="s">
        <v>46</v>
      </c>
      <c r="DE15" s="489"/>
      <c r="DF15" s="488" t="s">
        <v>46</v>
      </c>
      <c r="DG15" s="489"/>
      <c r="DH15" s="488" t="s">
        <v>46</v>
      </c>
      <c r="DI15" s="489"/>
      <c r="DJ15" s="488" t="s">
        <v>46</v>
      </c>
      <c r="DK15" s="489"/>
      <c r="DL15" s="488" t="s">
        <v>46</v>
      </c>
      <c r="DM15" s="489"/>
      <c r="DN15" s="488" t="s">
        <v>46</v>
      </c>
      <c r="DO15" s="489"/>
      <c r="DP15" s="488" t="s">
        <v>46</v>
      </c>
      <c r="DQ15" s="489"/>
      <c r="DR15" s="488" t="s">
        <v>46</v>
      </c>
      <c r="DS15" s="489"/>
      <c r="DT15" s="488" t="s">
        <v>46</v>
      </c>
      <c r="DU15" s="489"/>
      <c r="DV15" s="488" t="s">
        <v>46</v>
      </c>
      <c r="DW15" s="489"/>
      <c r="DX15" s="488" t="s">
        <v>46</v>
      </c>
      <c r="DY15" s="489"/>
      <c r="DZ15" s="488" t="s">
        <v>46</v>
      </c>
      <c r="EA15" s="489"/>
      <c r="EB15" s="488" t="s">
        <v>46</v>
      </c>
      <c r="EC15" s="489"/>
      <c r="ED15" s="488" t="s">
        <v>46</v>
      </c>
      <c r="EE15" s="489"/>
      <c r="EF15" s="488" t="s">
        <v>46</v>
      </c>
      <c r="EG15" s="489"/>
      <c r="EH15" s="488" t="s">
        <v>46</v>
      </c>
      <c r="EI15" s="489"/>
    </row>
    <row r="16" spans="3:153" ht="71.25" customHeight="1" thickBot="1" x14ac:dyDescent="0.3">
      <c r="K16" s="43"/>
      <c r="L16" s="454" t="s">
        <v>47</v>
      </c>
      <c r="M16" s="455"/>
      <c r="N16" s="490" t="s">
        <v>336</v>
      </c>
      <c r="O16" s="491"/>
      <c r="P16" s="490" t="s">
        <v>65</v>
      </c>
      <c r="Q16" s="491"/>
      <c r="R16" s="490" t="s">
        <v>65</v>
      </c>
      <c r="S16" s="491"/>
      <c r="T16" s="492" t="s">
        <v>421</v>
      </c>
      <c r="U16" s="493"/>
      <c r="V16" s="492" t="s">
        <v>422</v>
      </c>
      <c r="W16" s="493"/>
      <c r="X16" s="466" t="s">
        <v>423</v>
      </c>
      <c r="Y16" s="467"/>
      <c r="Z16" s="494" t="s">
        <v>119</v>
      </c>
      <c r="AA16" s="495"/>
      <c r="AB16" s="494" t="s">
        <v>119</v>
      </c>
      <c r="AC16" s="495"/>
      <c r="AD16" s="494" t="s">
        <v>119</v>
      </c>
      <c r="AE16" s="495"/>
      <c r="AF16" s="494" t="s">
        <v>119</v>
      </c>
      <c r="AG16" s="495"/>
      <c r="AH16" s="494" t="s">
        <v>119</v>
      </c>
      <c r="AI16" s="495"/>
      <c r="AJ16" s="494" t="s">
        <v>119</v>
      </c>
      <c r="AK16" s="495"/>
      <c r="AL16" s="490" t="s">
        <v>336</v>
      </c>
      <c r="AM16" s="491"/>
      <c r="AN16" s="496"/>
      <c r="AO16" s="497"/>
      <c r="AP16" s="496"/>
      <c r="AQ16" s="497"/>
      <c r="AR16" s="496"/>
      <c r="AS16" s="497"/>
      <c r="AT16" s="496"/>
      <c r="AU16" s="497"/>
      <c r="AV16" s="496"/>
      <c r="AW16" s="497"/>
      <c r="AX16" s="496"/>
      <c r="AY16" s="497"/>
      <c r="AZ16" s="496"/>
      <c r="BA16" s="497"/>
      <c r="BB16" s="496"/>
      <c r="BC16" s="497"/>
      <c r="BD16" s="496"/>
      <c r="BE16" s="497"/>
      <c r="BF16" s="496"/>
      <c r="BG16" s="497"/>
      <c r="BH16" s="496"/>
      <c r="BI16" s="497"/>
      <c r="BJ16" s="496"/>
      <c r="BK16" s="497"/>
      <c r="BL16" s="496"/>
      <c r="BM16" s="497"/>
      <c r="BN16" s="496"/>
      <c r="BO16" s="497"/>
      <c r="BP16" s="496"/>
      <c r="BQ16" s="497"/>
      <c r="BR16" s="496"/>
      <c r="BS16" s="497"/>
      <c r="BT16" s="496"/>
      <c r="BU16" s="497"/>
      <c r="BV16" s="496"/>
      <c r="BW16" s="497"/>
      <c r="BX16" s="496"/>
      <c r="BY16" s="497"/>
      <c r="BZ16" s="496"/>
      <c r="CA16" s="497"/>
      <c r="CB16" s="496"/>
      <c r="CC16" s="497"/>
      <c r="CD16" s="496"/>
      <c r="CE16" s="497"/>
      <c r="CF16" s="496"/>
      <c r="CG16" s="497"/>
      <c r="CH16" s="496"/>
      <c r="CI16" s="497"/>
      <c r="CJ16" s="496"/>
      <c r="CK16" s="497"/>
      <c r="CL16" s="496"/>
      <c r="CM16" s="497"/>
      <c r="CN16" s="496"/>
      <c r="CO16" s="497"/>
      <c r="CP16" s="498"/>
      <c r="CQ16" s="499"/>
      <c r="CR16" s="498"/>
      <c r="CS16" s="499"/>
      <c r="CT16" s="498"/>
      <c r="CU16" s="499"/>
      <c r="CV16" s="498"/>
      <c r="CW16" s="499"/>
      <c r="CX16" s="498"/>
      <c r="CY16" s="499"/>
      <c r="CZ16" s="498"/>
      <c r="DA16" s="499"/>
      <c r="DB16" s="498"/>
      <c r="DC16" s="499"/>
      <c r="DD16" s="498"/>
      <c r="DE16" s="499"/>
      <c r="DF16" s="498"/>
      <c r="DG16" s="499"/>
      <c r="DH16" s="498"/>
      <c r="DI16" s="499"/>
      <c r="DJ16" s="498"/>
      <c r="DK16" s="499"/>
      <c r="DL16" s="498"/>
      <c r="DM16" s="499"/>
      <c r="DN16" s="498"/>
      <c r="DO16" s="499"/>
      <c r="DP16" s="498"/>
      <c r="DQ16" s="499"/>
      <c r="DR16" s="498"/>
      <c r="DS16" s="499"/>
      <c r="DT16" s="498"/>
      <c r="DU16" s="499"/>
      <c r="DV16" s="498"/>
      <c r="DW16" s="499"/>
      <c r="DX16" s="498"/>
      <c r="DY16" s="499"/>
      <c r="DZ16" s="498"/>
      <c r="EA16" s="499"/>
      <c r="EB16" s="498"/>
      <c r="EC16" s="499"/>
      <c r="ED16" s="498"/>
      <c r="EE16" s="499"/>
      <c r="EF16" s="498"/>
      <c r="EG16" s="499"/>
      <c r="EH16" s="498"/>
      <c r="EI16" s="499"/>
    </row>
    <row r="17" spans="8:149" ht="15.75" thickBot="1" x14ac:dyDescent="0.3">
      <c r="K17" s="5"/>
      <c r="L17" s="50" t="s">
        <v>130</v>
      </c>
      <c r="M17" s="51" t="s">
        <v>131</v>
      </c>
      <c r="N17" s="50" t="s">
        <v>130</v>
      </c>
      <c r="O17" s="51" t="s">
        <v>131</v>
      </c>
      <c r="P17" s="50" t="s">
        <v>130</v>
      </c>
      <c r="Q17" s="51" t="s">
        <v>131</v>
      </c>
      <c r="R17" s="50" t="s">
        <v>130</v>
      </c>
      <c r="S17" s="51" t="s">
        <v>131</v>
      </c>
      <c r="T17" s="50" t="s">
        <v>130</v>
      </c>
      <c r="U17" s="51" t="s">
        <v>131</v>
      </c>
      <c r="V17" s="50" t="s">
        <v>130</v>
      </c>
      <c r="W17" s="51" t="s">
        <v>131</v>
      </c>
      <c r="X17" s="50" t="s">
        <v>130</v>
      </c>
      <c r="Y17" s="51" t="s">
        <v>131</v>
      </c>
      <c r="Z17" s="50" t="s">
        <v>130</v>
      </c>
      <c r="AA17" s="51" t="s">
        <v>131</v>
      </c>
      <c r="AB17" s="50" t="s">
        <v>130</v>
      </c>
      <c r="AC17" s="51" t="s">
        <v>131</v>
      </c>
      <c r="AD17" s="50" t="s">
        <v>130</v>
      </c>
      <c r="AE17" s="51" t="s">
        <v>131</v>
      </c>
      <c r="AF17" s="50" t="s">
        <v>130</v>
      </c>
      <c r="AG17" s="51" t="s">
        <v>131</v>
      </c>
      <c r="AH17" s="50" t="s">
        <v>130</v>
      </c>
      <c r="AI17" s="51" t="s">
        <v>131</v>
      </c>
      <c r="AJ17" s="50" t="s">
        <v>130</v>
      </c>
      <c r="AK17" s="51" t="s">
        <v>131</v>
      </c>
      <c r="AL17" s="50" t="s">
        <v>130</v>
      </c>
      <c r="AM17" s="51" t="s">
        <v>131</v>
      </c>
      <c r="AN17" s="50" t="s">
        <v>130</v>
      </c>
      <c r="AO17" s="51" t="s">
        <v>131</v>
      </c>
      <c r="AP17" s="50" t="s">
        <v>130</v>
      </c>
      <c r="AQ17" s="51" t="s">
        <v>131</v>
      </c>
      <c r="AR17" s="50" t="s">
        <v>130</v>
      </c>
      <c r="AS17" s="51" t="s">
        <v>131</v>
      </c>
      <c r="AT17" s="50" t="s">
        <v>130</v>
      </c>
      <c r="AU17" s="51" t="s">
        <v>131</v>
      </c>
      <c r="AV17" s="50" t="s">
        <v>130</v>
      </c>
      <c r="AW17" s="51" t="s">
        <v>131</v>
      </c>
      <c r="AX17" s="50" t="s">
        <v>130</v>
      </c>
      <c r="AY17" s="51" t="s">
        <v>131</v>
      </c>
      <c r="AZ17" s="50" t="s">
        <v>130</v>
      </c>
      <c r="BA17" s="51" t="s">
        <v>131</v>
      </c>
      <c r="BB17" s="50" t="s">
        <v>130</v>
      </c>
      <c r="BC17" s="51" t="s">
        <v>131</v>
      </c>
      <c r="BD17" s="50" t="s">
        <v>130</v>
      </c>
      <c r="BE17" s="51" t="s">
        <v>131</v>
      </c>
      <c r="BF17" s="50" t="s">
        <v>130</v>
      </c>
      <c r="BG17" s="51" t="s">
        <v>131</v>
      </c>
      <c r="BH17" s="50" t="s">
        <v>130</v>
      </c>
      <c r="BI17" s="51" t="s">
        <v>131</v>
      </c>
      <c r="BJ17" s="50" t="s">
        <v>130</v>
      </c>
      <c r="BK17" s="51" t="s">
        <v>131</v>
      </c>
      <c r="BL17" s="50" t="s">
        <v>130</v>
      </c>
      <c r="BM17" s="51" t="s">
        <v>131</v>
      </c>
      <c r="BN17" s="50" t="s">
        <v>130</v>
      </c>
      <c r="BO17" s="51" t="s">
        <v>131</v>
      </c>
      <c r="BP17" s="50" t="s">
        <v>130</v>
      </c>
      <c r="BQ17" s="51" t="s">
        <v>131</v>
      </c>
      <c r="BR17" s="50" t="s">
        <v>130</v>
      </c>
      <c r="BS17" s="51" t="s">
        <v>131</v>
      </c>
      <c r="BT17" s="50" t="s">
        <v>130</v>
      </c>
      <c r="BU17" s="51" t="s">
        <v>131</v>
      </c>
      <c r="BV17" s="50" t="s">
        <v>130</v>
      </c>
      <c r="BW17" s="51" t="s">
        <v>131</v>
      </c>
      <c r="BX17" s="50" t="s">
        <v>130</v>
      </c>
      <c r="BY17" s="51" t="s">
        <v>131</v>
      </c>
      <c r="BZ17" s="50" t="s">
        <v>130</v>
      </c>
      <c r="CA17" s="51" t="s">
        <v>131</v>
      </c>
      <c r="CB17" s="50" t="s">
        <v>130</v>
      </c>
      <c r="CC17" s="51" t="s">
        <v>131</v>
      </c>
      <c r="CD17" s="50" t="s">
        <v>130</v>
      </c>
      <c r="CE17" s="51" t="s">
        <v>131</v>
      </c>
      <c r="CF17" s="50" t="s">
        <v>130</v>
      </c>
      <c r="CG17" s="51" t="s">
        <v>131</v>
      </c>
      <c r="CH17" s="50" t="s">
        <v>130</v>
      </c>
      <c r="CI17" s="51" t="s">
        <v>131</v>
      </c>
      <c r="CJ17" s="50" t="s">
        <v>130</v>
      </c>
      <c r="CK17" s="51" t="s">
        <v>131</v>
      </c>
      <c r="CL17" s="50" t="s">
        <v>130</v>
      </c>
      <c r="CM17" s="51" t="s">
        <v>131</v>
      </c>
      <c r="CN17" s="50" t="s">
        <v>130</v>
      </c>
      <c r="CO17" s="51" t="s">
        <v>131</v>
      </c>
      <c r="CP17" s="50" t="s">
        <v>130</v>
      </c>
      <c r="CQ17" s="51" t="s">
        <v>131</v>
      </c>
      <c r="CR17" s="50" t="s">
        <v>130</v>
      </c>
      <c r="CS17" s="51" t="s">
        <v>131</v>
      </c>
      <c r="CT17" s="50" t="s">
        <v>130</v>
      </c>
      <c r="CU17" s="51" t="s">
        <v>131</v>
      </c>
      <c r="CV17" s="50" t="s">
        <v>130</v>
      </c>
      <c r="CW17" s="51" t="s">
        <v>131</v>
      </c>
      <c r="CX17" s="50" t="s">
        <v>130</v>
      </c>
      <c r="CY17" s="51" t="s">
        <v>131</v>
      </c>
      <c r="CZ17" s="50" t="s">
        <v>130</v>
      </c>
      <c r="DA17" s="51" t="s">
        <v>131</v>
      </c>
      <c r="DB17" s="50" t="s">
        <v>130</v>
      </c>
      <c r="DC17" s="51" t="s">
        <v>131</v>
      </c>
      <c r="DD17" s="50" t="s">
        <v>130</v>
      </c>
      <c r="DE17" s="51" t="s">
        <v>131</v>
      </c>
      <c r="DF17" s="50" t="s">
        <v>130</v>
      </c>
      <c r="DG17" s="51" t="s">
        <v>131</v>
      </c>
      <c r="DH17" s="50" t="s">
        <v>130</v>
      </c>
      <c r="DI17" s="51" t="s">
        <v>131</v>
      </c>
      <c r="DJ17" s="50" t="s">
        <v>130</v>
      </c>
      <c r="DK17" s="51" t="s">
        <v>131</v>
      </c>
      <c r="DL17" s="50" t="s">
        <v>130</v>
      </c>
      <c r="DM17" s="51" t="s">
        <v>131</v>
      </c>
      <c r="DN17" s="50" t="s">
        <v>130</v>
      </c>
      <c r="DO17" s="51" t="s">
        <v>131</v>
      </c>
      <c r="DP17" s="50" t="s">
        <v>130</v>
      </c>
      <c r="DQ17" s="51" t="s">
        <v>131</v>
      </c>
      <c r="DR17" s="50" t="s">
        <v>130</v>
      </c>
      <c r="DS17" s="51" t="s">
        <v>131</v>
      </c>
      <c r="DT17" s="50" t="s">
        <v>130</v>
      </c>
      <c r="DU17" s="51" t="s">
        <v>131</v>
      </c>
      <c r="DV17" s="50" t="s">
        <v>130</v>
      </c>
      <c r="DW17" s="51" t="s">
        <v>131</v>
      </c>
      <c r="DX17" s="50" t="s">
        <v>130</v>
      </c>
      <c r="DY17" s="51" t="s">
        <v>131</v>
      </c>
      <c r="DZ17" s="50" t="s">
        <v>130</v>
      </c>
      <c r="EA17" s="51" t="s">
        <v>131</v>
      </c>
      <c r="EB17" s="50" t="s">
        <v>130</v>
      </c>
      <c r="EC17" s="51" t="s">
        <v>131</v>
      </c>
      <c r="ED17" s="50" t="s">
        <v>130</v>
      </c>
      <c r="EE17" s="51" t="s">
        <v>131</v>
      </c>
      <c r="EF17" s="50" t="s">
        <v>130</v>
      </c>
      <c r="EG17" s="51" t="s">
        <v>131</v>
      </c>
      <c r="EH17" s="50" t="s">
        <v>130</v>
      </c>
      <c r="EI17" s="51" t="s">
        <v>131</v>
      </c>
      <c r="EL17" s="13" t="s">
        <v>130</v>
      </c>
      <c r="EM17" s="14" t="str">
        <f>_xlfn.SINGLE(INDEX(L17:EI17,2*_xlfn.SINGLE(chosen_drag_function)))</f>
        <v>Cma</v>
      </c>
      <c r="EO17" s="490" t="s">
        <v>28</v>
      </c>
      <c r="EP17" s="491"/>
      <c r="ER17" s="1" t="s">
        <v>130</v>
      </c>
      <c r="ES17" s="1" t="s">
        <v>131</v>
      </c>
    </row>
    <row r="18" spans="8:149" x14ac:dyDescent="0.25">
      <c r="H18" s="24"/>
      <c r="K18" s="107">
        <v>1</v>
      </c>
      <c r="L18" s="108">
        <v>0</v>
      </c>
      <c r="M18" s="122">
        <v>1</v>
      </c>
      <c r="N18" s="60">
        <v>0.32</v>
      </c>
      <c r="O18" s="115">
        <v>4.18</v>
      </c>
      <c r="P18" s="60">
        <v>0</v>
      </c>
      <c r="Q18" s="115">
        <f t="shared" ref="Q18:Q81" si="0">Q$9+(Q$8-Q$9)/EXP(MIN(((P18-Q$10)/Q$11)^2,25))</f>
        <v>2.9190406736018391</v>
      </c>
      <c r="R18" s="60">
        <v>0</v>
      </c>
      <c r="S18" s="115">
        <f t="shared" ref="S18:S81" si="1">S$9+(S$8-S$9)/EXP(MIN(((R18-S$10)/S$11)^2,25))</f>
        <v>2.2341977370127832</v>
      </c>
      <c r="T18" s="60">
        <v>0</v>
      </c>
      <c r="U18" s="115">
        <v>3.55</v>
      </c>
      <c r="V18" s="60">
        <v>0</v>
      </c>
      <c r="W18" s="115">
        <v>3.05</v>
      </c>
      <c r="X18" s="60">
        <v>0</v>
      </c>
      <c r="Y18" s="115">
        <v>-0.02</v>
      </c>
      <c r="Z18" s="60">
        <v>0</v>
      </c>
      <c r="AA18" s="115">
        <v>2.7008807458117774</v>
      </c>
      <c r="AB18" s="60">
        <v>0</v>
      </c>
      <c r="AC18" s="115">
        <v>2.4476125629195149</v>
      </c>
      <c r="AD18" s="60">
        <v>0</v>
      </c>
      <c r="AE18" s="115">
        <v>2.4213234321283132</v>
      </c>
      <c r="AF18" s="60">
        <v>0</v>
      </c>
      <c r="AG18" s="115">
        <v>2.0124329121283138</v>
      </c>
      <c r="AH18" s="60">
        <v>0</v>
      </c>
      <c r="AI18" s="115">
        <v>2.8302139521283127</v>
      </c>
      <c r="AJ18" s="60">
        <v>0</v>
      </c>
      <c r="AK18" s="115" cm="1">
        <f t="array" ref="AK18">test_intlift2_Cma(AJ18,Overall_length,Nose_Length,Headshape,Boattail_Length,Base_Diameter,Meplat_Diameter,Center_of_Gravity)</f>
        <v>2.7008807458117774</v>
      </c>
      <c r="AL18" s="60">
        <v>1.1000000000000001</v>
      </c>
      <c r="AM18" s="115">
        <v>1.1000000000000001</v>
      </c>
      <c r="AN18" s="196"/>
      <c r="AO18" s="117"/>
      <c r="AP18" s="196"/>
      <c r="AQ18" s="117"/>
      <c r="AR18" s="196"/>
      <c r="AS18" s="117"/>
      <c r="AT18" s="196"/>
      <c r="AU18" s="117"/>
      <c r="AV18" s="196"/>
      <c r="AW18" s="117"/>
      <c r="AX18" s="196"/>
      <c r="AY18" s="117"/>
      <c r="AZ18" s="196"/>
      <c r="BA18" s="117"/>
      <c r="BB18" s="196"/>
      <c r="BC18" s="117"/>
      <c r="BD18" s="196"/>
      <c r="BE18" s="117"/>
      <c r="BF18" s="196"/>
      <c r="BG18" s="117"/>
      <c r="BH18" s="196"/>
      <c r="BI18" s="117"/>
      <c r="BJ18" s="196"/>
      <c r="BK18" s="117"/>
      <c r="BL18" s="196"/>
      <c r="BM18" s="117"/>
      <c r="BN18" s="196"/>
      <c r="BO18" s="117"/>
      <c r="BP18" s="196"/>
      <c r="BQ18" s="117"/>
      <c r="BR18" s="196"/>
      <c r="BS18" s="117"/>
      <c r="BT18" s="196"/>
      <c r="BU18" s="117"/>
      <c r="BV18" s="196"/>
      <c r="BW18" s="117"/>
      <c r="BX18" s="196"/>
      <c r="BY18" s="117"/>
      <c r="BZ18" s="196"/>
      <c r="CA18" s="117"/>
      <c r="CB18" s="196"/>
      <c r="CC18" s="117"/>
      <c r="CD18" s="196"/>
      <c r="CE18" s="117"/>
      <c r="CF18" s="196"/>
      <c r="CG18" s="117"/>
      <c r="CH18" s="196"/>
      <c r="CI18" s="117"/>
      <c r="CJ18" s="196"/>
      <c r="CK18" s="117"/>
      <c r="CL18" s="196"/>
      <c r="CM18" s="117"/>
      <c r="CN18" s="196"/>
      <c r="CO18" s="117"/>
      <c r="CP18" s="196"/>
      <c r="CQ18" s="117"/>
      <c r="CR18" s="196"/>
      <c r="CS18" s="117"/>
      <c r="CT18" s="196"/>
      <c r="CU18" s="117"/>
      <c r="CV18" s="196"/>
      <c r="CW18" s="117"/>
      <c r="CX18" s="196"/>
      <c r="CY18" s="117"/>
      <c r="CZ18" s="196"/>
      <c r="DA18" s="117"/>
      <c r="DB18" s="196"/>
      <c r="DC18" s="117"/>
      <c r="DD18" s="196"/>
      <c r="DE18" s="117"/>
      <c r="DF18" s="196"/>
      <c r="DG18" s="117"/>
      <c r="DH18" s="196"/>
      <c r="DI18" s="117"/>
      <c r="DJ18" s="196"/>
      <c r="DK18" s="117"/>
      <c r="DL18" s="196"/>
      <c r="DM18" s="117"/>
      <c r="DN18" s="196"/>
      <c r="DO18" s="117"/>
      <c r="DP18" s="196"/>
      <c r="DQ18" s="117"/>
      <c r="DR18" s="196"/>
      <c r="DS18" s="117"/>
      <c r="DT18" s="196"/>
      <c r="DU18" s="117"/>
      <c r="DV18" s="196"/>
      <c r="DW18" s="117"/>
      <c r="DX18" s="196"/>
      <c r="DY18" s="117"/>
      <c r="DZ18" s="196"/>
      <c r="EA18" s="117"/>
      <c r="EB18" s="196"/>
      <c r="EC18" s="117"/>
      <c r="ED18" s="196"/>
      <c r="EE18" s="117"/>
      <c r="EF18" s="196"/>
      <c r="EG18" s="117"/>
      <c r="EH18" s="196"/>
      <c r="EI18" s="117"/>
      <c r="EL18" s="11">
        <f>EO18+0</f>
        <v>0</v>
      </c>
      <c r="EM18" s="9">
        <f>EP18+0</f>
        <v>2.7008807458117774</v>
      </c>
      <c r="EO18" s="12">
        <f t="shared" ref="EO18:EO81" si="2">INDEX(cma_functions_data,K18,(2*chosen_cma_function-1))</f>
        <v>0</v>
      </c>
      <c r="EP18" s="10">
        <f t="shared" ref="EP18:EP81" si="3">INDEX(cma_functions_data,K18,(2*chosen_cma_function))</f>
        <v>2.7008807458117774</v>
      </c>
      <c r="ER18" s="27">
        <v>0</v>
      </c>
      <c r="ES18" s="3" cm="1">
        <f t="array" ref="ES18">test_intlift2_Cma(ER18,ES$5,ES$6,ES$7,ES$8,ES$9,ES$10,ES$11)</f>
        <v>2.8302139521283127</v>
      </c>
    </row>
    <row r="19" spans="8:149" x14ac:dyDescent="0.25">
      <c r="K19" s="5">
        <v>2</v>
      </c>
      <c r="L19" s="108">
        <v>1</v>
      </c>
      <c r="M19" s="111">
        <f t="shared" ref="M19:M24" si="4">M18</f>
        <v>1</v>
      </c>
      <c r="N19" s="60">
        <v>0.35</v>
      </c>
      <c r="O19" s="115">
        <v>4.21</v>
      </c>
      <c r="P19" s="60">
        <f>P18+Q$12</f>
        <v>0.05</v>
      </c>
      <c r="Q19" s="115">
        <f t="shared" si="0"/>
        <v>2.9241671873115074</v>
      </c>
      <c r="R19" s="60">
        <f>R18+S$12</f>
        <v>0.05</v>
      </c>
      <c r="S19" s="115">
        <f t="shared" si="1"/>
        <v>2.3085758843937425</v>
      </c>
      <c r="T19" s="60">
        <v>0.46</v>
      </c>
      <c r="U19" s="115">
        <v>3.55</v>
      </c>
      <c r="V19" s="60">
        <v>0.5</v>
      </c>
      <c r="W19" s="115">
        <v>3.26</v>
      </c>
      <c r="X19" s="60">
        <v>0.4</v>
      </c>
      <c r="Y19" s="115">
        <v>-1.02</v>
      </c>
      <c r="Z19" s="60">
        <v>0.05</v>
      </c>
      <c r="AA19" s="115">
        <v>2.7320472589619285</v>
      </c>
      <c r="AB19" s="60">
        <v>0.05</v>
      </c>
      <c r="AC19" s="115">
        <v>2.4756193660922512</v>
      </c>
      <c r="AD19" s="60">
        <v>0.05</v>
      </c>
      <c r="AE19" s="115">
        <v>2.448819426441625</v>
      </c>
      <c r="AF19" s="60">
        <v>0.05</v>
      </c>
      <c r="AG19" s="115">
        <v>2.0351766904919444</v>
      </c>
      <c r="AH19" s="60">
        <v>0.05</v>
      </c>
      <c r="AI19" s="115">
        <v>2.8624621623913065</v>
      </c>
      <c r="AJ19" s="60">
        <v>0.05</v>
      </c>
      <c r="AK19" s="115" cm="1">
        <f t="array" ref="AK19">test_intlift2_Cma(AJ19,Overall_length,Nose_Length,Headshape,Boattail_Length,Base_Diameter,Meplat_Diameter,Center_of_Gravity)</f>
        <v>2.7320472589619285</v>
      </c>
      <c r="AL19" s="60">
        <v>1.1399999999999999</v>
      </c>
      <c r="AM19" s="115">
        <v>1.1399999999999999</v>
      </c>
      <c r="AN19" s="196"/>
      <c r="AO19" s="117"/>
      <c r="AP19" s="196"/>
      <c r="AQ19" s="117"/>
      <c r="AR19" s="196"/>
      <c r="AS19" s="117"/>
      <c r="AT19" s="196"/>
      <c r="AU19" s="117"/>
      <c r="AV19" s="196"/>
      <c r="AW19" s="117"/>
      <c r="AX19" s="196"/>
      <c r="AY19" s="117"/>
      <c r="AZ19" s="196"/>
      <c r="BA19" s="117"/>
      <c r="BB19" s="196"/>
      <c r="BC19" s="117"/>
      <c r="BD19" s="196"/>
      <c r="BE19" s="117"/>
      <c r="BF19" s="196"/>
      <c r="BG19" s="117"/>
      <c r="BH19" s="196"/>
      <c r="BI19" s="117"/>
      <c r="BJ19" s="196"/>
      <c r="BK19" s="117"/>
      <c r="BL19" s="196"/>
      <c r="BM19" s="117"/>
      <c r="BN19" s="196"/>
      <c r="BO19" s="117"/>
      <c r="BP19" s="196"/>
      <c r="BQ19" s="117"/>
      <c r="BR19" s="196"/>
      <c r="BS19" s="117"/>
      <c r="BT19" s="196"/>
      <c r="BU19" s="117"/>
      <c r="BV19" s="196"/>
      <c r="BW19" s="117"/>
      <c r="BX19" s="196"/>
      <c r="BY19" s="117"/>
      <c r="BZ19" s="196"/>
      <c r="CA19" s="117"/>
      <c r="CB19" s="196"/>
      <c r="CC19" s="117"/>
      <c r="CD19" s="196"/>
      <c r="CE19" s="117"/>
      <c r="CF19" s="196"/>
      <c r="CG19" s="117"/>
      <c r="CH19" s="196"/>
      <c r="CI19" s="117"/>
      <c r="CJ19" s="196"/>
      <c r="CK19" s="117"/>
      <c r="CL19" s="196"/>
      <c r="CM19" s="117"/>
      <c r="CN19" s="196"/>
      <c r="CO19" s="117"/>
      <c r="CP19" s="196"/>
      <c r="CQ19" s="117"/>
      <c r="CR19" s="196"/>
      <c r="CS19" s="117"/>
      <c r="CT19" s="196"/>
      <c r="CU19" s="117"/>
      <c r="CV19" s="196"/>
      <c r="CW19" s="117"/>
      <c r="CX19" s="196"/>
      <c r="CY19" s="117"/>
      <c r="CZ19" s="196"/>
      <c r="DA19" s="117"/>
      <c r="DB19" s="196"/>
      <c r="DC19" s="117"/>
      <c r="DD19" s="196"/>
      <c r="DE19" s="117"/>
      <c r="DF19" s="196"/>
      <c r="DG19" s="117"/>
      <c r="DH19" s="196"/>
      <c r="DI19" s="117"/>
      <c r="DJ19" s="196"/>
      <c r="DK19" s="117"/>
      <c r="DL19" s="196"/>
      <c r="DM19" s="117"/>
      <c r="DN19" s="196"/>
      <c r="DO19" s="117"/>
      <c r="DP19" s="196"/>
      <c r="DQ19" s="117"/>
      <c r="DR19" s="196"/>
      <c r="DS19" s="117"/>
      <c r="DT19" s="196"/>
      <c r="DU19" s="117"/>
      <c r="DV19" s="196"/>
      <c r="DW19" s="117"/>
      <c r="DX19" s="196"/>
      <c r="DY19" s="117"/>
      <c r="DZ19" s="196"/>
      <c r="EA19" s="117"/>
      <c r="EB19" s="196"/>
      <c r="EC19" s="117"/>
      <c r="ED19" s="196"/>
      <c r="EE19" s="117"/>
      <c r="EF19" s="196"/>
      <c r="EG19" s="117"/>
      <c r="EH19" s="196"/>
      <c r="EI19" s="117"/>
      <c r="EL19" s="12">
        <f t="shared" ref="EL19:EL82" si="5">IF(AND(EO19&gt;EO18, EO19&lt;=chosen_CMA_Mach_limit),EO19+0,NA())</f>
        <v>0.05</v>
      </c>
      <c r="EM19" s="10">
        <f t="shared" ref="EM19:EM82" si="6">IF(AND(EO19&gt;EO18, EO19&lt;=chosen_CMA_Mach_limit),EP19+0,NA())</f>
        <v>2.7320472589619285</v>
      </c>
      <c r="EO19" s="12">
        <f t="shared" si="2"/>
        <v>0.05</v>
      </c>
      <c r="EP19" s="10">
        <f t="shared" si="3"/>
        <v>2.7320472589619285</v>
      </c>
      <c r="ER19" s="27">
        <v>0.05</v>
      </c>
      <c r="ES19" s="3" cm="1">
        <f t="array" ref="ES19">test_intlift2_Cma(ER19,ES$5,ES$6,ES$7,ES$8,ES$9,ES$10,ES$11)</f>
        <v>2.8624621623913065</v>
      </c>
    </row>
    <row r="20" spans="8:149" x14ac:dyDescent="0.25">
      <c r="K20" s="5">
        <f t="shared" ref="K20:K83" si="7">2*K19-K18</f>
        <v>3</v>
      </c>
      <c r="L20" s="108">
        <v>2</v>
      </c>
      <c r="M20" s="111">
        <f t="shared" si="4"/>
        <v>1</v>
      </c>
      <c r="N20" s="60">
        <v>0.43</v>
      </c>
      <c r="O20" s="115">
        <v>4.33</v>
      </c>
      <c r="P20" s="60">
        <f t="shared" ref="P20:P83" si="8">P19+Q$12</f>
        <v>0.1</v>
      </c>
      <c r="Q20" s="115">
        <f t="shared" si="0"/>
        <v>2.9320142752900851</v>
      </c>
      <c r="R20" s="60">
        <f t="shared" ref="R20:R83" si="9">R19+S$12</f>
        <v>0.1</v>
      </c>
      <c r="S20" s="115">
        <f t="shared" si="1"/>
        <v>2.3949416391773997</v>
      </c>
      <c r="T20" s="60">
        <v>0.61</v>
      </c>
      <c r="U20" s="115">
        <v>3.76</v>
      </c>
      <c r="V20" s="60">
        <v>0.8</v>
      </c>
      <c r="W20" s="115">
        <v>3.38</v>
      </c>
      <c r="X20" s="60">
        <v>0.63</v>
      </c>
      <c r="Y20" s="115">
        <v>-1.62</v>
      </c>
      <c r="Z20" s="60">
        <v>0.1</v>
      </c>
      <c r="AA20" s="115">
        <v>2.7652770038349388</v>
      </c>
      <c r="AB20" s="60">
        <v>0.1</v>
      </c>
      <c r="AC20" s="115">
        <v>2.5050104635419999</v>
      </c>
      <c r="AD20" s="60">
        <v>0.1</v>
      </c>
      <c r="AE20" s="115">
        <v>2.4772511510380335</v>
      </c>
      <c r="AF20" s="60">
        <v>0.1</v>
      </c>
      <c r="AG20" s="115">
        <v>2.0584735206151539</v>
      </c>
      <c r="AH20" s="60">
        <v>0.1</v>
      </c>
      <c r="AI20" s="115">
        <v>2.8960287814609122</v>
      </c>
      <c r="AJ20" s="60">
        <v>0.1</v>
      </c>
      <c r="AK20" s="115" cm="1">
        <f t="array" ref="AK20">test_intlift2_Cma(AJ20,Overall_length,Nose_Length,Headshape,Boattail_Length,Base_Diameter,Meplat_Diameter,Center_of_Gravity)</f>
        <v>2.7652770038349388</v>
      </c>
      <c r="AL20" s="60">
        <v>1.1599999999999999</v>
      </c>
      <c r="AM20" s="115">
        <v>1.1599999999999999</v>
      </c>
      <c r="AN20" s="196"/>
      <c r="AO20" s="117"/>
      <c r="AP20" s="196"/>
      <c r="AQ20" s="117"/>
      <c r="AR20" s="196"/>
      <c r="AS20" s="117"/>
      <c r="AT20" s="196"/>
      <c r="AU20" s="117"/>
      <c r="AV20" s="196"/>
      <c r="AW20" s="117"/>
      <c r="AX20" s="196"/>
      <c r="AY20" s="117"/>
      <c r="AZ20" s="196"/>
      <c r="BA20" s="117"/>
      <c r="BB20" s="196"/>
      <c r="BC20" s="117"/>
      <c r="BD20" s="196"/>
      <c r="BE20" s="117"/>
      <c r="BF20" s="196"/>
      <c r="BG20" s="117"/>
      <c r="BH20" s="196"/>
      <c r="BI20" s="117"/>
      <c r="BJ20" s="196"/>
      <c r="BK20" s="117"/>
      <c r="BL20" s="196"/>
      <c r="BM20" s="117"/>
      <c r="BN20" s="196"/>
      <c r="BO20" s="117"/>
      <c r="BP20" s="196"/>
      <c r="BQ20" s="117"/>
      <c r="BR20" s="196"/>
      <c r="BS20" s="117"/>
      <c r="BT20" s="196"/>
      <c r="BU20" s="117"/>
      <c r="BV20" s="196"/>
      <c r="BW20" s="117"/>
      <c r="BX20" s="196"/>
      <c r="BY20" s="117"/>
      <c r="BZ20" s="196"/>
      <c r="CA20" s="117"/>
      <c r="CB20" s="196"/>
      <c r="CC20" s="117"/>
      <c r="CD20" s="196"/>
      <c r="CE20" s="117"/>
      <c r="CF20" s="196"/>
      <c r="CG20" s="117"/>
      <c r="CH20" s="196"/>
      <c r="CI20" s="117"/>
      <c r="CJ20" s="196"/>
      <c r="CK20" s="117"/>
      <c r="CL20" s="196"/>
      <c r="CM20" s="117"/>
      <c r="CN20" s="196"/>
      <c r="CO20" s="117"/>
      <c r="CP20" s="196"/>
      <c r="CQ20" s="117"/>
      <c r="CR20" s="196"/>
      <c r="CS20" s="117"/>
      <c r="CT20" s="196"/>
      <c r="CU20" s="117"/>
      <c r="CV20" s="196"/>
      <c r="CW20" s="117"/>
      <c r="CX20" s="196"/>
      <c r="CY20" s="117"/>
      <c r="CZ20" s="196"/>
      <c r="DA20" s="117"/>
      <c r="DB20" s="196"/>
      <c r="DC20" s="117"/>
      <c r="DD20" s="196"/>
      <c r="DE20" s="117"/>
      <c r="DF20" s="196"/>
      <c r="DG20" s="117"/>
      <c r="DH20" s="196"/>
      <c r="DI20" s="117"/>
      <c r="DJ20" s="196"/>
      <c r="DK20" s="117"/>
      <c r="DL20" s="196"/>
      <c r="DM20" s="117"/>
      <c r="DN20" s="196"/>
      <c r="DO20" s="117"/>
      <c r="DP20" s="196"/>
      <c r="DQ20" s="117"/>
      <c r="DR20" s="196"/>
      <c r="DS20" s="117"/>
      <c r="DT20" s="196"/>
      <c r="DU20" s="117"/>
      <c r="DV20" s="196"/>
      <c r="DW20" s="117"/>
      <c r="DX20" s="196"/>
      <c r="DY20" s="117"/>
      <c r="DZ20" s="196"/>
      <c r="EA20" s="117"/>
      <c r="EB20" s="196"/>
      <c r="EC20" s="117"/>
      <c r="ED20" s="196"/>
      <c r="EE20" s="117"/>
      <c r="EF20" s="196"/>
      <c r="EG20" s="117"/>
      <c r="EH20" s="196"/>
      <c r="EI20" s="117"/>
      <c r="EL20" s="12">
        <f t="shared" si="5"/>
        <v>0.1</v>
      </c>
      <c r="EM20" s="10">
        <f t="shared" si="6"/>
        <v>2.7652770038349388</v>
      </c>
      <c r="EO20" s="12">
        <f t="shared" si="2"/>
        <v>0.1</v>
      </c>
      <c r="EP20" s="10">
        <f t="shared" si="3"/>
        <v>2.7652770038349388</v>
      </c>
      <c r="ER20" s="27">
        <v>0.1</v>
      </c>
      <c r="ES20" s="3" cm="1">
        <f t="array" ref="ES20">test_intlift2_Cma(ER20,ES$5,ES$6,ES$7,ES$8,ES$9,ES$10,ES$11)</f>
        <v>2.8960287814609122</v>
      </c>
    </row>
    <row r="21" spans="8:149" x14ac:dyDescent="0.25">
      <c r="K21" s="5">
        <f t="shared" si="7"/>
        <v>4</v>
      </c>
      <c r="L21" s="108">
        <v>3</v>
      </c>
      <c r="M21" s="111">
        <f t="shared" si="4"/>
        <v>1</v>
      </c>
      <c r="N21" s="60">
        <v>0.7</v>
      </c>
      <c r="O21" s="115">
        <v>4.6900000000000004</v>
      </c>
      <c r="P21" s="60">
        <f t="shared" si="8"/>
        <v>0.15000000000000002</v>
      </c>
      <c r="Q21" s="115">
        <f t="shared" si="0"/>
        <v>2.9436386870002531</v>
      </c>
      <c r="R21" s="60">
        <f t="shared" si="9"/>
        <v>0.15000000000000002</v>
      </c>
      <c r="S21" s="115">
        <f t="shared" si="1"/>
        <v>2.491015859971772</v>
      </c>
      <c r="T21" s="60">
        <v>0.78</v>
      </c>
      <c r="U21" s="115">
        <v>3.92</v>
      </c>
      <c r="V21" s="60">
        <v>0.85</v>
      </c>
      <c r="W21" s="115">
        <v>3.4</v>
      </c>
      <c r="X21" s="60">
        <v>0.7</v>
      </c>
      <c r="Y21" s="115">
        <v>-2.41</v>
      </c>
      <c r="Z21" s="60">
        <v>0.15000000000000002</v>
      </c>
      <c r="AA21" s="115">
        <v>2.8006147792586686</v>
      </c>
      <c r="AB21" s="60">
        <v>0.15000000000000002</v>
      </c>
      <c r="AC21" s="115">
        <v>2.535808607521211</v>
      </c>
      <c r="AD21" s="60">
        <v>0.15000000000000002</v>
      </c>
      <c r="AE21" s="115">
        <v>2.5066134301941863</v>
      </c>
      <c r="AF21" s="60">
        <v>0.15000000000000002</v>
      </c>
      <c r="AG21" s="115">
        <v>2.0823058250383601</v>
      </c>
      <c r="AH21" s="60">
        <v>0.15000000000000002</v>
      </c>
      <c r="AI21" s="115">
        <v>2.9309210353500128</v>
      </c>
      <c r="AJ21" s="60">
        <v>0.15000000000000002</v>
      </c>
      <c r="AK21" s="115" cm="1">
        <f t="array" ref="AK21">test_intlift2_Cma(AJ21,Overall_length,Nose_Length,Headshape,Boattail_Length,Base_Diameter,Meplat_Diameter,Center_of_Gravity)</f>
        <v>2.8006147792586686</v>
      </c>
      <c r="AL21" s="60">
        <v>1.3</v>
      </c>
      <c r="AM21" s="115">
        <v>1.3</v>
      </c>
      <c r="AN21" s="196"/>
      <c r="AO21" s="117"/>
      <c r="AP21" s="196"/>
      <c r="AQ21" s="117"/>
      <c r="AR21" s="196"/>
      <c r="AS21" s="117"/>
      <c r="AT21" s="196"/>
      <c r="AU21" s="117"/>
      <c r="AV21" s="196"/>
      <c r="AW21" s="117"/>
      <c r="AX21" s="196"/>
      <c r="AY21" s="117"/>
      <c r="AZ21" s="196"/>
      <c r="BA21" s="117"/>
      <c r="BB21" s="196"/>
      <c r="BC21" s="117"/>
      <c r="BD21" s="196"/>
      <c r="BE21" s="117"/>
      <c r="BF21" s="196"/>
      <c r="BG21" s="117"/>
      <c r="BH21" s="196"/>
      <c r="BI21" s="117"/>
      <c r="BJ21" s="196"/>
      <c r="BK21" s="117"/>
      <c r="BL21" s="196"/>
      <c r="BM21" s="117"/>
      <c r="BN21" s="196"/>
      <c r="BO21" s="117"/>
      <c r="BP21" s="196"/>
      <c r="BQ21" s="117"/>
      <c r="BR21" s="196"/>
      <c r="BS21" s="117"/>
      <c r="BT21" s="196"/>
      <c r="BU21" s="117"/>
      <c r="BV21" s="196"/>
      <c r="BW21" s="117"/>
      <c r="BX21" s="196"/>
      <c r="BY21" s="117"/>
      <c r="BZ21" s="196"/>
      <c r="CA21" s="117"/>
      <c r="CB21" s="196"/>
      <c r="CC21" s="117"/>
      <c r="CD21" s="196"/>
      <c r="CE21" s="117"/>
      <c r="CF21" s="196"/>
      <c r="CG21" s="117"/>
      <c r="CH21" s="196"/>
      <c r="CI21" s="117"/>
      <c r="CJ21" s="196"/>
      <c r="CK21" s="117"/>
      <c r="CL21" s="196"/>
      <c r="CM21" s="117"/>
      <c r="CN21" s="196"/>
      <c r="CO21" s="117"/>
      <c r="CP21" s="196"/>
      <c r="CQ21" s="117"/>
      <c r="CR21" s="196"/>
      <c r="CS21" s="117"/>
      <c r="CT21" s="196"/>
      <c r="CU21" s="117"/>
      <c r="CV21" s="196"/>
      <c r="CW21" s="117"/>
      <c r="CX21" s="196"/>
      <c r="CY21" s="117"/>
      <c r="CZ21" s="196"/>
      <c r="DA21" s="117"/>
      <c r="DB21" s="196"/>
      <c r="DC21" s="117"/>
      <c r="DD21" s="196"/>
      <c r="DE21" s="117"/>
      <c r="DF21" s="196"/>
      <c r="DG21" s="117"/>
      <c r="DH21" s="196"/>
      <c r="DI21" s="117"/>
      <c r="DJ21" s="196"/>
      <c r="DK21" s="117"/>
      <c r="DL21" s="196"/>
      <c r="DM21" s="117"/>
      <c r="DN21" s="196"/>
      <c r="DO21" s="117"/>
      <c r="DP21" s="196"/>
      <c r="DQ21" s="117"/>
      <c r="DR21" s="196"/>
      <c r="DS21" s="117"/>
      <c r="DT21" s="196"/>
      <c r="DU21" s="117"/>
      <c r="DV21" s="196"/>
      <c r="DW21" s="117"/>
      <c r="DX21" s="196"/>
      <c r="DY21" s="117"/>
      <c r="DZ21" s="196"/>
      <c r="EA21" s="117"/>
      <c r="EB21" s="196"/>
      <c r="EC21" s="117"/>
      <c r="ED21" s="196"/>
      <c r="EE21" s="117"/>
      <c r="EF21" s="196"/>
      <c r="EG21" s="117"/>
      <c r="EH21" s="196"/>
      <c r="EI21" s="117"/>
      <c r="EL21" s="12">
        <f t="shared" si="5"/>
        <v>0.15000000000000002</v>
      </c>
      <c r="EM21" s="10">
        <f t="shared" si="6"/>
        <v>2.8006147792586686</v>
      </c>
      <c r="EO21" s="12">
        <f t="shared" si="2"/>
        <v>0.15000000000000002</v>
      </c>
      <c r="EP21" s="10">
        <f t="shared" si="3"/>
        <v>2.8006147792586686</v>
      </c>
      <c r="ER21" s="27">
        <v>0.15000000000000002</v>
      </c>
      <c r="ES21" s="3" cm="1">
        <f t="array" ref="ES21">test_intlift2_Cma(ER21,ES$5,ES$6,ES$7,ES$8,ES$9,ES$10,ES$11)</f>
        <v>2.9309210353500128</v>
      </c>
    </row>
    <row r="22" spans="8:149" x14ac:dyDescent="0.25">
      <c r="K22" s="5">
        <f t="shared" si="7"/>
        <v>5</v>
      </c>
      <c r="L22" s="108">
        <v>4</v>
      </c>
      <c r="M22" s="111">
        <f t="shared" si="4"/>
        <v>1</v>
      </c>
      <c r="N22" s="60">
        <v>0.76</v>
      </c>
      <c r="O22" s="115">
        <v>4.79</v>
      </c>
      <c r="P22" s="60">
        <f t="shared" si="8"/>
        <v>0.2</v>
      </c>
      <c r="Q22" s="115">
        <f t="shared" si="0"/>
        <v>2.960295285007474</v>
      </c>
      <c r="R22" s="60">
        <f t="shared" si="9"/>
        <v>0.2</v>
      </c>
      <c r="S22" s="115">
        <f t="shared" si="1"/>
        <v>2.5929932774386106</v>
      </c>
      <c r="T22" s="60">
        <v>0.87</v>
      </c>
      <c r="U22" s="115">
        <v>3.96</v>
      </c>
      <c r="V22" s="60">
        <v>0.9</v>
      </c>
      <c r="W22" s="115">
        <v>3.43</v>
      </c>
      <c r="X22" s="60">
        <v>0.8</v>
      </c>
      <c r="Y22" s="115">
        <v>-2.72</v>
      </c>
      <c r="Z22" s="60">
        <v>0.2</v>
      </c>
      <c r="AA22" s="115">
        <v>2.8380886636217784</v>
      </c>
      <c r="AB22" s="60">
        <v>0.2</v>
      </c>
      <c r="AC22" s="115">
        <v>2.5680198107941399</v>
      </c>
      <c r="AD22" s="60">
        <v>0.2</v>
      </c>
      <c r="AE22" s="115">
        <v>2.5368740940672918</v>
      </c>
      <c r="AF22" s="60">
        <v>0.2</v>
      </c>
      <c r="AG22" s="115">
        <v>2.1066290321825387</v>
      </c>
      <c r="AH22" s="60">
        <v>0.2</v>
      </c>
      <c r="AI22" s="115">
        <v>2.9671191559520449</v>
      </c>
      <c r="AJ22" s="60">
        <v>0.2</v>
      </c>
      <c r="AK22" s="115" cm="1">
        <f t="array" ref="AK22">test_intlift2_Cma(AJ22,Overall_length,Nose_Length,Headshape,Boattail_Length,Base_Diameter,Meplat_Diameter,Center_of_Gravity)</f>
        <v>2.8380886636217784</v>
      </c>
      <c r="AL22" s="60">
        <v>1.54</v>
      </c>
      <c r="AM22" s="115">
        <v>1.54</v>
      </c>
      <c r="AN22" s="196"/>
      <c r="AO22" s="117"/>
      <c r="AP22" s="196"/>
      <c r="AQ22" s="117"/>
      <c r="AR22" s="196"/>
      <c r="AS22" s="117"/>
      <c r="AT22" s="196"/>
      <c r="AU22" s="117"/>
      <c r="AV22" s="196"/>
      <c r="AW22" s="117"/>
      <c r="AX22" s="196"/>
      <c r="AY22" s="117"/>
      <c r="AZ22" s="196"/>
      <c r="BA22" s="117"/>
      <c r="BB22" s="196"/>
      <c r="BC22" s="117"/>
      <c r="BD22" s="196"/>
      <c r="BE22" s="117"/>
      <c r="BF22" s="196"/>
      <c r="BG22" s="117"/>
      <c r="BH22" s="196"/>
      <c r="BI22" s="117"/>
      <c r="BJ22" s="196"/>
      <c r="BK22" s="117"/>
      <c r="BL22" s="196"/>
      <c r="BM22" s="117"/>
      <c r="BN22" s="196"/>
      <c r="BO22" s="117"/>
      <c r="BP22" s="196"/>
      <c r="BQ22" s="117"/>
      <c r="BR22" s="196"/>
      <c r="BS22" s="117"/>
      <c r="BT22" s="196"/>
      <c r="BU22" s="117"/>
      <c r="BV22" s="196"/>
      <c r="BW22" s="117"/>
      <c r="BX22" s="196"/>
      <c r="BY22" s="117"/>
      <c r="BZ22" s="196"/>
      <c r="CA22" s="117"/>
      <c r="CB22" s="196"/>
      <c r="CC22" s="117"/>
      <c r="CD22" s="196"/>
      <c r="CE22" s="117"/>
      <c r="CF22" s="196"/>
      <c r="CG22" s="117"/>
      <c r="CH22" s="196"/>
      <c r="CI22" s="117"/>
      <c r="CJ22" s="196"/>
      <c r="CK22" s="117"/>
      <c r="CL22" s="196"/>
      <c r="CM22" s="117"/>
      <c r="CN22" s="196"/>
      <c r="CO22" s="117"/>
      <c r="CP22" s="196"/>
      <c r="CQ22" s="117"/>
      <c r="CR22" s="196"/>
      <c r="CS22" s="117"/>
      <c r="CT22" s="196"/>
      <c r="CU22" s="117"/>
      <c r="CV22" s="196"/>
      <c r="CW22" s="117"/>
      <c r="CX22" s="196"/>
      <c r="CY22" s="117"/>
      <c r="CZ22" s="196"/>
      <c r="DA22" s="117"/>
      <c r="DB22" s="196"/>
      <c r="DC22" s="117"/>
      <c r="DD22" s="196"/>
      <c r="DE22" s="117"/>
      <c r="DF22" s="196"/>
      <c r="DG22" s="117"/>
      <c r="DH22" s="196"/>
      <c r="DI22" s="117"/>
      <c r="DJ22" s="196"/>
      <c r="DK22" s="117"/>
      <c r="DL22" s="196"/>
      <c r="DM22" s="117"/>
      <c r="DN22" s="196"/>
      <c r="DO22" s="117"/>
      <c r="DP22" s="196"/>
      <c r="DQ22" s="117"/>
      <c r="DR22" s="196"/>
      <c r="DS22" s="117"/>
      <c r="DT22" s="196"/>
      <c r="DU22" s="117"/>
      <c r="DV22" s="196"/>
      <c r="DW22" s="117"/>
      <c r="DX22" s="196"/>
      <c r="DY22" s="117"/>
      <c r="DZ22" s="196"/>
      <c r="EA22" s="117"/>
      <c r="EB22" s="196"/>
      <c r="EC22" s="117"/>
      <c r="ED22" s="196"/>
      <c r="EE22" s="117"/>
      <c r="EF22" s="196"/>
      <c r="EG22" s="117"/>
      <c r="EH22" s="196"/>
      <c r="EI22" s="117"/>
      <c r="EL22" s="12">
        <f t="shared" si="5"/>
        <v>0.2</v>
      </c>
      <c r="EM22" s="10">
        <f t="shared" si="6"/>
        <v>2.8380886636217784</v>
      </c>
      <c r="EO22" s="12">
        <f t="shared" si="2"/>
        <v>0.2</v>
      </c>
      <c r="EP22" s="10">
        <f t="shared" si="3"/>
        <v>2.8380886636217784</v>
      </c>
      <c r="ER22" s="27">
        <v>0.2</v>
      </c>
      <c r="ES22" s="3" cm="1">
        <f t="array" ref="ES22">test_intlift2_Cma(ER22,ES$5,ES$6,ES$7,ES$8,ES$9,ES$10,ES$11)</f>
        <v>2.9671191559520449</v>
      </c>
    </row>
    <row r="23" spans="8:149" x14ac:dyDescent="0.25">
      <c r="K23" s="5">
        <f t="shared" si="7"/>
        <v>6</v>
      </c>
      <c r="L23" s="108">
        <v>5</v>
      </c>
      <c r="M23" s="111">
        <f t="shared" si="4"/>
        <v>1</v>
      </c>
      <c r="N23" s="60">
        <v>0.84</v>
      </c>
      <c r="O23" s="115">
        <v>4.97</v>
      </c>
      <c r="P23" s="60">
        <f t="shared" si="8"/>
        <v>0.25</v>
      </c>
      <c r="Q23" s="115">
        <f t="shared" si="0"/>
        <v>2.9833671408807905</v>
      </c>
      <c r="R23" s="60">
        <f t="shared" si="9"/>
        <v>0.25</v>
      </c>
      <c r="S23" s="115">
        <f t="shared" si="1"/>
        <v>2.6956578233734412</v>
      </c>
      <c r="T23" s="60">
        <v>0.92500000000000004</v>
      </c>
      <c r="U23" s="115">
        <v>4.8499999999999996</v>
      </c>
      <c r="V23" s="60">
        <v>0.95</v>
      </c>
      <c r="W23" s="115">
        <v>3.45</v>
      </c>
      <c r="X23" s="60">
        <v>0.9</v>
      </c>
      <c r="Y23" s="115">
        <v>-2.75</v>
      </c>
      <c r="Z23" s="60">
        <v>0.25</v>
      </c>
      <c r="AA23" s="115">
        <v>2.8777077275909893</v>
      </c>
      <c r="AB23" s="60">
        <v>0.25</v>
      </c>
      <c r="AC23" s="115">
        <v>2.6016310799848532</v>
      </c>
      <c r="AD23" s="60">
        <v>0.25</v>
      </c>
      <c r="AE23" s="115">
        <v>2.5679701325483641</v>
      </c>
      <c r="AF23" s="60">
        <v>0.25</v>
      </c>
      <c r="AG23" s="115">
        <v>2.1313677302024718</v>
      </c>
      <c r="AH23" s="60">
        <v>0.25</v>
      </c>
      <c r="AI23" s="115">
        <v>3.0045725348942565</v>
      </c>
      <c r="AJ23" s="60">
        <v>0.25</v>
      </c>
      <c r="AK23" s="115" cm="1">
        <f t="array" ref="AK23">test_intlift2_Cma(AJ23,Overall_length,Nose_Length,Headshape,Boattail_Length,Base_Diameter,Meplat_Diameter,Center_of_Gravity)</f>
        <v>2.8777077275909893</v>
      </c>
      <c r="AL23" s="60">
        <v>1.8</v>
      </c>
      <c r="AM23" s="115">
        <v>1.8</v>
      </c>
      <c r="AN23" s="196"/>
      <c r="AO23" s="117"/>
      <c r="AP23" s="196"/>
      <c r="AQ23" s="117"/>
      <c r="AR23" s="196"/>
      <c r="AS23" s="117"/>
      <c r="AT23" s="196"/>
      <c r="AU23" s="117"/>
      <c r="AV23" s="196"/>
      <c r="AW23" s="117"/>
      <c r="AX23" s="196"/>
      <c r="AY23" s="117"/>
      <c r="AZ23" s="196"/>
      <c r="BA23" s="117"/>
      <c r="BB23" s="196"/>
      <c r="BC23" s="117"/>
      <c r="BD23" s="196"/>
      <c r="BE23" s="117"/>
      <c r="BF23" s="196"/>
      <c r="BG23" s="117"/>
      <c r="BH23" s="196"/>
      <c r="BI23" s="117"/>
      <c r="BJ23" s="196"/>
      <c r="BK23" s="117"/>
      <c r="BL23" s="196"/>
      <c r="BM23" s="117"/>
      <c r="BN23" s="196"/>
      <c r="BO23" s="117"/>
      <c r="BP23" s="196"/>
      <c r="BQ23" s="117"/>
      <c r="BR23" s="196"/>
      <c r="BS23" s="117"/>
      <c r="BT23" s="196"/>
      <c r="BU23" s="117"/>
      <c r="BV23" s="196"/>
      <c r="BW23" s="117"/>
      <c r="BX23" s="196"/>
      <c r="BY23" s="117"/>
      <c r="BZ23" s="196"/>
      <c r="CA23" s="117"/>
      <c r="CB23" s="196"/>
      <c r="CC23" s="117"/>
      <c r="CD23" s="196"/>
      <c r="CE23" s="117"/>
      <c r="CF23" s="196"/>
      <c r="CG23" s="117"/>
      <c r="CH23" s="196"/>
      <c r="CI23" s="117"/>
      <c r="CJ23" s="196"/>
      <c r="CK23" s="117"/>
      <c r="CL23" s="196"/>
      <c r="CM23" s="117"/>
      <c r="CN23" s="196"/>
      <c r="CO23" s="117"/>
      <c r="CP23" s="196"/>
      <c r="CQ23" s="117"/>
      <c r="CR23" s="196"/>
      <c r="CS23" s="117"/>
      <c r="CT23" s="196"/>
      <c r="CU23" s="117"/>
      <c r="CV23" s="196"/>
      <c r="CW23" s="117"/>
      <c r="CX23" s="196"/>
      <c r="CY23" s="117"/>
      <c r="CZ23" s="196"/>
      <c r="DA23" s="117"/>
      <c r="DB23" s="196"/>
      <c r="DC23" s="117"/>
      <c r="DD23" s="196"/>
      <c r="DE23" s="117"/>
      <c r="DF23" s="196"/>
      <c r="DG23" s="117"/>
      <c r="DH23" s="196"/>
      <c r="DI23" s="117"/>
      <c r="DJ23" s="196"/>
      <c r="DK23" s="117"/>
      <c r="DL23" s="196"/>
      <c r="DM23" s="117"/>
      <c r="DN23" s="196"/>
      <c r="DO23" s="117"/>
      <c r="DP23" s="196"/>
      <c r="DQ23" s="117"/>
      <c r="DR23" s="196"/>
      <c r="DS23" s="117"/>
      <c r="DT23" s="196"/>
      <c r="DU23" s="117"/>
      <c r="DV23" s="196"/>
      <c r="DW23" s="117"/>
      <c r="DX23" s="196"/>
      <c r="DY23" s="117"/>
      <c r="DZ23" s="196"/>
      <c r="EA23" s="117"/>
      <c r="EB23" s="196"/>
      <c r="EC23" s="117"/>
      <c r="ED23" s="196"/>
      <c r="EE23" s="117"/>
      <c r="EF23" s="196"/>
      <c r="EG23" s="117"/>
      <c r="EH23" s="196"/>
      <c r="EI23" s="117"/>
      <c r="EL23" s="12">
        <f t="shared" si="5"/>
        <v>0.25</v>
      </c>
      <c r="EM23" s="10">
        <f t="shared" si="6"/>
        <v>2.8777077275909893</v>
      </c>
      <c r="EO23" s="12">
        <f t="shared" si="2"/>
        <v>0.25</v>
      </c>
      <c r="EP23" s="10">
        <f t="shared" si="3"/>
        <v>2.8777077275909893</v>
      </c>
      <c r="ER23" s="27">
        <v>0.25</v>
      </c>
      <c r="ES23" s="3" cm="1">
        <f t="array" ref="ES23">test_intlift2_Cma(ER23,ES$5,ES$6,ES$7,ES$8,ES$9,ES$10,ES$11)</f>
        <v>3.0045725348942565</v>
      </c>
    </row>
    <row r="24" spans="8:149" x14ac:dyDescent="0.25">
      <c r="K24" s="5">
        <f t="shared" si="7"/>
        <v>7</v>
      </c>
      <c r="L24" s="108">
        <v>6</v>
      </c>
      <c r="M24" s="111">
        <f t="shared" si="4"/>
        <v>1</v>
      </c>
      <c r="N24" s="60">
        <v>0.87</v>
      </c>
      <c r="O24" s="115">
        <v>5.0599999999999996</v>
      </c>
      <c r="P24" s="60">
        <f t="shared" si="8"/>
        <v>0.3</v>
      </c>
      <c r="Q24" s="115">
        <f t="shared" si="0"/>
        <v>3.0142362172868467</v>
      </c>
      <c r="R24" s="60">
        <f t="shared" si="9"/>
        <v>0.3</v>
      </c>
      <c r="S24" s="115">
        <f t="shared" si="1"/>
        <v>2.792744488095753</v>
      </c>
      <c r="T24" s="60">
        <v>0.97</v>
      </c>
      <c r="U24" s="115">
        <v>4</v>
      </c>
      <c r="V24" s="60">
        <v>1</v>
      </c>
      <c r="W24" s="115">
        <v>3.24</v>
      </c>
      <c r="X24" s="60">
        <v>0.95</v>
      </c>
      <c r="Y24" s="115">
        <v>-2.71</v>
      </c>
      <c r="Z24" s="60">
        <v>0.3</v>
      </c>
      <c r="AA24" s="115">
        <v>2.9194588937666262</v>
      </c>
      <c r="AB24" s="60">
        <v>0.3</v>
      </c>
      <c r="AC24" s="115">
        <v>2.6366073125658906</v>
      </c>
      <c r="AD24" s="60">
        <v>0.3</v>
      </c>
      <c r="AE24" s="115">
        <v>2.5998023558822823</v>
      </c>
      <c r="AF24" s="60">
        <v>0.3</v>
      </c>
      <c r="AG24" s="115">
        <v>2.1564103276068067</v>
      </c>
      <c r="AH24" s="60">
        <v>0.3</v>
      </c>
      <c r="AI24" s="115">
        <v>3.0431943841577578</v>
      </c>
      <c r="AJ24" s="60">
        <v>0.3</v>
      </c>
      <c r="AK24" s="115" cm="1">
        <f t="array" ref="AK24">test_intlift2_Cma(AJ24,Overall_length,Nose_Length,Headshape,Boattail_Length,Base_Diameter,Meplat_Diameter,Center_of_Gravity)</f>
        <v>2.9194588937666262</v>
      </c>
      <c r="AL24" s="60">
        <v>2.0699999999999998</v>
      </c>
      <c r="AM24" s="115">
        <v>2.0699999999999998</v>
      </c>
      <c r="AN24" s="196"/>
      <c r="AO24" s="117"/>
      <c r="AP24" s="196"/>
      <c r="AQ24" s="117"/>
      <c r="AR24" s="196"/>
      <c r="AS24" s="117"/>
      <c r="AT24" s="196"/>
      <c r="AU24" s="117"/>
      <c r="AV24" s="196"/>
      <c r="AW24" s="117"/>
      <c r="AX24" s="196"/>
      <c r="AY24" s="117"/>
      <c r="AZ24" s="196"/>
      <c r="BA24" s="117"/>
      <c r="BB24" s="196"/>
      <c r="BC24" s="117"/>
      <c r="BD24" s="196"/>
      <c r="BE24" s="117"/>
      <c r="BF24" s="196"/>
      <c r="BG24" s="117"/>
      <c r="BH24" s="196"/>
      <c r="BI24" s="117"/>
      <c r="BJ24" s="196"/>
      <c r="BK24" s="117"/>
      <c r="BL24" s="196"/>
      <c r="BM24" s="117"/>
      <c r="BN24" s="196"/>
      <c r="BO24" s="117"/>
      <c r="BP24" s="196"/>
      <c r="BQ24" s="117"/>
      <c r="BR24" s="196"/>
      <c r="BS24" s="117"/>
      <c r="BT24" s="196"/>
      <c r="BU24" s="117"/>
      <c r="BV24" s="196"/>
      <c r="BW24" s="117"/>
      <c r="BX24" s="196"/>
      <c r="BY24" s="117"/>
      <c r="BZ24" s="196"/>
      <c r="CA24" s="117"/>
      <c r="CB24" s="196"/>
      <c r="CC24" s="117"/>
      <c r="CD24" s="196"/>
      <c r="CE24" s="117"/>
      <c r="CF24" s="196"/>
      <c r="CG24" s="117"/>
      <c r="CH24" s="196"/>
      <c r="CI24" s="117"/>
      <c r="CJ24" s="196"/>
      <c r="CK24" s="117"/>
      <c r="CL24" s="196"/>
      <c r="CM24" s="117"/>
      <c r="CN24" s="196"/>
      <c r="CO24" s="117"/>
      <c r="CP24" s="196"/>
      <c r="CQ24" s="117"/>
      <c r="CR24" s="196"/>
      <c r="CS24" s="117"/>
      <c r="CT24" s="196"/>
      <c r="CU24" s="117"/>
      <c r="CV24" s="196"/>
      <c r="CW24" s="117"/>
      <c r="CX24" s="196"/>
      <c r="CY24" s="117"/>
      <c r="CZ24" s="196"/>
      <c r="DA24" s="117"/>
      <c r="DB24" s="196"/>
      <c r="DC24" s="117"/>
      <c r="DD24" s="196"/>
      <c r="DE24" s="117"/>
      <c r="DF24" s="196"/>
      <c r="DG24" s="117"/>
      <c r="DH24" s="196"/>
      <c r="DI24" s="117"/>
      <c r="DJ24" s="196"/>
      <c r="DK24" s="117"/>
      <c r="DL24" s="196"/>
      <c r="DM24" s="117"/>
      <c r="DN24" s="196"/>
      <c r="DO24" s="117"/>
      <c r="DP24" s="196"/>
      <c r="DQ24" s="117"/>
      <c r="DR24" s="196"/>
      <c r="DS24" s="117"/>
      <c r="DT24" s="196"/>
      <c r="DU24" s="117"/>
      <c r="DV24" s="196"/>
      <c r="DW24" s="117"/>
      <c r="DX24" s="196"/>
      <c r="DY24" s="117"/>
      <c r="DZ24" s="196"/>
      <c r="EA24" s="117"/>
      <c r="EB24" s="196"/>
      <c r="EC24" s="117"/>
      <c r="ED24" s="196"/>
      <c r="EE24" s="117"/>
      <c r="EF24" s="196"/>
      <c r="EG24" s="117"/>
      <c r="EH24" s="196"/>
      <c r="EI24" s="117"/>
      <c r="EL24" s="12">
        <f t="shared" si="5"/>
        <v>0.3</v>
      </c>
      <c r="EM24" s="10">
        <f t="shared" si="6"/>
        <v>2.9194588937666262</v>
      </c>
      <c r="EO24" s="12">
        <f t="shared" si="2"/>
        <v>0.3</v>
      </c>
      <c r="EP24" s="10">
        <f t="shared" si="3"/>
        <v>2.9194588937666262</v>
      </c>
      <c r="ER24" s="27">
        <v>0.3</v>
      </c>
      <c r="ES24" s="3" cm="1">
        <f t="array" ref="ES24">test_intlift2_Cma(ER24,ES$5,ES$6,ES$7,ES$8,ES$9,ES$10,ES$11)</f>
        <v>3.0431943841577578</v>
      </c>
    </row>
    <row r="25" spans="8:149" x14ac:dyDescent="0.25">
      <c r="K25" s="5">
        <f t="shared" si="7"/>
        <v>8</v>
      </c>
      <c r="L25" s="109"/>
      <c r="M25" s="112"/>
      <c r="N25" s="60">
        <v>1.1599999999999999</v>
      </c>
      <c r="O25" s="115">
        <v>4.53</v>
      </c>
      <c r="P25" s="60">
        <f t="shared" si="8"/>
        <v>0.35</v>
      </c>
      <c r="Q25" s="115">
        <f t="shared" si="0"/>
        <v>3.0540916639408024</v>
      </c>
      <c r="R25" s="60">
        <f t="shared" si="9"/>
        <v>0.35</v>
      </c>
      <c r="S25" s="115">
        <f t="shared" si="1"/>
        <v>2.8775309495301284</v>
      </c>
      <c r="T25" s="60">
        <v>1.0900000000000001</v>
      </c>
      <c r="U25" s="115">
        <v>3.83</v>
      </c>
      <c r="V25" s="60">
        <v>1.05</v>
      </c>
      <c r="W25" s="115">
        <v>3.27</v>
      </c>
      <c r="X25" s="60"/>
      <c r="Y25" s="115"/>
      <c r="Z25" s="60">
        <v>0.35</v>
      </c>
      <c r="AA25" s="115">
        <v>2.9633026742698907</v>
      </c>
      <c r="AB25" s="60">
        <v>0.35</v>
      </c>
      <c r="AC25" s="115">
        <v>2.6728870986748179</v>
      </c>
      <c r="AD25" s="60">
        <v>0.35</v>
      </c>
      <c r="AE25" s="115">
        <v>2.632228059683603</v>
      </c>
      <c r="AF25" s="60">
        <v>0.35</v>
      </c>
      <c r="AG25" s="115">
        <v>2.1816017182738694</v>
      </c>
      <c r="AH25" s="60">
        <v>0.35</v>
      </c>
      <c r="AI25" s="115">
        <v>3.082854401093337</v>
      </c>
      <c r="AJ25" s="60">
        <v>0.35</v>
      </c>
      <c r="AK25" s="115" cm="1">
        <f t="array" ref="AK25">test_intlift2_Cma(AJ25,Overall_length,Nose_Length,Headshape,Boattail_Length,Base_Diameter,Meplat_Diameter,Center_of_Gravity)</f>
        <v>2.9633026742698907</v>
      </c>
      <c r="AL25" s="60">
        <v>2.36</v>
      </c>
      <c r="AM25" s="115">
        <v>2.36</v>
      </c>
      <c r="AN25" s="196"/>
      <c r="AO25" s="117"/>
      <c r="AP25" s="196"/>
      <c r="AQ25" s="117"/>
      <c r="AR25" s="196"/>
      <c r="AS25" s="117"/>
      <c r="AT25" s="196"/>
      <c r="AU25" s="117"/>
      <c r="AV25" s="196"/>
      <c r="AW25" s="117"/>
      <c r="AX25" s="196"/>
      <c r="AY25" s="117"/>
      <c r="AZ25" s="196"/>
      <c r="BA25" s="117"/>
      <c r="BB25" s="196"/>
      <c r="BC25" s="117"/>
      <c r="BD25" s="196"/>
      <c r="BE25" s="117"/>
      <c r="BF25" s="196"/>
      <c r="BG25" s="117"/>
      <c r="BH25" s="196"/>
      <c r="BI25" s="117"/>
      <c r="BJ25" s="196"/>
      <c r="BK25" s="117"/>
      <c r="BL25" s="196"/>
      <c r="BM25" s="117"/>
      <c r="BN25" s="196"/>
      <c r="BO25" s="117"/>
      <c r="BP25" s="196"/>
      <c r="BQ25" s="117"/>
      <c r="BR25" s="196"/>
      <c r="BS25" s="117"/>
      <c r="BT25" s="196"/>
      <c r="BU25" s="117"/>
      <c r="BV25" s="196"/>
      <c r="BW25" s="117"/>
      <c r="BX25" s="196"/>
      <c r="BY25" s="117"/>
      <c r="BZ25" s="196"/>
      <c r="CA25" s="117"/>
      <c r="CB25" s="196"/>
      <c r="CC25" s="117"/>
      <c r="CD25" s="196"/>
      <c r="CE25" s="117"/>
      <c r="CF25" s="196"/>
      <c r="CG25" s="117"/>
      <c r="CH25" s="196"/>
      <c r="CI25" s="117"/>
      <c r="CJ25" s="196"/>
      <c r="CK25" s="117"/>
      <c r="CL25" s="196"/>
      <c r="CM25" s="117"/>
      <c r="CN25" s="196"/>
      <c r="CO25" s="117"/>
      <c r="CP25" s="196"/>
      <c r="CQ25" s="117"/>
      <c r="CR25" s="196"/>
      <c r="CS25" s="117"/>
      <c r="CT25" s="196"/>
      <c r="CU25" s="117"/>
      <c r="CV25" s="196"/>
      <c r="CW25" s="117"/>
      <c r="CX25" s="196"/>
      <c r="CY25" s="117"/>
      <c r="CZ25" s="196"/>
      <c r="DA25" s="117"/>
      <c r="DB25" s="196"/>
      <c r="DC25" s="117"/>
      <c r="DD25" s="196"/>
      <c r="DE25" s="117"/>
      <c r="DF25" s="196"/>
      <c r="DG25" s="117"/>
      <c r="DH25" s="196"/>
      <c r="DI25" s="117"/>
      <c r="DJ25" s="196"/>
      <c r="DK25" s="117"/>
      <c r="DL25" s="196"/>
      <c r="DM25" s="117"/>
      <c r="DN25" s="196"/>
      <c r="DO25" s="117"/>
      <c r="DP25" s="196"/>
      <c r="DQ25" s="117"/>
      <c r="DR25" s="196"/>
      <c r="DS25" s="117"/>
      <c r="DT25" s="196"/>
      <c r="DU25" s="117"/>
      <c r="DV25" s="196"/>
      <c r="DW25" s="117"/>
      <c r="DX25" s="196"/>
      <c r="DY25" s="117"/>
      <c r="DZ25" s="196"/>
      <c r="EA25" s="117"/>
      <c r="EB25" s="196"/>
      <c r="EC25" s="117"/>
      <c r="ED25" s="196"/>
      <c r="EE25" s="117"/>
      <c r="EF25" s="196"/>
      <c r="EG25" s="117"/>
      <c r="EH25" s="196"/>
      <c r="EI25" s="117"/>
      <c r="EL25" s="12">
        <f t="shared" si="5"/>
        <v>0.35</v>
      </c>
      <c r="EM25" s="10">
        <f t="shared" si="6"/>
        <v>2.9633026742698907</v>
      </c>
      <c r="EO25" s="12">
        <f t="shared" si="2"/>
        <v>0.35</v>
      </c>
      <c r="EP25" s="10">
        <f t="shared" si="3"/>
        <v>2.9633026742698907</v>
      </c>
      <c r="ER25" s="27">
        <v>0.35</v>
      </c>
      <c r="ES25" s="3" cm="1">
        <f t="array" ref="ES25">test_intlift2_Cma(ER25,ES$5,ES$6,ES$7,ES$8,ES$9,ES$10,ES$11)</f>
        <v>3.082854401093337</v>
      </c>
    </row>
    <row r="26" spans="8:149" x14ac:dyDescent="0.25">
      <c r="K26" s="5">
        <f t="shared" si="7"/>
        <v>9</v>
      </c>
      <c r="L26" s="109"/>
      <c r="M26" s="112"/>
      <c r="N26" s="60">
        <v>1.23</v>
      </c>
      <c r="O26" s="115">
        <v>4.38</v>
      </c>
      <c r="P26" s="60">
        <f t="shared" si="8"/>
        <v>0.39999999999999997</v>
      </c>
      <c r="Q26" s="115">
        <f t="shared" si="0"/>
        <v>3.1036863071577958</v>
      </c>
      <c r="R26" s="60">
        <f t="shared" si="9"/>
        <v>0.39999999999999997</v>
      </c>
      <c r="S26" s="115">
        <f t="shared" si="1"/>
        <v>2.9435899524392757</v>
      </c>
      <c r="T26" s="60">
        <v>1.5</v>
      </c>
      <c r="U26" s="115">
        <v>3.75</v>
      </c>
      <c r="V26" s="60">
        <v>1.1000000000000001</v>
      </c>
      <c r="W26" s="115">
        <v>3.25</v>
      </c>
      <c r="X26" s="60"/>
      <c r="Y26" s="115"/>
      <c r="Z26" s="60">
        <v>0.39999999999999997</v>
      </c>
      <c r="AA26" s="115">
        <v>3.0091673793393294</v>
      </c>
      <c r="AB26" s="60">
        <v>0.39999999999999997</v>
      </c>
      <c r="AC26" s="115">
        <v>2.7103770389873536</v>
      </c>
      <c r="AD26" s="60">
        <v>0.39999999999999997</v>
      </c>
      <c r="AE26" s="115">
        <v>2.6650509172621804</v>
      </c>
      <c r="AF26" s="60">
        <v>0.39999999999999997</v>
      </c>
      <c r="AG26" s="115">
        <v>2.2067331737772817</v>
      </c>
      <c r="AH26" s="60">
        <v>0.39999999999999997</v>
      </c>
      <c r="AI26" s="115">
        <v>3.1233686607470794</v>
      </c>
      <c r="AJ26" s="60">
        <v>0.39999999999999997</v>
      </c>
      <c r="AK26" s="115" cm="1">
        <f t="array" ref="AK26">test_intlift2_Cma(AJ26,Overall_length,Nose_Length,Headshape,Boattail_Length,Base_Diameter,Meplat_Diameter,Center_of_Gravity)</f>
        <v>3.0091673793393294</v>
      </c>
      <c r="AL26" s="60">
        <v>2.68</v>
      </c>
      <c r="AM26" s="115">
        <v>2.68</v>
      </c>
      <c r="AN26" s="196"/>
      <c r="AO26" s="117"/>
      <c r="AP26" s="196"/>
      <c r="AQ26" s="117"/>
      <c r="AR26" s="196"/>
      <c r="AS26" s="117"/>
      <c r="AT26" s="196"/>
      <c r="AU26" s="117"/>
      <c r="AV26" s="196"/>
      <c r="AW26" s="117"/>
      <c r="AX26" s="196"/>
      <c r="AY26" s="117"/>
      <c r="AZ26" s="196"/>
      <c r="BA26" s="117"/>
      <c r="BB26" s="196"/>
      <c r="BC26" s="117"/>
      <c r="BD26" s="196"/>
      <c r="BE26" s="117"/>
      <c r="BF26" s="196"/>
      <c r="BG26" s="117"/>
      <c r="BH26" s="196"/>
      <c r="BI26" s="117"/>
      <c r="BJ26" s="196"/>
      <c r="BK26" s="117"/>
      <c r="BL26" s="196"/>
      <c r="BM26" s="117"/>
      <c r="BN26" s="196"/>
      <c r="BO26" s="117"/>
      <c r="BP26" s="196"/>
      <c r="BQ26" s="117"/>
      <c r="BR26" s="196"/>
      <c r="BS26" s="117"/>
      <c r="BT26" s="196"/>
      <c r="BU26" s="117"/>
      <c r="BV26" s="196"/>
      <c r="BW26" s="117"/>
      <c r="BX26" s="196"/>
      <c r="BY26" s="117"/>
      <c r="BZ26" s="196"/>
      <c r="CA26" s="117"/>
      <c r="CB26" s="196"/>
      <c r="CC26" s="117"/>
      <c r="CD26" s="196"/>
      <c r="CE26" s="117"/>
      <c r="CF26" s="196"/>
      <c r="CG26" s="117"/>
      <c r="CH26" s="196"/>
      <c r="CI26" s="117"/>
      <c r="CJ26" s="196"/>
      <c r="CK26" s="117"/>
      <c r="CL26" s="196"/>
      <c r="CM26" s="117"/>
      <c r="CN26" s="196"/>
      <c r="CO26" s="117"/>
      <c r="CP26" s="196"/>
      <c r="CQ26" s="117"/>
      <c r="CR26" s="196"/>
      <c r="CS26" s="117"/>
      <c r="CT26" s="196"/>
      <c r="CU26" s="117"/>
      <c r="CV26" s="196"/>
      <c r="CW26" s="117"/>
      <c r="CX26" s="196"/>
      <c r="CY26" s="117"/>
      <c r="CZ26" s="196"/>
      <c r="DA26" s="117"/>
      <c r="DB26" s="196"/>
      <c r="DC26" s="117"/>
      <c r="DD26" s="196"/>
      <c r="DE26" s="117"/>
      <c r="DF26" s="196"/>
      <c r="DG26" s="117"/>
      <c r="DH26" s="196"/>
      <c r="DI26" s="117"/>
      <c r="DJ26" s="196"/>
      <c r="DK26" s="117"/>
      <c r="DL26" s="196"/>
      <c r="DM26" s="117"/>
      <c r="DN26" s="196"/>
      <c r="DO26" s="117"/>
      <c r="DP26" s="196"/>
      <c r="DQ26" s="117"/>
      <c r="DR26" s="196"/>
      <c r="DS26" s="117"/>
      <c r="DT26" s="196"/>
      <c r="DU26" s="117"/>
      <c r="DV26" s="196"/>
      <c r="DW26" s="117"/>
      <c r="DX26" s="196"/>
      <c r="DY26" s="117"/>
      <c r="DZ26" s="196"/>
      <c r="EA26" s="117"/>
      <c r="EB26" s="196"/>
      <c r="EC26" s="117"/>
      <c r="ED26" s="196"/>
      <c r="EE26" s="117"/>
      <c r="EF26" s="196"/>
      <c r="EG26" s="117"/>
      <c r="EH26" s="196"/>
      <c r="EI26" s="117"/>
      <c r="EL26" s="12">
        <f t="shared" si="5"/>
        <v>0.39999999999999997</v>
      </c>
      <c r="EM26" s="10">
        <f t="shared" si="6"/>
        <v>3.0091673793393294</v>
      </c>
      <c r="EO26" s="12">
        <f t="shared" si="2"/>
        <v>0.39999999999999997</v>
      </c>
      <c r="EP26" s="10">
        <f t="shared" si="3"/>
        <v>3.0091673793393294</v>
      </c>
      <c r="ER26" s="27">
        <v>0.39999999999999997</v>
      </c>
      <c r="ES26" s="3" cm="1">
        <f t="array" ref="ES26">test_intlift2_Cma(ER26,ES$5,ES$6,ES$7,ES$8,ES$9,ES$10,ES$11)</f>
        <v>3.1233686607470794</v>
      </c>
    </row>
    <row r="27" spans="8:149" x14ac:dyDescent="0.25">
      <c r="K27" s="5">
        <f t="shared" si="7"/>
        <v>10</v>
      </c>
      <c r="L27" s="109"/>
      <c r="M27" s="112"/>
      <c r="N27" s="60">
        <v>1.31</v>
      </c>
      <c r="O27" s="115">
        <v>4.2300000000000004</v>
      </c>
      <c r="P27" s="60">
        <f t="shared" si="8"/>
        <v>0.44999999999999996</v>
      </c>
      <c r="Q27" s="115">
        <f t="shared" si="0"/>
        <v>3.1630688154529838</v>
      </c>
      <c r="R27" s="60">
        <f t="shared" si="9"/>
        <v>0.44999999999999996</v>
      </c>
      <c r="S27" s="115">
        <f t="shared" si="1"/>
        <v>2.9855889527651827</v>
      </c>
      <c r="T27" s="60">
        <v>2.5</v>
      </c>
      <c r="U27" s="115">
        <v>3.75</v>
      </c>
      <c r="V27" s="60">
        <v>1.2</v>
      </c>
      <c r="W27" s="115">
        <v>3.22</v>
      </c>
      <c r="X27" s="60"/>
      <c r="Y27" s="115"/>
      <c r="Z27" s="60">
        <v>0.44999999999999996</v>
      </c>
      <c r="AA27" s="115">
        <v>3.0569411757639071</v>
      </c>
      <c r="AB27" s="60">
        <v>0.44999999999999996</v>
      </c>
      <c r="AC27" s="115">
        <v>2.7489439905474624</v>
      </c>
      <c r="AD27" s="60">
        <v>0.44999999999999996</v>
      </c>
      <c r="AE27" s="115">
        <v>2.6980068795529188</v>
      </c>
      <c r="AF27" s="60">
        <v>0.44999999999999996</v>
      </c>
      <c r="AG27" s="115">
        <v>2.231528243315716</v>
      </c>
      <c r="AH27" s="60">
        <v>0.44999999999999996</v>
      </c>
      <c r="AI27" s="115">
        <v>3.1644855157901222</v>
      </c>
      <c r="AJ27" s="60">
        <v>0.44999999999999996</v>
      </c>
      <c r="AK27" s="115" cm="1">
        <f t="array" ref="AK27">test_intlift2_Cma(AJ27,Overall_length,Nose_Length,Headshape,Boattail_Length,Base_Diameter,Meplat_Diameter,Center_of_Gravity)</f>
        <v>3.0569411757639071</v>
      </c>
      <c r="AL27" s="60"/>
      <c r="AM27" s="115"/>
      <c r="AN27" s="196"/>
      <c r="AO27" s="117"/>
      <c r="AP27" s="196"/>
      <c r="AQ27" s="117"/>
      <c r="AR27" s="196"/>
      <c r="AS27" s="117"/>
      <c r="AT27" s="196"/>
      <c r="AU27" s="117"/>
      <c r="AV27" s="196"/>
      <c r="AW27" s="117"/>
      <c r="AX27" s="196"/>
      <c r="AY27" s="117"/>
      <c r="AZ27" s="196"/>
      <c r="BA27" s="117"/>
      <c r="BB27" s="196"/>
      <c r="BC27" s="117"/>
      <c r="BD27" s="196"/>
      <c r="BE27" s="117"/>
      <c r="BF27" s="196"/>
      <c r="BG27" s="117"/>
      <c r="BH27" s="196"/>
      <c r="BI27" s="117"/>
      <c r="BJ27" s="196"/>
      <c r="BK27" s="117"/>
      <c r="BL27" s="196"/>
      <c r="BM27" s="117"/>
      <c r="BN27" s="196"/>
      <c r="BO27" s="117"/>
      <c r="BP27" s="196"/>
      <c r="BQ27" s="117"/>
      <c r="BR27" s="196"/>
      <c r="BS27" s="117"/>
      <c r="BT27" s="196"/>
      <c r="BU27" s="117"/>
      <c r="BV27" s="196"/>
      <c r="BW27" s="117"/>
      <c r="BX27" s="196"/>
      <c r="BY27" s="117"/>
      <c r="BZ27" s="196"/>
      <c r="CA27" s="117"/>
      <c r="CB27" s="196"/>
      <c r="CC27" s="117"/>
      <c r="CD27" s="196"/>
      <c r="CE27" s="117"/>
      <c r="CF27" s="196"/>
      <c r="CG27" s="117"/>
      <c r="CH27" s="196"/>
      <c r="CI27" s="117"/>
      <c r="CJ27" s="196"/>
      <c r="CK27" s="117"/>
      <c r="CL27" s="196"/>
      <c r="CM27" s="117"/>
      <c r="CN27" s="196"/>
      <c r="CO27" s="117"/>
      <c r="CP27" s="196"/>
      <c r="CQ27" s="117"/>
      <c r="CR27" s="196"/>
      <c r="CS27" s="117"/>
      <c r="CT27" s="196"/>
      <c r="CU27" s="117"/>
      <c r="CV27" s="196"/>
      <c r="CW27" s="117"/>
      <c r="CX27" s="196"/>
      <c r="CY27" s="117"/>
      <c r="CZ27" s="196"/>
      <c r="DA27" s="117"/>
      <c r="DB27" s="196"/>
      <c r="DC27" s="117"/>
      <c r="DD27" s="196"/>
      <c r="DE27" s="117"/>
      <c r="DF27" s="196"/>
      <c r="DG27" s="117"/>
      <c r="DH27" s="196"/>
      <c r="DI27" s="117"/>
      <c r="DJ27" s="196"/>
      <c r="DK27" s="117"/>
      <c r="DL27" s="196"/>
      <c r="DM27" s="117"/>
      <c r="DN27" s="196"/>
      <c r="DO27" s="117"/>
      <c r="DP27" s="196"/>
      <c r="DQ27" s="117"/>
      <c r="DR27" s="196"/>
      <c r="DS27" s="117"/>
      <c r="DT27" s="196"/>
      <c r="DU27" s="117"/>
      <c r="DV27" s="196"/>
      <c r="DW27" s="117"/>
      <c r="DX27" s="196"/>
      <c r="DY27" s="117"/>
      <c r="DZ27" s="196"/>
      <c r="EA27" s="117"/>
      <c r="EB27" s="196"/>
      <c r="EC27" s="117"/>
      <c r="ED27" s="196"/>
      <c r="EE27" s="117"/>
      <c r="EF27" s="196"/>
      <c r="EG27" s="117"/>
      <c r="EH27" s="196"/>
      <c r="EI27" s="117"/>
      <c r="EL27" s="12">
        <f t="shared" si="5"/>
        <v>0.44999999999999996</v>
      </c>
      <c r="EM27" s="10">
        <f t="shared" si="6"/>
        <v>3.0569411757639071</v>
      </c>
      <c r="EO27" s="12">
        <f t="shared" si="2"/>
        <v>0.44999999999999996</v>
      </c>
      <c r="EP27" s="10">
        <f t="shared" si="3"/>
        <v>3.0569411757639071</v>
      </c>
      <c r="ER27" s="27">
        <v>0.44999999999999996</v>
      </c>
      <c r="ES27" s="3" cm="1">
        <f t="array" ref="ES27">test_intlift2_Cma(ER27,ES$5,ES$6,ES$7,ES$8,ES$9,ES$10,ES$11)</f>
        <v>3.1644855157901222</v>
      </c>
    </row>
    <row r="28" spans="8:149" x14ac:dyDescent="0.25">
      <c r="K28" s="5">
        <f t="shared" si="7"/>
        <v>11</v>
      </c>
      <c r="L28" s="109"/>
      <c r="M28" s="112"/>
      <c r="N28" s="60">
        <v>1.41</v>
      </c>
      <c r="O28" s="115">
        <v>4.16</v>
      </c>
      <c r="P28" s="60">
        <f t="shared" si="8"/>
        <v>0.49999999999999994</v>
      </c>
      <c r="Q28" s="115">
        <f t="shared" si="0"/>
        <v>3.2313356535120703</v>
      </c>
      <c r="R28" s="60">
        <f t="shared" si="9"/>
        <v>0.49999999999999994</v>
      </c>
      <c r="S28" s="115">
        <f t="shared" si="1"/>
        <v>3</v>
      </c>
      <c r="T28" s="60"/>
      <c r="U28" s="115"/>
      <c r="V28" s="60">
        <v>1.4</v>
      </c>
      <c r="W28" s="115">
        <v>3.06</v>
      </c>
      <c r="X28" s="60"/>
      <c r="Y28" s="115"/>
      <c r="Z28" s="60">
        <v>0.49999999999999994</v>
      </c>
      <c r="AA28" s="115">
        <v>3.1064610293944321</v>
      </c>
      <c r="AB28" s="60">
        <v>0.49999999999999994</v>
      </c>
      <c r="AC28" s="115">
        <v>2.7884043372607477</v>
      </c>
      <c r="AD28" s="60">
        <v>0.49999999999999994</v>
      </c>
      <c r="AE28" s="115">
        <v>2.7307441179051395</v>
      </c>
      <c r="AF28" s="60">
        <v>0.49999999999999994</v>
      </c>
      <c r="AG28" s="115">
        <v>2.2556226965022619</v>
      </c>
      <c r="AH28" s="60">
        <v>0.49999999999999994</v>
      </c>
      <c r="AI28" s="115">
        <v>3.2058655393080171</v>
      </c>
      <c r="AJ28" s="60">
        <v>0.49999999999999994</v>
      </c>
      <c r="AK28" s="115" cm="1">
        <f t="array" ref="AK28">test_intlift2_Cma(AJ28,Overall_length,Nose_Length,Headshape,Boattail_Length,Base_Diameter,Meplat_Diameter,Center_of_Gravity)</f>
        <v>3.1064610293944321</v>
      </c>
      <c r="AL28" s="60"/>
      <c r="AM28" s="115"/>
      <c r="AN28" s="196"/>
      <c r="AO28" s="117"/>
      <c r="AP28" s="196"/>
      <c r="AQ28" s="117"/>
      <c r="AR28" s="196"/>
      <c r="AS28" s="117"/>
      <c r="AT28" s="196"/>
      <c r="AU28" s="117"/>
      <c r="AV28" s="196"/>
      <c r="AW28" s="117"/>
      <c r="AX28" s="196"/>
      <c r="AY28" s="117"/>
      <c r="AZ28" s="196"/>
      <c r="BA28" s="117"/>
      <c r="BB28" s="196"/>
      <c r="BC28" s="117"/>
      <c r="BD28" s="196"/>
      <c r="BE28" s="117"/>
      <c r="BF28" s="196"/>
      <c r="BG28" s="117"/>
      <c r="BH28" s="196"/>
      <c r="BI28" s="117"/>
      <c r="BJ28" s="196"/>
      <c r="BK28" s="117"/>
      <c r="BL28" s="196"/>
      <c r="BM28" s="117"/>
      <c r="BN28" s="196"/>
      <c r="BO28" s="117"/>
      <c r="BP28" s="196"/>
      <c r="BQ28" s="117"/>
      <c r="BR28" s="196"/>
      <c r="BS28" s="117"/>
      <c r="BT28" s="196"/>
      <c r="BU28" s="117"/>
      <c r="BV28" s="196"/>
      <c r="BW28" s="117"/>
      <c r="BX28" s="196"/>
      <c r="BY28" s="117"/>
      <c r="BZ28" s="196"/>
      <c r="CA28" s="117"/>
      <c r="CB28" s="196"/>
      <c r="CC28" s="117"/>
      <c r="CD28" s="196"/>
      <c r="CE28" s="117"/>
      <c r="CF28" s="196"/>
      <c r="CG28" s="117"/>
      <c r="CH28" s="196"/>
      <c r="CI28" s="117"/>
      <c r="CJ28" s="196"/>
      <c r="CK28" s="117"/>
      <c r="CL28" s="196"/>
      <c r="CM28" s="117"/>
      <c r="CN28" s="196"/>
      <c r="CO28" s="117"/>
      <c r="CP28" s="196"/>
      <c r="CQ28" s="117"/>
      <c r="CR28" s="196"/>
      <c r="CS28" s="117"/>
      <c r="CT28" s="196"/>
      <c r="CU28" s="117"/>
      <c r="CV28" s="196"/>
      <c r="CW28" s="117"/>
      <c r="CX28" s="196"/>
      <c r="CY28" s="117"/>
      <c r="CZ28" s="196"/>
      <c r="DA28" s="117"/>
      <c r="DB28" s="196"/>
      <c r="DC28" s="117"/>
      <c r="DD28" s="196"/>
      <c r="DE28" s="117"/>
      <c r="DF28" s="196"/>
      <c r="DG28" s="117"/>
      <c r="DH28" s="196"/>
      <c r="DI28" s="117"/>
      <c r="DJ28" s="196"/>
      <c r="DK28" s="117"/>
      <c r="DL28" s="196"/>
      <c r="DM28" s="117"/>
      <c r="DN28" s="196"/>
      <c r="DO28" s="117"/>
      <c r="DP28" s="196"/>
      <c r="DQ28" s="117"/>
      <c r="DR28" s="196"/>
      <c r="DS28" s="117"/>
      <c r="DT28" s="196"/>
      <c r="DU28" s="117"/>
      <c r="DV28" s="196"/>
      <c r="DW28" s="117"/>
      <c r="DX28" s="196"/>
      <c r="DY28" s="117"/>
      <c r="DZ28" s="196"/>
      <c r="EA28" s="117"/>
      <c r="EB28" s="196"/>
      <c r="EC28" s="117"/>
      <c r="ED28" s="196"/>
      <c r="EE28" s="117"/>
      <c r="EF28" s="196"/>
      <c r="EG28" s="117"/>
      <c r="EH28" s="196"/>
      <c r="EI28" s="117"/>
      <c r="EL28" s="12">
        <f t="shared" si="5"/>
        <v>0.49999999999999994</v>
      </c>
      <c r="EM28" s="10">
        <f t="shared" si="6"/>
        <v>3.1064610293944321</v>
      </c>
      <c r="EO28" s="12">
        <f t="shared" si="2"/>
        <v>0.49999999999999994</v>
      </c>
      <c r="EP28" s="10">
        <f t="shared" si="3"/>
        <v>3.1064610293944321</v>
      </c>
      <c r="ER28" s="27">
        <v>0.49999999999999994</v>
      </c>
      <c r="ES28" s="3" cm="1">
        <f t="array" ref="ES28">test_intlift2_Cma(ER28,ES$5,ES$6,ES$7,ES$8,ES$9,ES$10,ES$11)</f>
        <v>3.2058655393080171</v>
      </c>
    </row>
    <row r="29" spans="8:149" x14ac:dyDescent="0.25">
      <c r="K29" s="5">
        <f t="shared" si="7"/>
        <v>12</v>
      </c>
      <c r="L29" s="109"/>
      <c r="M29" s="112"/>
      <c r="N29" s="60">
        <v>1.52</v>
      </c>
      <c r="O29" s="115">
        <v>4.07</v>
      </c>
      <c r="P29" s="60">
        <f t="shared" si="8"/>
        <v>0.54999999999999993</v>
      </c>
      <c r="Q29" s="115">
        <f t="shared" si="0"/>
        <v>3.3064582552033528</v>
      </c>
      <c r="R29" s="60">
        <f t="shared" si="9"/>
        <v>0.54999999999999993</v>
      </c>
      <c r="S29" s="115">
        <f t="shared" si="1"/>
        <v>2.9855889527651831</v>
      </c>
      <c r="T29" s="60"/>
      <c r="U29" s="115"/>
      <c r="V29" s="60">
        <v>1.6</v>
      </c>
      <c r="W29" s="115">
        <v>2.98</v>
      </c>
      <c r="X29" s="60"/>
      <c r="Y29" s="115"/>
      <c r="Z29" s="60">
        <v>0.54999999999999993</v>
      </c>
      <c r="AA29" s="115">
        <v>3.1574969936387278</v>
      </c>
      <c r="AB29" s="60">
        <v>0.54999999999999993</v>
      </c>
      <c r="AC29" s="115">
        <v>2.8285088705488559</v>
      </c>
      <c r="AD29" s="60">
        <v>0.54999999999999993</v>
      </c>
      <c r="AE29" s="115">
        <v>2.7627937323963185</v>
      </c>
      <c r="AF29" s="60">
        <v>0.54999999999999993</v>
      </c>
      <c r="AG29" s="115">
        <v>2.2785352316781644</v>
      </c>
      <c r="AH29" s="60">
        <v>0.54999999999999993</v>
      </c>
      <c r="AI29" s="115">
        <v>3.2470522331144722</v>
      </c>
      <c r="AJ29" s="60">
        <v>0.54999999999999993</v>
      </c>
      <c r="AK29" s="115" cm="1">
        <f t="array" ref="AK29">test_intlift2_Cma(AJ29,Overall_length,Nose_Length,Headshape,Boattail_Length,Base_Diameter,Meplat_Diameter,Center_of_Gravity)</f>
        <v>3.1574969936387278</v>
      </c>
      <c r="AL29" s="60"/>
      <c r="AM29" s="115"/>
      <c r="AN29" s="196"/>
      <c r="AO29" s="117"/>
      <c r="AP29" s="196"/>
      <c r="AQ29" s="117"/>
      <c r="AR29" s="196"/>
      <c r="AS29" s="117"/>
      <c r="AT29" s="196"/>
      <c r="AU29" s="117"/>
      <c r="AV29" s="196"/>
      <c r="AW29" s="117"/>
      <c r="AX29" s="196"/>
      <c r="AY29" s="117"/>
      <c r="AZ29" s="196"/>
      <c r="BA29" s="117"/>
      <c r="BB29" s="196"/>
      <c r="BC29" s="117"/>
      <c r="BD29" s="196"/>
      <c r="BE29" s="117"/>
      <c r="BF29" s="196"/>
      <c r="BG29" s="117"/>
      <c r="BH29" s="196"/>
      <c r="BI29" s="117"/>
      <c r="BJ29" s="196"/>
      <c r="BK29" s="117"/>
      <c r="BL29" s="196"/>
      <c r="BM29" s="117"/>
      <c r="BN29" s="196"/>
      <c r="BO29" s="117"/>
      <c r="BP29" s="196"/>
      <c r="BQ29" s="117"/>
      <c r="BR29" s="196"/>
      <c r="BS29" s="117"/>
      <c r="BT29" s="196"/>
      <c r="BU29" s="117"/>
      <c r="BV29" s="196"/>
      <c r="BW29" s="117"/>
      <c r="BX29" s="196"/>
      <c r="BY29" s="117"/>
      <c r="BZ29" s="196"/>
      <c r="CA29" s="117"/>
      <c r="CB29" s="196"/>
      <c r="CC29" s="117"/>
      <c r="CD29" s="196"/>
      <c r="CE29" s="117"/>
      <c r="CF29" s="196"/>
      <c r="CG29" s="117"/>
      <c r="CH29" s="196"/>
      <c r="CI29" s="117"/>
      <c r="CJ29" s="196"/>
      <c r="CK29" s="117"/>
      <c r="CL29" s="196"/>
      <c r="CM29" s="117"/>
      <c r="CN29" s="196"/>
      <c r="CO29" s="117"/>
      <c r="CP29" s="196"/>
      <c r="CQ29" s="117"/>
      <c r="CR29" s="196"/>
      <c r="CS29" s="117"/>
      <c r="CT29" s="196"/>
      <c r="CU29" s="117"/>
      <c r="CV29" s="196"/>
      <c r="CW29" s="117"/>
      <c r="CX29" s="196"/>
      <c r="CY29" s="117"/>
      <c r="CZ29" s="196"/>
      <c r="DA29" s="117"/>
      <c r="DB29" s="196"/>
      <c r="DC29" s="117"/>
      <c r="DD29" s="196"/>
      <c r="DE29" s="117"/>
      <c r="DF29" s="196"/>
      <c r="DG29" s="117"/>
      <c r="DH29" s="196"/>
      <c r="DI29" s="117"/>
      <c r="DJ29" s="196"/>
      <c r="DK29" s="117"/>
      <c r="DL29" s="196"/>
      <c r="DM29" s="117"/>
      <c r="DN29" s="196"/>
      <c r="DO29" s="117"/>
      <c r="DP29" s="196"/>
      <c r="DQ29" s="117"/>
      <c r="DR29" s="196"/>
      <c r="DS29" s="117"/>
      <c r="DT29" s="196"/>
      <c r="DU29" s="117"/>
      <c r="DV29" s="196"/>
      <c r="DW29" s="117"/>
      <c r="DX29" s="196"/>
      <c r="DY29" s="117"/>
      <c r="DZ29" s="196"/>
      <c r="EA29" s="117"/>
      <c r="EB29" s="196"/>
      <c r="EC29" s="117"/>
      <c r="ED29" s="196"/>
      <c r="EE29" s="117"/>
      <c r="EF29" s="196"/>
      <c r="EG29" s="117"/>
      <c r="EH29" s="196"/>
      <c r="EI29" s="117"/>
      <c r="EL29" s="12">
        <f t="shared" si="5"/>
        <v>0.54999999999999993</v>
      </c>
      <c r="EM29" s="10">
        <f t="shared" si="6"/>
        <v>3.1574969936387278</v>
      </c>
      <c r="EO29" s="12">
        <f t="shared" si="2"/>
        <v>0.54999999999999993</v>
      </c>
      <c r="EP29" s="10">
        <f t="shared" si="3"/>
        <v>3.1574969936387278</v>
      </c>
      <c r="ER29" s="27">
        <v>0.54999999999999993</v>
      </c>
      <c r="ES29" s="3" cm="1">
        <f t="array" ref="ES29">test_intlift2_Cma(ER29,ES$5,ES$6,ES$7,ES$8,ES$9,ES$10,ES$11)</f>
        <v>3.2470522331144722</v>
      </c>
    </row>
    <row r="30" spans="8:149" x14ac:dyDescent="0.25">
      <c r="K30" s="5">
        <f t="shared" si="7"/>
        <v>13</v>
      </c>
      <c r="L30" s="109"/>
      <c r="M30" s="112"/>
      <c r="N30" s="60">
        <v>1.6</v>
      </c>
      <c r="O30" s="115">
        <v>4.0199999999999996</v>
      </c>
      <c r="P30" s="60">
        <f t="shared" si="8"/>
        <v>0.6</v>
      </c>
      <c r="Q30" s="115">
        <f t="shared" si="0"/>
        <v>3.3852416482950405</v>
      </c>
      <c r="R30" s="60">
        <f t="shared" si="9"/>
        <v>0.6</v>
      </c>
      <c r="S30" s="115">
        <f t="shared" si="1"/>
        <v>2.9435899524392761</v>
      </c>
      <c r="T30" s="60"/>
      <c r="U30" s="115"/>
      <c r="V30" s="60">
        <v>1.8</v>
      </c>
      <c r="W30" s="115">
        <v>2.88</v>
      </c>
      <c r="X30" s="60"/>
      <c r="Y30" s="115"/>
      <c r="Z30" s="60">
        <v>0.6</v>
      </c>
      <c r="AA30" s="115">
        <v>3.2097293261935183</v>
      </c>
      <c r="AB30" s="60">
        <v>0.6</v>
      </c>
      <c r="AC30" s="115">
        <v>2.8689210215477527</v>
      </c>
      <c r="AD30" s="60">
        <v>0.6</v>
      </c>
      <c r="AE30" s="115">
        <v>2.7935255144783047</v>
      </c>
      <c r="AF30" s="60">
        <v>0.6</v>
      </c>
      <c r="AG30" s="115">
        <v>2.2996232385590401</v>
      </c>
      <c r="AH30" s="60">
        <v>0.6</v>
      </c>
      <c r="AI30" s="115">
        <v>3.2874277903975688</v>
      </c>
      <c r="AJ30" s="60">
        <v>0.6</v>
      </c>
      <c r="AK30" s="115" cm="1">
        <f t="array" ref="AK30">test_intlift2_Cma(AJ30,Overall_length,Nose_Length,Headshape,Boattail_Length,Base_Diameter,Meplat_Diameter,Center_of_Gravity)</f>
        <v>3.2097293261935183</v>
      </c>
      <c r="AL30" s="60"/>
      <c r="AM30" s="115"/>
      <c r="AN30" s="196"/>
      <c r="AO30" s="117"/>
      <c r="AP30" s="196"/>
      <c r="AQ30" s="117"/>
      <c r="AR30" s="196"/>
      <c r="AS30" s="117"/>
      <c r="AT30" s="196"/>
      <c r="AU30" s="117"/>
      <c r="AV30" s="196"/>
      <c r="AW30" s="117"/>
      <c r="AX30" s="196"/>
      <c r="AY30" s="117"/>
      <c r="AZ30" s="196"/>
      <c r="BA30" s="117"/>
      <c r="BB30" s="196"/>
      <c r="BC30" s="117"/>
      <c r="BD30" s="196"/>
      <c r="BE30" s="117"/>
      <c r="BF30" s="196"/>
      <c r="BG30" s="117"/>
      <c r="BH30" s="196"/>
      <c r="BI30" s="117"/>
      <c r="BJ30" s="196"/>
      <c r="BK30" s="117"/>
      <c r="BL30" s="196"/>
      <c r="BM30" s="117"/>
      <c r="BN30" s="196"/>
      <c r="BO30" s="117"/>
      <c r="BP30" s="196"/>
      <c r="BQ30" s="117"/>
      <c r="BR30" s="196"/>
      <c r="BS30" s="117"/>
      <c r="BT30" s="196"/>
      <c r="BU30" s="117"/>
      <c r="BV30" s="196"/>
      <c r="BW30" s="117"/>
      <c r="BX30" s="196"/>
      <c r="BY30" s="117"/>
      <c r="BZ30" s="196"/>
      <c r="CA30" s="117"/>
      <c r="CB30" s="196"/>
      <c r="CC30" s="117"/>
      <c r="CD30" s="196"/>
      <c r="CE30" s="117"/>
      <c r="CF30" s="196"/>
      <c r="CG30" s="117"/>
      <c r="CH30" s="196"/>
      <c r="CI30" s="117"/>
      <c r="CJ30" s="196"/>
      <c r="CK30" s="117"/>
      <c r="CL30" s="196"/>
      <c r="CM30" s="117"/>
      <c r="CN30" s="196"/>
      <c r="CO30" s="117"/>
      <c r="CP30" s="196"/>
      <c r="CQ30" s="117"/>
      <c r="CR30" s="196"/>
      <c r="CS30" s="117"/>
      <c r="CT30" s="196"/>
      <c r="CU30" s="117"/>
      <c r="CV30" s="196"/>
      <c r="CW30" s="117"/>
      <c r="CX30" s="196"/>
      <c r="CY30" s="117"/>
      <c r="CZ30" s="196"/>
      <c r="DA30" s="117"/>
      <c r="DB30" s="196"/>
      <c r="DC30" s="117"/>
      <c r="DD30" s="196"/>
      <c r="DE30" s="117"/>
      <c r="DF30" s="196"/>
      <c r="DG30" s="117"/>
      <c r="DH30" s="196"/>
      <c r="DI30" s="117"/>
      <c r="DJ30" s="196"/>
      <c r="DK30" s="117"/>
      <c r="DL30" s="196"/>
      <c r="DM30" s="117"/>
      <c r="DN30" s="196"/>
      <c r="DO30" s="117"/>
      <c r="DP30" s="196"/>
      <c r="DQ30" s="117"/>
      <c r="DR30" s="196"/>
      <c r="DS30" s="117"/>
      <c r="DT30" s="196"/>
      <c r="DU30" s="117"/>
      <c r="DV30" s="196"/>
      <c r="DW30" s="117"/>
      <c r="DX30" s="196"/>
      <c r="DY30" s="117"/>
      <c r="DZ30" s="196"/>
      <c r="EA30" s="117"/>
      <c r="EB30" s="196"/>
      <c r="EC30" s="117"/>
      <c r="ED30" s="196"/>
      <c r="EE30" s="117"/>
      <c r="EF30" s="196"/>
      <c r="EG30" s="117"/>
      <c r="EH30" s="196"/>
      <c r="EI30" s="117"/>
      <c r="EL30" s="12">
        <f t="shared" si="5"/>
        <v>0.6</v>
      </c>
      <c r="EM30" s="10">
        <f t="shared" si="6"/>
        <v>3.2097293261935183</v>
      </c>
      <c r="EO30" s="12">
        <f t="shared" si="2"/>
        <v>0.6</v>
      </c>
      <c r="EP30" s="10">
        <f t="shared" si="3"/>
        <v>3.2097293261935183</v>
      </c>
      <c r="ER30" s="27">
        <v>0.6</v>
      </c>
      <c r="ES30" s="3" cm="1">
        <f t="array" ref="ES30">test_intlift2_Cma(ER30,ES$5,ES$6,ES$7,ES$8,ES$9,ES$10,ES$11)</f>
        <v>3.2874277903975688</v>
      </c>
    </row>
    <row r="31" spans="8:149" x14ac:dyDescent="0.25">
      <c r="K31" s="5">
        <f t="shared" si="7"/>
        <v>14</v>
      </c>
      <c r="L31" s="109"/>
      <c r="M31" s="112"/>
      <c r="N31" s="60">
        <v>1.61</v>
      </c>
      <c r="O31" s="115">
        <v>4.01</v>
      </c>
      <c r="P31" s="60">
        <f t="shared" si="8"/>
        <v>0.65</v>
      </c>
      <c r="Q31" s="115">
        <f t="shared" si="0"/>
        <v>3.4634574583989721</v>
      </c>
      <c r="R31" s="60">
        <f t="shared" si="9"/>
        <v>0.65</v>
      </c>
      <c r="S31" s="115">
        <f t="shared" si="1"/>
        <v>2.8775309495301284</v>
      </c>
      <c r="T31" s="60"/>
      <c r="U31" s="115"/>
      <c r="V31" s="60">
        <v>2</v>
      </c>
      <c r="W31" s="115">
        <v>2.79</v>
      </c>
      <c r="X31" s="60"/>
      <c r="Y31" s="115"/>
      <c r="Z31" s="60">
        <v>0.65</v>
      </c>
      <c r="AA31" s="115">
        <v>3.2627141982134535</v>
      </c>
      <c r="AB31" s="60">
        <v>0.65</v>
      </c>
      <c r="AC31" s="115">
        <v>2.9091847931087553</v>
      </c>
      <c r="AD31" s="60">
        <v>0.65</v>
      </c>
      <c r="AE31" s="115">
        <v>2.8220782605621819</v>
      </c>
      <c r="AF31" s="60">
        <v>0.65</v>
      </c>
      <c r="AG31" s="115">
        <v>2.318013111819742</v>
      </c>
      <c r="AH31" s="60">
        <v>0.65</v>
      </c>
      <c r="AI31" s="115">
        <v>3.3261434093046214</v>
      </c>
      <c r="AJ31" s="60">
        <v>0.65</v>
      </c>
      <c r="AK31" s="115" cm="1">
        <f t="array" ref="AK31">test_intlift2_Cma(AJ31,Overall_length,Nose_Length,Headshape,Boattail_Length,Base_Diameter,Meplat_Diameter,Center_of_Gravity)</f>
        <v>3.2627141982134535</v>
      </c>
      <c r="AL31" s="60"/>
      <c r="AM31" s="115"/>
      <c r="AN31" s="196"/>
      <c r="AO31" s="117"/>
      <c r="AP31" s="196"/>
      <c r="AQ31" s="117"/>
      <c r="AR31" s="196"/>
      <c r="AS31" s="117"/>
      <c r="AT31" s="196"/>
      <c r="AU31" s="117"/>
      <c r="AV31" s="196"/>
      <c r="AW31" s="117"/>
      <c r="AX31" s="196"/>
      <c r="AY31" s="117"/>
      <c r="AZ31" s="196"/>
      <c r="BA31" s="117"/>
      <c r="BB31" s="196"/>
      <c r="BC31" s="117"/>
      <c r="BD31" s="196"/>
      <c r="BE31" s="117"/>
      <c r="BF31" s="196"/>
      <c r="BG31" s="117"/>
      <c r="BH31" s="196"/>
      <c r="BI31" s="117"/>
      <c r="BJ31" s="196"/>
      <c r="BK31" s="117"/>
      <c r="BL31" s="196"/>
      <c r="BM31" s="117"/>
      <c r="BN31" s="196"/>
      <c r="BO31" s="117"/>
      <c r="BP31" s="196"/>
      <c r="BQ31" s="117"/>
      <c r="BR31" s="196"/>
      <c r="BS31" s="117"/>
      <c r="BT31" s="196"/>
      <c r="BU31" s="117"/>
      <c r="BV31" s="196"/>
      <c r="BW31" s="117"/>
      <c r="BX31" s="196"/>
      <c r="BY31" s="117"/>
      <c r="BZ31" s="196"/>
      <c r="CA31" s="117"/>
      <c r="CB31" s="196"/>
      <c r="CC31" s="117"/>
      <c r="CD31" s="196"/>
      <c r="CE31" s="117"/>
      <c r="CF31" s="196"/>
      <c r="CG31" s="117"/>
      <c r="CH31" s="196"/>
      <c r="CI31" s="117"/>
      <c r="CJ31" s="196"/>
      <c r="CK31" s="117"/>
      <c r="CL31" s="196"/>
      <c r="CM31" s="117"/>
      <c r="CN31" s="196"/>
      <c r="CO31" s="117"/>
      <c r="CP31" s="196"/>
      <c r="CQ31" s="117"/>
      <c r="CR31" s="196"/>
      <c r="CS31" s="117"/>
      <c r="CT31" s="196"/>
      <c r="CU31" s="117"/>
      <c r="CV31" s="196"/>
      <c r="CW31" s="117"/>
      <c r="CX31" s="196"/>
      <c r="CY31" s="117"/>
      <c r="CZ31" s="196"/>
      <c r="DA31" s="117"/>
      <c r="DB31" s="196"/>
      <c r="DC31" s="117"/>
      <c r="DD31" s="196"/>
      <c r="DE31" s="117"/>
      <c r="DF31" s="196"/>
      <c r="DG31" s="117"/>
      <c r="DH31" s="196"/>
      <c r="DI31" s="117"/>
      <c r="DJ31" s="196"/>
      <c r="DK31" s="117"/>
      <c r="DL31" s="196"/>
      <c r="DM31" s="117"/>
      <c r="DN31" s="196"/>
      <c r="DO31" s="117"/>
      <c r="DP31" s="196"/>
      <c r="DQ31" s="117"/>
      <c r="DR31" s="196"/>
      <c r="DS31" s="117"/>
      <c r="DT31" s="196"/>
      <c r="DU31" s="117"/>
      <c r="DV31" s="196"/>
      <c r="DW31" s="117"/>
      <c r="DX31" s="196"/>
      <c r="DY31" s="117"/>
      <c r="DZ31" s="196"/>
      <c r="EA31" s="117"/>
      <c r="EB31" s="196"/>
      <c r="EC31" s="117"/>
      <c r="ED31" s="196"/>
      <c r="EE31" s="117"/>
      <c r="EF31" s="196"/>
      <c r="EG31" s="117"/>
      <c r="EH31" s="196"/>
      <c r="EI31" s="117"/>
      <c r="EL31" s="12">
        <f t="shared" si="5"/>
        <v>0.65</v>
      </c>
      <c r="EM31" s="10">
        <f t="shared" si="6"/>
        <v>3.2627141982134535</v>
      </c>
      <c r="EO31" s="12">
        <f t="shared" si="2"/>
        <v>0.65</v>
      </c>
      <c r="EP31" s="10">
        <f t="shared" si="3"/>
        <v>3.2627141982134535</v>
      </c>
      <c r="ER31" s="27">
        <v>0.65</v>
      </c>
      <c r="ES31" s="3" cm="1">
        <f t="array" ref="ES31">test_intlift2_Cma(ER31,ES$5,ES$6,ES$7,ES$8,ES$9,ES$10,ES$11)</f>
        <v>3.3261434093046214</v>
      </c>
    </row>
    <row r="32" spans="8:149" x14ac:dyDescent="0.25">
      <c r="K32" s="5">
        <f t="shared" si="7"/>
        <v>15</v>
      </c>
      <c r="L32" s="109"/>
      <c r="M32" s="112"/>
      <c r="N32" s="60">
        <v>1.72</v>
      </c>
      <c r="O32" s="115">
        <v>3.93</v>
      </c>
      <c r="P32" s="60">
        <f t="shared" si="8"/>
        <v>0.70000000000000007</v>
      </c>
      <c r="Q32" s="115">
        <f t="shared" si="0"/>
        <v>3.536166593723153</v>
      </c>
      <c r="R32" s="60">
        <f t="shared" si="9"/>
        <v>0.70000000000000007</v>
      </c>
      <c r="S32" s="115">
        <f t="shared" si="1"/>
        <v>2.792744488095753</v>
      </c>
      <c r="T32" s="60"/>
      <c r="U32" s="115"/>
      <c r="V32" s="60">
        <v>2.2000000000000002</v>
      </c>
      <c r="W32" s="115">
        <v>2.69</v>
      </c>
      <c r="X32" s="60"/>
      <c r="Y32" s="115"/>
      <c r="Z32" s="60">
        <v>0.70000000000000007</v>
      </c>
      <c r="AA32" s="115">
        <v>3.3158307347325793</v>
      </c>
      <c r="AB32" s="60">
        <v>0.70000000000000007</v>
      </c>
      <c r="AC32" s="115">
        <v>2.9486765737141365</v>
      </c>
      <c r="AD32" s="60">
        <v>0.70000000000000007</v>
      </c>
      <c r="AE32" s="115">
        <v>2.8472439846072399</v>
      </c>
      <c r="AF32" s="60">
        <v>0.70000000000000007</v>
      </c>
      <c r="AG32" s="115">
        <v>2.3324844636833273</v>
      </c>
      <c r="AH32" s="60">
        <v>0.70000000000000007</v>
      </c>
      <c r="AI32" s="115">
        <v>3.362003505531153</v>
      </c>
      <c r="AJ32" s="60">
        <v>0.70000000000000007</v>
      </c>
      <c r="AK32" s="115" cm="1">
        <f t="array" ref="AK32">test_intlift2_Cma(AJ32,Overall_length,Nose_Length,Headshape,Boattail_Length,Base_Diameter,Meplat_Diameter,Center_of_Gravity)</f>
        <v>3.3158307347325793</v>
      </c>
      <c r="AL32" s="60"/>
      <c r="AM32" s="115"/>
      <c r="AN32" s="196"/>
      <c r="AO32" s="117"/>
      <c r="AP32" s="196"/>
      <c r="AQ32" s="117"/>
      <c r="AR32" s="196"/>
      <c r="AS32" s="117"/>
      <c r="AT32" s="196"/>
      <c r="AU32" s="117"/>
      <c r="AV32" s="196"/>
      <c r="AW32" s="117"/>
      <c r="AX32" s="196"/>
      <c r="AY32" s="117"/>
      <c r="AZ32" s="196"/>
      <c r="BA32" s="117"/>
      <c r="BB32" s="196"/>
      <c r="BC32" s="117"/>
      <c r="BD32" s="196"/>
      <c r="BE32" s="117"/>
      <c r="BF32" s="196"/>
      <c r="BG32" s="117"/>
      <c r="BH32" s="196"/>
      <c r="BI32" s="117"/>
      <c r="BJ32" s="196"/>
      <c r="BK32" s="117"/>
      <c r="BL32" s="196"/>
      <c r="BM32" s="117"/>
      <c r="BN32" s="196"/>
      <c r="BO32" s="117"/>
      <c r="BP32" s="196"/>
      <c r="BQ32" s="117"/>
      <c r="BR32" s="196"/>
      <c r="BS32" s="117"/>
      <c r="BT32" s="196"/>
      <c r="BU32" s="117"/>
      <c r="BV32" s="196"/>
      <c r="BW32" s="117"/>
      <c r="BX32" s="196"/>
      <c r="BY32" s="117"/>
      <c r="BZ32" s="196"/>
      <c r="CA32" s="117"/>
      <c r="CB32" s="196"/>
      <c r="CC32" s="117"/>
      <c r="CD32" s="196"/>
      <c r="CE32" s="117"/>
      <c r="CF32" s="196"/>
      <c r="CG32" s="117"/>
      <c r="CH32" s="196"/>
      <c r="CI32" s="117"/>
      <c r="CJ32" s="196"/>
      <c r="CK32" s="117"/>
      <c r="CL32" s="196"/>
      <c r="CM32" s="117"/>
      <c r="CN32" s="196"/>
      <c r="CO32" s="117"/>
      <c r="CP32" s="196"/>
      <c r="CQ32" s="117"/>
      <c r="CR32" s="196"/>
      <c r="CS32" s="117"/>
      <c r="CT32" s="196"/>
      <c r="CU32" s="117"/>
      <c r="CV32" s="196"/>
      <c r="CW32" s="117"/>
      <c r="CX32" s="196"/>
      <c r="CY32" s="117"/>
      <c r="CZ32" s="196"/>
      <c r="DA32" s="117"/>
      <c r="DB32" s="196"/>
      <c r="DC32" s="117"/>
      <c r="DD32" s="196"/>
      <c r="DE32" s="117"/>
      <c r="DF32" s="196"/>
      <c r="DG32" s="117"/>
      <c r="DH32" s="196"/>
      <c r="DI32" s="117"/>
      <c r="DJ32" s="196"/>
      <c r="DK32" s="117"/>
      <c r="DL32" s="196"/>
      <c r="DM32" s="117"/>
      <c r="DN32" s="196"/>
      <c r="DO32" s="117"/>
      <c r="DP32" s="196"/>
      <c r="DQ32" s="117"/>
      <c r="DR32" s="196"/>
      <c r="DS32" s="117"/>
      <c r="DT32" s="196"/>
      <c r="DU32" s="117"/>
      <c r="DV32" s="196"/>
      <c r="DW32" s="117"/>
      <c r="DX32" s="196"/>
      <c r="DY32" s="117"/>
      <c r="DZ32" s="196"/>
      <c r="EA32" s="117"/>
      <c r="EB32" s="196"/>
      <c r="EC32" s="117"/>
      <c r="ED32" s="196"/>
      <c r="EE32" s="117"/>
      <c r="EF32" s="196"/>
      <c r="EG32" s="117"/>
      <c r="EH32" s="196"/>
      <c r="EI32" s="117"/>
      <c r="EL32" s="12">
        <f t="shared" si="5"/>
        <v>0.70000000000000007</v>
      </c>
      <c r="EM32" s="10">
        <f t="shared" si="6"/>
        <v>3.3158307347325793</v>
      </c>
      <c r="EO32" s="12">
        <f t="shared" si="2"/>
        <v>0.70000000000000007</v>
      </c>
      <c r="EP32" s="10">
        <f t="shared" si="3"/>
        <v>3.3158307347325793</v>
      </c>
      <c r="ER32" s="27">
        <v>0.70000000000000007</v>
      </c>
      <c r="ES32" s="3" cm="1">
        <f t="array" ref="ES32">test_intlift2_Cma(ER32,ES$5,ES$6,ES$7,ES$8,ES$9,ES$10,ES$11)</f>
        <v>3.362003505531153</v>
      </c>
    </row>
    <row r="33" spans="1:149" x14ac:dyDescent="0.25">
      <c r="K33" s="5">
        <f t="shared" si="7"/>
        <v>16</v>
      </c>
      <c r="L33" s="109"/>
      <c r="M33" s="112"/>
      <c r="N33" s="60"/>
      <c r="O33" s="115"/>
      <c r="P33" s="60">
        <f t="shared" si="8"/>
        <v>0.75000000000000011</v>
      </c>
      <c r="Q33" s="115">
        <f t="shared" si="0"/>
        <v>3.5982091512465026</v>
      </c>
      <c r="R33" s="60">
        <f t="shared" si="9"/>
        <v>0.75000000000000011</v>
      </c>
      <c r="S33" s="115">
        <f t="shared" si="1"/>
        <v>2.6956578233734412</v>
      </c>
      <c r="T33" s="60"/>
      <c r="U33" s="115"/>
      <c r="V33" s="60">
        <v>2.5</v>
      </c>
      <c r="W33" s="115">
        <v>2.56</v>
      </c>
      <c r="X33" s="60"/>
      <c r="Y33" s="115"/>
      <c r="Z33" s="60">
        <v>0.75000000000000011</v>
      </c>
      <c r="AA33" s="115">
        <v>3.3681971810905931</v>
      </c>
      <c r="AB33" s="60">
        <v>0.75000000000000011</v>
      </c>
      <c r="AC33" s="115">
        <v>2.9865326529939669</v>
      </c>
      <c r="AD33" s="60">
        <v>0.75000000000000011</v>
      </c>
      <c r="AE33" s="115">
        <v>2.8672618346911145</v>
      </c>
      <c r="AF33" s="60">
        <v>0.75000000000000011</v>
      </c>
      <c r="AG33" s="115">
        <v>2.3412640404912</v>
      </c>
      <c r="AH33" s="60">
        <v>0.75000000000000011</v>
      </c>
      <c r="AI33" s="115">
        <v>3.3932596288910286</v>
      </c>
      <c r="AJ33" s="60">
        <v>0.75000000000000011</v>
      </c>
      <c r="AK33" s="115" cm="1">
        <f t="array" ref="AK33">test_intlift2_Cma(AJ33,Overall_length,Nose_Length,Headshape,Boattail_Length,Base_Diameter,Meplat_Diameter,Center_of_Gravity)</f>
        <v>3.3681971810905931</v>
      </c>
      <c r="AL33" s="60"/>
      <c r="AM33" s="115"/>
      <c r="AN33" s="196"/>
      <c r="AO33" s="117"/>
      <c r="AP33" s="196"/>
      <c r="AQ33" s="117"/>
      <c r="AR33" s="196"/>
      <c r="AS33" s="117"/>
      <c r="AT33" s="196"/>
      <c r="AU33" s="117"/>
      <c r="AV33" s="196"/>
      <c r="AW33" s="117"/>
      <c r="AX33" s="196"/>
      <c r="AY33" s="117"/>
      <c r="AZ33" s="196"/>
      <c r="BA33" s="117"/>
      <c r="BB33" s="196"/>
      <c r="BC33" s="117"/>
      <c r="BD33" s="196"/>
      <c r="BE33" s="117"/>
      <c r="BF33" s="196"/>
      <c r="BG33" s="117"/>
      <c r="BH33" s="196"/>
      <c r="BI33" s="117"/>
      <c r="BJ33" s="196"/>
      <c r="BK33" s="117"/>
      <c r="BL33" s="196"/>
      <c r="BM33" s="117"/>
      <c r="BN33" s="196"/>
      <c r="BO33" s="117"/>
      <c r="BP33" s="196"/>
      <c r="BQ33" s="117"/>
      <c r="BR33" s="196"/>
      <c r="BS33" s="117"/>
      <c r="BT33" s="196"/>
      <c r="BU33" s="117"/>
      <c r="BV33" s="196"/>
      <c r="BW33" s="117"/>
      <c r="BX33" s="196"/>
      <c r="BY33" s="117"/>
      <c r="BZ33" s="196"/>
      <c r="CA33" s="117"/>
      <c r="CB33" s="196"/>
      <c r="CC33" s="117"/>
      <c r="CD33" s="196"/>
      <c r="CE33" s="117"/>
      <c r="CF33" s="196"/>
      <c r="CG33" s="117"/>
      <c r="CH33" s="196"/>
      <c r="CI33" s="117"/>
      <c r="CJ33" s="196"/>
      <c r="CK33" s="117"/>
      <c r="CL33" s="196"/>
      <c r="CM33" s="117"/>
      <c r="CN33" s="196"/>
      <c r="CO33" s="117"/>
      <c r="CP33" s="196"/>
      <c r="CQ33" s="117"/>
      <c r="CR33" s="196"/>
      <c r="CS33" s="117"/>
      <c r="CT33" s="196"/>
      <c r="CU33" s="117"/>
      <c r="CV33" s="196"/>
      <c r="CW33" s="117"/>
      <c r="CX33" s="196"/>
      <c r="CY33" s="117"/>
      <c r="CZ33" s="196"/>
      <c r="DA33" s="117"/>
      <c r="DB33" s="196"/>
      <c r="DC33" s="117"/>
      <c r="DD33" s="196"/>
      <c r="DE33" s="117"/>
      <c r="DF33" s="196"/>
      <c r="DG33" s="117"/>
      <c r="DH33" s="196"/>
      <c r="DI33" s="117"/>
      <c r="DJ33" s="196"/>
      <c r="DK33" s="117"/>
      <c r="DL33" s="196"/>
      <c r="DM33" s="117"/>
      <c r="DN33" s="196"/>
      <c r="DO33" s="117"/>
      <c r="DP33" s="196"/>
      <c r="DQ33" s="117"/>
      <c r="DR33" s="196"/>
      <c r="DS33" s="117"/>
      <c r="DT33" s="196"/>
      <c r="DU33" s="117"/>
      <c r="DV33" s="196"/>
      <c r="DW33" s="117"/>
      <c r="DX33" s="196"/>
      <c r="DY33" s="117"/>
      <c r="DZ33" s="196"/>
      <c r="EA33" s="117"/>
      <c r="EB33" s="196"/>
      <c r="EC33" s="117"/>
      <c r="ED33" s="196"/>
      <c r="EE33" s="117"/>
      <c r="EF33" s="196"/>
      <c r="EG33" s="117"/>
      <c r="EH33" s="196"/>
      <c r="EI33" s="117"/>
      <c r="EL33" s="12">
        <f t="shared" si="5"/>
        <v>0.75000000000000011</v>
      </c>
      <c r="EM33" s="10">
        <f t="shared" si="6"/>
        <v>3.3681971810905931</v>
      </c>
      <c r="EO33" s="12">
        <f t="shared" si="2"/>
        <v>0.75000000000000011</v>
      </c>
      <c r="EP33" s="10">
        <f t="shared" si="3"/>
        <v>3.3681971810905931</v>
      </c>
      <c r="ER33" s="27">
        <v>0.75000000000000011</v>
      </c>
      <c r="ES33" s="3" cm="1">
        <f t="array" ref="ES33">test_intlift2_Cma(ER33,ES$5,ES$6,ES$7,ES$8,ES$9,ES$10,ES$11)</f>
        <v>3.3932596288910286</v>
      </c>
    </row>
    <row r="34" spans="1:149" x14ac:dyDescent="0.25">
      <c r="K34" s="5">
        <f t="shared" si="7"/>
        <v>17</v>
      </c>
      <c r="L34" s="109"/>
      <c r="M34" s="112"/>
      <c r="N34" s="60"/>
      <c r="O34" s="115"/>
      <c r="P34" s="60">
        <f t="shared" si="8"/>
        <v>0.80000000000000016</v>
      </c>
      <c r="Q34" s="115">
        <f t="shared" si="0"/>
        <v>3.6447994382559483</v>
      </c>
      <c r="R34" s="60">
        <f t="shared" si="9"/>
        <v>0.80000000000000016</v>
      </c>
      <c r="S34" s="115">
        <f t="shared" si="1"/>
        <v>2.5929932774386102</v>
      </c>
      <c r="T34" s="60"/>
      <c r="U34" s="115"/>
      <c r="V34" s="60"/>
      <c r="W34" s="115"/>
      <c r="X34" s="60"/>
      <c r="Y34" s="115"/>
      <c r="Z34" s="60">
        <v>0.80000000000000016</v>
      </c>
      <c r="AA34" s="115">
        <v>3.4954594803184462</v>
      </c>
      <c r="AB34" s="60">
        <v>0.80000000000000016</v>
      </c>
      <c r="AC34" s="115">
        <v>3.0984689872717452</v>
      </c>
      <c r="AD34" s="60">
        <v>0.80000000000000016</v>
      </c>
      <c r="AE34" s="115">
        <v>2.9561924561463386</v>
      </c>
      <c r="AF34" s="60">
        <v>0.80000000000000016</v>
      </c>
      <c r="AG34" s="115">
        <v>2.4184136447335218</v>
      </c>
      <c r="AH34" s="60">
        <v>0.80000000000000016</v>
      </c>
      <c r="AI34" s="115">
        <v>3.4939712675591545</v>
      </c>
      <c r="AJ34" s="60">
        <v>0.80000000000000016</v>
      </c>
      <c r="AK34" s="115" cm="1">
        <f t="array" ref="AK34">test_intlift2_Cma(AJ34,Overall_length,Nose_Length,Headshape,Boattail_Length,Base_Diameter,Meplat_Diameter,Center_of_Gravity)</f>
        <v>3.4954594803184462</v>
      </c>
      <c r="AL34" s="60"/>
      <c r="AM34" s="115"/>
      <c r="AN34" s="196"/>
      <c r="AO34" s="117"/>
      <c r="AP34" s="196"/>
      <c r="AQ34" s="117"/>
      <c r="AR34" s="196"/>
      <c r="AS34" s="117"/>
      <c r="AT34" s="196"/>
      <c r="AU34" s="117"/>
      <c r="AV34" s="196"/>
      <c r="AW34" s="117"/>
      <c r="AX34" s="196"/>
      <c r="AY34" s="117"/>
      <c r="AZ34" s="196"/>
      <c r="BA34" s="117"/>
      <c r="BB34" s="196"/>
      <c r="BC34" s="117"/>
      <c r="BD34" s="196"/>
      <c r="BE34" s="117"/>
      <c r="BF34" s="196"/>
      <c r="BG34" s="117"/>
      <c r="BH34" s="196"/>
      <c r="BI34" s="117"/>
      <c r="BJ34" s="196"/>
      <c r="BK34" s="117"/>
      <c r="BL34" s="196"/>
      <c r="BM34" s="117"/>
      <c r="BN34" s="196"/>
      <c r="BO34" s="117"/>
      <c r="BP34" s="196"/>
      <c r="BQ34" s="117"/>
      <c r="BR34" s="196"/>
      <c r="BS34" s="117"/>
      <c r="BT34" s="196"/>
      <c r="BU34" s="117"/>
      <c r="BV34" s="196"/>
      <c r="BW34" s="117"/>
      <c r="BX34" s="196"/>
      <c r="BY34" s="117"/>
      <c r="BZ34" s="196"/>
      <c r="CA34" s="117"/>
      <c r="CB34" s="196"/>
      <c r="CC34" s="117"/>
      <c r="CD34" s="196"/>
      <c r="CE34" s="117"/>
      <c r="CF34" s="196"/>
      <c r="CG34" s="117"/>
      <c r="CH34" s="196"/>
      <c r="CI34" s="117"/>
      <c r="CJ34" s="196"/>
      <c r="CK34" s="117"/>
      <c r="CL34" s="196"/>
      <c r="CM34" s="117"/>
      <c r="CN34" s="196"/>
      <c r="CO34" s="117"/>
      <c r="CP34" s="196"/>
      <c r="CQ34" s="117"/>
      <c r="CR34" s="196"/>
      <c r="CS34" s="117"/>
      <c r="CT34" s="196"/>
      <c r="CU34" s="117"/>
      <c r="CV34" s="196"/>
      <c r="CW34" s="117"/>
      <c r="CX34" s="196"/>
      <c r="CY34" s="117"/>
      <c r="CZ34" s="196"/>
      <c r="DA34" s="117"/>
      <c r="DB34" s="196"/>
      <c r="DC34" s="117"/>
      <c r="DD34" s="196"/>
      <c r="DE34" s="117"/>
      <c r="DF34" s="196"/>
      <c r="DG34" s="117"/>
      <c r="DH34" s="196"/>
      <c r="DI34" s="117"/>
      <c r="DJ34" s="196"/>
      <c r="DK34" s="117"/>
      <c r="DL34" s="196"/>
      <c r="DM34" s="117"/>
      <c r="DN34" s="196"/>
      <c r="DO34" s="117"/>
      <c r="DP34" s="196"/>
      <c r="DQ34" s="117"/>
      <c r="DR34" s="196"/>
      <c r="DS34" s="117"/>
      <c r="DT34" s="196"/>
      <c r="DU34" s="117"/>
      <c r="DV34" s="196"/>
      <c r="DW34" s="117"/>
      <c r="DX34" s="196"/>
      <c r="DY34" s="117"/>
      <c r="DZ34" s="196"/>
      <c r="EA34" s="117"/>
      <c r="EB34" s="196"/>
      <c r="EC34" s="117"/>
      <c r="ED34" s="196"/>
      <c r="EE34" s="117"/>
      <c r="EF34" s="196"/>
      <c r="EG34" s="117"/>
      <c r="EH34" s="196"/>
      <c r="EI34" s="117"/>
      <c r="EL34" s="12">
        <f t="shared" si="5"/>
        <v>0.80000000000000016</v>
      </c>
      <c r="EM34" s="10">
        <f t="shared" si="6"/>
        <v>3.4954594803184462</v>
      </c>
      <c r="EO34" s="12">
        <f t="shared" si="2"/>
        <v>0.80000000000000016</v>
      </c>
      <c r="EP34" s="10">
        <f t="shared" si="3"/>
        <v>3.4954594803184462</v>
      </c>
      <c r="ER34" s="27">
        <v>0.80000000000000016</v>
      </c>
      <c r="ES34" s="3" cm="1">
        <f t="array" ref="ES34">test_intlift2_Cma(ER34,ES$5,ES$6,ES$7,ES$8,ES$9,ES$10,ES$11)</f>
        <v>3.4939712675591545</v>
      </c>
    </row>
    <row r="35" spans="1:149" x14ac:dyDescent="0.25">
      <c r="K35" s="5">
        <f t="shared" si="7"/>
        <v>18</v>
      </c>
      <c r="L35" s="109"/>
      <c r="M35" s="112"/>
      <c r="N35" s="60"/>
      <c r="O35" s="115"/>
      <c r="P35" s="60">
        <f t="shared" si="8"/>
        <v>0.8500000000000002</v>
      </c>
      <c r="Q35" s="115">
        <f t="shared" si="0"/>
        <v>3.6721328911415396</v>
      </c>
      <c r="R35" s="60">
        <f t="shared" si="9"/>
        <v>0.8500000000000002</v>
      </c>
      <c r="S35" s="115">
        <f t="shared" si="1"/>
        <v>2.4910158599717716</v>
      </c>
      <c r="T35" s="60"/>
      <c r="U35" s="115"/>
      <c r="V35" s="60"/>
      <c r="W35" s="115"/>
      <c r="X35" s="60"/>
      <c r="Y35" s="115"/>
      <c r="Z35" s="60">
        <v>0.8500000000000002</v>
      </c>
      <c r="AA35" s="115">
        <v>3.6635045952247087</v>
      </c>
      <c r="AB35" s="60">
        <v>0.8500000000000002</v>
      </c>
      <c r="AC35" s="115">
        <v>3.239115206258774</v>
      </c>
      <c r="AD35" s="60">
        <v>0.8500000000000002</v>
      </c>
      <c r="AE35" s="115">
        <v>3.0685541204117488</v>
      </c>
      <c r="AF35" s="60">
        <v>0.8500000000000002</v>
      </c>
      <c r="AG35" s="115">
        <v>2.5185701074669673</v>
      </c>
      <c r="AH35" s="60">
        <v>0.8500000000000002</v>
      </c>
      <c r="AI35" s="115">
        <v>3.6185381333565299</v>
      </c>
      <c r="AJ35" s="60">
        <v>0.8500000000000002</v>
      </c>
      <c r="AK35" s="115" cm="1">
        <f t="array" ref="AK35">test_intlift2_Cma(AJ35,Overall_length,Nose_Length,Headshape,Boattail_Length,Base_Diameter,Meplat_Diameter,Center_of_Gravity)</f>
        <v>3.6635045952247087</v>
      </c>
      <c r="AL35" s="60"/>
      <c r="AM35" s="115"/>
      <c r="AN35" s="196"/>
      <c r="AO35" s="117"/>
      <c r="AP35" s="196"/>
      <c r="AQ35" s="117"/>
      <c r="AR35" s="196"/>
      <c r="AS35" s="117"/>
      <c r="AT35" s="196"/>
      <c r="AU35" s="117"/>
      <c r="AV35" s="196"/>
      <c r="AW35" s="117"/>
      <c r="AX35" s="196"/>
      <c r="AY35" s="117"/>
      <c r="AZ35" s="196"/>
      <c r="BA35" s="117"/>
      <c r="BB35" s="196"/>
      <c r="BC35" s="117"/>
      <c r="BD35" s="196"/>
      <c r="BE35" s="117"/>
      <c r="BF35" s="196"/>
      <c r="BG35" s="117"/>
      <c r="BH35" s="196"/>
      <c r="BI35" s="117"/>
      <c r="BJ35" s="196"/>
      <c r="BK35" s="117"/>
      <c r="BL35" s="196"/>
      <c r="BM35" s="117"/>
      <c r="BN35" s="196"/>
      <c r="BO35" s="117"/>
      <c r="BP35" s="196"/>
      <c r="BQ35" s="117"/>
      <c r="BR35" s="196"/>
      <c r="BS35" s="117"/>
      <c r="BT35" s="196"/>
      <c r="BU35" s="117"/>
      <c r="BV35" s="196"/>
      <c r="BW35" s="117"/>
      <c r="BX35" s="196"/>
      <c r="BY35" s="117"/>
      <c r="BZ35" s="196"/>
      <c r="CA35" s="117"/>
      <c r="CB35" s="196"/>
      <c r="CC35" s="117"/>
      <c r="CD35" s="196"/>
      <c r="CE35" s="117"/>
      <c r="CF35" s="196"/>
      <c r="CG35" s="117"/>
      <c r="CH35" s="196"/>
      <c r="CI35" s="117"/>
      <c r="CJ35" s="196"/>
      <c r="CK35" s="117"/>
      <c r="CL35" s="196"/>
      <c r="CM35" s="117"/>
      <c r="CN35" s="196"/>
      <c r="CO35" s="117"/>
      <c r="CP35" s="196"/>
      <c r="CQ35" s="117"/>
      <c r="CR35" s="196"/>
      <c r="CS35" s="117"/>
      <c r="CT35" s="196"/>
      <c r="CU35" s="117"/>
      <c r="CV35" s="196"/>
      <c r="CW35" s="117"/>
      <c r="CX35" s="196"/>
      <c r="CY35" s="117"/>
      <c r="CZ35" s="196"/>
      <c r="DA35" s="117"/>
      <c r="DB35" s="196"/>
      <c r="DC35" s="117"/>
      <c r="DD35" s="196"/>
      <c r="DE35" s="117"/>
      <c r="DF35" s="196"/>
      <c r="DG35" s="117"/>
      <c r="DH35" s="196"/>
      <c r="DI35" s="117"/>
      <c r="DJ35" s="196"/>
      <c r="DK35" s="117"/>
      <c r="DL35" s="196"/>
      <c r="DM35" s="117"/>
      <c r="DN35" s="196"/>
      <c r="DO35" s="117"/>
      <c r="DP35" s="196"/>
      <c r="DQ35" s="117"/>
      <c r="DR35" s="196"/>
      <c r="DS35" s="117"/>
      <c r="DT35" s="196"/>
      <c r="DU35" s="117"/>
      <c r="DV35" s="196"/>
      <c r="DW35" s="117"/>
      <c r="DX35" s="196"/>
      <c r="DY35" s="117"/>
      <c r="DZ35" s="196"/>
      <c r="EA35" s="117"/>
      <c r="EB35" s="196"/>
      <c r="EC35" s="117"/>
      <c r="ED35" s="196"/>
      <c r="EE35" s="117"/>
      <c r="EF35" s="196"/>
      <c r="EG35" s="117"/>
      <c r="EH35" s="196"/>
      <c r="EI35" s="117"/>
      <c r="EL35" s="12">
        <f t="shared" si="5"/>
        <v>0.8500000000000002</v>
      </c>
      <c r="EM35" s="10">
        <f t="shared" si="6"/>
        <v>3.6635045952247087</v>
      </c>
      <c r="EO35" s="12">
        <f t="shared" si="2"/>
        <v>0.8500000000000002</v>
      </c>
      <c r="EP35" s="10">
        <f t="shared" si="3"/>
        <v>3.6635045952247087</v>
      </c>
      <c r="ER35" s="27">
        <v>0.8500000000000002</v>
      </c>
      <c r="ES35" s="3" cm="1">
        <f t="array" ref="ES35">test_intlift2_Cma(ER35,ES$5,ES$6,ES$7,ES$8,ES$9,ES$10,ES$11)</f>
        <v>3.6185381333565299</v>
      </c>
    </row>
    <row r="36" spans="1:149" x14ac:dyDescent="0.25">
      <c r="K36" s="5">
        <f t="shared" si="7"/>
        <v>19</v>
      </c>
      <c r="L36" s="109"/>
      <c r="M36" s="112"/>
      <c r="N36" s="60"/>
      <c r="O36" s="115"/>
      <c r="P36" s="60">
        <f t="shared" si="8"/>
        <v>0.90000000000000024</v>
      </c>
      <c r="Q36" s="115">
        <f t="shared" si="0"/>
        <v>3.6778986498107038</v>
      </c>
      <c r="R36" s="60">
        <f t="shared" si="9"/>
        <v>0.90000000000000024</v>
      </c>
      <c r="S36" s="115">
        <f t="shared" si="1"/>
        <v>2.3949416391773992</v>
      </c>
      <c r="T36" s="60"/>
      <c r="U36" s="115"/>
      <c r="V36" s="60"/>
      <c r="W36" s="115"/>
      <c r="X36" s="60"/>
      <c r="Y36" s="115"/>
      <c r="Z36" s="60">
        <v>0.90000000000000024</v>
      </c>
      <c r="AA36" s="115">
        <v>3.8562258605127808</v>
      </c>
      <c r="AB36" s="60">
        <v>0.90000000000000024</v>
      </c>
      <c r="AC36" s="115">
        <v>3.3906270547649933</v>
      </c>
      <c r="AD36" s="60">
        <v>0.90000000000000024</v>
      </c>
      <c r="AE36" s="115">
        <v>3.1893358894804309</v>
      </c>
      <c r="AF36" s="60">
        <v>0.90000000000000024</v>
      </c>
      <c r="AG36" s="115">
        <v>2.6265781955430314</v>
      </c>
      <c r="AH36" s="60">
        <v>0.90000000000000024</v>
      </c>
      <c r="AI36" s="115">
        <v>3.7520935834178308</v>
      </c>
      <c r="AJ36" s="60">
        <v>0.90000000000000024</v>
      </c>
      <c r="AK36" s="115" cm="1">
        <f t="array" ref="AK36">test_intlift2_Cma(AJ36,Overall_length,Nose_Length,Headshape,Boattail_Length,Base_Diameter,Meplat_Diameter,Center_of_Gravity)</f>
        <v>3.8562258605127808</v>
      </c>
      <c r="AL36" s="60"/>
      <c r="AM36" s="115"/>
      <c r="AN36" s="196"/>
      <c r="AO36" s="117"/>
      <c r="AP36" s="196"/>
      <c r="AQ36" s="117"/>
      <c r="AR36" s="196"/>
      <c r="AS36" s="117"/>
      <c r="AT36" s="196"/>
      <c r="AU36" s="117"/>
      <c r="AV36" s="196"/>
      <c r="AW36" s="117"/>
      <c r="AX36" s="196"/>
      <c r="AY36" s="117"/>
      <c r="AZ36" s="196"/>
      <c r="BA36" s="117"/>
      <c r="BB36" s="196"/>
      <c r="BC36" s="117"/>
      <c r="BD36" s="196"/>
      <c r="BE36" s="117"/>
      <c r="BF36" s="196"/>
      <c r="BG36" s="117"/>
      <c r="BH36" s="196"/>
      <c r="BI36" s="117"/>
      <c r="BJ36" s="196"/>
      <c r="BK36" s="117"/>
      <c r="BL36" s="196"/>
      <c r="BM36" s="117"/>
      <c r="BN36" s="196"/>
      <c r="BO36" s="117"/>
      <c r="BP36" s="196"/>
      <c r="BQ36" s="117"/>
      <c r="BR36" s="196"/>
      <c r="BS36" s="117"/>
      <c r="BT36" s="196"/>
      <c r="BU36" s="117"/>
      <c r="BV36" s="196"/>
      <c r="BW36" s="117"/>
      <c r="BX36" s="196"/>
      <c r="BY36" s="117"/>
      <c r="BZ36" s="196"/>
      <c r="CA36" s="117"/>
      <c r="CB36" s="196"/>
      <c r="CC36" s="117"/>
      <c r="CD36" s="196"/>
      <c r="CE36" s="117"/>
      <c r="CF36" s="196"/>
      <c r="CG36" s="117"/>
      <c r="CH36" s="196"/>
      <c r="CI36" s="117"/>
      <c r="CJ36" s="196"/>
      <c r="CK36" s="117"/>
      <c r="CL36" s="196"/>
      <c r="CM36" s="117"/>
      <c r="CN36" s="196"/>
      <c r="CO36" s="117"/>
      <c r="CP36" s="196"/>
      <c r="CQ36" s="117"/>
      <c r="CR36" s="196"/>
      <c r="CS36" s="117"/>
      <c r="CT36" s="196"/>
      <c r="CU36" s="117"/>
      <c r="CV36" s="196"/>
      <c r="CW36" s="117"/>
      <c r="CX36" s="196"/>
      <c r="CY36" s="117"/>
      <c r="CZ36" s="196"/>
      <c r="DA36" s="117"/>
      <c r="DB36" s="196"/>
      <c r="DC36" s="117"/>
      <c r="DD36" s="196"/>
      <c r="DE36" s="117"/>
      <c r="DF36" s="196"/>
      <c r="DG36" s="117"/>
      <c r="DH36" s="196"/>
      <c r="DI36" s="117"/>
      <c r="DJ36" s="196"/>
      <c r="DK36" s="117"/>
      <c r="DL36" s="196"/>
      <c r="DM36" s="117"/>
      <c r="DN36" s="196"/>
      <c r="DO36" s="117"/>
      <c r="DP36" s="196"/>
      <c r="DQ36" s="117"/>
      <c r="DR36" s="196"/>
      <c r="DS36" s="117"/>
      <c r="DT36" s="196"/>
      <c r="DU36" s="117"/>
      <c r="DV36" s="196"/>
      <c r="DW36" s="117"/>
      <c r="DX36" s="196"/>
      <c r="DY36" s="117"/>
      <c r="DZ36" s="196"/>
      <c r="EA36" s="117"/>
      <c r="EB36" s="196"/>
      <c r="EC36" s="117"/>
      <c r="ED36" s="196"/>
      <c r="EE36" s="117"/>
      <c r="EF36" s="196"/>
      <c r="EG36" s="117"/>
      <c r="EH36" s="196"/>
      <c r="EI36" s="117"/>
      <c r="EL36" s="12">
        <f t="shared" si="5"/>
        <v>0.90000000000000024</v>
      </c>
      <c r="EM36" s="10">
        <f t="shared" si="6"/>
        <v>3.8562258605127808</v>
      </c>
      <c r="EO36" s="12">
        <f t="shared" si="2"/>
        <v>0.90000000000000024</v>
      </c>
      <c r="EP36" s="10">
        <f t="shared" si="3"/>
        <v>3.8562258605127808</v>
      </c>
      <c r="ER36" s="27">
        <v>0.90000000000000024</v>
      </c>
      <c r="ES36" s="3" cm="1">
        <f t="array" ref="ES36">test_intlift2_Cma(ER36,ES$5,ES$6,ES$7,ES$8,ES$9,ES$10,ES$11)</f>
        <v>3.7520935834178308</v>
      </c>
    </row>
    <row r="37" spans="1:149" x14ac:dyDescent="0.25">
      <c r="K37" s="5">
        <f t="shared" si="7"/>
        <v>20</v>
      </c>
      <c r="L37" s="109"/>
      <c r="M37" s="112"/>
      <c r="N37" s="60"/>
      <c r="O37" s="115"/>
      <c r="P37" s="60">
        <f t="shared" si="8"/>
        <v>0.95000000000000029</v>
      </c>
      <c r="Q37" s="115">
        <f t="shared" si="0"/>
        <v>3.6616020819218553</v>
      </c>
      <c r="R37" s="60">
        <f t="shared" si="9"/>
        <v>0.95000000000000029</v>
      </c>
      <c r="S37" s="115">
        <f t="shared" si="1"/>
        <v>2.3085758843937416</v>
      </c>
      <c r="T37" s="60"/>
      <c r="U37" s="115"/>
      <c r="V37" s="60"/>
      <c r="W37" s="115"/>
      <c r="X37" s="60"/>
      <c r="Y37" s="115"/>
      <c r="Z37" s="60">
        <v>0.95000000000000029</v>
      </c>
      <c r="AA37" s="115">
        <v>4.142521470882671</v>
      </c>
      <c r="AB37" s="60">
        <v>0.95000000000000029</v>
      </c>
      <c r="AC37" s="115">
        <v>3.6606390691213697</v>
      </c>
      <c r="AD37" s="60">
        <v>0.95000000000000029</v>
      </c>
      <c r="AE37" s="115">
        <v>3.3041740399351589</v>
      </c>
      <c r="AF37" s="60">
        <v>0.95000000000000029</v>
      </c>
      <c r="AG37" s="115">
        <v>2.729606234869479</v>
      </c>
      <c r="AH37" s="60">
        <v>0.95000000000000029</v>
      </c>
      <c r="AI37" s="115">
        <v>3.878741845000838</v>
      </c>
      <c r="AJ37" s="60">
        <v>0.95000000000000029</v>
      </c>
      <c r="AK37" s="115" cm="1">
        <f t="array" ref="AK37">test_intlift2_Cma(AJ37,Overall_length,Nose_Length,Headshape,Boattail_Length,Base_Diameter,Meplat_Diameter,Center_of_Gravity)</f>
        <v>4.142521470882671</v>
      </c>
      <c r="AL37" s="60"/>
      <c r="AM37" s="115"/>
      <c r="AN37" s="196"/>
      <c r="AO37" s="117"/>
      <c r="AP37" s="196"/>
      <c r="AQ37" s="117"/>
      <c r="AR37" s="196"/>
      <c r="AS37" s="117"/>
      <c r="AT37" s="196"/>
      <c r="AU37" s="117"/>
      <c r="AV37" s="196"/>
      <c r="AW37" s="117"/>
      <c r="AX37" s="196"/>
      <c r="AY37" s="117"/>
      <c r="AZ37" s="196"/>
      <c r="BA37" s="117"/>
      <c r="BB37" s="196"/>
      <c r="BC37" s="117"/>
      <c r="BD37" s="196"/>
      <c r="BE37" s="117"/>
      <c r="BF37" s="196"/>
      <c r="BG37" s="117"/>
      <c r="BH37" s="196"/>
      <c r="BI37" s="117"/>
      <c r="BJ37" s="196"/>
      <c r="BK37" s="117"/>
      <c r="BL37" s="196"/>
      <c r="BM37" s="117"/>
      <c r="BN37" s="196"/>
      <c r="BO37" s="117"/>
      <c r="BP37" s="196"/>
      <c r="BQ37" s="117"/>
      <c r="BR37" s="196"/>
      <c r="BS37" s="117"/>
      <c r="BT37" s="196"/>
      <c r="BU37" s="117"/>
      <c r="BV37" s="196"/>
      <c r="BW37" s="117"/>
      <c r="BX37" s="196"/>
      <c r="BY37" s="117"/>
      <c r="BZ37" s="196"/>
      <c r="CA37" s="117"/>
      <c r="CB37" s="196"/>
      <c r="CC37" s="117"/>
      <c r="CD37" s="196"/>
      <c r="CE37" s="117"/>
      <c r="CF37" s="196"/>
      <c r="CG37" s="117"/>
      <c r="CH37" s="196"/>
      <c r="CI37" s="117"/>
      <c r="CJ37" s="196"/>
      <c r="CK37" s="117"/>
      <c r="CL37" s="196"/>
      <c r="CM37" s="117"/>
      <c r="CN37" s="196"/>
      <c r="CO37" s="117"/>
      <c r="CP37" s="196"/>
      <c r="CQ37" s="117"/>
      <c r="CR37" s="196"/>
      <c r="CS37" s="117"/>
      <c r="CT37" s="196"/>
      <c r="CU37" s="117"/>
      <c r="CV37" s="196"/>
      <c r="CW37" s="117"/>
      <c r="CX37" s="196"/>
      <c r="CY37" s="117"/>
      <c r="CZ37" s="196"/>
      <c r="DA37" s="117"/>
      <c r="DB37" s="196"/>
      <c r="DC37" s="117"/>
      <c r="DD37" s="196"/>
      <c r="DE37" s="117"/>
      <c r="DF37" s="196"/>
      <c r="DG37" s="117"/>
      <c r="DH37" s="196"/>
      <c r="DI37" s="117"/>
      <c r="DJ37" s="196"/>
      <c r="DK37" s="117"/>
      <c r="DL37" s="196"/>
      <c r="DM37" s="117"/>
      <c r="DN37" s="196"/>
      <c r="DO37" s="117"/>
      <c r="DP37" s="196"/>
      <c r="DQ37" s="117"/>
      <c r="DR37" s="196"/>
      <c r="DS37" s="117"/>
      <c r="DT37" s="196"/>
      <c r="DU37" s="117"/>
      <c r="DV37" s="196"/>
      <c r="DW37" s="117"/>
      <c r="DX37" s="196"/>
      <c r="DY37" s="117"/>
      <c r="DZ37" s="196"/>
      <c r="EA37" s="117"/>
      <c r="EB37" s="196"/>
      <c r="EC37" s="117"/>
      <c r="ED37" s="196"/>
      <c r="EE37" s="117"/>
      <c r="EF37" s="196"/>
      <c r="EG37" s="117"/>
      <c r="EH37" s="196"/>
      <c r="EI37" s="117"/>
      <c r="EL37" s="12">
        <f t="shared" si="5"/>
        <v>0.95000000000000029</v>
      </c>
      <c r="EM37" s="10">
        <f t="shared" si="6"/>
        <v>4.142521470882671</v>
      </c>
      <c r="EO37" s="12">
        <f t="shared" si="2"/>
        <v>0.95000000000000029</v>
      </c>
      <c r="EP37" s="10">
        <f t="shared" si="3"/>
        <v>4.142521470882671</v>
      </c>
      <c r="ER37" s="27">
        <v>0.95000000000000029</v>
      </c>
      <c r="ES37" s="3" cm="1">
        <f t="array" ref="ES37">test_intlift2_Cma(ER37,ES$5,ES$6,ES$7,ES$8,ES$9,ES$10,ES$11)</f>
        <v>3.878741845000838</v>
      </c>
    </row>
    <row r="38" spans="1:149" x14ac:dyDescent="0.25">
      <c r="K38" s="5">
        <f t="shared" si="7"/>
        <v>21</v>
      </c>
      <c r="L38" s="109"/>
      <c r="M38" s="112"/>
      <c r="N38" s="60"/>
      <c r="O38" s="115"/>
      <c r="P38" s="60">
        <f t="shared" si="8"/>
        <v>1.0000000000000002</v>
      </c>
      <c r="Q38" s="115">
        <f t="shared" si="0"/>
        <v>3.6246348311990007</v>
      </c>
      <c r="R38" s="60">
        <f t="shared" si="9"/>
        <v>1.0000000000000002</v>
      </c>
      <c r="S38" s="115">
        <f t="shared" si="1"/>
        <v>2.2341977370127832</v>
      </c>
      <c r="T38" s="60"/>
      <c r="U38" s="115"/>
      <c r="V38" s="60"/>
      <c r="W38" s="115"/>
      <c r="X38" s="60"/>
      <c r="Y38" s="115"/>
      <c r="Z38" s="60">
        <v>1.0000000000000002</v>
      </c>
      <c r="AA38" s="115">
        <v>3.9383016446897936</v>
      </c>
      <c r="AB38" s="60">
        <v>1.0000000000000002</v>
      </c>
      <c r="AC38" s="115">
        <v>3.43909902634072</v>
      </c>
      <c r="AD38" s="60">
        <v>1.0000000000000002</v>
      </c>
      <c r="AE38" s="115">
        <v>3.2583054217722118</v>
      </c>
      <c r="AF38" s="60">
        <v>1.0000000000000002</v>
      </c>
      <c r="AG38" s="115">
        <v>2.7136774924004579</v>
      </c>
      <c r="AH38" s="60">
        <v>1.0000000000000002</v>
      </c>
      <c r="AI38" s="115">
        <v>3.8029333511439662</v>
      </c>
      <c r="AJ38" s="60">
        <v>1.0000000000000002</v>
      </c>
      <c r="AK38" s="115" cm="1">
        <f t="array" ref="AK38">test_intlift2_Cma(AJ38,Overall_length,Nose_Length,Headshape,Boattail_Length,Base_Diameter,Meplat_Diameter,Center_of_Gravity)</f>
        <v>3.9383016446897936</v>
      </c>
      <c r="AL38" s="60"/>
      <c r="AM38" s="115"/>
      <c r="AN38" s="196"/>
      <c r="AO38" s="117"/>
      <c r="AP38" s="196"/>
      <c r="AQ38" s="117"/>
      <c r="AR38" s="196"/>
      <c r="AS38" s="117"/>
      <c r="AT38" s="196"/>
      <c r="AU38" s="117"/>
      <c r="AV38" s="196"/>
      <c r="AW38" s="117"/>
      <c r="AX38" s="196"/>
      <c r="AY38" s="117"/>
      <c r="AZ38" s="196"/>
      <c r="BA38" s="117"/>
      <c r="BB38" s="196"/>
      <c r="BC38" s="117"/>
      <c r="BD38" s="196"/>
      <c r="BE38" s="117"/>
      <c r="BF38" s="196"/>
      <c r="BG38" s="117"/>
      <c r="BH38" s="196"/>
      <c r="BI38" s="117"/>
      <c r="BJ38" s="196"/>
      <c r="BK38" s="117"/>
      <c r="BL38" s="196"/>
      <c r="BM38" s="117"/>
      <c r="BN38" s="196"/>
      <c r="BO38" s="117"/>
      <c r="BP38" s="196"/>
      <c r="BQ38" s="117"/>
      <c r="BR38" s="196"/>
      <c r="BS38" s="117"/>
      <c r="BT38" s="196"/>
      <c r="BU38" s="117"/>
      <c r="BV38" s="196"/>
      <c r="BW38" s="117"/>
      <c r="BX38" s="196"/>
      <c r="BY38" s="117"/>
      <c r="BZ38" s="196"/>
      <c r="CA38" s="117"/>
      <c r="CB38" s="196"/>
      <c r="CC38" s="117"/>
      <c r="CD38" s="196"/>
      <c r="CE38" s="117"/>
      <c r="CF38" s="196"/>
      <c r="CG38" s="117"/>
      <c r="CH38" s="196"/>
      <c r="CI38" s="117"/>
      <c r="CJ38" s="196"/>
      <c r="CK38" s="117"/>
      <c r="CL38" s="196"/>
      <c r="CM38" s="117"/>
      <c r="CN38" s="196"/>
      <c r="CO38" s="117"/>
      <c r="CP38" s="196"/>
      <c r="CQ38" s="117"/>
      <c r="CR38" s="196"/>
      <c r="CS38" s="117"/>
      <c r="CT38" s="196"/>
      <c r="CU38" s="117"/>
      <c r="CV38" s="196"/>
      <c r="CW38" s="117"/>
      <c r="CX38" s="196"/>
      <c r="CY38" s="117"/>
      <c r="CZ38" s="196"/>
      <c r="DA38" s="117"/>
      <c r="DB38" s="196"/>
      <c r="DC38" s="117"/>
      <c r="DD38" s="196"/>
      <c r="DE38" s="117"/>
      <c r="DF38" s="196"/>
      <c r="DG38" s="117"/>
      <c r="DH38" s="196"/>
      <c r="DI38" s="117"/>
      <c r="DJ38" s="196"/>
      <c r="DK38" s="117"/>
      <c r="DL38" s="196"/>
      <c r="DM38" s="117"/>
      <c r="DN38" s="196"/>
      <c r="DO38" s="117"/>
      <c r="DP38" s="196"/>
      <c r="DQ38" s="117"/>
      <c r="DR38" s="196"/>
      <c r="DS38" s="117"/>
      <c r="DT38" s="196"/>
      <c r="DU38" s="117"/>
      <c r="DV38" s="196"/>
      <c r="DW38" s="117"/>
      <c r="DX38" s="196"/>
      <c r="DY38" s="117"/>
      <c r="DZ38" s="196"/>
      <c r="EA38" s="117"/>
      <c r="EB38" s="196"/>
      <c r="EC38" s="117"/>
      <c r="ED38" s="196"/>
      <c r="EE38" s="117"/>
      <c r="EF38" s="196"/>
      <c r="EG38" s="117"/>
      <c r="EH38" s="196"/>
      <c r="EI38" s="117"/>
      <c r="EL38" s="12">
        <f t="shared" si="5"/>
        <v>1.0000000000000002</v>
      </c>
      <c r="EM38" s="10">
        <f t="shared" si="6"/>
        <v>3.9383016446897936</v>
      </c>
      <c r="EO38" s="12">
        <f t="shared" si="2"/>
        <v>1.0000000000000002</v>
      </c>
      <c r="EP38" s="10">
        <f t="shared" si="3"/>
        <v>3.9383016446897936</v>
      </c>
      <c r="ER38" s="27">
        <v>1.0000000000000002</v>
      </c>
      <c r="ES38" s="3" cm="1">
        <f t="array" ref="ES38">test_intlift2_Cma(ER38,ES$5,ES$6,ES$7,ES$8,ES$9,ES$10,ES$11)</f>
        <v>3.8029333511439662</v>
      </c>
    </row>
    <row r="39" spans="1:149" x14ac:dyDescent="0.25">
      <c r="K39" s="5">
        <f t="shared" si="7"/>
        <v>22</v>
      </c>
      <c r="L39" s="109"/>
      <c r="M39" s="112"/>
      <c r="N39" s="60"/>
      <c r="O39" s="115"/>
      <c r="P39" s="60">
        <f t="shared" si="8"/>
        <v>1.0500000000000003</v>
      </c>
      <c r="Q39" s="115">
        <f t="shared" si="0"/>
        <v>3.570078633409854</v>
      </c>
      <c r="R39" s="60">
        <f t="shared" si="9"/>
        <v>1.0500000000000003</v>
      </c>
      <c r="S39" s="115">
        <f t="shared" si="1"/>
        <v>2.172661321316669</v>
      </c>
      <c r="T39" s="60"/>
      <c r="U39" s="115"/>
      <c r="V39" s="60"/>
      <c r="W39" s="115"/>
      <c r="X39" s="60"/>
      <c r="Y39" s="115"/>
      <c r="Z39" s="60">
        <v>1.0500000000000003</v>
      </c>
      <c r="AA39" s="115">
        <v>3.7095718050152398</v>
      </c>
      <c r="AB39" s="60">
        <v>1.0500000000000003</v>
      </c>
      <c r="AC39" s="115">
        <v>3.2010033355350465</v>
      </c>
      <c r="AD39" s="60">
        <v>1.0500000000000003</v>
      </c>
      <c r="AE39" s="115">
        <v>3.096744387323024</v>
      </c>
      <c r="AF39" s="60">
        <v>1.0500000000000003</v>
      </c>
      <c r="AG39" s="115">
        <v>2.5583941097129466</v>
      </c>
      <c r="AH39" s="60">
        <v>1.0500000000000003</v>
      </c>
      <c r="AI39" s="115">
        <v>3.6350946649331015</v>
      </c>
      <c r="AJ39" s="60">
        <v>1.0500000000000003</v>
      </c>
      <c r="AK39" s="115" cm="1">
        <f t="array" ref="AK39">test_intlift2_Cma(AJ39,Overall_length,Nose_Length,Headshape,Boattail_Length,Base_Diameter,Meplat_Diameter,Center_of_Gravity)</f>
        <v>3.7095718050152398</v>
      </c>
      <c r="AL39" s="60"/>
      <c r="AM39" s="115"/>
      <c r="AN39" s="196"/>
      <c r="AO39" s="117"/>
      <c r="AP39" s="196"/>
      <c r="AQ39" s="117"/>
      <c r="AR39" s="196"/>
      <c r="AS39" s="117"/>
      <c r="AT39" s="196"/>
      <c r="AU39" s="117"/>
      <c r="AV39" s="196"/>
      <c r="AW39" s="117"/>
      <c r="AX39" s="196"/>
      <c r="AY39" s="117"/>
      <c r="AZ39" s="196"/>
      <c r="BA39" s="117"/>
      <c r="BB39" s="196"/>
      <c r="BC39" s="117"/>
      <c r="BD39" s="196"/>
      <c r="BE39" s="117"/>
      <c r="BF39" s="196"/>
      <c r="BG39" s="117"/>
      <c r="BH39" s="196"/>
      <c r="BI39" s="117"/>
      <c r="BJ39" s="196"/>
      <c r="BK39" s="117"/>
      <c r="BL39" s="196"/>
      <c r="BM39" s="117"/>
      <c r="BN39" s="196"/>
      <c r="BO39" s="117"/>
      <c r="BP39" s="196"/>
      <c r="BQ39" s="117"/>
      <c r="BR39" s="196"/>
      <c r="BS39" s="117"/>
      <c r="BT39" s="196"/>
      <c r="BU39" s="117"/>
      <c r="BV39" s="196"/>
      <c r="BW39" s="117"/>
      <c r="BX39" s="196"/>
      <c r="BY39" s="117"/>
      <c r="BZ39" s="196"/>
      <c r="CA39" s="117"/>
      <c r="CB39" s="196"/>
      <c r="CC39" s="117"/>
      <c r="CD39" s="196"/>
      <c r="CE39" s="117"/>
      <c r="CF39" s="196"/>
      <c r="CG39" s="117"/>
      <c r="CH39" s="196"/>
      <c r="CI39" s="117"/>
      <c r="CJ39" s="196"/>
      <c r="CK39" s="117"/>
      <c r="CL39" s="196"/>
      <c r="CM39" s="117"/>
      <c r="CN39" s="196"/>
      <c r="CO39" s="117"/>
      <c r="CP39" s="196"/>
      <c r="CQ39" s="117"/>
      <c r="CR39" s="196"/>
      <c r="CS39" s="117"/>
      <c r="CT39" s="196"/>
      <c r="CU39" s="117"/>
      <c r="CV39" s="196"/>
      <c r="CW39" s="117"/>
      <c r="CX39" s="196"/>
      <c r="CY39" s="117"/>
      <c r="CZ39" s="196"/>
      <c r="DA39" s="117"/>
      <c r="DB39" s="196"/>
      <c r="DC39" s="117"/>
      <c r="DD39" s="196"/>
      <c r="DE39" s="117"/>
      <c r="DF39" s="196"/>
      <c r="DG39" s="117"/>
      <c r="DH39" s="196"/>
      <c r="DI39" s="117"/>
      <c r="DJ39" s="196"/>
      <c r="DK39" s="117"/>
      <c r="DL39" s="196"/>
      <c r="DM39" s="117"/>
      <c r="DN39" s="196"/>
      <c r="DO39" s="117"/>
      <c r="DP39" s="196"/>
      <c r="DQ39" s="117"/>
      <c r="DR39" s="196"/>
      <c r="DS39" s="117"/>
      <c r="DT39" s="196"/>
      <c r="DU39" s="117"/>
      <c r="DV39" s="196"/>
      <c r="DW39" s="117"/>
      <c r="DX39" s="196"/>
      <c r="DY39" s="117"/>
      <c r="DZ39" s="196"/>
      <c r="EA39" s="117"/>
      <c r="EB39" s="196"/>
      <c r="EC39" s="117"/>
      <c r="ED39" s="196"/>
      <c r="EE39" s="117"/>
      <c r="EF39" s="196"/>
      <c r="EG39" s="117"/>
      <c r="EH39" s="196"/>
      <c r="EI39" s="117"/>
      <c r="EL39" s="12">
        <f t="shared" si="5"/>
        <v>1.0500000000000003</v>
      </c>
      <c r="EM39" s="10">
        <f t="shared" si="6"/>
        <v>3.7095718050152398</v>
      </c>
      <c r="EO39" s="12">
        <f t="shared" si="2"/>
        <v>1.0500000000000003</v>
      </c>
      <c r="EP39" s="10">
        <f t="shared" si="3"/>
        <v>3.7095718050152398</v>
      </c>
      <c r="ER39" s="27">
        <v>1.0500000000000003</v>
      </c>
      <c r="ES39" s="3" cm="1">
        <f t="array" ref="ES39">test_intlift2_Cma(ER39,ES$5,ES$6,ES$7,ES$8,ES$9,ES$10,ES$11)</f>
        <v>3.6350946649331015</v>
      </c>
    </row>
    <row r="40" spans="1:149" x14ac:dyDescent="0.25">
      <c r="C40" s="29" t="s">
        <v>424</v>
      </c>
      <c r="D40">
        <v>0.88800000000000001</v>
      </c>
      <c r="K40" s="5">
        <f t="shared" si="7"/>
        <v>23</v>
      </c>
      <c r="L40" s="109"/>
      <c r="M40" s="112"/>
      <c r="N40" s="60"/>
      <c r="O40" s="115"/>
      <c r="P40" s="60">
        <f t="shared" si="8"/>
        <v>1.1000000000000003</v>
      </c>
      <c r="Q40" s="115">
        <f t="shared" si="0"/>
        <v>3.5022812536028174</v>
      </c>
      <c r="R40" s="60">
        <f t="shared" si="9"/>
        <v>1.1000000000000003</v>
      </c>
      <c r="S40" s="115">
        <f t="shared" si="1"/>
        <v>2.1236514119310708</v>
      </c>
      <c r="T40" s="60"/>
      <c r="U40" s="115"/>
      <c r="V40" s="60"/>
      <c r="W40" s="115"/>
      <c r="X40" s="60"/>
      <c r="Y40" s="115"/>
      <c r="Z40" s="60">
        <v>1.1000000000000003</v>
      </c>
      <c r="AA40" s="115">
        <v>3.5719055388306251</v>
      </c>
      <c r="AB40" s="60">
        <v>1.1000000000000003</v>
      </c>
      <c r="AC40" s="115">
        <v>3.0452570782425727</v>
      </c>
      <c r="AD40" s="60">
        <v>1.1000000000000003</v>
      </c>
      <c r="AE40" s="115">
        <v>3.0100069310197584</v>
      </c>
      <c r="AF40" s="60">
        <v>1.1000000000000003</v>
      </c>
      <c r="AG40" s="115">
        <v>2.4777813429731839</v>
      </c>
      <c r="AH40" s="60">
        <v>1.1000000000000003</v>
      </c>
      <c r="AI40" s="115">
        <v>3.5422325190663329</v>
      </c>
      <c r="AJ40" s="60">
        <v>1.1000000000000003</v>
      </c>
      <c r="AK40" s="115" cm="1">
        <f t="array" ref="AK40">test_intlift2_Cma(AJ40,Overall_length,Nose_Length,Headshape,Boattail_Length,Base_Diameter,Meplat_Diameter,Center_of_Gravity)</f>
        <v>3.5719055388306251</v>
      </c>
      <c r="AL40" s="60"/>
      <c r="AM40" s="115"/>
      <c r="AN40" s="196"/>
      <c r="AO40" s="117"/>
      <c r="AP40" s="196"/>
      <c r="AQ40" s="117"/>
      <c r="AR40" s="196"/>
      <c r="AS40" s="117"/>
      <c r="AT40" s="196"/>
      <c r="AU40" s="117"/>
      <c r="AV40" s="196"/>
      <c r="AW40" s="117"/>
      <c r="AX40" s="196"/>
      <c r="AY40" s="117"/>
      <c r="AZ40" s="196"/>
      <c r="BA40" s="117"/>
      <c r="BB40" s="196"/>
      <c r="BC40" s="117"/>
      <c r="BD40" s="196"/>
      <c r="BE40" s="117"/>
      <c r="BF40" s="196"/>
      <c r="BG40" s="117"/>
      <c r="BH40" s="196"/>
      <c r="BI40" s="117"/>
      <c r="BJ40" s="196"/>
      <c r="BK40" s="117"/>
      <c r="BL40" s="196"/>
      <c r="BM40" s="117"/>
      <c r="BN40" s="196"/>
      <c r="BO40" s="117"/>
      <c r="BP40" s="196"/>
      <c r="BQ40" s="117"/>
      <c r="BR40" s="196"/>
      <c r="BS40" s="117"/>
      <c r="BT40" s="196"/>
      <c r="BU40" s="117"/>
      <c r="BV40" s="196"/>
      <c r="BW40" s="117"/>
      <c r="BX40" s="196"/>
      <c r="BY40" s="117"/>
      <c r="BZ40" s="196"/>
      <c r="CA40" s="117"/>
      <c r="CB40" s="196"/>
      <c r="CC40" s="117"/>
      <c r="CD40" s="196"/>
      <c r="CE40" s="117"/>
      <c r="CF40" s="196"/>
      <c r="CG40" s="117"/>
      <c r="CH40" s="196"/>
      <c r="CI40" s="117"/>
      <c r="CJ40" s="196"/>
      <c r="CK40" s="117"/>
      <c r="CL40" s="196"/>
      <c r="CM40" s="117"/>
      <c r="CN40" s="196"/>
      <c r="CO40" s="117"/>
      <c r="CP40" s="196"/>
      <c r="CQ40" s="117"/>
      <c r="CR40" s="196"/>
      <c r="CS40" s="117"/>
      <c r="CT40" s="196"/>
      <c r="CU40" s="117"/>
      <c r="CV40" s="196"/>
      <c r="CW40" s="117"/>
      <c r="CX40" s="196"/>
      <c r="CY40" s="117"/>
      <c r="CZ40" s="196"/>
      <c r="DA40" s="117"/>
      <c r="DB40" s="196"/>
      <c r="DC40" s="117"/>
      <c r="DD40" s="196"/>
      <c r="DE40" s="117"/>
      <c r="DF40" s="196"/>
      <c r="DG40" s="117"/>
      <c r="DH40" s="196"/>
      <c r="DI40" s="117"/>
      <c r="DJ40" s="196"/>
      <c r="DK40" s="117"/>
      <c r="DL40" s="196"/>
      <c r="DM40" s="117"/>
      <c r="DN40" s="196"/>
      <c r="DO40" s="117"/>
      <c r="DP40" s="196"/>
      <c r="DQ40" s="117"/>
      <c r="DR40" s="196"/>
      <c r="DS40" s="117"/>
      <c r="DT40" s="196"/>
      <c r="DU40" s="117"/>
      <c r="DV40" s="196"/>
      <c r="DW40" s="117"/>
      <c r="DX40" s="196"/>
      <c r="DY40" s="117"/>
      <c r="DZ40" s="196"/>
      <c r="EA40" s="117"/>
      <c r="EB40" s="196"/>
      <c r="EC40" s="117"/>
      <c r="ED40" s="196"/>
      <c r="EE40" s="117"/>
      <c r="EF40" s="196"/>
      <c r="EG40" s="117"/>
      <c r="EH40" s="196"/>
      <c r="EI40" s="117"/>
      <c r="EL40" s="12">
        <f t="shared" si="5"/>
        <v>1.1000000000000003</v>
      </c>
      <c r="EM40" s="10">
        <f t="shared" si="6"/>
        <v>3.5719055388306251</v>
      </c>
      <c r="EO40" s="12">
        <f t="shared" si="2"/>
        <v>1.1000000000000003</v>
      </c>
      <c r="EP40" s="10">
        <f t="shared" si="3"/>
        <v>3.5719055388306251</v>
      </c>
      <c r="ER40" s="27">
        <v>1.1000000000000003</v>
      </c>
      <c r="ES40" s="3" cm="1">
        <f t="array" ref="ES40">test_intlift2_Cma(ER40,ES$5,ES$6,ES$7,ES$8,ES$9,ES$10,ES$11)</f>
        <v>3.5422325190663329</v>
      </c>
    </row>
    <row r="41" spans="1:149" x14ac:dyDescent="0.25">
      <c r="C41" s="29" t="s">
        <v>70</v>
      </c>
      <c r="D41">
        <v>4.9710000000000001</v>
      </c>
      <c r="K41" s="5">
        <f t="shared" si="7"/>
        <v>24</v>
      </c>
      <c r="L41" s="109"/>
      <c r="M41" s="112"/>
      <c r="N41" s="60"/>
      <c r="O41" s="115"/>
      <c r="P41" s="60">
        <f t="shared" si="8"/>
        <v>1.1500000000000004</v>
      </c>
      <c r="Q41" s="115">
        <f t="shared" si="0"/>
        <v>3.4262854583817468</v>
      </c>
      <c r="R41" s="60">
        <f t="shared" si="9"/>
        <v>1.1500000000000004</v>
      </c>
      <c r="S41" s="115">
        <f t="shared" si="1"/>
        <v>2.0860190720810214</v>
      </c>
      <c r="T41" s="60"/>
      <c r="U41" s="115"/>
      <c r="V41" s="60"/>
      <c r="W41" s="115"/>
      <c r="X41" s="60"/>
      <c r="Y41" s="115"/>
      <c r="Z41" s="60">
        <v>1.1500000000000004</v>
      </c>
      <c r="AA41" s="115">
        <v>3.5031067334012342</v>
      </c>
      <c r="AB41" s="60">
        <v>1.1500000000000004</v>
      </c>
      <c r="AC41" s="115">
        <v>2.9538949135320562</v>
      </c>
      <c r="AD41" s="60">
        <v>1.1500000000000004</v>
      </c>
      <c r="AE41" s="115">
        <v>2.971733948819411</v>
      </c>
      <c r="AF41" s="60">
        <v>1.1500000000000004</v>
      </c>
      <c r="AG41" s="115">
        <v>2.4391300903966053</v>
      </c>
      <c r="AH41" s="60">
        <v>1.1500000000000004</v>
      </c>
      <c r="AI41" s="115">
        <v>3.5043378072422171</v>
      </c>
      <c r="AJ41" s="60">
        <v>1.1500000000000004</v>
      </c>
      <c r="AK41" s="115" cm="1">
        <f t="array" ref="AK41">test_intlift2_Cma(AJ41,Overall_length,Nose_Length,Headshape,Boattail_Length,Base_Diameter,Meplat_Diameter,Center_of_Gravity)</f>
        <v>3.5031067334012342</v>
      </c>
      <c r="AL41" s="60"/>
      <c r="AM41" s="115"/>
      <c r="AN41" s="196"/>
      <c r="AO41" s="117"/>
      <c r="AP41" s="196"/>
      <c r="AQ41" s="117"/>
      <c r="AR41" s="196"/>
      <c r="AS41" s="117"/>
      <c r="AT41" s="196"/>
      <c r="AU41" s="117"/>
      <c r="AV41" s="196"/>
      <c r="AW41" s="117"/>
      <c r="AX41" s="196"/>
      <c r="AY41" s="117"/>
      <c r="AZ41" s="196"/>
      <c r="BA41" s="117"/>
      <c r="BB41" s="196"/>
      <c r="BC41" s="117"/>
      <c r="BD41" s="196"/>
      <c r="BE41" s="117"/>
      <c r="BF41" s="196"/>
      <c r="BG41" s="117"/>
      <c r="BH41" s="196"/>
      <c r="BI41" s="117"/>
      <c r="BJ41" s="196"/>
      <c r="BK41" s="117"/>
      <c r="BL41" s="196"/>
      <c r="BM41" s="117"/>
      <c r="BN41" s="196"/>
      <c r="BO41" s="117"/>
      <c r="BP41" s="196"/>
      <c r="BQ41" s="117"/>
      <c r="BR41" s="196"/>
      <c r="BS41" s="117"/>
      <c r="BT41" s="196"/>
      <c r="BU41" s="117"/>
      <c r="BV41" s="196"/>
      <c r="BW41" s="117"/>
      <c r="BX41" s="196"/>
      <c r="BY41" s="117"/>
      <c r="BZ41" s="196"/>
      <c r="CA41" s="117"/>
      <c r="CB41" s="196"/>
      <c r="CC41" s="117"/>
      <c r="CD41" s="196"/>
      <c r="CE41" s="117"/>
      <c r="CF41" s="196"/>
      <c r="CG41" s="117"/>
      <c r="CH41" s="196"/>
      <c r="CI41" s="117"/>
      <c r="CJ41" s="196"/>
      <c r="CK41" s="117"/>
      <c r="CL41" s="196"/>
      <c r="CM41" s="117"/>
      <c r="CN41" s="196"/>
      <c r="CO41" s="117"/>
      <c r="CP41" s="196"/>
      <c r="CQ41" s="117"/>
      <c r="CR41" s="196"/>
      <c r="CS41" s="117"/>
      <c r="CT41" s="196"/>
      <c r="CU41" s="117"/>
      <c r="CV41" s="196"/>
      <c r="CW41" s="117"/>
      <c r="CX41" s="196"/>
      <c r="CY41" s="117"/>
      <c r="CZ41" s="196"/>
      <c r="DA41" s="117"/>
      <c r="DB41" s="196"/>
      <c r="DC41" s="117"/>
      <c r="DD41" s="196"/>
      <c r="DE41" s="117"/>
      <c r="DF41" s="196"/>
      <c r="DG41" s="117"/>
      <c r="DH41" s="196"/>
      <c r="DI41" s="117"/>
      <c r="DJ41" s="196"/>
      <c r="DK41" s="117"/>
      <c r="DL41" s="196"/>
      <c r="DM41" s="117"/>
      <c r="DN41" s="196"/>
      <c r="DO41" s="117"/>
      <c r="DP41" s="196"/>
      <c r="DQ41" s="117"/>
      <c r="DR41" s="196"/>
      <c r="DS41" s="117"/>
      <c r="DT41" s="196"/>
      <c r="DU41" s="117"/>
      <c r="DV41" s="196"/>
      <c r="DW41" s="117"/>
      <c r="DX41" s="196"/>
      <c r="DY41" s="117"/>
      <c r="DZ41" s="196"/>
      <c r="EA41" s="117"/>
      <c r="EB41" s="196"/>
      <c r="EC41" s="117"/>
      <c r="ED41" s="196"/>
      <c r="EE41" s="117"/>
      <c r="EF41" s="196"/>
      <c r="EG41" s="117"/>
      <c r="EH41" s="196"/>
      <c r="EI41" s="117"/>
      <c r="EL41" s="3">
        <f t="shared" si="5"/>
        <v>1.1500000000000004</v>
      </c>
      <c r="EM41" s="10">
        <f t="shared" si="6"/>
        <v>3.5031067334012342</v>
      </c>
      <c r="EO41" s="12">
        <f t="shared" si="2"/>
        <v>1.1500000000000004</v>
      </c>
      <c r="EP41" s="10">
        <f t="shared" si="3"/>
        <v>3.5031067334012342</v>
      </c>
      <c r="ER41" s="27">
        <v>1.1500000000000004</v>
      </c>
      <c r="ES41" s="3" cm="1">
        <f t="array" ref="ES41">test_intlift2_Cma(ER41,ES$5,ES$6,ES$7,ES$8,ES$9,ES$10,ES$11)</f>
        <v>3.5043378072422171</v>
      </c>
    </row>
    <row r="42" spans="1:149" x14ac:dyDescent="0.25">
      <c r="C42" s="29" t="s">
        <v>71</v>
      </c>
      <c r="D42">
        <v>3.9340000000000002</v>
      </c>
      <c r="K42" s="5">
        <f t="shared" si="7"/>
        <v>25</v>
      </c>
      <c r="L42" s="109"/>
      <c r="M42" s="112"/>
      <c r="N42" s="60"/>
      <c r="O42" s="115"/>
      <c r="P42" s="60">
        <f t="shared" si="8"/>
        <v>1.2000000000000004</v>
      </c>
      <c r="Q42" s="115">
        <f t="shared" si="0"/>
        <v>3.3472148359620562</v>
      </c>
      <c r="R42" s="60">
        <f t="shared" si="9"/>
        <v>1.2000000000000004</v>
      </c>
      <c r="S42" s="115">
        <f t="shared" si="1"/>
        <v>2.0581275583532017</v>
      </c>
      <c r="T42" s="60"/>
      <c r="U42" s="115"/>
      <c r="V42" s="60"/>
      <c r="W42" s="115"/>
      <c r="X42" s="60"/>
      <c r="Y42" s="115"/>
      <c r="Z42" s="60">
        <v>1.2000000000000004</v>
      </c>
      <c r="AA42" s="115">
        <v>3.5381197535559306</v>
      </c>
      <c r="AB42" s="60">
        <v>1.2000000000000004</v>
      </c>
      <c r="AC42" s="115">
        <v>2.9309423547729416</v>
      </c>
      <c r="AD42" s="60">
        <v>1.2000000000000004</v>
      </c>
      <c r="AE42" s="115">
        <v>3.0324573850397325</v>
      </c>
      <c r="AF42" s="60">
        <v>1.2000000000000004</v>
      </c>
      <c r="AG42" s="115">
        <v>2.4874843925880286</v>
      </c>
      <c r="AH42" s="60">
        <v>1.2000000000000004</v>
      </c>
      <c r="AI42" s="115">
        <v>3.5774303774914369</v>
      </c>
      <c r="AJ42" s="60">
        <v>1.2000000000000004</v>
      </c>
      <c r="AK42" s="115" cm="1">
        <f t="array" ref="AK42">test_intlift2_Cma(AJ42,Overall_length,Nose_Length,Headshape,Boattail_Length,Base_Diameter,Meplat_Diameter,Center_of_Gravity)</f>
        <v>3.5381197535559306</v>
      </c>
      <c r="AL42" s="60"/>
      <c r="AM42" s="115"/>
      <c r="AN42" s="196"/>
      <c r="AO42" s="117"/>
      <c r="AP42" s="196"/>
      <c r="AQ42" s="117"/>
      <c r="AR42" s="196"/>
      <c r="AS42" s="117"/>
      <c r="AT42" s="196"/>
      <c r="AU42" s="117"/>
      <c r="AV42" s="196"/>
      <c r="AW42" s="117"/>
      <c r="AX42" s="196"/>
      <c r="AY42" s="117"/>
      <c r="AZ42" s="196"/>
      <c r="BA42" s="117"/>
      <c r="BB42" s="196"/>
      <c r="BC42" s="117"/>
      <c r="BD42" s="196"/>
      <c r="BE42" s="117"/>
      <c r="BF42" s="196"/>
      <c r="BG42" s="117"/>
      <c r="BH42" s="196"/>
      <c r="BI42" s="117"/>
      <c r="BJ42" s="196"/>
      <c r="BK42" s="117"/>
      <c r="BL42" s="196"/>
      <c r="BM42" s="117"/>
      <c r="BN42" s="196"/>
      <c r="BO42" s="117"/>
      <c r="BP42" s="196"/>
      <c r="BQ42" s="117"/>
      <c r="BR42" s="196"/>
      <c r="BS42" s="117"/>
      <c r="BT42" s="196"/>
      <c r="BU42" s="117"/>
      <c r="BV42" s="196"/>
      <c r="BW42" s="117"/>
      <c r="BX42" s="196"/>
      <c r="BY42" s="117"/>
      <c r="BZ42" s="196"/>
      <c r="CA42" s="117"/>
      <c r="CB42" s="196"/>
      <c r="CC42" s="117"/>
      <c r="CD42" s="196"/>
      <c r="CE42" s="117"/>
      <c r="CF42" s="196"/>
      <c r="CG42" s="117"/>
      <c r="CH42" s="196"/>
      <c r="CI42" s="117"/>
      <c r="CJ42" s="196"/>
      <c r="CK42" s="117"/>
      <c r="CL42" s="196"/>
      <c r="CM42" s="117"/>
      <c r="CN42" s="196"/>
      <c r="CO42" s="117"/>
      <c r="CP42" s="196"/>
      <c r="CQ42" s="117"/>
      <c r="CR42" s="196"/>
      <c r="CS42" s="117"/>
      <c r="CT42" s="196"/>
      <c r="CU42" s="117"/>
      <c r="CV42" s="196"/>
      <c r="CW42" s="117"/>
      <c r="CX42" s="196"/>
      <c r="CY42" s="117"/>
      <c r="CZ42" s="196"/>
      <c r="DA42" s="117"/>
      <c r="DB42" s="196"/>
      <c r="DC42" s="117"/>
      <c r="DD42" s="196"/>
      <c r="DE42" s="117"/>
      <c r="DF42" s="196"/>
      <c r="DG42" s="117"/>
      <c r="DH42" s="196"/>
      <c r="DI42" s="117"/>
      <c r="DJ42" s="196"/>
      <c r="DK42" s="117"/>
      <c r="DL42" s="196"/>
      <c r="DM42" s="117"/>
      <c r="DN42" s="196"/>
      <c r="DO42" s="117"/>
      <c r="DP42" s="196"/>
      <c r="DQ42" s="117"/>
      <c r="DR42" s="196"/>
      <c r="DS42" s="117"/>
      <c r="DT42" s="196"/>
      <c r="DU42" s="117"/>
      <c r="DV42" s="196"/>
      <c r="DW42" s="117"/>
      <c r="DX42" s="196"/>
      <c r="DY42" s="117"/>
      <c r="DZ42" s="196"/>
      <c r="EA42" s="117"/>
      <c r="EB42" s="196"/>
      <c r="EC42" s="117"/>
      <c r="ED42" s="196"/>
      <c r="EE42" s="117"/>
      <c r="EF42" s="196"/>
      <c r="EG42" s="117"/>
      <c r="EH42" s="196"/>
      <c r="EI42" s="117"/>
      <c r="EL42" s="3">
        <f t="shared" si="5"/>
        <v>1.2000000000000004</v>
      </c>
      <c r="EM42" s="10">
        <f t="shared" si="6"/>
        <v>3.5381197535559306</v>
      </c>
      <c r="EO42" s="12">
        <f t="shared" si="2"/>
        <v>1.2000000000000004</v>
      </c>
      <c r="EP42" s="10">
        <f t="shared" si="3"/>
        <v>3.5381197535559306</v>
      </c>
      <c r="ER42" s="27">
        <v>1.2000000000000004</v>
      </c>
      <c r="ES42" s="3" cm="1">
        <f t="array" ref="ES42">test_intlift2_Cma(ER42,ES$5,ES$6,ES$7,ES$8,ES$9,ES$10,ES$11)</f>
        <v>3.5774303774914369</v>
      </c>
    </row>
    <row r="43" spans="1:149" x14ac:dyDescent="0.25">
      <c r="C43" s="29" t="s">
        <v>64</v>
      </c>
      <c r="D43">
        <v>0.41499999999999998</v>
      </c>
      <c r="K43" s="5">
        <f t="shared" si="7"/>
        <v>26</v>
      </c>
      <c r="L43" s="109"/>
      <c r="M43" s="112"/>
      <c r="N43" s="60"/>
      <c r="O43" s="115"/>
      <c r="P43" s="60">
        <f t="shared" si="8"/>
        <v>1.2500000000000004</v>
      </c>
      <c r="Q43" s="115">
        <f t="shared" si="0"/>
        <v>3.2697191870108719</v>
      </c>
      <c r="R43" s="60">
        <f t="shared" si="9"/>
        <v>1.2500000000000004</v>
      </c>
      <c r="S43" s="115">
        <f t="shared" si="1"/>
        <v>2.0381558437931648</v>
      </c>
      <c r="T43" s="60"/>
      <c r="U43" s="115"/>
      <c r="V43" s="60"/>
      <c r="W43" s="115"/>
      <c r="X43" s="60"/>
      <c r="Y43" s="115"/>
      <c r="Z43" s="60">
        <v>1.2500000000000004</v>
      </c>
      <c r="AA43" s="115">
        <v>3.5267233565011984</v>
      </c>
      <c r="AB43" s="60">
        <v>1.2500000000000004</v>
      </c>
      <c r="AC43" s="115">
        <v>2.9240027453410087</v>
      </c>
      <c r="AD43" s="60">
        <v>1.2500000000000004</v>
      </c>
      <c r="AE43" s="115">
        <v>3.0366884658903146</v>
      </c>
      <c r="AF43" s="60">
        <v>1.2500000000000004</v>
      </c>
      <c r="AG43" s="115">
        <v>2.4839578731140386</v>
      </c>
      <c r="AH43" s="60">
        <v>1.2500000000000004</v>
      </c>
      <c r="AI43" s="115">
        <v>3.5894190586665919</v>
      </c>
      <c r="AJ43" s="60">
        <v>1.2500000000000004</v>
      </c>
      <c r="AK43" s="115" cm="1">
        <f t="array" ref="AK43">test_intlift2_Cma(AJ43,Overall_length,Nose_Length,Headshape,Boattail_Length,Base_Diameter,Meplat_Diameter,Center_of_Gravity)</f>
        <v>3.5267233565011984</v>
      </c>
      <c r="AL43" s="60"/>
      <c r="AM43" s="115"/>
      <c r="AN43" s="196"/>
      <c r="AO43" s="117"/>
      <c r="AP43" s="196"/>
      <c r="AQ43" s="117"/>
      <c r="AR43" s="196"/>
      <c r="AS43" s="117"/>
      <c r="AT43" s="196"/>
      <c r="AU43" s="117"/>
      <c r="AV43" s="196"/>
      <c r="AW43" s="117"/>
      <c r="AX43" s="196"/>
      <c r="AY43" s="117"/>
      <c r="AZ43" s="196"/>
      <c r="BA43" s="117"/>
      <c r="BB43" s="196"/>
      <c r="BC43" s="117"/>
      <c r="BD43" s="196"/>
      <c r="BE43" s="117"/>
      <c r="BF43" s="196"/>
      <c r="BG43" s="117"/>
      <c r="BH43" s="196"/>
      <c r="BI43" s="117"/>
      <c r="BJ43" s="196"/>
      <c r="BK43" s="117"/>
      <c r="BL43" s="196"/>
      <c r="BM43" s="117"/>
      <c r="BN43" s="196"/>
      <c r="BO43" s="117"/>
      <c r="BP43" s="196"/>
      <c r="BQ43" s="117"/>
      <c r="BR43" s="196"/>
      <c r="BS43" s="117"/>
      <c r="BT43" s="196"/>
      <c r="BU43" s="117"/>
      <c r="BV43" s="196"/>
      <c r="BW43" s="117"/>
      <c r="BX43" s="196"/>
      <c r="BY43" s="117"/>
      <c r="BZ43" s="196"/>
      <c r="CA43" s="117"/>
      <c r="CB43" s="196"/>
      <c r="CC43" s="117"/>
      <c r="CD43" s="196"/>
      <c r="CE43" s="117"/>
      <c r="CF43" s="196"/>
      <c r="CG43" s="117"/>
      <c r="CH43" s="196"/>
      <c r="CI43" s="117"/>
      <c r="CJ43" s="196"/>
      <c r="CK43" s="117"/>
      <c r="CL43" s="196"/>
      <c r="CM43" s="117"/>
      <c r="CN43" s="196"/>
      <c r="CO43" s="117"/>
      <c r="CP43" s="196"/>
      <c r="CQ43" s="117"/>
      <c r="CR43" s="196"/>
      <c r="CS43" s="117"/>
      <c r="CT43" s="196"/>
      <c r="CU43" s="117"/>
      <c r="CV43" s="196"/>
      <c r="CW43" s="117"/>
      <c r="CX43" s="196"/>
      <c r="CY43" s="117"/>
      <c r="CZ43" s="196"/>
      <c r="DA43" s="117"/>
      <c r="DB43" s="196"/>
      <c r="DC43" s="117"/>
      <c r="DD43" s="196"/>
      <c r="DE43" s="117"/>
      <c r="DF43" s="196"/>
      <c r="DG43" s="117"/>
      <c r="DH43" s="196"/>
      <c r="DI43" s="117"/>
      <c r="DJ43" s="196"/>
      <c r="DK43" s="117"/>
      <c r="DL43" s="196"/>
      <c r="DM43" s="117"/>
      <c r="DN43" s="196"/>
      <c r="DO43" s="117"/>
      <c r="DP43" s="196"/>
      <c r="DQ43" s="117"/>
      <c r="DR43" s="196"/>
      <c r="DS43" s="117"/>
      <c r="DT43" s="196"/>
      <c r="DU43" s="117"/>
      <c r="DV43" s="196"/>
      <c r="DW43" s="117"/>
      <c r="DX43" s="196"/>
      <c r="DY43" s="117"/>
      <c r="DZ43" s="196"/>
      <c r="EA43" s="117"/>
      <c r="EB43" s="196"/>
      <c r="EC43" s="117"/>
      <c r="ED43" s="196"/>
      <c r="EE43" s="117"/>
      <c r="EF43" s="196"/>
      <c r="EG43" s="117"/>
      <c r="EH43" s="196"/>
      <c r="EI43" s="117"/>
      <c r="EL43" s="3">
        <f t="shared" si="5"/>
        <v>1.2500000000000004</v>
      </c>
      <c r="EM43" s="10">
        <f t="shared" si="6"/>
        <v>3.5267233565011984</v>
      </c>
      <c r="EO43" s="12">
        <f t="shared" si="2"/>
        <v>1.2500000000000004</v>
      </c>
      <c r="EP43" s="10">
        <f t="shared" si="3"/>
        <v>3.5267233565011984</v>
      </c>
      <c r="ER43" s="27">
        <v>1.2500000000000004</v>
      </c>
      <c r="ES43" s="3" cm="1">
        <f t="array" ref="ES43">test_intlift2_Cma(ER43,ES$5,ES$6,ES$7,ES$8,ES$9,ES$10,ES$11)</f>
        <v>3.5894190586665919</v>
      </c>
    </row>
    <row r="44" spans="1:149" x14ac:dyDescent="0.25">
      <c r="K44" s="5">
        <f t="shared" si="7"/>
        <v>27</v>
      </c>
      <c r="L44" s="109"/>
      <c r="M44" s="112"/>
      <c r="N44" s="60"/>
      <c r="O44" s="115"/>
      <c r="P44" s="60">
        <f t="shared" si="8"/>
        <v>1.3000000000000005</v>
      </c>
      <c r="Q44" s="115">
        <f t="shared" si="0"/>
        <v>3.1975595000785697</v>
      </c>
      <c r="R44" s="60">
        <f t="shared" si="9"/>
        <v>1.3000000000000005</v>
      </c>
      <c r="S44" s="115">
        <f t="shared" si="1"/>
        <v>2.0243294167323924</v>
      </c>
      <c r="T44" s="60"/>
      <c r="U44" s="115"/>
      <c r="V44" s="60"/>
      <c r="W44" s="115"/>
      <c r="X44" s="60"/>
      <c r="Y44" s="115"/>
      <c r="Z44" s="60">
        <v>1.3000000000000005</v>
      </c>
      <c r="AA44" s="115">
        <v>3.5185111600618955</v>
      </c>
      <c r="AB44" s="60">
        <v>1.3000000000000005</v>
      </c>
      <c r="AC44" s="115">
        <v>2.9205964513732652</v>
      </c>
      <c r="AD44" s="60">
        <v>1.3000000000000005</v>
      </c>
      <c r="AE44" s="115">
        <v>3.0406260362728181</v>
      </c>
      <c r="AF44" s="60">
        <v>1.3000000000000005</v>
      </c>
      <c r="AG44" s="115">
        <v>2.480675988620578</v>
      </c>
      <c r="AH44" s="60">
        <v>1.3000000000000005</v>
      </c>
      <c r="AI44" s="115">
        <v>3.6005760839250582</v>
      </c>
      <c r="AJ44" s="60">
        <v>1.3000000000000005</v>
      </c>
      <c r="AK44" s="115" cm="1">
        <f t="array" ref="AK44">test_intlift2_Cma(AJ44,Overall_length,Nose_Length,Headshape,Boattail_Length,Base_Diameter,Meplat_Diameter,Center_of_Gravity)</f>
        <v>3.5185111600618955</v>
      </c>
      <c r="AL44" s="60"/>
      <c r="AM44" s="115"/>
      <c r="AN44" s="196"/>
      <c r="AO44" s="117"/>
      <c r="AP44" s="196"/>
      <c r="AQ44" s="117"/>
      <c r="AR44" s="196"/>
      <c r="AS44" s="117"/>
      <c r="AT44" s="196"/>
      <c r="AU44" s="117"/>
      <c r="AV44" s="196"/>
      <c r="AW44" s="117"/>
      <c r="AX44" s="196"/>
      <c r="AY44" s="117"/>
      <c r="AZ44" s="196"/>
      <c r="BA44" s="117"/>
      <c r="BB44" s="196"/>
      <c r="BC44" s="117"/>
      <c r="BD44" s="196"/>
      <c r="BE44" s="117"/>
      <c r="BF44" s="196"/>
      <c r="BG44" s="117"/>
      <c r="BH44" s="196"/>
      <c r="BI44" s="117"/>
      <c r="BJ44" s="196"/>
      <c r="BK44" s="117"/>
      <c r="BL44" s="196"/>
      <c r="BM44" s="117"/>
      <c r="BN44" s="196"/>
      <c r="BO44" s="117"/>
      <c r="BP44" s="196"/>
      <c r="BQ44" s="117"/>
      <c r="BR44" s="196"/>
      <c r="BS44" s="117"/>
      <c r="BT44" s="196"/>
      <c r="BU44" s="117"/>
      <c r="BV44" s="196"/>
      <c r="BW44" s="117"/>
      <c r="BX44" s="196"/>
      <c r="BY44" s="117"/>
      <c r="BZ44" s="196"/>
      <c r="CA44" s="117"/>
      <c r="CB44" s="196"/>
      <c r="CC44" s="117"/>
      <c r="CD44" s="196"/>
      <c r="CE44" s="117"/>
      <c r="CF44" s="196"/>
      <c r="CG44" s="117"/>
      <c r="CH44" s="196"/>
      <c r="CI44" s="117"/>
      <c r="CJ44" s="196"/>
      <c r="CK44" s="117"/>
      <c r="CL44" s="196"/>
      <c r="CM44" s="117"/>
      <c r="CN44" s="196"/>
      <c r="CO44" s="117"/>
      <c r="CP44" s="196"/>
      <c r="CQ44" s="117"/>
      <c r="CR44" s="196"/>
      <c r="CS44" s="117"/>
      <c r="CT44" s="196"/>
      <c r="CU44" s="117"/>
      <c r="CV44" s="196"/>
      <c r="CW44" s="117"/>
      <c r="CX44" s="196"/>
      <c r="CY44" s="117"/>
      <c r="CZ44" s="196"/>
      <c r="DA44" s="117"/>
      <c r="DB44" s="196"/>
      <c r="DC44" s="117"/>
      <c r="DD44" s="196"/>
      <c r="DE44" s="117"/>
      <c r="DF44" s="196"/>
      <c r="DG44" s="117"/>
      <c r="DH44" s="196"/>
      <c r="DI44" s="117"/>
      <c r="DJ44" s="196"/>
      <c r="DK44" s="117"/>
      <c r="DL44" s="196"/>
      <c r="DM44" s="117"/>
      <c r="DN44" s="196"/>
      <c r="DO44" s="117"/>
      <c r="DP44" s="196"/>
      <c r="DQ44" s="117"/>
      <c r="DR44" s="196"/>
      <c r="DS44" s="117"/>
      <c r="DT44" s="196"/>
      <c r="DU44" s="117"/>
      <c r="DV44" s="196"/>
      <c r="DW44" s="117"/>
      <c r="DX44" s="196"/>
      <c r="DY44" s="117"/>
      <c r="DZ44" s="196"/>
      <c r="EA44" s="117"/>
      <c r="EB44" s="196"/>
      <c r="EC44" s="117"/>
      <c r="ED44" s="196"/>
      <c r="EE44" s="117"/>
      <c r="EF44" s="196"/>
      <c r="EG44" s="117"/>
      <c r="EH44" s="196"/>
      <c r="EI44" s="117"/>
      <c r="EL44" s="3">
        <f t="shared" si="5"/>
        <v>1.3000000000000005</v>
      </c>
      <c r="EM44" s="10">
        <f t="shared" si="6"/>
        <v>3.5185111600618955</v>
      </c>
      <c r="EO44" s="12">
        <f t="shared" si="2"/>
        <v>1.3000000000000005</v>
      </c>
      <c r="EP44" s="10">
        <f t="shared" si="3"/>
        <v>3.5185111600618955</v>
      </c>
      <c r="ER44" s="27">
        <v>1.3000000000000005</v>
      </c>
      <c r="ES44" s="3" cm="1">
        <f t="array" ref="ES44">test_intlift2_Cma(ER44,ES$5,ES$6,ES$7,ES$8,ES$9,ES$10,ES$11)</f>
        <v>3.6005760839250582</v>
      </c>
    </row>
    <row r="45" spans="1:149" x14ac:dyDescent="0.25">
      <c r="K45" s="5">
        <f t="shared" si="7"/>
        <v>28</v>
      </c>
      <c r="L45" s="109"/>
      <c r="M45" s="112"/>
      <c r="N45" s="60"/>
      <c r="O45" s="115"/>
      <c r="P45" s="60">
        <f t="shared" si="8"/>
        <v>1.3500000000000005</v>
      </c>
      <c r="Q45" s="115">
        <f t="shared" si="0"/>
        <v>3.1333759921774131</v>
      </c>
      <c r="R45" s="60">
        <f t="shared" si="9"/>
        <v>1.3500000000000005</v>
      </c>
      <c r="S45" s="115">
        <f t="shared" si="1"/>
        <v>2.0150693314918695</v>
      </c>
      <c r="T45" s="60"/>
      <c r="U45" s="115"/>
      <c r="V45" s="60"/>
      <c r="W45" s="115"/>
      <c r="X45" s="60"/>
      <c r="Y45" s="115"/>
      <c r="Z45" s="60">
        <v>1.3500000000000005</v>
      </c>
      <c r="AA45" s="115">
        <v>3.5126082743807117</v>
      </c>
      <c r="AB45" s="60">
        <v>1.3500000000000005</v>
      </c>
      <c r="AC45" s="115">
        <v>2.9197714649536417</v>
      </c>
      <c r="AD45" s="60">
        <v>1.3500000000000005</v>
      </c>
      <c r="AE45" s="115">
        <v>3.0443484811221309</v>
      </c>
      <c r="AF45" s="60">
        <v>1.3500000000000005</v>
      </c>
      <c r="AG45" s="115">
        <v>2.4775734068653374</v>
      </c>
      <c r="AH45" s="60">
        <v>1.3500000000000005</v>
      </c>
      <c r="AI45" s="115">
        <v>3.6111235553789247</v>
      </c>
      <c r="AJ45" s="60">
        <v>1.3500000000000005</v>
      </c>
      <c r="AK45" s="115" cm="1">
        <f t="array" ref="AK45">test_intlift2_Cma(AJ45,Overall_length,Nose_Length,Headshape,Boattail_Length,Base_Diameter,Meplat_Diameter,Center_of_Gravity)</f>
        <v>3.5126082743807117</v>
      </c>
      <c r="AL45" s="60"/>
      <c r="AM45" s="115"/>
      <c r="AN45" s="196"/>
      <c r="AO45" s="117"/>
      <c r="AP45" s="196"/>
      <c r="AQ45" s="117"/>
      <c r="AR45" s="196"/>
      <c r="AS45" s="117"/>
      <c r="AT45" s="196"/>
      <c r="AU45" s="117"/>
      <c r="AV45" s="196"/>
      <c r="AW45" s="117"/>
      <c r="AX45" s="196"/>
      <c r="AY45" s="117"/>
      <c r="AZ45" s="196"/>
      <c r="BA45" s="117"/>
      <c r="BB45" s="196"/>
      <c r="BC45" s="117"/>
      <c r="BD45" s="196"/>
      <c r="BE45" s="117"/>
      <c r="BF45" s="196"/>
      <c r="BG45" s="117"/>
      <c r="BH45" s="196"/>
      <c r="BI45" s="117"/>
      <c r="BJ45" s="196"/>
      <c r="BK45" s="117"/>
      <c r="BL45" s="196"/>
      <c r="BM45" s="117"/>
      <c r="BN45" s="196"/>
      <c r="BO45" s="117"/>
      <c r="BP45" s="196"/>
      <c r="BQ45" s="117"/>
      <c r="BR45" s="196"/>
      <c r="BS45" s="117"/>
      <c r="BT45" s="196"/>
      <c r="BU45" s="117"/>
      <c r="BV45" s="196"/>
      <c r="BW45" s="117"/>
      <c r="BX45" s="196"/>
      <c r="BY45" s="117"/>
      <c r="BZ45" s="196"/>
      <c r="CA45" s="117"/>
      <c r="CB45" s="196"/>
      <c r="CC45" s="117"/>
      <c r="CD45" s="196"/>
      <c r="CE45" s="117"/>
      <c r="CF45" s="196"/>
      <c r="CG45" s="117"/>
      <c r="CH45" s="196"/>
      <c r="CI45" s="117"/>
      <c r="CJ45" s="196"/>
      <c r="CK45" s="117"/>
      <c r="CL45" s="196"/>
      <c r="CM45" s="117"/>
      <c r="CN45" s="196"/>
      <c r="CO45" s="117"/>
      <c r="CP45" s="196"/>
      <c r="CQ45" s="117"/>
      <c r="CR45" s="196"/>
      <c r="CS45" s="117"/>
      <c r="CT45" s="196"/>
      <c r="CU45" s="117"/>
      <c r="CV45" s="196"/>
      <c r="CW45" s="117"/>
      <c r="CX45" s="196"/>
      <c r="CY45" s="117"/>
      <c r="CZ45" s="196"/>
      <c r="DA45" s="117"/>
      <c r="DB45" s="196"/>
      <c r="DC45" s="117"/>
      <c r="DD45" s="196"/>
      <c r="DE45" s="117"/>
      <c r="DF45" s="196"/>
      <c r="DG45" s="117"/>
      <c r="DH45" s="196"/>
      <c r="DI45" s="117"/>
      <c r="DJ45" s="196"/>
      <c r="DK45" s="117"/>
      <c r="DL45" s="196"/>
      <c r="DM45" s="117"/>
      <c r="DN45" s="196"/>
      <c r="DO45" s="117"/>
      <c r="DP45" s="196"/>
      <c r="DQ45" s="117"/>
      <c r="DR45" s="196"/>
      <c r="DS45" s="117"/>
      <c r="DT45" s="196"/>
      <c r="DU45" s="117"/>
      <c r="DV45" s="196"/>
      <c r="DW45" s="117"/>
      <c r="DX45" s="196"/>
      <c r="DY45" s="117"/>
      <c r="DZ45" s="196"/>
      <c r="EA45" s="117"/>
      <c r="EB45" s="196"/>
      <c r="EC45" s="117"/>
      <c r="ED45" s="196"/>
      <c r="EE45" s="117"/>
      <c r="EF45" s="196"/>
      <c r="EG45" s="117"/>
      <c r="EH45" s="196"/>
      <c r="EI45" s="117"/>
      <c r="EL45" s="3">
        <f t="shared" si="5"/>
        <v>1.3500000000000005</v>
      </c>
      <c r="EM45" s="10">
        <f t="shared" si="6"/>
        <v>3.5126082743807117</v>
      </c>
      <c r="EO45" s="12">
        <f t="shared" si="2"/>
        <v>1.3500000000000005</v>
      </c>
      <c r="EP45" s="10">
        <f t="shared" si="3"/>
        <v>3.5126082743807117</v>
      </c>
      <c r="ER45" s="27">
        <v>1.3500000000000005</v>
      </c>
      <c r="ES45" s="3" cm="1">
        <f t="array" ref="ES45">test_intlift2_Cma(ER45,ES$5,ES$6,ES$7,ES$8,ES$9,ES$10,ES$11)</f>
        <v>3.6111235553789247</v>
      </c>
    </row>
    <row r="46" spans="1:149" x14ac:dyDescent="0.25">
      <c r="B46" s="133" t="s">
        <v>72</v>
      </c>
      <c r="C46" s="133" t="s">
        <v>73</v>
      </c>
      <c r="D46" s="133" t="s">
        <v>74</v>
      </c>
      <c r="E46">
        <f>100*MAX(E47:E61)</f>
        <v>9.0949032705486488</v>
      </c>
      <c r="F46">
        <f>10000*SUM(F47:F61)</f>
        <v>675.37583687595293</v>
      </c>
      <c r="K46" s="5">
        <f t="shared" si="7"/>
        <v>29</v>
      </c>
      <c r="L46" s="109"/>
      <c r="M46" s="112"/>
      <c r="N46" s="60"/>
      <c r="O46" s="115"/>
      <c r="P46" s="60">
        <f t="shared" si="8"/>
        <v>1.4000000000000006</v>
      </c>
      <c r="Q46" s="115">
        <f t="shared" si="0"/>
        <v>3.078642725376052</v>
      </c>
      <c r="R46" s="60">
        <f t="shared" si="9"/>
        <v>1.4000000000000006</v>
      </c>
      <c r="S46" s="115">
        <f t="shared" si="1"/>
        <v>2.009066672516064</v>
      </c>
      <c r="T46" s="60"/>
      <c r="U46" s="115"/>
      <c r="V46" s="60"/>
      <c r="W46" s="115"/>
      <c r="X46" s="60"/>
      <c r="Y46" s="115"/>
      <c r="Z46" s="60">
        <v>1.4000000000000006</v>
      </c>
      <c r="AA46" s="115">
        <v>3.5084302928093991</v>
      </c>
      <c r="AB46" s="60">
        <v>1.4000000000000006</v>
      </c>
      <c r="AC46" s="115">
        <v>2.9208787008689363</v>
      </c>
      <c r="AD46" s="60">
        <v>1.4000000000000006</v>
      </c>
      <c r="AE46" s="115">
        <v>3.047906055154542</v>
      </c>
      <c r="AF46" s="60">
        <v>1.4000000000000006</v>
      </c>
      <c r="AG46" s="115">
        <v>2.4746082415686899</v>
      </c>
      <c r="AH46" s="60">
        <v>1.4000000000000006</v>
      </c>
      <c r="AI46" s="115">
        <v>3.6212038687403942</v>
      </c>
      <c r="AJ46" s="60">
        <v>1.4000000000000006</v>
      </c>
      <c r="AK46" s="115" cm="1">
        <f t="array" ref="AK46">test_intlift2_Cma(AJ46,Overall_length,Nose_Length,Headshape,Boattail_Length,Base_Diameter,Meplat_Diameter,Center_of_Gravity)</f>
        <v>3.5084302928093991</v>
      </c>
      <c r="AL46" s="60"/>
      <c r="AM46" s="115"/>
      <c r="AN46" s="196"/>
      <c r="AO46" s="117"/>
      <c r="AP46" s="196"/>
      <c r="AQ46" s="117"/>
      <c r="AR46" s="196"/>
      <c r="AS46" s="117"/>
      <c r="AT46" s="196"/>
      <c r="AU46" s="117"/>
      <c r="AV46" s="196"/>
      <c r="AW46" s="117"/>
      <c r="AX46" s="196"/>
      <c r="AY46" s="117"/>
      <c r="AZ46" s="196"/>
      <c r="BA46" s="117"/>
      <c r="BB46" s="196"/>
      <c r="BC46" s="117"/>
      <c r="BD46" s="196"/>
      <c r="BE46" s="117"/>
      <c r="BF46" s="196"/>
      <c r="BG46" s="117"/>
      <c r="BH46" s="196"/>
      <c r="BI46" s="117"/>
      <c r="BJ46" s="196"/>
      <c r="BK46" s="117"/>
      <c r="BL46" s="196"/>
      <c r="BM46" s="117"/>
      <c r="BN46" s="196"/>
      <c r="BO46" s="117"/>
      <c r="BP46" s="196"/>
      <c r="BQ46" s="117"/>
      <c r="BR46" s="196"/>
      <c r="BS46" s="117"/>
      <c r="BT46" s="196"/>
      <c r="BU46" s="117"/>
      <c r="BV46" s="196"/>
      <c r="BW46" s="117"/>
      <c r="BX46" s="196"/>
      <c r="BY46" s="117"/>
      <c r="BZ46" s="196"/>
      <c r="CA46" s="117"/>
      <c r="CB46" s="196"/>
      <c r="CC46" s="117"/>
      <c r="CD46" s="196"/>
      <c r="CE46" s="117"/>
      <c r="CF46" s="196"/>
      <c r="CG46" s="117"/>
      <c r="CH46" s="196"/>
      <c r="CI46" s="117"/>
      <c r="CJ46" s="196"/>
      <c r="CK46" s="117"/>
      <c r="CL46" s="196"/>
      <c r="CM46" s="117"/>
      <c r="CN46" s="196"/>
      <c r="CO46" s="117"/>
      <c r="CP46" s="196"/>
      <c r="CQ46" s="117"/>
      <c r="CR46" s="196"/>
      <c r="CS46" s="117"/>
      <c r="CT46" s="196"/>
      <c r="CU46" s="117"/>
      <c r="CV46" s="196"/>
      <c r="CW46" s="117"/>
      <c r="CX46" s="196"/>
      <c r="CY46" s="117"/>
      <c r="CZ46" s="196"/>
      <c r="DA46" s="117"/>
      <c r="DB46" s="196"/>
      <c r="DC46" s="117"/>
      <c r="DD46" s="196"/>
      <c r="DE46" s="117"/>
      <c r="DF46" s="196"/>
      <c r="DG46" s="117"/>
      <c r="DH46" s="196"/>
      <c r="DI46" s="117"/>
      <c r="DJ46" s="196"/>
      <c r="DK46" s="117"/>
      <c r="DL46" s="196"/>
      <c r="DM46" s="117"/>
      <c r="DN46" s="196"/>
      <c r="DO46" s="117"/>
      <c r="DP46" s="196"/>
      <c r="DQ46" s="117"/>
      <c r="DR46" s="196"/>
      <c r="DS46" s="117"/>
      <c r="DT46" s="196"/>
      <c r="DU46" s="117"/>
      <c r="DV46" s="196"/>
      <c r="DW46" s="117"/>
      <c r="DX46" s="196"/>
      <c r="DY46" s="117"/>
      <c r="DZ46" s="196"/>
      <c r="EA46" s="117"/>
      <c r="EB46" s="196"/>
      <c r="EC46" s="117"/>
      <c r="ED46" s="196"/>
      <c r="EE46" s="117"/>
      <c r="EF46" s="196"/>
      <c r="EG46" s="117"/>
      <c r="EH46" s="196"/>
      <c r="EI46" s="117"/>
      <c r="EL46" s="3">
        <f t="shared" si="5"/>
        <v>1.4000000000000006</v>
      </c>
      <c r="EM46" s="10">
        <f t="shared" si="6"/>
        <v>3.5084302928093991</v>
      </c>
      <c r="EO46" s="12">
        <f t="shared" si="2"/>
        <v>1.4000000000000006</v>
      </c>
      <c r="EP46" s="10">
        <f t="shared" si="3"/>
        <v>3.5084302928093991</v>
      </c>
      <c r="ER46" s="27">
        <v>1.4000000000000006</v>
      </c>
      <c r="ES46" s="3" cm="1">
        <f t="array" ref="ES46">test_intlift2_Cma(ER46,ES$5,ES$6,ES$7,ES$8,ES$9,ES$10,ES$11)</f>
        <v>3.6212038687403942</v>
      </c>
    </row>
    <row r="47" spans="1:149" x14ac:dyDescent="0.25">
      <c r="A47" s="3" cm="1">
        <f t="array" ref="A47">Cma_fun(B47,2)</f>
        <v>4.18</v>
      </c>
      <c r="B47" s="133">
        <v>0.32</v>
      </c>
      <c r="C47" s="133">
        <v>4.18</v>
      </c>
      <c r="D47" s="3">
        <f t="shared" ref="D47:D61" si="10">D$42+(D$41-D$42)*EXP(  - (((B47-D$40)/D$43) ^ 2)  )</f>
        <v>4.0933043903989974</v>
      </c>
      <c r="E47">
        <f>ABS(C47-D47)</f>
        <v>8.669560960100231E-2</v>
      </c>
      <c r="F47">
        <f>E47^2</f>
        <v>7.5161287240894043E-3</v>
      </c>
      <c r="K47" s="5">
        <f t="shared" si="7"/>
        <v>30</v>
      </c>
      <c r="L47" s="109"/>
      <c r="M47" s="112"/>
      <c r="N47" s="60"/>
      <c r="O47" s="115"/>
      <c r="P47" s="60">
        <f t="shared" si="8"/>
        <v>1.4500000000000006</v>
      </c>
      <c r="Q47" s="115">
        <f t="shared" si="0"/>
        <v>3.0337786081447389</v>
      </c>
      <c r="R47" s="60">
        <f t="shared" si="9"/>
        <v>1.4500000000000006</v>
      </c>
      <c r="S47" s="115">
        <f t="shared" si="1"/>
        <v>2.0052989952033213</v>
      </c>
      <c r="T47" s="60"/>
      <c r="U47" s="115"/>
      <c r="V47" s="60"/>
      <c r="W47" s="115"/>
      <c r="X47" s="60"/>
      <c r="Y47" s="115"/>
      <c r="Z47" s="60">
        <v>1.4500000000000006</v>
      </c>
      <c r="AA47" s="115">
        <v>3.4849720667978161</v>
      </c>
      <c r="AB47" s="60">
        <v>1.4500000000000006</v>
      </c>
      <c r="AC47" s="115">
        <v>2.8872499365651021</v>
      </c>
      <c r="AD47" s="60">
        <v>1.4500000000000006</v>
      </c>
      <c r="AE47" s="115">
        <v>3.0420683529152921</v>
      </c>
      <c r="AF47" s="60">
        <v>1.4500000000000006</v>
      </c>
      <c r="AG47" s="115">
        <v>2.462487123028505</v>
      </c>
      <c r="AH47" s="60">
        <v>1.4500000000000006</v>
      </c>
      <c r="AI47" s="115">
        <v>3.6216495828020792</v>
      </c>
      <c r="AJ47" s="60">
        <v>1.4500000000000006</v>
      </c>
      <c r="AK47" s="115" cm="1">
        <f t="array" ref="AK47">test_intlift2_Cma(AJ47,Overall_length,Nose_Length,Headshape,Boattail_Length,Base_Diameter,Meplat_Diameter,Center_of_Gravity)</f>
        <v>3.4849720667978161</v>
      </c>
      <c r="AL47" s="60"/>
      <c r="AM47" s="115"/>
      <c r="AN47" s="196"/>
      <c r="AO47" s="117"/>
      <c r="AP47" s="196"/>
      <c r="AQ47" s="117"/>
      <c r="AR47" s="196"/>
      <c r="AS47" s="117"/>
      <c r="AT47" s="196"/>
      <c r="AU47" s="117"/>
      <c r="AV47" s="196"/>
      <c r="AW47" s="117"/>
      <c r="AX47" s="196"/>
      <c r="AY47" s="117"/>
      <c r="AZ47" s="196"/>
      <c r="BA47" s="117"/>
      <c r="BB47" s="196"/>
      <c r="BC47" s="117"/>
      <c r="BD47" s="196"/>
      <c r="BE47" s="117"/>
      <c r="BF47" s="196"/>
      <c r="BG47" s="117"/>
      <c r="BH47" s="196"/>
      <c r="BI47" s="117"/>
      <c r="BJ47" s="196"/>
      <c r="BK47" s="117"/>
      <c r="BL47" s="196"/>
      <c r="BM47" s="117"/>
      <c r="BN47" s="196"/>
      <c r="BO47" s="117"/>
      <c r="BP47" s="196"/>
      <c r="BQ47" s="117"/>
      <c r="BR47" s="196"/>
      <c r="BS47" s="117"/>
      <c r="BT47" s="196"/>
      <c r="BU47" s="117"/>
      <c r="BV47" s="196"/>
      <c r="BW47" s="117"/>
      <c r="BX47" s="196"/>
      <c r="BY47" s="117"/>
      <c r="BZ47" s="196"/>
      <c r="CA47" s="117"/>
      <c r="CB47" s="196"/>
      <c r="CC47" s="117"/>
      <c r="CD47" s="196"/>
      <c r="CE47" s="117"/>
      <c r="CF47" s="196"/>
      <c r="CG47" s="117"/>
      <c r="CH47" s="196"/>
      <c r="CI47" s="117"/>
      <c r="CJ47" s="196"/>
      <c r="CK47" s="117"/>
      <c r="CL47" s="196"/>
      <c r="CM47" s="117"/>
      <c r="CN47" s="196"/>
      <c r="CO47" s="117"/>
      <c r="CP47" s="196"/>
      <c r="CQ47" s="117"/>
      <c r="CR47" s="196"/>
      <c r="CS47" s="117"/>
      <c r="CT47" s="196"/>
      <c r="CU47" s="117"/>
      <c r="CV47" s="196"/>
      <c r="CW47" s="117"/>
      <c r="CX47" s="196"/>
      <c r="CY47" s="117"/>
      <c r="CZ47" s="196"/>
      <c r="DA47" s="117"/>
      <c r="DB47" s="196"/>
      <c r="DC47" s="117"/>
      <c r="DD47" s="196"/>
      <c r="DE47" s="117"/>
      <c r="DF47" s="196"/>
      <c r="DG47" s="117"/>
      <c r="DH47" s="196"/>
      <c r="DI47" s="117"/>
      <c r="DJ47" s="196"/>
      <c r="DK47" s="117"/>
      <c r="DL47" s="196"/>
      <c r="DM47" s="117"/>
      <c r="DN47" s="196"/>
      <c r="DO47" s="117"/>
      <c r="DP47" s="196"/>
      <c r="DQ47" s="117"/>
      <c r="DR47" s="196"/>
      <c r="DS47" s="117"/>
      <c r="DT47" s="196"/>
      <c r="DU47" s="117"/>
      <c r="DV47" s="196"/>
      <c r="DW47" s="117"/>
      <c r="DX47" s="196"/>
      <c r="DY47" s="117"/>
      <c r="DZ47" s="196"/>
      <c r="EA47" s="117"/>
      <c r="EB47" s="196"/>
      <c r="EC47" s="117"/>
      <c r="ED47" s="196"/>
      <c r="EE47" s="117"/>
      <c r="EF47" s="196"/>
      <c r="EG47" s="117"/>
      <c r="EH47" s="196"/>
      <c r="EI47" s="117"/>
      <c r="EL47" s="3">
        <f t="shared" si="5"/>
        <v>1.4500000000000006</v>
      </c>
      <c r="EM47" s="10">
        <f t="shared" si="6"/>
        <v>3.4849720667978161</v>
      </c>
      <c r="EO47" s="12">
        <f t="shared" si="2"/>
        <v>1.4500000000000006</v>
      </c>
      <c r="EP47" s="10">
        <f t="shared" si="3"/>
        <v>3.4849720667978161</v>
      </c>
      <c r="ER47" s="27">
        <v>1.4500000000000006</v>
      </c>
      <c r="ES47" s="3" cm="1">
        <f t="array" ref="ES47">test_intlift2_Cma(ER47,ES$5,ES$6,ES$7,ES$8,ES$9,ES$10,ES$11)</f>
        <v>3.6216495828020792</v>
      </c>
    </row>
    <row r="48" spans="1:149" x14ac:dyDescent="0.25">
      <c r="A48" s="3" cm="1">
        <f t="array" ref="A48">Cma_fun(B48,2)</f>
        <v>4.21</v>
      </c>
      <c r="B48" s="133">
        <v>0.35</v>
      </c>
      <c r="C48" s="133">
        <v>4.21</v>
      </c>
      <c r="D48" s="3">
        <f t="shared" si="10"/>
        <v>4.1271508972173008</v>
      </c>
      <c r="E48">
        <f t="shared" ref="E48:E61" si="11">ABS(C48-D48)</f>
        <v>8.2849102782699191E-2</v>
      </c>
      <c r="F48">
        <f t="shared" ref="F48:F61" si="12">E48^2</f>
        <v>6.8639738318982549E-3</v>
      </c>
      <c r="K48" s="5">
        <f t="shared" si="7"/>
        <v>31</v>
      </c>
      <c r="L48" s="109"/>
      <c r="M48" s="112"/>
      <c r="N48" s="60"/>
      <c r="O48" s="115"/>
      <c r="P48" s="60">
        <f t="shared" si="8"/>
        <v>1.5000000000000007</v>
      </c>
      <c r="Q48" s="115">
        <f t="shared" si="0"/>
        <v>2.9983635969018043</v>
      </c>
      <c r="R48" s="60">
        <f t="shared" si="9"/>
        <v>1.5000000000000007</v>
      </c>
      <c r="S48" s="115">
        <f t="shared" si="1"/>
        <v>2.0030083667304197</v>
      </c>
      <c r="T48" s="60"/>
      <c r="U48" s="115"/>
      <c r="V48" s="60"/>
      <c r="W48" s="115"/>
      <c r="X48" s="60"/>
      <c r="Y48" s="115"/>
      <c r="Z48" s="60">
        <v>1.5000000000000007</v>
      </c>
      <c r="AA48" s="115">
        <v>3.4595712729844323</v>
      </c>
      <c r="AB48" s="60">
        <v>1.5000000000000007</v>
      </c>
      <c r="AC48" s="115">
        <v>2.84771151094637</v>
      </c>
      <c r="AD48" s="60">
        <v>1.5000000000000007</v>
      </c>
      <c r="AE48" s="115">
        <v>3.0327831087766532</v>
      </c>
      <c r="AF48" s="60">
        <v>1.5000000000000007</v>
      </c>
      <c r="AG48" s="115">
        <v>2.447112692412853</v>
      </c>
      <c r="AH48" s="60">
        <v>1.5000000000000007</v>
      </c>
      <c r="AI48" s="115">
        <v>3.6184535251404539</v>
      </c>
      <c r="AJ48" s="60">
        <v>1.5000000000000007</v>
      </c>
      <c r="AK48" s="115" cm="1">
        <f t="array" ref="AK48">test_intlift2_Cma(AJ48,Overall_length,Nose_Length,Headshape,Boattail_Length,Base_Diameter,Meplat_Diameter,Center_of_Gravity)</f>
        <v>3.4595712729844323</v>
      </c>
      <c r="AL48" s="60"/>
      <c r="AM48" s="115"/>
      <c r="AN48" s="196"/>
      <c r="AO48" s="117"/>
      <c r="AP48" s="196"/>
      <c r="AQ48" s="117"/>
      <c r="AR48" s="196"/>
      <c r="AS48" s="117"/>
      <c r="AT48" s="196"/>
      <c r="AU48" s="117"/>
      <c r="AV48" s="196"/>
      <c r="AW48" s="117"/>
      <c r="AX48" s="196"/>
      <c r="AY48" s="117"/>
      <c r="AZ48" s="196"/>
      <c r="BA48" s="117"/>
      <c r="BB48" s="196"/>
      <c r="BC48" s="117"/>
      <c r="BD48" s="196"/>
      <c r="BE48" s="117"/>
      <c r="BF48" s="196"/>
      <c r="BG48" s="117"/>
      <c r="BH48" s="196"/>
      <c r="BI48" s="117"/>
      <c r="BJ48" s="196"/>
      <c r="BK48" s="117"/>
      <c r="BL48" s="196"/>
      <c r="BM48" s="117"/>
      <c r="BN48" s="196"/>
      <c r="BO48" s="117"/>
      <c r="BP48" s="196"/>
      <c r="BQ48" s="117"/>
      <c r="BR48" s="196"/>
      <c r="BS48" s="117"/>
      <c r="BT48" s="196"/>
      <c r="BU48" s="117"/>
      <c r="BV48" s="196"/>
      <c r="BW48" s="117"/>
      <c r="BX48" s="196"/>
      <c r="BY48" s="117"/>
      <c r="BZ48" s="196"/>
      <c r="CA48" s="117"/>
      <c r="CB48" s="196"/>
      <c r="CC48" s="117"/>
      <c r="CD48" s="196"/>
      <c r="CE48" s="117"/>
      <c r="CF48" s="196"/>
      <c r="CG48" s="117"/>
      <c r="CH48" s="196"/>
      <c r="CI48" s="117"/>
      <c r="CJ48" s="196"/>
      <c r="CK48" s="117"/>
      <c r="CL48" s="196"/>
      <c r="CM48" s="117"/>
      <c r="CN48" s="196"/>
      <c r="CO48" s="117"/>
      <c r="CP48" s="196"/>
      <c r="CQ48" s="117"/>
      <c r="CR48" s="196"/>
      <c r="CS48" s="117"/>
      <c r="CT48" s="196"/>
      <c r="CU48" s="117"/>
      <c r="CV48" s="196"/>
      <c r="CW48" s="117"/>
      <c r="CX48" s="196"/>
      <c r="CY48" s="117"/>
      <c r="CZ48" s="196"/>
      <c r="DA48" s="117"/>
      <c r="DB48" s="196"/>
      <c r="DC48" s="117"/>
      <c r="DD48" s="196"/>
      <c r="DE48" s="117"/>
      <c r="DF48" s="196"/>
      <c r="DG48" s="117"/>
      <c r="DH48" s="196"/>
      <c r="DI48" s="117"/>
      <c r="DJ48" s="196"/>
      <c r="DK48" s="117"/>
      <c r="DL48" s="196"/>
      <c r="DM48" s="117"/>
      <c r="DN48" s="196"/>
      <c r="DO48" s="117"/>
      <c r="DP48" s="196"/>
      <c r="DQ48" s="117"/>
      <c r="DR48" s="196"/>
      <c r="DS48" s="117"/>
      <c r="DT48" s="196"/>
      <c r="DU48" s="117"/>
      <c r="DV48" s="196"/>
      <c r="DW48" s="117"/>
      <c r="DX48" s="196"/>
      <c r="DY48" s="117"/>
      <c r="DZ48" s="196"/>
      <c r="EA48" s="117"/>
      <c r="EB48" s="196"/>
      <c r="EC48" s="117"/>
      <c r="ED48" s="196"/>
      <c r="EE48" s="117"/>
      <c r="EF48" s="196"/>
      <c r="EG48" s="117"/>
      <c r="EH48" s="196"/>
      <c r="EI48" s="117"/>
      <c r="EL48" s="3">
        <f t="shared" si="5"/>
        <v>1.5000000000000007</v>
      </c>
      <c r="EM48" s="10">
        <f t="shared" si="6"/>
        <v>3.4595712729844323</v>
      </c>
      <c r="EO48" s="12">
        <f t="shared" si="2"/>
        <v>1.5000000000000007</v>
      </c>
      <c r="EP48" s="10">
        <f t="shared" si="3"/>
        <v>3.4595712729844323</v>
      </c>
      <c r="ER48" s="27">
        <v>1.5000000000000007</v>
      </c>
      <c r="ES48" s="3" cm="1">
        <f t="array" ref="ES48">test_intlift2_Cma(ER48,ES$5,ES$6,ES$7,ES$8,ES$9,ES$10,ES$11)</f>
        <v>3.6184535251404539</v>
      </c>
    </row>
    <row r="49" spans="1:149" x14ac:dyDescent="0.25">
      <c r="A49" s="3" cm="1">
        <f t="array" ref="A49">Cma_fun(B49,2)</f>
        <v>4.33</v>
      </c>
      <c r="B49" s="133">
        <v>0.43</v>
      </c>
      <c r="C49" s="133">
        <v>4.33</v>
      </c>
      <c r="D49" s="3">
        <f t="shared" si="10"/>
        <v>4.2407773796115453</v>
      </c>
      <c r="E49">
        <f t="shared" si="11"/>
        <v>8.9222620388454743E-2</v>
      </c>
      <c r="F49">
        <f t="shared" si="12"/>
        <v>7.9606759889822992E-3</v>
      </c>
      <c r="K49" s="5">
        <f t="shared" si="7"/>
        <v>32</v>
      </c>
      <c r="L49" s="109"/>
      <c r="M49" s="112"/>
      <c r="N49" s="60"/>
      <c r="O49" s="115"/>
      <c r="P49" s="60">
        <f t="shared" si="8"/>
        <v>1.5500000000000007</v>
      </c>
      <c r="Q49" s="115">
        <f t="shared" si="0"/>
        <v>2.9714026502128261</v>
      </c>
      <c r="R49" s="60">
        <f t="shared" si="9"/>
        <v>1.5500000000000007</v>
      </c>
      <c r="S49" s="115">
        <f t="shared" si="1"/>
        <v>2.0016590507905709</v>
      </c>
      <c r="T49" s="60"/>
      <c r="U49" s="115"/>
      <c r="V49" s="60"/>
      <c r="W49" s="115"/>
      <c r="X49" s="60"/>
      <c r="Y49" s="115"/>
      <c r="Z49" s="60">
        <v>1.5500000000000007</v>
      </c>
      <c r="AA49" s="115">
        <v>3.436170899721291</v>
      </c>
      <c r="AB49" s="60">
        <v>1.5500000000000007</v>
      </c>
      <c r="AC49" s="115">
        <v>2.8109708297462057</v>
      </c>
      <c r="AD49" s="60">
        <v>1.5500000000000007</v>
      </c>
      <c r="AE49" s="115">
        <v>3.0237429885273568</v>
      </c>
      <c r="AF49" s="60">
        <v>1.5500000000000007</v>
      </c>
      <c r="AG49" s="115">
        <v>2.4321441359102205</v>
      </c>
      <c r="AH49" s="60">
        <v>1.5500000000000007</v>
      </c>
      <c r="AI49" s="115">
        <v>3.6153418411444931</v>
      </c>
      <c r="AJ49" s="60">
        <v>1.5500000000000007</v>
      </c>
      <c r="AK49" s="115" cm="1">
        <f t="array" ref="AK49">test_intlift2_Cma(AJ49,Overall_length,Nose_Length,Headshape,Boattail_Length,Base_Diameter,Meplat_Diameter,Center_of_Gravity)</f>
        <v>3.436170899721291</v>
      </c>
      <c r="AL49" s="60"/>
      <c r="AM49" s="115"/>
      <c r="AN49" s="196"/>
      <c r="AO49" s="117"/>
      <c r="AP49" s="196"/>
      <c r="AQ49" s="117"/>
      <c r="AR49" s="196"/>
      <c r="AS49" s="117"/>
      <c r="AT49" s="196"/>
      <c r="AU49" s="117"/>
      <c r="AV49" s="196"/>
      <c r="AW49" s="117"/>
      <c r="AX49" s="196"/>
      <c r="AY49" s="117"/>
      <c r="AZ49" s="196"/>
      <c r="BA49" s="117"/>
      <c r="BB49" s="196"/>
      <c r="BC49" s="117"/>
      <c r="BD49" s="196"/>
      <c r="BE49" s="117"/>
      <c r="BF49" s="196"/>
      <c r="BG49" s="117"/>
      <c r="BH49" s="196"/>
      <c r="BI49" s="117"/>
      <c r="BJ49" s="196"/>
      <c r="BK49" s="117"/>
      <c r="BL49" s="196"/>
      <c r="BM49" s="117"/>
      <c r="BN49" s="196"/>
      <c r="BO49" s="117"/>
      <c r="BP49" s="196"/>
      <c r="BQ49" s="117"/>
      <c r="BR49" s="196"/>
      <c r="BS49" s="117"/>
      <c r="BT49" s="196"/>
      <c r="BU49" s="117"/>
      <c r="BV49" s="196"/>
      <c r="BW49" s="117"/>
      <c r="BX49" s="196"/>
      <c r="BY49" s="117"/>
      <c r="BZ49" s="196"/>
      <c r="CA49" s="117"/>
      <c r="CB49" s="196"/>
      <c r="CC49" s="117"/>
      <c r="CD49" s="196"/>
      <c r="CE49" s="117"/>
      <c r="CF49" s="196"/>
      <c r="CG49" s="117"/>
      <c r="CH49" s="196"/>
      <c r="CI49" s="117"/>
      <c r="CJ49" s="196"/>
      <c r="CK49" s="117"/>
      <c r="CL49" s="196"/>
      <c r="CM49" s="117"/>
      <c r="CN49" s="196"/>
      <c r="CO49" s="117"/>
      <c r="CP49" s="196"/>
      <c r="CQ49" s="117"/>
      <c r="CR49" s="196"/>
      <c r="CS49" s="117"/>
      <c r="CT49" s="196"/>
      <c r="CU49" s="117"/>
      <c r="CV49" s="196"/>
      <c r="CW49" s="117"/>
      <c r="CX49" s="196"/>
      <c r="CY49" s="117"/>
      <c r="CZ49" s="196"/>
      <c r="DA49" s="117"/>
      <c r="DB49" s="196"/>
      <c r="DC49" s="117"/>
      <c r="DD49" s="196"/>
      <c r="DE49" s="117"/>
      <c r="DF49" s="196"/>
      <c r="DG49" s="117"/>
      <c r="DH49" s="196"/>
      <c r="DI49" s="117"/>
      <c r="DJ49" s="196"/>
      <c r="DK49" s="117"/>
      <c r="DL49" s="196"/>
      <c r="DM49" s="117"/>
      <c r="DN49" s="196"/>
      <c r="DO49" s="117"/>
      <c r="DP49" s="196"/>
      <c r="DQ49" s="117"/>
      <c r="DR49" s="196"/>
      <c r="DS49" s="117"/>
      <c r="DT49" s="196"/>
      <c r="DU49" s="117"/>
      <c r="DV49" s="196"/>
      <c r="DW49" s="117"/>
      <c r="DX49" s="196"/>
      <c r="DY49" s="117"/>
      <c r="DZ49" s="196"/>
      <c r="EA49" s="117"/>
      <c r="EB49" s="196"/>
      <c r="EC49" s="117"/>
      <c r="ED49" s="196"/>
      <c r="EE49" s="117"/>
      <c r="EF49" s="196"/>
      <c r="EG49" s="117"/>
      <c r="EH49" s="196"/>
      <c r="EI49" s="117"/>
      <c r="EL49" s="3">
        <f t="shared" si="5"/>
        <v>1.5500000000000007</v>
      </c>
      <c r="EM49" s="10">
        <f t="shared" si="6"/>
        <v>3.436170899721291</v>
      </c>
      <c r="EO49" s="12">
        <f t="shared" si="2"/>
        <v>1.5500000000000007</v>
      </c>
      <c r="EP49" s="10">
        <f t="shared" si="3"/>
        <v>3.436170899721291</v>
      </c>
      <c r="ER49" s="27">
        <v>1.5500000000000007</v>
      </c>
      <c r="ES49" s="3" cm="1">
        <f t="array" ref="ES49">test_intlift2_Cma(ER49,ES$5,ES$6,ES$7,ES$8,ES$9,ES$10,ES$11)</f>
        <v>3.6153418411444931</v>
      </c>
    </row>
    <row r="50" spans="1:149" x14ac:dyDescent="0.25">
      <c r="A50" s="3" cm="1">
        <f t="array" ref="A50">Cma_fun(B50,2)</f>
        <v>4.6900000000000004</v>
      </c>
      <c r="B50" s="133">
        <v>0.7</v>
      </c>
      <c r="C50" s="133">
        <v>4.6900000000000004</v>
      </c>
      <c r="D50" s="3">
        <f t="shared" si="10"/>
        <v>4.7786035050312883</v>
      </c>
      <c r="E50">
        <f t="shared" si="11"/>
        <v>8.8603505031287888E-2</v>
      </c>
      <c r="F50">
        <f t="shared" si="12"/>
        <v>7.8505811038294578E-3</v>
      </c>
      <c r="K50" s="5">
        <f t="shared" si="7"/>
        <v>33</v>
      </c>
      <c r="L50" s="109"/>
      <c r="M50" s="112"/>
      <c r="N50" s="60"/>
      <c r="O50" s="115"/>
      <c r="P50" s="60">
        <f t="shared" si="8"/>
        <v>1.6000000000000008</v>
      </c>
      <c r="Q50" s="115">
        <f t="shared" si="0"/>
        <v>2.9515864302339208</v>
      </c>
      <c r="R50" s="60">
        <f t="shared" si="9"/>
        <v>1.6000000000000008</v>
      </c>
      <c r="S50" s="115">
        <f t="shared" si="1"/>
        <v>2.0008887512823472</v>
      </c>
      <c r="T50" s="60"/>
      <c r="U50" s="115"/>
      <c r="V50" s="60"/>
      <c r="W50" s="115"/>
      <c r="X50" s="60"/>
      <c r="Y50" s="115"/>
      <c r="Z50" s="60">
        <v>1.6000000000000008</v>
      </c>
      <c r="AA50" s="115">
        <v>3.4144408661919554</v>
      </c>
      <c r="AB50" s="60">
        <v>1.6000000000000008</v>
      </c>
      <c r="AC50" s="115">
        <v>2.7765709522231341</v>
      </c>
      <c r="AD50" s="60">
        <v>1.6000000000000008</v>
      </c>
      <c r="AE50" s="115">
        <v>3.0149089888904963</v>
      </c>
      <c r="AF50" s="60">
        <v>1.6000000000000008</v>
      </c>
      <c r="AG50" s="115">
        <v>2.4175168722165892</v>
      </c>
      <c r="AH50" s="60">
        <v>1.6000000000000008</v>
      </c>
      <c r="AI50" s="115">
        <v>3.612301105564403</v>
      </c>
      <c r="AJ50" s="60">
        <v>1.6000000000000008</v>
      </c>
      <c r="AK50" s="115" cm="1">
        <f t="array" ref="AK50">test_intlift2_Cma(AJ50,Overall_length,Nose_Length,Headshape,Boattail_Length,Base_Diameter,Meplat_Diameter,Center_of_Gravity)</f>
        <v>3.4144408661919554</v>
      </c>
      <c r="AL50" s="60"/>
      <c r="AM50" s="115"/>
      <c r="AN50" s="196"/>
      <c r="AO50" s="117"/>
      <c r="AP50" s="196"/>
      <c r="AQ50" s="117"/>
      <c r="AR50" s="196"/>
      <c r="AS50" s="117"/>
      <c r="AT50" s="196"/>
      <c r="AU50" s="117"/>
      <c r="AV50" s="196"/>
      <c r="AW50" s="117"/>
      <c r="AX50" s="196"/>
      <c r="AY50" s="117"/>
      <c r="AZ50" s="196"/>
      <c r="BA50" s="117"/>
      <c r="BB50" s="196"/>
      <c r="BC50" s="117"/>
      <c r="BD50" s="196"/>
      <c r="BE50" s="117"/>
      <c r="BF50" s="196"/>
      <c r="BG50" s="117"/>
      <c r="BH50" s="196"/>
      <c r="BI50" s="117"/>
      <c r="BJ50" s="196"/>
      <c r="BK50" s="117"/>
      <c r="BL50" s="196"/>
      <c r="BM50" s="117"/>
      <c r="BN50" s="196"/>
      <c r="BO50" s="117"/>
      <c r="BP50" s="196"/>
      <c r="BQ50" s="117"/>
      <c r="BR50" s="196"/>
      <c r="BS50" s="117"/>
      <c r="BT50" s="196"/>
      <c r="BU50" s="117"/>
      <c r="BV50" s="196"/>
      <c r="BW50" s="117"/>
      <c r="BX50" s="196"/>
      <c r="BY50" s="117"/>
      <c r="BZ50" s="196"/>
      <c r="CA50" s="117"/>
      <c r="CB50" s="196"/>
      <c r="CC50" s="117"/>
      <c r="CD50" s="196"/>
      <c r="CE50" s="117"/>
      <c r="CF50" s="196"/>
      <c r="CG50" s="117"/>
      <c r="CH50" s="196"/>
      <c r="CI50" s="117"/>
      <c r="CJ50" s="196"/>
      <c r="CK50" s="117"/>
      <c r="CL50" s="196"/>
      <c r="CM50" s="117"/>
      <c r="CN50" s="196"/>
      <c r="CO50" s="117"/>
      <c r="CP50" s="196"/>
      <c r="CQ50" s="117"/>
      <c r="CR50" s="196"/>
      <c r="CS50" s="117"/>
      <c r="CT50" s="196"/>
      <c r="CU50" s="117"/>
      <c r="CV50" s="196"/>
      <c r="CW50" s="117"/>
      <c r="CX50" s="196"/>
      <c r="CY50" s="117"/>
      <c r="CZ50" s="196"/>
      <c r="DA50" s="117"/>
      <c r="DB50" s="196"/>
      <c r="DC50" s="117"/>
      <c r="DD50" s="196"/>
      <c r="DE50" s="117"/>
      <c r="DF50" s="196"/>
      <c r="DG50" s="117"/>
      <c r="DH50" s="196"/>
      <c r="DI50" s="117"/>
      <c r="DJ50" s="196"/>
      <c r="DK50" s="117"/>
      <c r="DL50" s="196"/>
      <c r="DM50" s="117"/>
      <c r="DN50" s="196"/>
      <c r="DO50" s="117"/>
      <c r="DP50" s="196"/>
      <c r="DQ50" s="117"/>
      <c r="DR50" s="196"/>
      <c r="DS50" s="117"/>
      <c r="DT50" s="196"/>
      <c r="DU50" s="117"/>
      <c r="DV50" s="196"/>
      <c r="DW50" s="117"/>
      <c r="DX50" s="196"/>
      <c r="DY50" s="117"/>
      <c r="DZ50" s="196"/>
      <c r="EA50" s="117"/>
      <c r="EB50" s="196"/>
      <c r="EC50" s="117"/>
      <c r="ED50" s="196"/>
      <c r="EE50" s="117"/>
      <c r="EF50" s="196"/>
      <c r="EG50" s="117"/>
      <c r="EH50" s="196"/>
      <c r="EI50" s="117"/>
      <c r="EL50" s="3">
        <f t="shared" si="5"/>
        <v>1.6000000000000008</v>
      </c>
      <c r="EM50" s="10">
        <f t="shared" si="6"/>
        <v>3.4144408661919554</v>
      </c>
      <c r="EO50" s="12">
        <f t="shared" si="2"/>
        <v>1.6000000000000008</v>
      </c>
      <c r="EP50" s="10">
        <f t="shared" si="3"/>
        <v>3.4144408661919554</v>
      </c>
      <c r="ER50" s="27">
        <v>1.6000000000000008</v>
      </c>
      <c r="ES50" s="3" cm="1">
        <f t="array" ref="ES50">test_intlift2_Cma(ER50,ES$5,ES$6,ES$7,ES$8,ES$9,ES$10,ES$11)</f>
        <v>3.612301105564403</v>
      </c>
    </row>
    <row r="51" spans="1:149" x14ac:dyDescent="0.25">
      <c r="A51" s="3" cm="1">
        <f t="array" ref="A51">Cma_fun(B51,2)</f>
        <v>4.79</v>
      </c>
      <c r="B51" s="133">
        <v>0.76</v>
      </c>
      <c r="C51" s="133">
        <v>4.79</v>
      </c>
      <c r="D51" s="3">
        <f t="shared" si="10"/>
        <v>4.8768958577636008</v>
      </c>
      <c r="E51">
        <f t="shared" si="11"/>
        <v>8.6895857763600759E-2</v>
      </c>
      <c r="F51">
        <f t="shared" si="12"/>
        <v>7.5508900964719339E-3</v>
      </c>
      <c r="K51" s="5">
        <f t="shared" si="7"/>
        <v>34</v>
      </c>
      <c r="L51" s="109"/>
      <c r="M51" s="112"/>
      <c r="N51" s="60"/>
      <c r="O51" s="115"/>
      <c r="P51" s="60">
        <f t="shared" si="8"/>
        <v>1.6500000000000008</v>
      </c>
      <c r="Q51" s="115">
        <f t="shared" si="0"/>
        <v>2.9375122906520716</v>
      </c>
      <c r="R51" s="60">
        <f t="shared" si="9"/>
        <v>1.6500000000000008</v>
      </c>
      <c r="S51" s="115">
        <f t="shared" si="1"/>
        <v>2.0004624794637489</v>
      </c>
      <c r="T51" s="60"/>
      <c r="U51" s="115"/>
      <c r="V51" s="60"/>
      <c r="W51" s="115"/>
      <c r="X51" s="60"/>
      <c r="Y51" s="115"/>
      <c r="Z51" s="60">
        <v>1.6500000000000008</v>
      </c>
      <c r="AA51" s="115">
        <v>3.3941244789082377</v>
      </c>
      <c r="AB51" s="60">
        <v>1.6500000000000008</v>
      </c>
      <c r="AC51" s="115">
        <v>2.7441556357096233</v>
      </c>
      <c r="AD51" s="60">
        <v>1.6500000000000008</v>
      </c>
      <c r="AE51" s="115">
        <v>3.0062506105554516</v>
      </c>
      <c r="AF51" s="60">
        <v>1.6500000000000008</v>
      </c>
      <c r="AG51" s="115">
        <v>2.4031804008251418</v>
      </c>
      <c r="AH51" s="60">
        <v>1.6500000000000008</v>
      </c>
      <c r="AI51" s="115">
        <v>3.6093208202857618</v>
      </c>
      <c r="AJ51" s="60">
        <v>1.6500000000000008</v>
      </c>
      <c r="AK51" s="115" cm="1">
        <f t="array" ref="AK51">test_intlift2_Cma(AJ51,Overall_length,Nose_Length,Headshape,Boattail_Length,Base_Diameter,Meplat_Diameter,Center_of_Gravity)</f>
        <v>3.3941244789082377</v>
      </c>
      <c r="AL51" s="60"/>
      <c r="AM51" s="115"/>
      <c r="AN51" s="196"/>
      <c r="AO51" s="117"/>
      <c r="AP51" s="196"/>
      <c r="AQ51" s="117"/>
      <c r="AR51" s="196"/>
      <c r="AS51" s="117"/>
      <c r="AT51" s="196"/>
      <c r="AU51" s="117"/>
      <c r="AV51" s="196"/>
      <c r="AW51" s="117"/>
      <c r="AX51" s="196"/>
      <c r="AY51" s="117"/>
      <c r="AZ51" s="196"/>
      <c r="BA51" s="117"/>
      <c r="BB51" s="196"/>
      <c r="BC51" s="117"/>
      <c r="BD51" s="196"/>
      <c r="BE51" s="117"/>
      <c r="BF51" s="196"/>
      <c r="BG51" s="117"/>
      <c r="BH51" s="196"/>
      <c r="BI51" s="117"/>
      <c r="BJ51" s="196"/>
      <c r="BK51" s="117"/>
      <c r="BL51" s="196"/>
      <c r="BM51" s="117"/>
      <c r="BN51" s="196"/>
      <c r="BO51" s="117"/>
      <c r="BP51" s="196"/>
      <c r="BQ51" s="117"/>
      <c r="BR51" s="196"/>
      <c r="BS51" s="117"/>
      <c r="BT51" s="196"/>
      <c r="BU51" s="117"/>
      <c r="BV51" s="196"/>
      <c r="BW51" s="117"/>
      <c r="BX51" s="196"/>
      <c r="BY51" s="117"/>
      <c r="BZ51" s="196"/>
      <c r="CA51" s="117"/>
      <c r="CB51" s="196"/>
      <c r="CC51" s="117"/>
      <c r="CD51" s="196"/>
      <c r="CE51" s="117"/>
      <c r="CF51" s="196"/>
      <c r="CG51" s="117"/>
      <c r="CH51" s="196"/>
      <c r="CI51" s="117"/>
      <c r="CJ51" s="196"/>
      <c r="CK51" s="117"/>
      <c r="CL51" s="196"/>
      <c r="CM51" s="117"/>
      <c r="CN51" s="196"/>
      <c r="CO51" s="117"/>
      <c r="CP51" s="196"/>
      <c r="CQ51" s="117"/>
      <c r="CR51" s="196"/>
      <c r="CS51" s="117"/>
      <c r="CT51" s="196"/>
      <c r="CU51" s="117"/>
      <c r="CV51" s="196"/>
      <c r="CW51" s="117"/>
      <c r="CX51" s="196"/>
      <c r="CY51" s="117"/>
      <c r="CZ51" s="196"/>
      <c r="DA51" s="117"/>
      <c r="DB51" s="196"/>
      <c r="DC51" s="117"/>
      <c r="DD51" s="196"/>
      <c r="DE51" s="117"/>
      <c r="DF51" s="196"/>
      <c r="DG51" s="117"/>
      <c r="DH51" s="196"/>
      <c r="DI51" s="117"/>
      <c r="DJ51" s="196"/>
      <c r="DK51" s="117"/>
      <c r="DL51" s="196"/>
      <c r="DM51" s="117"/>
      <c r="DN51" s="196"/>
      <c r="DO51" s="117"/>
      <c r="DP51" s="196"/>
      <c r="DQ51" s="117"/>
      <c r="DR51" s="196"/>
      <c r="DS51" s="117"/>
      <c r="DT51" s="196"/>
      <c r="DU51" s="117"/>
      <c r="DV51" s="196"/>
      <c r="DW51" s="117"/>
      <c r="DX51" s="196"/>
      <c r="DY51" s="117"/>
      <c r="DZ51" s="196"/>
      <c r="EA51" s="117"/>
      <c r="EB51" s="196"/>
      <c r="EC51" s="117"/>
      <c r="ED51" s="196"/>
      <c r="EE51" s="117"/>
      <c r="EF51" s="196"/>
      <c r="EG51" s="117"/>
      <c r="EH51" s="196"/>
      <c r="EI51" s="117"/>
      <c r="EL51" s="3">
        <f t="shared" si="5"/>
        <v>1.6500000000000008</v>
      </c>
      <c r="EM51" s="10">
        <f t="shared" si="6"/>
        <v>3.3941244789082377</v>
      </c>
      <c r="EO51" s="12">
        <f t="shared" si="2"/>
        <v>1.6500000000000008</v>
      </c>
      <c r="EP51" s="10">
        <f t="shared" si="3"/>
        <v>3.3941244789082377</v>
      </c>
      <c r="ER51" s="27">
        <v>1.6500000000000008</v>
      </c>
      <c r="ES51" s="3" cm="1">
        <f t="array" ref="ES51">test_intlift2_Cma(ER51,ES$5,ES$6,ES$7,ES$8,ES$9,ES$10,ES$11)</f>
        <v>3.6093208202857618</v>
      </c>
    </row>
    <row r="52" spans="1:149" x14ac:dyDescent="0.25">
      <c r="A52" s="3" cm="1">
        <f t="array" ref="A52">Cma_fun(B52,2)</f>
        <v>4.97</v>
      </c>
      <c r="B52" s="133">
        <v>0.84</v>
      </c>
      <c r="C52" s="133">
        <v>4.97</v>
      </c>
      <c r="D52" s="3">
        <f t="shared" si="10"/>
        <v>4.9572195527412539</v>
      </c>
      <c r="E52">
        <f t="shared" si="11"/>
        <v>1.2780447258745831E-2</v>
      </c>
      <c r="F52">
        <f t="shared" si="12"/>
        <v>1.6333983213358383E-4</v>
      </c>
      <c r="K52" s="5">
        <f t="shared" si="7"/>
        <v>35</v>
      </c>
      <c r="L52" s="109"/>
      <c r="M52" s="112"/>
      <c r="N52" s="60"/>
      <c r="O52" s="115"/>
      <c r="P52" s="60">
        <f t="shared" si="8"/>
        <v>1.7000000000000008</v>
      </c>
      <c r="Q52" s="115">
        <f t="shared" si="0"/>
        <v>2.9278464135991666</v>
      </c>
      <c r="R52" s="60">
        <f t="shared" si="9"/>
        <v>1.7000000000000008</v>
      </c>
      <c r="S52" s="115">
        <f t="shared" si="1"/>
        <v>2.0002337740598541</v>
      </c>
      <c r="T52" s="60"/>
      <c r="U52" s="115"/>
      <c r="V52" s="60"/>
      <c r="W52" s="115"/>
      <c r="X52" s="60"/>
      <c r="Y52" s="115"/>
      <c r="Z52" s="60">
        <v>1.7000000000000008</v>
      </c>
      <c r="AA52" s="115">
        <v>3.3750184080425143</v>
      </c>
      <c r="AB52" s="60">
        <v>1.7000000000000008</v>
      </c>
      <c r="AC52" s="115">
        <v>2.7134420673613864</v>
      </c>
      <c r="AD52" s="60">
        <v>1.7000000000000008</v>
      </c>
      <c r="AE52" s="115">
        <v>2.9977435390497917</v>
      </c>
      <c r="AF52" s="60">
        <v>1.7000000000000008</v>
      </c>
      <c r="AG52" s="115">
        <v>2.3890944620330865</v>
      </c>
      <c r="AH52" s="60">
        <v>1.7000000000000008</v>
      </c>
      <c r="AI52" s="115">
        <v>3.606392616066497</v>
      </c>
      <c r="AJ52" s="60">
        <v>1.7000000000000008</v>
      </c>
      <c r="AK52" s="115" cm="1">
        <f t="array" ref="AK52">test_intlift2_Cma(AJ52,Overall_length,Nose_Length,Headshape,Boattail_Length,Base_Diameter,Meplat_Diameter,Center_of_Gravity)</f>
        <v>3.3750184080425143</v>
      </c>
      <c r="AL52" s="60"/>
      <c r="AM52" s="115"/>
      <c r="AN52" s="196"/>
      <c r="AO52" s="117"/>
      <c r="AP52" s="196"/>
      <c r="AQ52" s="117"/>
      <c r="AR52" s="196"/>
      <c r="AS52" s="117"/>
      <c r="AT52" s="196"/>
      <c r="AU52" s="117"/>
      <c r="AV52" s="196"/>
      <c r="AW52" s="117"/>
      <c r="AX52" s="196"/>
      <c r="AY52" s="117"/>
      <c r="AZ52" s="196"/>
      <c r="BA52" s="117"/>
      <c r="BB52" s="196"/>
      <c r="BC52" s="117"/>
      <c r="BD52" s="196"/>
      <c r="BE52" s="117"/>
      <c r="BF52" s="196"/>
      <c r="BG52" s="117"/>
      <c r="BH52" s="196"/>
      <c r="BI52" s="117"/>
      <c r="BJ52" s="196"/>
      <c r="BK52" s="117"/>
      <c r="BL52" s="196"/>
      <c r="BM52" s="117"/>
      <c r="BN52" s="196"/>
      <c r="BO52" s="117"/>
      <c r="BP52" s="196"/>
      <c r="BQ52" s="117"/>
      <c r="BR52" s="196"/>
      <c r="BS52" s="117"/>
      <c r="BT52" s="196"/>
      <c r="BU52" s="117"/>
      <c r="BV52" s="196"/>
      <c r="BW52" s="117"/>
      <c r="BX52" s="196"/>
      <c r="BY52" s="117"/>
      <c r="BZ52" s="196"/>
      <c r="CA52" s="117"/>
      <c r="CB52" s="196"/>
      <c r="CC52" s="117"/>
      <c r="CD52" s="196"/>
      <c r="CE52" s="117"/>
      <c r="CF52" s="196"/>
      <c r="CG52" s="117"/>
      <c r="CH52" s="196"/>
      <c r="CI52" s="117"/>
      <c r="CJ52" s="196"/>
      <c r="CK52" s="117"/>
      <c r="CL52" s="196"/>
      <c r="CM52" s="117"/>
      <c r="CN52" s="196"/>
      <c r="CO52" s="117"/>
      <c r="CP52" s="196"/>
      <c r="CQ52" s="117"/>
      <c r="CR52" s="196"/>
      <c r="CS52" s="117"/>
      <c r="CT52" s="196"/>
      <c r="CU52" s="117"/>
      <c r="CV52" s="196"/>
      <c r="CW52" s="117"/>
      <c r="CX52" s="196"/>
      <c r="CY52" s="117"/>
      <c r="CZ52" s="196"/>
      <c r="DA52" s="117"/>
      <c r="DB52" s="196"/>
      <c r="DC52" s="117"/>
      <c r="DD52" s="196"/>
      <c r="DE52" s="117"/>
      <c r="DF52" s="196"/>
      <c r="DG52" s="117"/>
      <c r="DH52" s="196"/>
      <c r="DI52" s="117"/>
      <c r="DJ52" s="196"/>
      <c r="DK52" s="117"/>
      <c r="DL52" s="196"/>
      <c r="DM52" s="117"/>
      <c r="DN52" s="196"/>
      <c r="DO52" s="117"/>
      <c r="DP52" s="196"/>
      <c r="DQ52" s="117"/>
      <c r="DR52" s="196"/>
      <c r="DS52" s="117"/>
      <c r="DT52" s="196"/>
      <c r="DU52" s="117"/>
      <c r="DV52" s="196"/>
      <c r="DW52" s="117"/>
      <c r="DX52" s="196"/>
      <c r="DY52" s="117"/>
      <c r="DZ52" s="196"/>
      <c r="EA52" s="117"/>
      <c r="EB52" s="196"/>
      <c r="EC52" s="117"/>
      <c r="ED52" s="196"/>
      <c r="EE52" s="117"/>
      <c r="EF52" s="196"/>
      <c r="EG52" s="117"/>
      <c r="EH52" s="196"/>
      <c r="EI52" s="117"/>
      <c r="EL52" s="3">
        <f t="shared" si="5"/>
        <v>1.7000000000000008</v>
      </c>
      <c r="EM52" s="10">
        <f t="shared" si="6"/>
        <v>3.3750184080425143</v>
      </c>
      <c r="EO52" s="12">
        <f t="shared" si="2"/>
        <v>1.7000000000000008</v>
      </c>
      <c r="EP52" s="10">
        <f t="shared" si="3"/>
        <v>3.3750184080425143</v>
      </c>
      <c r="ER52" s="27">
        <v>1.7000000000000008</v>
      </c>
      <c r="ES52" s="3" cm="1">
        <f t="array" ref="ES52">test_intlift2_Cma(ER52,ES$5,ES$6,ES$7,ES$8,ES$9,ES$10,ES$11)</f>
        <v>3.606392616066497</v>
      </c>
    </row>
    <row r="53" spans="1:149" x14ac:dyDescent="0.25">
      <c r="A53" s="3" cm="1">
        <f t="array" ref="A53">Cma_fun(B53,2)</f>
        <v>5.0599999999999996</v>
      </c>
      <c r="B53" s="133">
        <v>0.87</v>
      </c>
      <c r="C53" s="133">
        <v>5.0599999999999996</v>
      </c>
      <c r="D53" s="3">
        <f t="shared" si="10"/>
        <v>4.9690509672945131</v>
      </c>
      <c r="E53">
        <f t="shared" si="11"/>
        <v>9.0949032705486488E-2</v>
      </c>
      <c r="F53">
        <f t="shared" si="12"/>
        <v>8.271726550063651E-3</v>
      </c>
      <c r="K53" s="5">
        <f t="shared" si="7"/>
        <v>36</v>
      </c>
      <c r="L53" s="109"/>
      <c r="M53" s="112"/>
      <c r="N53" s="60"/>
      <c r="O53" s="115"/>
      <c r="P53" s="60">
        <f t="shared" si="8"/>
        <v>1.7500000000000009</v>
      </c>
      <c r="Q53" s="115">
        <f t="shared" si="0"/>
        <v>2.9214235898858449</v>
      </c>
      <c r="R53" s="60">
        <f t="shared" si="9"/>
        <v>1.7500000000000009</v>
      </c>
      <c r="S53" s="115">
        <f t="shared" si="1"/>
        <v>2.0001147867710385</v>
      </c>
      <c r="T53" s="60"/>
      <c r="U53" s="115"/>
      <c r="V53" s="60"/>
      <c r="W53" s="115"/>
      <c r="X53" s="60"/>
      <c r="Y53" s="115"/>
      <c r="Z53" s="60">
        <v>1.7500000000000009</v>
      </c>
      <c r="AA53" s="115">
        <v>3.3569590114421053</v>
      </c>
      <c r="AB53" s="60">
        <v>1.7500000000000009</v>
      </c>
      <c r="AC53" s="115">
        <v>2.684202183086271</v>
      </c>
      <c r="AD53" s="60">
        <v>1.7500000000000009</v>
      </c>
      <c r="AE53" s="115">
        <v>2.9893680720554898</v>
      </c>
      <c r="AF53" s="60">
        <v>1.7500000000000009</v>
      </c>
      <c r="AG53" s="115">
        <v>2.3752264329048343</v>
      </c>
      <c r="AH53" s="60">
        <v>1.7500000000000009</v>
      </c>
      <c r="AI53" s="115">
        <v>3.6035097112061463</v>
      </c>
      <c r="AJ53" s="60">
        <v>1.7500000000000009</v>
      </c>
      <c r="AK53" s="115" cm="1">
        <f t="array" ref="AK53">test_intlift2_Cma(AJ53,Overall_length,Nose_Length,Headshape,Boattail_Length,Base_Diameter,Meplat_Diameter,Center_of_Gravity)</f>
        <v>3.3569590114421053</v>
      </c>
      <c r="AL53" s="60"/>
      <c r="AM53" s="115"/>
      <c r="AN53" s="196"/>
      <c r="AO53" s="117"/>
      <c r="AP53" s="196"/>
      <c r="AQ53" s="117"/>
      <c r="AR53" s="196"/>
      <c r="AS53" s="117"/>
      <c r="AT53" s="196"/>
      <c r="AU53" s="117"/>
      <c r="AV53" s="196"/>
      <c r="AW53" s="117"/>
      <c r="AX53" s="196"/>
      <c r="AY53" s="117"/>
      <c r="AZ53" s="196"/>
      <c r="BA53" s="117"/>
      <c r="BB53" s="196"/>
      <c r="BC53" s="117"/>
      <c r="BD53" s="196"/>
      <c r="BE53" s="117"/>
      <c r="BF53" s="196"/>
      <c r="BG53" s="117"/>
      <c r="BH53" s="196"/>
      <c r="BI53" s="117"/>
      <c r="BJ53" s="196"/>
      <c r="BK53" s="117"/>
      <c r="BL53" s="196"/>
      <c r="BM53" s="117"/>
      <c r="BN53" s="196"/>
      <c r="BO53" s="117"/>
      <c r="BP53" s="196"/>
      <c r="BQ53" s="117"/>
      <c r="BR53" s="196"/>
      <c r="BS53" s="117"/>
      <c r="BT53" s="196"/>
      <c r="BU53" s="117"/>
      <c r="BV53" s="196"/>
      <c r="BW53" s="117"/>
      <c r="BX53" s="196"/>
      <c r="BY53" s="117"/>
      <c r="BZ53" s="196"/>
      <c r="CA53" s="117"/>
      <c r="CB53" s="196"/>
      <c r="CC53" s="117"/>
      <c r="CD53" s="196"/>
      <c r="CE53" s="117"/>
      <c r="CF53" s="196"/>
      <c r="CG53" s="117"/>
      <c r="CH53" s="196"/>
      <c r="CI53" s="117"/>
      <c r="CJ53" s="196"/>
      <c r="CK53" s="117"/>
      <c r="CL53" s="196"/>
      <c r="CM53" s="117"/>
      <c r="CN53" s="196"/>
      <c r="CO53" s="117"/>
      <c r="CP53" s="196"/>
      <c r="CQ53" s="117"/>
      <c r="CR53" s="196"/>
      <c r="CS53" s="117"/>
      <c r="CT53" s="196"/>
      <c r="CU53" s="117"/>
      <c r="CV53" s="196"/>
      <c r="CW53" s="117"/>
      <c r="CX53" s="196"/>
      <c r="CY53" s="117"/>
      <c r="CZ53" s="196"/>
      <c r="DA53" s="117"/>
      <c r="DB53" s="196"/>
      <c r="DC53" s="117"/>
      <c r="DD53" s="196"/>
      <c r="DE53" s="117"/>
      <c r="DF53" s="196"/>
      <c r="DG53" s="117"/>
      <c r="DH53" s="196"/>
      <c r="DI53" s="117"/>
      <c r="DJ53" s="196"/>
      <c r="DK53" s="117"/>
      <c r="DL53" s="196"/>
      <c r="DM53" s="117"/>
      <c r="DN53" s="196"/>
      <c r="DO53" s="117"/>
      <c r="DP53" s="196"/>
      <c r="DQ53" s="117"/>
      <c r="DR53" s="196"/>
      <c r="DS53" s="117"/>
      <c r="DT53" s="196"/>
      <c r="DU53" s="117"/>
      <c r="DV53" s="196"/>
      <c r="DW53" s="117"/>
      <c r="DX53" s="196"/>
      <c r="DY53" s="117"/>
      <c r="DZ53" s="196"/>
      <c r="EA53" s="117"/>
      <c r="EB53" s="196"/>
      <c r="EC53" s="117"/>
      <c r="ED53" s="196"/>
      <c r="EE53" s="117"/>
      <c r="EF53" s="196"/>
      <c r="EG53" s="117"/>
      <c r="EH53" s="196"/>
      <c r="EI53" s="117"/>
      <c r="EL53" s="3">
        <f t="shared" si="5"/>
        <v>1.7500000000000009</v>
      </c>
      <c r="EM53" s="10">
        <f t="shared" si="6"/>
        <v>3.3569590114421053</v>
      </c>
      <c r="EO53" s="12">
        <f t="shared" si="2"/>
        <v>1.7500000000000009</v>
      </c>
      <c r="EP53" s="10">
        <f t="shared" si="3"/>
        <v>3.3569590114421053</v>
      </c>
      <c r="ER53" s="27">
        <v>1.7500000000000009</v>
      </c>
      <c r="ES53" s="3" cm="1">
        <f t="array" ref="ES53">test_intlift2_Cma(ER53,ES$5,ES$6,ES$7,ES$8,ES$9,ES$10,ES$11)</f>
        <v>3.6035097112061463</v>
      </c>
    </row>
    <row r="54" spans="1:149" x14ac:dyDescent="0.25">
      <c r="A54" s="3" cm="1">
        <f t="array" ref="A54">Cma_fun(B54,2)</f>
        <v>4.53</v>
      </c>
      <c r="B54" s="133">
        <v>1.1599999999999999</v>
      </c>
      <c r="C54" s="133">
        <v>4.53</v>
      </c>
      <c r="D54" s="3">
        <f t="shared" si="10"/>
        <v>4.6088629415983462</v>
      </c>
      <c r="E54">
        <f t="shared" si="11"/>
        <v>7.8862941598345948E-2</v>
      </c>
      <c r="F54">
        <f t="shared" si="12"/>
        <v>6.219363557544124E-3</v>
      </c>
      <c r="K54" s="5">
        <f t="shared" si="7"/>
        <v>37</v>
      </c>
      <c r="L54" s="109"/>
      <c r="M54" s="112"/>
      <c r="N54" s="60"/>
      <c r="O54" s="115"/>
      <c r="P54" s="60">
        <f t="shared" si="8"/>
        <v>1.8000000000000009</v>
      </c>
      <c r="Q54" s="115">
        <f t="shared" si="0"/>
        <v>2.9172923541805469</v>
      </c>
      <c r="R54" s="60">
        <f t="shared" si="9"/>
        <v>1.8000000000000009</v>
      </c>
      <c r="S54" s="115">
        <f t="shared" si="1"/>
        <v>2.0000547493557903</v>
      </c>
      <c r="T54" s="60"/>
      <c r="U54" s="115"/>
      <c r="V54" s="60"/>
      <c r="W54" s="115"/>
      <c r="X54" s="60"/>
      <c r="Y54" s="115"/>
      <c r="Z54" s="60">
        <v>1.8000000000000009</v>
      </c>
      <c r="AA54" s="115">
        <v>3.3398127476683457</v>
      </c>
      <c r="AB54" s="60">
        <v>1.8000000000000009</v>
      </c>
      <c r="AC54" s="115">
        <v>2.6547235938215112</v>
      </c>
      <c r="AD54" s="60">
        <v>1.8000000000000009</v>
      </c>
      <c r="AE54" s="115">
        <v>2.9811080203172602</v>
      </c>
      <c r="AF54" s="60">
        <v>1.8000000000000009</v>
      </c>
      <c r="AG54" s="115">
        <v>2.3615495074050887</v>
      </c>
      <c r="AH54" s="60">
        <v>1.8000000000000009</v>
      </c>
      <c r="AI54" s="115">
        <v>3.6006665332294316</v>
      </c>
      <c r="AJ54" s="60">
        <v>1.8000000000000009</v>
      </c>
      <c r="AK54" s="115" cm="1">
        <f t="array" ref="AK54">test_intlift2_Cma(AJ54,Overall_length,Nose_Length,Headshape,Boattail_Length,Base_Diameter,Meplat_Diameter,Center_of_Gravity)</f>
        <v>3.3398127476683457</v>
      </c>
      <c r="AL54" s="60"/>
      <c r="AM54" s="115"/>
      <c r="AN54" s="196"/>
      <c r="AO54" s="117"/>
      <c r="AP54" s="196"/>
      <c r="AQ54" s="117"/>
      <c r="AR54" s="196"/>
      <c r="AS54" s="117"/>
      <c r="AT54" s="196"/>
      <c r="AU54" s="117"/>
      <c r="AV54" s="196"/>
      <c r="AW54" s="117"/>
      <c r="AX54" s="196"/>
      <c r="AY54" s="117"/>
      <c r="AZ54" s="196"/>
      <c r="BA54" s="117"/>
      <c r="BB54" s="196"/>
      <c r="BC54" s="117"/>
      <c r="BD54" s="196"/>
      <c r="BE54" s="117"/>
      <c r="BF54" s="196"/>
      <c r="BG54" s="117"/>
      <c r="BH54" s="196"/>
      <c r="BI54" s="117"/>
      <c r="BJ54" s="196"/>
      <c r="BK54" s="117"/>
      <c r="BL54" s="196"/>
      <c r="BM54" s="117"/>
      <c r="BN54" s="196"/>
      <c r="BO54" s="117"/>
      <c r="BP54" s="196"/>
      <c r="BQ54" s="117"/>
      <c r="BR54" s="196"/>
      <c r="BS54" s="117"/>
      <c r="BT54" s="196"/>
      <c r="BU54" s="117"/>
      <c r="BV54" s="196"/>
      <c r="BW54" s="117"/>
      <c r="BX54" s="196"/>
      <c r="BY54" s="117"/>
      <c r="BZ54" s="196"/>
      <c r="CA54" s="117"/>
      <c r="CB54" s="196"/>
      <c r="CC54" s="117"/>
      <c r="CD54" s="196"/>
      <c r="CE54" s="117"/>
      <c r="CF54" s="196"/>
      <c r="CG54" s="117"/>
      <c r="CH54" s="196"/>
      <c r="CI54" s="117"/>
      <c r="CJ54" s="196"/>
      <c r="CK54" s="117"/>
      <c r="CL54" s="196"/>
      <c r="CM54" s="117"/>
      <c r="CN54" s="196"/>
      <c r="CO54" s="117"/>
      <c r="CP54" s="196"/>
      <c r="CQ54" s="117"/>
      <c r="CR54" s="196"/>
      <c r="CS54" s="117"/>
      <c r="CT54" s="196"/>
      <c r="CU54" s="117"/>
      <c r="CV54" s="196"/>
      <c r="CW54" s="117"/>
      <c r="CX54" s="196"/>
      <c r="CY54" s="117"/>
      <c r="CZ54" s="196"/>
      <c r="DA54" s="117"/>
      <c r="DB54" s="196"/>
      <c r="DC54" s="117"/>
      <c r="DD54" s="196"/>
      <c r="DE54" s="117"/>
      <c r="DF54" s="196"/>
      <c r="DG54" s="117"/>
      <c r="DH54" s="196"/>
      <c r="DI54" s="117"/>
      <c r="DJ54" s="196"/>
      <c r="DK54" s="117"/>
      <c r="DL54" s="196"/>
      <c r="DM54" s="117"/>
      <c r="DN54" s="196"/>
      <c r="DO54" s="117"/>
      <c r="DP54" s="196"/>
      <c r="DQ54" s="117"/>
      <c r="DR54" s="196"/>
      <c r="DS54" s="117"/>
      <c r="DT54" s="196"/>
      <c r="DU54" s="117"/>
      <c r="DV54" s="196"/>
      <c r="DW54" s="117"/>
      <c r="DX54" s="196"/>
      <c r="DY54" s="117"/>
      <c r="DZ54" s="196"/>
      <c r="EA54" s="117"/>
      <c r="EB54" s="196"/>
      <c r="EC54" s="117"/>
      <c r="ED54" s="196"/>
      <c r="EE54" s="117"/>
      <c r="EF54" s="196"/>
      <c r="EG54" s="117"/>
      <c r="EH54" s="196"/>
      <c r="EI54" s="117"/>
      <c r="EL54" s="3">
        <f t="shared" si="5"/>
        <v>1.8000000000000009</v>
      </c>
      <c r="EM54" s="10">
        <f t="shared" si="6"/>
        <v>3.3398127476683457</v>
      </c>
      <c r="EO54" s="12">
        <f t="shared" si="2"/>
        <v>1.8000000000000009</v>
      </c>
      <c r="EP54" s="10">
        <f t="shared" si="3"/>
        <v>3.3398127476683457</v>
      </c>
      <c r="ER54" s="27">
        <v>1.8000000000000009</v>
      </c>
      <c r="ES54" s="3" cm="1">
        <f t="array" ref="ES54">test_intlift2_Cma(ER54,ES$5,ES$6,ES$7,ES$8,ES$9,ES$10,ES$11)</f>
        <v>3.6006665332294316</v>
      </c>
    </row>
    <row r="55" spans="1:149" x14ac:dyDescent="0.25">
      <c r="A55" s="3" cm="1">
        <f t="array" ref="A55">Cma_fun(B55,2)</f>
        <v>4.38</v>
      </c>
      <c r="B55" s="133">
        <v>1.23</v>
      </c>
      <c r="C55" s="133">
        <v>4.38</v>
      </c>
      <c r="D55" s="3">
        <f t="shared" si="10"/>
        <v>4.4598165331313346</v>
      </c>
      <c r="E55">
        <f t="shared" si="11"/>
        <v>7.9816533131334744E-2</v>
      </c>
      <c r="F55">
        <f t="shared" si="12"/>
        <v>6.3706789611054568E-3</v>
      </c>
      <c r="K55" s="5">
        <f t="shared" si="7"/>
        <v>38</v>
      </c>
      <c r="L55" s="109"/>
      <c r="M55" s="112"/>
      <c r="N55" s="60"/>
      <c r="O55" s="115"/>
      <c r="P55" s="60">
        <f t="shared" si="8"/>
        <v>1.850000000000001</v>
      </c>
      <c r="Q55" s="115">
        <f t="shared" si="0"/>
        <v>2.914719154361312</v>
      </c>
      <c r="R55" s="60">
        <f t="shared" si="9"/>
        <v>1.850000000000001</v>
      </c>
      <c r="S55" s="115">
        <f t="shared" si="1"/>
        <v>2.0000253663418759</v>
      </c>
      <c r="T55" s="60"/>
      <c r="U55" s="115"/>
      <c r="V55" s="60"/>
      <c r="W55" s="115"/>
      <c r="X55" s="60"/>
      <c r="Y55" s="115"/>
      <c r="Z55" s="60">
        <v>1.850000000000001</v>
      </c>
      <c r="AA55" s="115">
        <v>3.323469300754716</v>
      </c>
      <c r="AB55" s="60">
        <v>1.850000000000001</v>
      </c>
      <c r="AC55" s="115">
        <v>2.6247862008102087</v>
      </c>
      <c r="AD55" s="60">
        <v>1.850000000000001</v>
      </c>
      <c r="AE55" s="115">
        <v>2.9729499195989706</v>
      </c>
      <c r="AF55" s="60">
        <v>1.850000000000001</v>
      </c>
      <c r="AG55" s="115">
        <v>2.3480413915627811</v>
      </c>
      <c r="AH55" s="60">
        <v>1.850000000000001</v>
      </c>
      <c r="AI55" s="115">
        <v>3.5978584476351601</v>
      </c>
      <c r="AJ55" s="60">
        <v>1.850000000000001</v>
      </c>
      <c r="AK55" s="115" cm="1">
        <f t="array" ref="AK55">test_intlift2_Cma(AJ55,Overall_length,Nose_Length,Headshape,Boattail_Length,Base_Diameter,Meplat_Diameter,Center_of_Gravity)</f>
        <v>3.323469300754716</v>
      </c>
      <c r="AL55" s="60"/>
      <c r="AM55" s="115"/>
      <c r="AN55" s="196"/>
      <c r="AO55" s="117"/>
      <c r="AP55" s="196"/>
      <c r="AQ55" s="117"/>
      <c r="AR55" s="196"/>
      <c r="AS55" s="117"/>
      <c r="AT55" s="196"/>
      <c r="AU55" s="117"/>
      <c r="AV55" s="196"/>
      <c r="AW55" s="117"/>
      <c r="AX55" s="196"/>
      <c r="AY55" s="117"/>
      <c r="AZ55" s="196"/>
      <c r="BA55" s="117"/>
      <c r="BB55" s="196"/>
      <c r="BC55" s="117"/>
      <c r="BD55" s="196"/>
      <c r="BE55" s="117"/>
      <c r="BF55" s="196"/>
      <c r="BG55" s="117"/>
      <c r="BH55" s="196"/>
      <c r="BI55" s="117"/>
      <c r="BJ55" s="196"/>
      <c r="BK55" s="117"/>
      <c r="BL55" s="196"/>
      <c r="BM55" s="117"/>
      <c r="BN55" s="196"/>
      <c r="BO55" s="117"/>
      <c r="BP55" s="196"/>
      <c r="BQ55" s="117"/>
      <c r="BR55" s="196"/>
      <c r="BS55" s="117"/>
      <c r="BT55" s="196"/>
      <c r="BU55" s="117"/>
      <c r="BV55" s="196"/>
      <c r="BW55" s="117"/>
      <c r="BX55" s="196"/>
      <c r="BY55" s="117"/>
      <c r="BZ55" s="196"/>
      <c r="CA55" s="117"/>
      <c r="CB55" s="196"/>
      <c r="CC55" s="117"/>
      <c r="CD55" s="196"/>
      <c r="CE55" s="117"/>
      <c r="CF55" s="196"/>
      <c r="CG55" s="117"/>
      <c r="CH55" s="196"/>
      <c r="CI55" s="117"/>
      <c r="CJ55" s="196"/>
      <c r="CK55" s="117"/>
      <c r="CL55" s="196"/>
      <c r="CM55" s="117"/>
      <c r="CN55" s="196"/>
      <c r="CO55" s="117"/>
      <c r="CP55" s="196"/>
      <c r="CQ55" s="117"/>
      <c r="CR55" s="196"/>
      <c r="CS55" s="117"/>
      <c r="CT55" s="196"/>
      <c r="CU55" s="117"/>
      <c r="CV55" s="196"/>
      <c r="CW55" s="117"/>
      <c r="CX55" s="196"/>
      <c r="CY55" s="117"/>
      <c r="CZ55" s="196"/>
      <c r="DA55" s="117"/>
      <c r="DB55" s="196"/>
      <c r="DC55" s="117"/>
      <c r="DD55" s="196"/>
      <c r="DE55" s="117"/>
      <c r="DF55" s="196"/>
      <c r="DG55" s="117"/>
      <c r="DH55" s="196"/>
      <c r="DI55" s="117"/>
      <c r="DJ55" s="196"/>
      <c r="DK55" s="117"/>
      <c r="DL55" s="196"/>
      <c r="DM55" s="117"/>
      <c r="DN55" s="196"/>
      <c r="DO55" s="117"/>
      <c r="DP55" s="196"/>
      <c r="DQ55" s="117"/>
      <c r="DR55" s="196"/>
      <c r="DS55" s="117"/>
      <c r="DT55" s="196"/>
      <c r="DU55" s="117"/>
      <c r="DV55" s="196"/>
      <c r="DW55" s="117"/>
      <c r="DX55" s="196"/>
      <c r="DY55" s="117"/>
      <c r="DZ55" s="196"/>
      <c r="EA55" s="117"/>
      <c r="EB55" s="196"/>
      <c r="EC55" s="117"/>
      <c r="ED55" s="196"/>
      <c r="EE55" s="117"/>
      <c r="EF55" s="196"/>
      <c r="EG55" s="117"/>
      <c r="EH55" s="196"/>
      <c r="EI55" s="117"/>
      <c r="EL55" s="3">
        <f t="shared" si="5"/>
        <v>1.850000000000001</v>
      </c>
      <c r="EM55" s="10">
        <f t="shared" si="6"/>
        <v>3.323469300754716</v>
      </c>
      <c r="EO55" s="12">
        <f t="shared" si="2"/>
        <v>1.850000000000001</v>
      </c>
      <c r="EP55" s="10">
        <f t="shared" si="3"/>
        <v>3.323469300754716</v>
      </c>
      <c r="ER55" s="27">
        <v>1.850000000000001</v>
      </c>
      <c r="ES55" s="3" cm="1">
        <f t="array" ref="ES55">test_intlift2_Cma(ER55,ES$5,ES$6,ES$7,ES$8,ES$9,ES$10,ES$11)</f>
        <v>3.5978584476351601</v>
      </c>
    </row>
    <row r="56" spans="1:149" x14ac:dyDescent="0.25">
      <c r="A56" s="3" cm="1">
        <f t="array" ref="A56">Cma_fun(B56,2)</f>
        <v>4.2300000000000004</v>
      </c>
      <c r="B56" s="133">
        <v>1.31</v>
      </c>
      <c r="C56" s="133">
        <v>4.2300000000000004</v>
      </c>
      <c r="D56" s="3">
        <f t="shared" si="10"/>
        <v>4.3027311386530345</v>
      </c>
      <c r="E56">
        <f t="shared" si="11"/>
        <v>7.2731138653034044E-2</v>
      </c>
      <c r="F56">
        <f t="shared" si="12"/>
        <v>5.2898185297668631E-3</v>
      </c>
      <c r="K56" s="5">
        <f t="shared" si="7"/>
        <v>39</v>
      </c>
      <c r="L56" s="109"/>
      <c r="M56" s="112"/>
      <c r="N56" s="60"/>
      <c r="O56" s="115"/>
      <c r="P56" s="60">
        <f t="shared" si="8"/>
        <v>1.900000000000001</v>
      </c>
      <c r="Q56" s="115">
        <f t="shared" si="0"/>
        <v>2.9131665873571237</v>
      </c>
      <c r="R56" s="60">
        <f t="shared" si="9"/>
        <v>1.900000000000001</v>
      </c>
      <c r="S56" s="115">
        <f t="shared" si="1"/>
        <v>2.0000114163775602</v>
      </c>
      <c r="T56" s="60"/>
      <c r="U56" s="115"/>
      <c r="V56" s="60"/>
      <c r="W56" s="115"/>
      <c r="X56" s="60"/>
      <c r="Y56" s="115"/>
      <c r="Z56" s="60">
        <v>1.900000000000001</v>
      </c>
      <c r="AA56" s="115">
        <v>3.3078365497728766</v>
      </c>
      <c r="AB56" s="60">
        <v>1.900000000000001</v>
      </c>
      <c r="AC56" s="115">
        <v>2.5963455024125786</v>
      </c>
      <c r="AD56" s="60">
        <v>1.900000000000001</v>
      </c>
      <c r="AE56" s="115">
        <v>2.9648824530550182</v>
      </c>
      <c r="AF56" s="60">
        <v>1.900000000000001</v>
      </c>
      <c r="AG56" s="115">
        <v>2.3346833470383568</v>
      </c>
      <c r="AH56" s="60">
        <v>1.900000000000001</v>
      </c>
      <c r="AI56" s="115">
        <v>3.5950815590716791</v>
      </c>
      <c r="AJ56" s="60">
        <v>1.900000000000001</v>
      </c>
      <c r="AK56" s="115" cm="1">
        <f t="array" ref="AK56">test_intlift2_Cma(AJ56,Overall_length,Nose_Length,Headshape,Boattail_Length,Base_Diameter,Meplat_Diameter,Center_of_Gravity)</f>
        <v>3.3078365497728766</v>
      </c>
      <c r="AL56" s="60"/>
      <c r="AM56" s="115"/>
      <c r="AN56" s="196"/>
      <c r="AO56" s="117"/>
      <c r="AP56" s="196"/>
      <c r="AQ56" s="117"/>
      <c r="AR56" s="196"/>
      <c r="AS56" s="117"/>
      <c r="AT56" s="196"/>
      <c r="AU56" s="117"/>
      <c r="AV56" s="196"/>
      <c r="AW56" s="117"/>
      <c r="AX56" s="196"/>
      <c r="AY56" s="117"/>
      <c r="AZ56" s="196"/>
      <c r="BA56" s="117"/>
      <c r="BB56" s="196"/>
      <c r="BC56" s="117"/>
      <c r="BD56" s="196"/>
      <c r="BE56" s="117"/>
      <c r="BF56" s="196"/>
      <c r="BG56" s="117"/>
      <c r="BH56" s="196"/>
      <c r="BI56" s="117"/>
      <c r="BJ56" s="196"/>
      <c r="BK56" s="117"/>
      <c r="BL56" s="196"/>
      <c r="BM56" s="117"/>
      <c r="BN56" s="196"/>
      <c r="BO56" s="117"/>
      <c r="BP56" s="196"/>
      <c r="BQ56" s="117"/>
      <c r="BR56" s="196"/>
      <c r="BS56" s="117"/>
      <c r="BT56" s="196"/>
      <c r="BU56" s="117"/>
      <c r="BV56" s="196"/>
      <c r="BW56" s="117"/>
      <c r="BX56" s="196"/>
      <c r="BY56" s="117"/>
      <c r="BZ56" s="196"/>
      <c r="CA56" s="117"/>
      <c r="CB56" s="196"/>
      <c r="CC56" s="117"/>
      <c r="CD56" s="196"/>
      <c r="CE56" s="117"/>
      <c r="CF56" s="196"/>
      <c r="CG56" s="117"/>
      <c r="CH56" s="196"/>
      <c r="CI56" s="117"/>
      <c r="CJ56" s="196"/>
      <c r="CK56" s="117"/>
      <c r="CL56" s="196"/>
      <c r="CM56" s="117"/>
      <c r="CN56" s="196"/>
      <c r="CO56" s="117"/>
      <c r="CP56" s="196"/>
      <c r="CQ56" s="117"/>
      <c r="CR56" s="196"/>
      <c r="CS56" s="117"/>
      <c r="CT56" s="196"/>
      <c r="CU56" s="117"/>
      <c r="CV56" s="196"/>
      <c r="CW56" s="117"/>
      <c r="CX56" s="196"/>
      <c r="CY56" s="117"/>
      <c r="CZ56" s="196"/>
      <c r="DA56" s="117"/>
      <c r="DB56" s="196"/>
      <c r="DC56" s="117"/>
      <c r="DD56" s="196"/>
      <c r="DE56" s="117"/>
      <c r="DF56" s="196"/>
      <c r="DG56" s="117"/>
      <c r="DH56" s="196"/>
      <c r="DI56" s="117"/>
      <c r="DJ56" s="196"/>
      <c r="DK56" s="117"/>
      <c r="DL56" s="196"/>
      <c r="DM56" s="117"/>
      <c r="DN56" s="196"/>
      <c r="DO56" s="117"/>
      <c r="DP56" s="196"/>
      <c r="DQ56" s="117"/>
      <c r="DR56" s="196"/>
      <c r="DS56" s="117"/>
      <c r="DT56" s="196"/>
      <c r="DU56" s="117"/>
      <c r="DV56" s="196"/>
      <c r="DW56" s="117"/>
      <c r="DX56" s="196"/>
      <c r="DY56" s="117"/>
      <c r="DZ56" s="196"/>
      <c r="EA56" s="117"/>
      <c r="EB56" s="196"/>
      <c r="EC56" s="117"/>
      <c r="ED56" s="196"/>
      <c r="EE56" s="117"/>
      <c r="EF56" s="196"/>
      <c r="EG56" s="117"/>
      <c r="EH56" s="196"/>
      <c r="EI56" s="117"/>
      <c r="EL56" s="3">
        <f t="shared" si="5"/>
        <v>1.900000000000001</v>
      </c>
      <c r="EM56" s="10">
        <f t="shared" si="6"/>
        <v>3.3078365497728766</v>
      </c>
      <c r="EO56" s="12">
        <f t="shared" si="2"/>
        <v>1.900000000000001</v>
      </c>
      <c r="EP56" s="10">
        <f t="shared" si="3"/>
        <v>3.3078365497728766</v>
      </c>
      <c r="ER56" s="27">
        <v>1.900000000000001</v>
      </c>
      <c r="ES56" s="3" cm="1">
        <f t="array" ref="ES56">test_intlift2_Cma(ER56,ES$5,ES$6,ES$7,ES$8,ES$9,ES$10,ES$11)</f>
        <v>3.5950815590716791</v>
      </c>
    </row>
    <row r="57" spans="1:149" x14ac:dyDescent="0.25">
      <c r="A57" s="3" cm="1">
        <f t="array" ref="A57">Cma_fun(B57,2)</f>
        <v>4.16</v>
      </c>
      <c r="B57" s="133">
        <v>1.41</v>
      </c>
      <c r="C57" s="133">
        <v>4.16</v>
      </c>
      <c r="D57" s="3">
        <f t="shared" si="10"/>
        <v>4.1471396458740957</v>
      </c>
      <c r="E57">
        <f t="shared" si="11"/>
        <v>1.2860354125904472E-2</v>
      </c>
      <c r="F57">
        <f t="shared" si="12"/>
        <v>1.6538870824366818E-4</v>
      </c>
      <c r="K57" s="5">
        <f t="shared" si="7"/>
        <v>40</v>
      </c>
      <c r="L57" s="109"/>
      <c r="M57" s="112"/>
      <c r="N57" s="60"/>
      <c r="O57" s="115"/>
      <c r="P57" s="60">
        <f t="shared" si="8"/>
        <v>1.9500000000000011</v>
      </c>
      <c r="Q57" s="115">
        <f t="shared" si="0"/>
        <v>2.9122589070843201</v>
      </c>
      <c r="R57" s="60">
        <f t="shared" si="9"/>
        <v>1.9500000000000011</v>
      </c>
      <c r="S57" s="115">
        <f t="shared" si="1"/>
        <v>2.0000049910332023</v>
      </c>
      <c r="T57" s="60"/>
      <c r="U57" s="115"/>
      <c r="V57" s="60"/>
      <c r="W57" s="115"/>
      <c r="X57" s="60"/>
      <c r="Y57" s="115"/>
      <c r="Z57" s="60">
        <v>1.9500000000000011</v>
      </c>
      <c r="AA57" s="115">
        <v>3.2925902132917959</v>
      </c>
      <c r="AB57" s="60">
        <v>1.9500000000000011</v>
      </c>
      <c r="AC57" s="115">
        <v>2.5692102103739991</v>
      </c>
      <c r="AD57" s="60">
        <v>1.9500000000000011</v>
      </c>
      <c r="AE57" s="115">
        <v>2.9568960196221346</v>
      </c>
      <c r="AF57" s="60">
        <v>1.9500000000000011</v>
      </c>
      <c r="AG57" s="115">
        <v>2.321459476470491</v>
      </c>
      <c r="AH57" s="60">
        <v>1.9500000000000011</v>
      </c>
      <c r="AI57" s="115">
        <v>3.5923325627737785</v>
      </c>
      <c r="AJ57" s="60">
        <v>1.9500000000000011</v>
      </c>
      <c r="AK57" s="115" cm="1">
        <f t="array" ref="AK57">test_intlift2_Cma(AJ57,Overall_length,Nose_Length,Headshape,Boattail_Length,Base_Diameter,Meplat_Diameter,Center_of_Gravity)</f>
        <v>3.2925902132917959</v>
      </c>
      <c r="AL57" s="60"/>
      <c r="AM57" s="115"/>
      <c r="AN57" s="196"/>
      <c r="AO57" s="117"/>
      <c r="AP57" s="196"/>
      <c r="AQ57" s="117"/>
      <c r="AR57" s="196"/>
      <c r="AS57" s="117"/>
      <c r="AT57" s="196"/>
      <c r="AU57" s="117"/>
      <c r="AV57" s="196"/>
      <c r="AW57" s="117"/>
      <c r="AX57" s="196"/>
      <c r="AY57" s="117"/>
      <c r="AZ57" s="196"/>
      <c r="BA57" s="117"/>
      <c r="BB57" s="196"/>
      <c r="BC57" s="117"/>
      <c r="BD57" s="196"/>
      <c r="BE57" s="117"/>
      <c r="BF57" s="196"/>
      <c r="BG57" s="117"/>
      <c r="BH57" s="196"/>
      <c r="BI57" s="117"/>
      <c r="BJ57" s="196"/>
      <c r="BK57" s="117"/>
      <c r="BL57" s="196"/>
      <c r="BM57" s="117"/>
      <c r="BN57" s="196"/>
      <c r="BO57" s="117"/>
      <c r="BP57" s="196"/>
      <c r="BQ57" s="117"/>
      <c r="BR57" s="196"/>
      <c r="BS57" s="117"/>
      <c r="BT57" s="196"/>
      <c r="BU57" s="117"/>
      <c r="BV57" s="196"/>
      <c r="BW57" s="117"/>
      <c r="BX57" s="196"/>
      <c r="BY57" s="117"/>
      <c r="BZ57" s="196"/>
      <c r="CA57" s="117"/>
      <c r="CB57" s="196"/>
      <c r="CC57" s="117"/>
      <c r="CD57" s="196"/>
      <c r="CE57" s="117"/>
      <c r="CF57" s="196"/>
      <c r="CG57" s="117"/>
      <c r="CH57" s="196"/>
      <c r="CI57" s="117"/>
      <c r="CJ57" s="196"/>
      <c r="CK57" s="117"/>
      <c r="CL57" s="196"/>
      <c r="CM57" s="117"/>
      <c r="CN57" s="196"/>
      <c r="CO57" s="117"/>
      <c r="CP57" s="196"/>
      <c r="CQ57" s="117"/>
      <c r="CR57" s="196"/>
      <c r="CS57" s="117"/>
      <c r="CT57" s="196"/>
      <c r="CU57" s="117"/>
      <c r="CV57" s="196"/>
      <c r="CW57" s="117"/>
      <c r="CX57" s="196"/>
      <c r="CY57" s="117"/>
      <c r="CZ57" s="196"/>
      <c r="DA57" s="117"/>
      <c r="DB57" s="196"/>
      <c r="DC57" s="117"/>
      <c r="DD57" s="196"/>
      <c r="DE57" s="117"/>
      <c r="DF57" s="196"/>
      <c r="DG57" s="117"/>
      <c r="DH57" s="196"/>
      <c r="DI57" s="117"/>
      <c r="DJ57" s="196"/>
      <c r="DK57" s="117"/>
      <c r="DL57" s="196"/>
      <c r="DM57" s="117"/>
      <c r="DN57" s="196"/>
      <c r="DO57" s="117"/>
      <c r="DP57" s="196"/>
      <c r="DQ57" s="117"/>
      <c r="DR57" s="196"/>
      <c r="DS57" s="117"/>
      <c r="DT57" s="196"/>
      <c r="DU57" s="117"/>
      <c r="DV57" s="196"/>
      <c r="DW57" s="117"/>
      <c r="DX57" s="196"/>
      <c r="DY57" s="117"/>
      <c r="DZ57" s="196"/>
      <c r="EA57" s="117"/>
      <c r="EB57" s="196"/>
      <c r="EC57" s="117"/>
      <c r="ED57" s="196"/>
      <c r="EE57" s="117"/>
      <c r="EF57" s="196"/>
      <c r="EG57" s="117"/>
      <c r="EH57" s="196"/>
      <c r="EI57" s="117"/>
      <c r="EL57" s="3">
        <f t="shared" si="5"/>
        <v>1.9500000000000011</v>
      </c>
      <c r="EM57" s="10">
        <f t="shared" si="6"/>
        <v>3.2925902132917959</v>
      </c>
      <c r="EO57" s="12">
        <f t="shared" si="2"/>
        <v>1.9500000000000011</v>
      </c>
      <c r="EP57" s="10">
        <f t="shared" si="3"/>
        <v>3.2925902132917959</v>
      </c>
      <c r="ER57" s="27">
        <v>1.9500000000000011</v>
      </c>
      <c r="ES57" s="3" cm="1">
        <f t="array" ref="ES57">test_intlift2_Cma(ER57,ES$5,ES$6,ES$7,ES$8,ES$9,ES$10,ES$11)</f>
        <v>3.5923325627737785</v>
      </c>
    </row>
    <row r="58" spans="1:149" x14ac:dyDescent="0.25">
      <c r="A58" s="3" cm="1">
        <f t="array" ref="A58">Cma_fun(B58,2)</f>
        <v>4.07</v>
      </c>
      <c r="B58" s="133">
        <v>1.52</v>
      </c>
      <c r="C58" s="133">
        <v>4.07</v>
      </c>
      <c r="D58" s="3">
        <f t="shared" si="10"/>
        <v>4.0359913989417473</v>
      </c>
      <c r="E58">
        <f t="shared" si="11"/>
        <v>3.4008601058252985E-2</v>
      </c>
      <c r="F58">
        <f t="shared" si="12"/>
        <v>1.156584945939406E-3</v>
      </c>
      <c r="K58" s="5">
        <f t="shared" si="7"/>
        <v>41</v>
      </c>
      <c r="L58" s="109"/>
      <c r="M58" s="112"/>
      <c r="N58" s="60"/>
      <c r="O58" s="115"/>
      <c r="P58" s="60">
        <f t="shared" si="8"/>
        <v>2.0000000000000009</v>
      </c>
      <c r="Q58" s="115">
        <f t="shared" si="0"/>
        <v>2.9117445955816255</v>
      </c>
      <c r="R58" s="60">
        <f t="shared" si="9"/>
        <v>2.0000000000000009</v>
      </c>
      <c r="S58" s="115">
        <f t="shared" si="1"/>
        <v>2.0000021195528435</v>
      </c>
      <c r="T58" s="60"/>
      <c r="U58" s="115"/>
      <c r="V58" s="60"/>
      <c r="W58" s="115"/>
      <c r="X58" s="60"/>
      <c r="Y58" s="115"/>
      <c r="Z58" s="60">
        <v>2.0000000000000009</v>
      </c>
      <c r="AA58" s="115">
        <v>3.2763755270291894</v>
      </c>
      <c r="AB58" s="60">
        <v>2.0000000000000009</v>
      </c>
      <c r="AC58" s="115">
        <v>2.5432214622934399</v>
      </c>
      <c r="AD58" s="60">
        <v>2.0000000000000009</v>
      </c>
      <c r="AE58" s="115">
        <v>2.9489824060290331</v>
      </c>
      <c r="AF58" s="60">
        <v>2.0000000000000009</v>
      </c>
      <c r="AG58" s="115">
        <v>2.3083561803923702</v>
      </c>
      <c r="AH58" s="60">
        <v>2.0000000000000009</v>
      </c>
      <c r="AI58" s="115">
        <v>3.5896086316656954</v>
      </c>
      <c r="AJ58" s="60">
        <v>2.0000000000000009</v>
      </c>
      <c r="AK58" s="115" cm="1">
        <f t="array" ref="AK58">test_intlift2_Cma(AJ58,Overall_length,Nose_Length,Headshape,Boattail_Length,Base_Diameter,Meplat_Diameter,Center_of_Gravity)</f>
        <v>3.2763755270291894</v>
      </c>
      <c r="AL58" s="60"/>
      <c r="AM58" s="115"/>
      <c r="AN58" s="196"/>
      <c r="AO58" s="117"/>
      <c r="AP58" s="196"/>
      <c r="AQ58" s="117"/>
      <c r="AR58" s="196"/>
      <c r="AS58" s="117"/>
      <c r="AT58" s="196"/>
      <c r="AU58" s="117"/>
      <c r="AV58" s="196"/>
      <c r="AW58" s="117"/>
      <c r="AX58" s="196"/>
      <c r="AY58" s="117"/>
      <c r="AZ58" s="196"/>
      <c r="BA58" s="117"/>
      <c r="BB58" s="196"/>
      <c r="BC58" s="117"/>
      <c r="BD58" s="196"/>
      <c r="BE58" s="117"/>
      <c r="BF58" s="196"/>
      <c r="BG58" s="117"/>
      <c r="BH58" s="196"/>
      <c r="BI58" s="117"/>
      <c r="BJ58" s="196"/>
      <c r="BK58" s="117"/>
      <c r="BL58" s="196"/>
      <c r="BM58" s="117"/>
      <c r="BN58" s="196"/>
      <c r="BO58" s="117"/>
      <c r="BP58" s="196"/>
      <c r="BQ58" s="117"/>
      <c r="BR58" s="196"/>
      <c r="BS58" s="117"/>
      <c r="BT58" s="196"/>
      <c r="BU58" s="117"/>
      <c r="BV58" s="196"/>
      <c r="BW58" s="117"/>
      <c r="BX58" s="196"/>
      <c r="BY58" s="117"/>
      <c r="BZ58" s="196"/>
      <c r="CA58" s="117"/>
      <c r="CB58" s="196"/>
      <c r="CC58" s="117"/>
      <c r="CD58" s="196"/>
      <c r="CE58" s="117"/>
      <c r="CF58" s="196"/>
      <c r="CG58" s="117"/>
      <c r="CH58" s="196"/>
      <c r="CI58" s="117"/>
      <c r="CJ58" s="196"/>
      <c r="CK58" s="117"/>
      <c r="CL58" s="196"/>
      <c r="CM58" s="117"/>
      <c r="CN58" s="196"/>
      <c r="CO58" s="117"/>
      <c r="CP58" s="196"/>
      <c r="CQ58" s="117"/>
      <c r="CR58" s="196"/>
      <c r="CS58" s="117"/>
      <c r="CT58" s="196"/>
      <c r="CU58" s="117"/>
      <c r="CV58" s="196"/>
      <c r="CW58" s="117"/>
      <c r="CX58" s="196"/>
      <c r="CY58" s="117"/>
      <c r="CZ58" s="196"/>
      <c r="DA58" s="117"/>
      <c r="DB58" s="196"/>
      <c r="DC58" s="117"/>
      <c r="DD58" s="196"/>
      <c r="DE58" s="117"/>
      <c r="DF58" s="196"/>
      <c r="DG58" s="117"/>
      <c r="DH58" s="196"/>
      <c r="DI58" s="117"/>
      <c r="DJ58" s="196"/>
      <c r="DK58" s="117"/>
      <c r="DL58" s="196"/>
      <c r="DM58" s="117"/>
      <c r="DN58" s="196"/>
      <c r="DO58" s="117"/>
      <c r="DP58" s="196"/>
      <c r="DQ58" s="117"/>
      <c r="DR58" s="196"/>
      <c r="DS58" s="117"/>
      <c r="DT58" s="196"/>
      <c r="DU58" s="117"/>
      <c r="DV58" s="196"/>
      <c r="DW58" s="117"/>
      <c r="DX58" s="196"/>
      <c r="DY58" s="117"/>
      <c r="DZ58" s="196"/>
      <c r="EA58" s="117"/>
      <c r="EB58" s="196"/>
      <c r="EC58" s="117"/>
      <c r="ED58" s="196"/>
      <c r="EE58" s="117"/>
      <c r="EF58" s="196"/>
      <c r="EG58" s="117"/>
      <c r="EH58" s="196"/>
      <c r="EI58" s="117"/>
      <c r="EL58" s="3">
        <f t="shared" si="5"/>
        <v>2.0000000000000009</v>
      </c>
      <c r="EM58" s="10">
        <f t="shared" si="6"/>
        <v>3.2763755270291894</v>
      </c>
      <c r="EO58" s="12">
        <f t="shared" si="2"/>
        <v>2.0000000000000009</v>
      </c>
      <c r="EP58" s="10">
        <f t="shared" si="3"/>
        <v>3.2763755270291894</v>
      </c>
      <c r="ER58" s="27">
        <v>2.0000000000000009</v>
      </c>
      <c r="ES58" s="3" cm="1">
        <f t="array" ref="ES58">test_intlift2_Cma(ER58,ES$5,ES$6,ES$7,ES$8,ES$9,ES$10,ES$11)</f>
        <v>3.5896086316656954</v>
      </c>
    </row>
    <row r="59" spans="1:149" x14ac:dyDescent="0.25">
      <c r="A59" s="3" cm="1">
        <f t="array" ref="A59">Cma_fun(B59,2)</f>
        <v>4.0199999999999996</v>
      </c>
      <c r="B59" s="133">
        <v>1.6</v>
      </c>
      <c r="C59" s="133">
        <v>4.0199999999999996</v>
      </c>
      <c r="D59" s="3">
        <f t="shared" si="10"/>
        <v>3.9886303111269203</v>
      </c>
      <c r="E59">
        <f t="shared" si="11"/>
        <v>3.1369688873079227E-2</v>
      </c>
      <c r="F59">
        <f t="shared" si="12"/>
        <v>9.8405737999379054E-4</v>
      </c>
      <c r="K59" s="5">
        <f t="shared" si="7"/>
        <v>42</v>
      </c>
      <c r="L59" s="109"/>
      <c r="M59" s="112"/>
      <c r="N59" s="60"/>
      <c r="O59" s="115"/>
      <c r="P59" s="60">
        <f t="shared" si="8"/>
        <v>2.0500000000000007</v>
      </c>
      <c r="Q59" s="115">
        <f t="shared" si="0"/>
        <v>2.9114620937484181</v>
      </c>
      <c r="R59" s="60">
        <f t="shared" si="9"/>
        <v>2.0500000000000007</v>
      </c>
      <c r="S59" s="115">
        <f t="shared" si="1"/>
        <v>2.0000008743588138</v>
      </c>
      <c r="T59" s="60"/>
      <c r="U59" s="115"/>
      <c r="V59" s="60"/>
      <c r="W59" s="115"/>
      <c r="X59" s="60"/>
      <c r="Y59" s="115"/>
      <c r="Z59" s="60">
        <v>2.0500000000000007</v>
      </c>
      <c r="AA59" s="115">
        <v>3.262591604012592</v>
      </c>
      <c r="AB59" s="60">
        <v>2.0500000000000007</v>
      </c>
      <c r="AC59" s="115">
        <v>2.5204290442784281</v>
      </c>
      <c r="AD59" s="60">
        <v>2.0500000000000007</v>
      </c>
      <c r="AE59" s="115">
        <v>2.9411345337934987</v>
      </c>
      <c r="AF59" s="60">
        <v>2.0500000000000007</v>
      </c>
      <c r="AG59" s="115">
        <v>2.2953617383115605</v>
      </c>
      <c r="AH59" s="60">
        <v>2.0500000000000007</v>
      </c>
      <c r="AI59" s="115">
        <v>3.5869073292754372</v>
      </c>
      <c r="AJ59" s="60">
        <v>2.0500000000000007</v>
      </c>
      <c r="AK59" s="115" cm="1">
        <f t="array" ref="AK59">test_intlift2_Cma(AJ59,Overall_length,Nose_Length,Headshape,Boattail_Length,Base_Diameter,Meplat_Diameter,Center_of_Gravity)</f>
        <v>3.262591604012592</v>
      </c>
      <c r="AL59" s="60"/>
      <c r="AM59" s="115"/>
      <c r="AN59" s="196"/>
      <c r="AO59" s="117"/>
      <c r="AP59" s="196"/>
      <c r="AQ59" s="117"/>
      <c r="AR59" s="196"/>
      <c r="AS59" s="117"/>
      <c r="AT59" s="196"/>
      <c r="AU59" s="117"/>
      <c r="AV59" s="196"/>
      <c r="AW59" s="117"/>
      <c r="AX59" s="196"/>
      <c r="AY59" s="117"/>
      <c r="AZ59" s="196"/>
      <c r="BA59" s="117"/>
      <c r="BB59" s="196"/>
      <c r="BC59" s="117"/>
      <c r="BD59" s="196"/>
      <c r="BE59" s="117"/>
      <c r="BF59" s="196"/>
      <c r="BG59" s="117"/>
      <c r="BH59" s="196"/>
      <c r="BI59" s="117"/>
      <c r="BJ59" s="196"/>
      <c r="BK59" s="117"/>
      <c r="BL59" s="196"/>
      <c r="BM59" s="117"/>
      <c r="BN59" s="196"/>
      <c r="BO59" s="117"/>
      <c r="BP59" s="196"/>
      <c r="BQ59" s="117"/>
      <c r="BR59" s="196"/>
      <c r="BS59" s="117"/>
      <c r="BT59" s="196"/>
      <c r="BU59" s="117"/>
      <c r="BV59" s="196"/>
      <c r="BW59" s="117"/>
      <c r="BX59" s="196"/>
      <c r="BY59" s="117"/>
      <c r="BZ59" s="196"/>
      <c r="CA59" s="117"/>
      <c r="CB59" s="196"/>
      <c r="CC59" s="117"/>
      <c r="CD59" s="196"/>
      <c r="CE59" s="117"/>
      <c r="CF59" s="196"/>
      <c r="CG59" s="117"/>
      <c r="CH59" s="196"/>
      <c r="CI59" s="117"/>
      <c r="CJ59" s="196"/>
      <c r="CK59" s="117"/>
      <c r="CL59" s="196"/>
      <c r="CM59" s="117"/>
      <c r="CN59" s="196"/>
      <c r="CO59" s="117"/>
      <c r="CP59" s="196"/>
      <c r="CQ59" s="117"/>
      <c r="CR59" s="196"/>
      <c r="CS59" s="117"/>
      <c r="CT59" s="196"/>
      <c r="CU59" s="117"/>
      <c r="CV59" s="196"/>
      <c r="CW59" s="117"/>
      <c r="CX59" s="196"/>
      <c r="CY59" s="117"/>
      <c r="CZ59" s="196"/>
      <c r="DA59" s="117"/>
      <c r="DB59" s="196"/>
      <c r="DC59" s="117"/>
      <c r="DD59" s="196"/>
      <c r="DE59" s="117"/>
      <c r="DF59" s="196"/>
      <c r="DG59" s="117"/>
      <c r="DH59" s="196"/>
      <c r="DI59" s="117"/>
      <c r="DJ59" s="196"/>
      <c r="DK59" s="117"/>
      <c r="DL59" s="196"/>
      <c r="DM59" s="117"/>
      <c r="DN59" s="196"/>
      <c r="DO59" s="117"/>
      <c r="DP59" s="196"/>
      <c r="DQ59" s="117"/>
      <c r="DR59" s="196"/>
      <c r="DS59" s="117"/>
      <c r="DT59" s="196"/>
      <c r="DU59" s="117"/>
      <c r="DV59" s="196"/>
      <c r="DW59" s="117"/>
      <c r="DX59" s="196"/>
      <c r="DY59" s="117"/>
      <c r="DZ59" s="196"/>
      <c r="EA59" s="117"/>
      <c r="EB59" s="196"/>
      <c r="EC59" s="117"/>
      <c r="ED59" s="196"/>
      <c r="EE59" s="117"/>
      <c r="EF59" s="196"/>
      <c r="EG59" s="117"/>
      <c r="EH59" s="196"/>
      <c r="EI59" s="117"/>
      <c r="EL59" s="3">
        <f t="shared" si="5"/>
        <v>2.0500000000000007</v>
      </c>
      <c r="EM59" s="10">
        <f t="shared" si="6"/>
        <v>3.262591604012592</v>
      </c>
      <c r="EO59" s="12">
        <f t="shared" si="2"/>
        <v>2.0500000000000007</v>
      </c>
      <c r="EP59" s="10">
        <f t="shared" si="3"/>
        <v>3.262591604012592</v>
      </c>
      <c r="ER59" s="27">
        <v>2.0500000000000007</v>
      </c>
      <c r="ES59" s="3" cm="1">
        <f t="array" ref="ES59">test_intlift2_Cma(ER59,ES$5,ES$6,ES$7,ES$8,ES$9,ES$10,ES$11)</f>
        <v>3.5869073292754372</v>
      </c>
    </row>
    <row r="60" spans="1:149" x14ac:dyDescent="0.25">
      <c r="A60" s="3" cm="1">
        <f t="array" ref="A60">Cma_fun(B60,2)</f>
        <v>4.01</v>
      </c>
      <c r="B60" s="133">
        <v>1.61</v>
      </c>
      <c r="C60" s="133">
        <v>4.01</v>
      </c>
      <c r="D60" s="3">
        <f t="shared" si="10"/>
        <v>3.9842658391573256</v>
      </c>
      <c r="E60">
        <f t="shared" si="11"/>
        <v>2.5734160842674214E-2</v>
      </c>
      <c r="F60">
        <f t="shared" si="12"/>
        <v>6.6224703427662682E-4</v>
      </c>
      <c r="K60" s="5">
        <f t="shared" si="7"/>
        <v>43</v>
      </c>
      <c r="L60" s="109"/>
      <c r="M60" s="112"/>
      <c r="N60" s="60"/>
      <c r="O60" s="115"/>
      <c r="P60" s="60">
        <f t="shared" si="8"/>
        <v>2.1000000000000005</v>
      </c>
      <c r="Q60" s="115">
        <f t="shared" si="0"/>
        <v>2.9113116420340663</v>
      </c>
      <c r="R60" s="60">
        <f t="shared" si="9"/>
        <v>2.1000000000000005</v>
      </c>
      <c r="S60" s="115">
        <f t="shared" si="1"/>
        <v>2.0000003503699002</v>
      </c>
      <c r="T60" s="60"/>
      <c r="U60" s="115"/>
      <c r="V60" s="60"/>
      <c r="W60" s="115"/>
      <c r="X60" s="60"/>
      <c r="Y60" s="115"/>
      <c r="Z60" s="60">
        <v>2.1000000000000005</v>
      </c>
      <c r="AA60" s="115">
        <v>3.2493679107729436</v>
      </c>
      <c r="AB60" s="60">
        <v>2.1000000000000005</v>
      </c>
      <c r="AC60" s="115">
        <v>2.4983870573666551</v>
      </c>
      <c r="AD60" s="60">
        <v>2.1000000000000005</v>
      </c>
      <c r="AE60" s="115">
        <v>2.9333462614424084</v>
      </c>
      <c r="AF60" s="60">
        <v>2.1000000000000005</v>
      </c>
      <c r="AG60" s="115">
        <v>2.2824659812275465</v>
      </c>
      <c r="AH60" s="60">
        <v>2.1000000000000005</v>
      </c>
      <c r="AI60" s="115">
        <v>3.5842265416572694</v>
      </c>
      <c r="AJ60" s="60">
        <v>2.1000000000000005</v>
      </c>
      <c r="AK60" s="115" cm="1">
        <f t="array" ref="AK60">test_intlift2_Cma(AJ60,Overall_length,Nose_Length,Headshape,Boattail_Length,Base_Diameter,Meplat_Diameter,Center_of_Gravity)</f>
        <v>3.2493679107729436</v>
      </c>
      <c r="AL60" s="60"/>
      <c r="AM60" s="115"/>
      <c r="AN60" s="196"/>
      <c r="AO60" s="117"/>
      <c r="AP60" s="196"/>
      <c r="AQ60" s="117"/>
      <c r="AR60" s="196"/>
      <c r="AS60" s="117"/>
      <c r="AT60" s="196"/>
      <c r="AU60" s="117"/>
      <c r="AV60" s="196"/>
      <c r="AW60" s="117"/>
      <c r="AX60" s="196"/>
      <c r="AY60" s="117"/>
      <c r="AZ60" s="196"/>
      <c r="BA60" s="117"/>
      <c r="BB60" s="196"/>
      <c r="BC60" s="117"/>
      <c r="BD60" s="196"/>
      <c r="BE60" s="117"/>
      <c r="BF60" s="196"/>
      <c r="BG60" s="117"/>
      <c r="BH60" s="196"/>
      <c r="BI60" s="117"/>
      <c r="BJ60" s="196"/>
      <c r="BK60" s="117"/>
      <c r="BL60" s="196"/>
      <c r="BM60" s="117"/>
      <c r="BN60" s="196"/>
      <c r="BO60" s="117"/>
      <c r="BP60" s="196"/>
      <c r="BQ60" s="117"/>
      <c r="BR60" s="196"/>
      <c r="BS60" s="117"/>
      <c r="BT60" s="196"/>
      <c r="BU60" s="117"/>
      <c r="BV60" s="196"/>
      <c r="BW60" s="117"/>
      <c r="BX60" s="196"/>
      <c r="BY60" s="117"/>
      <c r="BZ60" s="196"/>
      <c r="CA60" s="117"/>
      <c r="CB60" s="196"/>
      <c r="CC60" s="117"/>
      <c r="CD60" s="196"/>
      <c r="CE60" s="117"/>
      <c r="CF60" s="196"/>
      <c r="CG60" s="117"/>
      <c r="CH60" s="196"/>
      <c r="CI60" s="117"/>
      <c r="CJ60" s="196"/>
      <c r="CK60" s="117"/>
      <c r="CL60" s="196"/>
      <c r="CM60" s="117"/>
      <c r="CN60" s="196"/>
      <c r="CO60" s="117"/>
      <c r="CP60" s="196"/>
      <c r="CQ60" s="117"/>
      <c r="CR60" s="196"/>
      <c r="CS60" s="117"/>
      <c r="CT60" s="196"/>
      <c r="CU60" s="117"/>
      <c r="CV60" s="196"/>
      <c r="CW60" s="117"/>
      <c r="CX60" s="196"/>
      <c r="CY60" s="117"/>
      <c r="CZ60" s="196"/>
      <c r="DA60" s="117"/>
      <c r="DB60" s="196"/>
      <c r="DC60" s="117"/>
      <c r="DD60" s="196"/>
      <c r="DE60" s="117"/>
      <c r="DF60" s="196"/>
      <c r="DG60" s="117"/>
      <c r="DH60" s="196"/>
      <c r="DI60" s="117"/>
      <c r="DJ60" s="196"/>
      <c r="DK60" s="117"/>
      <c r="DL60" s="196"/>
      <c r="DM60" s="117"/>
      <c r="DN60" s="196"/>
      <c r="DO60" s="117"/>
      <c r="DP60" s="196"/>
      <c r="DQ60" s="117"/>
      <c r="DR60" s="196"/>
      <c r="DS60" s="117"/>
      <c r="DT60" s="196"/>
      <c r="DU60" s="117"/>
      <c r="DV60" s="196"/>
      <c r="DW60" s="117"/>
      <c r="DX60" s="196"/>
      <c r="DY60" s="117"/>
      <c r="DZ60" s="196"/>
      <c r="EA60" s="117"/>
      <c r="EB60" s="196"/>
      <c r="EC60" s="117"/>
      <c r="ED60" s="196"/>
      <c r="EE60" s="117"/>
      <c r="EF60" s="196"/>
      <c r="EG60" s="117"/>
      <c r="EH60" s="196"/>
      <c r="EI60" s="117"/>
      <c r="EL60" s="3">
        <f t="shared" si="5"/>
        <v>2.1000000000000005</v>
      </c>
      <c r="EM60" s="10">
        <f t="shared" si="6"/>
        <v>3.2493679107729436</v>
      </c>
      <c r="EO60" s="12">
        <f t="shared" si="2"/>
        <v>2.1000000000000005</v>
      </c>
      <c r="EP60" s="10">
        <f t="shared" si="3"/>
        <v>3.2493679107729436</v>
      </c>
      <c r="ER60" s="27">
        <v>2.1000000000000005</v>
      </c>
      <c r="ES60" s="3" cm="1">
        <f t="array" ref="ES60">test_intlift2_Cma(ER60,ES$5,ES$6,ES$7,ES$8,ES$9,ES$10,ES$11)</f>
        <v>3.5842265416572694</v>
      </c>
    </row>
    <row r="61" spans="1:149" x14ac:dyDescent="0.25">
      <c r="A61" s="3" cm="1">
        <f t="array" ref="A61">Cma_fun(B61,2)</f>
        <v>3.93</v>
      </c>
      <c r="B61" s="133">
        <v>1.72</v>
      </c>
      <c r="C61" s="133">
        <v>3.93</v>
      </c>
      <c r="D61" s="3">
        <f t="shared" si="10"/>
        <v>3.9526302550417967</v>
      </c>
      <c r="E61">
        <f t="shared" si="11"/>
        <v>2.2630255041796499E-2</v>
      </c>
      <c r="F61">
        <f t="shared" si="12"/>
        <v>5.1212844325675588E-4</v>
      </c>
      <c r="K61" s="5">
        <f t="shared" si="7"/>
        <v>44</v>
      </c>
      <c r="L61" s="109"/>
      <c r="M61" s="112"/>
      <c r="N61" s="60"/>
      <c r="O61" s="115"/>
      <c r="P61" s="60">
        <f t="shared" si="8"/>
        <v>2.1500000000000004</v>
      </c>
      <c r="Q61" s="115">
        <f t="shared" si="0"/>
        <v>2.9112339416467319</v>
      </c>
      <c r="R61" s="60">
        <f t="shared" si="9"/>
        <v>2.1500000000000004</v>
      </c>
      <c r="S61" s="115">
        <f t="shared" si="1"/>
        <v>2.0000001363815247</v>
      </c>
      <c r="T61" s="60"/>
      <c r="U61" s="115"/>
      <c r="V61" s="60"/>
      <c r="W61" s="115"/>
      <c r="X61" s="60"/>
      <c r="Y61" s="115"/>
      <c r="Z61" s="60">
        <v>2.1500000000000004</v>
      </c>
      <c r="AA61" s="115">
        <v>3.2366433791643265</v>
      </c>
      <c r="AB61" s="60">
        <v>2.1500000000000004</v>
      </c>
      <c r="AC61" s="115">
        <v>2.4770153184345221</v>
      </c>
      <c r="AD61" s="60">
        <v>2.1500000000000004</v>
      </c>
      <c r="AE61" s="115">
        <v>2.925612228038883</v>
      </c>
      <c r="AF61" s="60">
        <v>2.1500000000000004</v>
      </c>
      <c r="AG61" s="115">
        <v>2.26966003254529</v>
      </c>
      <c r="AH61" s="60">
        <v>2.1500000000000004</v>
      </c>
      <c r="AI61" s="115">
        <v>3.5815644235324755</v>
      </c>
      <c r="AJ61" s="60">
        <v>2.1500000000000004</v>
      </c>
      <c r="AK61" s="115" cm="1">
        <f t="array" ref="AK61">test_intlift2_Cma(AJ61,Overall_length,Nose_Length,Headshape,Boattail_Length,Base_Diameter,Meplat_Diameter,Center_of_Gravity)</f>
        <v>3.2366433791643265</v>
      </c>
      <c r="AL61" s="60"/>
      <c r="AM61" s="115"/>
      <c r="AN61" s="196"/>
      <c r="AO61" s="117"/>
      <c r="AP61" s="196"/>
      <c r="AQ61" s="117"/>
      <c r="AR61" s="196"/>
      <c r="AS61" s="117"/>
      <c r="AT61" s="196"/>
      <c r="AU61" s="117"/>
      <c r="AV61" s="196"/>
      <c r="AW61" s="117"/>
      <c r="AX61" s="196"/>
      <c r="AY61" s="117"/>
      <c r="AZ61" s="196"/>
      <c r="BA61" s="117"/>
      <c r="BB61" s="196"/>
      <c r="BC61" s="117"/>
      <c r="BD61" s="196"/>
      <c r="BE61" s="117"/>
      <c r="BF61" s="196"/>
      <c r="BG61" s="117"/>
      <c r="BH61" s="196"/>
      <c r="BI61" s="117"/>
      <c r="BJ61" s="196"/>
      <c r="BK61" s="117"/>
      <c r="BL61" s="196"/>
      <c r="BM61" s="117"/>
      <c r="BN61" s="196"/>
      <c r="BO61" s="117"/>
      <c r="BP61" s="196"/>
      <c r="BQ61" s="117"/>
      <c r="BR61" s="196"/>
      <c r="BS61" s="117"/>
      <c r="BT61" s="196"/>
      <c r="BU61" s="117"/>
      <c r="BV61" s="196"/>
      <c r="BW61" s="117"/>
      <c r="BX61" s="196"/>
      <c r="BY61" s="117"/>
      <c r="BZ61" s="196"/>
      <c r="CA61" s="117"/>
      <c r="CB61" s="196"/>
      <c r="CC61" s="117"/>
      <c r="CD61" s="196"/>
      <c r="CE61" s="117"/>
      <c r="CF61" s="196"/>
      <c r="CG61" s="117"/>
      <c r="CH61" s="196"/>
      <c r="CI61" s="117"/>
      <c r="CJ61" s="196"/>
      <c r="CK61" s="117"/>
      <c r="CL61" s="196"/>
      <c r="CM61" s="117"/>
      <c r="CN61" s="196"/>
      <c r="CO61" s="117"/>
      <c r="CP61" s="196"/>
      <c r="CQ61" s="117"/>
      <c r="CR61" s="196"/>
      <c r="CS61" s="117"/>
      <c r="CT61" s="196"/>
      <c r="CU61" s="117"/>
      <c r="CV61" s="196"/>
      <c r="CW61" s="117"/>
      <c r="CX61" s="196"/>
      <c r="CY61" s="117"/>
      <c r="CZ61" s="196"/>
      <c r="DA61" s="117"/>
      <c r="DB61" s="196"/>
      <c r="DC61" s="117"/>
      <c r="DD61" s="196"/>
      <c r="DE61" s="117"/>
      <c r="DF61" s="196"/>
      <c r="DG61" s="117"/>
      <c r="DH61" s="196"/>
      <c r="DI61" s="117"/>
      <c r="DJ61" s="196"/>
      <c r="DK61" s="117"/>
      <c r="DL61" s="196"/>
      <c r="DM61" s="117"/>
      <c r="DN61" s="196"/>
      <c r="DO61" s="117"/>
      <c r="DP61" s="196"/>
      <c r="DQ61" s="117"/>
      <c r="DR61" s="196"/>
      <c r="DS61" s="117"/>
      <c r="DT61" s="196"/>
      <c r="DU61" s="117"/>
      <c r="DV61" s="196"/>
      <c r="DW61" s="117"/>
      <c r="DX61" s="196"/>
      <c r="DY61" s="117"/>
      <c r="DZ61" s="196"/>
      <c r="EA61" s="117"/>
      <c r="EB61" s="196"/>
      <c r="EC61" s="117"/>
      <c r="ED61" s="196"/>
      <c r="EE61" s="117"/>
      <c r="EF61" s="196"/>
      <c r="EG61" s="117"/>
      <c r="EH61" s="196"/>
      <c r="EI61" s="117"/>
      <c r="EL61" s="3">
        <f t="shared" si="5"/>
        <v>2.1500000000000004</v>
      </c>
      <c r="EM61" s="10">
        <f t="shared" si="6"/>
        <v>3.2366433791643265</v>
      </c>
      <c r="EO61" s="12">
        <f t="shared" si="2"/>
        <v>2.1500000000000004</v>
      </c>
      <c r="EP61" s="10">
        <f t="shared" si="3"/>
        <v>3.2366433791643265</v>
      </c>
      <c r="ER61" s="27">
        <v>2.1500000000000004</v>
      </c>
      <c r="ES61" s="3" cm="1">
        <f t="array" ref="ES61">test_intlift2_Cma(ER61,ES$5,ES$6,ES$7,ES$8,ES$9,ES$10,ES$11)</f>
        <v>3.5815644235324755</v>
      </c>
    </row>
    <row r="62" spans="1:149" x14ac:dyDescent="0.25">
      <c r="K62" s="5">
        <f t="shared" si="7"/>
        <v>45</v>
      </c>
      <c r="L62" s="109"/>
      <c r="M62" s="112"/>
      <c r="N62" s="60"/>
      <c r="O62" s="115"/>
      <c r="P62" s="60">
        <f t="shared" si="8"/>
        <v>2.2000000000000002</v>
      </c>
      <c r="Q62" s="115">
        <f t="shared" si="0"/>
        <v>2.9111950227536569</v>
      </c>
      <c r="R62" s="60">
        <f t="shared" si="9"/>
        <v>2.2000000000000002</v>
      </c>
      <c r="S62" s="115">
        <f t="shared" si="1"/>
        <v>2.0000000515674845</v>
      </c>
      <c r="T62" s="60"/>
      <c r="U62" s="115"/>
      <c r="V62" s="60"/>
      <c r="W62" s="115"/>
      <c r="X62" s="60"/>
      <c r="Y62" s="115"/>
      <c r="Z62" s="60">
        <v>2.2000000000000002</v>
      </c>
      <c r="AA62" s="115">
        <v>3.2243657693568695</v>
      </c>
      <c r="AB62" s="60">
        <v>2.2000000000000002</v>
      </c>
      <c r="AC62" s="115">
        <v>2.4562450447032833</v>
      </c>
      <c r="AD62" s="60">
        <v>2.2000000000000002</v>
      </c>
      <c r="AE62" s="115">
        <v>2.9179277280440314</v>
      </c>
      <c r="AF62" s="60">
        <v>2.2000000000000002</v>
      </c>
      <c r="AG62" s="115">
        <v>2.2569361008723265</v>
      </c>
      <c r="AH62" s="60">
        <v>2.2000000000000002</v>
      </c>
      <c r="AI62" s="115">
        <v>3.578919355215735</v>
      </c>
      <c r="AJ62" s="60">
        <v>2.2000000000000002</v>
      </c>
      <c r="AK62" s="115" cm="1">
        <f t="array" ref="AK62">test_intlift2_Cma(AJ62,Overall_length,Nose_Length,Headshape,Boattail_Length,Base_Diameter,Meplat_Diameter,Center_of_Gravity)</f>
        <v>3.2243657693568695</v>
      </c>
      <c r="AL62" s="60"/>
      <c r="AM62" s="115"/>
      <c r="AN62" s="196"/>
      <c r="AO62" s="117"/>
      <c r="AP62" s="196"/>
      <c r="AQ62" s="117"/>
      <c r="AR62" s="196"/>
      <c r="AS62" s="117"/>
      <c r="AT62" s="196"/>
      <c r="AU62" s="117"/>
      <c r="AV62" s="196"/>
      <c r="AW62" s="117"/>
      <c r="AX62" s="196"/>
      <c r="AY62" s="117"/>
      <c r="AZ62" s="196"/>
      <c r="BA62" s="117"/>
      <c r="BB62" s="196"/>
      <c r="BC62" s="117"/>
      <c r="BD62" s="196"/>
      <c r="BE62" s="117"/>
      <c r="BF62" s="196"/>
      <c r="BG62" s="117"/>
      <c r="BH62" s="196"/>
      <c r="BI62" s="117"/>
      <c r="BJ62" s="196"/>
      <c r="BK62" s="117"/>
      <c r="BL62" s="196"/>
      <c r="BM62" s="117"/>
      <c r="BN62" s="196"/>
      <c r="BO62" s="117"/>
      <c r="BP62" s="196"/>
      <c r="BQ62" s="117"/>
      <c r="BR62" s="196"/>
      <c r="BS62" s="117"/>
      <c r="BT62" s="196"/>
      <c r="BU62" s="117"/>
      <c r="BV62" s="196"/>
      <c r="BW62" s="117"/>
      <c r="BX62" s="196"/>
      <c r="BY62" s="117"/>
      <c r="BZ62" s="196"/>
      <c r="CA62" s="117"/>
      <c r="CB62" s="196"/>
      <c r="CC62" s="117"/>
      <c r="CD62" s="196"/>
      <c r="CE62" s="117"/>
      <c r="CF62" s="196"/>
      <c r="CG62" s="117"/>
      <c r="CH62" s="196"/>
      <c r="CI62" s="117"/>
      <c r="CJ62" s="196"/>
      <c r="CK62" s="117"/>
      <c r="CL62" s="196"/>
      <c r="CM62" s="117"/>
      <c r="CN62" s="196"/>
      <c r="CO62" s="117"/>
      <c r="CP62" s="196"/>
      <c r="CQ62" s="117"/>
      <c r="CR62" s="196"/>
      <c r="CS62" s="117"/>
      <c r="CT62" s="196"/>
      <c r="CU62" s="117"/>
      <c r="CV62" s="196"/>
      <c r="CW62" s="117"/>
      <c r="CX62" s="196"/>
      <c r="CY62" s="117"/>
      <c r="CZ62" s="196"/>
      <c r="DA62" s="117"/>
      <c r="DB62" s="196"/>
      <c r="DC62" s="117"/>
      <c r="DD62" s="196"/>
      <c r="DE62" s="117"/>
      <c r="DF62" s="196"/>
      <c r="DG62" s="117"/>
      <c r="DH62" s="196"/>
      <c r="DI62" s="117"/>
      <c r="DJ62" s="196"/>
      <c r="DK62" s="117"/>
      <c r="DL62" s="196"/>
      <c r="DM62" s="117"/>
      <c r="DN62" s="196"/>
      <c r="DO62" s="117"/>
      <c r="DP62" s="196"/>
      <c r="DQ62" s="117"/>
      <c r="DR62" s="196"/>
      <c r="DS62" s="117"/>
      <c r="DT62" s="196"/>
      <c r="DU62" s="117"/>
      <c r="DV62" s="196"/>
      <c r="DW62" s="117"/>
      <c r="DX62" s="196"/>
      <c r="DY62" s="117"/>
      <c r="DZ62" s="196"/>
      <c r="EA62" s="117"/>
      <c r="EB62" s="196"/>
      <c r="EC62" s="117"/>
      <c r="ED62" s="196"/>
      <c r="EE62" s="117"/>
      <c r="EF62" s="196"/>
      <c r="EG62" s="117"/>
      <c r="EH62" s="196"/>
      <c r="EI62" s="117"/>
      <c r="EL62" s="3">
        <f t="shared" si="5"/>
        <v>2.2000000000000002</v>
      </c>
      <c r="EM62" s="10">
        <f t="shared" si="6"/>
        <v>3.2243657693568695</v>
      </c>
      <c r="EO62" s="12">
        <f t="shared" si="2"/>
        <v>2.2000000000000002</v>
      </c>
      <c r="EP62" s="10">
        <f t="shared" si="3"/>
        <v>3.2243657693568695</v>
      </c>
      <c r="ER62" s="27">
        <v>2.2000000000000002</v>
      </c>
      <c r="ES62" s="3" cm="1">
        <f t="array" ref="ES62">test_intlift2_Cma(ER62,ES$5,ES$6,ES$7,ES$8,ES$9,ES$10,ES$11)</f>
        <v>3.578919355215735</v>
      </c>
    </row>
    <row r="63" spans="1:149" x14ac:dyDescent="0.25">
      <c r="B63" s="133"/>
      <c r="D63" s="3"/>
      <c r="K63" s="5">
        <f t="shared" si="7"/>
        <v>46</v>
      </c>
      <c r="L63" s="109"/>
      <c r="M63" s="112"/>
      <c r="N63" s="60"/>
      <c r="O63" s="115"/>
      <c r="P63" s="60">
        <f t="shared" si="8"/>
        <v>2.25</v>
      </c>
      <c r="Q63" s="115">
        <f t="shared" si="0"/>
        <v>2.9111761139909098</v>
      </c>
      <c r="R63" s="60">
        <f t="shared" si="9"/>
        <v>2.25</v>
      </c>
      <c r="S63" s="115">
        <f t="shared" si="1"/>
        <v>2.0000000189403502</v>
      </c>
      <c r="T63" s="60"/>
      <c r="U63" s="115"/>
      <c r="V63" s="60"/>
      <c r="W63" s="115"/>
      <c r="X63" s="60"/>
      <c r="Y63" s="115"/>
      <c r="Z63" s="60">
        <v>2.25</v>
      </c>
      <c r="AA63" s="115">
        <v>3.2124900978909188</v>
      </c>
      <c r="AB63" s="60">
        <v>2.25</v>
      </c>
      <c r="AC63" s="115">
        <v>2.4360168522136099</v>
      </c>
      <c r="AD63" s="60">
        <v>2.25</v>
      </c>
      <c r="AE63" s="115">
        <v>2.9102886102518934</v>
      </c>
      <c r="AF63" s="60">
        <v>2.25</v>
      </c>
      <c r="AG63" s="115">
        <v>2.2442873126760881</v>
      </c>
      <c r="AH63" s="60">
        <v>2.25</v>
      </c>
      <c r="AI63" s="115">
        <v>3.5762899078276993</v>
      </c>
      <c r="AJ63" s="60">
        <v>2.25</v>
      </c>
      <c r="AK63" s="115" cm="1">
        <f t="array" ref="AK63">test_intlift2_Cma(AJ63,Overall_length,Nose_Length,Headshape,Boattail_Length,Base_Diameter,Meplat_Diameter,Center_of_Gravity)</f>
        <v>3.2124900978909188</v>
      </c>
      <c r="AL63" s="60"/>
      <c r="AM63" s="115"/>
      <c r="AN63" s="196"/>
      <c r="AO63" s="117"/>
      <c r="AP63" s="196"/>
      <c r="AQ63" s="117"/>
      <c r="AR63" s="196"/>
      <c r="AS63" s="117"/>
      <c r="AT63" s="196"/>
      <c r="AU63" s="117"/>
      <c r="AV63" s="196"/>
      <c r="AW63" s="117"/>
      <c r="AX63" s="196"/>
      <c r="AY63" s="117"/>
      <c r="AZ63" s="196"/>
      <c r="BA63" s="117"/>
      <c r="BB63" s="196"/>
      <c r="BC63" s="117"/>
      <c r="BD63" s="196"/>
      <c r="BE63" s="117"/>
      <c r="BF63" s="196"/>
      <c r="BG63" s="117"/>
      <c r="BH63" s="196"/>
      <c r="BI63" s="117"/>
      <c r="BJ63" s="196"/>
      <c r="BK63" s="117"/>
      <c r="BL63" s="196"/>
      <c r="BM63" s="117"/>
      <c r="BN63" s="196"/>
      <c r="BO63" s="117"/>
      <c r="BP63" s="196"/>
      <c r="BQ63" s="117"/>
      <c r="BR63" s="196"/>
      <c r="BS63" s="117"/>
      <c r="BT63" s="196"/>
      <c r="BU63" s="117"/>
      <c r="BV63" s="196"/>
      <c r="BW63" s="117"/>
      <c r="BX63" s="196"/>
      <c r="BY63" s="117"/>
      <c r="BZ63" s="196"/>
      <c r="CA63" s="117"/>
      <c r="CB63" s="196"/>
      <c r="CC63" s="117"/>
      <c r="CD63" s="196"/>
      <c r="CE63" s="117"/>
      <c r="CF63" s="196"/>
      <c r="CG63" s="117"/>
      <c r="CH63" s="196"/>
      <c r="CI63" s="117"/>
      <c r="CJ63" s="196"/>
      <c r="CK63" s="117"/>
      <c r="CL63" s="196"/>
      <c r="CM63" s="117"/>
      <c r="CN63" s="196"/>
      <c r="CO63" s="117"/>
      <c r="CP63" s="196"/>
      <c r="CQ63" s="117"/>
      <c r="CR63" s="196"/>
      <c r="CS63" s="117"/>
      <c r="CT63" s="196"/>
      <c r="CU63" s="117"/>
      <c r="CV63" s="196"/>
      <c r="CW63" s="117"/>
      <c r="CX63" s="196"/>
      <c r="CY63" s="117"/>
      <c r="CZ63" s="196"/>
      <c r="DA63" s="117"/>
      <c r="DB63" s="196"/>
      <c r="DC63" s="117"/>
      <c r="DD63" s="196"/>
      <c r="DE63" s="117"/>
      <c r="DF63" s="196"/>
      <c r="DG63" s="117"/>
      <c r="DH63" s="196"/>
      <c r="DI63" s="117"/>
      <c r="DJ63" s="196"/>
      <c r="DK63" s="117"/>
      <c r="DL63" s="196"/>
      <c r="DM63" s="117"/>
      <c r="DN63" s="196"/>
      <c r="DO63" s="117"/>
      <c r="DP63" s="196"/>
      <c r="DQ63" s="117"/>
      <c r="DR63" s="196"/>
      <c r="DS63" s="117"/>
      <c r="DT63" s="196"/>
      <c r="DU63" s="117"/>
      <c r="DV63" s="196"/>
      <c r="DW63" s="117"/>
      <c r="DX63" s="196"/>
      <c r="DY63" s="117"/>
      <c r="DZ63" s="196"/>
      <c r="EA63" s="117"/>
      <c r="EB63" s="196"/>
      <c r="EC63" s="117"/>
      <c r="ED63" s="196"/>
      <c r="EE63" s="117"/>
      <c r="EF63" s="196"/>
      <c r="EG63" s="117"/>
      <c r="EH63" s="196"/>
      <c r="EI63" s="117"/>
      <c r="EL63" s="3">
        <f t="shared" si="5"/>
        <v>2.25</v>
      </c>
      <c r="EM63" s="10">
        <f t="shared" si="6"/>
        <v>3.2124900978909188</v>
      </c>
      <c r="EO63" s="12">
        <f t="shared" si="2"/>
        <v>2.25</v>
      </c>
      <c r="EP63" s="10">
        <f t="shared" si="3"/>
        <v>3.2124900978909188</v>
      </c>
      <c r="ER63" s="27">
        <v>2.25</v>
      </c>
      <c r="ES63" s="3" cm="1">
        <f t="array" ref="ES63">test_intlift2_Cma(ER63,ES$5,ES$6,ES$7,ES$8,ES$9,ES$10,ES$11)</f>
        <v>3.5762899078276993</v>
      </c>
    </row>
    <row r="64" spans="1:149" x14ac:dyDescent="0.25">
      <c r="K64" s="5">
        <f t="shared" si="7"/>
        <v>47</v>
      </c>
      <c r="L64" s="109"/>
      <c r="M64" s="112"/>
      <c r="N64" s="60"/>
      <c r="O64" s="115"/>
      <c r="P64" s="60">
        <f t="shared" si="8"/>
        <v>2.2999999999999998</v>
      </c>
      <c r="Q64" s="115">
        <f t="shared" si="0"/>
        <v>2.9111672019083961</v>
      </c>
      <c r="R64" s="60">
        <f t="shared" si="9"/>
        <v>2.2999999999999998</v>
      </c>
      <c r="S64" s="115">
        <f t="shared" si="1"/>
        <v>2.0000000067575883</v>
      </c>
      <c r="T64" s="60"/>
      <c r="U64" s="115"/>
      <c r="V64" s="60"/>
      <c r="W64" s="115"/>
      <c r="X64" s="60"/>
      <c r="Y64" s="115"/>
      <c r="Z64" s="60">
        <v>2.2999999999999998</v>
      </c>
      <c r="AA64" s="115">
        <v>3.2009773947196254</v>
      </c>
      <c r="AB64" s="60">
        <v>2.2999999999999998</v>
      </c>
      <c r="AC64" s="115">
        <v>2.4162791681260516</v>
      </c>
      <c r="AD64" s="60">
        <v>2.2999999999999998</v>
      </c>
      <c r="AE64" s="115">
        <v>2.9026911954334702</v>
      </c>
      <c r="AF64" s="60">
        <v>2.2999999999999998</v>
      </c>
      <c r="AG64" s="115">
        <v>2.2317075759195593</v>
      </c>
      <c r="AH64" s="60">
        <v>2.2999999999999998</v>
      </c>
      <c r="AI64" s="115">
        <v>3.5736748149473816</v>
      </c>
      <c r="AJ64" s="60">
        <v>2.2999999999999998</v>
      </c>
      <c r="AK64" s="115" cm="1">
        <f t="array" ref="AK64">test_intlift2_Cma(AJ64,Overall_length,Nose_Length,Headshape,Boattail_Length,Base_Diameter,Meplat_Diameter,Center_of_Gravity)</f>
        <v>3.2009773947196254</v>
      </c>
      <c r="AL64" s="60"/>
      <c r="AM64" s="115"/>
      <c r="AN64" s="196"/>
      <c r="AO64" s="117"/>
      <c r="AP64" s="196"/>
      <c r="AQ64" s="117"/>
      <c r="AR64" s="196"/>
      <c r="AS64" s="117"/>
      <c r="AT64" s="196"/>
      <c r="AU64" s="117"/>
      <c r="AV64" s="196"/>
      <c r="AW64" s="117"/>
      <c r="AX64" s="196"/>
      <c r="AY64" s="117"/>
      <c r="AZ64" s="196"/>
      <c r="BA64" s="117"/>
      <c r="BB64" s="196"/>
      <c r="BC64" s="117"/>
      <c r="BD64" s="196"/>
      <c r="BE64" s="117"/>
      <c r="BF64" s="196"/>
      <c r="BG64" s="117"/>
      <c r="BH64" s="196"/>
      <c r="BI64" s="117"/>
      <c r="BJ64" s="196"/>
      <c r="BK64" s="117"/>
      <c r="BL64" s="196"/>
      <c r="BM64" s="117"/>
      <c r="BN64" s="196"/>
      <c r="BO64" s="117"/>
      <c r="BP64" s="196"/>
      <c r="BQ64" s="117"/>
      <c r="BR64" s="196"/>
      <c r="BS64" s="117"/>
      <c r="BT64" s="196"/>
      <c r="BU64" s="117"/>
      <c r="BV64" s="196"/>
      <c r="BW64" s="117"/>
      <c r="BX64" s="196"/>
      <c r="BY64" s="117"/>
      <c r="BZ64" s="196"/>
      <c r="CA64" s="117"/>
      <c r="CB64" s="196"/>
      <c r="CC64" s="117"/>
      <c r="CD64" s="196"/>
      <c r="CE64" s="117"/>
      <c r="CF64" s="196"/>
      <c r="CG64" s="117"/>
      <c r="CH64" s="196"/>
      <c r="CI64" s="117"/>
      <c r="CJ64" s="196"/>
      <c r="CK64" s="117"/>
      <c r="CL64" s="196"/>
      <c r="CM64" s="117"/>
      <c r="CN64" s="196"/>
      <c r="CO64" s="117"/>
      <c r="CP64" s="196"/>
      <c r="CQ64" s="117"/>
      <c r="CR64" s="196"/>
      <c r="CS64" s="117"/>
      <c r="CT64" s="196"/>
      <c r="CU64" s="117"/>
      <c r="CV64" s="196"/>
      <c r="CW64" s="117"/>
      <c r="CX64" s="196"/>
      <c r="CY64" s="117"/>
      <c r="CZ64" s="196"/>
      <c r="DA64" s="117"/>
      <c r="DB64" s="196"/>
      <c r="DC64" s="117"/>
      <c r="DD64" s="196"/>
      <c r="DE64" s="117"/>
      <c r="DF64" s="196"/>
      <c r="DG64" s="117"/>
      <c r="DH64" s="196"/>
      <c r="DI64" s="117"/>
      <c r="DJ64" s="196"/>
      <c r="DK64" s="117"/>
      <c r="DL64" s="196"/>
      <c r="DM64" s="117"/>
      <c r="DN64" s="196"/>
      <c r="DO64" s="117"/>
      <c r="DP64" s="196"/>
      <c r="DQ64" s="117"/>
      <c r="DR64" s="196"/>
      <c r="DS64" s="117"/>
      <c r="DT64" s="196"/>
      <c r="DU64" s="117"/>
      <c r="DV64" s="196"/>
      <c r="DW64" s="117"/>
      <c r="DX64" s="196"/>
      <c r="DY64" s="117"/>
      <c r="DZ64" s="196"/>
      <c r="EA64" s="117"/>
      <c r="EB64" s="196"/>
      <c r="EC64" s="117"/>
      <c r="ED64" s="196"/>
      <c r="EE64" s="117"/>
      <c r="EF64" s="196"/>
      <c r="EG64" s="117"/>
      <c r="EH64" s="196"/>
      <c r="EI64" s="117"/>
      <c r="EL64" s="3">
        <f t="shared" si="5"/>
        <v>2.2999999999999998</v>
      </c>
      <c r="EM64" s="10">
        <f t="shared" si="6"/>
        <v>3.2009773947196254</v>
      </c>
      <c r="EO64" s="12">
        <f t="shared" si="2"/>
        <v>2.2999999999999998</v>
      </c>
      <c r="EP64" s="10">
        <f t="shared" si="3"/>
        <v>3.2009773947196254</v>
      </c>
      <c r="ER64" s="27">
        <v>2.2999999999999998</v>
      </c>
      <c r="ES64" s="3" cm="1">
        <f t="array" ref="ES64">test_intlift2_Cma(ER64,ES$5,ES$6,ES$7,ES$8,ES$9,ES$10,ES$11)</f>
        <v>3.5736748149473816</v>
      </c>
    </row>
    <row r="65" spans="2:149" x14ac:dyDescent="0.25">
      <c r="B65" t="s">
        <v>130</v>
      </c>
      <c r="C65" t="s">
        <v>343</v>
      </c>
      <c r="D65" t="s">
        <v>131</v>
      </c>
      <c r="K65" s="5">
        <f t="shared" si="7"/>
        <v>48</v>
      </c>
      <c r="L65" s="109"/>
      <c r="M65" s="112"/>
      <c r="N65" s="60"/>
      <c r="O65" s="115"/>
      <c r="P65" s="60">
        <f t="shared" si="8"/>
        <v>2.3499999999999996</v>
      </c>
      <c r="Q65" s="115">
        <f t="shared" si="0"/>
        <v>2.911163126682089</v>
      </c>
      <c r="R65" s="60">
        <f t="shared" si="9"/>
        <v>2.3499999999999996</v>
      </c>
      <c r="S65" s="115">
        <f t="shared" si="1"/>
        <v>2.0000000023420013</v>
      </c>
      <c r="T65" s="60"/>
      <c r="U65" s="115"/>
      <c r="V65" s="60"/>
      <c r="W65" s="115"/>
      <c r="X65" s="60"/>
      <c r="Y65" s="115"/>
      <c r="Z65" s="60">
        <v>2.3499999999999996</v>
      </c>
      <c r="AA65" s="115">
        <v>3.1897937108351764</v>
      </c>
      <c r="AB65" s="60">
        <v>2.3499999999999996</v>
      </c>
      <c r="AC65" s="115">
        <v>2.3969869592783342</v>
      </c>
      <c r="AD65" s="60">
        <v>2.3499999999999996</v>
      </c>
      <c r="AE65" s="115">
        <v>2.8951322086748523</v>
      </c>
      <c r="AF65" s="60">
        <v>2.3499999999999996</v>
      </c>
      <c r="AG65" s="115">
        <v>2.2191914680273181</v>
      </c>
      <c r="AH65" s="60">
        <v>2.3499999999999996</v>
      </c>
      <c r="AI65" s="115">
        <v>3.5710729493223861</v>
      </c>
      <c r="AJ65" s="60">
        <v>2.3499999999999996</v>
      </c>
      <c r="AK65" s="115" cm="1">
        <f t="array" ref="AK65">test_intlift2_Cma(AJ65,Overall_length,Nose_Length,Headshape,Boattail_Length,Base_Diameter,Meplat_Diameter,Center_of_Gravity)</f>
        <v>3.1897937108351764</v>
      </c>
      <c r="AL65" s="60"/>
      <c r="AM65" s="115"/>
      <c r="AN65" s="196"/>
      <c r="AO65" s="117"/>
      <c r="AP65" s="196"/>
      <c r="AQ65" s="117"/>
      <c r="AR65" s="196"/>
      <c r="AS65" s="117"/>
      <c r="AT65" s="196"/>
      <c r="AU65" s="117"/>
      <c r="AV65" s="196"/>
      <c r="AW65" s="117"/>
      <c r="AX65" s="196"/>
      <c r="AY65" s="117"/>
      <c r="AZ65" s="196"/>
      <c r="BA65" s="117"/>
      <c r="BB65" s="196"/>
      <c r="BC65" s="117"/>
      <c r="BD65" s="196"/>
      <c r="BE65" s="117"/>
      <c r="BF65" s="196"/>
      <c r="BG65" s="117"/>
      <c r="BH65" s="196"/>
      <c r="BI65" s="117"/>
      <c r="BJ65" s="196"/>
      <c r="BK65" s="117"/>
      <c r="BL65" s="196"/>
      <c r="BM65" s="117"/>
      <c r="BN65" s="196"/>
      <c r="BO65" s="117"/>
      <c r="BP65" s="196"/>
      <c r="BQ65" s="117"/>
      <c r="BR65" s="196"/>
      <c r="BS65" s="117"/>
      <c r="BT65" s="196"/>
      <c r="BU65" s="117"/>
      <c r="BV65" s="196"/>
      <c r="BW65" s="117"/>
      <c r="BX65" s="196"/>
      <c r="BY65" s="117"/>
      <c r="BZ65" s="196"/>
      <c r="CA65" s="117"/>
      <c r="CB65" s="196"/>
      <c r="CC65" s="117"/>
      <c r="CD65" s="196"/>
      <c r="CE65" s="117"/>
      <c r="CF65" s="196"/>
      <c r="CG65" s="117"/>
      <c r="CH65" s="196"/>
      <c r="CI65" s="117"/>
      <c r="CJ65" s="196"/>
      <c r="CK65" s="117"/>
      <c r="CL65" s="196"/>
      <c r="CM65" s="117"/>
      <c r="CN65" s="196"/>
      <c r="CO65" s="117"/>
      <c r="CP65" s="196"/>
      <c r="CQ65" s="117"/>
      <c r="CR65" s="196"/>
      <c r="CS65" s="117"/>
      <c r="CT65" s="196"/>
      <c r="CU65" s="117"/>
      <c r="CV65" s="196"/>
      <c r="CW65" s="117"/>
      <c r="CX65" s="196"/>
      <c r="CY65" s="117"/>
      <c r="CZ65" s="196"/>
      <c r="DA65" s="117"/>
      <c r="DB65" s="196"/>
      <c r="DC65" s="117"/>
      <c r="DD65" s="196"/>
      <c r="DE65" s="117"/>
      <c r="DF65" s="196"/>
      <c r="DG65" s="117"/>
      <c r="DH65" s="196"/>
      <c r="DI65" s="117"/>
      <c r="DJ65" s="196"/>
      <c r="DK65" s="117"/>
      <c r="DL65" s="196"/>
      <c r="DM65" s="117"/>
      <c r="DN65" s="196"/>
      <c r="DO65" s="117"/>
      <c r="DP65" s="196"/>
      <c r="DQ65" s="117"/>
      <c r="DR65" s="196"/>
      <c r="DS65" s="117"/>
      <c r="DT65" s="196"/>
      <c r="DU65" s="117"/>
      <c r="DV65" s="196"/>
      <c r="DW65" s="117"/>
      <c r="DX65" s="196"/>
      <c r="DY65" s="117"/>
      <c r="DZ65" s="196"/>
      <c r="EA65" s="117"/>
      <c r="EB65" s="196"/>
      <c r="EC65" s="117"/>
      <c r="ED65" s="196"/>
      <c r="EE65" s="117"/>
      <c r="EF65" s="196"/>
      <c r="EG65" s="117"/>
      <c r="EH65" s="196"/>
      <c r="EI65" s="117"/>
      <c r="EL65" s="3">
        <f t="shared" si="5"/>
        <v>2.3499999999999996</v>
      </c>
      <c r="EM65" s="10">
        <f t="shared" si="6"/>
        <v>3.1897937108351764</v>
      </c>
      <c r="EO65" s="12">
        <f t="shared" si="2"/>
        <v>2.3499999999999996</v>
      </c>
      <c r="EP65" s="10">
        <f t="shared" si="3"/>
        <v>3.1897937108351764</v>
      </c>
      <c r="ER65" s="27">
        <v>2.3499999999999996</v>
      </c>
      <c r="ES65" s="3" cm="1">
        <f t="array" ref="ES65">test_intlift2_Cma(ER65,ES$5,ES$6,ES$7,ES$8,ES$9,ES$10,ES$11)</f>
        <v>3.5710729493223861</v>
      </c>
    </row>
    <row r="66" spans="2:149" x14ac:dyDescent="0.25">
      <c r="B66">
        <v>1.1000000000000001</v>
      </c>
      <c r="C66">
        <v>0.33500000000000002</v>
      </c>
      <c r="D66">
        <v>5.08</v>
      </c>
      <c r="K66" s="5">
        <f t="shared" si="7"/>
        <v>49</v>
      </c>
      <c r="L66" s="109"/>
      <c r="M66" s="112"/>
      <c r="N66" s="60"/>
      <c r="O66" s="115"/>
      <c r="P66" s="60">
        <f t="shared" si="8"/>
        <v>2.3999999999999995</v>
      </c>
      <c r="Q66" s="115">
        <f t="shared" si="0"/>
        <v>2.9111613185952665</v>
      </c>
      <c r="R66" s="60">
        <f t="shared" si="9"/>
        <v>2.3999999999999995</v>
      </c>
      <c r="S66" s="115">
        <f t="shared" si="1"/>
        <v>2.0000000007884497</v>
      </c>
      <c r="T66" s="60"/>
      <c r="U66" s="115"/>
      <c r="V66" s="60"/>
      <c r="W66" s="115"/>
      <c r="X66" s="60"/>
      <c r="Y66" s="115"/>
      <c r="Z66" s="60">
        <v>2.3999999999999995</v>
      </c>
      <c r="AA66" s="115">
        <v>3.178909318876519</v>
      </c>
      <c r="AB66" s="60">
        <v>2.3999999999999995</v>
      </c>
      <c r="AC66" s="115">
        <v>2.3781007050686203</v>
      </c>
      <c r="AD66" s="60">
        <v>2.3999999999999995</v>
      </c>
      <c r="AE66" s="115">
        <v>2.8876087233679977</v>
      </c>
      <c r="AF66" s="60">
        <v>2.3999999999999995</v>
      </c>
      <c r="AG66" s="115">
        <v>2.2067341431459213</v>
      </c>
      <c r="AH66" s="60">
        <v>2.3999999999999995</v>
      </c>
      <c r="AI66" s="115">
        <v>3.568483303590074</v>
      </c>
      <c r="AJ66" s="60">
        <v>2.3999999999999995</v>
      </c>
      <c r="AK66" s="115" cm="1">
        <f t="array" ref="AK66">test_intlift2_Cma(AJ66,Overall_length,Nose_Length,Headshape,Boattail_Length,Base_Diameter,Meplat_Diameter,Center_of_Gravity)</f>
        <v>3.178909318876519</v>
      </c>
      <c r="AL66" s="60"/>
      <c r="AM66" s="115"/>
      <c r="AN66" s="196"/>
      <c r="AO66" s="117"/>
      <c r="AP66" s="196"/>
      <c r="AQ66" s="117"/>
      <c r="AR66" s="196"/>
      <c r="AS66" s="117"/>
      <c r="AT66" s="196"/>
      <c r="AU66" s="117"/>
      <c r="AV66" s="196"/>
      <c r="AW66" s="117"/>
      <c r="AX66" s="196"/>
      <c r="AY66" s="117"/>
      <c r="AZ66" s="196"/>
      <c r="BA66" s="117"/>
      <c r="BB66" s="196"/>
      <c r="BC66" s="117"/>
      <c r="BD66" s="196"/>
      <c r="BE66" s="117"/>
      <c r="BF66" s="196"/>
      <c r="BG66" s="117"/>
      <c r="BH66" s="196"/>
      <c r="BI66" s="117"/>
      <c r="BJ66" s="196"/>
      <c r="BK66" s="117"/>
      <c r="BL66" s="196"/>
      <c r="BM66" s="117"/>
      <c r="BN66" s="196"/>
      <c r="BO66" s="117"/>
      <c r="BP66" s="196"/>
      <c r="BQ66" s="117"/>
      <c r="BR66" s="196"/>
      <c r="BS66" s="117"/>
      <c r="BT66" s="196"/>
      <c r="BU66" s="117"/>
      <c r="BV66" s="196"/>
      <c r="BW66" s="117"/>
      <c r="BX66" s="196"/>
      <c r="BY66" s="117"/>
      <c r="BZ66" s="196"/>
      <c r="CA66" s="117"/>
      <c r="CB66" s="196"/>
      <c r="CC66" s="117"/>
      <c r="CD66" s="196"/>
      <c r="CE66" s="117"/>
      <c r="CF66" s="196"/>
      <c r="CG66" s="117"/>
      <c r="CH66" s="196"/>
      <c r="CI66" s="117"/>
      <c r="CJ66" s="196"/>
      <c r="CK66" s="117"/>
      <c r="CL66" s="196"/>
      <c r="CM66" s="117"/>
      <c r="CN66" s="196"/>
      <c r="CO66" s="117"/>
      <c r="CP66" s="196"/>
      <c r="CQ66" s="117"/>
      <c r="CR66" s="196"/>
      <c r="CS66" s="117"/>
      <c r="CT66" s="196"/>
      <c r="CU66" s="117"/>
      <c r="CV66" s="196"/>
      <c r="CW66" s="117"/>
      <c r="CX66" s="196"/>
      <c r="CY66" s="117"/>
      <c r="CZ66" s="196"/>
      <c r="DA66" s="117"/>
      <c r="DB66" s="196"/>
      <c r="DC66" s="117"/>
      <c r="DD66" s="196"/>
      <c r="DE66" s="117"/>
      <c r="DF66" s="196"/>
      <c r="DG66" s="117"/>
      <c r="DH66" s="196"/>
      <c r="DI66" s="117"/>
      <c r="DJ66" s="196"/>
      <c r="DK66" s="117"/>
      <c r="DL66" s="196"/>
      <c r="DM66" s="117"/>
      <c r="DN66" s="196"/>
      <c r="DO66" s="117"/>
      <c r="DP66" s="196"/>
      <c r="DQ66" s="117"/>
      <c r="DR66" s="196"/>
      <c r="DS66" s="117"/>
      <c r="DT66" s="196"/>
      <c r="DU66" s="117"/>
      <c r="DV66" s="196"/>
      <c r="DW66" s="117"/>
      <c r="DX66" s="196"/>
      <c r="DY66" s="117"/>
      <c r="DZ66" s="196"/>
      <c r="EA66" s="117"/>
      <c r="EB66" s="196"/>
      <c r="EC66" s="117"/>
      <c r="ED66" s="196"/>
      <c r="EE66" s="117"/>
      <c r="EF66" s="196"/>
      <c r="EG66" s="117"/>
      <c r="EH66" s="196"/>
      <c r="EI66" s="117"/>
      <c r="EL66" s="3">
        <f t="shared" si="5"/>
        <v>2.3999999999999995</v>
      </c>
      <c r="EM66" s="10">
        <f t="shared" si="6"/>
        <v>3.178909318876519</v>
      </c>
      <c r="EO66" s="12">
        <f t="shared" si="2"/>
        <v>2.3999999999999995</v>
      </c>
      <c r="EP66" s="10">
        <f t="shared" si="3"/>
        <v>3.178909318876519</v>
      </c>
      <c r="ER66" s="27">
        <v>2.3999999999999995</v>
      </c>
      <c r="ES66" s="3" cm="1">
        <f t="array" ref="ES66">test_intlift2_Cma(ER66,ES$5,ES$6,ES$7,ES$8,ES$9,ES$10,ES$11)</f>
        <v>3.568483303590074</v>
      </c>
    </row>
    <row r="67" spans="2:149" x14ac:dyDescent="0.25">
      <c r="B67">
        <v>1.1399999999999999</v>
      </c>
      <c r="C67">
        <v>0.33200000000000002</v>
      </c>
      <c r="D67">
        <v>4.99</v>
      </c>
      <c r="K67" s="5">
        <f t="shared" si="7"/>
        <v>50</v>
      </c>
      <c r="L67" s="109"/>
      <c r="M67" s="112"/>
      <c r="N67" s="60"/>
      <c r="O67" s="115"/>
      <c r="P67" s="60">
        <f t="shared" si="8"/>
        <v>2.4499999999999993</v>
      </c>
      <c r="Q67" s="115">
        <f t="shared" si="0"/>
        <v>2.9111605401706124</v>
      </c>
      <c r="R67" s="60">
        <f t="shared" si="9"/>
        <v>2.4499999999999993</v>
      </c>
      <c r="S67" s="115">
        <f t="shared" si="1"/>
        <v>2.0000000002578413</v>
      </c>
      <c r="T67" s="60"/>
      <c r="U67" s="115"/>
      <c r="V67" s="60"/>
      <c r="W67" s="115"/>
      <c r="X67" s="60"/>
      <c r="Y67" s="115"/>
      <c r="Z67" s="60">
        <v>2.4499999999999993</v>
      </c>
      <c r="AA67" s="115">
        <v>3.1682980638762213</v>
      </c>
      <c r="AB67" s="60">
        <v>2.4499999999999993</v>
      </c>
      <c r="AC67" s="115">
        <v>2.3595855609902352</v>
      </c>
      <c r="AD67" s="60">
        <v>2.4499999999999993</v>
      </c>
      <c r="AE67" s="115">
        <v>2.8801181145246173</v>
      </c>
      <c r="AF67" s="60">
        <v>2.4499999999999993</v>
      </c>
      <c r="AG67" s="115">
        <v>2.1943312548414227</v>
      </c>
      <c r="AH67" s="60">
        <v>2.4499999999999993</v>
      </c>
      <c r="AI67" s="115">
        <v>3.5659049742078124</v>
      </c>
      <c r="AJ67" s="60">
        <v>2.4499999999999993</v>
      </c>
      <c r="AK67" s="115" cm="1">
        <f t="array" ref="AK67">test_intlift2_Cma(AJ67,Overall_length,Nose_Length,Headshape,Boattail_Length,Base_Diameter,Meplat_Diameter,Center_of_Gravity)</f>
        <v>3.1682980638762213</v>
      </c>
      <c r="AL67" s="60"/>
      <c r="AM67" s="115"/>
      <c r="AN67" s="196"/>
      <c r="AO67" s="117"/>
      <c r="AP67" s="196"/>
      <c r="AQ67" s="117"/>
      <c r="AR67" s="196"/>
      <c r="AS67" s="117"/>
      <c r="AT67" s="196"/>
      <c r="AU67" s="117"/>
      <c r="AV67" s="196"/>
      <c r="AW67" s="117"/>
      <c r="AX67" s="196"/>
      <c r="AY67" s="117"/>
      <c r="AZ67" s="196"/>
      <c r="BA67" s="117"/>
      <c r="BB67" s="196"/>
      <c r="BC67" s="117"/>
      <c r="BD67" s="196"/>
      <c r="BE67" s="117"/>
      <c r="BF67" s="196"/>
      <c r="BG67" s="117"/>
      <c r="BH67" s="196"/>
      <c r="BI67" s="117"/>
      <c r="BJ67" s="196"/>
      <c r="BK67" s="117"/>
      <c r="BL67" s="196"/>
      <c r="BM67" s="117"/>
      <c r="BN67" s="196"/>
      <c r="BO67" s="117"/>
      <c r="BP67" s="196"/>
      <c r="BQ67" s="117"/>
      <c r="BR67" s="196"/>
      <c r="BS67" s="117"/>
      <c r="BT67" s="196"/>
      <c r="BU67" s="117"/>
      <c r="BV67" s="196"/>
      <c r="BW67" s="117"/>
      <c r="BX67" s="196"/>
      <c r="BY67" s="117"/>
      <c r="BZ67" s="196"/>
      <c r="CA67" s="117"/>
      <c r="CB67" s="196"/>
      <c r="CC67" s="117"/>
      <c r="CD67" s="196"/>
      <c r="CE67" s="117"/>
      <c r="CF67" s="196"/>
      <c r="CG67" s="117"/>
      <c r="CH67" s="196"/>
      <c r="CI67" s="117"/>
      <c r="CJ67" s="196"/>
      <c r="CK67" s="117"/>
      <c r="CL67" s="196"/>
      <c r="CM67" s="117"/>
      <c r="CN67" s="196"/>
      <c r="CO67" s="117"/>
      <c r="CP67" s="196"/>
      <c r="CQ67" s="117"/>
      <c r="CR67" s="196"/>
      <c r="CS67" s="117"/>
      <c r="CT67" s="196"/>
      <c r="CU67" s="117"/>
      <c r="CV67" s="196"/>
      <c r="CW67" s="117"/>
      <c r="CX67" s="196"/>
      <c r="CY67" s="117"/>
      <c r="CZ67" s="196"/>
      <c r="DA67" s="117"/>
      <c r="DB67" s="196"/>
      <c r="DC67" s="117"/>
      <c r="DD67" s="196"/>
      <c r="DE67" s="117"/>
      <c r="DF67" s="196"/>
      <c r="DG67" s="117"/>
      <c r="DH67" s="196"/>
      <c r="DI67" s="117"/>
      <c r="DJ67" s="196"/>
      <c r="DK67" s="117"/>
      <c r="DL67" s="196"/>
      <c r="DM67" s="117"/>
      <c r="DN67" s="196"/>
      <c r="DO67" s="117"/>
      <c r="DP67" s="196"/>
      <c r="DQ67" s="117"/>
      <c r="DR67" s="196"/>
      <c r="DS67" s="117"/>
      <c r="DT67" s="196"/>
      <c r="DU67" s="117"/>
      <c r="DV67" s="196"/>
      <c r="DW67" s="117"/>
      <c r="DX67" s="196"/>
      <c r="DY67" s="117"/>
      <c r="DZ67" s="196"/>
      <c r="EA67" s="117"/>
      <c r="EB67" s="196"/>
      <c r="EC67" s="117"/>
      <c r="ED67" s="196"/>
      <c r="EE67" s="117"/>
      <c r="EF67" s="196"/>
      <c r="EG67" s="117"/>
      <c r="EH67" s="196"/>
      <c r="EI67" s="117"/>
      <c r="EL67" s="3">
        <f t="shared" si="5"/>
        <v>2.4499999999999993</v>
      </c>
      <c r="EM67" s="10">
        <f t="shared" si="6"/>
        <v>3.1682980638762213</v>
      </c>
      <c r="EO67" s="12">
        <f t="shared" si="2"/>
        <v>2.4499999999999993</v>
      </c>
      <c r="EP67" s="10">
        <f t="shared" si="3"/>
        <v>3.1682980638762213</v>
      </c>
      <c r="ER67" s="27">
        <v>2.4499999999999993</v>
      </c>
      <c r="ES67" s="3" cm="1">
        <f t="array" ref="ES67">test_intlift2_Cma(ER67,ES$5,ES$6,ES$7,ES$8,ES$9,ES$10,ES$11)</f>
        <v>3.5659049742078124</v>
      </c>
    </row>
    <row r="68" spans="2:149" x14ac:dyDescent="0.25">
      <c r="B68">
        <v>1.1599999999999999</v>
      </c>
      <c r="C68">
        <v>0.32600000000000001</v>
      </c>
      <c r="D68">
        <v>4.93</v>
      </c>
      <c r="K68" s="5">
        <f t="shared" si="7"/>
        <v>51</v>
      </c>
      <c r="L68" s="109"/>
      <c r="M68" s="112"/>
      <c r="N68" s="60"/>
      <c r="O68" s="115"/>
      <c r="P68" s="60">
        <f t="shared" si="8"/>
        <v>2.4999999999999991</v>
      </c>
      <c r="Q68" s="115">
        <f t="shared" si="0"/>
        <v>2.9111602149522757</v>
      </c>
      <c r="R68" s="60">
        <f t="shared" si="9"/>
        <v>2.4999999999999991</v>
      </c>
      <c r="S68" s="115">
        <f t="shared" si="1"/>
        <v>2.0000000000819074</v>
      </c>
      <c r="T68" s="60"/>
      <c r="U68" s="115"/>
      <c r="V68" s="60"/>
      <c r="W68" s="115"/>
      <c r="X68" s="60"/>
      <c r="Y68" s="115"/>
      <c r="Z68" s="60">
        <v>2.4999999999999991</v>
      </c>
      <c r="AA68" s="115">
        <v>3.157936831918374</v>
      </c>
      <c r="AB68" s="60">
        <v>2.4999999999999991</v>
      </c>
      <c r="AC68" s="115">
        <v>2.3414106723164765</v>
      </c>
      <c r="AD68" s="60">
        <v>2.4999999999999991</v>
      </c>
      <c r="AE68" s="115">
        <v>2.8726580196107316</v>
      </c>
      <c r="AF68" s="60">
        <v>2.4999999999999991</v>
      </c>
      <c r="AG68" s="115">
        <v>2.1819788912495564</v>
      </c>
      <c r="AH68" s="60">
        <v>2.4999999999999991</v>
      </c>
      <c r="AI68" s="115">
        <v>3.5633371479719069</v>
      </c>
      <c r="AJ68" s="60">
        <v>2.4999999999999991</v>
      </c>
      <c r="AK68" s="115" cm="1">
        <f t="array" ref="AK68">test_intlift2_Cma(AJ68,Overall_length,Nose_Length,Headshape,Boattail_Length,Base_Diameter,Meplat_Diameter,Center_of_Gravity)</f>
        <v>3.157936831918374</v>
      </c>
      <c r="AL68" s="60"/>
      <c r="AM68" s="115"/>
      <c r="AN68" s="196"/>
      <c r="AO68" s="117"/>
      <c r="AP68" s="196"/>
      <c r="AQ68" s="117"/>
      <c r="AR68" s="196"/>
      <c r="AS68" s="117"/>
      <c r="AT68" s="196"/>
      <c r="AU68" s="117"/>
      <c r="AV68" s="196"/>
      <c r="AW68" s="117"/>
      <c r="AX68" s="196"/>
      <c r="AY68" s="117"/>
      <c r="AZ68" s="196"/>
      <c r="BA68" s="117"/>
      <c r="BB68" s="196"/>
      <c r="BC68" s="117"/>
      <c r="BD68" s="196"/>
      <c r="BE68" s="117"/>
      <c r="BF68" s="196"/>
      <c r="BG68" s="117"/>
      <c r="BH68" s="196"/>
      <c r="BI68" s="117"/>
      <c r="BJ68" s="196"/>
      <c r="BK68" s="117"/>
      <c r="BL68" s="196"/>
      <c r="BM68" s="117"/>
      <c r="BN68" s="196"/>
      <c r="BO68" s="117"/>
      <c r="BP68" s="196"/>
      <c r="BQ68" s="117"/>
      <c r="BR68" s="196"/>
      <c r="BS68" s="117"/>
      <c r="BT68" s="196"/>
      <c r="BU68" s="117"/>
      <c r="BV68" s="196"/>
      <c r="BW68" s="117"/>
      <c r="BX68" s="196"/>
      <c r="BY68" s="117"/>
      <c r="BZ68" s="196"/>
      <c r="CA68" s="117"/>
      <c r="CB68" s="196"/>
      <c r="CC68" s="117"/>
      <c r="CD68" s="196"/>
      <c r="CE68" s="117"/>
      <c r="CF68" s="196"/>
      <c r="CG68" s="117"/>
      <c r="CH68" s="196"/>
      <c r="CI68" s="117"/>
      <c r="CJ68" s="196"/>
      <c r="CK68" s="117"/>
      <c r="CL68" s="196"/>
      <c r="CM68" s="117"/>
      <c r="CN68" s="196"/>
      <c r="CO68" s="117"/>
      <c r="CP68" s="196"/>
      <c r="CQ68" s="117"/>
      <c r="CR68" s="196"/>
      <c r="CS68" s="117"/>
      <c r="CT68" s="196"/>
      <c r="CU68" s="117"/>
      <c r="CV68" s="196"/>
      <c r="CW68" s="117"/>
      <c r="CX68" s="196"/>
      <c r="CY68" s="117"/>
      <c r="CZ68" s="196"/>
      <c r="DA68" s="117"/>
      <c r="DB68" s="196"/>
      <c r="DC68" s="117"/>
      <c r="DD68" s="196"/>
      <c r="DE68" s="117"/>
      <c r="DF68" s="196"/>
      <c r="DG68" s="117"/>
      <c r="DH68" s="196"/>
      <c r="DI68" s="117"/>
      <c r="DJ68" s="196"/>
      <c r="DK68" s="117"/>
      <c r="DL68" s="196"/>
      <c r="DM68" s="117"/>
      <c r="DN68" s="196"/>
      <c r="DO68" s="117"/>
      <c r="DP68" s="196"/>
      <c r="DQ68" s="117"/>
      <c r="DR68" s="196"/>
      <c r="DS68" s="117"/>
      <c r="DT68" s="196"/>
      <c r="DU68" s="117"/>
      <c r="DV68" s="196"/>
      <c r="DW68" s="117"/>
      <c r="DX68" s="196"/>
      <c r="DY68" s="117"/>
      <c r="DZ68" s="196"/>
      <c r="EA68" s="117"/>
      <c r="EB68" s="196"/>
      <c r="EC68" s="117"/>
      <c r="ED68" s="196"/>
      <c r="EE68" s="117"/>
      <c r="EF68" s="196"/>
      <c r="EG68" s="117"/>
      <c r="EH68" s="196"/>
      <c r="EI68" s="117"/>
      <c r="EL68" s="3">
        <f t="shared" si="5"/>
        <v>2.4999999999999991</v>
      </c>
      <c r="EM68" s="10">
        <f t="shared" si="6"/>
        <v>3.157936831918374</v>
      </c>
      <c r="EO68" s="12">
        <f t="shared" si="2"/>
        <v>2.4999999999999991</v>
      </c>
      <c r="EP68" s="10">
        <f t="shared" si="3"/>
        <v>3.157936831918374</v>
      </c>
      <c r="ER68" s="27">
        <v>2.4999999999999991</v>
      </c>
      <c r="ES68" s="3" cm="1">
        <f t="array" ref="ES68">test_intlift2_Cma(ER68,ES$5,ES$6,ES$7,ES$8,ES$9,ES$10,ES$11)</f>
        <v>3.5633371479719069</v>
      </c>
    </row>
    <row r="69" spans="2:149" x14ac:dyDescent="0.25">
      <c r="B69">
        <v>1.3</v>
      </c>
      <c r="C69">
        <v>0.307</v>
      </c>
      <c r="D69">
        <v>4.6100000000000003</v>
      </c>
      <c r="K69" s="5">
        <f t="shared" si="7"/>
        <v>52</v>
      </c>
      <c r="L69" s="109"/>
      <c r="M69" s="112"/>
      <c r="N69" s="60"/>
      <c r="O69" s="115"/>
      <c r="P69" s="60">
        <f t="shared" si="8"/>
        <v>2.5499999999999989</v>
      </c>
      <c r="Q69" s="115">
        <f t="shared" si="0"/>
        <v>2.9111600830892419</v>
      </c>
      <c r="R69" s="60">
        <f t="shared" si="9"/>
        <v>2.5499999999999989</v>
      </c>
      <c r="S69" s="115">
        <f t="shared" si="1"/>
        <v>2.0000000000252744</v>
      </c>
      <c r="T69" s="60"/>
      <c r="U69" s="115"/>
      <c r="V69" s="60"/>
      <c r="W69" s="115"/>
      <c r="X69" s="60"/>
      <c r="Y69" s="115"/>
      <c r="Z69" s="60">
        <v>2.5499999999999989</v>
      </c>
      <c r="AA69" s="115">
        <v>3.1478051122082342</v>
      </c>
      <c r="AB69" s="60">
        <v>2.5499999999999989</v>
      </c>
      <c r="AC69" s="115">
        <v>2.3235486070568916</v>
      </c>
      <c r="AD69" s="60">
        <v>2.5499999999999989</v>
      </c>
      <c r="AE69" s="115">
        <v>2.8652263054941294</v>
      </c>
      <c r="AF69" s="60">
        <v>2.5499999999999989</v>
      </c>
      <c r="AG69" s="115">
        <v>2.1696735203476107</v>
      </c>
      <c r="AH69" s="60">
        <v>2.5499999999999989</v>
      </c>
      <c r="AI69" s="115">
        <v>3.5607790906406476</v>
      </c>
      <c r="AJ69" s="60">
        <v>2.5499999999999989</v>
      </c>
      <c r="AK69" s="115" cm="1">
        <f t="array" ref="AK69">test_intlift2_Cma(AJ69,Overall_length,Nose_Length,Headshape,Boattail_Length,Base_Diameter,Meplat_Diameter,Center_of_Gravity)</f>
        <v>3.1478051122082342</v>
      </c>
      <c r="AL69" s="60"/>
      <c r="AM69" s="115"/>
      <c r="AN69" s="196"/>
      <c r="AO69" s="117"/>
      <c r="AP69" s="196"/>
      <c r="AQ69" s="117"/>
      <c r="AR69" s="196"/>
      <c r="AS69" s="117"/>
      <c r="AT69" s="196"/>
      <c r="AU69" s="117"/>
      <c r="AV69" s="196"/>
      <c r="AW69" s="117"/>
      <c r="AX69" s="196"/>
      <c r="AY69" s="117"/>
      <c r="AZ69" s="196"/>
      <c r="BA69" s="117"/>
      <c r="BB69" s="196"/>
      <c r="BC69" s="117"/>
      <c r="BD69" s="196"/>
      <c r="BE69" s="117"/>
      <c r="BF69" s="196"/>
      <c r="BG69" s="117"/>
      <c r="BH69" s="196"/>
      <c r="BI69" s="117"/>
      <c r="BJ69" s="196"/>
      <c r="BK69" s="117"/>
      <c r="BL69" s="196"/>
      <c r="BM69" s="117"/>
      <c r="BN69" s="196"/>
      <c r="BO69" s="117"/>
      <c r="BP69" s="196"/>
      <c r="BQ69" s="117"/>
      <c r="BR69" s="196"/>
      <c r="BS69" s="117"/>
      <c r="BT69" s="196"/>
      <c r="BU69" s="117"/>
      <c r="BV69" s="196"/>
      <c r="BW69" s="117"/>
      <c r="BX69" s="196"/>
      <c r="BY69" s="117"/>
      <c r="BZ69" s="196"/>
      <c r="CA69" s="117"/>
      <c r="CB69" s="196"/>
      <c r="CC69" s="117"/>
      <c r="CD69" s="196"/>
      <c r="CE69" s="117"/>
      <c r="CF69" s="196"/>
      <c r="CG69" s="117"/>
      <c r="CH69" s="196"/>
      <c r="CI69" s="117"/>
      <c r="CJ69" s="196"/>
      <c r="CK69" s="117"/>
      <c r="CL69" s="196"/>
      <c r="CM69" s="117"/>
      <c r="CN69" s="196"/>
      <c r="CO69" s="117"/>
      <c r="CP69" s="196"/>
      <c r="CQ69" s="117"/>
      <c r="CR69" s="196"/>
      <c r="CS69" s="117"/>
      <c r="CT69" s="196"/>
      <c r="CU69" s="117"/>
      <c r="CV69" s="196"/>
      <c r="CW69" s="117"/>
      <c r="CX69" s="196"/>
      <c r="CY69" s="117"/>
      <c r="CZ69" s="196"/>
      <c r="DA69" s="117"/>
      <c r="DB69" s="196"/>
      <c r="DC69" s="117"/>
      <c r="DD69" s="196"/>
      <c r="DE69" s="117"/>
      <c r="DF69" s="196"/>
      <c r="DG69" s="117"/>
      <c r="DH69" s="196"/>
      <c r="DI69" s="117"/>
      <c r="DJ69" s="196"/>
      <c r="DK69" s="117"/>
      <c r="DL69" s="196"/>
      <c r="DM69" s="117"/>
      <c r="DN69" s="196"/>
      <c r="DO69" s="117"/>
      <c r="DP69" s="196"/>
      <c r="DQ69" s="117"/>
      <c r="DR69" s="196"/>
      <c r="DS69" s="117"/>
      <c r="DT69" s="196"/>
      <c r="DU69" s="117"/>
      <c r="DV69" s="196"/>
      <c r="DW69" s="117"/>
      <c r="DX69" s="196"/>
      <c r="DY69" s="117"/>
      <c r="DZ69" s="196"/>
      <c r="EA69" s="117"/>
      <c r="EB69" s="196"/>
      <c r="EC69" s="117"/>
      <c r="ED69" s="196"/>
      <c r="EE69" s="117"/>
      <c r="EF69" s="196"/>
      <c r="EG69" s="117"/>
      <c r="EH69" s="196"/>
      <c r="EI69" s="117"/>
      <c r="EL69" s="3">
        <f t="shared" si="5"/>
        <v>2.5499999999999989</v>
      </c>
      <c r="EM69" s="10">
        <f t="shared" si="6"/>
        <v>3.1478051122082342</v>
      </c>
      <c r="EO69" s="12">
        <f t="shared" si="2"/>
        <v>2.5499999999999989</v>
      </c>
      <c r="EP69" s="10">
        <f t="shared" si="3"/>
        <v>3.1478051122082342</v>
      </c>
      <c r="ER69" s="27">
        <v>2.5499999999999989</v>
      </c>
      <c r="ES69" s="3" cm="1">
        <f t="array" ref="ES69">test_intlift2_Cma(ER69,ES$5,ES$6,ES$7,ES$8,ES$9,ES$10,ES$11)</f>
        <v>3.5607790906406476</v>
      </c>
    </row>
    <row r="70" spans="2:149" x14ac:dyDescent="0.25">
      <c r="B70">
        <v>1.54</v>
      </c>
      <c r="C70">
        <v>0.27900000000000003</v>
      </c>
      <c r="D70">
        <v>4.3</v>
      </c>
      <c r="K70" s="5">
        <f t="shared" si="7"/>
        <v>53</v>
      </c>
      <c r="L70" s="109"/>
      <c r="M70" s="112"/>
      <c r="N70" s="60"/>
      <c r="O70" s="115"/>
      <c r="P70" s="60">
        <f t="shared" si="8"/>
        <v>2.5999999999999988</v>
      </c>
      <c r="Q70" s="115">
        <f t="shared" si="0"/>
        <v>2.9111600311988943</v>
      </c>
      <c r="R70" s="60">
        <f t="shared" si="9"/>
        <v>2.5999999999999988</v>
      </c>
      <c r="S70" s="115">
        <f t="shared" si="1"/>
        <v>2.000000000013888</v>
      </c>
      <c r="T70" s="60"/>
      <c r="U70" s="115"/>
      <c r="V70" s="60"/>
      <c r="W70" s="115"/>
      <c r="X70" s="60"/>
      <c r="Y70" s="115"/>
      <c r="Z70" s="60">
        <v>2.5999999999999988</v>
      </c>
      <c r="AA70" s="115">
        <v>3.1378846337470412</v>
      </c>
      <c r="AB70" s="60">
        <v>2.5999999999999988</v>
      </c>
      <c r="AC70" s="115">
        <v>2.3059748844155399</v>
      </c>
      <c r="AD70" s="60">
        <v>2.5999999999999988</v>
      </c>
      <c r="AE70" s="115">
        <v>2.8578210403956033</v>
      </c>
      <c r="AF70" s="60">
        <v>2.5999999999999988</v>
      </c>
      <c r="AG70" s="115">
        <v>2.1574119435115184</v>
      </c>
      <c r="AH70" s="60">
        <v>2.5999999999999988</v>
      </c>
      <c r="AI70" s="115">
        <v>3.5582301372796881</v>
      </c>
      <c r="AJ70" s="60">
        <v>2.5999999999999988</v>
      </c>
      <c r="AK70" s="115" cm="1">
        <f t="array" ref="AK70">test_intlift2_Cma(AJ70,Overall_length,Nose_Length,Headshape,Boattail_Length,Base_Diameter,Meplat_Diameter,Center_of_Gravity)</f>
        <v>3.1378846337470412</v>
      </c>
      <c r="AL70" s="60"/>
      <c r="AM70" s="115"/>
      <c r="AN70" s="196"/>
      <c r="AO70" s="117"/>
      <c r="AP70" s="196"/>
      <c r="AQ70" s="117"/>
      <c r="AR70" s="196"/>
      <c r="AS70" s="117"/>
      <c r="AT70" s="196"/>
      <c r="AU70" s="117"/>
      <c r="AV70" s="196"/>
      <c r="AW70" s="117"/>
      <c r="AX70" s="196"/>
      <c r="AY70" s="117"/>
      <c r="AZ70" s="196"/>
      <c r="BA70" s="117"/>
      <c r="BB70" s="196"/>
      <c r="BC70" s="117"/>
      <c r="BD70" s="196"/>
      <c r="BE70" s="117"/>
      <c r="BF70" s="196"/>
      <c r="BG70" s="117"/>
      <c r="BH70" s="196"/>
      <c r="BI70" s="117"/>
      <c r="BJ70" s="196"/>
      <c r="BK70" s="117"/>
      <c r="BL70" s="196"/>
      <c r="BM70" s="117"/>
      <c r="BN70" s="196"/>
      <c r="BO70" s="117"/>
      <c r="BP70" s="196"/>
      <c r="BQ70" s="117"/>
      <c r="BR70" s="196"/>
      <c r="BS70" s="117"/>
      <c r="BT70" s="196"/>
      <c r="BU70" s="117"/>
      <c r="BV70" s="196"/>
      <c r="BW70" s="117"/>
      <c r="BX70" s="196"/>
      <c r="BY70" s="117"/>
      <c r="BZ70" s="196"/>
      <c r="CA70" s="117"/>
      <c r="CB70" s="196"/>
      <c r="CC70" s="117"/>
      <c r="CD70" s="196"/>
      <c r="CE70" s="117"/>
      <c r="CF70" s="196"/>
      <c r="CG70" s="117"/>
      <c r="CH70" s="196"/>
      <c r="CI70" s="117"/>
      <c r="CJ70" s="196"/>
      <c r="CK70" s="117"/>
      <c r="CL70" s="196"/>
      <c r="CM70" s="117"/>
      <c r="CN70" s="196"/>
      <c r="CO70" s="117"/>
      <c r="CP70" s="196"/>
      <c r="CQ70" s="117"/>
      <c r="CR70" s="196"/>
      <c r="CS70" s="117"/>
      <c r="CT70" s="196"/>
      <c r="CU70" s="117"/>
      <c r="CV70" s="196"/>
      <c r="CW70" s="117"/>
      <c r="CX70" s="196"/>
      <c r="CY70" s="117"/>
      <c r="CZ70" s="196"/>
      <c r="DA70" s="117"/>
      <c r="DB70" s="196"/>
      <c r="DC70" s="117"/>
      <c r="DD70" s="196"/>
      <c r="DE70" s="117"/>
      <c r="DF70" s="196"/>
      <c r="DG70" s="117"/>
      <c r="DH70" s="196"/>
      <c r="DI70" s="117"/>
      <c r="DJ70" s="196"/>
      <c r="DK70" s="117"/>
      <c r="DL70" s="196"/>
      <c r="DM70" s="117"/>
      <c r="DN70" s="196"/>
      <c r="DO70" s="117"/>
      <c r="DP70" s="196"/>
      <c r="DQ70" s="117"/>
      <c r="DR70" s="196"/>
      <c r="DS70" s="117"/>
      <c r="DT70" s="196"/>
      <c r="DU70" s="117"/>
      <c r="DV70" s="196"/>
      <c r="DW70" s="117"/>
      <c r="DX70" s="196"/>
      <c r="DY70" s="117"/>
      <c r="DZ70" s="196"/>
      <c r="EA70" s="117"/>
      <c r="EB70" s="196"/>
      <c r="EC70" s="117"/>
      <c r="ED70" s="196"/>
      <c r="EE70" s="117"/>
      <c r="EF70" s="196"/>
      <c r="EG70" s="117"/>
      <c r="EH70" s="196"/>
      <c r="EI70" s="117"/>
      <c r="EL70" s="3">
        <f t="shared" si="5"/>
        <v>2.5999999999999988</v>
      </c>
      <c r="EM70" s="10">
        <f t="shared" si="6"/>
        <v>3.1378846337470412</v>
      </c>
      <c r="EO70" s="12">
        <f t="shared" si="2"/>
        <v>2.5999999999999988</v>
      </c>
      <c r="EP70" s="10">
        <f t="shared" si="3"/>
        <v>3.1378846337470412</v>
      </c>
      <c r="ER70" s="27">
        <v>2.5999999999999988</v>
      </c>
      <c r="ES70" s="3" cm="1">
        <f t="array" ref="ES70">test_intlift2_Cma(ER70,ES$5,ES$6,ES$7,ES$8,ES$9,ES$10,ES$11)</f>
        <v>3.5582301372796881</v>
      </c>
    </row>
    <row r="71" spans="2:149" x14ac:dyDescent="0.25">
      <c r="B71">
        <v>1.8</v>
      </c>
      <c r="C71">
        <v>0.26</v>
      </c>
      <c r="D71">
        <v>4.04</v>
      </c>
      <c r="K71" s="5">
        <f t="shared" si="7"/>
        <v>54</v>
      </c>
      <c r="L71" s="109"/>
      <c r="M71" s="112"/>
      <c r="N71" s="60"/>
      <c r="O71" s="115"/>
      <c r="P71" s="60">
        <f t="shared" si="8"/>
        <v>2.6499999999999986</v>
      </c>
      <c r="Q71" s="115">
        <f t="shared" si="0"/>
        <v>2.9111600113795544</v>
      </c>
      <c r="R71" s="60">
        <f t="shared" si="9"/>
        <v>2.6499999999999986</v>
      </c>
      <c r="S71" s="115">
        <f t="shared" si="1"/>
        <v>2.000000000013888</v>
      </c>
      <c r="T71" s="60"/>
      <c r="U71" s="115"/>
      <c r="V71" s="60"/>
      <c r="W71" s="115"/>
      <c r="X71" s="60"/>
      <c r="Y71" s="115"/>
      <c r="Z71" s="60">
        <v>2.6499999999999986</v>
      </c>
      <c r="AA71" s="115">
        <v>3.1281590620438924</v>
      </c>
      <c r="AB71" s="60">
        <v>2.6499999999999986</v>
      </c>
      <c r="AC71" s="115">
        <v>2.2886675802900296</v>
      </c>
      <c r="AD71" s="60">
        <v>2.6499999999999986</v>
      </c>
      <c r="AE71" s="115">
        <v>2.8504404699630665</v>
      </c>
      <c r="AF71" s="60">
        <v>2.6499999999999986</v>
      </c>
      <c r="AG71" s="115">
        <v>2.1451912558995709</v>
      </c>
      <c r="AH71" s="60">
        <v>2.6499999999999986</v>
      </c>
      <c r="AI71" s="115">
        <v>3.5556896840265622</v>
      </c>
      <c r="AJ71" s="60">
        <v>2.6499999999999986</v>
      </c>
      <c r="AK71" s="115" cm="1">
        <f t="array" ref="AK71">test_intlift2_Cma(AJ71,Overall_length,Nose_Length,Headshape,Boattail_Length,Base_Diameter,Meplat_Diameter,Center_of_Gravity)</f>
        <v>3.1281590620438924</v>
      </c>
      <c r="AL71" s="60"/>
      <c r="AM71" s="115"/>
      <c r="AN71" s="196"/>
      <c r="AO71" s="117"/>
      <c r="AP71" s="196"/>
      <c r="AQ71" s="117"/>
      <c r="AR71" s="196"/>
      <c r="AS71" s="117"/>
      <c r="AT71" s="196"/>
      <c r="AU71" s="117"/>
      <c r="AV71" s="196"/>
      <c r="AW71" s="117"/>
      <c r="AX71" s="196"/>
      <c r="AY71" s="117"/>
      <c r="AZ71" s="196"/>
      <c r="BA71" s="117"/>
      <c r="BB71" s="196"/>
      <c r="BC71" s="117"/>
      <c r="BD71" s="196"/>
      <c r="BE71" s="117"/>
      <c r="BF71" s="196"/>
      <c r="BG71" s="117"/>
      <c r="BH71" s="196"/>
      <c r="BI71" s="117"/>
      <c r="BJ71" s="196"/>
      <c r="BK71" s="117"/>
      <c r="BL71" s="196"/>
      <c r="BM71" s="117"/>
      <c r="BN71" s="196"/>
      <c r="BO71" s="117"/>
      <c r="BP71" s="196"/>
      <c r="BQ71" s="117"/>
      <c r="BR71" s="196"/>
      <c r="BS71" s="117"/>
      <c r="BT71" s="196"/>
      <c r="BU71" s="117"/>
      <c r="BV71" s="196"/>
      <c r="BW71" s="117"/>
      <c r="BX71" s="196"/>
      <c r="BY71" s="117"/>
      <c r="BZ71" s="196"/>
      <c r="CA71" s="117"/>
      <c r="CB71" s="196"/>
      <c r="CC71" s="117"/>
      <c r="CD71" s="196"/>
      <c r="CE71" s="117"/>
      <c r="CF71" s="196"/>
      <c r="CG71" s="117"/>
      <c r="CH71" s="196"/>
      <c r="CI71" s="117"/>
      <c r="CJ71" s="196"/>
      <c r="CK71" s="117"/>
      <c r="CL71" s="196"/>
      <c r="CM71" s="117"/>
      <c r="CN71" s="196"/>
      <c r="CO71" s="117"/>
      <c r="CP71" s="196"/>
      <c r="CQ71" s="117"/>
      <c r="CR71" s="196"/>
      <c r="CS71" s="117"/>
      <c r="CT71" s="196"/>
      <c r="CU71" s="117"/>
      <c r="CV71" s="196"/>
      <c r="CW71" s="117"/>
      <c r="CX71" s="196"/>
      <c r="CY71" s="117"/>
      <c r="CZ71" s="196"/>
      <c r="DA71" s="117"/>
      <c r="DB71" s="196"/>
      <c r="DC71" s="117"/>
      <c r="DD71" s="196"/>
      <c r="DE71" s="117"/>
      <c r="DF71" s="196"/>
      <c r="DG71" s="117"/>
      <c r="DH71" s="196"/>
      <c r="DI71" s="117"/>
      <c r="DJ71" s="196"/>
      <c r="DK71" s="117"/>
      <c r="DL71" s="196"/>
      <c r="DM71" s="117"/>
      <c r="DN71" s="196"/>
      <c r="DO71" s="117"/>
      <c r="DP71" s="196"/>
      <c r="DQ71" s="117"/>
      <c r="DR71" s="196"/>
      <c r="DS71" s="117"/>
      <c r="DT71" s="196"/>
      <c r="DU71" s="117"/>
      <c r="DV71" s="196"/>
      <c r="DW71" s="117"/>
      <c r="DX71" s="196"/>
      <c r="DY71" s="117"/>
      <c r="DZ71" s="196"/>
      <c r="EA71" s="117"/>
      <c r="EB71" s="196"/>
      <c r="EC71" s="117"/>
      <c r="ED71" s="196"/>
      <c r="EE71" s="117"/>
      <c r="EF71" s="196"/>
      <c r="EG71" s="117"/>
      <c r="EH71" s="196"/>
      <c r="EI71" s="117"/>
      <c r="EL71" s="3">
        <f t="shared" si="5"/>
        <v>2.6499999999999986</v>
      </c>
      <c r="EM71" s="10">
        <f t="shared" si="6"/>
        <v>3.1281590620438924</v>
      </c>
      <c r="EO71" s="12">
        <f t="shared" si="2"/>
        <v>2.6499999999999986</v>
      </c>
      <c r="EP71" s="10">
        <f t="shared" si="3"/>
        <v>3.1281590620438924</v>
      </c>
      <c r="ER71" s="27">
        <v>2.6499999999999986</v>
      </c>
      <c r="ES71" s="3" cm="1">
        <f t="array" ref="ES71">test_intlift2_Cma(ER71,ES$5,ES$6,ES$7,ES$8,ES$9,ES$10,ES$11)</f>
        <v>3.5556896840265622</v>
      </c>
    </row>
    <row r="72" spans="2:149" x14ac:dyDescent="0.25">
      <c r="B72">
        <v>2.0699999999999998</v>
      </c>
      <c r="C72">
        <v>0.24</v>
      </c>
      <c r="D72">
        <v>3.87</v>
      </c>
      <c r="K72" s="5">
        <f t="shared" si="7"/>
        <v>55</v>
      </c>
      <c r="L72" s="109"/>
      <c r="M72" s="112"/>
      <c r="N72" s="60"/>
      <c r="O72" s="115"/>
      <c r="P72" s="60">
        <f t="shared" si="8"/>
        <v>2.6999999999999984</v>
      </c>
      <c r="Q72" s="115">
        <f t="shared" si="0"/>
        <v>2.9111600040318373</v>
      </c>
      <c r="R72" s="60">
        <f t="shared" si="9"/>
        <v>2.6999999999999984</v>
      </c>
      <c r="S72" s="115">
        <f t="shared" si="1"/>
        <v>2.000000000013888</v>
      </c>
      <c r="T72" s="60"/>
      <c r="U72" s="115"/>
      <c r="V72" s="60"/>
      <c r="W72" s="115"/>
      <c r="X72" s="60"/>
      <c r="Y72" s="115"/>
      <c r="Z72" s="60">
        <v>2.6999999999999984</v>
      </c>
      <c r="AA72" s="115">
        <v>3.1186137444837518</v>
      </c>
      <c r="AB72" s="60">
        <v>2.6999999999999984</v>
      </c>
      <c r="AC72" s="115">
        <v>2.2716069953525486</v>
      </c>
      <c r="AD72" s="60">
        <v>2.6999999999999984</v>
      </c>
      <c r="AE72" s="115">
        <v>2.8430829967635716</v>
      </c>
      <c r="AF72" s="60">
        <v>2.6999999999999984</v>
      </c>
      <c r="AG72" s="115">
        <v>2.1330088124954782</v>
      </c>
      <c r="AH72" s="60">
        <v>2.6999999999999984</v>
      </c>
      <c r="AI72" s="115">
        <v>3.5531571810316649</v>
      </c>
      <c r="AJ72" s="60">
        <v>2.6999999999999984</v>
      </c>
      <c r="AK72" s="115" cm="1">
        <f t="array" ref="AK72">test_intlift2_Cma(AJ72,Overall_length,Nose_Length,Headshape,Boattail_Length,Base_Diameter,Meplat_Diameter,Center_of_Gravity)</f>
        <v>3.1186137444837518</v>
      </c>
      <c r="AL72" s="60"/>
      <c r="AM72" s="115"/>
      <c r="AN72" s="196"/>
      <c r="AO72" s="117"/>
      <c r="AP72" s="196"/>
      <c r="AQ72" s="117"/>
      <c r="AR72" s="196"/>
      <c r="AS72" s="117"/>
      <c r="AT72" s="196"/>
      <c r="AU72" s="117"/>
      <c r="AV72" s="196"/>
      <c r="AW72" s="117"/>
      <c r="AX72" s="196"/>
      <c r="AY72" s="117"/>
      <c r="AZ72" s="196"/>
      <c r="BA72" s="117"/>
      <c r="BB72" s="196"/>
      <c r="BC72" s="117"/>
      <c r="BD72" s="196"/>
      <c r="BE72" s="117"/>
      <c r="BF72" s="196"/>
      <c r="BG72" s="117"/>
      <c r="BH72" s="196"/>
      <c r="BI72" s="117"/>
      <c r="BJ72" s="196"/>
      <c r="BK72" s="117"/>
      <c r="BL72" s="196"/>
      <c r="BM72" s="117"/>
      <c r="BN72" s="196"/>
      <c r="BO72" s="117"/>
      <c r="BP72" s="196"/>
      <c r="BQ72" s="117"/>
      <c r="BR72" s="196"/>
      <c r="BS72" s="117"/>
      <c r="BT72" s="196"/>
      <c r="BU72" s="117"/>
      <c r="BV72" s="196"/>
      <c r="BW72" s="117"/>
      <c r="BX72" s="196"/>
      <c r="BY72" s="117"/>
      <c r="BZ72" s="196"/>
      <c r="CA72" s="117"/>
      <c r="CB72" s="196"/>
      <c r="CC72" s="117"/>
      <c r="CD72" s="196"/>
      <c r="CE72" s="117"/>
      <c r="CF72" s="196"/>
      <c r="CG72" s="117"/>
      <c r="CH72" s="196"/>
      <c r="CI72" s="117"/>
      <c r="CJ72" s="196"/>
      <c r="CK72" s="117"/>
      <c r="CL72" s="196"/>
      <c r="CM72" s="117"/>
      <c r="CN72" s="196"/>
      <c r="CO72" s="117"/>
      <c r="CP72" s="196"/>
      <c r="CQ72" s="117"/>
      <c r="CR72" s="196"/>
      <c r="CS72" s="117"/>
      <c r="CT72" s="196"/>
      <c r="CU72" s="117"/>
      <c r="CV72" s="196"/>
      <c r="CW72" s="117"/>
      <c r="CX72" s="196"/>
      <c r="CY72" s="117"/>
      <c r="CZ72" s="196"/>
      <c r="DA72" s="117"/>
      <c r="DB72" s="196"/>
      <c r="DC72" s="117"/>
      <c r="DD72" s="196"/>
      <c r="DE72" s="117"/>
      <c r="DF72" s="196"/>
      <c r="DG72" s="117"/>
      <c r="DH72" s="196"/>
      <c r="DI72" s="117"/>
      <c r="DJ72" s="196"/>
      <c r="DK72" s="117"/>
      <c r="DL72" s="196"/>
      <c r="DM72" s="117"/>
      <c r="DN72" s="196"/>
      <c r="DO72" s="117"/>
      <c r="DP72" s="196"/>
      <c r="DQ72" s="117"/>
      <c r="DR72" s="196"/>
      <c r="DS72" s="117"/>
      <c r="DT72" s="196"/>
      <c r="DU72" s="117"/>
      <c r="DV72" s="196"/>
      <c r="DW72" s="117"/>
      <c r="DX72" s="196"/>
      <c r="DY72" s="117"/>
      <c r="DZ72" s="196"/>
      <c r="EA72" s="117"/>
      <c r="EB72" s="196"/>
      <c r="EC72" s="117"/>
      <c r="ED72" s="196"/>
      <c r="EE72" s="117"/>
      <c r="EF72" s="196"/>
      <c r="EG72" s="117"/>
      <c r="EH72" s="196"/>
      <c r="EI72" s="117"/>
      <c r="EL72" s="3">
        <f t="shared" si="5"/>
        <v>2.6999999999999984</v>
      </c>
      <c r="EM72" s="10">
        <f t="shared" si="6"/>
        <v>3.1186137444837518</v>
      </c>
      <c r="EO72" s="12">
        <f t="shared" si="2"/>
        <v>2.6999999999999984</v>
      </c>
      <c r="EP72" s="10">
        <f t="shared" si="3"/>
        <v>3.1186137444837518</v>
      </c>
      <c r="ER72" s="27">
        <v>2.6999999999999984</v>
      </c>
      <c r="ES72" s="3" cm="1">
        <f t="array" ref="ES72">test_intlift2_Cma(ER72,ES$5,ES$6,ES$7,ES$8,ES$9,ES$10,ES$11)</f>
        <v>3.5531571810316649</v>
      </c>
    </row>
    <row r="73" spans="2:149" x14ac:dyDescent="0.25">
      <c r="B73">
        <v>2.36</v>
      </c>
      <c r="C73">
        <v>0.222</v>
      </c>
      <c r="D73">
        <v>3.73</v>
      </c>
      <c r="K73" s="5">
        <f t="shared" si="7"/>
        <v>56</v>
      </c>
      <c r="L73" s="109"/>
      <c r="M73" s="112"/>
      <c r="N73" s="60"/>
      <c r="O73" s="115"/>
      <c r="P73" s="60">
        <f t="shared" si="8"/>
        <v>2.7499999999999982</v>
      </c>
      <c r="Q73" s="115">
        <f t="shared" si="0"/>
        <v>2.9111600013876258</v>
      </c>
      <c r="R73" s="60">
        <f t="shared" si="9"/>
        <v>2.7499999999999982</v>
      </c>
      <c r="S73" s="115">
        <f t="shared" si="1"/>
        <v>2.000000000013888</v>
      </c>
      <c r="T73" s="60"/>
      <c r="U73" s="115"/>
      <c r="V73" s="60"/>
      <c r="W73" s="115"/>
      <c r="X73" s="60"/>
      <c r="Y73" s="115"/>
      <c r="Z73" s="60">
        <v>2.7499999999999982</v>
      </c>
      <c r="AA73" s="115">
        <v>3.1092354953898349</v>
      </c>
      <c r="AB73" s="60">
        <v>2.7499999999999982</v>
      </c>
      <c r="AC73" s="115">
        <v>2.2547753743001762</v>
      </c>
      <c r="AD73" s="60">
        <v>2.7499999999999982</v>
      </c>
      <c r="AE73" s="115">
        <v>2.8357471626251205</v>
      </c>
      <c r="AF73" s="60">
        <v>2.7499999999999982</v>
      </c>
      <c r="AG73" s="115">
        <v>2.1208621988700789</v>
      </c>
      <c r="AH73" s="60">
        <v>2.7499999999999982</v>
      </c>
      <c r="AI73" s="115">
        <v>3.5506321263801617</v>
      </c>
      <c r="AJ73" s="60">
        <v>2.7499999999999982</v>
      </c>
      <c r="AK73" s="115" cm="1">
        <f t="array" ref="AK73">test_intlift2_Cma(AJ73,Overall_length,Nose_Length,Headshape,Boattail_Length,Base_Diameter,Meplat_Diameter,Center_of_Gravity)</f>
        <v>3.1092354953898349</v>
      </c>
      <c r="AL73" s="60"/>
      <c r="AM73" s="115"/>
      <c r="AN73" s="196"/>
      <c r="AO73" s="117"/>
      <c r="AP73" s="196"/>
      <c r="AQ73" s="117"/>
      <c r="AR73" s="196"/>
      <c r="AS73" s="117"/>
      <c r="AT73" s="196"/>
      <c r="AU73" s="117"/>
      <c r="AV73" s="196"/>
      <c r="AW73" s="117"/>
      <c r="AX73" s="196"/>
      <c r="AY73" s="117"/>
      <c r="AZ73" s="196"/>
      <c r="BA73" s="117"/>
      <c r="BB73" s="196"/>
      <c r="BC73" s="117"/>
      <c r="BD73" s="196"/>
      <c r="BE73" s="117"/>
      <c r="BF73" s="196"/>
      <c r="BG73" s="117"/>
      <c r="BH73" s="196"/>
      <c r="BI73" s="117"/>
      <c r="BJ73" s="196"/>
      <c r="BK73" s="117"/>
      <c r="BL73" s="196"/>
      <c r="BM73" s="117"/>
      <c r="BN73" s="196"/>
      <c r="BO73" s="117"/>
      <c r="BP73" s="196"/>
      <c r="BQ73" s="117"/>
      <c r="BR73" s="196"/>
      <c r="BS73" s="117"/>
      <c r="BT73" s="196"/>
      <c r="BU73" s="117"/>
      <c r="BV73" s="196"/>
      <c r="BW73" s="117"/>
      <c r="BX73" s="196"/>
      <c r="BY73" s="117"/>
      <c r="BZ73" s="196"/>
      <c r="CA73" s="117"/>
      <c r="CB73" s="196"/>
      <c r="CC73" s="117"/>
      <c r="CD73" s="196"/>
      <c r="CE73" s="117"/>
      <c r="CF73" s="196"/>
      <c r="CG73" s="117"/>
      <c r="CH73" s="196"/>
      <c r="CI73" s="117"/>
      <c r="CJ73" s="196"/>
      <c r="CK73" s="117"/>
      <c r="CL73" s="196"/>
      <c r="CM73" s="117"/>
      <c r="CN73" s="196"/>
      <c r="CO73" s="117"/>
      <c r="CP73" s="196"/>
      <c r="CQ73" s="117"/>
      <c r="CR73" s="196"/>
      <c r="CS73" s="117"/>
      <c r="CT73" s="196"/>
      <c r="CU73" s="117"/>
      <c r="CV73" s="196"/>
      <c r="CW73" s="117"/>
      <c r="CX73" s="196"/>
      <c r="CY73" s="117"/>
      <c r="CZ73" s="196"/>
      <c r="DA73" s="117"/>
      <c r="DB73" s="196"/>
      <c r="DC73" s="117"/>
      <c r="DD73" s="196"/>
      <c r="DE73" s="117"/>
      <c r="DF73" s="196"/>
      <c r="DG73" s="117"/>
      <c r="DH73" s="196"/>
      <c r="DI73" s="117"/>
      <c r="DJ73" s="196"/>
      <c r="DK73" s="117"/>
      <c r="DL73" s="196"/>
      <c r="DM73" s="117"/>
      <c r="DN73" s="196"/>
      <c r="DO73" s="117"/>
      <c r="DP73" s="196"/>
      <c r="DQ73" s="117"/>
      <c r="DR73" s="196"/>
      <c r="DS73" s="117"/>
      <c r="DT73" s="196"/>
      <c r="DU73" s="117"/>
      <c r="DV73" s="196"/>
      <c r="DW73" s="117"/>
      <c r="DX73" s="196"/>
      <c r="DY73" s="117"/>
      <c r="DZ73" s="196"/>
      <c r="EA73" s="117"/>
      <c r="EB73" s="196"/>
      <c r="EC73" s="117"/>
      <c r="ED73" s="196"/>
      <c r="EE73" s="117"/>
      <c r="EF73" s="196"/>
      <c r="EG73" s="117"/>
      <c r="EH73" s="196"/>
      <c r="EI73" s="117"/>
      <c r="EL73" s="3">
        <f t="shared" si="5"/>
        <v>2.7499999999999982</v>
      </c>
      <c r="EM73" s="10">
        <f t="shared" si="6"/>
        <v>3.1092354953898349</v>
      </c>
      <c r="EO73" s="12">
        <f t="shared" si="2"/>
        <v>2.7499999999999982</v>
      </c>
      <c r="EP73" s="10">
        <f t="shared" si="3"/>
        <v>3.1092354953898349</v>
      </c>
      <c r="ER73" s="27">
        <v>2.7499999999999982</v>
      </c>
      <c r="ES73" s="3" cm="1">
        <f t="array" ref="ES73">test_intlift2_Cma(ER73,ES$5,ES$6,ES$7,ES$8,ES$9,ES$10,ES$11)</f>
        <v>3.5506321263801617</v>
      </c>
    </row>
    <row r="74" spans="2:149" x14ac:dyDescent="0.25">
      <c r="B74">
        <v>2.68</v>
      </c>
      <c r="C74">
        <v>0.20300000000000001</v>
      </c>
      <c r="D74">
        <v>3.62</v>
      </c>
      <c r="K74" s="5">
        <f t="shared" si="7"/>
        <v>57</v>
      </c>
      <c r="L74" s="109"/>
      <c r="M74" s="112"/>
      <c r="N74" s="60"/>
      <c r="O74" s="115"/>
      <c r="P74" s="60">
        <f t="shared" si="8"/>
        <v>2.799999999999998</v>
      </c>
      <c r="Q74" s="115">
        <f t="shared" si="0"/>
        <v>2.91116000046391</v>
      </c>
      <c r="R74" s="60">
        <f t="shared" si="9"/>
        <v>2.799999999999998</v>
      </c>
      <c r="S74" s="115">
        <f t="shared" si="1"/>
        <v>2.000000000013888</v>
      </c>
      <c r="T74" s="60"/>
      <c r="U74" s="115"/>
      <c r="V74" s="60"/>
      <c r="W74" s="115"/>
      <c r="X74" s="60"/>
      <c r="Y74" s="115"/>
      <c r="Z74" s="60">
        <v>2.799999999999998</v>
      </c>
      <c r="AA74" s="115">
        <v>3.1000124136709779</v>
      </c>
      <c r="AB74" s="60">
        <v>2.799999999999998</v>
      </c>
      <c r="AC74" s="115">
        <v>2.2381566671996875</v>
      </c>
      <c r="AD74" s="60">
        <v>2.799999999999998</v>
      </c>
      <c r="AE74" s="115">
        <v>2.8284316333673702</v>
      </c>
      <c r="AF74" s="60">
        <v>2.799999999999998</v>
      </c>
      <c r="AG74" s="115">
        <v>2.1087492058985733</v>
      </c>
      <c r="AH74" s="60">
        <v>2.799999999999998</v>
      </c>
      <c r="AI74" s="115">
        <v>3.5481140608361672</v>
      </c>
      <c r="AJ74" s="60">
        <v>2.799999999999998</v>
      </c>
      <c r="AK74" s="115" cm="1">
        <f t="array" ref="AK74">test_intlift2_Cma(AJ74,Overall_length,Nose_Length,Headshape,Boattail_Length,Base_Diameter,Meplat_Diameter,Center_of_Gravity)</f>
        <v>3.1000124136709779</v>
      </c>
      <c r="AL74" s="60"/>
      <c r="AM74" s="115"/>
      <c r="AN74" s="196"/>
      <c r="AO74" s="117"/>
      <c r="AP74" s="196"/>
      <c r="AQ74" s="117"/>
      <c r="AR74" s="196"/>
      <c r="AS74" s="117"/>
      <c r="AT74" s="196"/>
      <c r="AU74" s="117"/>
      <c r="AV74" s="196"/>
      <c r="AW74" s="117"/>
      <c r="AX74" s="196"/>
      <c r="AY74" s="117"/>
      <c r="AZ74" s="196"/>
      <c r="BA74" s="117"/>
      <c r="BB74" s="196"/>
      <c r="BC74" s="117"/>
      <c r="BD74" s="196"/>
      <c r="BE74" s="117"/>
      <c r="BF74" s="196"/>
      <c r="BG74" s="117"/>
      <c r="BH74" s="196"/>
      <c r="BI74" s="117"/>
      <c r="BJ74" s="196"/>
      <c r="BK74" s="117"/>
      <c r="BL74" s="196"/>
      <c r="BM74" s="117"/>
      <c r="BN74" s="196"/>
      <c r="BO74" s="117"/>
      <c r="BP74" s="196"/>
      <c r="BQ74" s="117"/>
      <c r="BR74" s="196"/>
      <c r="BS74" s="117"/>
      <c r="BT74" s="196"/>
      <c r="BU74" s="117"/>
      <c r="BV74" s="196"/>
      <c r="BW74" s="117"/>
      <c r="BX74" s="196"/>
      <c r="BY74" s="117"/>
      <c r="BZ74" s="196"/>
      <c r="CA74" s="117"/>
      <c r="CB74" s="196"/>
      <c r="CC74" s="117"/>
      <c r="CD74" s="196"/>
      <c r="CE74" s="117"/>
      <c r="CF74" s="196"/>
      <c r="CG74" s="117"/>
      <c r="CH74" s="196"/>
      <c r="CI74" s="117"/>
      <c r="CJ74" s="196"/>
      <c r="CK74" s="117"/>
      <c r="CL74" s="196"/>
      <c r="CM74" s="117"/>
      <c r="CN74" s="196"/>
      <c r="CO74" s="117"/>
      <c r="CP74" s="196"/>
      <c r="CQ74" s="117"/>
      <c r="CR74" s="196"/>
      <c r="CS74" s="117"/>
      <c r="CT74" s="196"/>
      <c r="CU74" s="117"/>
      <c r="CV74" s="196"/>
      <c r="CW74" s="117"/>
      <c r="CX74" s="196"/>
      <c r="CY74" s="117"/>
      <c r="CZ74" s="196"/>
      <c r="DA74" s="117"/>
      <c r="DB74" s="196"/>
      <c r="DC74" s="117"/>
      <c r="DD74" s="196"/>
      <c r="DE74" s="117"/>
      <c r="DF74" s="196"/>
      <c r="DG74" s="117"/>
      <c r="DH74" s="196"/>
      <c r="DI74" s="117"/>
      <c r="DJ74" s="196"/>
      <c r="DK74" s="117"/>
      <c r="DL74" s="196"/>
      <c r="DM74" s="117"/>
      <c r="DN74" s="196"/>
      <c r="DO74" s="117"/>
      <c r="DP74" s="196"/>
      <c r="DQ74" s="117"/>
      <c r="DR74" s="196"/>
      <c r="DS74" s="117"/>
      <c r="DT74" s="196"/>
      <c r="DU74" s="117"/>
      <c r="DV74" s="196"/>
      <c r="DW74" s="117"/>
      <c r="DX74" s="196"/>
      <c r="DY74" s="117"/>
      <c r="DZ74" s="196"/>
      <c r="EA74" s="117"/>
      <c r="EB74" s="196"/>
      <c r="EC74" s="117"/>
      <c r="ED74" s="196"/>
      <c r="EE74" s="117"/>
      <c r="EF74" s="196"/>
      <c r="EG74" s="117"/>
      <c r="EH74" s="196"/>
      <c r="EI74" s="117"/>
      <c r="EL74" s="3">
        <f t="shared" si="5"/>
        <v>2.799999999999998</v>
      </c>
      <c r="EM74" s="10">
        <f t="shared" si="6"/>
        <v>3.1000124136709779</v>
      </c>
      <c r="EO74" s="12">
        <f t="shared" si="2"/>
        <v>2.799999999999998</v>
      </c>
      <c r="EP74" s="10">
        <f t="shared" si="3"/>
        <v>3.1000124136709779</v>
      </c>
      <c r="ER74" s="27">
        <v>2.799999999999998</v>
      </c>
      <c r="ES74" s="3" cm="1">
        <f t="array" ref="ES74">test_intlift2_Cma(ER74,ES$5,ES$6,ES$7,ES$8,ES$9,ES$10,ES$11)</f>
        <v>3.5481140608361672</v>
      </c>
    </row>
    <row r="75" spans="2:149" x14ac:dyDescent="0.25">
      <c r="K75" s="5">
        <f t="shared" si="7"/>
        <v>58</v>
      </c>
      <c r="L75" s="109"/>
      <c r="M75" s="112"/>
      <c r="N75" s="60"/>
      <c r="O75" s="115"/>
      <c r="P75" s="60">
        <f t="shared" si="8"/>
        <v>2.8499999999999979</v>
      </c>
      <c r="Q75" s="115">
        <f t="shared" si="0"/>
        <v>2.9111600001506561</v>
      </c>
      <c r="R75" s="60">
        <f t="shared" si="9"/>
        <v>2.8499999999999979</v>
      </c>
      <c r="S75" s="115">
        <f t="shared" si="1"/>
        <v>2.000000000013888</v>
      </c>
      <c r="T75" s="60"/>
      <c r="U75" s="115"/>
      <c r="V75" s="60"/>
      <c r="W75" s="115"/>
      <c r="X75" s="60"/>
      <c r="Y75" s="115"/>
      <c r="Z75" s="60">
        <v>2.8499999999999979</v>
      </c>
      <c r="AA75" s="115">
        <v>3.0909337273745576</v>
      </c>
      <c r="AB75" s="60">
        <v>2.8499999999999979</v>
      </c>
      <c r="AC75" s="115">
        <v>2.2217363256614457</v>
      </c>
      <c r="AD75" s="60">
        <v>2.8499999999999979</v>
      </c>
      <c r="AE75" s="115">
        <v>2.821135185545026</v>
      </c>
      <c r="AF75" s="60">
        <v>2.8499999999999979</v>
      </c>
      <c r="AG75" s="115">
        <v>2.0966678078103365</v>
      </c>
      <c r="AH75" s="60">
        <v>2.8499999999999979</v>
      </c>
      <c r="AI75" s="115">
        <v>3.5456025632797155</v>
      </c>
      <c r="AJ75" s="60">
        <v>2.8499999999999979</v>
      </c>
      <c r="AK75" s="115" cm="1">
        <f t="array" ref="AK75">test_intlift2_Cma(AJ75,Overall_length,Nose_Length,Headshape,Boattail_Length,Base_Diameter,Meplat_Diameter,Center_of_Gravity)</f>
        <v>3.0909337273745576</v>
      </c>
      <c r="AL75" s="60"/>
      <c r="AM75" s="115"/>
      <c r="AN75" s="196"/>
      <c r="AO75" s="117"/>
      <c r="AP75" s="196"/>
      <c r="AQ75" s="117"/>
      <c r="AR75" s="196"/>
      <c r="AS75" s="117"/>
      <c r="AT75" s="196"/>
      <c r="AU75" s="117"/>
      <c r="AV75" s="196"/>
      <c r="AW75" s="117"/>
      <c r="AX75" s="196"/>
      <c r="AY75" s="117"/>
      <c r="AZ75" s="196"/>
      <c r="BA75" s="117"/>
      <c r="BB75" s="196"/>
      <c r="BC75" s="117"/>
      <c r="BD75" s="196"/>
      <c r="BE75" s="117"/>
      <c r="BF75" s="196"/>
      <c r="BG75" s="117"/>
      <c r="BH75" s="196"/>
      <c r="BI75" s="117"/>
      <c r="BJ75" s="196"/>
      <c r="BK75" s="117"/>
      <c r="BL75" s="196"/>
      <c r="BM75" s="117"/>
      <c r="BN75" s="196"/>
      <c r="BO75" s="117"/>
      <c r="BP75" s="196"/>
      <c r="BQ75" s="117"/>
      <c r="BR75" s="196"/>
      <c r="BS75" s="117"/>
      <c r="BT75" s="196"/>
      <c r="BU75" s="117"/>
      <c r="BV75" s="196"/>
      <c r="BW75" s="117"/>
      <c r="BX75" s="196"/>
      <c r="BY75" s="117"/>
      <c r="BZ75" s="196"/>
      <c r="CA75" s="117"/>
      <c r="CB75" s="196"/>
      <c r="CC75" s="117"/>
      <c r="CD75" s="196"/>
      <c r="CE75" s="117"/>
      <c r="CF75" s="196"/>
      <c r="CG75" s="117"/>
      <c r="CH75" s="196"/>
      <c r="CI75" s="117"/>
      <c r="CJ75" s="196"/>
      <c r="CK75" s="117"/>
      <c r="CL75" s="196"/>
      <c r="CM75" s="117"/>
      <c r="CN75" s="196"/>
      <c r="CO75" s="117"/>
      <c r="CP75" s="196"/>
      <c r="CQ75" s="117"/>
      <c r="CR75" s="196"/>
      <c r="CS75" s="117"/>
      <c r="CT75" s="196"/>
      <c r="CU75" s="117"/>
      <c r="CV75" s="196"/>
      <c r="CW75" s="117"/>
      <c r="CX75" s="196"/>
      <c r="CY75" s="117"/>
      <c r="CZ75" s="196"/>
      <c r="DA75" s="117"/>
      <c r="DB75" s="196"/>
      <c r="DC75" s="117"/>
      <c r="DD75" s="196"/>
      <c r="DE75" s="117"/>
      <c r="DF75" s="196"/>
      <c r="DG75" s="117"/>
      <c r="DH75" s="196"/>
      <c r="DI75" s="117"/>
      <c r="DJ75" s="196"/>
      <c r="DK75" s="117"/>
      <c r="DL75" s="196"/>
      <c r="DM75" s="117"/>
      <c r="DN75" s="196"/>
      <c r="DO75" s="117"/>
      <c r="DP75" s="196"/>
      <c r="DQ75" s="117"/>
      <c r="DR75" s="196"/>
      <c r="DS75" s="117"/>
      <c r="DT75" s="196"/>
      <c r="DU75" s="117"/>
      <c r="DV75" s="196"/>
      <c r="DW75" s="117"/>
      <c r="DX75" s="196"/>
      <c r="DY75" s="117"/>
      <c r="DZ75" s="196"/>
      <c r="EA75" s="117"/>
      <c r="EB75" s="196"/>
      <c r="EC75" s="117"/>
      <c r="ED75" s="196"/>
      <c r="EE75" s="117"/>
      <c r="EF75" s="196"/>
      <c r="EG75" s="117"/>
      <c r="EH75" s="196"/>
      <c r="EI75" s="117"/>
      <c r="EL75" s="3">
        <f t="shared" si="5"/>
        <v>2.8499999999999979</v>
      </c>
      <c r="EM75" s="10">
        <f t="shared" si="6"/>
        <v>3.0909337273745576</v>
      </c>
      <c r="EO75" s="12">
        <f t="shared" si="2"/>
        <v>2.8499999999999979</v>
      </c>
      <c r="EP75" s="10">
        <f t="shared" si="3"/>
        <v>3.0909337273745576</v>
      </c>
      <c r="ER75" s="27">
        <v>2.8499999999999979</v>
      </c>
      <c r="ES75" s="3" cm="1">
        <f t="array" ref="ES75">test_intlift2_Cma(ER75,ES$5,ES$6,ES$7,ES$8,ES$9,ES$10,ES$11)</f>
        <v>3.5456025632797155</v>
      </c>
    </row>
    <row r="76" spans="2:149" x14ac:dyDescent="0.25">
      <c r="K76" s="5">
        <f t="shared" si="7"/>
        <v>59</v>
      </c>
      <c r="L76" s="109"/>
      <c r="M76" s="112"/>
      <c r="N76" s="60"/>
      <c r="O76" s="115"/>
      <c r="P76" s="60">
        <f t="shared" si="8"/>
        <v>2.8999999999999977</v>
      </c>
      <c r="Q76" s="115">
        <f t="shared" si="0"/>
        <v>2.9111600000475262</v>
      </c>
      <c r="R76" s="60">
        <f t="shared" si="9"/>
        <v>2.8999999999999977</v>
      </c>
      <c r="S76" s="115">
        <f t="shared" si="1"/>
        <v>2.000000000013888</v>
      </c>
      <c r="T76" s="60"/>
      <c r="U76" s="115"/>
      <c r="V76" s="60"/>
      <c r="W76" s="115"/>
      <c r="X76" s="60"/>
      <c r="Y76" s="115"/>
      <c r="Z76" s="60">
        <v>2.8999999999999977</v>
      </c>
      <c r="AA76" s="115">
        <v>3.0819896605779875</v>
      </c>
      <c r="AB76" s="60">
        <v>2.8999999999999977</v>
      </c>
      <c r="AC76" s="115">
        <v>2.2055011279874934</v>
      </c>
      <c r="AD76" s="60">
        <v>2.8999999999999977</v>
      </c>
      <c r="AE76" s="115">
        <v>2.813856694895037</v>
      </c>
      <c r="AF76" s="60">
        <v>2.8999999999999977</v>
      </c>
      <c r="AG76" s="115">
        <v>2.0846161430598897</v>
      </c>
      <c r="AH76" s="60">
        <v>2.8999999999999977</v>
      </c>
      <c r="AI76" s="115">
        <v>3.5430972467301842</v>
      </c>
      <c r="AJ76" s="60">
        <v>2.8999999999999977</v>
      </c>
      <c r="AK76" s="115" cm="1">
        <f t="array" ref="AK76">test_intlift2_Cma(AJ76,Overall_length,Nose_Length,Headshape,Boattail_Length,Base_Diameter,Meplat_Diameter,Center_of_Gravity)</f>
        <v>3.0819896605779875</v>
      </c>
      <c r="AL76" s="60"/>
      <c r="AM76" s="115"/>
      <c r="AN76" s="196"/>
      <c r="AO76" s="117"/>
      <c r="AP76" s="196"/>
      <c r="AQ76" s="117"/>
      <c r="AR76" s="196"/>
      <c r="AS76" s="117"/>
      <c r="AT76" s="196"/>
      <c r="AU76" s="117"/>
      <c r="AV76" s="196"/>
      <c r="AW76" s="117"/>
      <c r="AX76" s="196"/>
      <c r="AY76" s="117"/>
      <c r="AZ76" s="196"/>
      <c r="BA76" s="117"/>
      <c r="BB76" s="196"/>
      <c r="BC76" s="117"/>
      <c r="BD76" s="196"/>
      <c r="BE76" s="117"/>
      <c r="BF76" s="196"/>
      <c r="BG76" s="117"/>
      <c r="BH76" s="196"/>
      <c r="BI76" s="117"/>
      <c r="BJ76" s="196"/>
      <c r="BK76" s="117"/>
      <c r="BL76" s="196"/>
      <c r="BM76" s="117"/>
      <c r="BN76" s="196"/>
      <c r="BO76" s="117"/>
      <c r="BP76" s="196"/>
      <c r="BQ76" s="117"/>
      <c r="BR76" s="196"/>
      <c r="BS76" s="117"/>
      <c r="BT76" s="196"/>
      <c r="BU76" s="117"/>
      <c r="BV76" s="196"/>
      <c r="BW76" s="117"/>
      <c r="BX76" s="196"/>
      <c r="BY76" s="117"/>
      <c r="BZ76" s="196"/>
      <c r="CA76" s="117"/>
      <c r="CB76" s="196"/>
      <c r="CC76" s="117"/>
      <c r="CD76" s="196"/>
      <c r="CE76" s="117"/>
      <c r="CF76" s="196"/>
      <c r="CG76" s="117"/>
      <c r="CH76" s="196"/>
      <c r="CI76" s="117"/>
      <c r="CJ76" s="196"/>
      <c r="CK76" s="117"/>
      <c r="CL76" s="196"/>
      <c r="CM76" s="117"/>
      <c r="CN76" s="196"/>
      <c r="CO76" s="117"/>
      <c r="CP76" s="196"/>
      <c r="CQ76" s="117"/>
      <c r="CR76" s="196"/>
      <c r="CS76" s="117"/>
      <c r="CT76" s="196"/>
      <c r="CU76" s="117"/>
      <c r="CV76" s="196"/>
      <c r="CW76" s="117"/>
      <c r="CX76" s="196"/>
      <c r="CY76" s="117"/>
      <c r="CZ76" s="196"/>
      <c r="DA76" s="117"/>
      <c r="DB76" s="196"/>
      <c r="DC76" s="117"/>
      <c r="DD76" s="196"/>
      <c r="DE76" s="117"/>
      <c r="DF76" s="196"/>
      <c r="DG76" s="117"/>
      <c r="DH76" s="196"/>
      <c r="DI76" s="117"/>
      <c r="DJ76" s="196"/>
      <c r="DK76" s="117"/>
      <c r="DL76" s="196"/>
      <c r="DM76" s="117"/>
      <c r="DN76" s="196"/>
      <c r="DO76" s="117"/>
      <c r="DP76" s="196"/>
      <c r="DQ76" s="117"/>
      <c r="DR76" s="196"/>
      <c r="DS76" s="117"/>
      <c r="DT76" s="196"/>
      <c r="DU76" s="117"/>
      <c r="DV76" s="196"/>
      <c r="DW76" s="117"/>
      <c r="DX76" s="196"/>
      <c r="DY76" s="117"/>
      <c r="DZ76" s="196"/>
      <c r="EA76" s="117"/>
      <c r="EB76" s="196"/>
      <c r="EC76" s="117"/>
      <c r="ED76" s="196"/>
      <c r="EE76" s="117"/>
      <c r="EF76" s="196"/>
      <c r="EG76" s="117"/>
      <c r="EH76" s="196"/>
      <c r="EI76" s="117"/>
      <c r="EL76" s="3">
        <f t="shared" si="5"/>
        <v>2.8999999999999977</v>
      </c>
      <c r="EM76" s="10">
        <f t="shared" si="6"/>
        <v>3.0819896605779875</v>
      </c>
      <c r="EO76" s="12">
        <f t="shared" si="2"/>
        <v>2.8999999999999977</v>
      </c>
      <c r="EP76" s="10">
        <f t="shared" si="3"/>
        <v>3.0819896605779875</v>
      </c>
      <c r="ER76" s="27">
        <v>2.8999999999999977</v>
      </c>
      <c r="ES76" s="3" cm="1">
        <f t="array" ref="ES76">test_intlift2_Cma(ER76,ES$5,ES$6,ES$7,ES$8,ES$9,ES$10,ES$11)</f>
        <v>3.5430972467301842</v>
      </c>
    </row>
    <row r="77" spans="2:149" x14ac:dyDescent="0.25">
      <c r="K77" s="5">
        <f t="shared" si="7"/>
        <v>60</v>
      </c>
      <c r="L77" s="109"/>
      <c r="M77" s="112"/>
      <c r="N77" s="60"/>
      <c r="O77" s="115"/>
      <c r="P77" s="60">
        <f t="shared" si="8"/>
        <v>2.9499999999999975</v>
      </c>
      <c r="Q77" s="115">
        <f t="shared" si="0"/>
        <v>2.9111600000145637</v>
      </c>
      <c r="R77" s="60">
        <f t="shared" si="9"/>
        <v>2.9499999999999975</v>
      </c>
      <c r="S77" s="115">
        <f t="shared" si="1"/>
        <v>2.000000000013888</v>
      </c>
      <c r="T77" s="60"/>
      <c r="U77" s="115"/>
      <c r="V77" s="60"/>
      <c r="W77" s="115"/>
      <c r="X77" s="60"/>
      <c r="Y77" s="115"/>
      <c r="Z77" s="60">
        <v>2.9499999999999975</v>
      </c>
      <c r="AA77" s="115">
        <v>3.0731713189236038</v>
      </c>
      <c r="AB77" s="60">
        <v>2.9499999999999975</v>
      </c>
      <c r="AC77" s="115">
        <v>2.1894390285470102</v>
      </c>
      <c r="AD77" s="60">
        <v>2.9499999999999975</v>
      </c>
      <c r="AE77" s="115">
        <v>2.8065951262326165</v>
      </c>
      <c r="AF77" s="60">
        <v>2.9499999999999975</v>
      </c>
      <c r="AG77" s="115">
        <v>2.0725924975968057</v>
      </c>
      <c r="AH77" s="60">
        <v>2.9499999999999975</v>
      </c>
      <c r="AI77" s="115">
        <v>3.5405977548684273</v>
      </c>
      <c r="AJ77" s="60">
        <v>2.9499999999999975</v>
      </c>
      <c r="AK77" s="115" cm="1">
        <f t="array" ref="AK77">test_intlift2_Cma(AJ77,Overall_length,Nose_Length,Headshape,Boattail_Length,Base_Diameter,Meplat_Diameter,Center_of_Gravity)</f>
        <v>3.0731713189236038</v>
      </c>
      <c r="AL77" s="60"/>
      <c r="AM77" s="115"/>
      <c r="AN77" s="196"/>
      <c r="AO77" s="117"/>
      <c r="AP77" s="196"/>
      <c r="AQ77" s="117"/>
      <c r="AR77" s="196"/>
      <c r="AS77" s="117"/>
      <c r="AT77" s="196"/>
      <c r="AU77" s="117"/>
      <c r="AV77" s="196"/>
      <c r="AW77" s="117"/>
      <c r="AX77" s="196"/>
      <c r="AY77" s="117"/>
      <c r="AZ77" s="196"/>
      <c r="BA77" s="117"/>
      <c r="BB77" s="196"/>
      <c r="BC77" s="117"/>
      <c r="BD77" s="196"/>
      <c r="BE77" s="117"/>
      <c r="BF77" s="196"/>
      <c r="BG77" s="117"/>
      <c r="BH77" s="196"/>
      <c r="BI77" s="117"/>
      <c r="BJ77" s="196"/>
      <c r="BK77" s="117"/>
      <c r="BL77" s="196"/>
      <c r="BM77" s="117"/>
      <c r="BN77" s="196"/>
      <c r="BO77" s="117"/>
      <c r="BP77" s="196"/>
      <c r="BQ77" s="117"/>
      <c r="BR77" s="196"/>
      <c r="BS77" s="117"/>
      <c r="BT77" s="196"/>
      <c r="BU77" s="117"/>
      <c r="BV77" s="196"/>
      <c r="BW77" s="117"/>
      <c r="BX77" s="196"/>
      <c r="BY77" s="117"/>
      <c r="BZ77" s="196"/>
      <c r="CA77" s="117"/>
      <c r="CB77" s="196"/>
      <c r="CC77" s="117"/>
      <c r="CD77" s="196"/>
      <c r="CE77" s="117"/>
      <c r="CF77" s="196"/>
      <c r="CG77" s="117"/>
      <c r="CH77" s="196"/>
      <c r="CI77" s="117"/>
      <c r="CJ77" s="196"/>
      <c r="CK77" s="117"/>
      <c r="CL77" s="196"/>
      <c r="CM77" s="117"/>
      <c r="CN77" s="196"/>
      <c r="CO77" s="117"/>
      <c r="CP77" s="196"/>
      <c r="CQ77" s="117"/>
      <c r="CR77" s="196"/>
      <c r="CS77" s="117"/>
      <c r="CT77" s="196"/>
      <c r="CU77" s="117"/>
      <c r="CV77" s="196"/>
      <c r="CW77" s="117"/>
      <c r="CX77" s="196"/>
      <c r="CY77" s="117"/>
      <c r="CZ77" s="196"/>
      <c r="DA77" s="117"/>
      <c r="DB77" s="196"/>
      <c r="DC77" s="117"/>
      <c r="DD77" s="196"/>
      <c r="DE77" s="117"/>
      <c r="DF77" s="196"/>
      <c r="DG77" s="117"/>
      <c r="DH77" s="196"/>
      <c r="DI77" s="117"/>
      <c r="DJ77" s="196"/>
      <c r="DK77" s="117"/>
      <c r="DL77" s="196"/>
      <c r="DM77" s="117"/>
      <c r="DN77" s="196"/>
      <c r="DO77" s="117"/>
      <c r="DP77" s="196"/>
      <c r="DQ77" s="117"/>
      <c r="DR77" s="196"/>
      <c r="DS77" s="117"/>
      <c r="DT77" s="196"/>
      <c r="DU77" s="117"/>
      <c r="DV77" s="196"/>
      <c r="DW77" s="117"/>
      <c r="DX77" s="196"/>
      <c r="DY77" s="117"/>
      <c r="DZ77" s="196"/>
      <c r="EA77" s="117"/>
      <c r="EB77" s="196"/>
      <c r="EC77" s="117"/>
      <c r="ED77" s="196"/>
      <c r="EE77" s="117"/>
      <c r="EF77" s="196"/>
      <c r="EG77" s="117"/>
      <c r="EH77" s="196"/>
      <c r="EI77" s="117"/>
      <c r="EL77" s="3">
        <f t="shared" si="5"/>
        <v>2.9499999999999975</v>
      </c>
      <c r="EM77" s="10">
        <f t="shared" si="6"/>
        <v>3.0731713189236038</v>
      </c>
      <c r="EO77" s="12">
        <f t="shared" si="2"/>
        <v>2.9499999999999975</v>
      </c>
      <c r="EP77" s="10">
        <f t="shared" si="3"/>
        <v>3.0731713189236038</v>
      </c>
      <c r="ER77" s="27">
        <v>2.9499999999999975</v>
      </c>
      <c r="ES77" s="3" cm="1">
        <f t="array" ref="ES77">test_intlift2_Cma(ER77,ES$5,ES$6,ES$7,ES$8,ES$9,ES$10,ES$11)</f>
        <v>3.5405977548684273</v>
      </c>
    </row>
    <row r="78" spans="2:149" x14ac:dyDescent="0.25">
      <c r="K78" s="5">
        <f t="shared" si="7"/>
        <v>61</v>
      </c>
      <c r="L78" s="109"/>
      <c r="M78" s="112"/>
      <c r="N78" s="60"/>
      <c r="O78" s="115"/>
      <c r="P78" s="60">
        <f t="shared" si="8"/>
        <v>2.9999999999999973</v>
      </c>
      <c r="Q78" s="115">
        <f t="shared" si="0"/>
        <v>2.9111600000106574</v>
      </c>
      <c r="R78" s="60">
        <f t="shared" si="9"/>
        <v>2.9999999999999973</v>
      </c>
      <c r="S78" s="115">
        <f t="shared" si="1"/>
        <v>2.000000000013888</v>
      </c>
      <c r="T78" s="60"/>
      <c r="U78" s="115"/>
      <c r="V78" s="60"/>
      <c r="W78" s="115"/>
      <c r="X78" s="60"/>
      <c r="Y78" s="115"/>
      <c r="Z78" s="60">
        <v>2.9999999999999973</v>
      </c>
      <c r="AA78" s="115">
        <v>3.0644705907894578</v>
      </c>
      <c r="AB78" s="60">
        <v>2.9999999999999973</v>
      </c>
      <c r="AC78" s="115">
        <v>2.1735390275081419</v>
      </c>
      <c r="AD78" s="60">
        <v>2.9999999999999973</v>
      </c>
      <c r="AE78" s="115">
        <v>2.7993495245844762</v>
      </c>
      <c r="AF78" s="60">
        <v>2.9999999999999973</v>
      </c>
      <c r="AG78" s="115">
        <v>2.0605952901841933</v>
      </c>
      <c r="AH78" s="60">
        <v>2.9999999999999973</v>
      </c>
      <c r="AI78" s="115">
        <v>3.538103758984759</v>
      </c>
      <c r="AJ78" s="60">
        <v>3</v>
      </c>
      <c r="AK78" s="115" cm="1">
        <f t="array" ref="AK78">test_intlift2_Cma(AJ78,Overall_length,Nose_Length,Headshape,Boattail_Length,Base_Diameter,Meplat_Diameter,Center_of_Gravity)</f>
        <v>3.0644705907894569</v>
      </c>
      <c r="AL78" s="60"/>
      <c r="AM78" s="115"/>
      <c r="AN78" s="196"/>
      <c r="AO78" s="117"/>
      <c r="AP78" s="196"/>
      <c r="AQ78" s="117"/>
      <c r="AR78" s="196"/>
      <c r="AS78" s="117"/>
      <c r="AT78" s="196"/>
      <c r="AU78" s="117"/>
      <c r="AV78" s="196"/>
      <c r="AW78" s="117"/>
      <c r="AX78" s="196"/>
      <c r="AY78" s="117"/>
      <c r="AZ78" s="196"/>
      <c r="BA78" s="117"/>
      <c r="BB78" s="196"/>
      <c r="BC78" s="117"/>
      <c r="BD78" s="196"/>
      <c r="BE78" s="117"/>
      <c r="BF78" s="196"/>
      <c r="BG78" s="117"/>
      <c r="BH78" s="196"/>
      <c r="BI78" s="117"/>
      <c r="BJ78" s="196"/>
      <c r="BK78" s="117"/>
      <c r="BL78" s="196"/>
      <c r="BM78" s="117"/>
      <c r="BN78" s="196"/>
      <c r="BO78" s="117"/>
      <c r="BP78" s="196"/>
      <c r="BQ78" s="117"/>
      <c r="BR78" s="196"/>
      <c r="BS78" s="117"/>
      <c r="BT78" s="196"/>
      <c r="BU78" s="117"/>
      <c r="BV78" s="196"/>
      <c r="BW78" s="117"/>
      <c r="BX78" s="196"/>
      <c r="BY78" s="117"/>
      <c r="BZ78" s="196"/>
      <c r="CA78" s="117"/>
      <c r="CB78" s="196"/>
      <c r="CC78" s="117"/>
      <c r="CD78" s="196"/>
      <c r="CE78" s="117"/>
      <c r="CF78" s="196"/>
      <c r="CG78" s="117"/>
      <c r="CH78" s="196"/>
      <c r="CI78" s="117"/>
      <c r="CJ78" s="196"/>
      <c r="CK78" s="117"/>
      <c r="CL78" s="196"/>
      <c r="CM78" s="117"/>
      <c r="CN78" s="196"/>
      <c r="CO78" s="117"/>
      <c r="CP78" s="196"/>
      <c r="CQ78" s="117"/>
      <c r="CR78" s="196"/>
      <c r="CS78" s="117"/>
      <c r="CT78" s="196"/>
      <c r="CU78" s="117"/>
      <c r="CV78" s="196"/>
      <c r="CW78" s="117"/>
      <c r="CX78" s="196"/>
      <c r="CY78" s="117"/>
      <c r="CZ78" s="196"/>
      <c r="DA78" s="117"/>
      <c r="DB78" s="196"/>
      <c r="DC78" s="117"/>
      <c r="DD78" s="196"/>
      <c r="DE78" s="117"/>
      <c r="DF78" s="196"/>
      <c r="DG78" s="117"/>
      <c r="DH78" s="196"/>
      <c r="DI78" s="117"/>
      <c r="DJ78" s="196"/>
      <c r="DK78" s="117"/>
      <c r="DL78" s="196"/>
      <c r="DM78" s="117"/>
      <c r="DN78" s="196"/>
      <c r="DO78" s="117"/>
      <c r="DP78" s="196"/>
      <c r="DQ78" s="117"/>
      <c r="DR78" s="196"/>
      <c r="DS78" s="117"/>
      <c r="DT78" s="196"/>
      <c r="DU78" s="117"/>
      <c r="DV78" s="196"/>
      <c r="DW78" s="117"/>
      <c r="DX78" s="196"/>
      <c r="DY78" s="117"/>
      <c r="DZ78" s="196"/>
      <c r="EA78" s="117"/>
      <c r="EB78" s="196"/>
      <c r="EC78" s="117"/>
      <c r="ED78" s="196"/>
      <c r="EE78" s="117"/>
      <c r="EF78" s="196"/>
      <c r="EG78" s="117"/>
      <c r="EH78" s="196"/>
      <c r="EI78" s="117"/>
      <c r="EL78" s="3">
        <f t="shared" si="5"/>
        <v>3</v>
      </c>
      <c r="EM78" s="10">
        <f t="shared" si="6"/>
        <v>3.0644705907894569</v>
      </c>
      <c r="EO78" s="12">
        <f t="shared" si="2"/>
        <v>3</v>
      </c>
      <c r="EP78" s="10">
        <f t="shared" si="3"/>
        <v>3.0644705907894569</v>
      </c>
      <c r="ER78" s="27">
        <v>3</v>
      </c>
      <c r="ES78" s="3" cm="1">
        <f t="array" ref="ES78">test_intlift2_Cma(ER78,ES$5,ES$6,ES$7,ES$8,ES$9,ES$10,ES$11)</f>
        <v>3.5381037589847577</v>
      </c>
    </row>
    <row r="79" spans="2:149" x14ac:dyDescent="0.25">
      <c r="K79" s="5">
        <f t="shared" si="7"/>
        <v>62</v>
      </c>
      <c r="L79" s="109"/>
      <c r="M79" s="112"/>
      <c r="N79" s="60"/>
      <c r="O79" s="115"/>
      <c r="P79" s="60">
        <f t="shared" si="8"/>
        <v>3.0499999999999972</v>
      </c>
      <c r="Q79" s="115">
        <f t="shared" si="0"/>
        <v>2.9111600000106574</v>
      </c>
      <c r="R79" s="60">
        <f t="shared" si="9"/>
        <v>3.0499999999999972</v>
      </c>
      <c r="S79" s="115">
        <f t="shared" si="1"/>
        <v>2.000000000013888</v>
      </c>
      <c r="T79" s="60"/>
      <c r="U79" s="115"/>
      <c r="V79" s="60"/>
      <c r="W79" s="115"/>
      <c r="X79" s="60"/>
      <c r="Y79" s="115"/>
      <c r="Z79" s="60"/>
      <c r="AA79" s="115"/>
      <c r="AB79" s="60"/>
      <c r="AC79" s="115"/>
      <c r="AD79" s="60"/>
      <c r="AE79" s="115"/>
      <c r="AF79" s="60"/>
      <c r="AG79" s="115"/>
      <c r="AH79" s="60"/>
      <c r="AI79" s="115"/>
      <c r="AJ79" s="60">
        <f>AJ78+0.1</f>
        <v>3.1</v>
      </c>
      <c r="AK79" s="115" cm="1">
        <f t="array" ref="AK79">test_intlift2_Cma(AJ79,Overall_length,Nose_Length,Headshape,Boattail_Length,Base_Diameter,Meplat_Diameter,Center_of_Gravity)</f>
        <v>3.047392939495877</v>
      </c>
      <c r="AL79" s="60"/>
      <c r="AM79" s="115"/>
      <c r="AN79" s="196"/>
      <c r="AO79" s="117"/>
      <c r="AP79" s="196"/>
      <c r="AQ79" s="117"/>
      <c r="AR79" s="196"/>
      <c r="AS79" s="117"/>
      <c r="AT79" s="196"/>
      <c r="AU79" s="117"/>
      <c r="AV79" s="196"/>
      <c r="AW79" s="117"/>
      <c r="AX79" s="196"/>
      <c r="AY79" s="117"/>
      <c r="AZ79" s="196"/>
      <c r="BA79" s="117"/>
      <c r="BB79" s="196"/>
      <c r="BC79" s="117"/>
      <c r="BD79" s="196"/>
      <c r="BE79" s="117"/>
      <c r="BF79" s="196"/>
      <c r="BG79" s="117"/>
      <c r="BH79" s="196"/>
      <c r="BI79" s="117"/>
      <c r="BJ79" s="196"/>
      <c r="BK79" s="117"/>
      <c r="BL79" s="196"/>
      <c r="BM79" s="117"/>
      <c r="BN79" s="196"/>
      <c r="BO79" s="117"/>
      <c r="BP79" s="196"/>
      <c r="BQ79" s="117"/>
      <c r="BR79" s="196"/>
      <c r="BS79" s="117"/>
      <c r="BT79" s="196"/>
      <c r="BU79" s="117"/>
      <c r="BV79" s="196"/>
      <c r="BW79" s="117"/>
      <c r="BX79" s="196"/>
      <c r="BY79" s="117"/>
      <c r="BZ79" s="196"/>
      <c r="CA79" s="117"/>
      <c r="CB79" s="196"/>
      <c r="CC79" s="117"/>
      <c r="CD79" s="196"/>
      <c r="CE79" s="117"/>
      <c r="CF79" s="196"/>
      <c r="CG79" s="117"/>
      <c r="CH79" s="196"/>
      <c r="CI79" s="117"/>
      <c r="CJ79" s="196"/>
      <c r="CK79" s="117"/>
      <c r="CL79" s="196"/>
      <c r="CM79" s="117"/>
      <c r="CN79" s="196"/>
      <c r="CO79" s="117"/>
      <c r="CP79" s="196"/>
      <c r="CQ79" s="117"/>
      <c r="CR79" s="196"/>
      <c r="CS79" s="117"/>
      <c r="CT79" s="196"/>
      <c r="CU79" s="117"/>
      <c r="CV79" s="196"/>
      <c r="CW79" s="117"/>
      <c r="CX79" s="196"/>
      <c r="CY79" s="117"/>
      <c r="CZ79" s="196"/>
      <c r="DA79" s="117"/>
      <c r="DB79" s="196"/>
      <c r="DC79" s="117"/>
      <c r="DD79" s="196"/>
      <c r="DE79" s="117"/>
      <c r="DF79" s="196"/>
      <c r="DG79" s="117"/>
      <c r="DH79" s="196"/>
      <c r="DI79" s="117"/>
      <c r="DJ79" s="196"/>
      <c r="DK79" s="117"/>
      <c r="DL79" s="196"/>
      <c r="DM79" s="117"/>
      <c r="DN79" s="196"/>
      <c r="DO79" s="117"/>
      <c r="DP79" s="196"/>
      <c r="DQ79" s="117"/>
      <c r="DR79" s="196"/>
      <c r="DS79" s="117"/>
      <c r="DT79" s="196"/>
      <c r="DU79" s="117"/>
      <c r="DV79" s="196"/>
      <c r="DW79" s="117"/>
      <c r="DX79" s="196"/>
      <c r="DY79" s="117"/>
      <c r="DZ79" s="196"/>
      <c r="EA79" s="117"/>
      <c r="EB79" s="196"/>
      <c r="EC79" s="117"/>
      <c r="ED79" s="196"/>
      <c r="EE79" s="117"/>
      <c r="EF79" s="196"/>
      <c r="EG79" s="117"/>
      <c r="EH79" s="196"/>
      <c r="EI79" s="117"/>
      <c r="EL79" s="3">
        <f t="shared" si="5"/>
        <v>3.1</v>
      </c>
      <c r="EM79" s="10">
        <f t="shared" si="6"/>
        <v>3.047392939495877</v>
      </c>
      <c r="EO79" s="12">
        <f t="shared" si="2"/>
        <v>3.1</v>
      </c>
      <c r="EP79" s="10">
        <f t="shared" si="3"/>
        <v>3.047392939495877</v>
      </c>
      <c r="ER79" s="27">
        <f>ER78+0.1</f>
        <v>3.1</v>
      </c>
      <c r="ES79" s="3" cm="1">
        <f t="array" ref="ES79">test_intlift2_Cma(ER79,ES$5,ES$6,ES$7,ES$8,ES$9,ES$10,ES$11)</f>
        <v>3.5331310625531391</v>
      </c>
    </row>
    <row r="80" spans="2:149" x14ac:dyDescent="0.25">
      <c r="K80" s="5">
        <f t="shared" si="7"/>
        <v>63</v>
      </c>
      <c r="L80" s="109"/>
      <c r="M80" s="112"/>
      <c r="N80" s="60"/>
      <c r="O80" s="115"/>
      <c r="P80" s="60">
        <f t="shared" si="8"/>
        <v>3.099999999999997</v>
      </c>
      <c r="Q80" s="115">
        <f t="shared" si="0"/>
        <v>2.9111600000106574</v>
      </c>
      <c r="R80" s="60">
        <f t="shared" si="9"/>
        <v>3.099999999999997</v>
      </c>
      <c r="S80" s="115">
        <f t="shared" si="1"/>
        <v>2.000000000013888</v>
      </c>
      <c r="T80" s="60"/>
      <c r="U80" s="115"/>
      <c r="V80" s="60"/>
      <c r="W80" s="115"/>
      <c r="X80" s="60"/>
      <c r="Y80" s="115"/>
      <c r="Z80" s="60"/>
      <c r="AA80" s="115"/>
      <c r="AB80" s="60"/>
      <c r="AC80" s="115"/>
      <c r="AD80" s="60"/>
      <c r="AE80" s="115"/>
      <c r="AF80" s="60"/>
      <c r="AG80" s="115"/>
      <c r="AH80" s="60"/>
      <c r="AI80" s="115"/>
      <c r="AJ80" s="60">
        <f t="shared" ref="AJ80:AJ85" si="13">AJ79+0.1</f>
        <v>3.2</v>
      </c>
      <c r="AK80" s="115" cm="1">
        <f t="array" ref="AK80">test_intlift2_Cma(AJ80,Overall_length,Nose_Length,Headshape,Boattail_Length,Base_Diameter,Meplat_Diameter,Center_of_Gravity)</f>
        <v>3.0307044792057578</v>
      </c>
      <c r="AL80" s="60"/>
      <c r="AM80" s="115"/>
      <c r="AN80" s="196"/>
      <c r="AO80" s="117"/>
      <c r="AP80" s="196"/>
      <c r="AQ80" s="117"/>
      <c r="AR80" s="196"/>
      <c r="AS80" s="117"/>
      <c r="AT80" s="196"/>
      <c r="AU80" s="117"/>
      <c r="AV80" s="196"/>
      <c r="AW80" s="117"/>
      <c r="AX80" s="196"/>
      <c r="AY80" s="117"/>
      <c r="AZ80" s="196"/>
      <c r="BA80" s="117"/>
      <c r="BB80" s="196"/>
      <c r="BC80" s="117"/>
      <c r="BD80" s="196"/>
      <c r="BE80" s="117"/>
      <c r="BF80" s="196"/>
      <c r="BG80" s="117"/>
      <c r="BH80" s="196"/>
      <c r="BI80" s="117"/>
      <c r="BJ80" s="196"/>
      <c r="BK80" s="117"/>
      <c r="BL80" s="196"/>
      <c r="BM80" s="117"/>
      <c r="BN80" s="196"/>
      <c r="BO80" s="117"/>
      <c r="BP80" s="196"/>
      <c r="BQ80" s="117"/>
      <c r="BR80" s="196"/>
      <c r="BS80" s="117"/>
      <c r="BT80" s="196"/>
      <c r="BU80" s="117"/>
      <c r="BV80" s="196"/>
      <c r="BW80" s="117"/>
      <c r="BX80" s="196"/>
      <c r="BY80" s="117"/>
      <c r="BZ80" s="196"/>
      <c r="CA80" s="117"/>
      <c r="CB80" s="196"/>
      <c r="CC80" s="117"/>
      <c r="CD80" s="196"/>
      <c r="CE80" s="117"/>
      <c r="CF80" s="196"/>
      <c r="CG80" s="117"/>
      <c r="CH80" s="196"/>
      <c r="CI80" s="117"/>
      <c r="CJ80" s="196"/>
      <c r="CK80" s="117"/>
      <c r="CL80" s="196"/>
      <c r="CM80" s="117"/>
      <c r="CN80" s="196"/>
      <c r="CO80" s="117"/>
      <c r="CP80" s="196"/>
      <c r="CQ80" s="117"/>
      <c r="CR80" s="196"/>
      <c r="CS80" s="117"/>
      <c r="CT80" s="196"/>
      <c r="CU80" s="117"/>
      <c r="CV80" s="196"/>
      <c r="CW80" s="117"/>
      <c r="CX80" s="196"/>
      <c r="CY80" s="117"/>
      <c r="CZ80" s="196"/>
      <c r="DA80" s="117"/>
      <c r="DB80" s="196"/>
      <c r="DC80" s="117"/>
      <c r="DD80" s="196"/>
      <c r="DE80" s="117"/>
      <c r="DF80" s="196"/>
      <c r="DG80" s="117"/>
      <c r="DH80" s="196"/>
      <c r="DI80" s="117"/>
      <c r="DJ80" s="196"/>
      <c r="DK80" s="117"/>
      <c r="DL80" s="196"/>
      <c r="DM80" s="117"/>
      <c r="DN80" s="196"/>
      <c r="DO80" s="117"/>
      <c r="DP80" s="196"/>
      <c r="DQ80" s="117"/>
      <c r="DR80" s="196"/>
      <c r="DS80" s="117"/>
      <c r="DT80" s="196"/>
      <c r="DU80" s="117"/>
      <c r="DV80" s="196"/>
      <c r="DW80" s="117"/>
      <c r="DX80" s="196"/>
      <c r="DY80" s="117"/>
      <c r="DZ80" s="196"/>
      <c r="EA80" s="117"/>
      <c r="EB80" s="196"/>
      <c r="EC80" s="117"/>
      <c r="ED80" s="196"/>
      <c r="EE80" s="117"/>
      <c r="EF80" s="196"/>
      <c r="EG80" s="117"/>
      <c r="EH80" s="196"/>
      <c r="EI80" s="117"/>
      <c r="EL80" s="3">
        <f t="shared" si="5"/>
        <v>3.2</v>
      </c>
      <c r="EM80" s="10">
        <f t="shared" si="6"/>
        <v>3.0307044792057578</v>
      </c>
      <c r="EO80" s="12">
        <f t="shared" si="2"/>
        <v>3.2</v>
      </c>
      <c r="EP80" s="10">
        <f t="shared" si="3"/>
        <v>3.0307044792057578</v>
      </c>
      <c r="ER80" s="27">
        <f t="shared" ref="ER80:ER85" si="14">ER79+0.1</f>
        <v>3.2</v>
      </c>
      <c r="ES80" s="3" cm="1">
        <f t="array" ref="ES80">test_intlift2_Cma(ER80,ES$5,ES$6,ES$7,ES$8,ES$9,ES$10,ES$11)</f>
        <v>3.5281769853655094</v>
      </c>
    </row>
    <row r="81" spans="11:149" x14ac:dyDescent="0.25">
      <c r="K81" s="5">
        <f t="shared" si="7"/>
        <v>64</v>
      </c>
      <c r="L81" s="109"/>
      <c r="M81" s="112"/>
      <c r="N81" s="60"/>
      <c r="O81" s="115"/>
      <c r="P81" s="60">
        <f t="shared" si="8"/>
        <v>3.1499999999999968</v>
      </c>
      <c r="Q81" s="115">
        <f t="shared" si="0"/>
        <v>2.9111600000106574</v>
      </c>
      <c r="R81" s="60">
        <f t="shared" si="9"/>
        <v>3.1499999999999968</v>
      </c>
      <c r="S81" s="115">
        <f t="shared" si="1"/>
        <v>2.000000000013888</v>
      </c>
      <c r="T81" s="60"/>
      <c r="U81" s="115"/>
      <c r="V81" s="60"/>
      <c r="W81" s="115"/>
      <c r="X81" s="60"/>
      <c r="Y81" s="115"/>
      <c r="Z81" s="60"/>
      <c r="AA81" s="115"/>
      <c r="AB81" s="60"/>
      <c r="AC81" s="115"/>
      <c r="AD81" s="60"/>
      <c r="AE81" s="115"/>
      <c r="AF81" s="60"/>
      <c r="AG81" s="115"/>
      <c r="AH81" s="60"/>
      <c r="AI81" s="115"/>
      <c r="AJ81" s="60">
        <f t="shared" si="13"/>
        <v>3.3000000000000003</v>
      </c>
      <c r="AK81" s="115" cm="1">
        <f t="array" ref="AK81">test_intlift2_Cma(AJ81,Overall_length,Nose_Length,Headshape,Boattail_Length,Base_Diameter,Meplat_Diameter,Center_of_Gravity)</f>
        <v>3.0143610476877258</v>
      </c>
      <c r="AL81" s="60"/>
      <c r="AM81" s="115"/>
      <c r="AN81" s="196"/>
      <c r="AO81" s="117"/>
      <c r="AP81" s="196"/>
      <c r="AQ81" s="117"/>
      <c r="AR81" s="196"/>
      <c r="AS81" s="117"/>
      <c r="AT81" s="196"/>
      <c r="AU81" s="117"/>
      <c r="AV81" s="196"/>
      <c r="AW81" s="117"/>
      <c r="AX81" s="196"/>
      <c r="AY81" s="117"/>
      <c r="AZ81" s="196"/>
      <c r="BA81" s="117"/>
      <c r="BB81" s="196"/>
      <c r="BC81" s="117"/>
      <c r="BD81" s="196"/>
      <c r="BE81" s="117"/>
      <c r="BF81" s="196"/>
      <c r="BG81" s="117"/>
      <c r="BH81" s="196"/>
      <c r="BI81" s="117"/>
      <c r="BJ81" s="196"/>
      <c r="BK81" s="117"/>
      <c r="BL81" s="196"/>
      <c r="BM81" s="117"/>
      <c r="BN81" s="196"/>
      <c r="BO81" s="117"/>
      <c r="BP81" s="196"/>
      <c r="BQ81" s="117"/>
      <c r="BR81" s="196"/>
      <c r="BS81" s="117"/>
      <c r="BT81" s="196"/>
      <c r="BU81" s="117"/>
      <c r="BV81" s="196"/>
      <c r="BW81" s="117"/>
      <c r="BX81" s="196"/>
      <c r="BY81" s="117"/>
      <c r="BZ81" s="196"/>
      <c r="CA81" s="117"/>
      <c r="CB81" s="196"/>
      <c r="CC81" s="117"/>
      <c r="CD81" s="196"/>
      <c r="CE81" s="117"/>
      <c r="CF81" s="196"/>
      <c r="CG81" s="117"/>
      <c r="CH81" s="196"/>
      <c r="CI81" s="117"/>
      <c r="CJ81" s="196"/>
      <c r="CK81" s="117"/>
      <c r="CL81" s="196"/>
      <c r="CM81" s="117"/>
      <c r="CN81" s="196"/>
      <c r="CO81" s="117"/>
      <c r="CP81" s="196"/>
      <c r="CQ81" s="117"/>
      <c r="CR81" s="196"/>
      <c r="CS81" s="117"/>
      <c r="CT81" s="196"/>
      <c r="CU81" s="117"/>
      <c r="CV81" s="196"/>
      <c r="CW81" s="117"/>
      <c r="CX81" s="196"/>
      <c r="CY81" s="117"/>
      <c r="CZ81" s="196"/>
      <c r="DA81" s="117"/>
      <c r="DB81" s="196"/>
      <c r="DC81" s="117"/>
      <c r="DD81" s="196"/>
      <c r="DE81" s="117"/>
      <c r="DF81" s="196"/>
      <c r="DG81" s="117"/>
      <c r="DH81" s="196"/>
      <c r="DI81" s="117"/>
      <c r="DJ81" s="196"/>
      <c r="DK81" s="117"/>
      <c r="DL81" s="196"/>
      <c r="DM81" s="117"/>
      <c r="DN81" s="196"/>
      <c r="DO81" s="117"/>
      <c r="DP81" s="196"/>
      <c r="DQ81" s="117"/>
      <c r="DR81" s="196"/>
      <c r="DS81" s="117"/>
      <c r="DT81" s="196"/>
      <c r="DU81" s="117"/>
      <c r="DV81" s="196"/>
      <c r="DW81" s="117"/>
      <c r="DX81" s="196"/>
      <c r="DY81" s="117"/>
      <c r="DZ81" s="196"/>
      <c r="EA81" s="117"/>
      <c r="EB81" s="196"/>
      <c r="EC81" s="117"/>
      <c r="ED81" s="196"/>
      <c r="EE81" s="117"/>
      <c r="EF81" s="196"/>
      <c r="EG81" s="117"/>
      <c r="EH81" s="196"/>
      <c r="EI81" s="117"/>
      <c r="EL81" s="3">
        <f t="shared" si="5"/>
        <v>3.3000000000000003</v>
      </c>
      <c r="EM81" s="10">
        <f t="shared" si="6"/>
        <v>3.0143610476877258</v>
      </c>
      <c r="EO81" s="12">
        <f t="shared" si="2"/>
        <v>3.3000000000000003</v>
      </c>
      <c r="EP81" s="10">
        <f t="shared" si="3"/>
        <v>3.0143610476877258</v>
      </c>
      <c r="ER81" s="27">
        <f t="shared" si="14"/>
        <v>3.3000000000000003</v>
      </c>
      <c r="ES81" s="3" cm="1">
        <f t="array" ref="ES81">test_intlift2_Cma(ER81,ES$5,ES$6,ES$7,ES$8,ES$9,ES$10,ES$11)</f>
        <v>3.5232396543173903</v>
      </c>
    </row>
    <row r="82" spans="11:149" x14ac:dyDescent="0.25">
      <c r="K82" s="5">
        <f t="shared" si="7"/>
        <v>65</v>
      </c>
      <c r="L82" s="109"/>
      <c r="M82" s="112"/>
      <c r="N82" s="60"/>
      <c r="O82" s="115"/>
      <c r="P82" s="60">
        <f t="shared" si="8"/>
        <v>3.1999999999999966</v>
      </c>
      <c r="Q82" s="115">
        <f t="shared" ref="Q82:Q145" si="15">Q$9+(Q$8-Q$9)/EXP(MIN(((P82-Q$10)/Q$11)^2,25))</f>
        <v>2.9111600000106574</v>
      </c>
      <c r="R82" s="60">
        <f t="shared" si="9"/>
        <v>3.1999999999999966</v>
      </c>
      <c r="S82" s="115">
        <f t="shared" ref="S82:S145" si="16">S$9+(S$8-S$9)/EXP(MIN(((R82-S$10)/S$11)^2,25))</f>
        <v>2.000000000013888</v>
      </c>
      <c r="T82" s="60"/>
      <c r="U82" s="115"/>
      <c r="V82" s="60"/>
      <c r="W82" s="115"/>
      <c r="X82" s="60"/>
      <c r="Y82" s="115"/>
      <c r="Z82" s="60"/>
      <c r="AA82" s="115"/>
      <c r="AB82" s="60"/>
      <c r="AC82" s="115"/>
      <c r="AD82" s="60"/>
      <c r="AE82" s="115"/>
      <c r="AF82" s="60"/>
      <c r="AG82" s="115"/>
      <c r="AH82" s="60"/>
      <c r="AI82" s="115"/>
      <c r="AJ82" s="60">
        <f t="shared" si="13"/>
        <v>3.4000000000000004</v>
      </c>
      <c r="AK82" s="115" cm="1">
        <f t="array" ref="AK82">test_intlift2_Cma(AJ82,Overall_length,Nose_Length,Headshape,Boattail_Length,Base_Diameter,Meplat_Diameter,Center_of_Gravity)</f>
        <v>2.9983250282248806</v>
      </c>
      <c r="AL82" s="60"/>
      <c r="AM82" s="115"/>
      <c r="AN82" s="196"/>
      <c r="AO82" s="117"/>
      <c r="AP82" s="196"/>
      <c r="AQ82" s="117"/>
      <c r="AR82" s="196"/>
      <c r="AS82" s="117"/>
      <c r="AT82" s="196"/>
      <c r="AU82" s="117"/>
      <c r="AV82" s="196"/>
      <c r="AW82" s="117"/>
      <c r="AX82" s="196"/>
      <c r="AY82" s="117"/>
      <c r="AZ82" s="196"/>
      <c r="BA82" s="117"/>
      <c r="BB82" s="196"/>
      <c r="BC82" s="117"/>
      <c r="BD82" s="196"/>
      <c r="BE82" s="117"/>
      <c r="BF82" s="196"/>
      <c r="BG82" s="117"/>
      <c r="BH82" s="196"/>
      <c r="BI82" s="117"/>
      <c r="BJ82" s="196"/>
      <c r="BK82" s="117"/>
      <c r="BL82" s="196"/>
      <c r="BM82" s="117"/>
      <c r="BN82" s="196"/>
      <c r="BO82" s="117"/>
      <c r="BP82" s="196"/>
      <c r="BQ82" s="117"/>
      <c r="BR82" s="196"/>
      <c r="BS82" s="117"/>
      <c r="BT82" s="196"/>
      <c r="BU82" s="117"/>
      <c r="BV82" s="196"/>
      <c r="BW82" s="117"/>
      <c r="BX82" s="196"/>
      <c r="BY82" s="117"/>
      <c r="BZ82" s="196"/>
      <c r="CA82" s="117"/>
      <c r="CB82" s="196"/>
      <c r="CC82" s="117"/>
      <c r="CD82" s="196"/>
      <c r="CE82" s="117"/>
      <c r="CF82" s="196"/>
      <c r="CG82" s="117"/>
      <c r="CH82" s="196"/>
      <c r="CI82" s="117"/>
      <c r="CJ82" s="196"/>
      <c r="CK82" s="117"/>
      <c r="CL82" s="196"/>
      <c r="CM82" s="117"/>
      <c r="CN82" s="196"/>
      <c r="CO82" s="117"/>
      <c r="CP82" s="196"/>
      <c r="CQ82" s="117"/>
      <c r="CR82" s="196"/>
      <c r="CS82" s="117"/>
      <c r="CT82" s="196"/>
      <c r="CU82" s="117"/>
      <c r="CV82" s="196"/>
      <c r="CW82" s="117"/>
      <c r="CX82" s="196"/>
      <c r="CY82" s="117"/>
      <c r="CZ82" s="196"/>
      <c r="DA82" s="117"/>
      <c r="DB82" s="196"/>
      <c r="DC82" s="117"/>
      <c r="DD82" s="196"/>
      <c r="DE82" s="117"/>
      <c r="DF82" s="196"/>
      <c r="DG82" s="117"/>
      <c r="DH82" s="196"/>
      <c r="DI82" s="117"/>
      <c r="DJ82" s="196"/>
      <c r="DK82" s="117"/>
      <c r="DL82" s="196"/>
      <c r="DM82" s="117"/>
      <c r="DN82" s="196"/>
      <c r="DO82" s="117"/>
      <c r="DP82" s="196"/>
      <c r="DQ82" s="117"/>
      <c r="DR82" s="196"/>
      <c r="DS82" s="117"/>
      <c r="DT82" s="196"/>
      <c r="DU82" s="117"/>
      <c r="DV82" s="196"/>
      <c r="DW82" s="117"/>
      <c r="DX82" s="196"/>
      <c r="DY82" s="117"/>
      <c r="DZ82" s="196"/>
      <c r="EA82" s="117"/>
      <c r="EB82" s="196"/>
      <c r="EC82" s="117"/>
      <c r="ED82" s="196"/>
      <c r="EE82" s="117"/>
      <c r="EF82" s="196"/>
      <c r="EG82" s="117"/>
      <c r="EH82" s="196"/>
      <c r="EI82" s="117"/>
      <c r="EL82" s="3">
        <f t="shared" si="5"/>
        <v>3.4000000000000004</v>
      </c>
      <c r="EM82" s="10">
        <f t="shared" si="6"/>
        <v>2.9983250282248806</v>
      </c>
      <c r="EO82" s="12">
        <f t="shared" ref="EO82:EO145" si="17">INDEX(cma_functions_data,K82,(2*chosen_cma_function-1))</f>
        <v>3.4000000000000004</v>
      </c>
      <c r="EP82" s="10">
        <f t="shared" ref="EP82:EP145" si="18">INDEX(cma_functions_data,K82,(2*chosen_cma_function))</f>
        <v>2.9983250282248806</v>
      </c>
      <c r="ER82" s="27">
        <f t="shared" si="14"/>
        <v>3.4000000000000004</v>
      </c>
      <c r="ES82" s="3" cm="1">
        <f t="array" ref="ES82">test_intlift2_Cma(ER82,ES$5,ES$6,ES$7,ES$8,ES$9,ES$10,ES$11)</f>
        <v>3.5183174445714585</v>
      </c>
    </row>
    <row r="83" spans="11:149" x14ac:dyDescent="0.25">
      <c r="K83" s="5">
        <f t="shared" si="7"/>
        <v>66</v>
      </c>
      <c r="L83" s="109"/>
      <c r="M83" s="112"/>
      <c r="N83" s="60"/>
      <c r="O83" s="115"/>
      <c r="P83" s="60">
        <f t="shared" si="8"/>
        <v>3.2499999999999964</v>
      </c>
      <c r="Q83" s="115">
        <f t="shared" si="15"/>
        <v>2.9111600000106574</v>
      </c>
      <c r="R83" s="60">
        <f t="shared" si="9"/>
        <v>3.2499999999999964</v>
      </c>
      <c r="S83" s="115">
        <f t="shared" si="16"/>
        <v>2.000000000013888</v>
      </c>
      <c r="T83" s="60"/>
      <c r="U83" s="115"/>
      <c r="V83" s="60"/>
      <c r="W83" s="115"/>
      <c r="X83" s="60"/>
      <c r="Y83" s="115"/>
      <c r="Z83" s="60"/>
      <c r="AA83" s="115"/>
      <c r="AB83" s="60"/>
      <c r="AC83" s="115"/>
      <c r="AD83" s="60"/>
      <c r="AE83" s="115"/>
      <c r="AF83" s="60"/>
      <c r="AG83" s="115"/>
      <c r="AH83" s="60"/>
      <c r="AI83" s="115"/>
      <c r="AJ83" s="60">
        <f t="shared" si="13"/>
        <v>3.5000000000000004</v>
      </c>
      <c r="AK83" s="115" cm="1">
        <f t="array" ref="AK83">test_intlift2_Cma(AJ83,Overall_length,Nose_Length,Headshape,Boattail_Length,Base_Diameter,Meplat_Diameter,Center_of_Gravity)</f>
        <v>2.9825641646130947</v>
      </c>
      <c r="AL83" s="60"/>
      <c r="AM83" s="115"/>
      <c r="AN83" s="196"/>
      <c r="AO83" s="117"/>
      <c r="AP83" s="196"/>
      <c r="AQ83" s="117"/>
      <c r="AR83" s="196"/>
      <c r="AS83" s="117"/>
      <c r="AT83" s="196"/>
      <c r="AU83" s="117"/>
      <c r="AV83" s="196"/>
      <c r="AW83" s="117"/>
      <c r="AX83" s="196"/>
      <c r="AY83" s="117"/>
      <c r="AZ83" s="196"/>
      <c r="BA83" s="117"/>
      <c r="BB83" s="196"/>
      <c r="BC83" s="117"/>
      <c r="BD83" s="196"/>
      <c r="BE83" s="117"/>
      <c r="BF83" s="196"/>
      <c r="BG83" s="117"/>
      <c r="BH83" s="196"/>
      <c r="BI83" s="117"/>
      <c r="BJ83" s="196"/>
      <c r="BK83" s="117"/>
      <c r="BL83" s="196"/>
      <c r="BM83" s="117"/>
      <c r="BN83" s="196"/>
      <c r="BO83" s="117"/>
      <c r="BP83" s="196"/>
      <c r="BQ83" s="117"/>
      <c r="BR83" s="196"/>
      <c r="BS83" s="117"/>
      <c r="BT83" s="196"/>
      <c r="BU83" s="117"/>
      <c r="BV83" s="196"/>
      <c r="BW83" s="117"/>
      <c r="BX83" s="196"/>
      <c r="BY83" s="117"/>
      <c r="BZ83" s="196"/>
      <c r="CA83" s="117"/>
      <c r="CB83" s="196"/>
      <c r="CC83" s="117"/>
      <c r="CD83" s="196"/>
      <c r="CE83" s="117"/>
      <c r="CF83" s="196"/>
      <c r="CG83" s="117"/>
      <c r="CH83" s="196"/>
      <c r="CI83" s="117"/>
      <c r="CJ83" s="196"/>
      <c r="CK83" s="117"/>
      <c r="CL83" s="196"/>
      <c r="CM83" s="117"/>
      <c r="CN83" s="196"/>
      <c r="CO83" s="117"/>
      <c r="CP83" s="196"/>
      <c r="CQ83" s="117"/>
      <c r="CR83" s="196"/>
      <c r="CS83" s="117"/>
      <c r="CT83" s="196"/>
      <c r="CU83" s="117"/>
      <c r="CV83" s="196"/>
      <c r="CW83" s="117"/>
      <c r="CX83" s="196"/>
      <c r="CY83" s="117"/>
      <c r="CZ83" s="196"/>
      <c r="DA83" s="117"/>
      <c r="DB83" s="196"/>
      <c r="DC83" s="117"/>
      <c r="DD83" s="196"/>
      <c r="DE83" s="117"/>
      <c r="DF83" s="196"/>
      <c r="DG83" s="117"/>
      <c r="DH83" s="196"/>
      <c r="DI83" s="117"/>
      <c r="DJ83" s="196"/>
      <c r="DK83" s="117"/>
      <c r="DL83" s="196"/>
      <c r="DM83" s="117"/>
      <c r="DN83" s="196"/>
      <c r="DO83" s="117"/>
      <c r="DP83" s="196"/>
      <c r="DQ83" s="117"/>
      <c r="DR83" s="196"/>
      <c r="DS83" s="117"/>
      <c r="DT83" s="196"/>
      <c r="DU83" s="117"/>
      <c r="DV83" s="196"/>
      <c r="DW83" s="117"/>
      <c r="DX83" s="196"/>
      <c r="DY83" s="117"/>
      <c r="DZ83" s="196"/>
      <c r="EA83" s="117"/>
      <c r="EB83" s="196"/>
      <c r="EC83" s="117"/>
      <c r="ED83" s="196"/>
      <c r="EE83" s="117"/>
      <c r="EF83" s="196"/>
      <c r="EG83" s="117"/>
      <c r="EH83" s="196"/>
      <c r="EI83" s="117"/>
      <c r="EL83" s="3">
        <f t="shared" ref="EL83:EL146" si="19">IF(AND(EO83&gt;EO82, EO83&lt;=chosen_CMA_Mach_limit),EO83+0,NA())</f>
        <v>3.5000000000000004</v>
      </c>
      <c r="EM83" s="10">
        <f t="shared" ref="EM83:EM146" si="20">IF(AND(EO83&gt;EO82, EO83&lt;=chosen_CMA_Mach_limit),EP83+0,NA())</f>
        <v>2.9825641646130947</v>
      </c>
      <c r="EO83" s="12">
        <f t="shared" si="17"/>
        <v>3.5000000000000004</v>
      </c>
      <c r="EP83" s="10">
        <f t="shared" si="18"/>
        <v>2.9825641646130947</v>
      </c>
      <c r="ER83" s="27">
        <f t="shared" si="14"/>
        <v>3.5000000000000004</v>
      </c>
      <c r="ES83" s="3" cm="1">
        <f t="array" ref="ES83">test_intlift2_Cma(ER83,ES$5,ES$6,ES$7,ES$8,ES$9,ES$10,ES$11)</f>
        <v>3.5134089390045942</v>
      </c>
    </row>
    <row r="84" spans="11:149" x14ac:dyDescent="0.25">
      <c r="K84" s="5">
        <f t="shared" ref="K84:K147" si="21">2*K83-K82</f>
        <v>67</v>
      </c>
      <c r="L84" s="109"/>
      <c r="M84" s="112"/>
      <c r="N84" s="60"/>
      <c r="O84" s="115"/>
      <c r="P84" s="60">
        <f t="shared" ref="P84:P147" si="22">P83+Q$12</f>
        <v>3.2999999999999963</v>
      </c>
      <c r="Q84" s="115">
        <f t="shared" si="15"/>
        <v>2.9111600000106574</v>
      </c>
      <c r="R84" s="60">
        <f t="shared" ref="R84:R147" si="23">R83+S$12</f>
        <v>3.2999999999999963</v>
      </c>
      <c r="S84" s="115">
        <f t="shared" si="16"/>
        <v>2.000000000013888</v>
      </c>
      <c r="T84" s="60"/>
      <c r="U84" s="115"/>
      <c r="V84" s="60"/>
      <c r="W84" s="115"/>
      <c r="X84" s="60"/>
      <c r="Y84" s="115"/>
      <c r="Z84" s="60"/>
      <c r="AA84" s="115"/>
      <c r="AB84" s="60"/>
      <c r="AC84" s="115"/>
      <c r="AD84" s="60"/>
      <c r="AE84" s="115"/>
      <c r="AF84" s="60"/>
      <c r="AG84" s="115"/>
      <c r="AH84" s="60"/>
      <c r="AI84" s="115"/>
      <c r="AJ84" s="60">
        <f t="shared" si="13"/>
        <v>3.6000000000000005</v>
      </c>
      <c r="AK84" s="115" cm="1">
        <f t="array" ref="AK84">test_intlift2_Cma(AJ84,Overall_length,Nose_Length,Headshape,Boattail_Length,Base_Diameter,Meplat_Diameter,Center_of_Gravity)</f>
        <v>2.9670506272306216</v>
      </c>
      <c r="AL84" s="60"/>
      <c r="AM84" s="115"/>
      <c r="AN84" s="196"/>
      <c r="AO84" s="117"/>
      <c r="AP84" s="196"/>
      <c r="AQ84" s="117"/>
      <c r="AR84" s="196"/>
      <c r="AS84" s="117"/>
      <c r="AT84" s="196"/>
      <c r="AU84" s="117"/>
      <c r="AV84" s="196"/>
      <c r="AW84" s="117"/>
      <c r="AX84" s="196"/>
      <c r="AY84" s="117"/>
      <c r="AZ84" s="196"/>
      <c r="BA84" s="117"/>
      <c r="BB84" s="196"/>
      <c r="BC84" s="117"/>
      <c r="BD84" s="196"/>
      <c r="BE84" s="117"/>
      <c r="BF84" s="196"/>
      <c r="BG84" s="117"/>
      <c r="BH84" s="196"/>
      <c r="BI84" s="117"/>
      <c r="BJ84" s="196"/>
      <c r="BK84" s="117"/>
      <c r="BL84" s="196"/>
      <c r="BM84" s="117"/>
      <c r="BN84" s="196"/>
      <c r="BO84" s="117"/>
      <c r="BP84" s="196"/>
      <c r="BQ84" s="117"/>
      <c r="BR84" s="196"/>
      <c r="BS84" s="117"/>
      <c r="BT84" s="196"/>
      <c r="BU84" s="117"/>
      <c r="BV84" s="196"/>
      <c r="BW84" s="117"/>
      <c r="BX84" s="196"/>
      <c r="BY84" s="117"/>
      <c r="BZ84" s="196"/>
      <c r="CA84" s="117"/>
      <c r="CB84" s="196"/>
      <c r="CC84" s="117"/>
      <c r="CD84" s="196"/>
      <c r="CE84" s="117"/>
      <c r="CF84" s="196"/>
      <c r="CG84" s="117"/>
      <c r="CH84" s="196"/>
      <c r="CI84" s="117"/>
      <c r="CJ84" s="196"/>
      <c r="CK84" s="117"/>
      <c r="CL84" s="196"/>
      <c r="CM84" s="117"/>
      <c r="CN84" s="196"/>
      <c r="CO84" s="117"/>
      <c r="CP84" s="196"/>
      <c r="CQ84" s="117"/>
      <c r="CR84" s="196"/>
      <c r="CS84" s="117"/>
      <c r="CT84" s="196"/>
      <c r="CU84" s="117"/>
      <c r="CV84" s="196"/>
      <c r="CW84" s="117"/>
      <c r="CX84" s="196"/>
      <c r="CY84" s="117"/>
      <c r="CZ84" s="196"/>
      <c r="DA84" s="117"/>
      <c r="DB84" s="196"/>
      <c r="DC84" s="117"/>
      <c r="DD84" s="196"/>
      <c r="DE84" s="117"/>
      <c r="DF84" s="196"/>
      <c r="DG84" s="117"/>
      <c r="DH84" s="196"/>
      <c r="DI84" s="117"/>
      <c r="DJ84" s="196"/>
      <c r="DK84" s="117"/>
      <c r="DL84" s="196"/>
      <c r="DM84" s="117"/>
      <c r="DN84" s="196"/>
      <c r="DO84" s="117"/>
      <c r="DP84" s="196"/>
      <c r="DQ84" s="117"/>
      <c r="DR84" s="196"/>
      <c r="DS84" s="117"/>
      <c r="DT84" s="196"/>
      <c r="DU84" s="117"/>
      <c r="DV84" s="196"/>
      <c r="DW84" s="117"/>
      <c r="DX84" s="196"/>
      <c r="DY84" s="117"/>
      <c r="DZ84" s="196"/>
      <c r="EA84" s="117"/>
      <c r="EB84" s="196"/>
      <c r="EC84" s="117"/>
      <c r="ED84" s="196"/>
      <c r="EE84" s="117"/>
      <c r="EF84" s="196"/>
      <c r="EG84" s="117"/>
      <c r="EH84" s="196"/>
      <c r="EI84" s="117"/>
      <c r="EL84" s="3">
        <f t="shared" si="19"/>
        <v>3.6000000000000005</v>
      </c>
      <c r="EM84" s="10">
        <f t="shared" si="20"/>
        <v>2.9670506272306216</v>
      </c>
      <c r="EO84" s="12">
        <f t="shared" si="17"/>
        <v>3.6000000000000005</v>
      </c>
      <c r="EP84" s="10">
        <f t="shared" si="18"/>
        <v>2.9670506272306216</v>
      </c>
      <c r="ER84" s="27">
        <f t="shared" si="14"/>
        <v>3.6000000000000005</v>
      </c>
      <c r="ES84" s="3" cm="1">
        <f t="array" ref="ES84">test_intlift2_Cma(ER84,ES$5,ES$6,ES$7,ES$8,ES$9,ES$10,ES$11)</f>
        <v>3.5085128954756013</v>
      </c>
    </row>
    <row r="85" spans="11:149" x14ac:dyDescent="0.25">
      <c r="K85" s="5">
        <f t="shared" si="21"/>
        <v>68</v>
      </c>
      <c r="L85" s="109"/>
      <c r="M85" s="112"/>
      <c r="N85" s="60"/>
      <c r="O85" s="115"/>
      <c r="P85" s="60">
        <f t="shared" si="22"/>
        <v>3.3499999999999961</v>
      </c>
      <c r="Q85" s="115">
        <f t="shared" si="15"/>
        <v>2.9111600000106574</v>
      </c>
      <c r="R85" s="60">
        <f t="shared" si="23"/>
        <v>3.3499999999999961</v>
      </c>
      <c r="S85" s="115">
        <f t="shared" si="16"/>
        <v>2.000000000013888</v>
      </c>
      <c r="T85" s="60"/>
      <c r="U85" s="115"/>
      <c r="V85" s="60"/>
      <c r="W85" s="115"/>
      <c r="X85" s="60"/>
      <c r="Y85" s="115"/>
      <c r="Z85" s="60"/>
      <c r="AA85" s="115"/>
      <c r="AB85" s="60"/>
      <c r="AC85" s="115"/>
      <c r="AD85" s="60"/>
      <c r="AE85" s="115"/>
      <c r="AF85" s="60"/>
      <c r="AG85" s="115"/>
      <c r="AH85" s="60"/>
      <c r="AI85" s="115"/>
      <c r="AJ85" s="60">
        <f t="shared" si="13"/>
        <v>3.7000000000000006</v>
      </c>
      <c r="AK85" s="115" cm="1">
        <f t="array" ref="AK85">test_intlift2_Cma(AJ85,Overall_length,Nose_Length,Headshape,Boattail_Length,Base_Diameter,Meplat_Diameter,Center_of_Gravity)</f>
        <v>2.951760269736277</v>
      </c>
      <c r="AL85" s="60"/>
      <c r="AM85" s="115"/>
      <c r="AN85" s="196"/>
      <c r="AO85" s="117"/>
      <c r="AP85" s="196"/>
      <c r="AQ85" s="117"/>
      <c r="AR85" s="196"/>
      <c r="AS85" s="117"/>
      <c r="AT85" s="196"/>
      <c r="AU85" s="117"/>
      <c r="AV85" s="196"/>
      <c r="AW85" s="117"/>
      <c r="AX85" s="196"/>
      <c r="AY85" s="117"/>
      <c r="AZ85" s="196"/>
      <c r="BA85" s="117"/>
      <c r="BB85" s="196"/>
      <c r="BC85" s="117"/>
      <c r="BD85" s="196"/>
      <c r="BE85" s="117"/>
      <c r="BF85" s="196"/>
      <c r="BG85" s="117"/>
      <c r="BH85" s="196"/>
      <c r="BI85" s="117"/>
      <c r="BJ85" s="196"/>
      <c r="BK85" s="117"/>
      <c r="BL85" s="196"/>
      <c r="BM85" s="117"/>
      <c r="BN85" s="196"/>
      <c r="BO85" s="117"/>
      <c r="BP85" s="196"/>
      <c r="BQ85" s="117"/>
      <c r="BR85" s="196"/>
      <c r="BS85" s="117"/>
      <c r="BT85" s="196"/>
      <c r="BU85" s="117"/>
      <c r="BV85" s="196"/>
      <c r="BW85" s="117"/>
      <c r="BX85" s="196"/>
      <c r="BY85" s="117"/>
      <c r="BZ85" s="196"/>
      <c r="CA85" s="117"/>
      <c r="CB85" s="196"/>
      <c r="CC85" s="117"/>
      <c r="CD85" s="196"/>
      <c r="CE85" s="117"/>
      <c r="CF85" s="196"/>
      <c r="CG85" s="117"/>
      <c r="CH85" s="196"/>
      <c r="CI85" s="117"/>
      <c r="CJ85" s="196"/>
      <c r="CK85" s="117"/>
      <c r="CL85" s="196"/>
      <c r="CM85" s="117"/>
      <c r="CN85" s="196"/>
      <c r="CO85" s="117"/>
      <c r="CP85" s="196"/>
      <c r="CQ85" s="117"/>
      <c r="CR85" s="196"/>
      <c r="CS85" s="117"/>
      <c r="CT85" s="196"/>
      <c r="CU85" s="117"/>
      <c r="CV85" s="196"/>
      <c r="CW85" s="117"/>
      <c r="CX85" s="196"/>
      <c r="CY85" s="117"/>
      <c r="CZ85" s="196"/>
      <c r="DA85" s="117"/>
      <c r="DB85" s="196"/>
      <c r="DC85" s="117"/>
      <c r="DD85" s="196"/>
      <c r="DE85" s="117"/>
      <c r="DF85" s="196"/>
      <c r="DG85" s="117"/>
      <c r="DH85" s="196"/>
      <c r="DI85" s="117"/>
      <c r="DJ85" s="196"/>
      <c r="DK85" s="117"/>
      <c r="DL85" s="196"/>
      <c r="DM85" s="117"/>
      <c r="DN85" s="196"/>
      <c r="DO85" s="117"/>
      <c r="DP85" s="196"/>
      <c r="DQ85" s="117"/>
      <c r="DR85" s="196"/>
      <c r="DS85" s="117"/>
      <c r="DT85" s="196"/>
      <c r="DU85" s="117"/>
      <c r="DV85" s="196"/>
      <c r="DW85" s="117"/>
      <c r="DX85" s="196"/>
      <c r="DY85" s="117"/>
      <c r="DZ85" s="196"/>
      <c r="EA85" s="117"/>
      <c r="EB85" s="196"/>
      <c r="EC85" s="117"/>
      <c r="ED85" s="196"/>
      <c r="EE85" s="117"/>
      <c r="EF85" s="196"/>
      <c r="EG85" s="117"/>
      <c r="EH85" s="196"/>
      <c r="EI85" s="117"/>
      <c r="EL85" s="3">
        <f t="shared" si="19"/>
        <v>3.7000000000000006</v>
      </c>
      <c r="EM85" s="10">
        <f t="shared" si="20"/>
        <v>2.951760269736277</v>
      </c>
      <c r="EO85" s="12">
        <f t="shared" si="17"/>
        <v>3.7000000000000006</v>
      </c>
      <c r="EP85" s="10">
        <f t="shared" si="18"/>
        <v>2.951760269736277</v>
      </c>
      <c r="ER85" s="27">
        <f t="shared" si="14"/>
        <v>3.7000000000000006</v>
      </c>
      <c r="ES85" s="3" cm="1">
        <f t="array" ref="ES85">test_intlift2_Cma(ER85,ES$5,ES$6,ES$7,ES$8,ES$9,ES$10,ES$11)</f>
        <v>3.503628220185464</v>
      </c>
    </row>
    <row r="86" spans="11:149" x14ac:dyDescent="0.25">
      <c r="K86" s="5">
        <f t="shared" si="21"/>
        <v>69</v>
      </c>
      <c r="L86" s="109"/>
      <c r="M86" s="112"/>
      <c r="N86" s="60"/>
      <c r="O86" s="115"/>
      <c r="P86" s="60">
        <f t="shared" si="22"/>
        <v>3.3999999999999959</v>
      </c>
      <c r="Q86" s="115">
        <f t="shared" si="15"/>
        <v>2.9111600000106574</v>
      </c>
      <c r="R86" s="60">
        <f t="shared" si="23"/>
        <v>3.3999999999999959</v>
      </c>
      <c r="S86" s="115">
        <f t="shared" si="16"/>
        <v>2.000000000013888</v>
      </c>
      <c r="T86" s="60"/>
      <c r="U86" s="115"/>
      <c r="V86" s="60"/>
      <c r="W86" s="115"/>
      <c r="X86" s="60"/>
      <c r="Y86" s="115"/>
      <c r="Z86" s="60"/>
      <c r="AA86" s="115"/>
      <c r="AB86" s="60"/>
      <c r="AC86" s="115"/>
      <c r="AD86" s="60"/>
      <c r="AE86" s="115"/>
      <c r="AF86" s="60"/>
      <c r="AG86" s="115"/>
      <c r="AH86" s="60"/>
      <c r="AI86" s="115"/>
      <c r="AJ86" s="60">
        <f>AJ85+0.1</f>
        <v>3.8000000000000007</v>
      </c>
      <c r="AK86" s="115" cm="1">
        <f t="array" ref="AK86">test_intlift2_Cma(AJ86,Overall_length,Nose_Length,Headshape,Boattail_Length,Base_Diameter,Meplat_Diameter,Center_of_Gravity)</f>
        <v>2.936672032135244</v>
      </c>
      <c r="AL86" s="60"/>
      <c r="AM86" s="115"/>
      <c r="AN86" s="196"/>
      <c r="AO86" s="117"/>
      <c r="AP86" s="196"/>
      <c r="AQ86" s="117"/>
      <c r="AR86" s="196"/>
      <c r="AS86" s="117"/>
      <c r="AT86" s="196"/>
      <c r="AU86" s="117"/>
      <c r="AV86" s="196"/>
      <c r="AW86" s="117"/>
      <c r="AX86" s="196"/>
      <c r="AY86" s="117"/>
      <c r="AZ86" s="196"/>
      <c r="BA86" s="117"/>
      <c r="BB86" s="196"/>
      <c r="BC86" s="117"/>
      <c r="BD86" s="196"/>
      <c r="BE86" s="117"/>
      <c r="BF86" s="196"/>
      <c r="BG86" s="117"/>
      <c r="BH86" s="196"/>
      <c r="BI86" s="117"/>
      <c r="BJ86" s="196"/>
      <c r="BK86" s="117"/>
      <c r="BL86" s="196"/>
      <c r="BM86" s="117"/>
      <c r="BN86" s="196"/>
      <c r="BO86" s="117"/>
      <c r="BP86" s="196"/>
      <c r="BQ86" s="117"/>
      <c r="BR86" s="196"/>
      <c r="BS86" s="117"/>
      <c r="BT86" s="196"/>
      <c r="BU86" s="117"/>
      <c r="BV86" s="196"/>
      <c r="BW86" s="117"/>
      <c r="BX86" s="196"/>
      <c r="BY86" s="117"/>
      <c r="BZ86" s="196"/>
      <c r="CA86" s="117"/>
      <c r="CB86" s="196"/>
      <c r="CC86" s="117"/>
      <c r="CD86" s="196"/>
      <c r="CE86" s="117"/>
      <c r="CF86" s="196"/>
      <c r="CG86" s="117"/>
      <c r="CH86" s="196"/>
      <c r="CI86" s="117"/>
      <c r="CJ86" s="196"/>
      <c r="CK86" s="117"/>
      <c r="CL86" s="196"/>
      <c r="CM86" s="117"/>
      <c r="CN86" s="196"/>
      <c r="CO86" s="117"/>
      <c r="CP86" s="196"/>
      <c r="CQ86" s="117"/>
      <c r="CR86" s="196"/>
      <c r="CS86" s="117"/>
      <c r="CT86" s="196"/>
      <c r="CU86" s="117"/>
      <c r="CV86" s="196"/>
      <c r="CW86" s="117"/>
      <c r="CX86" s="196"/>
      <c r="CY86" s="117"/>
      <c r="CZ86" s="196"/>
      <c r="DA86" s="117"/>
      <c r="DB86" s="196"/>
      <c r="DC86" s="117"/>
      <c r="DD86" s="196"/>
      <c r="DE86" s="117"/>
      <c r="DF86" s="196"/>
      <c r="DG86" s="117"/>
      <c r="DH86" s="196"/>
      <c r="DI86" s="117"/>
      <c r="DJ86" s="196"/>
      <c r="DK86" s="117"/>
      <c r="DL86" s="196"/>
      <c r="DM86" s="117"/>
      <c r="DN86" s="196"/>
      <c r="DO86" s="117"/>
      <c r="DP86" s="196"/>
      <c r="DQ86" s="117"/>
      <c r="DR86" s="196"/>
      <c r="DS86" s="117"/>
      <c r="DT86" s="196"/>
      <c r="DU86" s="117"/>
      <c r="DV86" s="196"/>
      <c r="DW86" s="117"/>
      <c r="DX86" s="196"/>
      <c r="DY86" s="117"/>
      <c r="DZ86" s="196"/>
      <c r="EA86" s="117"/>
      <c r="EB86" s="196"/>
      <c r="EC86" s="117"/>
      <c r="ED86" s="196"/>
      <c r="EE86" s="117"/>
      <c r="EF86" s="196"/>
      <c r="EG86" s="117"/>
      <c r="EH86" s="196"/>
      <c r="EI86" s="117"/>
      <c r="EL86" s="3">
        <f t="shared" si="19"/>
        <v>3.8000000000000007</v>
      </c>
      <c r="EM86" s="10">
        <f t="shared" si="20"/>
        <v>2.936672032135244</v>
      </c>
      <c r="EO86" s="12">
        <f t="shared" si="17"/>
        <v>3.8000000000000007</v>
      </c>
      <c r="EP86" s="10">
        <f t="shared" si="18"/>
        <v>2.936672032135244</v>
      </c>
      <c r="ER86" s="27">
        <f>ER85+0.1</f>
        <v>3.8000000000000007</v>
      </c>
      <c r="ES86" s="3" cm="1">
        <f t="array" ref="ES86">test_intlift2_Cma(ER86,ES$5,ES$6,ES$7,ES$8,ES$9,ES$10,ES$11)</f>
        <v>3.498753945830023</v>
      </c>
    </row>
    <row r="87" spans="11:149" x14ac:dyDescent="0.25">
      <c r="K87" s="5">
        <f t="shared" si="21"/>
        <v>70</v>
      </c>
      <c r="L87" s="109"/>
      <c r="M87" s="112"/>
      <c r="N87" s="60"/>
      <c r="O87" s="115"/>
      <c r="P87" s="60">
        <f t="shared" si="22"/>
        <v>3.4499999999999957</v>
      </c>
      <c r="Q87" s="115">
        <f t="shared" si="15"/>
        <v>2.9111600000106574</v>
      </c>
      <c r="R87" s="60">
        <f t="shared" si="23"/>
        <v>3.4499999999999957</v>
      </c>
      <c r="S87" s="115">
        <f t="shared" si="16"/>
        <v>2.000000000013888</v>
      </c>
      <c r="T87" s="60"/>
      <c r="U87" s="115"/>
      <c r="V87" s="60"/>
      <c r="W87" s="115"/>
      <c r="X87" s="60"/>
      <c r="Y87" s="115"/>
      <c r="Z87" s="60"/>
      <c r="AA87" s="115"/>
      <c r="AB87" s="60"/>
      <c r="AC87" s="115"/>
      <c r="AD87" s="60"/>
      <c r="AE87" s="115"/>
      <c r="AF87" s="60"/>
      <c r="AG87" s="115"/>
      <c r="AH87" s="60"/>
      <c r="AI87" s="115"/>
      <c r="AJ87" s="60">
        <f>AJ86+0.1</f>
        <v>3.9000000000000008</v>
      </c>
      <c r="AK87" s="115" cm="1">
        <f t="array" ref="AK87">test_intlift2_Cma(AJ87,Overall_length,Nose_Length,Headshape,Boattail_Length,Base_Diameter,Meplat_Diameter,Center_of_Gravity)</f>
        <v>2.9217674573930221</v>
      </c>
      <c r="AL87" s="60"/>
      <c r="AM87" s="115"/>
      <c r="AN87" s="196"/>
      <c r="AO87" s="117"/>
      <c r="AP87" s="196"/>
      <c r="AQ87" s="117"/>
      <c r="AR87" s="196"/>
      <c r="AS87" s="117"/>
      <c r="AT87" s="196"/>
      <c r="AU87" s="117"/>
      <c r="AV87" s="196"/>
      <c r="AW87" s="117"/>
      <c r="AX87" s="196"/>
      <c r="AY87" s="117"/>
      <c r="AZ87" s="196"/>
      <c r="BA87" s="117"/>
      <c r="BB87" s="196"/>
      <c r="BC87" s="117"/>
      <c r="BD87" s="196"/>
      <c r="BE87" s="117"/>
      <c r="BF87" s="196"/>
      <c r="BG87" s="117"/>
      <c r="BH87" s="196"/>
      <c r="BI87" s="117"/>
      <c r="BJ87" s="196"/>
      <c r="BK87" s="117"/>
      <c r="BL87" s="196"/>
      <c r="BM87" s="117"/>
      <c r="BN87" s="196"/>
      <c r="BO87" s="117"/>
      <c r="BP87" s="196"/>
      <c r="BQ87" s="117"/>
      <c r="BR87" s="196"/>
      <c r="BS87" s="117"/>
      <c r="BT87" s="196"/>
      <c r="BU87" s="117"/>
      <c r="BV87" s="196"/>
      <c r="BW87" s="117"/>
      <c r="BX87" s="196"/>
      <c r="BY87" s="117"/>
      <c r="BZ87" s="196"/>
      <c r="CA87" s="117"/>
      <c r="CB87" s="196"/>
      <c r="CC87" s="117"/>
      <c r="CD87" s="196"/>
      <c r="CE87" s="117"/>
      <c r="CF87" s="196"/>
      <c r="CG87" s="117"/>
      <c r="CH87" s="196"/>
      <c r="CI87" s="117"/>
      <c r="CJ87" s="196"/>
      <c r="CK87" s="117"/>
      <c r="CL87" s="196"/>
      <c r="CM87" s="117"/>
      <c r="CN87" s="196"/>
      <c r="CO87" s="117"/>
      <c r="CP87" s="196"/>
      <c r="CQ87" s="117"/>
      <c r="CR87" s="196"/>
      <c r="CS87" s="117"/>
      <c r="CT87" s="196"/>
      <c r="CU87" s="117"/>
      <c r="CV87" s="196"/>
      <c r="CW87" s="117"/>
      <c r="CX87" s="196"/>
      <c r="CY87" s="117"/>
      <c r="CZ87" s="196"/>
      <c r="DA87" s="117"/>
      <c r="DB87" s="196"/>
      <c r="DC87" s="117"/>
      <c r="DD87" s="196"/>
      <c r="DE87" s="117"/>
      <c r="DF87" s="196"/>
      <c r="DG87" s="117"/>
      <c r="DH87" s="196"/>
      <c r="DI87" s="117"/>
      <c r="DJ87" s="196"/>
      <c r="DK87" s="117"/>
      <c r="DL87" s="196"/>
      <c r="DM87" s="117"/>
      <c r="DN87" s="196"/>
      <c r="DO87" s="117"/>
      <c r="DP87" s="196"/>
      <c r="DQ87" s="117"/>
      <c r="DR87" s="196"/>
      <c r="DS87" s="117"/>
      <c r="DT87" s="196"/>
      <c r="DU87" s="117"/>
      <c r="DV87" s="196"/>
      <c r="DW87" s="117"/>
      <c r="DX87" s="196"/>
      <c r="DY87" s="117"/>
      <c r="DZ87" s="196"/>
      <c r="EA87" s="117"/>
      <c r="EB87" s="196"/>
      <c r="EC87" s="117"/>
      <c r="ED87" s="196"/>
      <c r="EE87" s="117"/>
      <c r="EF87" s="196"/>
      <c r="EG87" s="117"/>
      <c r="EH87" s="196"/>
      <c r="EI87" s="117"/>
      <c r="EL87" s="3">
        <f t="shared" si="19"/>
        <v>3.9000000000000008</v>
      </c>
      <c r="EM87" s="10">
        <f t="shared" si="20"/>
        <v>2.9217674573930221</v>
      </c>
      <c r="EO87" s="12">
        <f t="shared" si="17"/>
        <v>3.9000000000000008</v>
      </c>
      <c r="EP87" s="10">
        <f t="shared" si="18"/>
        <v>2.9217674573930221</v>
      </c>
      <c r="ER87" s="27">
        <f>ER86+0.1</f>
        <v>3.9000000000000008</v>
      </c>
      <c r="ES87" s="3" cm="1">
        <f t="array" ref="ES87">test_intlift2_Cma(ER87,ES$5,ES$6,ES$7,ES$8,ES$9,ES$10,ES$11)</f>
        <v>3.4938892135560775</v>
      </c>
    </row>
    <row r="88" spans="11:149" x14ac:dyDescent="0.25">
      <c r="K88" s="5">
        <f t="shared" si="21"/>
        <v>71</v>
      </c>
      <c r="L88" s="109"/>
      <c r="M88" s="112"/>
      <c r="N88" s="60"/>
      <c r="O88" s="115"/>
      <c r="P88" s="60">
        <f t="shared" si="22"/>
        <v>3.4999999999999956</v>
      </c>
      <c r="Q88" s="115">
        <f t="shared" si="15"/>
        <v>2.9111600000106574</v>
      </c>
      <c r="R88" s="60">
        <f t="shared" si="23"/>
        <v>3.4999999999999956</v>
      </c>
      <c r="S88" s="115">
        <f t="shared" si="16"/>
        <v>2.000000000013888</v>
      </c>
      <c r="T88" s="60"/>
      <c r="U88" s="115"/>
      <c r="V88" s="60"/>
      <c r="W88" s="115"/>
      <c r="X88" s="60"/>
      <c r="Y88" s="115"/>
      <c r="Z88" s="60"/>
      <c r="AA88" s="115"/>
      <c r="AB88" s="60"/>
      <c r="AC88" s="115"/>
      <c r="AD88" s="60"/>
      <c r="AE88" s="115"/>
      <c r="AF88" s="60"/>
      <c r="AG88" s="115"/>
      <c r="AH88" s="60"/>
      <c r="AI88" s="115"/>
      <c r="AJ88" s="60">
        <f>AJ87+0.1</f>
        <v>4.0000000000000009</v>
      </c>
      <c r="AK88" s="115" cm="1">
        <f t="array" ref="AK88">test_intlift2_Cma(AJ88,Overall_length,Nose_Length,Headshape,Boattail_Length,Base_Diameter,Meplat_Diameter,Center_of_Gravity)</f>
        <v>2.9070302969797628</v>
      </c>
      <c r="AL88" s="60"/>
      <c r="AM88" s="115"/>
      <c r="AN88" s="196"/>
      <c r="AO88" s="117"/>
      <c r="AP88" s="196"/>
      <c r="AQ88" s="117"/>
      <c r="AR88" s="196"/>
      <c r="AS88" s="117"/>
      <c r="AT88" s="196"/>
      <c r="AU88" s="117"/>
      <c r="AV88" s="196"/>
      <c r="AW88" s="117"/>
      <c r="AX88" s="196"/>
      <c r="AY88" s="117"/>
      <c r="AZ88" s="196"/>
      <c r="BA88" s="117"/>
      <c r="BB88" s="196"/>
      <c r="BC88" s="117"/>
      <c r="BD88" s="196"/>
      <c r="BE88" s="117"/>
      <c r="BF88" s="196"/>
      <c r="BG88" s="117"/>
      <c r="BH88" s="196"/>
      <c r="BI88" s="117"/>
      <c r="BJ88" s="196"/>
      <c r="BK88" s="117"/>
      <c r="BL88" s="196"/>
      <c r="BM88" s="117"/>
      <c r="BN88" s="196"/>
      <c r="BO88" s="117"/>
      <c r="BP88" s="196"/>
      <c r="BQ88" s="117"/>
      <c r="BR88" s="196"/>
      <c r="BS88" s="117"/>
      <c r="BT88" s="196"/>
      <c r="BU88" s="117"/>
      <c r="BV88" s="196"/>
      <c r="BW88" s="117"/>
      <c r="BX88" s="196"/>
      <c r="BY88" s="117"/>
      <c r="BZ88" s="196"/>
      <c r="CA88" s="117"/>
      <c r="CB88" s="196"/>
      <c r="CC88" s="117"/>
      <c r="CD88" s="196"/>
      <c r="CE88" s="117"/>
      <c r="CF88" s="196"/>
      <c r="CG88" s="117"/>
      <c r="CH88" s="196"/>
      <c r="CI88" s="117"/>
      <c r="CJ88" s="196"/>
      <c r="CK88" s="117"/>
      <c r="CL88" s="196"/>
      <c r="CM88" s="117"/>
      <c r="CN88" s="196"/>
      <c r="CO88" s="117"/>
      <c r="CP88" s="196"/>
      <c r="CQ88" s="117"/>
      <c r="CR88" s="196"/>
      <c r="CS88" s="117"/>
      <c r="CT88" s="196"/>
      <c r="CU88" s="117"/>
      <c r="CV88" s="196"/>
      <c r="CW88" s="117"/>
      <c r="CX88" s="196"/>
      <c r="CY88" s="117"/>
      <c r="CZ88" s="196"/>
      <c r="DA88" s="117"/>
      <c r="DB88" s="196"/>
      <c r="DC88" s="117"/>
      <c r="DD88" s="196"/>
      <c r="DE88" s="117"/>
      <c r="DF88" s="196"/>
      <c r="DG88" s="117"/>
      <c r="DH88" s="196"/>
      <c r="DI88" s="117"/>
      <c r="DJ88" s="196"/>
      <c r="DK88" s="117"/>
      <c r="DL88" s="196"/>
      <c r="DM88" s="117"/>
      <c r="DN88" s="196"/>
      <c r="DO88" s="117"/>
      <c r="DP88" s="196"/>
      <c r="DQ88" s="117"/>
      <c r="DR88" s="196"/>
      <c r="DS88" s="117"/>
      <c r="DT88" s="196"/>
      <c r="DU88" s="117"/>
      <c r="DV88" s="196"/>
      <c r="DW88" s="117"/>
      <c r="DX88" s="196"/>
      <c r="DY88" s="117"/>
      <c r="DZ88" s="196"/>
      <c r="EA88" s="117"/>
      <c r="EB88" s="196"/>
      <c r="EC88" s="117"/>
      <c r="ED88" s="196"/>
      <c r="EE88" s="117"/>
      <c r="EF88" s="196"/>
      <c r="EG88" s="117"/>
      <c r="EH88" s="196"/>
      <c r="EI88" s="117"/>
      <c r="EL88" s="3">
        <f t="shared" si="19"/>
        <v>4.0000000000000009</v>
      </c>
      <c r="EM88" s="10">
        <f t="shared" si="20"/>
        <v>2.9070302969797628</v>
      </c>
      <c r="EO88" s="12">
        <f t="shared" si="17"/>
        <v>4.0000000000000009</v>
      </c>
      <c r="EP88" s="10">
        <f t="shared" si="18"/>
        <v>2.9070302969797628</v>
      </c>
      <c r="ER88" s="27">
        <f>ER87+0.1</f>
        <v>4.0000000000000009</v>
      </c>
      <c r="ES88" s="3" cm="1">
        <f t="array" ref="ES88">test_intlift2_Cma(ER88,ES$5,ES$6,ES$7,ES$8,ES$9,ES$10,ES$11)</f>
        <v>3.4890332579610286</v>
      </c>
    </row>
    <row r="89" spans="11:149" x14ac:dyDescent="0.25">
      <c r="K89" s="5">
        <f t="shared" si="21"/>
        <v>72</v>
      </c>
      <c r="L89" s="109"/>
      <c r="M89" s="112"/>
      <c r="N89" s="60"/>
      <c r="O89" s="115"/>
      <c r="P89" s="60">
        <f t="shared" si="22"/>
        <v>3.5499999999999954</v>
      </c>
      <c r="Q89" s="115">
        <f t="shared" si="15"/>
        <v>2.9111600000106574</v>
      </c>
      <c r="R89" s="60">
        <f t="shared" si="23"/>
        <v>3.5499999999999954</v>
      </c>
      <c r="S89" s="115">
        <f t="shared" si="16"/>
        <v>2.000000000013888</v>
      </c>
      <c r="T89" s="60"/>
      <c r="U89" s="115"/>
      <c r="V89" s="60"/>
      <c r="W89" s="115"/>
      <c r="X89" s="60"/>
      <c r="Y89" s="115"/>
      <c r="Z89" s="60"/>
      <c r="AA89" s="115"/>
      <c r="AB89" s="60"/>
      <c r="AC89" s="115"/>
      <c r="AD89" s="60"/>
      <c r="AE89" s="115"/>
      <c r="AF89" s="60"/>
      <c r="AG89" s="115"/>
      <c r="AH89" s="60"/>
      <c r="AI89" s="115"/>
      <c r="AJ89" s="60">
        <f t="shared" ref="AJ89:AJ98" si="24">AJ88+0.2</f>
        <v>4.2000000000000011</v>
      </c>
      <c r="AK89" s="115" cm="1">
        <f t="array" ref="AK89">test_intlift2_Cma(AJ89,Overall_length,Nose_Length,Headshape,Boattail_Length,Base_Diameter,Meplat_Diameter,Center_of_Gravity)</f>
        <v>2.878002378387253</v>
      </c>
      <c r="AL89" s="60"/>
      <c r="AM89" s="115"/>
      <c r="AN89" s="196"/>
      <c r="AO89" s="117"/>
      <c r="AP89" s="196"/>
      <c r="AQ89" s="117"/>
      <c r="AR89" s="196"/>
      <c r="AS89" s="117"/>
      <c r="AT89" s="196"/>
      <c r="AU89" s="117"/>
      <c r="AV89" s="196"/>
      <c r="AW89" s="117"/>
      <c r="AX89" s="196"/>
      <c r="AY89" s="117"/>
      <c r="AZ89" s="196"/>
      <c r="BA89" s="117"/>
      <c r="BB89" s="196"/>
      <c r="BC89" s="117"/>
      <c r="BD89" s="196"/>
      <c r="BE89" s="117"/>
      <c r="BF89" s="196"/>
      <c r="BG89" s="117"/>
      <c r="BH89" s="196"/>
      <c r="BI89" s="117"/>
      <c r="BJ89" s="196"/>
      <c r="BK89" s="117"/>
      <c r="BL89" s="196"/>
      <c r="BM89" s="117"/>
      <c r="BN89" s="196"/>
      <c r="BO89" s="117"/>
      <c r="BP89" s="196"/>
      <c r="BQ89" s="117"/>
      <c r="BR89" s="196"/>
      <c r="BS89" s="117"/>
      <c r="BT89" s="196"/>
      <c r="BU89" s="117"/>
      <c r="BV89" s="196"/>
      <c r="BW89" s="117"/>
      <c r="BX89" s="196"/>
      <c r="BY89" s="117"/>
      <c r="BZ89" s="196"/>
      <c r="CA89" s="117"/>
      <c r="CB89" s="196"/>
      <c r="CC89" s="117"/>
      <c r="CD89" s="196"/>
      <c r="CE89" s="117"/>
      <c r="CF89" s="196"/>
      <c r="CG89" s="117"/>
      <c r="CH89" s="196"/>
      <c r="CI89" s="117"/>
      <c r="CJ89" s="196"/>
      <c r="CK89" s="117"/>
      <c r="CL89" s="196"/>
      <c r="CM89" s="117"/>
      <c r="CN89" s="196"/>
      <c r="CO89" s="117"/>
      <c r="CP89" s="196"/>
      <c r="CQ89" s="117"/>
      <c r="CR89" s="196"/>
      <c r="CS89" s="117"/>
      <c r="CT89" s="196"/>
      <c r="CU89" s="117"/>
      <c r="CV89" s="196"/>
      <c r="CW89" s="117"/>
      <c r="CX89" s="196"/>
      <c r="CY89" s="117"/>
      <c r="CZ89" s="196"/>
      <c r="DA89" s="117"/>
      <c r="DB89" s="196"/>
      <c r="DC89" s="117"/>
      <c r="DD89" s="196"/>
      <c r="DE89" s="117"/>
      <c r="DF89" s="196"/>
      <c r="DG89" s="117"/>
      <c r="DH89" s="196"/>
      <c r="DI89" s="117"/>
      <c r="DJ89" s="196"/>
      <c r="DK89" s="117"/>
      <c r="DL89" s="196"/>
      <c r="DM89" s="117"/>
      <c r="DN89" s="196"/>
      <c r="DO89" s="117"/>
      <c r="DP89" s="196"/>
      <c r="DQ89" s="117"/>
      <c r="DR89" s="196"/>
      <c r="DS89" s="117"/>
      <c r="DT89" s="196"/>
      <c r="DU89" s="117"/>
      <c r="DV89" s="196"/>
      <c r="DW89" s="117"/>
      <c r="DX89" s="196"/>
      <c r="DY89" s="117"/>
      <c r="DZ89" s="196"/>
      <c r="EA89" s="117"/>
      <c r="EB89" s="196"/>
      <c r="EC89" s="117"/>
      <c r="ED89" s="196"/>
      <c r="EE89" s="117"/>
      <c r="EF89" s="196"/>
      <c r="EG89" s="117"/>
      <c r="EH89" s="196"/>
      <c r="EI89" s="117"/>
      <c r="EL89" s="3" t="e">
        <f t="shared" si="19"/>
        <v>#N/A</v>
      </c>
      <c r="EM89" s="10" t="e">
        <f t="shared" si="20"/>
        <v>#N/A</v>
      </c>
      <c r="EO89" s="12">
        <f t="shared" si="17"/>
        <v>4.2000000000000011</v>
      </c>
      <c r="EP89" s="10">
        <f t="shared" si="18"/>
        <v>2.878002378387253</v>
      </c>
      <c r="ER89" s="27">
        <f t="shared" ref="ER89:ER98" si="25">ER88+0.2</f>
        <v>4.2000000000000011</v>
      </c>
      <c r="ES89" s="3" cm="1">
        <f t="array" ref="ES89">test_intlift2_Cma(ER89,ES$5,ES$6,ES$7,ES$8,ES$9,ES$10,ES$11)</f>
        <v>3.4793450091654763</v>
      </c>
    </row>
    <row r="90" spans="11:149" x14ac:dyDescent="0.25">
      <c r="K90" s="5">
        <f t="shared" si="21"/>
        <v>73</v>
      </c>
      <c r="L90" s="109"/>
      <c r="M90" s="112"/>
      <c r="N90" s="60"/>
      <c r="O90" s="115"/>
      <c r="P90" s="60">
        <f t="shared" si="22"/>
        <v>3.5999999999999952</v>
      </c>
      <c r="Q90" s="115">
        <f t="shared" si="15"/>
        <v>2.9111600000106574</v>
      </c>
      <c r="R90" s="60">
        <f t="shared" si="23"/>
        <v>3.5999999999999952</v>
      </c>
      <c r="S90" s="115">
        <f t="shared" si="16"/>
        <v>2.000000000013888</v>
      </c>
      <c r="T90" s="60"/>
      <c r="U90" s="115"/>
      <c r="V90" s="60"/>
      <c r="W90" s="115"/>
      <c r="X90" s="60"/>
      <c r="Y90" s="115"/>
      <c r="Z90" s="60"/>
      <c r="AA90" s="115"/>
      <c r="AB90" s="60"/>
      <c r="AC90" s="115"/>
      <c r="AD90" s="60"/>
      <c r="AE90" s="115"/>
      <c r="AF90" s="60"/>
      <c r="AG90" s="115"/>
      <c r="AH90" s="60"/>
      <c r="AI90" s="115"/>
      <c r="AJ90" s="60">
        <f t="shared" si="24"/>
        <v>4.4000000000000012</v>
      </c>
      <c r="AK90" s="115" cm="1">
        <f t="array" ref="AK90">test_intlift2_Cma(AJ90,Overall_length,Nose_Length,Headshape,Boattail_Length,Base_Diameter,Meplat_Diameter,Center_of_Gravity)</f>
        <v>2.8494914525472921</v>
      </c>
      <c r="AL90" s="60"/>
      <c r="AM90" s="115"/>
      <c r="AN90" s="196"/>
      <c r="AO90" s="117"/>
      <c r="AP90" s="196"/>
      <c r="AQ90" s="117"/>
      <c r="AR90" s="196"/>
      <c r="AS90" s="117"/>
      <c r="AT90" s="196"/>
      <c r="AU90" s="117"/>
      <c r="AV90" s="196"/>
      <c r="AW90" s="117"/>
      <c r="AX90" s="196"/>
      <c r="AY90" s="117"/>
      <c r="AZ90" s="196"/>
      <c r="BA90" s="117"/>
      <c r="BB90" s="196"/>
      <c r="BC90" s="117"/>
      <c r="BD90" s="196"/>
      <c r="BE90" s="117"/>
      <c r="BF90" s="196"/>
      <c r="BG90" s="117"/>
      <c r="BH90" s="196"/>
      <c r="BI90" s="117"/>
      <c r="BJ90" s="196"/>
      <c r="BK90" s="117"/>
      <c r="BL90" s="196"/>
      <c r="BM90" s="117"/>
      <c r="BN90" s="196"/>
      <c r="BO90" s="117"/>
      <c r="BP90" s="196"/>
      <c r="BQ90" s="117"/>
      <c r="BR90" s="196"/>
      <c r="BS90" s="117"/>
      <c r="BT90" s="196"/>
      <c r="BU90" s="117"/>
      <c r="BV90" s="196"/>
      <c r="BW90" s="117"/>
      <c r="BX90" s="196"/>
      <c r="BY90" s="117"/>
      <c r="BZ90" s="196"/>
      <c r="CA90" s="117"/>
      <c r="CB90" s="196"/>
      <c r="CC90" s="117"/>
      <c r="CD90" s="196"/>
      <c r="CE90" s="117"/>
      <c r="CF90" s="196"/>
      <c r="CG90" s="117"/>
      <c r="CH90" s="196"/>
      <c r="CI90" s="117"/>
      <c r="CJ90" s="196"/>
      <c r="CK90" s="117"/>
      <c r="CL90" s="196"/>
      <c r="CM90" s="117"/>
      <c r="CN90" s="196"/>
      <c r="CO90" s="117"/>
      <c r="CP90" s="196"/>
      <c r="CQ90" s="117"/>
      <c r="CR90" s="196"/>
      <c r="CS90" s="117"/>
      <c r="CT90" s="196"/>
      <c r="CU90" s="117"/>
      <c r="CV90" s="196"/>
      <c r="CW90" s="117"/>
      <c r="CX90" s="196"/>
      <c r="CY90" s="117"/>
      <c r="CZ90" s="196"/>
      <c r="DA90" s="117"/>
      <c r="DB90" s="196"/>
      <c r="DC90" s="117"/>
      <c r="DD90" s="196"/>
      <c r="DE90" s="117"/>
      <c r="DF90" s="196"/>
      <c r="DG90" s="117"/>
      <c r="DH90" s="196"/>
      <c r="DI90" s="117"/>
      <c r="DJ90" s="196"/>
      <c r="DK90" s="117"/>
      <c r="DL90" s="196"/>
      <c r="DM90" s="117"/>
      <c r="DN90" s="196"/>
      <c r="DO90" s="117"/>
      <c r="DP90" s="196"/>
      <c r="DQ90" s="117"/>
      <c r="DR90" s="196"/>
      <c r="DS90" s="117"/>
      <c r="DT90" s="196"/>
      <c r="DU90" s="117"/>
      <c r="DV90" s="196"/>
      <c r="DW90" s="117"/>
      <c r="DX90" s="196"/>
      <c r="DY90" s="117"/>
      <c r="DZ90" s="196"/>
      <c r="EA90" s="117"/>
      <c r="EB90" s="196"/>
      <c r="EC90" s="117"/>
      <c r="ED90" s="196"/>
      <c r="EE90" s="117"/>
      <c r="EF90" s="196"/>
      <c r="EG90" s="117"/>
      <c r="EH90" s="196"/>
      <c r="EI90" s="117"/>
      <c r="EL90" s="3" t="e">
        <f t="shared" si="19"/>
        <v>#N/A</v>
      </c>
      <c r="EM90" s="10" t="e">
        <f t="shared" si="20"/>
        <v>#N/A</v>
      </c>
      <c r="EO90" s="12">
        <f t="shared" si="17"/>
        <v>4.4000000000000012</v>
      </c>
      <c r="EP90" s="10">
        <f t="shared" si="18"/>
        <v>2.8494914525472921</v>
      </c>
      <c r="ER90" s="27">
        <f t="shared" si="25"/>
        <v>4.4000000000000012</v>
      </c>
      <c r="ES90" s="3" cm="1">
        <f t="array" ref="ES90">test_intlift2_Cma(ER90,ES$5,ES$6,ES$7,ES$8,ES$9,ES$10,ES$11)</f>
        <v>3.4696845154634821</v>
      </c>
    </row>
    <row r="91" spans="11:149" x14ac:dyDescent="0.25">
      <c r="K91" s="5">
        <f t="shared" si="21"/>
        <v>74</v>
      </c>
      <c r="L91" s="109"/>
      <c r="M91" s="112"/>
      <c r="N91" s="60"/>
      <c r="O91" s="115"/>
      <c r="P91" s="60">
        <f t="shared" si="22"/>
        <v>3.649999999999995</v>
      </c>
      <c r="Q91" s="115">
        <f t="shared" si="15"/>
        <v>2.9111600000106574</v>
      </c>
      <c r="R91" s="60">
        <f t="shared" si="23"/>
        <v>3.649999999999995</v>
      </c>
      <c r="S91" s="115">
        <f t="shared" si="16"/>
        <v>2.000000000013888</v>
      </c>
      <c r="T91" s="60"/>
      <c r="U91" s="115"/>
      <c r="V91" s="60"/>
      <c r="W91" s="115"/>
      <c r="X91" s="60"/>
      <c r="Y91" s="115"/>
      <c r="Z91" s="60"/>
      <c r="AA91" s="115"/>
      <c r="AB91" s="60"/>
      <c r="AC91" s="115"/>
      <c r="AD91" s="60"/>
      <c r="AE91" s="115"/>
      <c r="AF91" s="60"/>
      <c r="AG91" s="115"/>
      <c r="AH91" s="60"/>
      <c r="AI91" s="115"/>
      <c r="AJ91" s="60">
        <f t="shared" si="24"/>
        <v>4.6000000000000014</v>
      </c>
      <c r="AK91" s="115" cm="1">
        <f t="array" ref="AK91">test_intlift2_Cma(AJ91,Overall_length,Nose_Length,Headshape,Boattail_Length,Base_Diameter,Meplat_Diameter,Center_of_Gravity)</f>
        <v>2.8214202275971494</v>
      </c>
      <c r="AL91" s="60"/>
      <c r="AM91" s="115"/>
      <c r="AN91" s="196"/>
      <c r="AO91" s="117"/>
      <c r="AP91" s="196"/>
      <c r="AQ91" s="117"/>
      <c r="AR91" s="196"/>
      <c r="AS91" s="117"/>
      <c r="AT91" s="196"/>
      <c r="AU91" s="117"/>
      <c r="AV91" s="196"/>
      <c r="AW91" s="117"/>
      <c r="AX91" s="196"/>
      <c r="AY91" s="117"/>
      <c r="AZ91" s="196"/>
      <c r="BA91" s="117"/>
      <c r="BB91" s="196"/>
      <c r="BC91" s="117"/>
      <c r="BD91" s="196"/>
      <c r="BE91" s="117"/>
      <c r="BF91" s="196"/>
      <c r="BG91" s="117"/>
      <c r="BH91" s="196"/>
      <c r="BI91" s="117"/>
      <c r="BJ91" s="196"/>
      <c r="BK91" s="117"/>
      <c r="BL91" s="196"/>
      <c r="BM91" s="117"/>
      <c r="BN91" s="196"/>
      <c r="BO91" s="117"/>
      <c r="BP91" s="196"/>
      <c r="BQ91" s="117"/>
      <c r="BR91" s="196"/>
      <c r="BS91" s="117"/>
      <c r="BT91" s="196"/>
      <c r="BU91" s="117"/>
      <c r="BV91" s="196"/>
      <c r="BW91" s="117"/>
      <c r="BX91" s="196"/>
      <c r="BY91" s="117"/>
      <c r="BZ91" s="196"/>
      <c r="CA91" s="117"/>
      <c r="CB91" s="196"/>
      <c r="CC91" s="117"/>
      <c r="CD91" s="196"/>
      <c r="CE91" s="117"/>
      <c r="CF91" s="196"/>
      <c r="CG91" s="117"/>
      <c r="CH91" s="196"/>
      <c r="CI91" s="117"/>
      <c r="CJ91" s="196"/>
      <c r="CK91" s="117"/>
      <c r="CL91" s="196"/>
      <c r="CM91" s="117"/>
      <c r="CN91" s="196"/>
      <c r="CO91" s="117"/>
      <c r="CP91" s="196"/>
      <c r="CQ91" s="117"/>
      <c r="CR91" s="196"/>
      <c r="CS91" s="117"/>
      <c r="CT91" s="196"/>
      <c r="CU91" s="117"/>
      <c r="CV91" s="196"/>
      <c r="CW91" s="117"/>
      <c r="CX91" s="196"/>
      <c r="CY91" s="117"/>
      <c r="CZ91" s="196"/>
      <c r="DA91" s="117"/>
      <c r="DB91" s="196"/>
      <c r="DC91" s="117"/>
      <c r="DD91" s="196"/>
      <c r="DE91" s="117"/>
      <c r="DF91" s="196"/>
      <c r="DG91" s="117"/>
      <c r="DH91" s="196"/>
      <c r="DI91" s="117"/>
      <c r="DJ91" s="196"/>
      <c r="DK91" s="117"/>
      <c r="DL91" s="196"/>
      <c r="DM91" s="117"/>
      <c r="DN91" s="196"/>
      <c r="DO91" s="117"/>
      <c r="DP91" s="196"/>
      <c r="DQ91" s="117"/>
      <c r="DR91" s="196"/>
      <c r="DS91" s="117"/>
      <c r="DT91" s="196"/>
      <c r="DU91" s="117"/>
      <c r="DV91" s="196"/>
      <c r="DW91" s="117"/>
      <c r="DX91" s="196"/>
      <c r="DY91" s="117"/>
      <c r="DZ91" s="196"/>
      <c r="EA91" s="117"/>
      <c r="EB91" s="196"/>
      <c r="EC91" s="117"/>
      <c r="ED91" s="196"/>
      <c r="EE91" s="117"/>
      <c r="EF91" s="196"/>
      <c r="EG91" s="117"/>
      <c r="EH91" s="196"/>
      <c r="EI91" s="117"/>
      <c r="EL91" s="3" t="e">
        <f t="shared" si="19"/>
        <v>#N/A</v>
      </c>
      <c r="EM91" s="10" t="e">
        <f t="shared" si="20"/>
        <v>#N/A</v>
      </c>
      <c r="EO91" s="12">
        <f t="shared" si="17"/>
        <v>4.6000000000000014</v>
      </c>
      <c r="EP91" s="10">
        <f t="shared" si="18"/>
        <v>2.8214202275971494</v>
      </c>
      <c r="ER91" s="27">
        <f t="shared" si="25"/>
        <v>4.6000000000000014</v>
      </c>
      <c r="ES91" s="3" cm="1">
        <f t="array" ref="ES91">test_intlift2_Cma(ER91,ES$5,ES$6,ES$7,ES$8,ES$9,ES$10,ES$11)</f>
        <v>3.4600479632715282</v>
      </c>
    </row>
    <row r="92" spans="11:149" x14ac:dyDescent="0.25">
      <c r="K92" s="5">
        <f t="shared" si="21"/>
        <v>75</v>
      </c>
      <c r="L92" s="109"/>
      <c r="M92" s="112"/>
      <c r="N92" s="60"/>
      <c r="O92" s="115"/>
      <c r="P92" s="60">
        <f t="shared" si="22"/>
        <v>3.6999999999999948</v>
      </c>
      <c r="Q92" s="115">
        <f t="shared" si="15"/>
        <v>2.9111600000106574</v>
      </c>
      <c r="R92" s="60">
        <f t="shared" si="23"/>
        <v>3.6999999999999948</v>
      </c>
      <c r="S92" s="115">
        <f t="shared" si="16"/>
        <v>2.000000000013888</v>
      </c>
      <c r="T92" s="60"/>
      <c r="U92" s="115"/>
      <c r="V92" s="60"/>
      <c r="W92" s="115"/>
      <c r="X92" s="60"/>
      <c r="Y92" s="115"/>
      <c r="Z92" s="60"/>
      <c r="AA92" s="115"/>
      <c r="AB92" s="60"/>
      <c r="AC92" s="115"/>
      <c r="AD92" s="60"/>
      <c r="AE92" s="115"/>
      <c r="AF92" s="60"/>
      <c r="AG92" s="115"/>
      <c r="AH92" s="60"/>
      <c r="AI92" s="115"/>
      <c r="AJ92" s="60">
        <f t="shared" si="24"/>
        <v>4.8000000000000016</v>
      </c>
      <c r="AK92" s="115" cm="1">
        <f t="array" ref="AK92">test_intlift2_Cma(AJ92,Overall_length,Nose_Length,Headshape,Boattail_Length,Base_Diameter,Meplat_Diameter,Center_of_Gravity)</f>
        <v>2.7937262172528343</v>
      </c>
      <c r="AL92" s="60"/>
      <c r="AM92" s="115"/>
      <c r="AN92" s="196"/>
      <c r="AO92" s="117"/>
      <c r="AP92" s="196"/>
      <c r="AQ92" s="117"/>
      <c r="AR92" s="196"/>
      <c r="AS92" s="117"/>
      <c r="AT92" s="196"/>
      <c r="AU92" s="117"/>
      <c r="AV92" s="196"/>
      <c r="AW92" s="117"/>
      <c r="AX92" s="196"/>
      <c r="AY92" s="117"/>
      <c r="AZ92" s="196"/>
      <c r="BA92" s="117"/>
      <c r="BB92" s="196"/>
      <c r="BC92" s="117"/>
      <c r="BD92" s="196"/>
      <c r="BE92" s="117"/>
      <c r="BF92" s="196"/>
      <c r="BG92" s="117"/>
      <c r="BH92" s="196"/>
      <c r="BI92" s="117"/>
      <c r="BJ92" s="196"/>
      <c r="BK92" s="117"/>
      <c r="BL92" s="196"/>
      <c r="BM92" s="117"/>
      <c r="BN92" s="196"/>
      <c r="BO92" s="117"/>
      <c r="BP92" s="196"/>
      <c r="BQ92" s="117"/>
      <c r="BR92" s="196"/>
      <c r="BS92" s="117"/>
      <c r="BT92" s="196"/>
      <c r="BU92" s="117"/>
      <c r="BV92" s="196"/>
      <c r="BW92" s="117"/>
      <c r="BX92" s="196"/>
      <c r="BY92" s="117"/>
      <c r="BZ92" s="196"/>
      <c r="CA92" s="117"/>
      <c r="CB92" s="196"/>
      <c r="CC92" s="117"/>
      <c r="CD92" s="196"/>
      <c r="CE92" s="117"/>
      <c r="CF92" s="196"/>
      <c r="CG92" s="117"/>
      <c r="CH92" s="196"/>
      <c r="CI92" s="117"/>
      <c r="CJ92" s="196"/>
      <c r="CK92" s="117"/>
      <c r="CL92" s="196"/>
      <c r="CM92" s="117"/>
      <c r="CN92" s="196"/>
      <c r="CO92" s="117"/>
      <c r="CP92" s="196"/>
      <c r="CQ92" s="117"/>
      <c r="CR92" s="196"/>
      <c r="CS92" s="117"/>
      <c r="CT92" s="196"/>
      <c r="CU92" s="117"/>
      <c r="CV92" s="196"/>
      <c r="CW92" s="117"/>
      <c r="CX92" s="196"/>
      <c r="CY92" s="117"/>
      <c r="CZ92" s="196"/>
      <c r="DA92" s="117"/>
      <c r="DB92" s="196"/>
      <c r="DC92" s="117"/>
      <c r="DD92" s="196"/>
      <c r="DE92" s="117"/>
      <c r="DF92" s="196"/>
      <c r="DG92" s="117"/>
      <c r="DH92" s="196"/>
      <c r="DI92" s="117"/>
      <c r="DJ92" s="196"/>
      <c r="DK92" s="117"/>
      <c r="DL92" s="196"/>
      <c r="DM92" s="117"/>
      <c r="DN92" s="196"/>
      <c r="DO92" s="117"/>
      <c r="DP92" s="196"/>
      <c r="DQ92" s="117"/>
      <c r="DR92" s="196"/>
      <c r="DS92" s="117"/>
      <c r="DT92" s="196"/>
      <c r="DU92" s="117"/>
      <c r="DV92" s="196"/>
      <c r="DW92" s="117"/>
      <c r="DX92" s="196"/>
      <c r="DY92" s="117"/>
      <c r="DZ92" s="196"/>
      <c r="EA92" s="117"/>
      <c r="EB92" s="196"/>
      <c r="EC92" s="117"/>
      <c r="ED92" s="196"/>
      <c r="EE92" s="117"/>
      <c r="EF92" s="196"/>
      <c r="EG92" s="117"/>
      <c r="EH92" s="196"/>
      <c r="EI92" s="117"/>
      <c r="EL92" s="3" t="e">
        <f t="shared" si="19"/>
        <v>#N/A</v>
      </c>
      <c r="EM92" s="10" t="e">
        <f t="shared" si="20"/>
        <v>#N/A</v>
      </c>
      <c r="EO92" s="12">
        <f t="shared" si="17"/>
        <v>4.8000000000000016</v>
      </c>
      <c r="EP92" s="10">
        <f t="shared" si="18"/>
        <v>2.7937262172528343</v>
      </c>
      <c r="ER92" s="27">
        <f t="shared" si="25"/>
        <v>4.8000000000000016</v>
      </c>
      <c r="ES92" s="3" cm="1">
        <f t="array" ref="ES92">test_intlift2_Cma(ER92,ES$5,ES$6,ES$7,ES$8,ES$9,ES$10,ES$11)</f>
        <v>3.4504322142271997</v>
      </c>
    </row>
    <row r="93" spans="11:149" x14ac:dyDescent="0.25">
      <c r="K93" s="5">
        <f t="shared" si="21"/>
        <v>76</v>
      </c>
      <c r="L93" s="109"/>
      <c r="M93" s="112"/>
      <c r="N93" s="60"/>
      <c r="O93" s="115"/>
      <c r="P93" s="60">
        <f t="shared" si="22"/>
        <v>3.7499999999999947</v>
      </c>
      <c r="Q93" s="115">
        <f t="shared" si="15"/>
        <v>2.9111600000106574</v>
      </c>
      <c r="R93" s="60">
        <f t="shared" si="23"/>
        <v>3.7499999999999947</v>
      </c>
      <c r="S93" s="115">
        <f t="shared" si="16"/>
        <v>2.000000000013888</v>
      </c>
      <c r="T93" s="60"/>
      <c r="U93" s="115"/>
      <c r="V93" s="60"/>
      <c r="W93" s="115"/>
      <c r="X93" s="60"/>
      <c r="Y93" s="115"/>
      <c r="Z93" s="60"/>
      <c r="AA93" s="115"/>
      <c r="AB93" s="60"/>
      <c r="AC93" s="115"/>
      <c r="AD93" s="60"/>
      <c r="AE93" s="115"/>
      <c r="AF93" s="60"/>
      <c r="AG93" s="115"/>
      <c r="AH93" s="60"/>
      <c r="AI93" s="115"/>
      <c r="AJ93" s="60">
        <f t="shared" si="24"/>
        <v>5.0000000000000018</v>
      </c>
      <c r="AK93" s="115" cm="1">
        <f t="array" ref="AK93">test_intlift2_Cma(AJ93,Overall_length,Nose_Length,Headshape,Boattail_Length,Base_Diameter,Meplat_Diameter,Center_of_Gravity)</f>
        <v>2.7663583322621248</v>
      </c>
      <c r="AL93" s="60"/>
      <c r="AM93" s="115"/>
      <c r="AN93" s="196"/>
      <c r="AO93" s="117"/>
      <c r="AP93" s="196"/>
      <c r="AQ93" s="117"/>
      <c r="AR93" s="196"/>
      <c r="AS93" s="117"/>
      <c r="AT93" s="196"/>
      <c r="AU93" s="117"/>
      <c r="AV93" s="196"/>
      <c r="AW93" s="117"/>
      <c r="AX93" s="196"/>
      <c r="AY93" s="117"/>
      <c r="AZ93" s="196"/>
      <c r="BA93" s="117"/>
      <c r="BB93" s="196"/>
      <c r="BC93" s="117"/>
      <c r="BD93" s="196"/>
      <c r="BE93" s="117"/>
      <c r="BF93" s="196"/>
      <c r="BG93" s="117"/>
      <c r="BH93" s="196"/>
      <c r="BI93" s="117"/>
      <c r="BJ93" s="196"/>
      <c r="BK93" s="117"/>
      <c r="BL93" s="196"/>
      <c r="BM93" s="117"/>
      <c r="BN93" s="196"/>
      <c r="BO93" s="117"/>
      <c r="BP93" s="196"/>
      <c r="BQ93" s="117"/>
      <c r="BR93" s="196"/>
      <c r="BS93" s="117"/>
      <c r="BT93" s="196"/>
      <c r="BU93" s="117"/>
      <c r="BV93" s="196"/>
      <c r="BW93" s="117"/>
      <c r="BX93" s="196"/>
      <c r="BY93" s="117"/>
      <c r="BZ93" s="196"/>
      <c r="CA93" s="117"/>
      <c r="CB93" s="196"/>
      <c r="CC93" s="117"/>
      <c r="CD93" s="196"/>
      <c r="CE93" s="117"/>
      <c r="CF93" s="196"/>
      <c r="CG93" s="117"/>
      <c r="CH93" s="196"/>
      <c r="CI93" s="117"/>
      <c r="CJ93" s="196"/>
      <c r="CK93" s="117"/>
      <c r="CL93" s="196"/>
      <c r="CM93" s="117"/>
      <c r="CN93" s="196"/>
      <c r="CO93" s="117"/>
      <c r="CP93" s="196"/>
      <c r="CQ93" s="117"/>
      <c r="CR93" s="196"/>
      <c r="CS93" s="117"/>
      <c r="CT93" s="196"/>
      <c r="CU93" s="117"/>
      <c r="CV93" s="196"/>
      <c r="CW93" s="117"/>
      <c r="CX93" s="196"/>
      <c r="CY93" s="117"/>
      <c r="CZ93" s="196"/>
      <c r="DA93" s="117"/>
      <c r="DB93" s="196"/>
      <c r="DC93" s="117"/>
      <c r="DD93" s="196"/>
      <c r="DE93" s="117"/>
      <c r="DF93" s="196"/>
      <c r="DG93" s="117"/>
      <c r="DH93" s="196"/>
      <c r="DI93" s="117"/>
      <c r="DJ93" s="196"/>
      <c r="DK93" s="117"/>
      <c r="DL93" s="196"/>
      <c r="DM93" s="117"/>
      <c r="DN93" s="196"/>
      <c r="DO93" s="117"/>
      <c r="DP93" s="196"/>
      <c r="DQ93" s="117"/>
      <c r="DR93" s="196"/>
      <c r="DS93" s="117"/>
      <c r="DT93" s="196"/>
      <c r="DU93" s="117"/>
      <c r="DV93" s="196"/>
      <c r="DW93" s="117"/>
      <c r="DX93" s="196"/>
      <c r="DY93" s="117"/>
      <c r="DZ93" s="196"/>
      <c r="EA93" s="117"/>
      <c r="EB93" s="196"/>
      <c r="EC93" s="117"/>
      <c r="ED93" s="196"/>
      <c r="EE93" s="117"/>
      <c r="EF93" s="196"/>
      <c r="EG93" s="117"/>
      <c r="EH93" s="196"/>
      <c r="EI93" s="117"/>
      <c r="EL93" s="3" t="e">
        <f t="shared" si="19"/>
        <v>#N/A</v>
      </c>
      <c r="EM93" s="10" t="e">
        <f t="shared" si="20"/>
        <v>#N/A</v>
      </c>
      <c r="EO93" s="12">
        <f t="shared" si="17"/>
        <v>5.0000000000000018</v>
      </c>
      <c r="EP93" s="10">
        <f t="shared" si="18"/>
        <v>2.7663583322621248</v>
      </c>
      <c r="ER93" s="27">
        <f t="shared" si="25"/>
        <v>5.0000000000000018</v>
      </c>
      <c r="ES93" s="3" cm="1">
        <f t="array" ref="ES93">test_intlift2_Cma(ER93,ES$5,ES$6,ES$7,ES$8,ES$9,ES$10,ES$11)</f>
        <v>3.440834660726765</v>
      </c>
    </row>
    <row r="94" spans="11:149" x14ac:dyDescent="0.25">
      <c r="K94" s="5">
        <f t="shared" si="21"/>
        <v>77</v>
      </c>
      <c r="L94" s="109"/>
      <c r="M94" s="112"/>
      <c r="N94" s="60"/>
      <c r="O94" s="115"/>
      <c r="P94" s="60">
        <f t="shared" si="22"/>
        <v>3.7999999999999945</v>
      </c>
      <c r="Q94" s="115">
        <f t="shared" si="15"/>
        <v>2.9111600000106574</v>
      </c>
      <c r="R94" s="60">
        <f t="shared" si="23"/>
        <v>3.7999999999999945</v>
      </c>
      <c r="S94" s="115">
        <f t="shared" si="16"/>
        <v>2.000000000013888</v>
      </c>
      <c r="T94" s="60"/>
      <c r="U94" s="115"/>
      <c r="V94" s="60"/>
      <c r="W94" s="115"/>
      <c r="X94" s="60"/>
      <c r="Y94" s="115"/>
      <c r="Z94" s="60"/>
      <c r="AA94" s="115"/>
      <c r="AB94" s="60"/>
      <c r="AC94" s="115"/>
      <c r="AD94" s="60"/>
      <c r="AE94" s="115"/>
      <c r="AF94" s="60"/>
      <c r="AG94" s="115"/>
      <c r="AH94" s="60"/>
      <c r="AI94" s="115"/>
      <c r="AJ94" s="60">
        <f t="shared" si="24"/>
        <v>5.200000000000002</v>
      </c>
      <c r="AK94" s="115" cm="1">
        <f t="array" ref="AK94">test_intlift2_Cma(AJ94,Overall_length,Nose_Length,Headshape,Boattail_Length,Base_Diameter,Meplat_Diameter,Center_of_Gravity)</f>
        <v>2.7392743777744322</v>
      </c>
      <c r="AL94" s="60"/>
      <c r="AM94" s="115"/>
      <c r="AN94" s="196"/>
      <c r="AO94" s="117"/>
      <c r="AP94" s="196"/>
      <c r="AQ94" s="117"/>
      <c r="AR94" s="196"/>
      <c r="AS94" s="117"/>
      <c r="AT94" s="196"/>
      <c r="AU94" s="117"/>
      <c r="AV94" s="196"/>
      <c r="AW94" s="117"/>
      <c r="AX94" s="196"/>
      <c r="AY94" s="117"/>
      <c r="AZ94" s="196"/>
      <c r="BA94" s="117"/>
      <c r="BB94" s="196"/>
      <c r="BC94" s="117"/>
      <c r="BD94" s="196"/>
      <c r="BE94" s="117"/>
      <c r="BF94" s="196"/>
      <c r="BG94" s="117"/>
      <c r="BH94" s="196"/>
      <c r="BI94" s="117"/>
      <c r="BJ94" s="196"/>
      <c r="BK94" s="117"/>
      <c r="BL94" s="196"/>
      <c r="BM94" s="117"/>
      <c r="BN94" s="196"/>
      <c r="BO94" s="117"/>
      <c r="BP94" s="196"/>
      <c r="BQ94" s="117"/>
      <c r="BR94" s="196"/>
      <c r="BS94" s="117"/>
      <c r="BT94" s="196"/>
      <c r="BU94" s="117"/>
      <c r="BV94" s="196"/>
      <c r="BW94" s="117"/>
      <c r="BX94" s="196"/>
      <c r="BY94" s="117"/>
      <c r="BZ94" s="196"/>
      <c r="CA94" s="117"/>
      <c r="CB94" s="196"/>
      <c r="CC94" s="117"/>
      <c r="CD94" s="196"/>
      <c r="CE94" s="117"/>
      <c r="CF94" s="196"/>
      <c r="CG94" s="117"/>
      <c r="CH94" s="196"/>
      <c r="CI94" s="117"/>
      <c r="CJ94" s="196"/>
      <c r="CK94" s="117"/>
      <c r="CL94" s="196"/>
      <c r="CM94" s="117"/>
      <c r="CN94" s="196"/>
      <c r="CO94" s="117"/>
      <c r="CP94" s="196"/>
      <c r="CQ94" s="117"/>
      <c r="CR94" s="196"/>
      <c r="CS94" s="117"/>
      <c r="CT94" s="196"/>
      <c r="CU94" s="117"/>
      <c r="CV94" s="196"/>
      <c r="CW94" s="117"/>
      <c r="CX94" s="196"/>
      <c r="CY94" s="117"/>
      <c r="CZ94" s="196"/>
      <c r="DA94" s="117"/>
      <c r="DB94" s="196"/>
      <c r="DC94" s="117"/>
      <c r="DD94" s="196"/>
      <c r="DE94" s="117"/>
      <c r="DF94" s="196"/>
      <c r="DG94" s="117"/>
      <c r="DH94" s="196"/>
      <c r="DI94" s="117"/>
      <c r="DJ94" s="196"/>
      <c r="DK94" s="117"/>
      <c r="DL94" s="196"/>
      <c r="DM94" s="117"/>
      <c r="DN94" s="196"/>
      <c r="DO94" s="117"/>
      <c r="DP94" s="196"/>
      <c r="DQ94" s="117"/>
      <c r="DR94" s="196"/>
      <c r="DS94" s="117"/>
      <c r="DT94" s="196"/>
      <c r="DU94" s="117"/>
      <c r="DV94" s="196"/>
      <c r="DW94" s="117"/>
      <c r="DX94" s="196"/>
      <c r="DY94" s="117"/>
      <c r="DZ94" s="196"/>
      <c r="EA94" s="117"/>
      <c r="EB94" s="196"/>
      <c r="EC94" s="117"/>
      <c r="ED94" s="196"/>
      <c r="EE94" s="117"/>
      <c r="EF94" s="196"/>
      <c r="EG94" s="117"/>
      <c r="EH94" s="196"/>
      <c r="EI94" s="117"/>
      <c r="EL94" s="3" t="e">
        <f t="shared" si="19"/>
        <v>#N/A</v>
      </c>
      <c r="EM94" s="10" t="e">
        <f t="shared" si="20"/>
        <v>#N/A</v>
      </c>
      <c r="EO94" s="12">
        <f t="shared" si="17"/>
        <v>5.200000000000002</v>
      </c>
      <c r="EP94" s="10">
        <f t="shared" si="18"/>
        <v>2.7392743777744322</v>
      </c>
      <c r="ER94" s="27">
        <f t="shared" si="25"/>
        <v>5.200000000000002</v>
      </c>
      <c r="ES94" s="3" cm="1">
        <f t="array" ref="ES94">test_intlift2_Cma(ER94,ES$5,ES$6,ES$7,ES$8,ES$9,ES$10,ES$11)</f>
        <v>3.4312531173263578</v>
      </c>
    </row>
    <row r="95" spans="11:149" x14ac:dyDescent="0.25">
      <c r="K95" s="5">
        <f t="shared" si="21"/>
        <v>78</v>
      </c>
      <c r="L95" s="109"/>
      <c r="M95" s="112"/>
      <c r="N95" s="60"/>
      <c r="O95" s="115"/>
      <c r="P95" s="60">
        <f t="shared" si="22"/>
        <v>3.8499999999999943</v>
      </c>
      <c r="Q95" s="115">
        <f t="shared" si="15"/>
        <v>2.9111600000106574</v>
      </c>
      <c r="R95" s="60">
        <f t="shared" si="23"/>
        <v>3.8499999999999943</v>
      </c>
      <c r="S95" s="115">
        <f t="shared" si="16"/>
        <v>2.000000000013888</v>
      </c>
      <c r="T95" s="60"/>
      <c r="U95" s="115"/>
      <c r="V95" s="60"/>
      <c r="W95" s="115"/>
      <c r="X95" s="60"/>
      <c r="Y95" s="115"/>
      <c r="Z95" s="60"/>
      <c r="AA95" s="115"/>
      <c r="AB95" s="60"/>
      <c r="AC95" s="115"/>
      <c r="AD95" s="60"/>
      <c r="AE95" s="115"/>
      <c r="AF95" s="60"/>
      <c r="AG95" s="115"/>
      <c r="AH95" s="60"/>
      <c r="AI95" s="115"/>
      <c r="AJ95" s="60">
        <f t="shared" si="24"/>
        <v>5.4000000000000021</v>
      </c>
      <c r="AK95" s="115" cm="1">
        <f t="array" ref="AK95">test_intlift2_Cma(AJ95,Overall_length,Nose_Length,Headshape,Boattail_Length,Base_Diameter,Meplat_Diameter,Center_of_Gravity)</f>
        <v>2.7124391862146173</v>
      </c>
      <c r="AL95" s="60"/>
      <c r="AM95" s="115"/>
      <c r="AN95" s="196"/>
      <c r="AO95" s="117"/>
      <c r="AP95" s="196"/>
      <c r="AQ95" s="117"/>
      <c r="AR95" s="196"/>
      <c r="AS95" s="117"/>
      <c r="AT95" s="196"/>
      <c r="AU95" s="117"/>
      <c r="AV95" s="196"/>
      <c r="AW95" s="117"/>
      <c r="AX95" s="196"/>
      <c r="AY95" s="117"/>
      <c r="AZ95" s="196"/>
      <c r="BA95" s="117"/>
      <c r="BB95" s="196"/>
      <c r="BC95" s="117"/>
      <c r="BD95" s="196"/>
      <c r="BE95" s="117"/>
      <c r="BF95" s="196"/>
      <c r="BG95" s="117"/>
      <c r="BH95" s="196"/>
      <c r="BI95" s="117"/>
      <c r="BJ95" s="196"/>
      <c r="BK95" s="117"/>
      <c r="BL95" s="196"/>
      <c r="BM95" s="117"/>
      <c r="BN95" s="196"/>
      <c r="BO95" s="117"/>
      <c r="BP95" s="196"/>
      <c r="BQ95" s="117"/>
      <c r="BR95" s="196"/>
      <c r="BS95" s="117"/>
      <c r="BT95" s="196"/>
      <c r="BU95" s="117"/>
      <c r="BV95" s="196"/>
      <c r="BW95" s="117"/>
      <c r="BX95" s="196"/>
      <c r="BY95" s="117"/>
      <c r="BZ95" s="196"/>
      <c r="CA95" s="117"/>
      <c r="CB95" s="196"/>
      <c r="CC95" s="117"/>
      <c r="CD95" s="196"/>
      <c r="CE95" s="117"/>
      <c r="CF95" s="196"/>
      <c r="CG95" s="117"/>
      <c r="CH95" s="196"/>
      <c r="CI95" s="117"/>
      <c r="CJ95" s="196"/>
      <c r="CK95" s="117"/>
      <c r="CL95" s="196"/>
      <c r="CM95" s="117"/>
      <c r="CN95" s="196"/>
      <c r="CO95" s="117"/>
      <c r="CP95" s="196"/>
      <c r="CQ95" s="117"/>
      <c r="CR95" s="196"/>
      <c r="CS95" s="117"/>
      <c r="CT95" s="196"/>
      <c r="CU95" s="117"/>
      <c r="CV95" s="196"/>
      <c r="CW95" s="117"/>
      <c r="CX95" s="196"/>
      <c r="CY95" s="117"/>
      <c r="CZ95" s="196"/>
      <c r="DA95" s="117"/>
      <c r="DB95" s="196"/>
      <c r="DC95" s="117"/>
      <c r="DD95" s="196"/>
      <c r="DE95" s="117"/>
      <c r="DF95" s="196"/>
      <c r="DG95" s="117"/>
      <c r="DH95" s="196"/>
      <c r="DI95" s="117"/>
      <c r="DJ95" s="196"/>
      <c r="DK95" s="117"/>
      <c r="DL95" s="196"/>
      <c r="DM95" s="117"/>
      <c r="DN95" s="196"/>
      <c r="DO95" s="117"/>
      <c r="DP95" s="196"/>
      <c r="DQ95" s="117"/>
      <c r="DR95" s="196"/>
      <c r="DS95" s="117"/>
      <c r="DT95" s="196"/>
      <c r="DU95" s="117"/>
      <c r="DV95" s="196"/>
      <c r="DW95" s="117"/>
      <c r="DX95" s="196"/>
      <c r="DY95" s="117"/>
      <c r="DZ95" s="196"/>
      <c r="EA95" s="117"/>
      <c r="EB95" s="196"/>
      <c r="EC95" s="117"/>
      <c r="ED95" s="196"/>
      <c r="EE95" s="117"/>
      <c r="EF95" s="196"/>
      <c r="EG95" s="117"/>
      <c r="EH95" s="196"/>
      <c r="EI95" s="117"/>
      <c r="EL95" s="3" t="e">
        <f t="shared" si="19"/>
        <v>#N/A</v>
      </c>
      <c r="EM95" s="10" t="e">
        <f t="shared" si="20"/>
        <v>#N/A</v>
      </c>
      <c r="EO95" s="12">
        <f t="shared" si="17"/>
        <v>5.4000000000000021</v>
      </c>
      <c r="EP95" s="10">
        <f t="shared" si="18"/>
        <v>2.7124391862146173</v>
      </c>
      <c r="ER95" s="27">
        <f t="shared" si="25"/>
        <v>5.4000000000000021</v>
      </c>
      <c r="ES95" s="3" cm="1">
        <f t="array" ref="ES95">test_intlift2_Cma(ER95,ES$5,ES$6,ES$7,ES$8,ES$9,ES$10,ES$11)</f>
        <v>3.4216857379593102</v>
      </c>
    </row>
    <row r="96" spans="11:149" x14ac:dyDescent="0.25">
      <c r="K96" s="5">
        <f t="shared" si="21"/>
        <v>79</v>
      </c>
      <c r="L96" s="109"/>
      <c r="M96" s="112"/>
      <c r="N96" s="60"/>
      <c r="O96" s="115"/>
      <c r="P96" s="60">
        <f t="shared" si="22"/>
        <v>3.8999999999999941</v>
      </c>
      <c r="Q96" s="115">
        <f t="shared" si="15"/>
        <v>2.9111600000106574</v>
      </c>
      <c r="R96" s="60">
        <f t="shared" si="23"/>
        <v>3.8999999999999941</v>
      </c>
      <c r="S96" s="115">
        <f t="shared" si="16"/>
        <v>2.000000000013888</v>
      </c>
      <c r="T96" s="60"/>
      <c r="U96" s="115"/>
      <c r="V96" s="60"/>
      <c r="W96" s="115"/>
      <c r="X96" s="60"/>
      <c r="Y96" s="115"/>
      <c r="Z96" s="60"/>
      <c r="AA96" s="115"/>
      <c r="AB96" s="60"/>
      <c r="AC96" s="115"/>
      <c r="AD96" s="60"/>
      <c r="AE96" s="115"/>
      <c r="AF96" s="60"/>
      <c r="AG96" s="115"/>
      <c r="AH96" s="60"/>
      <c r="AI96" s="115"/>
      <c r="AJ96" s="60">
        <f t="shared" si="24"/>
        <v>5.6000000000000023</v>
      </c>
      <c r="AK96" s="115" cm="1">
        <f t="array" ref="AK96">test_intlift2_Cma(AJ96,Overall_length,Nose_Length,Headshape,Boattail_Length,Base_Diameter,Meplat_Diameter,Center_of_Gravity)</f>
        <v>2.6858232041149215</v>
      </c>
      <c r="AL96" s="60"/>
      <c r="AM96" s="115"/>
      <c r="AN96" s="196"/>
      <c r="AO96" s="117"/>
      <c r="AP96" s="196"/>
      <c r="AQ96" s="117"/>
      <c r="AR96" s="196"/>
      <c r="AS96" s="117"/>
      <c r="AT96" s="196"/>
      <c r="AU96" s="117"/>
      <c r="AV96" s="196"/>
      <c r="AW96" s="117"/>
      <c r="AX96" s="196"/>
      <c r="AY96" s="117"/>
      <c r="AZ96" s="196"/>
      <c r="BA96" s="117"/>
      <c r="BB96" s="196"/>
      <c r="BC96" s="117"/>
      <c r="BD96" s="196"/>
      <c r="BE96" s="117"/>
      <c r="BF96" s="196"/>
      <c r="BG96" s="117"/>
      <c r="BH96" s="196"/>
      <c r="BI96" s="117"/>
      <c r="BJ96" s="196"/>
      <c r="BK96" s="117"/>
      <c r="BL96" s="196"/>
      <c r="BM96" s="117"/>
      <c r="BN96" s="196"/>
      <c r="BO96" s="117"/>
      <c r="BP96" s="196"/>
      <c r="BQ96" s="117"/>
      <c r="BR96" s="196"/>
      <c r="BS96" s="117"/>
      <c r="BT96" s="196"/>
      <c r="BU96" s="117"/>
      <c r="BV96" s="196"/>
      <c r="BW96" s="117"/>
      <c r="BX96" s="196"/>
      <c r="BY96" s="117"/>
      <c r="BZ96" s="196"/>
      <c r="CA96" s="117"/>
      <c r="CB96" s="196"/>
      <c r="CC96" s="117"/>
      <c r="CD96" s="196"/>
      <c r="CE96" s="117"/>
      <c r="CF96" s="196"/>
      <c r="CG96" s="117"/>
      <c r="CH96" s="196"/>
      <c r="CI96" s="117"/>
      <c r="CJ96" s="196"/>
      <c r="CK96" s="117"/>
      <c r="CL96" s="196"/>
      <c r="CM96" s="117"/>
      <c r="CN96" s="196"/>
      <c r="CO96" s="117"/>
      <c r="CP96" s="196"/>
      <c r="CQ96" s="117"/>
      <c r="CR96" s="196"/>
      <c r="CS96" s="117"/>
      <c r="CT96" s="196"/>
      <c r="CU96" s="117"/>
      <c r="CV96" s="196"/>
      <c r="CW96" s="117"/>
      <c r="CX96" s="196"/>
      <c r="CY96" s="117"/>
      <c r="CZ96" s="196"/>
      <c r="DA96" s="117"/>
      <c r="DB96" s="196"/>
      <c r="DC96" s="117"/>
      <c r="DD96" s="196"/>
      <c r="DE96" s="117"/>
      <c r="DF96" s="196"/>
      <c r="DG96" s="117"/>
      <c r="DH96" s="196"/>
      <c r="DI96" s="117"/>
      <c r="DJ96" s="196"/>
      <c r="DK96" s="117"/>
      <c r="DL96" s="196"/>
      <c r="DM96" s="117"/>
      <c r="DN96" s="196"/>
      <c r="DO96" s="117"/>
      <c r="DP96" s="196"/>
      <c r="DQ96" s="117"/>
      <c r="DR96" s="196"/>
      <c r="DS96" s="117"/>
      <c r="DT96" s="196"/>
      <c r="DU96" s="117"/>
      <c r="DV96" s="196"/>
      <c r="DW96" s="117"/>
      <c r="DX96" s="196"/>
      <c r="DY96" s="117"/>
      <c r="DZ96" s="196"/>
      <c r="EA96" s="117"/>
      <c r="EB96" s="196"/>
      <c r="EC96" s="117"/>
      <c r="ED96" s="196"/>
      <c r="EE96" s="117"/>
      <c r="EF96" s="196"/>
      <c r="EG96" s="117"/>
      <c r="EH96" s="196"/>
      <c r="EI96" s="117"/>
      <c r="EL96" s="3" t="e">
        <f t="shared" si="19"/>
        <v>#N/A</v>
      </c>
      <c r="EM96" s="10" t="e">
        <f t="shared" si="20"/>
        <v>#N/A</v>
      </c>
      <c r="EO96" s="12">
        <f t="shared" si="17"/>
        <v>5.6000000000000023</v>
      </c>
      <c r="EP96" s="10">
        <f t="shared" si="18"/>
        <v>2.6858232041149215</v>
      </c>
      <c r="ER96" s="27">
        <f t="shared" si="25"/>
        <v>5.6000000000000023</v>
      </c>
      <c r="ES96" s="3" cm="1">
        <f t="array" ref="ES96">test_intlift2_Cma(ER96,ES$5,ES$6,ES$7,ES$8,ES$9,ES$10,ES$11)</f>
        <v>3.4121309520351697</v>
      </c>
    </row>
    <row r="97" spans="11:149" x14ac:dyDescent="0.25">
      <c r="K97" s="5">
        <f t="shared" si="21"/>
        <v>80</v>
      </c>
      <c r="L97" s="109"/>
      <c r="M97" s="112"/>
      <c r="N97" s="60"/>
      <c r="O97" s="115"/>
      <c r="P97" s="60">
        <f t="shared" si="22"/>
        <v>3.949999999999994</v>
      </c>
      <c r="Q97" s="115">
        <f t="shared" si="15"/>
        <v>2.9111600000106574</v>
      </c>
      <c r="R97" s="60">
        <f t="shared" si="23"/>
        <v>3.949999999999994</v>
      </c>
      <c r="S97" s="115">
        <f t="shared" si="16"/>
        <v>2.000000000013888</v>
      </c>
      <c r="T97" s="60"/>
      <c r="U97" s="115"/>
      <c r="V97" s="60"/>
      <c r="W97" s="115"/>
      <c r="X97" s="60"/>
      <c r="Y97" s="115"/>
      <c r="Z97" s="60"/>
      <c r="AA97" s="115"/>
      <c r="AB97" s="60"/>
      <c r="AC97" s="115"/>
      <c r="AD97" s="60"/>
      <c r="AE97" s="115"/>
      <c r="AF97" s="60"/>
      <c r="AG97" s="115"/>
      <c r="AH97" s="60"/>
      <c r="AI97" s="115"/>
      <c r="AJ97" s="60">
        <f t="shared" si="24"/>
        <v>5.8000000000000025</v>
      </c>
      <c r="AK97" s="115" cm="1">
        <f t="array" ref="AK97">test_intlift2_Cma(AJ97,Overall_length,Nose_Length,Headshape,Boattail_Length,Base_Diameter,Meplat_Diameter,Center_of_Gravity)</f>
        <v>2.659401408550619</v>
      </c>
      <c r="AL97" s="60"/>
      <c r="AM97" s="115"/>
      <c r="AN97" s="196"/>
      <c r="AO97" s="117"/>
      <c r="AP97" s="196"/>
      <c r="AQ97" s="117"/>
      <c r="AR97" s="196"/>
      <c r="AS97" s="117"/>
      <c r="AT97" s="196"/>
      <c r="AU97" s="117"/>
      <c r="AV97" s="196"/>
      <c r="AW97" s="117"/>
      <c r="AX97" s="196"/>
      <c r="AY97" s="117"/>
      <c r="AZ97" s="196"/>
      <c r="BA97" s="117"/>
      <c r="BB97" s="196"/>
      <c r="BC97" s="117"/>
      <c r="BD97" s="196"/>
      <c r="BE97" s="117"/>
      <c r="BF97" s="196"/>
      <c r="BG97" s="117"/>
      <c r="BH97" s="196"/>
      <c r="BI97" s="117"/>
      <c r="BJ97" s="196"/>
      <c r="BK97" s="117"/>
      <c r="BL97" s="196"/>
      <c r="BM97" s="117"/>
      <c r="BN97" s="196"/>
      <c r="BO97" s="117"/>
      <c r="BP97" s="196"/>
      <c r="BQ97" s="117"/>
      <c r="BR97" s="196"/>
      <c r="BS97" s="117"/>
      <c r="BT97" s="196"/>
      <c r="BU97" s="117"/>
      <c r="BV97" s="196"/>
      <c r="BW97" s="117"/>
      <c r="BX97" s="196"/>
      <c r="BY97" s="117"/>
      <c r="BZ97" s="196"/>
      <c r="CA97" s="117"/>
      <c r="CB97" s="196"/>
      <c r="CC97" s="117"/>
      <c r="CD97" s="196"/>
      <c r="CE97" s="117"/>
      <c r="CF97" s="196"/>
      <c r="CG97" s="117"/>
      <c r="CH97" s="196"/>
      <c r="CI97" s="117"/>
      <c r="CJ97" s="196"/>
      <c r="CK97" s="117"/>
      <c r="CL97" s="196"/>
      <c r="CM97" s="117"/>
      <c r="CN97" s="196"/>
      <c r="CO97" s="117"/>
      <c r="CP97" s="196"/>
      <c r="CQ97" s="117"/>
      <c r="CR97" s="196"/>
      <c r="CS97" s="117"/>
      <c r="CT97" s="196"/>
      <c r="CU97" s="117"/>
      <c r="CV97" s="196"/>
      <c r="CW97" s="117"/>
      <c r="CX97" s="196"/>
      <c r="CY97" s="117"/>
      <c r="CZ97" s="196"/>
      <c r="DA97" s="117"/>
      <c r="DB97" s="196"/>
      <c r="DC97" s="117"/>
      <c r="DD97" s="196"/>
      <c r="DE97" s="117"/>
      <c r="DF97" s="196"/>
      <c r="DG97" s="117"/>
      <c r="DH97" s="196"/>
      <c r="DI97" s="117"/>
      <c r="DJ97" s="196"/>
      <c r="DK97" s="117"/>
      <c r="DL97" s="196"/>
      <c r="DM97" s="117"/>
      <c r="DN97" s="196"/>
      <c r="DO97" s="117"/>
      <c r="DP97" s="196"/>
      <c r="DQ97" s="117"/>
      <c r="DR97" s="196"/>
      <c r="DS97" s="117"/>
      <c r="DT97" s="196"/>
      <c r="DU97" s="117"/>
      <c r="DV97" s="196"/>
      <c r="DW97" s="117"/>
      <c r="DX97" s="196"/>
      <c r="DY97" s="117"/>
      <c r="DZ97" s="196"/>
      <c r="EA97" s="117"/>
      <c r="EB97" s="196"/>
      <c r="EC97" s="117"/>
      <c r="ED97" s="196"/>
      <c r="EE97" s="117"/>
      <c r="EF97" s="196"/>
      <c r="EG97" s="117"/>
      <c r="EH97" s="196"/>
      <c r="EI97" s="117"/>
      <c r="EL97" s="3" t="e">
        <f t="shared" si="19"/>
        <v>#N/A</v>
      </c>
      <c r="EM97" s="10" t="e">
        <f t="shared" si="20"/>
        <v>#N/A</v>
      </c>
      <c r="EO97" s="12">
        <f t="shared" si="17"/>
        <v>5.8000000000000025</v>
      </c>
      <c r="EP97" s="10">
        <f t="shared" si="18"/>
        <v>2.659401408550619</v>
      </c>
      <c r="ER97" s="27">
        <f t="shared" si="25"/>
        <v>5.8000000000000025</v>
      </c>
      <c r="ES97" s="3" cm="1">
        <f t="array" ref="ES97">test_intlift2_Cma(ER97,ES$5,ES$6,ES$7,ES$8,ES$9,ES$10,ES$11)</f>
        <v>3.4025874145485173</v>
      </c>
    </row>
    <row r="98" spans="11:149" x14ac:dyDescent="0.25">
      <c r="K98" s="5">
        <f t="shared" si="21"/>
        <v>81</v>
      </c>
      <c r="L98" s="109"/>
      <c r="M98" s="112"/>
      <c r="N98" s="60"/>
      <c r="O98" s="115"/>
      <c r="P98" s="60">
        <f t="shared" si="22"/>
        <v>3.9999999999999938</v>
      </c>
      <c r="Q98" s="115">
        <f t="shared" si="15"/>
        <v>2.9111600000106574</v>
      </c>
      <c r="R98" s="60">
        <f t="shared" si="23"/>
        <v>3.9999999999999938</v>
      </c>
      <c r="S98" s="115">
        <f t="shared" si="16"/>
        <v>2.000000000013888</v>
      </c>
      <c r="T98" s="60"/>
      <c r="U98" s="115"/>
      <c r="V98" s="60"/>
      <c r="W98" s="115"/>
      <c r="X98" s="60"/>
      <c r="Y98" s="115"/>
      <c r="Z98" s="60"/>
      <c r="AA98" s="115"/>
      <c r="AB98" s="60"/>
      <c r="AC98" s="115"/>
      <c r="AD98" s="60"/>
      <c r="AE98" s="115"/>
      <c r="AF98" s="60"/>
      <c r="AG98" s="115"/>
      <c r="AH98" s="60"/>
      <c r="AI98" s="115"/>
      <c r="AJ98" s="60">
        <f t="shared" si="24"/>
        <v>6.0000000000000027</v>
      </c>
      <c r="AK98" s="115" cm="1">
        <f t="array" ref="AK98">test_intlift2_Cma(AJ98,Overall_length,Nose_Length,Headshape,Boattail_Length,Base_Diameter,Meplat_Diameter,Center_of_Gravity)</f>
        <v>2.6331524664453312</v>
      </c>
      <c r="AL98" s="60"/>
      <c r="AM98" s="115"/>
      <c r="AN98" s="196"/>
      <c r="AO98" s="117"/>
      <c r="AP98" s="196"/>
      <c r="AQ98" s="117"/>
      <c r="AR98" s="196"/>
      <c r="AS98" s="117"/>
      <c r="AT98" s="196"/>
      <c r="AU98" s="117"/>
      <c r="AV98" s="196"/>
      <c r="AW98" s="117"/>
      <c r="AX98" s="196"/>
      <c r="AY98" s="117"/>
      <c r="AZ98" s="196"/>
      <c r="BA98" s="117"/>
      <c r="BB98" s="196"/>
      <c r="BC98" s="117"/>
      <c r="BD98" s="196"/>
      <c r="BE98" s="117"/>
      <c r="BF98" s="196"/>
      <c r="BG98" s="117"/>
      <c r="BH98" s="196"/>
      <c r="BI98" s="117"/>
      <c r="BJ98" s="196"/>
      <c r="BK98" s="117"/>
      <c r="BL98" s="196"/>
      <c r="BM98" s="117"/>
      <c r="BN98" s="196"/>
      <c r="BO98" s="117"/>
      <c r="BP98" s="196"/>
      <c r="BQ98" s="117"/>
      <c r="BR98" s="196"/>
      <c r="BS98" s="117"/>
      <c r="BT98" s="196"/>
      <c r="BU98" s="117"/>
      <c r="BV98" s="196"/>
      <c r="BW98" s="117"/>
      <c r="BX98" s="196"/>
      <c r="BY98" s="117"/>
      <c r="BZ98" s="196"/>
      <c r="CA98" s="117"/>
      <c r="CB98" s="196"/>
      <c r="CC98" s="117"/>
      <c r="CD98" s="196"/>
      <c r="CE98" s="117"/>
      <c r="CF98" s="196"/>
      <c r="CG98" s="117"/>
      <c r="CH98" s="196"/>
      <c r="CI98" s="117"/>
      <c r="CJ98" s="196"/>
      <c r="CK98" s="117"/>
      <c r="CL98" s="196"/>
      <c r="CM98" s="117"/>
      <c r="CN98" s="196"/>
      <c r="CO98" s="117"/>
      <c r="CP98" s="196"/>
      <c r="CQ98" s="117"/>
      <c r="CR98" s="196"/>
      <c r="CS98" s="117"/>
      <c r="CT98" s="196"/>
      <c r="CU98" s="117"/>
      <c r="CV98" s="196"/>
      <c r="CW98" s="117"/>
      <c r="CX98" s="196"/>
      <c r="CY98" s="117"/>
      <c r="CZ98" s="196"/>
      <c r="DA98" s="117"/>
      <c r="DB98" s="196"/>
      <c r="DC98" s="117"/>
      <c r="DD98" s="196"/>
      <c r="DE98" s="117"/>
      <c r="DF98" s="196"/>
      <c r="DG98" s="117"/>
      <c r="DH98" s="196"/>
      <c r="DI98" s="117"/>
      <c r="DJ98" s="196"/>
      <c r="DK98" s="117"/>
      <c r="DL98" s="196"/>
      <c r="DM98" s="117"/>
      <c r="DN98" s="196"/>
      <c r="DO98" s="117"/>
      <c r="DP98" s="196"/>
      <c r="DQ98" s="117"/>
      <c r="DR98" s="196"/>
      <c r="DS98" s="117"/>
      <c r="DT98" s="196"/>
      <c r="DU98" s="117"/>
      <c r="DV98" s="196"/>
      <c r="DW98" s="117"/>
      <c r="DX98" s="196"/>
      <c r="DY98" s="117"/>
      <c r="DZ98" s="196"/>
      <c r="EA98" s="117"/>
      <c r="EB98" s="196"/>
      <c r="EC98" s="117"/>
      <c r="ED98" s="196"/>
      <c r="EE98" s="117"/>
      <c r="EF98" s="196"/>
      <c r="EG98" s="117"/>
      <c r="EH98" s="196"/>
      <c r="EI98" s="117"/>
      <c r="EL98" s="3" t="e">
        <f t="shared" si="19"/>
        <v>#N/A</v>
      </c>
      <c r="EM98" s="10" t="e">
        <f t="shared" si="20"/>
        <v>#N/A</v>
      </c>
      <c r="EO98" s="12">
        <f t="shared" si="17"/>
        <v>6.0000000000000027</v>
      </c>
      <c r="EP98" s="10">
        <f t="shared" si="18"/>
        <v>2.6331524664453312</v>
      </c>
      <c r="ER98" s="27">
        <f t="shared" si="25"/>
        <v>6.0000000000000027</v>
      </c>
      <c r="ES98" s="3" cm="1">
        <f t="array" ref="ES98">test_intlift2_Cma(ER98,ES$5,ES$6,ES$7,ES$8,ES$9,ES$10,ES$11)</f>
        <v>3.3930539667191941</v>
      </c>
    </row>
    <row r="99" spans="11:149" x14ac:dyDescent="0.25">
      <c r="K99" s="5">
        <f t="shared" si="21"/>
        <v>82</v>
      </c>
      <c r="L99" s="109"/>
      <c r="M99" s="112"/>
      <c r="N99" s="60"/>
      <c r="O99" s="115"/>
      <c r="P99" s="60">
        <f t="shared" si="22"/>
        <v>4.0499999999999936</v>
      </c>
      <c r="Q99" s="115">
        <f t="shared" si="15"/>
        <v>2.9111600000106574</v>
      </c>
      <c r="R99" s="60">
        <f t="shared" si="23"/>
        <v>4.0499999999999936</v>
      </c>
      <c r="S99" s="115">
        <f t="shared" si="16"/>
        <v>2.000000000013888</v>
      </c>
      <c r="T99" s="60"/>
      <c r="U99" s="115"/>
      <c r="V99" s="60"/>
      <c r="W99" s="115"/>
      <c r="X99" s="60"/>
      <c r="Y99" s="115"/>
      <c r="Z99" s="60"/>
      <c r="AA99" s="115"/>
      <c r="AB99" s="60"/>
      <c r="AC99" s="115"/>
      <c r="AD99" s="60"/>
      <c r="AE99" s="115"/>
      <c r="AF99" s="60"/>
      <c r="AG99" s="115"/>
      <c r="AH99" s="60"/>
      <c r="AI99" s="115"/>
      <c r="AJ99" s="60"/>
      <c r="AK99" s="115"/>
      <c r="AL99" s="60"/>
      <c r="AM99" s="115"/>
      <c r="AN99" s="196"/>
      <c r="AO99" s="117"/>
      <c r="AP99" s="196"/>
      <c r="AQ99" s="117"/>
      <c r="AR99" s="196"/>
      <c r="AS99" s="117"/>
      <c r="AT99" s="196"/>
      <c r="AU99" s="117"/>
      <c r="AV99" s="196"/>
      <c r="AW99" s="117"/>
      <c r="AX99" s="196"/>
      <c r="AY99" s="117"/>
      <c r="AZ99" s="196"/>
      <c r="BA99" s="117"/>
      <c r="BB99" s="196"/>
      <c r="BC99" s="117"/>
      <c r="BD99" s="196"/>
      <c r="BE99" s="117"/>
      <c r="BF99" s="196"/>
      <c r="BG99" s="117"/>
      <c r="BH99" s="196"/>
      <c r="BI99" s="117"/>
      <c r="BJ99" s="196"/>
      <c r="BK99" s="117"/>
      <c r="BL99" s="196"/>
      <c r="BM99" s="117"/>
      <c r="BN99" s="196"/>
      <c r="BO99" s="117"/>
      <c r="BP99" s="196"/>
      <c r="BQ99" s="117"/>
      <c r="BR99" s="196"/>
      <c r="BS99" s="117"/>
      <c r="BT99" s="196"/>
      <c r="BU99" s="117"/>
      <c r="BV99" s="196"/>
      <c r="BW99" s="117"/>
      <c r="BX99" s="196"/>
      <c r="BY99" s="117"/>
      <c r="BZ99" s="196"/>
      <c r="CA99" s="117"/>
      <c r="CB99" s="196"/>
      <c r="CC99" s="117"/>
      <c r="CD99" s="196"/>
      <c r="CE99" s="117"/>
      <c r="CF99" s="196"/>
      <c r="CG99" s="117"/>
      <c r="CH99" s="196"/>
      <c r="CI99" s="117"/>
      <c r="CJ99" s="196"/>
      <c r="CK99" s="117"/>
      <c r="CL99" s="196"/>
      <c r="CM99" s="117"/>
      <c r="CN99" s="196"/>
      <c r="CO99" s="117"/>
      <c r="CP99" s="196"/>
      <c r="CQ99" s="117"/>
      <c r="CR99" s="196"/>
      <c r="CS99" s="117"/>
      <c r="CT99" s="196"/>
      <c r="CU99" s="117"/>
      <c r="CV99" s="196"/>
      <c r="CW99" s="117"/>
      <c r="CX99" s="196"/>
      <c r="CY99" s="117"/>
      <c r="CZ99" s="196"/>
      <c r="DA99" s="117"/>
      <c r="DB99" s="196"/>
      <c r="DC99" s="117"/>
      <c r="DD99" s="196"/>
      <c r="DE99" s="117"/>
      <c r="DF99" s="196"/>
      <c r="DG99" s="117"/>
      <c r="DH99" s="196"/>
      <c r="DI99" s="117"/>
      <c r="DJ99" s="196"/>
      <c r="DK99" s="117"/>
      <c r="DL99" s="196"/>
      <c r="DM99" s="117"/>
      <c r="DN99" s="196"/>
      <c r="DO99" s="117"/>
      <c r="DP99" s="196"/>
      <c r="DQ99" s="117"/>
      <c r="DR99" s="196"/>
      <c r="DS99" s="117"/>
      <c r="DT99" s="196"/>
      <c r="DU99" s="117"/>
      <c r="DV99" s="196"/>
      <c r="DW99" s="117"/>
      <c r="DX99" s="196"/>
      <c r="DY99" s="117"/>
      <c r="DZ99" s="196"/>
      <c r="EA99" s="117"/>
      <c r="EB99" s="196"/>
      <c r="EC99" s="117"/>
      <c r="ED99" s="196"/>
      <c r="EE99" s="117"/>
      <c r="EF99" s="196"/>
      <c r="EG99" s="117"/>
      <c r="EH99" s="196"/>
      <c r="EI99" s="117"/>
      <c r="EL99" s="3" t="e">
        <f t="shared" si="19"/>
        <v>#N/A</v>
      </c>
      <c r="EM99" s="10" t="e">
        <f t="shared" si="20"/>
        <v>#N/A</v>
      </c>
      <c r="EO99" s="12">
        <f t="shared" si="17"/>
        <v>0</v>
      </c>
      <c r="EP99" s="10">
        <f t="shared" si="18"/>
        <v>0</v>
      </c>
    </row>
    <row r="100" spans="11:149" x14ac:dyDescent="0.25">
      <c r="K100" s="5">
        <f t="shared" si="21"/>
        <v>83</v>
      </c>
      <c r="L100" s="109"/>
      <c r="M100" s="112"/>
      <c r="N100" s="60"/>
      <c r="O100" s="115"/>
      <c r="P100" s="60">
        <f t="shared" si="22"/>
        <v>4.0999999999999934</v>
      </c>
      <c r="Q100" s="115">
        <f t="shared" si="15"/>
        <v>2.9111600000106574</v>
      </c>
      <c r="R100" s="60">
        <f t="shared" si="23"/>
        <v>4.0999999999999934</v>
      </c>
      <c r="S100" s="115">
        <f t="shared" si="16"/>
        <v>2.000000000013888</v>
      </c>
      <c r="T100" s="60"/>
      <c r="U100" s="115"/>
      <c r="V100" s="60"/>
      <c r="W100" s="115"/>
      <c r="X100" s="60"/>
      <c r="Y100" s="115"/>
      <c r="Z100" s="60"/>
      <c r="AA100" s="115"/>
      <c r="AB100" s="60"/>
      <c r="AC100" s="115"/>
      <c r="AD100" s="60"/>
      <c r="AE100" s="115"/>
      <c r="AF100" s="60"/>
      <c r="AG100" s="115"/>
      <c r="AH100" s="60"/>
      <c r="AI100" s="115"/>
      <c r="AJ100" s="60"/>
      <c r="AK100" s="115"/>
      <c r="AL100" s="60"/>
      <c r="AM100" s="115"/>
      <c r="AN100" s="196"/>
      <c r="AO100" s="117"/>
      <c r="AP100" s="196"/>
      <c r="AQ100" s="117"/>
      <c r="AR100" s="196"/>
      <c r="AS100" s="117"/>
      <c r="AT100" s="196"/>
      <c r="AU100" s="117"/>
      <c r="AV100" s="196"/>
      <c r="AW100" s="117"/>
      <c r="AX100" s="196"/>
      <c r="AY100" s="117"/>
      <c r="AZ100" s="196"/>
      <c r="BA100" s="117"/>
      <c r="BB100" s="196"/>
      <c r="BC100" s="117"/>
      <c r="BD100" s="196"/>
      <c r="BE100" s="117"/>
      <c r="BF100" s="196"/>
      <c r="BG100" s="117"/>
      <c r="BH100" s="196"/>
      <c r="BI100" s="117"/>
      <c r="BJ100" s="196"/>
      <c r="BK100" s="117"/>
      <c r="BL100" s="196"/>
      <c r="BM100" s="117"/>
      <c r="BN100" s="196"/>
      <c r="BO100" s="117"/>
      <c r="BP100" s="196"/>
      <c r="BQ100" s="117"/>
      <c r="BR100" s="196"/>
      <c r="BS100" s="117"/>
      <c r="BT100" s="196"/>
      <c r="BU100" s="117"/>
      <c r="BV100" s="196"/>
      <c r="BW100" s="117"/>
      <c r="BX100" s="196"/>
      <c r="BY100" s="117"/>
      <c r="BZ100" s="196"/>
      <c r="CA100" s="117"/>
      <c r="CB100" s="196"/>
      <c r="CC100" s="117"/>
      <c r="CD100" s="196"/>
      <c r="CE100" s="117"/>
      <c r="CF100" s="196"/>
      <c r="CG100" s="117"/>
      <c r="CH100" s="196"/>
      <c r="CI100" s="117"/>
      <c r="CJ100" s="196"/>
      <c r="CK100" s="117"/>
      <c r="CL100" s="196"/>
      <c r="CM100" s="117"/>
      <c r="CN100" s="196"/>
      <c r="CO100" s="117"/>
      <c r="CP100" s="196"/>
      <c r="CQ100" s="117"/>
      <c r="CR100" s="196"/>
      <c r="CS100" s="117"/>
      <c r="CT100" s="196"/>
      <c r="CU100" s="117"/>
      <c r="CV100" s="196"/>
      <c r="CW100" s="117"/>
      <c r="CX100" s="196"/>
      <c r="CY100" s="117"/>
      <c r="CZ100" s="196"/>
      <c r="DA100" s="117"/>
      <c r="DB100" s="196"/>
      <c r="DC100" s="117"/>
      <c r="DD100" s="196"/>
      <c r="DE100" s="117"/>
      <c r="DF100" s="196"/>
      <c r="DG100" s="117"/>
      <c r="DH100" s="196"/>
      <c r="DI100" s="117"/>
      <c r="DJ100" s="196"/>
      <c r="DK100" s="117"/>
      <c r="DL100" s="196"/>
      <c r="DM100" s="117"/>
      <c r="DN100" s="196"/>
      <c r="DO100" s="117"/>
      <c r="DP100" s="196"/>
      <c r="DQ100" s="117"/>
      <c r="DR100" s="196"/>
      <c r="DS100" s="117"/>
      <c r="DT100" s="196"/>
      <c r="DU100" s="117"/>
      <c r="DV100" s="196"/>
      <c r="DW100" s="117"/>
      <c r="DX100" s="196"/>
      <c r="DY100" s="117"/>
      <c r="DZ100" s="196"/>
      <c r="EA100" s="117"/>
      <c r="EB100" s="196"/>
      <c r="EC100" s="117"/>
      <c r="ED100" s="196"/>
      <c r="EE100" s="117"/>
      <c r="EF100" s="196"/>
      <c r="EG100" s="117"/>
      <c r="EH100" s="196"/>
      <c r="EI100" s="117"/>
      <c r="EL100" s="3" t="e">
        <f t="shared" si="19"/>
        <v>#N/A</v>
      </c>
      <c r="EM100" s="10" t="e">
        <f t="shared" si="20"/>
        <v>#N/A</v>
      </c>
      <c r="EO100" s="12">
        <f t="shared" si="17"/>
        <v>0</v>
      </c>
      <c r="EP100" s="10">
        <f t="shared" si="18"/>
        <v>0</v>
      </c>
    </row>
    <row r="101" spans="11:149" x14ac:dyDescent="0.25">
      <c r="K101" s="5">
        <f t="shared" si="21"/>
        <v>84</v>
      </c>
      <c r="L101" s="109"/>
      <c r="M101" s="112"/>
      <c r="N101" s="60"/>
      <c r="O101" s="115"/>
      <c r="P101" s="60">
        <f t="shared" si="22"/>
        <v>4.1499999999999932</v>
      </c>
      <c r="Q101" s="115">
        <f t="shared" si="15"/>
        <v>2.9111600000106574</v>
      </c>
      <c r="R101" s="60">
        <f t="shared" si="23"/>
        <v>4.1499999999999932</v>
      </c>
      <c r="S101" s="115">
        <f t="shared" si="16"/>
        <v>2.000000000013888</v>
      </c>
      <c r="T101" s="60"/>
      <c r="U101" s="115"/>
      <c r="V101" s="60"/>
      <c r="W101" s="115"/>
      <c r="X101" s="60"/>
      <c r="Y101" s="115"/>
      <c r="Z101" s="60"/>
      <c r="AA101" s="115"/>
      <c r="AB101" s="60"/>
      <c r="AC101" s="115"/>
      <c r="AD101" s="60"/>
      <c r="AE101" s="115"/>
      <c r="AF101" s="60"/>
      <c r="AG101" s="115"/>
      <c r="AH101" s="60"/>
      <c r="AI101" s="115"/>
      <c r="AJ101" s="60"/>
      <c r="AK101" s="115"/>
      <c r="AL101" s="60"/>
      <c r="AM101" s="115"/>
      <c r="AN101" s="196"/>
      <c r="AO101" s="117"/>
      <c r="AP101" s="196"/>
      <c r="AQ101" s="117"/>
      <c r="AR101" s="196"/>
      <c r="AS101" s="117"/>
      <c r="AT101" s="196"/>
      <c r="AU101" s="117"/>
      <c r="AV101" s="196"/>
      <c r="AW101" s="117"/>
      <c r="AX101" s="196"/>
      <c r="AY101" s="117"/>
      <c r="AZ101" s="196"/>
      <c r="BA101" s="117"/>
      <c r="BB101" s="196"/>
      <c r="BC101" s="117"/>
      <c r="BD101" s="196"/>
      <c r="BE101" s="117"/>
      <c r="BF101" s="196"/>
      <c r="BG101" s="117"/>
      <c r="BH101" s="196"/>
      <c r="BI101" s="117"/>
      <c r="BJ101" s="196"/>
      <c r="BK101" s="117"/>
      <c r="BL101" s="196"/>
      <c r="BM101" s="117"/>
      <c r="BN101" s="196"/>
      <c r="BO101" s="117"/>
      <c r="BP101" s="196"/>
      <c r="BQ101" s="117"/>
      <c r="BR101" s="196"/>
      <c r="BS101" s="117"/>
      <c r="BT101" s="196"/>
      <c r="BU101" s="117"/>
      <c r="BV101" s="196"/>
      <c r="BW101" s="117"/>
      <c r="BX101" s="196"/>
      <c r="BY101" s="117"/>
      <c r="BZ101" s="196"/>
      <c r="CA101" s="117"/>
      <c r="CB101" s="196"/>
      <c r="CC101" s="117"/>
      <c r="CD101" s="196"/>
      <c r="CE101" s="117"/>
      <c r="CF101" s="196"/>
      <c r="CG101" s="117"/>
      <c r="CH101" s="196"/>
      <c r="CI101" s="117"/>
      <c r="CJ101" s="196"/>
      <c r="CK101" s="117"/>
      <c r="CL101" s="196"/>
      <c r="CM101" s="117"/>
      <c r="CN101" s="196"/>
      <c r="CO101" s="117"/>
      <c r="CP101" s="196"/>
      <c r="CQ101" s="117"/>
      <c r="CR101" s="196"/>
      <c r="CS101" s="117"/>
      <c r="CT101" s="196"/>
      <c r="CU101" s="117"/>
      <c r="CV101" s="196"/>
      <c r="CW101" s="117"/>
      <c r="CX101" s="196"/>
      <c r="CY101" s="117"/>
      <c r="CZ101" s="196"/>
      <c r="DA101" s="117"/>
      <c r="DB101" s="196"/>
      <c r="DC101" s="117"/>
      <c r="DD101" s="196"/>
      <c r="DE101" s="117"/>
      <c r="DF101" s="196"/>
      <c r="DG101" s="117"/>
      <c r="DH101" s="196"/>
      <c r="DI101" s="117"/>
      <c r="DJ101" s="196"/>
      <c r="DK101" s="117"/>
      <c r="DL101" s="196"/>
      <c r="DM101" s="117"/>
      <c r="DN101" s="196"/>
      <c r="DO101" s="117"/>
      <c r="DP101" s="196"/>
      <c r="DQ101" s="117"/>
      <c r="DR101" s="196"/>
      <c r="DS101" s="117"/>
      <c r="DT101" s="196"/>
      <c r="DU101" s="117"/>
      <c r="DV101" s="196"/>
      <c r="DW101" s="117"/>
      <c r="DX101" s="196"/>
      <c r="DY101" s="117"/>
      <c r="DZ101" s="196"/>
      <c r="EA101" s="117"/>
      <c r="EB101" s="196"/>
      <c r="EC101" s="117"/>
      <c r="ED101" s="196"/>
      <c r="EE101" s="117"/>
      <c r="EF101" s="196"/>
      <c r="EG101" s="117"/>
      <c r="EH101" s="196"/>
      <c r="EI101" s="117"/>
      <c r="EL101" s="3" t="e">
        <f t="shared" si="19"/>
        <v>#N/A</v>
      </c>
      <c r="EM101" s="10" t="e">
        <f t="shared" si="20"/>
        <v>#N/A</v>
      </c>
      <c r="EO101" s="12">
        <f t="shared" si="17"/>
        <v>0</v>
      </c>
      <c r="EP101" s="10">
        <f t="shared" si="18"/>
        <v>0</v>
      </c>
    </row>
    <row r="102" spans="11:149" x14ac:dyDescent="0.25">
      <c r="K102" s="5">
        <f t="shared" si="21"/>
        <v>85</v>
      </c>
      <c r="L102" s="109"/>
      <c r="M102" s="112"/>
      <c r="N102" s="60"/>
      <c r="O102" s="115"/>
      <c r="P102" s="60">
        <f t="shared" si="22"/>
        <v>4.1999999999999931</v>
      </c>
      <c r="Q102" s="115">
        <f t="shared" si="15"/>
        <v>2.9111600000106574</v>
      </c>
      <c r="R102" s="60">
        <f t="shared" si="23"/>
        <v>4.1999999999999931</v>
      </c>
      <c r="S102" s="115">
        <f t="shared" si="16"/>
        <v>2.000000000013888</v>
      </c>
      <c r="T102" s="60"/>
      <c r="U102" s="115"/>
      <c r="V102" s="60"/>
      <c r="W102" s="115"/>
      <c r="X102" s="60"/>
      <c r="Y102" s="115"/>
      <c r="Z102" s="60"/>
      <c r="AA102" s="115"/>
      <c r="AB102" s="60"/>
      <c r="AC102" s="115"/>
      <c r="AD102" s="60"/>
      <c r="AE102" s="115"/>
      <c r="AF102" s="60"/>
      <c r="AG102" s="115"/>
      <c r="AH102" s="60"/>
      <c r="AI102" s="115"/>
      <c r="AJ102" s="60"/>
      <c r="AK102" s="115"/>
      <c r="AL102" s="60"/>
      <c r="AM102" s="115"/>
      <c r="AN102" s="196"/>
      <c r="AO102" s="117"/>
      <c r="AP102" s="196"/>
      <c r="AQ102" s="117"/>
      <c r="AR102" s="196"/>
      <c r="AS102" s="117"/>
      <c r="AT102" s="196"/>
      <c r="AU102" s="117"/>
      <c r="AV102" s="196"/>
      <c r="AW102" s="117"/>
      <c r="AX102" s="196"/>
      <c r="AY102" s="117"/>
      <c r="AZ102" s="196"/>
      <c r="BA102" s="117"/>
      <c r="BB102" s="196"/>
      <c r="BC102" s="117"/>
      <c r="BD102" s="196"/>
      <c r="BE102" s="117"/>
      <c r="BF102" s="196"/>
      <c r="BG102" s="117"/>
      <c r="BH102" s="196"/>
      <c r="BI102" s="117"/>
      <c r="BJ102" s="196"/>
      <c r="BK102" s="117"/>
      <c r="BL102" s="196"/>
      <c r="BM102" s="117"/>
      <c r="BN102" s="196"/>
      <c r="BO102" s="117"/>
      <c r="BP102" s="196"/>
      <c r="BQ102" s="117"/>
      <c r="BR102" s="196"/>
      <c r="BS102" s="117"/>
      <c r="BT102" s="196"/>
      <c r="BU102" s="117"/>
      <c r="BV102" s="196"/>
      <c r="BW102" s="117"/>
      <c r="BX102" s="196"/>
      <c r="BY102" s="117"/>
      <c r="BZ102" s="196"/>
      <c r="CA102" s="117"/>
      <c r="CB102" s="196"/>
      <c r="CC102" s="117"/>
      <c r="CD102" s="196"/>
      <c r="CE102" s="117"/>
      <c r="CF102" s="196"/>
      <c r="CG102" s="117"/>
      <c r="CH102" s="196"/>
      <c r="CI102" s="117"/>
      <c r="CJ102" s="196"/>
      <c r="CK102" s="117"/>
      <c r="CL102" s="196"/>
      <c r="CM102" s="117"/>
      <c r="CN102" s="196"/>
      <c r="CO102" s="117"/>
      <c r="CP102" s="196"/>
      <c r="CQ102" s="117"/>
      <c r="CR102" s="196"/>
      <c r="CS102" s="117"/>
      <c r="CT102" s="196"/>
      <c r="CU102" s="117"/>
      <c r="CV102" s="196"/>
      <c r="CW102" s="117"/>
      <c r="CX102" s="196"/>
      <c r="CY102" s="117"/>
      <c r="CZ102" s="196"/>
      <c r="DA102" s="117"/>
      <c r="DB102" s="196"/>
      <c r="DC102" s="117"/>
      <c r="DD102" s="196"/>
      <c r="DE102" s="117"/>
      <c r="DF102" s="196"/>
      <c r="DG102" s="117"/>
      <c r="DH102" s="196"/>
      <c r="DI102" s="117"/>
      <c r="DJ102" s="196"/>
      <c r="DK102" s="117"/>
      <c r="DL102" s="196"/>
      <c r="DM102" s="117"/>
      <c r="DN102" s="196"/>
      <c r="DO102" s="117"/>
      <c r="DP102" s="196"/>
      <c r="DQ102" s="117"/>
      <c r="DR102" s="196"/>
      <c r="DS102" s="117"/>
      <c r="DT102" s="196"/>
      <c r="DU102" s="117"/>
      <c r="DV102" s="196"/>
      <c r="DW102" s="117"/>
      <c r="DX102" s="196"/>
      <c r="DY102" s="117"/>
      <c r="DZ102" s="196"/>
      <c r="EA102" s="117"/>
      <c r="EB102" s="196"/>
      <c r="EC102" s="117"/>
      <c r="ED102" s="196"/>
      <c r="EE102" s="117"/>
      <c r="EF102" s="196"/>
      <c r="EG102" s="117"/>
      <c r="EH102" s="196"/>
      <c r="EI102" s="117"/>
      <c r="EL102" s="3" t="e">
        <f t="shared" si="19"/>
        <v>#N/A</v>
      </c>
      <c r="EM102" s="10" t="e">
        <f t="shared" si="20"/>
        <v>#N/A</v>
      </c>
      <c r="EO102" s="12">
        <f t="shared" si="17"/>
        <v>0</v>
      </c>
      <c r="EP102" s="10">
        <f t="shared" si="18"/>
        <v>0</v>
      </c>
    </row>
    <row r="103" spans="11:149" x14ac:dyDescent="0.25">
      <c r="K103" s="5">
        <f t="shared" si="21"/>
        <v>86</v>
      </c>
      <c r="L103" s="109"/>
      <c r="M103" s="112"/>
      <c r="N103" s="60"/>
      <c r="O103" s="115"/>
      <c r="P103" s="60">
        <f t="shared" si="22"/>
        <v>4.2499999999999929</v>
      </c>
      <c r="Q103" s="115">
        <f t="shared" si="15"/>
        <v>2.9111600000106574</v>
      </c>
      <c r="R103" s="60">
        <f t="shared" si="23"/>
        <v>4.2499999999999929</v>
      </c>
      <c r="S103" s="115">
        <f t="shared" si="16"/>
        <v>2.000000000013888</v>
      </c>
      <c r="T103" s="60"/>
      <c r="U103" s="115"/>
      <c r="V103" s="60"/>
      <c r="W103" s="115"/>
      <c r="X103" s="60"/>
      <c r="Y103" s="115"/>
      <c r="Z103" s="60"/>
      <c r="AA103" s="115"/>
      <c r="AB103" s="60"/>
      <c r="AC103" s="115"/>
      <c r="AD103" s="60"/>
      <c r="AE103" s="115"/>
      <c r="AF103" s="60"/>
      <c r="AG103" s="115"/>
      <c r="AH103" s="60"/>
      <c r="AI103" s="115"/>
      <c r="AJ103" s="60"/>
      <c r="AK103" s="115"/>
      <c r="AL103" s="60"/>
      <c r="AM103" s="115"/>
      <c r="AN103" s="196"/>
      <c r="AO103" s="117"/>
      <c r="AP103" s="196"/>
      <c r="AQ103" s="117"/>
      <c r="AR103" s="196"/>
      <c r="AS103" s="117"/>
      <c r="AT103" s="196"/>
      <c r="AU103" s="117"/>
      <c r="AV103" s="196"/>
      <c r="AW103" s="117"/>
      <c r="AX103" s="196"/>
      <c r="AY103" s="117"/>
      <c r="AZ103" s="196"/>
      <c r="BA103" s="117"/>
      <c r="BB103" s="196"/>
      <c r="BC103" s="117"/>
      <c r="BD103" s="196"/>
      <c r="BE103" s="117"/>
      <c r="BF103" s="196"/>
      <c r="BG103" s="117"/>
      <c r="BH103" s="196"/>
      <c r="BI103" s="117"/>
      <c r="BJ103" s="196"/>
      <c r="BK103" s="117"/>
      <c r="BL103" s="196"/>
      <c r="BM103" s="117"/>
      <c r="BN103" s="196"/>
      <c r="BO103" s="117"/>
      <c r="BP103" s="196"/>
      <c r="BQ103" s="117"/>
      <c r="BR103" s="196"/>
      <c r="BS103" s="117"/>
      <c r="BT103" s="196"/>
      <c r="BU103" s="117"/>
      <c r="BV103" s="196"/>
      <c r="BW103" s="117"/>
      <c r="BX103" s="196"/>
      <c r="BY103" s="117"/>
      <c r="BZ103" s="196"/>
      <c r="CA103" s="117"/>
      <c r="CB103" s="196"/>
      <c r="CC103" s="117"/>
      <c r="CD103" s="196"/>
      <c r="CE103" s="117"/>
      <c r="CF103" s="196"/>
      <c r="CG103" s="117"/>
      <c r="CH103" s="196"/>
      <c r="CI103" s="117"/>
      <c r="CJ103" s="196"/>
      <c r="CK103" s="117"/>
      <c r="CL103" s="196"/>
      <c r="CM103" s="117"/>
      <c r="CN103" s="196"/>
      <c r="CO103" s="117"/>
      <c r="CP103" s="196"/>
      <c r="CQ103" s="117"/>
      <c r="CR103" s="196"/>
      <c r="CS103" s="117"/>
      <c r="CT103" s="196"/>
      <c r="CU103" s="117"/>
      <c r="CV103" s="196"/>
      <c r="CW103" s="117"/>
      <c r="CX103" s="196"/>
      <c r="CY103" s="117"/>
      <c r="CZ103" s="196"/>
      <c r="DA103" s="117"/>
      <c r="DB103" s="196"/>
      <c r="DC103" s="117"/>
      <c r="DD103" s="196"/>
      <c r="DE103" s="117"/>
      <c r="DF103" s="196"/>
      <c r="DG103" s="117"/>
      <c r="DH103" s="196"/>
      <c r="DI103" s="117"/>
      <c r="DJ103" s="196"/>
      <c r="DK103" s="117"/>
      <c r="DL103" s="196"/>
      <c r="DM103" s="117"/>
      <c r="DN103" s="196"/>
      <c r="DO103" s="117"/>
      <c r="DP103" s="196"/>
      <c r="DQ103" s="117"/>
      <c r="DR103" s="196"/>
      <c r="DS103" s="117"/>
      <c r="DT103" s="196"/>
      <c r="DU103" s="117"/>
      <c r="DV103" s="196"/>
      <c r="DW103" s="117"/>
      <c r="DX103" s="196"/>
      <c r="DY103" s="117"/>
      <c r="DZ103" s="196"/>
      <c r="EA103" s="117"/>
      <c r="EB103" s="196"/>
      <c r="EC103" s="117"/>
      <c r="ED103" s="196"/>
      <c r="EE103" s="117"/>
      <c r="EF103" s="196"/>
      <c r="EG103" s="117"/>
      <c r="EH103" s="196"/>
      <c r="EI103" s="117"/>
      <c r="EL103" s="3" t="e">
        <f t="shared" si="19"/>
        <v>#N/A</v>
      </c>
      <c r="EM103" s="10" t="e">
        <f t="shared" si="20"/>
        <v>#N/A</v>
      </c>
      <c r="EO103" s="12">
        <f t="shared" si="17"/>
        <v>0</v>
      </c>
      <c r="EP103" s="10">
        <f t="shared" si="18"/>
        <v>0</v>
      </c>
    </row>
    <row r="104" spans="11:149" x14ac:dyDescent="0.25">
      <c r="K104" s="5">
        <f t="shared" si="21"/>
        <v>87</v>
      </c>
      <c r="L104" s="109"/>
      <c r="M104" s="112"/>
      <c r="N104" s="60"/>
      <c r="O104" s="115"/>
      <c r="P104" s="60">
        <f t="shared" si="22"/>
        <v>4.2999999999999927</v>
      </c>
      <c r="Q104" s="115">
        <f t="shared" si="15"/>
        <v>2.9111600000106574</v>
      </c>
      <c r="R104" s="60">
        <f t="shared" si="23"/>
        <v>4.2999999999999927</v>
      </c>
      <c r="S104" s="115">
        <f t="shared" si="16"/>
        <v>2.000000000013888</v>
      </c>
      <c r="T104" s="60"/>
      <c r="U104" s="115"/>
      <c r="V104" s="60"/>
      <c r="W104" s="115"/>
      <c r="X104" s="60"/>
      <c r="Y104" s="115"/>
      <c r="Z104" s="60"/>
      <c r="AA104" s="115"/>
      <c r="AB104" s="60"/>
      <c r="AC104" s="115"/>
      <c r="AD104" s="60"/>
      <c r="AE104" s="115"/>
      <c r="AF104" s="60"/>
      <c r="AG104" s="115"/>
      <c r="AH104" s="60"/>
      <c r="AI104" s="115"/>
      <c r="AJ104" s="60"/>
      <c r="AK104" s="115"/>
      <c r="AL104" s="60"/>
      <c r="AM104" s="115"/>
      <c r="AN104" s="196"/>
      <c r="AO104" s="117"/>
      <c r="AP104" s="196"/>
      <c r="AQ104" s="117"/>
      <c r="AR104" s="196"/>
      <c r="AS104" s="117"/>
      <c r="AT104" s="196"/>
      <c r="AU104" s="117"/>
      <c r="AV104" s="196"/>
      <c r="AW104" s="117"/>
      <c r="AX104" s="196"/>
      <c r="AY104" s="117"/>
      <c r="AZ104" s="196"/>
      <c r="BA104" s="117"/>
      <c r="BB104" s="196"/>
      <c r="BC104" s="117"/>
      <c r="BD104" s="196"/>
      <c r="BE104" s="117"/>
      <c r="BF104" s="196"/>
      <c r="BG104" s="117"/>
      <c r="BH104" s="196"/>
      <c r="BI104" s="117"/>
      <c r="BJ104" s="196"/>
      <c r="BK104" s="117"/>
      <c r="BL104" s="196"/>
      <c r="BM104" s="117"/>
      <c r="BN104" s="196"/>
      <c r="BO104" s="117"/>
      <c r="BP104" s="196"/>
      <c r="BQ104" s="117"/>
      <c r="BR104" s="196"/>
      <c r="BS104" s="117"/>
      <c r="BT104" s="196"/>
      <c r="BU104" s="117"/>
      <c r="BV104" s="196"/>
      <c r="BW104" s="117"/>
      <c r="BX104" s="196"/>
      <c r="BY104" s="117"/>
      <c r="BZ104" s="196"/>
      <c r="CA104" s="117"/>
      <c r="CB104" s="196"/>
      <c r="CC104" s="117"/>
      <c r="CD104" s="196"/>
      <c r="CE104" s="117"/>
      <c r="CF104" s="196"/>
      <c r="CG104" s="117"/>
      <c r="CH104" s="196"/>
      <c r="CI104" s="117"/>
      <c r="CJ104" s="196"/>
      <c r="CK104" s="117"/>
      <c r="CL104" s="196"/>
      <c r="CM104" s="117"/>
      <c r="CN104" s="196"/>
      <c r="CO104" s="117"/>
      <c r="CP104" s="196"/>
      <c r="CQ104" s="117"/>
      <c r="CR104" s="196"/>
      <c r="CS104" s="117"/>
      <c r="CT104" s="196"/>
      <c r="CU104" s="117"/>
      <c r="CV104" s="196"/>
      <c r="CW104" s="117"/>
      <c r="CX104" s="196"/>
      <c r="CY104" s="117"/>
      <c r="CZ104" s="196"/>
      <c r="DA104" s="117"/>
      <c r="DB104" s="196"/>
      <c r="DC104" s="117"/>
      <c r="DD104" s="196"/>
      <c r="DE104" s="117"/>
      <c r="DF104" s="196"/>
      <c r="DG104" s="117"/>
      <c r="DH104" s="196"/>
      <c r="DI104" s="117"/>
      <c r="DJ104" s="196"/>
      <c r="DK104" s="117"/>
      <c r="DL104" s="196"/>
      <c r="DM104" s="117"/>
      <c r="DN104" s="196"/>
      <c r="DO104" s="117"/>
      <c r="DP104" s="196"/>
      <c r="DQ104" s="117"/>
      <c r="DR104" s="196"/>
      <c r="DS104" s="117"/>
      <c r="DT104" s="196"/>
      <c r="DU104" s="117"/>
      <c r="DV104" s="196"/>
      <c r="DW104" s="117"/>
      <c r="DX104" s="196"/>
      <c r="DY104" s="117"/>
      <c r="DZ104" s="196"/>
      <c r="EA104" s="117"/>
      <c r="EB104" s="196"/>
      <c r="EC104" s="117"/>
      <c r="ED104" s="196"/>
      <c r="EE104" s="117"/>
      <c r="EF104" s="196"/>
      <c r="EG104" s="117"/>
      <c r="EH104" s="196"/>
      <c r="EI104" s="117"/>
      <c r="EL104" s="3" t="e">
        <f t="shared" si="19"/>
        <v>#N/A</v>
      </c>
      <c r="EM104" s="10" t="e">
        <f t="shared" si="20"/>
        <v>#N/A</v>
      </c>
      <c r="EO104" s="12">
        <f t="shared" si="17"/>
        <v>0</v>
      </c>
      <c r="EP104" s="10">
        <f t="shared" si="18"/>
        <v>0</v>
      </c>
    </row>
    <row r="105" spans="11:149" x14ac:dyDescent="0.25">
      <c r="K105" s="5">
        <f t="shared" si="21"/>
        <v>88</v>
      </c>
      <c r="L105" s="109"/>
      <c r="M105" s="112"/>
      <c r="N105" s="60"/>
      <c r="O105" s="115"/>
      <c r="P105" s="60">
        <f t="shared" si="22"/>
        <v>4.3499999999999925</v>
      </c>
      <c r="Q105" s="115">
        <f t="shared" si="15"/>
        <v>2.9111600000106574</v>
      </c>
      <c r="R105" s="60">
        <f t="shared" si="23"/>
        <v>4.3499999999999925</v>
      </c>
      <c r="S105" s="115">
        <f t="shared" si="16"/>
        <v>2.000000000013888</v>
      </c>
      <c r="T105" s="60"/>
      <c r="U105" s="115"/>
      <c r="V105" s="60"/>
      <c r="W105" s="115"/>
      <c r="X105" s="60"/>
      <c r="Y105" s="115"/>
      <c r="Z105" s="60"/>
      <c r="AA105" s="115"/>
      <c r="AB105" s="60"/>
      <c r="AC105" s="115"/>
      <c r="AD105" s="60"/>
      <c r="AE105" s="115"/>
      <c r="AF105" s="60"/>
      <c r="AG105" s="115"/>
      <c r="AH105" s="60"/>
      <c r="AI105" s="115"/>
      <c r="AJ105" s="60"/>
      <c r="AK105" s="115"/>
      <c r="AL105" s="60"/>
      <c r="AM105" s="115"/>
      <c r="AN105" s="196"/>
      <c r="AO105" s="117"/>
      <c r="AP105" s="196"/>
      <c r="AQ105" s="117"/>
      <c r="AR105" s="196"/>
      <c r="AS105" s="117"/>
      <c r="AT105" s="196"/>
      <c r="AU105" s="117"/>
      <c r="AV105" s="196"/>
      <c r="AW105" s="117"/>
      <c r="AX105" s="196"/>
      <c r="AY105" s="117"/>
      <c r="AZ105" s="196"/>
      <c r="BA105" s="117"/>
      <c r="BB105" s="196"/>
      <c r="BC105" s="117"/>
      <c r="BD105" s="196"/>
      <c r="BE105" s="117"/>
      <c r="BF105" s="196"/>
      <c r="BG105" s="117"/>
      <c r="BH105" s="196"/>
      <c r="BI105" s="117"/>
      <c r="BJ105" s="196"/>
      <c r="BK105" s="117"/>
      <c r="BL105" s="196"/>
      <c r="BM105" s="117"/>
      <c r="BN105" s="196"/>
      <c r="BO105" s="117"/>
      <c r="BP105" s="196"/>
      <c r="BQ105" s="117"/>
      <c r="BR105" s="196"/>
      <c r="BS105" s="117"/>
      <c r="BT105" s="196"/>
      <c r="BU105" s="117"/>
      <c r="BV105" s="196"/>
      <c r="BW105" s="117"/>
      <c r="BX105" s="196"/>
      <c r="BY105" s="117"/>
      <c r="BZ105" s="196"/>
      <c r="CA105" s="117"/>
      <c r="CB105" s="196"/>
      <c r="CC105" s="117"/>
      <c r="CD105" s="196"/>
      <c r="CE105" s="117"/>
      <c r="CF105" s="196"/>
      <c r="CG105" s="117"/>
      <c r="CH105" s="196"/>
      <c r="CI105" s="117"/>
      <c r="CJ105" s="196"/>
      <c r="CK105" s="117"/>
      <c r="CL105" s="196"/>
      <c r="CM105" s="117"/>
      <c r="CN105" s="196"/>
      <c r="CO105" s="117"/>
      <c r="CP105" s="196"/>
      <c r="CQ105" s="117"/>
      <c r="CR105" s="196"/>
      <c r="CS105" s="117"/>
      <c r="CT105" s="196"/>
      <c r="CU105" s="117"/>
      <c r="CV105" s="196"/>
      <c r="CW105" s="117"/>
      <c r="CX105" s="196"/>
      <c r="CY105" s="117"/>
      <c r="CZ105" s="196"/>
      <c r="DA105" s="117"/>
      <c r="DB105" s="196"/>
      <c r="DC105" s="117"/>
      <c r="DD105" s="196"/>
      <c r="DE105" s="117"/>
      <c r="DF105" s="196"/>
      <c r="DG105" s="117"/>
      <c r="DH105" s="196"/>
      <c r="DI105" s="117"/>
      <c r="DJ105" s="196"/>
      <c r="DK105" s="117"/>
      <c r="DL105" s="196"/>
      <c r="DM105" s="117"/>
      <c r="DN105" s="196"/>
      <c r="DO105" s="117"/>
      <c r="DP105" s="196"/>
      <c r="DQ105" s="117"/>
      <c r="DR105" s="196"/>
      <c r="DS105" s="117"/>
      <c r="DT105" s="196"/>
      <c r="DU105" s="117"/>
      <c r="DV105" s="196"/>
      <c r="DW105" s="117"/>
      <c r="DX105" s="196"/>
      <c r="DY105" s="117"/>
      <c r="DZ105" s="196"/>
      <c r="EA105" s="117"/>
      <c r="EB105" s="196"/>
      <c r="EC105" s="117"/>
      <c r="ED105" s="196"/>
      <c r="EE105" s="117"/>
      <c r="EF105" s="196"/>
      <c r="EG105" s="117"/>
      <c r="EH105" s="196"/>
      <c r="EI105" s="117"/>
      <c r="EL105" s="3" t="e">
        <f t="shared" si="19"/>
        <v>#N/A</v>
      </c>
      <c r="EM105" s="10" t="e">
        <f t="shared" si="20"/>
        <v>#N/A</v>
      </c>
      <c r="EO105" s="12">
        <f t="shared" si="17"/>
        <v>0</v>
      </c>
      <c r="EP105" s="10">
        <f t="shared" si="18"/>
        <v>0</v>
      </c>
    </row>
    <row r="106" spans="11:149" x14ac:dyDescent="0.25">
      <c r="K106" s="5">
        <f t="shared" si="21"/>
        <v>89</v>
      </c>
      <c r="L106" s="109"/>
      <c r="M106" s="112"/>
      <c r="N106" s="60"/>
      <c r="O106" s="115"/>
      <c r="P106" s="60">
        <f t="shared" si="22"/>
        <v>4.3999999999999924</v>
      </c>
      <c r="Q106" s="115">
        <f t="shared" si="15"/>
        <v>2.9111600000106574</v>
      </c>
      <c r="R106" s="60">
        <f t="shared" si="23"/>
        <v>4.3999999999999924</v>
      </c>
      <c r="S106" s="115">
        <f t="shared" si="16"/>
        <v>2.000000000013888</v>
      </c>
      <c r="T106" s="60"/>
      <c r="U106" s="115"/>
      <c r="V106" s="60"/>
      <c r="W106" s="115"/>
      <c r="X106" s="60"/>
      <c r="Y106" s="115"/>
      <c r="Z106" s="60"/>
      <c r="AA106" s="115"/>
      <c r="AB106" s="60"/>
      <c r="AC106" s="115"/>
      <c r="AD106" s="60"/>
      <c r="AE106" s="115"/>
      <c r="AF106" s="60"/>
      <c r="AG106" s="115"/>
      <c r="AH106" s="60"/>
      <c r="AI106" s="115"/>
      <c r="AJ106" s="60"/>
      <c r="AK106" s="115"/>
      <c r="AL106" s="60"/>
      <c r="AM106" s="115"/>
      <c r="AN106" s="196"/>
      <c r="AO106" s="117"/>
      <c r="AP106" s="196"/>
      <c r="AQ106" s="117"/>
      <c r="AR106" s="196"/>
      <c r="AS106" s="117"/>
      <c r="AT106" s="196"/>
      <c r="AU106" s="117"/>
      <c r="AV106" s="196"/>
      <c r="AW106" s="117"/>
      <c r="AX106" s="196"/>
      <c r="AY106" s="117"/>
      <c r="AZ106" s="196"/>
      <c r="BA106" s="117"/>
      <c r="BB106" s="196"/>
      <c r="BC106" s="117"/>
      <c r="BD106" s="196"/>
      <c r="BE106" s="117"/>
      <c r="BF106" s="196"/>
      <c r="BG106" s="117"/>
      <c r="BH106" s="196"/>
      <c r="BI106" s="117"/>
      <c r="BJ106" s="196"/>
      <c r="BK106" s="117"/>
      <c r="BL106" s="196"/>
      <c r="BM106" s="117"/>
      <c r="BN106" s="196"/>
      <c r="BO106" s="117"/>
      <c r="BP106" s="196"/>
      <c r="BQ106" s="117"/>
      <c r="BR106" s="196"/>
      <c r="BS106" s="117"/>
      <c r="BT106" s="196"/>
      <c r="BU106" s="117"/>
      <c r="BV106" s="196"/>
      <c r="BW106" s="117"/>
      <c r="BX106" s="196"/>
      <c r="BY106" s="117"/>
      <c r="BZ106" s="196"/>
      <c r="CA106" s="117"/>
      <c r="CB106" s="196"/>
      <c r="CC106" s="117"/>
      <c r="CD106" s="196"/>
      <c r="CE106" s="117"/>
      <c r="CF106" s="196"/>
      <c r="CG106" s="117"/>
      <c r="CH106" s="196"/>
      <c r="CI106" s="117"/>
      <c r="CJ106" s="196"/>
      <c r="CK106" s="117"/>
      <c r="CL106" s="196"/>
      <c r="CM106" s="117"/>
      <c r="CN106" s="196"/>
      <c r="CO106" s="117"/>
      <c r="CP106" s="196"/>
      <c r="CQ106" s="117"/>
      <c r="CR106" s="196"/>
      <c r="CS106" s="117"/>
      <c r="CT106" s="196"/>
      <c r="CU106" s="117"/>
      <c r="CV106" s="196"/>
      <c r="CW106" s="117"/>
      <c r="CX106" s="196"/>
      <c r="CY106" s="117"/>
      <c r="CZ106" s="196"/>
      <c r="DA106" s="117"/>
      <c r="DB106" s="196"/>
      <c r="DC106" s="117"/>
      <c r="DD106" s="196"/>
      <c r="DE106" s="117"/>
      <c r="DF106" s="196"/>
      <c r="DG106" s="117"/>
      <c r="DH106" s="196"/>
      <c r="DI106" s="117"/>
      <c r="DJ106" s="196"/>
      <c r="DK106" s="117"/>
      <c r="DL106" s="196"/>
      <c r="DM106" s="117"/>
      <c r="DN106" s="196"/>
      <c r="DO106" s="117"/>
      <c r="DP106" s="196"/>
      <c r="DQ106" s="117"/>
      <c r="DR106" s="196"/>
      <c r="DS106" s="117"/>
      <c r="DT106" s="196"/>
      <c r="DU106" s="117"/>
      <c r="DV106" s="196"/>
      <c r="DW106" s="117"/>
      <c r="DX106" s="196"/>
      <c r="DY106" s="117"/>
      <c r="DZ106" s="196"/>
      <c r="EA106" s="117"/>
      <c r="EB106" s="196"/>
      <c r="EC106" s="117"/>
      <c r="ED106" s="196"/>
      <c r="EE106" s="117"/>
      <c r="EF106" s="196"/>
      <c r="EG106" s="117"/>
      <c r="EH106" s="196"/>
      <c r="EI106" s="117"/>
      <c r="EL106" s="3" t="e">
        <f t="shared" si="19"/>
        <v>#N/A</v>
      </c>
      <c r="EM106" s="10" t="e">
        <f t="shared" si="20"/>
        <v>#N/A</v>
      </c>
      <c r="EO106" s="12">
        <f t="shared" si="17"/>
        <v>0</v>
      </c>
      <c r="EP106" s="10">
        <f t="shared" si="18"/>
        <v>0</v>
      </c>
    </row>
    <row r="107" spans="11:149" x14ac:dyDescent="0.25">
      <c r="K107" s="5">
        <f t="shared" si="21"/>
        <v>90</v>
      </c>
      <c r="L107" s="109"/>
      <c r="M107" s="112"/>
      <c r="N107" s="60"/>
      <c r="O107" s="115"/>
      <c r="P107" s="60">
        <f t="shared" si="22"/>
        <v>4.4499999999999922</v>
      </c>
      <c r="Q107" s="115">
        <f t="shared" si="15"/>
        <v>2.9111600000106574</v>
      </c>
      <c r="R107" s="60">
        <f t="shared" si="23"/>
        <v>4.4499999999999922</v>
      </c>
      <c r="S107" s="115">
        <f t="shared" si="16"/>
        <v>2.000000000013888</v>
      </c>
      <c r="T107" s="60"/>
      <c r="U107" s="115"/>
      <c r="V107" s="60"/>
      <c r="W107" s="115"/>
      <c r="X107" s="60"/>
      <c r="Y107" s="115"/>
      <c r="Z107" s="60"/>
      <c r="AA107" s="115"/>
      <c r="AB107" s="60"/>
      <c r="AC107" s="115"/>
      <c r="AD107" s="60"/>
      <c r="AE107" s="115"/>
      <c r="AF107" s="60"/>
      <c r="AG107" s="115"/>
      <c r="AH107" s="60"/>
      <c r="AI107" s="115"/>
      <c r="AJ107" s="60"/>
      <c r="AK107" s="115"/>
      <c r="AL107" s="60"/>
      <c r="AM107" s="115"/>
      <c r="AN107" s="196"/>
      <c r="AO107" s="117"/>
      <c r="AP107" s="196"/>
      <c r="AQ107" s="117"/>
      <c r="AR107" s="196"/>
      <c r="AS107" s="117"/>
      <c r="AT107" s="196"/>
      <c r="AU107" s="117"/>
      <c r="AV107" s="196"/>
      <c r="AW107" s="117"/>
      <c r="AX107" s="196"/>
      <c r="AY107" s="117"/>
      <c r="AZ107" s="196"/>
      <c r="BA107" s="117"/>
      <c r="BB107" s="196"/>
      <c r="BC107" s="117"/>
      <c r="BD107" s="196"/>
      <c r="BE107" s="117"/>
      <c r="BF107" s="196"/>
      <c r="BG107" s="117"/>
      <c r="BH107" s="196"/>
      <c r="BI107" s="117"/>
      <c r="BJ107" s="196"/>
      <c r="BK107" s="117"/>
      <c r="BL107" s="196"/>
      <c r="BM107" s="117"/>
      <c r="BN107" s="196"/>
      <c r="BO107" s="117"/>
      <c r="BP107" s="196"/>
      <c r="BQ107" s="117"/>
      <c r="BR107" s="196"/>
      <c r="BS107" s="117"/>
      <c r="BT107" s="196"/>
      <c r="BU107" s="117"/>
      <c r="BV107" s="196"/>
      <c r="BW107" s="117"/>
      <c r="BX107" s="196"/>
      <c r="BY107" s="117"/>
      <c r="BZ107" s="196"/>
      <c r="CA107" s="117"/>
      <c r="CB107" s="196"/>
      <c r="CC107" s="117"/>
      <c r="CD107" s="196"/>
      <c r="CE107" s="117"/>
      <c r="CF107" s="196"/>
      <c r="CG107" s="117"/>
      <c r="CH107" s="196"/>
      <c r="CI107" s="117"/>
      <c r="CJ107" s="196"/>
      <c r="CK107" s="117"/>
      <c r="CL107" s="196"/>
      <c r="CM107" s="117"/>
      <c r="CN107" s="196"/>
      <c r="CO107" s="117"/>
      <c r="CP107" s="196"/>
      <c r="CQ107" s="117"/>
      <c r="CR107" s="196"/>
      <c r="CS107" s="117"/>
      <c r="CT107" s="196"/>
      <c r="CU107" s="117"/>
      <c r="CV107" s="196"/>
      <c r="CW107" s="117"/>
      <c r="CX107" s="196"/>
      <c r="CY107" s="117"/>
      <c r="CZ107" s="196"/>
      <c r="DA107" s="117"/>
      <c r="DB107" s="196"/>
      <c r="DC107" s="117"/>
      <c r="DD107" s="196"/>
      <c r="DE107" s="117"/>
      <c r="DF107" s="196"/>
      <c r="DG107" s="117"/>
      <c r="DH107" s="196"/>
      <c r="DI107" s="117"/>
      <c r="DJ107" s="196"/>
      <c r="DK107" s="117"/>
      <c r="DL107" s="196"/>
      <c r="DM107" s="117"/>
      <c r="DN107" s="196"/>
      <c r="DO107" s="117"/>
      <c r="DP107" s="196"/>
      <c r="DQ107" s="117"/>
      <c r="DR107" s="196"/>
      <c r="DS107" s="117"/>
      <c r="DT107" s="196"/>
      <c r="DU107" s="117"/>
      <c r="DV107" s="196"/>
      <c r="DW107" s="117"/>
      <c r="DX107" s="196"/>
      <c r="DY107" s="117"/>
      <c r="DZ107" s="196"/>
      <c r="EA107" s="117"/>
      <c r="EB107" s="196"/>
      <c r="EC107" s="117"/>
      <c r="ED107" s="196"/>
      <c r="EE107" s="117"/>
      <c r="EF107" s="196"/>
      <c r="EG107" s="117"/>
      <c r="EH107" s="196"/>
      <c r="EI107" s="117"/>
      <c r="EL107" s="3" t="e">
        <f t="shared" si="19"/>
        <v>#N/A</v>
      </c>
      <c r="EM107" s="10" t="e">
        <f t="shared" si="20"/>
        <v>#N/A</v>
      </c>
      <c r="EO107" s="12">
        <f t="shared" si="17"/>
        <v>0</v>
      </c>
      <c r="EP107" s="10">
        <f t="shared" si="18"/>
        <v>0</v>
      </c>
    </row>
    <row r="108" spans="11:149" x14ac:dyDescent="0.25">
      <c r="K108" s="5">
        <f t="shared" si="21"/>
        <v>91</v>
      </c>
      <c r="L108" s="109"/>
      <c r="M108" s="112"/>
      <c r="N108" s="60"/>
      <c r="O108" s="115"/>
      <c r="P108" s="60">
        <f t="shared" si="22"/>
        <v>4.499999999999992</v>
      </c>
      <c r="Q108" s="115">
        <f t="shared" si="15"/>
        <v>2.9111600000106574</v>
      </c>
      <c r="R108" s="60">
        <f t="shared" si="23"/>
        <v>4.499999999999992</v>
      </c>
      <c r="S108" s="115">
        <f t="shared" si="16"/>
        <v>2.000000000013888</v>
      </c>
      <c r="T108" s="60"/>
      <c r="U108" s="115"/>
      <c r="V108" s="60"/>
      <c r="W108" s="115"/>
      <c r="X108" s="60"/>
      <c r="Y108" s="115"/>
      <c r="Z108" s="60"/>
      <c r="AA108" s="115"/>
      <c r="AB108" s="60"/>
      <c r="AC108" s="115"/>
      <c r="AD108" s="60"/>
      <c r="AE108" s="115"/>
      <c r="AF108" s="60"/>
      <c r="AG108" s="115"/>
      <c r="AH108" s="60"/>
      <c r="AI108" s="115"/>
      <c r="AJ108" s="60"/>
      <c r="AK108" s="115"/>
      <c r="AL108" s="60"/>
      <c r="AM108" s="115"/>
      <c r="AN108" s="196"/>
      <c r="AO108" s="117"/>
      <c r="AP108" s="196"/>
      <c r="AQ108" s="117"/>
      <c r="AR108" s="196"/>
      <c r="AS108" s="117"/>
      <c r="AT108" s="196"/>
      <c r="AU108" s="117"/>
      <c r="AV108" s="196"/>
      <c r="AW108" s="117"/>
      <c r="AX108" s="196"/>
      <c r="AY108" s="117"/>
      <c r="AZ108" s="196"/>
      <c r="BA108" s="117"/>
      <c r="BB108" s="196"/>
      <c r="BC108" s="117"/>
      <c r="BD108" s="196"/>
      <c r="BE108" s="117"/>
      <c r="BF108" s="196"/>
      <c r="BG108" s="117"/>
      <c r="BH108" s="196"/>
      <c r="BI108" s="117"/>
      <c r="BJ108" s="196"/>
      <c r="BK108" s="117"/>
      <c r="BL108" s="196"/>
      <c r="BM108" s="117"/>
      <c r="BN108" s="196"/>
      <c r="BO108" s="117"/>
      <c r="BP108" s="196"/>
      <c r="BQ108" s="117"/>
      <c r="BR108" s="196"/>
      <c r="BS108" s="117"/>
      <c r="BT108" s="196"/>
      <c r="BU108" s="117"/>
      <c r="BV108" s="196"/>
      <c r="BW108" s="117"/>
      <c r="BX108" s="196"/>
      <c r="BY108" s="117"/>
      <c r="BZ108" s="196"/>
      <c r="CA108" s="117"/>
      <c r="CB108" s="196"/>
      <c r="CC108" s="117"/>
      <c r="CD108" s="196"/>
      <c r="CE108" s="117"/>
      <c r="CF108" s="196"/>
      <c r="CG108" s="117"/>
      <c r="CH108" s="196"/>
      <c r="CI108" s="117"/>
      <c r="CJ108" s="196"/>
      <c r="CK108" s="117"/>
      <c r="CL108" s="196"/>
      <c r="CM108" s="117"/>
      <c r="CN108" s="196"/>
      <c r="CO108" s="117"/>
      <c r="CP108" s="196"/>
      <c r="CQ108" s="117"/>
      <c r="CR108" s="196"/>
      <c r="CS108" s="117"/>
      <c r="CT108" s="196"/>
      <c r="CU108" s="117"/>
      <c r="CV108" s="196"/>
      <c r="CW108" s="117"/>
      <c r="CX108" s="196"/>
      <c r="CY108" s="117"/>
      <c r="CZ108" s="196"/>
      <c r="DA108" s="117"/>
      <c r="DB108" s="196"/>
      <c r="DC108" s="117"/>
      <c r="DD108" s="196"/>
      <c r="DE108" s="117"/>
      <c r="DF108" s="196"/>
      <c r="DG108" s="117"/>
      <c r="DH108" s="196"/>
      <c r="DI108" s="117"/>
      <c r="DJ108" s="196"/>
      <c r="DK108" s="117"/>
      <c r="DL108" s="196"/>
      <c r="DM108" s="117"/>
      <c r="DN108" s="196"/>
      <c r="DO108" s="117"/>
      <c r="DP108" s="196"/>
      <c r="DQ108" s="117"/>
      <c r="DR108" s="196"/>
      <c r="DS108" s="117"/>
      <c r="DT108" s="196"/>
      <c r="DU108" s="117"/>
      <c r="DV108" s="196"/>
      <c r="DW108" s="117"/>
      <c r="DX108" s="196"/>
      <c r="DY108" s="117"/>
      <c r="DZ108" s="196"/>
      <c r="EA108" s="117"/>
      <c r="EB108" s="196"/>
      <c r="EC108" s="117"/>
      <c r="ED108" s="196"/>
      <c r="EE108" s="117"/>
      <c r="EF108" s="196"/>
      <c r="EG108" s="117"/>
      <c r="EH108" s="196"/>
      <c r="EI108" s="117"/>
      <c r="EL108" s="3" t="e">
        <f t="shared" si="19"/>
        <v>#N/A</v>
      </c>
      <c r="EM108" s="10" t="e">
        <f t="shared" si="20"/>
        <v>#N/A</v>
      </c>
      <c r="EO108" s="12">
        <f t="shared" si="17"/>
        <v>0</v>
      </c>
      <c r="EP108" s="10">
        <f t="shared" si="18"/>
        <v>0</v>
      </c>
    </row>
    <row r="109" spans="11:149" x14ac:dyDescent="0.25">
      <c r="K109" s="5">
        <f t="shared" si="21"/>
        <v>92</v>
      </c>
      <c r="L109" s="109"/>
      <c r="M109" s="112"/>
      <c r="N109" s="60"/>
      <c r="O109" s="115"/>
      <c r="P109" s="60">
        <f t="shared" si="22"/>
        <v>4.5499999999999918</v>
      </c>
      <c r="Q109" s="115">
        <f t="shared" si="15"/>
        <v>2.9111600000106574</v>
      </c>
      <c r="R109" s="60">
        <f t="shared" si="23"/>
        <v>4.5499999999999918</v>
      </c>
      <c r="S109" s="115">
        <f t="shared" si="16"/>
        <v>2.000000000013888</v>
      </c>
      <c r="T109" s="60"/>
      <c r="U109" s="115"/>
      <c r="V109" s="60"/>
      <c r="W109" s="115"/>
      <c r="X109" s="60"/>
      <c r="Y109" s="115"/>
      <c r="Z109" s="60"/>
      <c r="AA109" s="115"/>
      <c r="AB109" s="60"/>
      <c r="AC109" s="115"/>
      <c r="AD109" s="60"/>
      <c r="AE109" s="115"/>
      <c r="AF109" s="60"/>
      <c r="AG109" s="115"/>
      <c r="AH109" s="60"/>
      <c r="AI109" s="115"/>
      <c r="AJ109" s="60"/>
      <c r="AK109" s="115"/>
      <c r="AL109" s="60"/>
      <c r="AM109" s="115"/>
      <c r="AN109" s="196"/>
      <c r="AO109" s="117"/>
      <c r="AP109" s="196"/>
      <c r="AQ109" s="117"/>
      <c r="AR109" s="196"/>
      <c r="AS109" s="117"/>
      <c r="AT109" s="196"/>
      <c r="AU109" s="117"/>
      <c r="AV109" s="196"/>
      <c r="AW109" s="117"/>
      <c r="AX109" s="196"/>
      <c r="AY109" s="117"/>
      <c r="AZ109" s="196"/>
      <c r="BA109" s="117"/>
      <c r="BB109" s="196"/>
      <c r="BC109" s="117"/>
      <c r="BD109" s="196"/>
      <c r="BE109" s="117"/>
      <c r="BF109" s="196"/>
      <c r="BG109" s="117"/>
      <c r="BH109" s="196"/>
      <c r="BI109" s="117"/>
      <c r="BJ109" s="196"/>
      <c r="BK109" s="117"/>
      <c r="BL109" s="196"/>
      <c r="BM109" s="117"/>
      <c r="BN109" s="196"/>
      <c r="BO109" s="117"/>
      <c r="BP109" s="196"/>
      <c r="BQ109" s="117"/>
      <c r="BR109" s="196"/>
      <c r="BS109" s="117"/>
      <c r="BT109" s="196"/>
      <c r="BU109" s="117"/>
      <c r="BV109" s="196"/>
      <c r="BW109" s="117"/>
      <c r="BX109" s="196"/>
      <c r="BY109" s="117"/>
      <c r="BZ109" s="196"/>
      <c r="CA109" s="117"/>
      <c r="CB109" s="196"/>
      <c r="CC109" s="117"/>
      <c r="CD109" s="196"/>
      <c r="CE109" s="117"/>
      <c r="CF109" s="196"/>
      <c r="CG109" s="117"/>
      <c r="CH109" s="196"/>
      <c r="CI109" s="117"/>
      <c r="CJ109" s="196"/>
      <c r="CK109" s="117"/>
      <c r="CL109" s="196"/>
      <c r="CM109" s="117"/>
      <c r="CN109" s="196"/>
      <c r="CO109" s="117"/>
      <c r="CP109" s="196"/>
      <c r="CQ109" s="117"/>
      <c r="CR109" s="196"/>
      <c r="CS109" s="117"/>
      <c r="CT109" s="196"/>
      <c r="CU109" s="117"/>
      <c r="CV109" s="196"/>
      <c r="CW109" s="117"/>
      <c r="CX109" s="196"/>
      <c r="CY109" s="117"/>
      <c r="CZ109" s="196"/>
      <c r="DA109" s="117"/>
      <c r="DB109" s="196"/>
      <c r="DC109" s="117"/>
      <c r="DD109" s="196"/>
      <c r="DE109" s="117"/>
      <c r="DF109" s="196"/>
      <c r="DG109" s="117"/>
      <c r="DH109" s="196"/>
      <c r="DI109" s="117"/>
      <c r="DJ109" s="196"/>
      <c r="DK109" s="117"/>
      <c r="DL109" s="196"/>
      <c r="DM109" s="117"/>
      <c r="DN109" s="196"/>
      <c r="DO109" s="117"/>
      <c r="DP109" s="196"/>
      <c r="DQ109" s="117"/>
      <c r="DR109" s="196"/>
      <c r="DS109" s="117"/>
      <c r="DT109" s="196"/>
      <c r="DU109" s="117"/>
      <c r="DV109" s="196"/>
      <c r="DW109" s="117"/>
      <c r="DX109" s="196"/>
      <c r="DY109" s="117"/>
      <c r="DZ109" s="196"/>
      <c r="EA109" s="117"/>
      <c r="EB109" s="196"/>
      <c r="EC109" s="117"/>
      <c r="ED109" s="196"/>
      <c r="EE109" s="117"/>
      <c r="EF109" s="196"/>
      <c r="EG109" s="117"/>
      <c r="EH109" s="196"/>
      <c r="EI109" s="117"/>
      <c r="EL109" s="3" t="e">
        <f t="shared" si="19"/>
        <v>#N/A</v>
      </c>
      <c r="EM109" s="10" t="e">
        <f t="shared" si="20"/>
        <v>#N/A</v>
      </c>
      <c r="EO109" s="12">
        <f t="shared" si="17"/>
        <v>0</v>
      </c>
      <c r="EP109" s="10">
        <f t="shared" si="18"/>
        <v>0</v>
      </c>
    </row>
    <row r="110" spans="11:149" x14ac:dyDescent="0.25">
      <c r="K110" s="5">
        <f t="shared" si="21"/>
        <v>93</v>
      </c>
      <c r="L110" s="109"/>
      <c r="M110" s="112"/>
      <c r="N110" s="60"/>
      <c r="O110" s="115"/>
      <c r="P110" s="60">
        <f t="shared" si="22"/>
        <v>4.5999999999999917</v>
      </c>
      <c r="Q110" s="115">
        <f t="shared" si="15"/>
        <v>2.9111600000106574</v>
      </c>
      <c r="R110" s="60">
        <f t="shared" si="23"/>
        <v>4.5999999999999917</v>
      </c>
      <c r="S110" s="115">
        <f t="shared" si="16"/>
        <v>2.000000000013888</v>
      </c>
      <c r="T110" s="60"/>
      <c r="U110" s="115"/>
      <c r="V110" s="60"/>
      <c r="W110" s="115"/>
      <c r="X110" s="60"/>
      <c r="Y110" s="115"/>
      <c r="Z110" s="60"/>
      <c r="AA110" s="115"/>
      <c r="AB110" s="60"/>
      <c r="AC110" s="115"/>
      <c r="AD110" s="60"/>
      <c r="AE110" s="115"/>
      <c r="AF110" s="60"/>
      <c r="AG110" s="115"/>
      <c r="AH110" s="60"/>
      <c r="AI110" s="115"/>
      <c r="AJ110" s="60"/>
      <c r="AK110" s="115"/>
      <c r="AL110" s="60"/>
      <c r="AM110" s="115"/>
      <c r="AN110" s="196"/>
      <c r="AO110" s="117"/>
      <c r="AP110" s="196"/>
      <c r="AQ110" s="117"/>
      <c r="AR110" s="196"/>
      <c r="AS110" s="117"/>
      <c r="AT110" s="196"/>
      <c r="AU110" s="117"/>
      <c r="AV110" s="196"/>
      <c r="AW110" s="117"/>
      <c r="AX110" s="196"/>
      <c r="AY110" s="117"/>
      <c r="AZ110" s="196"/>
      <c r="BA110" s="117"/>
      <c r="BB110" s="196"/>
      <c r="BC110" s="117"/>
      <c r="BD110" s="196"/>
      <c r="BE110" s="117"/>
      <c r="BF110" s="196"/>
      <c r="BG110" s="117"/>
      <c r="BH110" s="196"/>
      <c r="BI110" s="117"/>
      <c r="BJ110" s="196"/>
      <c r="BK110" s="117"/>
      <c r="BL110" s="196"/>
      <c r="BM110" s="117"/>
      <c r="BN110" s="196"/>
      <c r="BO110" s="117"/>
      <c r="BP110" s="196"/>
      <c r="BQ110" s="117"/>
      <c r="BR110" s="196"/>
      <c r="BS110" s="117"/>
      <c r="BT110" s="196"/>
      <c r="BU110" s="117"/>
      <c r="BV110" s="196"/>
      <c r="BW110" s="117"/>
      <c r="BX110" s="196"/>
      <c r="BY110" s="117"/>
      <c r="BZ110" s="196"/>
      <c r="CA110" s="117"/>
      <c r="CB110" s="196"/>
      <c r="CC110" s="117"/>
      <c r="CD110" s="196"/>
      <c r="CE110" s="117"/>
      <c r="CF110" s="196"/>
      <c r="CG110" s="117"/>
      <c r="CH110" s="196"/>
      <c r="CI110" s="117"/>
      <c r="CJ110" s="196"/>
      <c r="CK110" s="117"/>
      <c r="CL110" s="196"/>
      <c r="CM110" s="117"/>
      <c r="CN110" s="196"/>
      <c r="CO110" s="117"/>
      <c r="CP110" s="196"/>
      <c r="CQ110" s="117"/>
      <c r="CR110" s="196"/>
      <c r="CS110" s="117"/>
      <c r="CT110" s="196"/>
      <c r="CU110" s="117"/>
      <c r="CV110" s="196"/>
      <c r="CW110" s="117"/>
      <c r="CX110" s="196"/>
      <c r="CY110" s="117"/>
      <c r="CZ110" s="196"/>
      <c r="DA110" s="117"/>
      <c r="DB110" s="196"/>
      <c r="DC110" s="117"/>
      <c r="DD110" s="196"/>
      <c r="DE110" s="117"/>
      <c r="DF110" s="196"/>
      <c r="DG110" s="117"/>
      <c r="DH110" s="196"/>
      <c r="DI110" s="117"/>
      <c r="DJ110" s="196"/>
      <c r="DK110" s="117"/>
      <c r="DL110" s="196"/>
      <c r="DM110" s="117"/>
      <c r="DN110" s="196"/>
      <c r="DO110" s="117"/>
      <c r="DP110" s="196"/>
      <c r="DQ110" s="117"/>
      <c r="DR110" s="196"/>
      <c r="DS110" s="117"/>
      <c r="DT110" s="196"/>
      <c r="DU110" s="117"/>
      <c r="DV110" s="196"/>
      <c r="DW110" s="117"/>
      <c r="DX110" s="196"/>
      <c r="DY110" s="117"/>
      <c r="DZ110" s="196"/>
      <c r="EA110" s="117"/>
      <c r="EB110" s="196"/>
      <c r="EC110" s="117"/>
      <c r="ED110" s="196"/>
      <c r="EE110" s="117"/>
      <c r="EF110" s="196"/>
      <c r="EG110" s="117"/>
      <c r="EH110" s="196"/>
      <c r="EI110" s="117"/>
      <c r="EL110" s="3" t="e">
        <f t="shared" si="19"/>
        <v>#N/A</v>
      </c>
      <c r="EM110" s="10" t="e">
        <f t="shared" si="20"/>
        <v>#N/A</v>
      </c>
      <c r="EO110" s="12">
        <f t="shared" si="17"/>
        <v>0</v>
      </c>
      <c r="EP110" s="10">
        <f t="shared" si="18"/>
        <v>0</v>
      </c>
    </row>
    <row r="111" spans="11:149" x14ac:dyDescent="0.25">
      <c r="K111" s="5">
        <f t="shared" si="21"/>
        <v>94</v>
      </c>
      <c r="L111" s="109"/>
      <c r="M111" s="112"/>
      <c r="N111" s="60"/>
      <c r="O111" s="115"/>
      <c r="P111" s="60">
        <f t="shared" si="22"/>
        <v>4.6499999999999915</v>
      </c>
      <c r="Q111" s="115">
        <f t="shared" si="15"/>
        <v>2.9111600000106574</v>
      </c>
      <c r="R111" s="60">
        <f t="shared" si="23"/>
        <v>4.6499999999999915</v>
      </c>
      <c r="S111" s="115">
        <f t="shared" si="16"/>
        <v>2.000000000013888</v>
      </c>
      <c r="T111" s="60"/>
      <c r="U111" s="115"/>
      <c r="V111" s="60"/>
      <c r="W111" s="115"/>
      <c r="X111" s="60"/>
      <c r="Y111" s="115"/>
      <c r="Z111" s="60"/>
      <c r="AA111" s="115"/>
      <c r="AB111" s="60"/>
      <c r="AC111" s="115"/>
      <c r="AD111" s="60"/>
      <c r="AE111" s="115"/>
      <c r="AF111" s="60"/>
      <c r="AG111" s="115"/>
      <c r="AH111" s="60"/>
      <c r="AI111" s="115"/>
      <c r="AJ111" s="60"/>
      <c r="AK111" s="115"/>
      <c r="AL111" s="60"/>
      <c r="AM111" s="115"/>
      <c r="AN111" s="196"/>
      <c r="AO111" s="117"/>
      <c r="AP111" s="196"/>
      <c r="AQ111" s="117"/>
      <c r="AR111" s="196"/>
      <c r="AS111" s="117"/>
      <c r="AT111" s="196"/>
      <c r="AU111" s="117"/>
      <c r="AV111" s="196"/>
      <c r="AW111" s="117"/>
      <c r="AX111" s="196"/>
      <c r="AY111" s="117"/>
      <c r="AZ111" s="196"/>
      <c r="BA111" s="117"/>
      <c r="BB111" s="196"/>
      <c r="BC111" s="117"/>
      <c r="BD111" s="196"/>
      <c r="BE111" s="117"/>
      <c r="BF111" s="196"/>
      <c r="BG111" s="117"/>
      <c r="BH111" s="196"/>
      <c r="BI111" s="117"/>
      <c r="BJ111" s="196"/>
      <c r="BK111" s="117"/>
      <c r="BL111" s="196"/>
      <c r="BM111" s="117"/>
      <c r="BN111" s="196"/>
      <c r="BO111" s="117"/>
      <c r="BP111" s="196"/>
      <c r="BQ111" s="117"/>
      <c r="BR111" s="196"/>
      <c r="BS111" s="117"/>
      <c r="BT111" s="196"/>
      <c r="BU111" s="117"/>
      <c r="BV111" s="196"/>
      <c r="BW111" s="117"/>
      <c r="BX111" s="196"/>
      <c r="BY111" s="117"/>
      <c r="BZ111" s="196"/>
      <c r="CA111" s="117"/>
      <c r="CB111" s="196"/>
      <c r="CC111" s="117"/>
      <c r="CD111" s="196"/>
      <c r="CE111" s="117"/>
      <c r="CF111" s="196"/>
      <c r="CG111" s="117"/>
      <c r="CH111" s="196"/>
      <c r="CI111" s="117"/>
      <c r="CJ111" s="196"/>
      <c r="CK111" s="117"/>
      <c r="CL111" s="196"/>
      <c r="CM111" s="117"/>
      <c r="CN111" s="196"/>
      <c r="CO111" s="117"/>
      <c r="CP111" s="196"/>
      <c r="CQ111" s="117"/>
      <c r="CR111" s="196"/>
      <c r="CS111" s="117"/>
      <c r="CT111" s="196"/>
      <c r="CU111" s="117"/>
      <c r="CV111" s="196"/>
      <c r="CW111" s="117"/>
      <c r="CX111" s="196"/>
      <c r="CY111" s="117"/>
      <c r="CZ111" s="196"/>
      <c r="DA111" s="117"/>
      <c r="DB111" s="196"/>
      <c r="DC111" s="117"/>
      <c r="DD111" s="196"/>
      <c r="DE111" s="117"/>
      <c r="DF111" s="196"/>
      <c r="DG111" s="117"/>
      <c r="DH111" s="196"/>
      <c r="DI111" s="117"/>
      <c r="DJ111" s="196"/>
      <c r="DK111" s="117"/>
      <c r="DL111" s="196"/>
      <c r="DM111" s="117"/>
      <c r="DN111" s="196"/>
      <c r="DO111" s="117"/>
      <c r="DP111" s="196"/>
      <c r="DQ111" s="117"/>
      <c r="DR111" s="196"/>
      <c r="DS111" s="117"/>
      <c r="DT111" s="196"/>
      <c r="DU111" s="117"/>
      <c r="DV111" s="196"/>
      <c r="DW111" s="117"/>
      <c r="DX111" s="196"/>
      <c r="DY111" s="117"/>
      <c r="DZ111" s="196"/>
      <c r="EA111" s="117"/>
      <c r="EB111" s="196"/>
      <c r="EC111" s="117"/>
      <c r="ED111" s="196"/>
      <c r="EE111" s="117"/>
      <c r="EF111" s="196"/>
      <c r="EG111" s="117"/>
      <c r="EH111" s="196"/>
      <c r="EI111" s="117"/>
      <c r="EL111" s="3" t="e">
        <f t="shared" si="19"/>
        <v>#N/A</v>
      </c>
      <c r="EM111" s="10" t="e">
        <f t="shared" si="20"/>
        <v>#N/A</v>
      </c>
      <c r="EO111" s="12">
        <f t="shared" si="17"/>
        <v>0</v>
      </c>
      <c r="EP111" s="10">
        <f t="shared" si="18"/>
        <v>0</v>
      </c>
    </row>
    <row r="112" spans="11:149" x14ac:dyDescent="0.25">
      <c r="K112" s="5">
        <f t="shared" si="21"/>
        <v>95</v>
      </c>
      <c r="L112" s="109"/>
      <c r="M112" s="112"/>
      <c r="N112" s="60"/>
      <c r="O112" s="115"/>
      <c r="P112" s="60">
        <f t="shared" si="22"/>
        <v>4.6999999999999913</v>
      </c>
      <c r="Q112" s="115">
        <f t="shared" si="15"/>
        <v>2.9111600000106574</v>
      </c>
      <c r="R112" s="60">
        <f t="shared" si="23"/>
        <v>4.6999999999999913</v>
      </c>
      <c r="S112" s="115">
        <f t="shared" si="16"/>
        <v>2.000000000013888</v>
      </c>
      <c r="T112" s="60"/>
      <c r="U112" s="115"/>
      <c r="V112" s="60"/>
      <c r="W112" s="115"/>
      <c r="X112" s="60"/>
      <c r="Y112" s="115"/>
      <c r="Z112" s="60"/>
      <c r="AA112" s="115"/>
      <c r="AB112" s="60"/>
      <c r="AC112" s="115"/>
      <c r="AD112" s="60"/>
      <c r="AE112" s="115"/>
      <c r="AF112" s="60"/>
      <c r="AG112" s="115"/>
      <c r="AH112" s="60"/>
      <c r="AI112" s="115"/>
      <c r="AJ112" s="60"/>
      <c r="AK112" s="115"/>
      <c r="AL112" s="60"/>
      <c r="AM112" s="115"/>
      <c r="AN112" s="196"/>
      <c r="AO112" s="117"/>
      <c r="AP112" s="196"/>
      <c r="AQ112" s="117"/>
      <c r="AR112" s="196"/>
      <c r="AS112" s="117"/>
      <c r="AT112" s="196"/>
      <c r="AU112" s="117"/>
      <c r="AV112" s="196"/>
      <c r="AW112" s="117"/>
      <c r="AX112" s="196"/>
      <c r="AY112" s="117"/>
      <c r="AZ112" s="196"/>
      <c r="BA112" s="117"/>
      <c r="BB112" s="196"/>
      <c r="BC112" s="117"/>
      <c r="BD112" s="196"/>
      <c r="BE112" s="117"/>
      <c r="BF112" s="196"/>
      <c r="BG112" s="117"/>
      <c r="BH112" s="196"/>
      <c r="BI112" s="117"/>
      <c r="BJ112" s="196"/>
      <c r="BK112" s="117"/>
      <c r="BL112" s="196"/>
      <c r="BM112" s="117"/>
      <c r="BN112" s="196"/>
      <c r="BO112" s="117"/>
      <c r="BP112" s="196"/>
      <c r="BQ112" s="117"/>
      <c r="BR112" s="196"/>
      <c r="BS112" s="117"/>
      <c r="BT112" s="196"/>
      <c r="BU112" s="117"/>
      <c r="BV112" s="196"/>
      <c r="BW112" s="117"/>
      <c r="BX112" s="196"/>
      <c r="BY112" s="117"/>
      <c r="BZ112" s="196"/>
      <c r="CA112" s="117"/>
      <c r="CB112" s="196"/>
      <c r="CC112" s="117"/>
      <c r="CD112" s="196"/>
      <c r="CE112" s="117"/>
      <c r="CF112" s="196"/>
      <c r="CG112" s="117"/>
      <c r="CH112" s="196"/>
      <c r="CI112" s="117"/>
      <c r="CJ112" s="196"/>
      <c r="CK112" s="117"/>
      <c r="CL112" s="196"/>
      <c r="CM112" s="117"/>
      <c r="CN112" s="196"/>
      <c r="CO112" s="117"/>
      <c r="CP112" s="196"/>
      <c r="CQ112" s="117"/>
      <c r="CR112" s="196"/>
      <c r="CS112" s="117"/>
      <c r="CT112" s="196"/>
      <c r="CU112" s="117"/>
      <c r="CV112" s="196"/>
      <c r="CW112" s="117"/>
      <c r="CX112" s="196"/>
      <c r="CY112" s="117"/>
      <c r="CZ112" s="196"/>
      <c r="DA112" s="117"/>
      <c r="DB112" s="196"/>
      <c r="DC112" s="117"/>
      <c r="DD112" s="196"/>
      <c r="DE112" s="117"/>
      <c r="DF112" s="196"/>
      <c r="DG112" s="117"/>
      <c r="DH112" s="196"/>
      <c r="DI112" s="117"/>
      <c r="DJ112" s="196"/>
      <c r="DK112" s="117"/>
      <c r="DL112" s="196"/>
      <c r="DM112" s="117"/>
      <c r="DN112" s="196"/>
      <c r="DO112" s="117"/>
      <c r="DP112" s="196"/>
      <c r="DQ112" s="117"/>
      <c r="DR112" s="196"/>
      <c r="DS112" s="117"/>
      <c r="DT112" s="196"/>
      <c r="DU112" s="117"/>
      <c r="DV112" s="196"/>
      <c r="DW112" s="117"/>
      <c r="DX112" s="196"/>
      <c r="DY112" s="117"/>
      <c r="DZ112" s="196"/>
      <c r="EA112" s="117"/>
      <c r="EB112" s="196"/>
      <c r="EC112" s="117"/>
      <c r="ED112" s="196"/>
      <c r="EE112" s="117"/>
      <c r="EF112" s="196"/>
      <c r="EG112" s="117"/>
      <c r="EH112" s="196"/>
      <c r="EI112" s="117"/>
      <c r="EL112" s="3" t="e">
        <f t="shared" si="19"/>
        <v>#N/A</v>
      </c>
      <c r="EM112" s="10" t="e">
        <f t="shared" si="20"/>
        <v>#N/A</v>
      </c>
      <c r="EO112" s="12">
        <f t="shared" si="17"/>
        <v>0</v>
      </c>
      <c r="EP112" s="10">
        <f t="shared" si="18"/>
        <v>0</v>
      </c>
    </row>
    <row r="113" spans="11:146" x14ac:dyDescent="0.25">
      <c r="K113" s="5">
        <f t="shared" si="21"/>
        <v>96</v>
      </c>
      <c r="L113" s="109"/>
      <c r="M113" s="112"/>
      <c r="N113" s="60"/>
      <c r="O113" s="115"/>
      <c r="P113" s="60">
        <f t="shared" si="22"/>
        <v>4.7499999999999911</v>
      </c>
      <c r="Q113" s="115">
        <f t="shared" si="15"/>
        <v>2.9111600000106574</v>
      </c>
      <c r="R113" s="60">
        <f t="shared" si="23"/>
        <v>4.7499999999999911</v>
      </c>
      <c r="S113" s="115">
        <f t="shared" si="16"/>
        <v>2.000000000013888</v>
      </c>
      <c r="T113" s="60"/>
      <c r="U113" s="115"/>
      <c r="V113" s="60"/>
      <c r="W113" s="115"/>
      <c r="X113" s="60"/>
      <c r="Y113" s="115"/>
      <c r="Z113" s="60"/>
      <c r="AA113" s="115"/>
      <c r="AB113" s="60"/>
      <c r="AC113" s="115"/>
      <c r="AD113" s="60"/>
      <c r="AE113" s="115"/>
      <c r="AF113" s="60"/>
      <c r="AG113" s="115"/>
      <c r="AH113" s="60"/>
      <c r="AI113" s="115"/>
      <c r="AJ113" s="60"/>
      <c r="AK113" s="115"/>
      <c r="AL113" s="60"/>
      <c r="AM113" s="115"/>
      <c r="AN113" s="196"/>
      <c r="AO113" s="117"/>
      <c r="AP113" s="196"/>
      <c r="AQ113" s="117"/>
      <c r="AR113" s="196"/>
      <c r="AS113" s="117"/>
      <c r="AT113" s="196"/>
      <c r="AU113" s="117"/>
      <c r="AV113" s="196"/>
      <c r="AW113" s="117"/>
      <c r="AX113" s="196"/>
      <c r="AY113" s="117"/>
      <c r="AZ113" s="196"/>
      <c r="BA113" s="117"/>
      <c r="BB113" s="196"/>
      <c r="BC113" s="117"/>
      <c r="BD113" s="196"/>
      <c r="BE113" s="117"/>
      <c r="BF113" s="196"/>
      <c r="BG113" s="117"/>
      <c r="BH113" s="196"/>
      <c r="BI113" s="117"/>
      <c r="BJ113" s="196"/>
      <c r="BK113" s="117"/>
      <c r="BL113" s="196"/>
      <c r="BM113" s="117"/>
      <c r="BN113" s="196"/>
      <c r="BO113" s="117"/>
      <c r="BP113" s="196"/>
      <c r="BQ113" s="117"/>
      <c r="BR113" s="196"/>
      <c r="BS113" s="117"/>
      <c r="BT113" s="196"/>
      <c r="BU113" s="117"/>
      <c r="BV113" s="196"/>
      <c r="BW113" s="117"/>
      <c r="BX113" s="196"/>
      <c r="BY113" s="117"/>
      <c r="BZ113" s="196"/>
      <c r="CA113" s="117"/>
      <c r="CB113" s="196"/>
      <c r="CC113" s="117"/>
      <c r="CD113" s="196"/>
      <c r="CE113" s="117"/>
      <c r="CF113" s="196"/>
      <c r="CG113" s="117"/>
      <c r="CH113" s="196"/>
      <c r="CI113" s="117"/>
      <c r="CJ113" s="196"/>
      <c r="CK113" s="117"/>
      <c r="CL113" s="196"/>
      <c r="CM113" s="117"/>
      <c r="CN113" s="196"/>
      <c r="CO113" s="117"/>
      <c r="CP113" s="196"/>
      <c r="CQ113" s="117"/>
      <c r="CR113" s="196"/>
      <c r="CS113" s="117"/>
      <c r="CT113" s="196"/>
      <c r="CU113" s="117"/>
      <c r="CV113" s="196"/>
      <c r="CW113" s="117"/>
      <c r="CX113" s="196"/>
      <c r="CY113" s="117"/>
      <c r="CZ113" s="196"/>
      <c r="DA113" s="117"/>
      <c r="DB113" s="196"/>
      <c r="DC113" s="117"/>
      <c r="DD113" s="196"/>
      <c r="DE113" s="117"/>
      <c r="DF113" s="196"/>
      <c r="DG113" s="117"/>
      <c r="DH113" s="196"/>
      <c r="DI113" s="117"/>
      <c r="DJ113" s="196"/>
      <c r="DK113" s="117"/>
      <c r="DL113" s="196"/>
      <c r="DM113" s="117"/>
      <c r="DN113" s="196"/>
      <c r="DO113" s="117"/>
      <c r="DP113" s="196"/>
      <c r="DQ113" s="117"/>
      <c r="DR113" s="196"/>
      <c r="DS113" s="117"/>
      <c r="DT113" s="196"/>
      <c r="DU113" s="117"/>
      <c r="DV113" s="196"/>
      <c r="DW113" s="117"/>
      <c r="DX113" s="196"/>
      <c r="DY113" s="117"/>
      <c r="DZ113" s="196"/>
      <c r="EA113" s="117"/>
      <c r="EB113" s="196"/>
      <c r="EC113" s="117"/>
      <c r="ED113" s="196"/>
      <c r="EE113" s="117"/>
      <c r="EF113" s="196"/>
      <c r="EG113" s="117"/>
      <c r="EH113" s="196"/>
      <c r="EI113" s="117"/>
      <c r="EL113" s="3" t="e">
        <f t="shared" si="19"/>
        <v>#N/A</v>
      </c>
      <c r="EM113" s="10" t="e">
        <f t="shared" si="20"/>
        <v>#N/A</v>
      </c>
      <c r="EO113" s="12">
        <f t="shared" si="17"/>
        <v>0</v>
      </c>
      <c r="EP113" s="10">
        <f t="shared" si="18"/>
        <v>0</v>
      </c>
    </row>
    <row r="114" spans="11:146" x14ac:dyDescent="0.25">
      <c r="K114" s="5">
        <f t="shared" si="21"/>
        <v>97</v>
      </c>
      <c r="L114" s="109"/>
      <c r="M114" s="112"/>
      <c r="N114" s="60"/>
      <c r="O114" s="115"/>
      <c r="P114" s="60">
        <f t="shared" si="22"/>
        <v>4.7999999999999909</v>
      </c>
      <c r="Q114" s="115">
        <f t="shared" si="15"/>
        <v>2.9111600000106574</v>
      </c>
      <c r="R114" s="60">
        <f t="shared" si="23"/>
        <v>4.7999999999999909</v>
      </c>
      <c r="S114" s="115">
        <f t="shared" si="16"/>
        <v>2.000000000013888</v>
      </c>
      <c r="T114" s="60"/>
      <c r="U114" s="115"/>
      <c r="V114" s="60"/>
      <c r="W114" s="115"/>
      <c r="X114" s="60"/>
      <c r="Y114" s="115"/>
      <c r="Z114" s="60"/>
      <c r="AA114" s="115"/>
      <c r="AB114" s="60"/>
      <c r="AC114" s="115"/>
      <c r="AD114" s="60"/>
      <c r="AE114" s="115"/>
      <c r="AF114" s="60"/>
      <c r="AG114" s="115"/>
      <c r="AH114" s="60"/>
      <c r="AI114" s="115"/>
      <c r="AJ114" s="60"/>
      <c r="AK114" s="115"/>
      <c r="AL114" s="60"/>
      <c r="AM114" s="115"/>
      <c r="AN114" s="196"/>
      <c r="AO114" s="117"/>
      <c r="AP114" s="196"/>
      <c r="AQ114" s="117"/>
      <c r="AR114" s="196"/>
      <c r="AS114" s="117"/>
      <c r="AT114" s="196"/>
      <c r="AU114" s="117"/>
      <c r="AV114" s="196"/>
      <c r="AW114" s="117"/>
      <c r="AX114" s="196"/>
      <c r="AY114" s="117"/>
      <c r="AZ114" s="196"/>
      <c r="BA114" s="117"/>
      <c r="BB114" s="196"/>
      <c r="BC114" s="117"/>
      <c r="BD114" s="196"/>
      <c r="BE114" s="117"/>
      <c r="BF114" s="196"/>
      <c r="BG114" s="117"/>
      <c r="BH114" s="196"/>
      <c r="BI114" s="117"/>
      <c r="BJ114" s="196"/>
      <c r="BK114" s="117"/>
      <c r="BL114" s="196"/>
      <c r="BM114" s="117"/>
      <c r="BN114" s="196"/>
      <c r="BO114" s="117"/>
      <c r="BP114" s="196"/>
      <c r="BQ114" s="117"/>
      <c r="BR114" s="196"/>
      <c r="BS114" s="117"/>
      <c r="BT114" s="196"/>
      <c r="BU114" s="117"/>
      <c r="BV114" s="196"/>
      <c r="BW114" s="117"/>
      <c r="BX114" s="196"/>
      <c r="BY114" s="117"/>
      <c r="BZ114" s="196"/>
      <c r="CA114" s="117"/>
      <c r="CB114" s="196"/>
      <c r="CC114" s="117"/>
      <c r="CD114" s="196"/>
      <c r="CE114" s="117"/>
      <c r="CF114" s="196"/>
      <c r="CG114" s="117"/>
      <c r="CH114" s="196"/>
      <c r="CI114" s="117"/>
      <c r="CJ114" s="196"/>
      <c r="CK114" s="117"/>
      <c r="CL114" s="196"/>
      <c r="CM114" s="117"/>
      <c r="CN114" s="196"/>
      <c r="CO114" s="117"/>
      <c r="CP114" s="196"/>
      <c r="CQ114" s="117"/>
      <c r="CR114" s="196"/>
      <c r="CS114" s="117"/>
      <c r="CT114" s="196"/>
      <c r="CU114" s="117"/>
      <c r="CV114" s="196"/>
      <c r="CW114" s="117"/>
      <c r="CX114" s="196"/>
      <c r="CY114" s="117"/>
      <c r="CZ114" s="196"/>
      <c r="DA114" s="117"/>
      <c r="DB114" s="196"/>
      <c r="DC114" s="117"/>
      <c r="DD114" s="196"/>
      <c r="DE114" s="117"/>
      <c r="DF114" s="196"/>
      <c r="DG114" s="117"/>
      <c r="DH114" s="196"/>
      <c r="DI114" s="117"/>
      <c r="DJ114" s="196"/>
      <c r="DK114" s="117"/>
      <c r="DL114" s="196"/>
      <c r="DM114" s="117"/>
      <c r="DN114" s="196"/>
      <c r="DO114" s="117"/>
      <c r="DP114" s="196"/>
      <c r="DQ114" s="117"/>
      <c r="DR114" s="196"/>
      <c r="DS114" s="117"/>
      <c r="DT114" s="196"/>
      <c r="DU114" s="117"/>
      <c r="DV114" s="196"/>
      <c r="DW114" s="117"/>
      <c r="DX114" s="196"/>
      <c r="DY114" s="117"/>
      <c r="DZ114" s="196"/>
      <c r="EA114" s="117"/>
      <c r="EB114" s="196"/>
      <c r="EC114" s="117"/>
      <c r="ED114" s="196"/>
      <c r="EE114" s="117"/>
      <c r="EF114" s="196"/>
      <c r="EG114" s="117"/>
      <c r="EH114" s="196"/>
      <c r="EI114" s="117"/>
      <c r="EL114" s="3" t="e">
        <f t="shared" si="19"/>
        <v>#N/A</v>
      </c>
      <c r="EM114" s="10" t="e">
        <f t="shared" si="20"/>
        <v>#N/A</v>
      </c>
      <c r="EO114" s="12">
        <f t="shared" si="17"/>
        <v>0</v>
      </c>
      <c r="EP114" s="10">
        <f t="shared" si="18"/>
        <v>0</v>
      </c>
    </row>
    <row r="115" spans="11:146" x14ac:dyDescent="0.25">
      <c r="K115" s="5">
        <f t="shared" si="21"/>
        <v>98</v>
      </c>
      <c r="L115" s="109"/>
      <c r="M115" s="112"/>
      <c r="N115" s="60"/>
      <c r="O115" s="115"/>
      <c r="P115" s="60">
        <f t="shared" si="22"/>
        <v>4.8499999999999908</v>
      </c>
      <c r="Q115" s="115">
        <f t="shared" si="15"/>
        <v>2.9111600000106574</v>
      </c>
      <c r="R115" s="60">
        <f t="shared" si="23"/>
        <v>4.8499999999999908</v>
      </c>
      <c r="S115" s="115">
        <f t="shared" si="16"/>
        <v>2.000000000013888</v>
      </c>
      <c r="T115" s="60"/>
      <c r="U115" s="115"/>
      <c r="V115" s="60"/>
      <c r="W115" s="115"/>
      <c r="X115" s="60"/>
      <c r="Y115" s="115"/>
      <c r="Z115" s="60"/>
      <c r="AA115" s="115"/>
      <c r="AB115" s="60"/>
      <c r="AC115" s="115"/>
      <c r="AD115" s="60"/>
      <c r="AE115" s="115"/>
      <c r="AF115" s="60"/>
      <c r="AG115" s="115"/>
      <c r="AH115" s="60"/>
      <c r="AI115" s="115"/>
      <c r="AJ115" s="60"/>
      <c r="AK115" s="115"/>
      <c r="AL115" s="60"/>
      <c r="AM115" s="115"/>
      <c r="AN115" s="196"/>
      <c r="AO115" s="117"/>
      <c r="AP115" s="196"/>
      <c r="AQ115" s="117"/>
      <c r="AR115" s="196"/>
      <c r="AS115" s="117"/>
      <c r="AT115" s="196"/>
      <c r="AU115" s="117"/>
      <c r="AV115" s="196"/>
      <c r="AW115" s="117"/>
      <c r="AX115" s="196"/>
      <c r="AY115" s="117"/>
      <c r="AZ115" s="196"/>
      <c r="BA115" s="117"/>
      <c r="BB115" s="196"/>
      <c r="BC115" s="117"/>
      <c r="BD115" s="196"/>
      <c r="BE115" s="117"/>
      <c r="BF115" s="196"/>
      <c r="BG115" s="117"/>
      <c r="BH115" s="196"/>
      <c r="BI115" s="117"/>
      <c r="BJ115" s="196"/>
      <c r="BK115" s="117"/>
      <c r="BL115" s="196"/>
      <c r="BM115" s="117"/>
      <c r="BN115" s="196"/>
      <c r="BO115" s="117"/>
      <c r="BP115" s="196"/>
      <c r="BQ115" s="117"/>
      <c r="BR115" s="196"/>
      <c r="BS115" s="117"/>
      <c r="BT115" s="196"/>
      <c r="BU115" s="117"/>
      <c r="BV115" s="196"/>
      <c r="BW115" s="117"/>
      <c r="BX115" s="196"/>
      <c r="BY115" s="117"/>
      <c r="BZ115" s="196"/>
      <c r="CA115" s="117"/>
      <c r="CB115" s="196"/>
      <c r="CC115" s="117"/>
      <c r="CD115" s="196"/>
      <c r="CE115" s="117"/>
      <c r="CF115" s="196"/>
      <c r="CG115" s="117"/>
      <c r="CH115" s="196"/>
      <c r="CI115" s="117"/>
      <c r="CJ115" s="196"/>
      <c r="CK115" s="117"/>
      <c r="CL115" s="196"/>
      <c r="CM115" s="117"/>
      <c r="CN115" s="196"/>
      <c r="CO115" s="117"/>
      <c r="CP115" s="196"/>
      <c r="CQ115" s="117"/>
      <c r="CR115" s="196"/>
      <c r="CS115" s="117"/>
      <c r="CT115" s="196"/>
      <c r="CU115" s="117"/>
      <c r="CV115" s="196"/>
      <c r="CW115" s="117"/>
      <c r="CX115" s="196"/>
      <c r="CY115" s="117"/>
      <c r="CZ115" s="196"/>
      <c r="DA115" s="117"/>
      <c r="DB115" s="196"/>
      <c r="DC115" s="117"/>
      <c r="DD115" s="196"/>
      <c r="DE115" s="117"/>
      <c r="DF115" s="196"/>
      <c r="DG115" s="117"/>
      <c r="DH115" s="196"/>
      <c r="DI115" s="117"/>
      <c r="DJ115" s="196"/>
      <c r="DK115" s="117"/>
      <c r="DL115" s="196"/>
      <c r="DM115" s="117"/>
      <c r="DN115" s="196"/>
      <c r="DO115" s="117"/>
      <c r="DP115" s="196"/>
      <c r="DQ115" s="117"/>
      <c r="DR115" s="196"/>
      <c r="DS115" s="117"/>
      <c r="DT115" s="196"/>
      <c r="DU115" s="117"/>
      <c r="DV115" s="196"/>
      <c r="DW115" s="117"/>
      <c r="DX115" s="196"/>
      <c r="DY115" s="117"/>
      <c r="DZ115" s="196"/>
      <c r="EA115" s="117"/>
      <c r="EB115" s="196"/>
      <c r="EC115" s="117"/>
      <c r="ED115" s="196"/>
      <c r="EE115" s="117"/>
      <c r="EF115" s="196"/>
      <c r="EG115" s="117"/>
      <c r="EH115" s="196"/>
      <c r="EI115" s="117"/>
      <c r="EL115" s="3" t="e">
        <f t="shared" si="19"/>
        <v>#N/A</v>
      </c>
      <c r="EM115" s="10" t="e">
        <f t="shared" si="20"/>
        <v>#N/A</v>
      </c>
      <c r="EO115" s="12">
        <f t="shared" si="17"/>
        <v>0</v>
      </c>
      <c r="EP115" s="10">
        <f t="shared" si="18"/>
        <v>0</v>
      </c>
    </row>
    <row r="116" spans="11:146" x14ac:dyDescent="0.25">
      <c r="K116" s="5">
        <f t="shared" si="21"/>
        <v>99</v>
      </c>
      <c r="L116" s="109"/>
      <c r="M116" s="112"/>
      <c r="N116" s="60"/>
      <c r="O116" s="115"/>
      <c r="P116" s="60">
        <f t="shared" si="22"/>
        <v>4.8999999999999906</v>
      </c>
      <c r="Q116" s="115">
        <f t="shared" si="15"/>
        <v>2.9111600000106574</v>
      </c>
      <c r="R116" s="60">
        <f t="shared" si="23"/>
        <v>4.8999999999999906</v>
      </c>
      <c r="S116" s="115">
        <f t="shared" si="16"/>
        <v>2.000000000013888</v>
      </c>
      <c r="T116" s="60"/>
      <c r="U116" s="115"/>
      <c r="V116" s="60"/>
      <c r="W116" s="115"/>
      <c r="X116" s="60"/>
      <c r="Y116" s="115"/>
      <c r="Z116" s="60"/>
      <c r="AA116" s="115"/>
      <c r="AB116" s="60"/>
      <c r="AC116" s="115"/>
      <c r="AD116" s="60"/>
      <c r="AE116" s="115"/>
      <c r="AF116" s="60"/>
      <c r="AG116" s="115"/>
      <c r="AH116" s="60"/>
      <c r="AI116" s="115"/>
      <c r="AJ116" s="60"/>
      <c r="AK116" s="115"/>
      <c r="AL116" s="60"/>
      <c r="AM116" s="115"/>
      <c r="AN116" s="196"/>
      <c r="AO116" s="117"/>
      <c r="AP116" s="196"/>
      <c r="AQ116" s="117"/>
      <c r="AR116" s="196"/>
      <c r="AS116" s="117"/>
      <c r="AT116" s="196"/>
      <c r="AU116" s="117"/>
      <c r="AV116" s="196"/>
      <c r="AW116" s="117"/>
      <c r="AX116" s="196"/>
      <c r="AY116" s="117"/>
      <c r="AZ116" s="196"/>
      <c r="BA116" s="117"/>
      <c r="BB116" s="196"/>
      <c r="BC116" s="117"/>
      <c r="BD116" s="196"/>
      <c r="BE116" s="117"/>
      <c r="BF116" s="196"/>
      <c r="BG116" s="117"/>
      <c r="BH116" s="196"/>
      <c r="BI116" s="117"/>
      <c r="BJ116" s="196"/>
      <c r="BK116" s="117"/>
      <c r="BL116" s="196"/>
      <c r="BM116" s="117"/>
      <c r="BN116" s="196"/>
      <c r="BO116" s="117"/>
      <c r="BP116" s="196"/>
      <c r="BQ116" s="117"/>
      <c r="BR116" s="196"/>
      <c r="BS116" s="117"/>
      <c r="BT116" s="196"/>
      <c r="BU116" s="117"/>
      <c r="BV116" s="196"/>
      <c r="BW116" s="117"/>
      <c r="BX116" s="196"/>
      <c r="BY116" s="117"/>
      <c r="BZ116" s="196"/>
      <c r="CA116" s="117"/>
      <c r="CB116" s="196"/>
      <c r="CC116" s="117"/>
      <c r="CD116" s="196"/>
      <c r="CE116" s="117"/>
      <c r="CF116" s="196"/>
      <c r="CG116" s="117"/>
      <c r="CH116" s="196"/>
      <c r="CI116" s="117"/>
      <c r="CJ116" s="196"/>
      <c r="CK116" s="117"/>
      <c r="CL116" s="196"/>
      <c r="CM116" s="117"/>
      <c r="CN116" s="196"/>
      <c r="CO116" s="117"/>
      <c r="CP116" s="196"/>
      <c r="CQ116" s="117"/>
      <c r="CR116" s="196"/>
      <c r="CS116" s="117"/>
      <c r="CT116" s="196"/>
      <c r="CU116" s="117"/>
      <c r="CV116" s="196"/>
      <c r="CW116" s="117"/>
      <c r="CX116" s="196"/>
      <c r="CY116" s="117"/>
      <c r="CZ116" s="196"/>
      <c r="DA116" s="117"/>
      <c r="DB116" s="196"/>
      <c r="DC116" s="117"/>
      <c r="DD116" s="196"/>
      <c r="DE116" s="117"/>
      <c r="DF116" s="196"/>
      <c r="DG116" s="117"/>
      <c r="DH116" s="196"/>
      <c r="DI116" s="117"/>
      <c r="DJ116" s="196"/>
      <c r="DK116" s="117"/>
      <c r="DL116" s="196"/>
      <c r="DM116" s="117"/>
      <c r="DN116" s="196"/>
      <c r="DO116" s="117"/>
      <c r="DP116" s="196"/>
      <c r="DQ116" s="117"/>
      <c r="DR116" s="196"/>
      <c r="DS116" s="117"/>
      <c r="DT116" s="196"/>
      <c r="DU116" s="117"/>
      <c r="DV116" s="196"/>
      <c r="DW116" s="117"/>
      <c r="DX116" s="196"/>
      <c r="DY116" s="117"/>
      <c r="DZ116" s="196"/>
      <c r="EA116" s="117"/>
      <c r="EB116" s="196"/>
      <c r="EC116" s="117"/>
      <c r="ED116" s="196"/>
      <c r="EE116" s="117"/>
      <c r="EF116" s="196"/>
      <c r="EG116" s="117"/>
      <c r="EH116" s="196"/>
      <c r="EI116" s="117"/>
      <c r="EL116" s="3" t="e">
        <f t="shared" si="19"/>
        <v>#N/A</v>
      </c>
      <c r="EM116" s="10" t="e">
        <f t="shared" si="20"/>
        <v>#N/A</v>
      </c>
      <c r="EO116" s="12">
        <f t="shared" si="17"/>
        <v>0</v>
      </c>
      <c r="EP116" s="10">
        <f t="shared" si="18"/>
        <v>0</v>
      </c>
    </row>
    <row r="117" spans="11:146" x14ac:dyDescent="0.25">
      <c r="K117" s="5">
        <f t="shared" si="21"/>
        <v>100</v>
      </c>
      <c r="L117" s="109"/>
      <c r="M117" s="112"/>
      <c r="N117" s="60"/>
      <c r="O117" s="115"/>
      <c r="P117" s="60">
        <f t="shared" si="22"/>
        <v>4.9499999999999904</v>
      </c>
      <c r="Q117" s="115">
        <f t="shared" si="15"/>
        <v>2.9111600000106574</v>
      </c>
      <c r="R117" s="60">
        <f t="shared" si="23"/>
        <v>4.9499999999999904</v>
      </c>
      <c r="S117" s="115">
        <f t="shared" si="16"/>
        <v>2.000000000013888</v>
      </c>
      <c r="T117" s="60"/>
      <c r="U117" s="115"/>
      <c r="V117" s="60"/>
      <c r="W117" s="115"/>
      <c r="X117" s="60"/>
      <c r="Y117" s="115"/>
      <c r="Z117" s="60"/>
      <c r="AA117" s="115"/>
      <c r="AB117" s="60"/>
      <c r="AC117" s="115"/>
      <c r="AD117" s="60"/>
      <c r="AE117" s="115"/>
      <c r="AF117" s="60"/>
      <c r="AG117" s="115"/>
      <c r="AH117" s="60"/>
      <c r="AI117" s="115"/>
      <c r="AJ117" s="60"/>
      <c r="AK117" s="115"/>
      <c r="AL117" s="60"/>
      <c r="AM117" s="115"/>
      <c r="AN117" s="196"/>
      <c r="AO117" s="117"/>
      <c r="AP117" s="196"/>
      <c r="AQ117" s="117"/>
      <c r="AR117" s="196"/>
      <c r="AS117" s="117"/>
      <c r="AT117" s="196"/>
      <c r="AU117" s="117"/>
      <c r="AV117" s="196"/>
      <c r="AW117" s="117"/>
      <c r="AX117" s="196"/>
      <c r="AY117" s="117"/>
      <c r="AZ117" s="196"/>
      <c r="BA117" s="117"/>
      <c r="BB117" s="196"/>
      <c r="BC117" s="117"/>
      <c r="BD117" s="196"/>
      <c r="BE117" s="117"/>
      <c r="BF117" s="196"/>
      <c r="BG117" s="117"/>
      <c r="BH117" s="196"/>
      <c r="BI117" s="117"/>
      <c r="BJ117" s="196"/>
      <c r="BK117" s="117"/>
      <c r="BL117" s="196"/>
      <c r="BM117" s="117"/>
      <c r="BN117" s="196"/>
      <c r="BO117" s="117"/>
      <c r="BP117" s="196"/>
      <c r="BQ117" s="117"/>
      <c r="BR117" s="196"/>
      <c r="BS117" s="117"/>
      <c r="BT117" s="196"/>
      <c r="BU117" s="117"/>
      <c r="BV117" s="196"/>
      <c r="BW117" s="117"/>
      <c r="BX117" s="196"/>
      <c r="BY117" s="117"/>
      <c r="BZ117" s="196"/>
      <c r="CA117" s="117"/>
      <c r="CB117" s="196"/>
      <c r="CC117" s="117"/>
      <c r="CD117" s="196"/>
      <c r="CE117" s="117"/>
      <c r="CF117" s="196"/>
      <c r="CG117" s="117"/>
      <c r="CH117" s="196"/>
      <c r="CI117" s="117"/>
      <c r="CJ117" s="196"/>
      <c r="CK117" s="117"/>
      <c r="CL117" s="196"/>
      <c r="CM117" s="117"/>
      <c r="CN117" s="196"/>
      <c r="CO117" s="117"/>
      <c r="CP117" s="196"/>
      <c r="CQ117" s="117"/>
      <c r="CR117" s="196"/>
      <c r="CS117" s="117"/>
      <c r="CT117" s="196"/>
      <c r="CU117" s="117"/>
      <c r="CV117" s="196"/>
      <c r="CW117" s="117"/>
      <c r="CX117" s="196"/>
      <c r="CY117" s="117"/>
      <c r="CZ117" s="196"/>
      <c r="DA117" s="117"/>
      <c r="DB117" s="196"/>
      <c r="DC117" s="117"/>
      <c r="DD117" s="196"/>
      <c r="DE117" s="117"/>
      <c r="DF117" s="196"/>
      <c r="DG117" s="117"/>
      <c r="DH117" s="196"/>
      <c r="DI117" s="117"/>
      <c r="DJ117" s="196"/>
      <c r="DK117" s="117"/>
      <c r="DL117" s="196"/>
      <c r="DM117" s="117"/>
      <c r="DN117" s="196"/>
      <c r="DO117" s="117"/>
      <c r="DP117" s="196"/>
      <c r="DQ117" s="117"/>
      <c r="DR117" s="196"/>
      <c r="DS117" s="117"/>
      <c r="DT117" s="196"/>
      <c r="DU117" s="117"/>
      <c r="DV117" s="196"/>
      <c r="DW117" s="117"/>
      <c r="DX117" s="196"/>
      <c r="DY117" s="117"/>
      <c r="DZ117" s="196"/>
      <c r="EA117" s="117"/>
      <c r="EB117" s="196"/>
      <c r="EC117" s="117"/>
      <c r="ED117" s="196"/>
      <c r="EE117" s="117"/>
      <c r="EF117" s="196"/>
      <c r="EG117" s="117"/>
      <c r="EH117" s="196"/>
      <c r="EI117" s="117"/>
      <c r="EL117" s="3" t="e">
        <f t="shared" si="19"/>
        <v>#N/A</v>
      </c>
      <c r="EM117" s="10" t="e">
        <f t="shared" si="20"/>
        <v>#N/A</v>
      </c>
      <c r="EO117" s="12">
        <f t="shared" si="17"/>
        <v>0</v>
      </c>
      <c r="EP117" s="10">
        <f t="shared" si="18"/>
        <v>0</v>
      </c>
    </row>
    <row r="118" spans="11:146" x14ac:dyDescent="0.25">
      <c r="K118" s="5">
        <f t="shared" si="21"/>
        <v>101</v>
      </c>
      <c r="L118" s="109"/>
      <c r="M118" s="112"/>
      <c r="N118" s="60"/>
      <c r="O118" s="115"/>
      <c r="P118" s="60">
        <f t="shared" si="22"/>
        <v>4.9999999999999902</v>
      </c>
      <c r="Q118" s="115">
        <f t="shared" si="15"/>
        <v>2.9111600000106574</v>
      </c>
      <c r="R118" s="60">
        <f t="shared" si="23"/>
        <v>4.9999999999999902</v>
      </c>
      <c r="S118" s="115">
        <f t="shared" si="16"/>
        <v>2.000000000013888</v>
      </c>
      <c r="T118" s="60"/>
      <c r="U118" s="115"/>
      <c r="V118" s="60"/>
      <c r="W118" s="115"/>
      <c r="X118" s="60"/>
      <c r="Y118" s="115"/>
      <c r="Z118" s="60"/>
      <c r="AA118" s="115"/>
      <c r="AB118" s="60"/>
      <c r="AC118" s="115"/>
      <c r="AD118" s="60"/>
      <c r="AE118" s="115"/>
      <c r="AF118" s="60"/>
      <c r="AG118" s="115"/>
      <c r="AH118" s="60"/>
      <c r="AI118" s="115"/>
      <c r="AJ118" s="60"/>
      <c r="AK118" s="115"/>
      <c r="AL118" s="60"/>
      <c r="AM118" s="115"/>
      <c r="AN118" s="196"/>
      <c r="AO118" s="117"/>
      <c r="AP118" s="196"/>
      <c r="AQ118" s="117"/>
      <c r="AR118" s="196"/>
      <c r="AS118" s="117"/>
      <c r="AT118" s="196"/>
      <c r="AU118" s="117"/>
      <c r="AV118" s="196"/>
      <c r="AW118" s="117"/>
      <c r="AX118" s="196"/>
      <c r="AY118" s="117"/>
      <c r="AZ118" s="196"/>
      <c r="BA118" s="117"/>
      <c r="BB118" s="196"/>
      <c r="BC118" s="117"/>
      <c r="BD118" s="196"/>
      <c r="BE118" s="117"/>
      <c r="BF118" s="196"/>
      <c r="BG118" s="117"/>
      <c r="BH118" s="196"/>
      <c r="BI118" s="117"/>
      <c r="BJ118" s="196"/>
      <c r="BK118" s="117"/>
      <c r="BL118" s="196"/>
      <c r="BM118" s="117"/>
      <c r="BN118" s="196"/>
      <c r="BO118" s="117"/>
      <c r="BP118" s="196"/>
      <c r="BQ118" s="117"/>
      <c r="BR118" s="196"/>
      <c r="BS118" s="117"/>
      <c r="BT118" s="196"/>
      <c r="BU118" s="117"/>
      <c r="BV118" s="196"/>
      <c r="BW118" s="117"/>
      <c r="BX118" s="196"/>
      <c r="BY118" s="117"/>
      <c r="BZ118" s="196"/>
      <c r="CA118" s="117"/>
      <c r="CB118" s="196"/>
      <c r="CC118" s="117"/>
      <c r="CD118" s="196"/>
      <c r="CE118" s="117"/>
      <c r="CF118" s="196"/>
      <c r="CG118" s="117"/>
      <c r="CH118" s="196"/>
      <c r="CI118" s="117"/>
      <c r="CJ118" s="196"/>
      <c r="CK118" s="117"/>
      <c r="CL118" s="196"/>
      <c r="CM118" s="117"/>
      <c r="CN118" s="196"/>
      <c r="CO118" s="117"/>
      <c r="CP118" s="196"/>
      <c r="CQ118" s="117"/>
      <c r="CR118" s="196"/>
      <c r="CS118" s="117"/>
      <c r="CT118" s="196"/>
      <c r="CU118" s="117"/>
      <c r="CV118" s="196"/>
      <c r="CW118" s="117"/>
      <c r="CX118" s="196"/>
      <c r="CY118" s="117"/>
      <c r="CZ118" s="196"/>
      <c r="DA118" s="117"/>
      <c r="DB118" s="196"/>
      <c r="DC118" s="117"/>
      <c r="DD118" s="196"/>
      <c r="DE118" s="117"/>
      <c r="DF118" s="196"/>
      <c r="DG118" s="117"/>
      <c r="DH118" s="196"/>
      <c r="DI118" s="117"/>
      <c r="DJ118" s="196"/>
      <c r="DK118" s="117"/>
      <c r="DL118" s="196"/>
      <c r="DM118" s="117"/>
      <c r="DN118" s="196"/>
      <c r="DO118" s="117"/>
      <c r="DP118" s="196"/>
      <c r="DQ118" s="117"/>
      <c r="DR118" s="196"/>
      <c r="DS118" s="117"/>
      <c r="DT118" s="196"/>
      <c r="DU118" s="117"/>
      <c r="DV118" s="196"/>
      <c r="DW118" s="117"/>
      <c r="DX118" s="196"/>
      <c r="DY118" s="117"/>
      <c r="DZ118" s="196"/>
      <c r="EA118" s="117"/>
      <c r="EB118" s="196"/>
      <c r="EC118" s="117"/>
      <c r="ED118" s="196"/>
      <c r="EE118" s="117"/>
      <c r="EF118" s="196"/>
      <c r="EG118" s="117"/>
      <c r="EH118" s="196"/>
      <c r="EI118" s="117"/>
      <c r="EL118" s="3" t="e">
        <f t="shared" si="19"/>
        <v>#N/A</v>
      </c>
      <c r="EM118" s="10" t="e">
        <f t="shared" si="20"/>
        <v>#N/A</v>
      </c>
      <c r="EO118" s="12">
        <f t="shared" si="17"/>
        <v>0</v>
      </c>
      <c r="EP118" s="10">
        <f t="shared" si="18"/>
        <v>0</v>
      </c>
    </row>
    <row r="119" spans="11:146" x14ac:dyDescent="0.25">
      <c r="K119" s="5">
        <f t="shared" si="21"/>
        <v>102</v>
      </c>
      <c r="L119" s="109"/>
      <c r="M119" s="112"/>
      <c r="N119" s="60"/>
      <c r="O119" s="115"/>
      <c r="P119" s="60">
        <f t="shared" si="22"/>
        <v>5.0499999999999901</v>
      </c>
      <c r="Q119" s="115">
        <f t="shared" si="15"/>
        <v>2.9111600000106574</v>
      </c>
      <c r="R119" s="60">
        <f t="shared" si="23"/>
        <v>5.0499999999999901</v>
      </c>
      <c r="S119" s="115">
        <f t="shared" si="16"/>
        <v>2.000000000013888</v>
      </c>
      <c r="T119" s="60"/>
      <c r="U119" s="115"/>
      <c r="V119" s="60"/>
      <c r="W119" s="115"/>
      <c r="X119" s="60"/>
      <c r="Y119" s="115"/>
      <c r="Z119" s="60"/>
      <c r="AA119" s="115"/>
      <c r="AB119" s="60"/>
      <c r="AC119" s="115"/>
      <c r="AD119" s="60"/>
      <c r="AE119" s="115"/>
      <c r="AF119" s="60"/>
      <c r="AG119" s="115"/>
      <c r="AH119" s="60"/>
      <c r="AI119" s="115"/>
      <c r="AJ119" s="60"/>
      <c r="AK119" s="115"/>
      <c r="AL119" s="60"/>
      <c r="AM119" s="115"/>
      <c r="AN119" s="196"/>
      <c r="AO119" s="117"/>
      <c r="AP119" s="196"/>
      <c r="AQ119" s="117"/>
      <c r="AR119" s="196"/>
      <c r="AS119" s="117"/>
      <c r="AT119" s="196"/>
      <c r="AU119" s="117"/>
      <c r="AV119" s="196"/>
      <c r="AW119" s="117"/>
      <c r="AX119" s="196"/>
      <c r="AY119" s="117"/>
      <c r="AZ119" s="196"/>
      <c r="BA119" s="117"/>
      <c r="BB119" s="196"/>
      <c r="BC119" s="117"/>
      <c r="BD119" s="196"/>
      <c r="BE119" s="117"/>
      <c r="BF119" s="196"/>
      <c r="BG119" s="117"/>
      <c r="BH119" s="196"/>
      <c r="BI119" s="117"/>
      <c r="BJ119" s="196"/>
      <c r="BK119" s="117"/>
      <c r="BL119" s="196"/>
      <c r="BM119" s="117"/>
      <c r="BN119" s="196"/>
      <c r="BO119" s="117"/>
      <c r="BP119" s="196"/>
      <c r="BQ119" s="117"/>
      <c r="BR119" s="196"/>
      <c r="BS119" s="117"/>
      <c r="BT119" s="196"/>
      <c r="BU119" s="117"/>
      <c r="BV119" s="196"/>
      <c r="BW119" s="117"/>
      <c r="BX119" s="196"/>
      <c r="BY119" s="117"/>
      <c r="BZ119" s="196"/>
      <c r="CA119" s="117"/>
      <c r="CB119" s="196"/>
      <c r="CC119" s="117"/>
      <c r="CD119" s="196"/>
      <c r="CE119" s="117"/>
      <c r="CF119" s="196"/>
      <c r="CG119" s="117"/>
      <c r="CH119" s="196"/>
      <c r="CI119" s="117"/>
      <c r="CJ119" s="196"/>
      <c r="CK119" s="117"/>
      <c r="CL119" s="196"/>
      <c r="CM119" s="117"/>
      <c r="CN119" s="196"/>
      <c r="CO119" s="117"/>
      <c r="CP119" s="196"/>
      <c r="CQ119" s="117"/>
      <c r="CR119" s="196"/>
      <c r="CS119" s="117"/>
      <c r="CT119" s="196"/>
      <c r="CU119" s="117"/>
      <c r="CV119" s="196"/>
      <c r="CW119" s="117"/>
      <c r="CX119" s="196"/>
      <c r="CY119" s="117"/>
      <c r="CZ119" s="196"/>
      <c r="DA119" s="117"/>
      <c r="DB119" s="196"/>
      <c r="DC119" s="117"/>
      <c r="DD119" s="196"/>
      <c r="DE119" s="117"/>
      <c r="DF119" s="196"/>
      <c r="DG119" s="117"/>
      <c r="DH119" s="196"/>
      <c r="DI119" s="117"/>
      <c r="DJ119" s="196"/>
      <c r="DK119" s="117"/>
      <c r="DL119" s="196"/>
      <c r="DM119" s="117"/>
      <c r="DN119" s="196"/>
      <c r="DO119" s="117"/>
      <c r="DP119" s="196"/>
      <c r="DQ119" s="117"/>
      <c r="DR119" s="196"/>
      <c r="DS119" s="117"/>
      <c r="DT119" s="196"/>
      <c r="DU119" s="117"/>
      <c r="DV119" s="196"/>
      <c r="DW119" s="117"/>
      <c r="DX119" s="196"/>
      <c r="DY119" s="117"/>
      <c r="DZ119" s="196"/>
      <c r="EA119" s="117"/>
      <c r="EB119" s="196"/>
      <c r="EC119" s="117"/>
      <c r="ED119" s="196"/>
      <c r="EE119" s="117"/>
      <c r="EF119" s="196"/>
      <c r="EG119" s="117"/>
      <c r="EH119" s="196"/>
      <c r="EI119" s="117"/>
      <c r="EL119" s="3" t="e">
        <f t="shared" si="19"/>
        <v>#N/A</v>
      </c>
      <c r="EM119" s="10" t="e">
        <f t="shared" si="20"/>
        <v>#N/A</v>
      </c>
      <c r="EO119" s="12">
        <f t="shared" si="17"/>
        <v>0</v>
      </c>
      <c r="EP119" s="10">
        <f t="shared" si="18"/>
        <v>0</v>
      </c>
    </row>
    <row r="120" spans="11:146" x14ac:dyDescent="0.25">
      <c r="K120" s="5">
        <f t="shared" si="21"/>
        <v>103</v>
      </c>
      <c r="L120" s="109"/>
      <c r="M120" s="112"/>
      <c r="N120" s="60"/>
      <c r="O120" s="115"/>
      <c r="P120" s="60">
        <f t="shared" si="22"/>
        <v>5.0999999999999899</v>
      </c>
      <c r="Q120" s="115">
        <f t="shared" si="15"/>
        <v>2.9111600000106574</v>
      </c>
      <c r="R120" s="60">
        <f t="shared" si="23"/>
        <v>5.0999999999999899</v>
      </c>
      <c r="S120" s="115">
        <f t="shared" si="16"/>
        <v>2.000000000013888</v>
      </c>
      <c r="T120" s="60"/>
      <c r="U120" s="115"/>
      <c r="V120" s="60"/>
      <c r="W120" s="115"/>
      <c r="X120" s="60"/>
      <c r="Y120" s="115"/>
      <c r="Z120" s="60"/>
      <c r="AA120" s="115"/>
      <c r="AB120" s="60"/>
      <c r="AC120" s="115"/>
      <c r="AD120" s="60"/>
      <c r="AE120" s="115"/>
      <c r="AF120" s="60"/>
      <c r="AG120" s="115"/>
      <c r="AH120" s="60"/>
      <c r="AI120" s="115"/>
      <c r="AJ120" s="60"/>
      <c r="AK120" s="115"/>
      <c r="AL120" s="60"/>
      <c r="AM120" s="115"/>
      <c r="AN120" s="196"/>
      <c r="AO120" s="117"/>
      <c r="AP120" s="196"/>
      <c r="AQ120" s="117"/>
      <c r="AR120" s="196"/>
      <c r="AS120" s="117"/>
      <c r="AT120" s="196"/>
      <c r="AU120" s="117"/>
      <c r="AV120" s="196"/>
      <c r="AW120" s="117"/>
      <c r="AX120" s="196"/>
      <c r="AY120" s="117"/>
      <c r="AZ120" s="196"/>
      <c r="BA120" s="117"/>
      <c r="BB120" s="196"/>
      <c r="BC120" s="117"/>
      <c r="BD120" s="196"/>
      <c r="BE120" s="117"/>
      <c r="BF120" s="196"/>
      <c r="BG120" s="117"/>
      <c r="BH120" s="196"/>
      <c r="BI120" s="117"/>
      <c r="BJ120" s="196"/>
      <c r="BK120" s="117"/>
      <c r="BL120" s="196"/>
      <c r="BM120" s="117"/>
      <c r="BN120" s="196"/>
      <c r="BO120" s="117"/>
      <c r="BP120" s="196"/>
      <c r="BQ120" s="117"/>
      <c r="BR120" s="196"/>
      <c r="BS120" s="117"/>
      <c r="BT120" s="196"/>
      <c r="BU120" s="117"/>
      <c r="BV120" s="196"/>
      <c r="BW120" s="117"/>
      <c r="BX120" s="196"/>
      <c r="BY120" s="117"/>
      <c r="BZ120" s="196"/>
      <c r="CA120" s="117"/>
      <c r="CB120" s="196"/>
      <c r="CC120" s="117"/>
      <c r="CD120" s="196"/>
      <c r="CE120" s="117"/>
      <c r="CF120" s="196"/>
      <c r="CG120" s="117"/>
      <c r="CH120" s="196"/>
      <c r="CI120" s="117"/>
      <c r="CJ120" s="196"/>
      <c r="CK120" s="117"/>
      <c r="CL120" s="196"/>
      <c r="CM120" s="117"/>
      <c r="CN120" s="196"/>
      <c r="CO120" s="117"/>
      <c r="CP120" s="196"/>
      <c r="CQ120" s="117"/>
      <c r="CR120" s="196"/>
      <c r="CS120" s="117"/>
      <c r="CT120" s="196"/>
      <c r="CU120" s="117"/>
      <c r="CV120" s="196"/>
      <c r="CW120" s="117"/>
      <c r="CX120" s="196"/>
      <c r="CY120" s="117"/>
      <c r="CZ120" s="196"/>
      <c r="DA120" s="117"/>
      <c r="DB120" s="196"/>
      <c r="DC120" s="117"/>
      <c r="DD120" s="196"/>
      <c r="DE120" s="117"/>
      <c r="DF120" s="196"/>
      <c r="DG120" s="117"/>
      <c r="DH120" s="196"/>
      <c r="DI120" s="117"/>
      <c r="DJ120" s="196"/>
      <c r="DK120" s="117"/>
      <c r="DL120" s="196"/>
      <c r="DM120" s="117"/>
      <c r="DN120" s="196"/>
      <c r="DO120" s="117"/>
      <c r="DP120" s="196"/>
      <c r="DQ120" s="117"/>
      <c r="DR120" s="196"/>
      <c r="DS120" s="117"/>
      <c r="DT120" s="196"/>
      <c r="DU120" s="117"/>
      <c r="DV120" s="196"/>
      <c r="DW120" s="117"/>
      <c r="DX120" s="196"/>
      <c r="DY120" s="117"/>
      <c r="DZ120" s="196"/>
      <c r="EA120" s="117"/>
      <c r="EB120" s="196"/>
      <c r="EC120" s="117"/>
      <c r="ED120" s="196"/>
      <c r="EE120" s="117"/>
      <c r="EF120" s="196"/>
      <c r="EG120" s="117"/>
      <c r="EH120" s="196"/>
      <c r="EI120" s="117"/>
      <c r="EL120" s="3" t="e">
        <f t="shared" si="19"/>
        <v>#N/A</v>
      </c>
      <c r="EM120" s="10" t="e">
        <f t="shared" si="20"/>
        <v>#N/A</v>
      </c>
      <c r="EO120" s="12">
        <f t="shared" si="17"/>
        <v>0</v>
      </c>
      <c r="EP120" s="10">
        <f t="shared" si="18"/>
        <v>0</v>
      </c>
    </row>
    <row r="121" spans="11:146" x14ac:dyDescent="0.25">
      <c r="K121" s="5">
        <f t="shared" si="21"/>
        <v>104</v>
      </c>
      <c r="L121" s="109"/>
      <c r="M121" s="112"/>
      <c r="N121" s="60"/>
      <c r="O121" s="115"/>
      <c r="P121" s="60">
        <f t="shared" si="22"/>
        <v>5.1499999999999897</v>
      </c>
      <c r="Q121" s="115">
        <f t="shared" si="15"/>
        <v>2.9111600000106574</v>
      </c>
      <c r="R121" s="60">
        <f t="shared" si="23"/>
        <v>5.1499999999999897</v>
      </c>
      <c r="S121" s="115">
        <f t="shared" si="16"/>
        <v>2.000000000013888</v>
      </c>
      <c r="T121" s="60"/>
      <c r="U121" s="115"/>
      <c r="V121" s="60"/>
      <c r="W121" s="115"/>
      <c r="X121" s="60"/>
      <c r="Y121" s="115"/>
      <c r="Z121" s="60"/>
      <c r="AA121" s="115"/>
      <c r="AB121" s="60"/>
      <c r="AC121" s="115"/>
      <c r="AD121" s="60"/>
      <c r="AE121" s="115"/>
      <c r="AF121" s="60"/>
      <c r="AG121" s="115"/>
      <c r="AH121" s="60"/>
      <c r="AI121" s="115"/>
      <c r="AJ121" s="60"/>
      <c r="AK121" s="115"/>
      <c r="AL121" s="60"/>
      <c r="AM121" s="115"/>
      <c r="AN121" s="196"/>
      <c r="AO121" s="117"/>
      <c r="AP121" s="196"/>
      <c r="AQ121" s="117"/>
      <c r="AR121" s="196"/>
      <c r="AS121" s="117"/>
      <c r="AT121" s="196"/>
      <c r="AU121" s="117"/>
      <c r="AV121" s="196"/>
      <c r="AW121" s="117"/>
      <c r="AX121" s="196"/>
      <c r="AY121" s="117"/>
      <c r="AZ121" s="196"/>
      <c r="BA121" s="117"/>
      <c r="BB121" s="196"/>
      <c r="BC121" s="117"/>
      <c r="BD121" s="196"/>
      <c r="BE121" s="117"/>
      <c r="BF121" s="196"/>
      <c r="BG121" s="117"/>
      <c r="BH121" s="196"/>
      <c r="BI121" s="117"/>
      <c r="BJ121" s="196"/>
      <c r="BK121" s="117"/>
      <c r="BL121" s="196"/>
      <c r="BM121" s="117"/>
      <c r="BN121" s="196"/>
      <c r="BO121" s="117"/>
      <c r="BP121" s="196"/>
      <c r="BQ121" s="117"/>
      <c r="BR121" s="196"/>
      <c r="BS121" s="117"/>
      <c r="BT121" s="196"/>
      <c r="BU121" s="117"/>
      <c r="BV121" s="196"/>
      <c r="BW121" s="117"/>
      <c r="BX121" s="196"/>
      <c r="BY121" s="117"/>
      <c r="BZ121" s="196"/>
      <c r="CA121" s="117"/>
      <c r="CB121" s="196"/>
      <c r="CC121" s="117"/>
      <c r="CD121" s="196"/>
      <c r="CE121" s="117"/>
      <c r="CF121" s="196"/>
      <c r="CG121" s="117"/>
      <c r="CH121" s="196"/>
      <c r="CI121" s="117"/>
      <c r="CJ121" s="196"/>
      <c r="CK121" s="117"/>
      <c r="CL121" s="196"/>
      <c r="CM121" s="117"/>
      <c r="CN121" s="196"/>
      <c r="CO121" s="117"/>
      <c r="CP121" s="196"/>
      <c r="CQ121" s="117"/>
      <c r="CR121" s="196"/>
      <c r="CS121" s="117"/>
      <c r="CT121" s="196"/>
      <c r="CU121" s="117"/>
      <c r="CV121" s="196"/>
      <c r="CW121" s="117"/>
      <c r="CX121" s="196"/>
      <c r="CY121" s="117"/>
      <c r="CZ121" s="196"/>
      <c r="DA121" s="117"/>
      <c r="DB121" s="196"/>
      <c r="DC121" s="117"/>
      <c r="DD121" s="196"/>
      <c r="DE121" s="117"/>
      <c r="DF121" s="196"/>
      <c r="DG121" s="117"/>
      <c r="DH121" s="196"/>
      <c r="DI121" s="117"/>
      <c r="DJ121" s="196"/>
      <c r="DK121" s="117"/>
      <c r="DL121" s="196"/>
      <c r="DM121" s="117"/>
      <c r="DN121" s="196"/>
      <c r="DO121" s="117"/>
      <c r="DP121" s="196"/>
      <c r="DQ121" s="117"/>
      <c r="DR121" s="196"/>
      <c r="DS121" s="117"/>
      <c r="DT121" s="196"/>
      <c r="DU121" s="117"/>
      <c r="DV121" s="196"/>
      <c r="DW121" s="117"/>
      <c r="DX121" s="196"/>
      <c r="DY121" s="117"/>
      <c r="DZ121" s="196"/>
      <c r="EA121" s="117"/>
      <c r="EB121" s="196"/>
      <c r="EC121" s="117"/>
      <c r="ED121" s="196"/>
      <c r="EE121" s="117"/>
      <c r="EF121" s="196"/>
      <c r="EG121" s="117"/>
      <c r="EH121" s="196"/>
      <c r="EI121" s="117"/>
      <c r="EL121" s="3" t="e">
        <f t="shared" si="19"/>
        <v>#N/A</v>
      </c>
      <c r="EM121" s="10" t="e">
        <f t="shared" si="20"/>
        <v>#N/A</v>
      </c>
      <c r="EO121" s="12">
        <f t="shared" si="17"/>
        <v>0</v>
      </c>
      <c r="EP121" s="10">
        <f t="shared" si="18"/>
        <v>0</v>
      </c>
    </row>
    <row r="122" spans="11:146" x14ac:dyDescent="0.25">
      <c r="K122" s="5">
        <f t="shared" si="21"/>
        <v>105</v>
      </c>
      <c r="L122" s="109"/>
      <c r="M122" s="112"/>
      <c r="N122" s="60"/>
      <c r="O122" s="115"/>
      <c r="P122" s="60">
        <f t="shared" si="22"/>
        <v>5.1999999999999895</v>
      </c>
      <c r="Q122" s="115">
        <f t="shared" si="15"/>
        <v>2.9111600000106574</v>
      </c>
      <c r="R122" s="60">
        <f t="shared" si="23"/>
        <v>5.1999999999999895</v>
      </c>
      <c r="S122" s="115">
        <f t="shared" si="16"/>
        <v>2.000000000013888</v>
      </c>
      <c r="T122" s="60"/>
      <c r="U122" s="115"/>
      <c r="V122" s="60"/>
      <c r="W122" s="115"/>
      <c r="X122" s="60"/>
      <c r="Y122" s="115"/>
      <c r="Z122" s="60"/>
      <c r="AA122" s="115"/>
      <c r="AB122" s="60"/>
      <c r="AC122" s="115"/>
      <c r="AD122" s="60"/>
      <c r="AE122" s="115"/>
      <c r="AF122" s="60"/>
      <c r="AG122" s="115"/>
      <c r="AH122" s="60"/>
      <c r="AI122" s="115"/>
      <c r="AJ122" s="60"/>
      <c r="AK122" s="115"/>
      <c r="AL122" s="60"/>
      <c r="AM122" s="115"/>
      <c r="AN122" s="196"/>
      <c r="AO122" s="117"/>
      <c r="AP122" s="196"/>
      <c r="AQ122" s="117"/>
      <c r="AR122" s="196"/>
      <c r="AS122" s="117"/>
      <c r="AT122" s="196"/>
      <c r="AU122" s="117"/>
      <c r="AV122" s="196"/>
      <c r="AW122" s="117"/>
      <c r="AX122" s="196"/>
      <c r="AY122" s="117"/>
      <c r="AZ122" s="196"/>
      <c r="BA122" s="117"/>
      <c r="BB122" s="196"/>
      <c r="BC122" s="117"/>
      <c r="BD122" s="196"/>
      <c r="BE122" s="117"/>
      <c r="BF122" s="196"/>
      <c r="BG122" s="117"/>
      <c r="BH122" s="196"/>
      <c r="BI122" s="117"/>
      <c r="BJ122" s="196"/>
      <c r="BK122" s="117"/>
      <c r="BL122" s="196"/>
      <c r="BM122" s="117"/>
      <c r="BN122" s="196"/>
      <c r="BO122" s="117"/>
      <c r="BP122" s="196"/>
      <c r="BQ122" s="117"/>
      <c r="BR122" s="196"/>
      <c r="BS122" s="117"/>
      <c r="BT122" s="196"/>
      <c r="BU122" s="117"/>
      <c r="BV122" s="196"/>
      <c r="BW122" s="117"/>
      <c r="BX122" s="196"/>
      <c r="BY122" s="117"/>
      <c r="BZ122" s="196"/>
      <c r="CA122" s="117"/>
      <c r="CB122" s="196"/>
      <c r="CC122" s="117"/>
      <c r="CD122" s="196"/>
      <c r="CE122" s="117"/>
      <c r="CF122" s="196"/>
      <c r="CG122" s="117"/>
      <c r="CH122" s="196"/>
      <c r="CI122" s="117"/>
      <c r="CJ122" s="196"/>
      <c r="CK122" s="117"/>
      <c r="CL122" s="196"/>
      <c r="CM122" s="117"/>
      <c r="CN122" s="196"/>
      <c r="CO122" s="117"/>
      <c r="CP122" s="196"/>
      <c r="CQ122" s="117"/>
      <c r="CR122" s="196"/>
      <c r="CS122" s="117"/>
      <c r="CT122" s="196"/>
      <c r="CU122" s="117"/>
      <c r="CV122" s="196"/>
      <c r="CW122" s="117"/>
      <c r="CX122" s="196"/>
      <c r="CY122" s="117"/>
      <c r="CZ122" s="196"/>
      <c r="DA122" s="117"/>
      <c r="DB122" s="196"/>
      <c r="DC122" s="117"/>
      <c r="DD122" s="196"/>
      <c r="DE122" s="117"/>
      <c r="DF122" s="196"/>
      <c r="DG122" s="117"/>
      <c r="DH122" s="196"/>
      <c r="DI122" s="117"/>
      <c r="DJ122" s="196"/>
      <c r="DK122" s="117"/>
      <c r="DL122" s="196"/>
      <c r="DM122" s="117"/>
      <c r="DN122" s="196"/>
      <c r="DO122" s="117"/>
      <c r="DP122" s="196"/>
      <c r="DQ122" s="117"/>
      <c r="DR122" s="196"/>
      <c r="DS122" s="117"/>
      <c r="DT122" s="196"/>
      <c r="DU122" s="117"/>
      <c r="DV122" s="196"/>
      <c r="DW122" s="117"/>
      <c r="DX122" s="196"/>
      <c r="DY122" s="117"/>
      <c r="DZ122" s="196"/>
      <c r="EA122" s="117"/>
      <c r="EB122" s="196"/>
      <c r="EC122" s="117"/>
      <c r="ED122" s="196"/>
      <c r="EE122" s="117"/>
      <c r="EF122" s="196"/>
      <c r="EG122" s="117"/>
      <c r="EH122" s="196"/>
      <c r="EI122" s="117"/>
      <c r="EL122" s="3" t="e">
        <f t="shared" si="19"/>
        <v>#N/A</v>
      </c>
      <c r="EM122" s="10" t="e">
        <f t="shared" si="20"/>
        <v>#N/A</v>
      </c>
      <c r="EO122" s="12">
        <f t="shared" si="17"/>
        <v>0</v>
      </c>
      <c r="EP122" s="10">
        <f t="shared" si="18"/>
        <v>0</v>
      </c>
    </row>
    <row r="123" spans="11:146" x14ac:dyDescent="0.25">
      <c r="K123" s="5">
        <f t="shared" si="21"/>
        <v>106</v>
      </c>
      <c r="L123" s="109"/>
      <c r="M123" s="112"/>
      <c r="N123" s="60"/>
      <c r="O123" s="115"/>
      <c r="P123" s="60">
        <f t="shared" si="22"/>
        <v>5.2499999999999893</v>
      </c>
      <c r="Q123" s="115">
        <f t="shared" si="15"/>
        <v>2.9111600000106574</v>
      </c>
      <c r="R123" s="60">
        <f t="shared" si="23"/>
        <v>5.2499999999999893</v>
      </c>
      <c r="S123" s="115">
        <f t="shared" si="16"/>
        <v>2.000000000013888</v>
      </c>
      <c r="T123" s="60"/>
      <c r="U123" s="115"/>
      <c r="V123" s="60"/>
      <c r="W123" s="115"/>
      <c r="X123" s="60"/>
      <c r="Y123" s="115"/>
      <c r="Z123" s="60"/>
      <c r="AA123" s="115"/>
      <c r="AB123" s="60"/>
      <c r="AC123" s="115"/>
      <c r="AD123" s="60"/>
      <c r="AE123" s="115"/>
      <c r="AF123" s="60"/>
      <c r="AG123" s="115"/>
      <c r="AH123" s="60"/>
      <c r="AI123" s="115"/>
      <c r="AJ123" s="60"/>
      <c r="AK123" s="115"/>
      <c r="AL123" s="60"/>
      <c r="AM123" s="115"/>
      <c r="AN123" s="196"/>
      <c r="AO123" s="117"/>
      <c r="AP123" s="196"/>
      <c r="AQ123" s="117"/>
      <c r="AR123" s="196"/>
      <c r="AS123" s="117"/>
      <c r="AT123" s="196"/>
      <c r="AU123" s="117"/>
      <c r="AV123" s="196"/>
      <c r="AW123" s="117"/>
      <c r="AX123" s="196"/>
      <c r="AY123" s="117"/>
      <c r="AZ123" s="196"/>
      <c r="BA123" s="117"/>
      <c r="BB123" s="196"/>
      <c r="BC123" s="117"/>
      <c r="BD123" s="196"/>
      <c r="BE123" s="117"/>
      <c r="BF123" s="196"/>
      <c r="BG123" s="117"/>
      <c r="BH123" s="196"/>
      <c r="BI123" s="117"/>
      <c r="BJ123" s="196"/>
      <c r="BK123" s="117"/>
      <c r="BL123" s="196"/>
      <c r="BM123" s="117"/>
      <c r="BN123" s="196"/>
      <c r="BO123" s="117"/>
      <c r="BP123" s="196"/>
      <c r="BQ123" s="117"/>
      <c r="BR123" s="196"/>
      <c r="BS123" s="117"/>
      <c r="BT123" s="196"/>
      <c r="BU123" s="117"/>
      <c r="BV123" s="196"/>
      <c r="BW123" s="117"/>
      <c r="BX123" s="196"/>
      <c r="BY123" s="117"/>
      <c r="BZ123" s="196"/>
      <c r="CA123" s="117"/>
      <c r="CB123" s="196"/>
      <c r="CC123" s="117"/>
      <c r="CD123" s="196"/>
      <c r="CE123" s="117"/>
      <c r="CF123" s="196"/>
      <c r="CG123" s="117"/>
      <c r="CH123" s="196"/>
      <c r="CI123" s="117"/>
      <c r="CJ123" s="196"/>
      <c r="CK123" s="117"/>
      <c r="CL123" s="196"/>
      <c r="CM123" s="117"/>
      <c r="CN123" s="196"/>
      <c r="CO123" s="117"/>
      <c r="CP123" s="196"/>
      <c r="CQ123" s="117"/>
      <c r="CR123" s="196"/>
      <c r="CS123" s="117"/>
      <c r="CT123" s="196"/>
      <c r="CU123" s="117"/>
      <c r="CV123" s="196"/>
      <c r="CW123" s="117"/>
      <c r="CX123" s="196"/>
      <c r="CY123" s="117"/>
      <c r="CZ123" s="196"/>
      <c r="DA123" s="117"/>
      <c r="DB123" s="196"/>
      <c r="DC123" s="117"/>
      <c r="DD123" s="196"/>
      <c r="DE123" s="117"/>
      <c r="DF123" s="196"/>
      <c r="DG123" s="117"/>
      <c r="DH123" s="196"/>
      <c r="DI123" s="117"/>
      <c r="DJ123" s="196"/>
      <c r="DK123" s="117"/>
      <c r="DL123" s="196"/>
      <c r="DM123" s="117"/>
      <c r="DN123" s="196"/>
      <c r="DO123" s="117"/>
      <c r="DP123" s="196"/>
      <c r="DQ123" s="117"/>
      <c r="DR123" s="196"/>
      <c r="DS123" s="117"/>
      <c r="DT123" s="196"/>
      <c r="DU123" s="117"/>
      <c r="DV123" s="196"/>
      <c r="DW123" s="117"/>
      <c r="DX123" s="196"/>
      <c r="DY123" s="117"/>
      <c r="DZ123" s="196"/>
      <c r="EA123" s="117"/>
      <c r="EB123" s="196"/>
      <c r="EC123" s="117"/>
      <c r="ED123" s="196"/>
      <c r="EE123" s="117"/>
      <c r="EF123" s="196"/>
      <c r="EG123" s="117"/>
      <c r="EH123" s="196"/>
      <c r="EI123" s="117"/>
      <c r="EL123" s="3" t="e">
        <f t="shared" si="19"/>
        <v>#N/A</v>
      </c>
      <c r="EM123" s="10" t="e">
        <f t="shared" si="20"/>
        <v>#N/A</v>
      </c>
      <c r="EO123" s="12">
        <f t="shared" si="17"/>
        <v>0</v>
      </c>
      <c r="EP123" s="10">
        <f t="shared" si="18"/>
        <v>0</v>
      </c>
    </row>
    <row r="124" spans="11:146" x14ac:dyDescent="0.25">
      <c r="K124" s="5">
        <f t="shared" si="21"/>
        <v>107</v>
      </c>
      <c r="L124" s="109"/>
      <c r="M124" s="112"/>
      <c r="N124" s="60"/>
      <c r="O124" s="115"/>
      <c r="P124" s="60">
        <f t="shared" si="22"/>
        <v>5.2999999999999892</v>
      </c>
      <c r="Q124" s="115">
        <f t="shared" si="15"/>
        <v>2.9111600000106574</v>
      </c>
      <c r="R124" s="60">
        <f t="shared" si="23"/>
        <v>5.2999999999999892</v>
      </c>
      <c r="S124" s="115">
        <f t="shared" si="16"/>
        <v>2.000000000013888</v>
      </c>
      <c r="T124" s="60"/>
      <c r="U124" s="115"/>
      <c r="V124" s="60"/>
      <c r="W124" s="115"/>
      <c r="X124" s="60"/>
      <c r="Y124" s="115"/>
      <c r="Z124" s="60"/>
      <c r="AA124" s="115"/>
      <c r="AB124" s="60"/>
      <c r="AC124" s="115"/>
      <c r="AD124" s="60"/>
      <c r="AE124" s="115"/>
      <c r="AF124" s="60"/>
      <c r="AG124" s="115"/>
      <c r="AH124" s="60"/>
      <c r="AI124" s="115"/>
      <c r="AJ124" s="60"/>
      <c r="AK124" s="115"/>
      <c r="AL124" s="60"/>
      <c r="AM124" s="115"/>
      <c r="AN124" s="196"/>
      <c r="AO124" s="117"/>
      <c r="AP124" s="196"/>
      <c r="AQ124" s="117"/>
      <c r="AR124" s="196"/>
      <c r="AS124" s="117"/>
      <c r="AT124" s="196"/>
      <c r="AU124" s="117"/>
      <c r="AV124" s="196"/>
      <c r="AW124" s="117"/>
      <c r="AX124" s="196"/>
      <c r="AY124" s="117"/>
      <c r="AZ124" s="196"/>
      <c r="BA124" s="117"/>
      <c r="BB124" s="196"/>
      <c r="BC124" s="117"/>
      <c r="BD124" s="196"/>
      <c r="BE124" s="117"/>
      <c r="BF124" s="196"/>
      <c r="BG124" s="117"/>
      <c r="BH124" s="196"/>
      <c r="BI124" s="117"/>
      <c r="BJ124" s="196"/>
      <c r="BK124" s="117"/>
      <c r="BL124" s="196"/>
      <c r="BM124" s="117"/>
      <c r="BN124" s="196"/>
      <c r="BO124" s="117"/>
      <c r="BP124" s="196"/>
      <c r="BQ124" s="117"/>
      <c r="BR124" s="196"/>
      <c r="BS124" s="117"/>
      <c r="BT124" s="196"/>
      <c r="BU124" s="117"/>
      <c r="BV124" s="196"/>
      <c r="BW124" s="117"/>
      <c r="BX124" s="196"/>
      <c r="BY124" s="117"/>
      <c r="BZ124" s="196"/>
      <c r="CA124" s="117"/>
      <c r="CB124" s="196"/>
      <c r="CC124" s="117"/>
      <c r="CD124" s="196"/>
      <c r="CE124" s="117"/>
      <c r="CF124" s="196"/>
      <c r="CG124" s="117"/>
      <c r="CH124" s="196"/>
      <c r="CI124" s="117"/>
      <c r="CJ124" s="196"/>
      <c r="CK124" s="117"/>
      <c r="CL124" s="196"/>
      <c r="CM124" s="117"/>
      <c r="CN124" s="196"/>
      <c r="CO124" s="117"/>
      <c r="CP124" s="196"/>
      <c r="CQ124" s="117"/>
      <c r="CR124" s="196"/>
      <c r="CS124" s="117"/>
      <c r="CT124" s="196"/>
      <c r="CU124" s="117"/>
      <c r="CV124" s="196"/>
      <c r="CW124" s="117"/>
      <c r="CX124" s="196"/>
      <c r="CY124" s="117"/>
      <c r="CZ124" s="196"/>
      <c r="DA124" s="117"/>
      <c r="DB124" s="196"/>
      <c r="DC124" s="117"/>
      <c r="DD124" s="196"/>
      <c r="DE124" s="117"/>
      <c r="DF124" s="196"/>
      <c r="DG124" s="117"/>
      <c r="DH124" s="196"/>
      <c r="DI124" s="117"/>
      <c r="DJ124" s="196"/>
      <c r="DK124" s="117"/>
      <c r="DL124" s="196"/>
      <c r="DM124" s="117"/>
      <c r="DN124" s="196"/>
      <c r="DO124" s="117"/>
      <c r="DP124" s="196"/>
      <c r="DQ124" s="117"/>
      <c r="DR124" s="196"/>
      <c r="DS124" s="117"/>
      <c r="DT124" s="196"/>
      <c r="DU124" s="117"/>
      <c r="DV124" s="196"/>
      <c r="DW124" s="117"/>
      <c r="DX124" s="196"/>
      <c r="DY124" s="117"/>
      <c r="DZ124" s="196"/>
      <c r="EA124" s="117"/>
      <c r="EB124" s="196"/>
      <c r="EC124" s="117"/>
      <c r="ED124" s="196"/>
      <c r="EE124" s="117"/>
      <c r="EF124" s="196"/>
      <c r="EG124" s="117"/>
      <c r="EH124" s="196"/>
      <c r="EI124" s="117"/>
      <c r="EL124" s="3" t="e">
        <f t="shared" si="19"/>
        <v>#N/A</v>
      </c>
      <c r="EM124" s="10" t="e">
        <f t="shared" si="20"/>
        <v>#N/A</v>
      </c>
      <c r="EO124" s="12">
        <f t="shared" si="17"/>
        <v>0</v>
      </c>
      <c r="EP124" s="10">
        <f t="shared" si="18"/>
        <v>0</v>
      </c>
    </row>
    <row r="125" spans="11:146" x14ac:dyDescent="0.25">
      <c r="K125" s="5">
        <f t="shared" si="21"/>
        <v>108</v>
      </c>
      <c r="L125" s="110"/>
      <c r="M125" s="113"/>
      <c r="N125" s="60"/>
      <c r="O125" s="115"/>
      <c r="P125" s="60">
        <f t="shared" si="22"/>
        <v>5.349999999999989</v>
      </c>
      <c r="Q125" s="115">
        <f t="shared" si="15"/>
        <v>2.9111600000106574</v>
      </c>
      <c r="R125" s="60">
        <f t="shared" si="23"/>
        <v>5.349999999999989</v>
      </c>
      <c r="S125" s="115">
        <f t="shared" si="16"/>
        <v>2.000000000013888</v>
      </c>
      <c r="T125" s="60"/>
      <c r="U125" s="115"/>
      <c r="V125" s="60"/>
      <c r="W125" s="115"/>
      <c r="X125" s="60"/>
      <c r="Y125" s="115"/>
      <c r="Z125" s="60"/>
      <c r="AA125" s="115"/>
      <c r="AB125" s="60"/>
      <c r="AC125" s="115"/>
      <c r="AD125" s="60"/>
      <c r="AE125" s="115"/>
      <c r="AF125" s="60"/>
      <c r="AG125" s="115"/>
      <c r="AH125" s="60"/>
      <c r="AI125" s="115"/>
      <c r="AJ125" s="60"/>
      <c r="AK125" s="115"/>
      <c r="AL125" s="60"/>
      <c r="AM125" s="115"/>
      <c r="AN125" s="196"/>
      <c r="AO125" s="117"/>
      <c r="AP125" s="196"/>
      <c r="AQ125" s="117"/>
      <c r="AR125" s="196"/>
      <c r="AS125" s="117"/>
      <c r="AT125" s="196"/>
      <c r="AU125" s="117"/>
      <c r="AV125" s="196"/>
      <c r="AW125" s="117"/>
      <c r="AX125" s="196"/>
      <c r="AY125" s="117"/>
      <c r="AZ125" s="196"/>
      <c r="BA125" s="117"/>
      <c r="BB125" s="196"/>
      <c r="BC125" s="117"/>
      <c r="BD125" s="196"/>
      <c r="BE125" s="117"/>
      <c r="BF125" s="196"/>
      <c r="BG125" s="117"/>
      <c r="BH125" s="196"/>
      <c r="BI125" s="117"/>
      <c r="BJ125" s="196"/>
      <c r="BK125" s="117"/>
      <c r="BL125" s="196"/>
      <c r="BM125" s="117"/>
      <c r="BN125" s="196"/>
      <c r="BO125" s="117"/>
      <c r="BP125" s="196"/>
      <c r="BQ125" s="117"/>
      <c r="BR125" s="196"/>
      <c r="BS125" s="117"/>
      <c r="BT125" s="196"/>
      <c r="BU125" s="117"/>
      <c r="BV125" s="196"/>
      <c r="BW125" s="117"/>
      <c r="BX125" s="196"/>
      <c r="BY125" s="117"/>
      <c r="BZ125" s="196"/>
      <c r="CA125" s="117"/>
      <c r="CB125" s="196"/>
      <c r="CC125" s="117"/>
      <c r="CD125" s="196"/>
      <c r="CE125" s="117"/>
      <c r="CF125" s="196"/>
      <c r="CG125" s="117"/>
      <c r="CH125" s="196"/>
      <c r="CI125" s="117"/>
      <c r="CJ125" s="196"/>
      <c r="CK125" s="117"/>
      <c r="CL125" s="196"/>
      <c r="CM125" s="117"/>
      <c r="CN125" s="196"/>
      <c r="CO125" s="117"/>
      <c r="CP125" s="196"/>
      <c r="CQ125" s="117"/>
      <c r="CR125" s="196"/>
      <c r="CS125" s="117"/>
      <c r="CT125" s="196"/>
      <c r="CU125" s="117"/>
      <c r="CV125" s="196"/>
      <c r="CW125" s="117"/>
      <c r="CX125" s="196"/>
      <c r="CY125" s="117"/>
      <c r="CZ125" s="196"/>
      <c r="DA125" s="117"/>
      <c r="DB125" s="196"/>
      <c r="DC125" s="117"/>
      <c r="DD125" s="196"/>
      <c r="DE125" s="117"/>
      <c r="DF125" s="196"/>
      <c r="DG125" s="117"/>
      <c r="DH125" s="196"/>
      <c r="DI125" s="117"/>
      <c r="DJ125" s="196"/>
      <c r="DK125" s="117"/>
      <c r="DL125" s="196"/>
      <c r="DM125" s="117"/>
      <c r="DN125" s="196"/>
      <c r="DO125" s="117"/>
      <c r="DP125" s="196"/>
      <c r="DQ125" s="117"/>
      <c r="DR125" s="196"/>
      <c r="DS125" s="117"/>
      <c r="DT125" s="196"/>
      <c r="DU125" s="117"/>
      <c r="DV125" s="196"/>
      <c r="DW125" s="117"/>
      <c r="DX125" s="196"/>
      <c r="DY125" s="117"/>
      <c r="DZ125" s="196"/>
      <c r="EA125" s="117"/>
      <c r="EB125" s="196"/>
      <c r="EC125" s="117"/>
      <c r="ED125" s="196"/>
      <c r="EE125" s="117"/>
      <c r="EF125" s="196"/>
      <c r="EG125" s="117"/>
      <c r="EH125" s="196"/>
      <c r="EI125" s="117"/>
      <c r="EL125" s="3" t="e">
        <f t="shared" si="19"/>
        <v>#N/A</v>
      </c>
      <c r="EM125" s="10" t="e">
        <f t="shared" si="20"/>
        <v>#N/A</v>
      </c>
      <c r="EO125" s="12">
        <f t="shared" si="17"/>
        <v>0</v>
      </c>
      <c r="EP125" s="10">
        <f t="shared" si="18"/>
        <v>0</v>
      </c>
    </row>
    <row r="126" spans="11:146" x14ac:dyDescent="0.25">
      <c r="K126" s="5">
        <f t="shared" si="21"/>
        <v>109</v>
      </c>
      <c r="L126" s="110"/>
      <c r="M126" s="113"/>
      <c r="N126" s="60"/>
      <c r="O126" s="115"/>
      <c r="P126" s="60">
        <f t="shared" si="22"/>
        <v>5.3999999999999888</v>
      </c>
      <c r="Q126" s="115">
        <f t="shared" si="15"/>
        <v>2.9111600000106574</v>
      </c>
      <c r="R126" s="60">
        <f t="shared" si="23"/>
        <v>5.3999999999999888</v>
      </c>
      <c r="S126" s="115">
        <f t="shared" si="16"/>
        <v>2.000000000013888</v>
      </c>
      <c r="T126" s="60"/>
      <c r="U126" s="115"/>
      <c r="V126" s="60"/>
      <c r="W126" s="115"/>
      <c r="X126" s="60"/>
      <c r="Y126" s="115"/>
      <c r="Z126" s="60"/>
      <c r="AA126" s="115"/>
      <c r="AB126" s="60"/>
      <c r="AC126" s="115"/>
      <c r="AD126" s="60"/>
      <c r="AE126" s="115"/>
      <c r="AF126" s="60"/>
      <c r="AG126" s="115"/>
      <c r="AH126" s="60"/>
      <c r="AI126" s="115"/>
      <c r="AJ126" s="60"/>
      <c r="AK126" s="115"/>
      <c r="AL126" s="60"/>
      <c r="AM126" s="115"/>
      <c r="AN126" s="196"/>
      <c r="AO126" s="117"/>
      <c r="AP126" s="196"/>
      <c r="AQ126" s="117"/>
      <c r="AR126" s="196"/>
      <c r="AS126" s="117"/>
      <c r="AT126" s="196"/>
      <c r="AU126" s="117"/>
      <c r="AV126" s="196"/>
      <c r="AW126" s="117"/>
      <c r="AX126" s="196"/>
      <c r="AY126" s="117"/>
      <c r="AZ126" s="196"/>
      <c r="BA126" s="117"/>
      <c r="BB126" s="196"/>
      <c r="BC126" s="117"/>
      <c r="BD126" s="196"/>
      <c r="BE126" s="117"/>
      <c r="BF126" s="196"/>
      <c r="BG126" s="117"/>
      <c r="BH126" s="196"/>
      <c r="BI126" s="117"/>
      <c r="BJ126" s="196"/>
      <c r="BK126" s="117"/>
      <c r="BL126" s="196"/>
      <c r="BM126" s="117"/>
      <c r="BN126" s="196"/>
      <c r="BO126" s="117"/>
      <c r="BP126" s="196"/>
      <c r="BQ126" s="117"/>
      <c r="BR126" s="196"/>
      <c r="BS126" s="117"/>
      <c r="BT126" s="196"/>
      <c r="BU126" s="117"/>
      <c r="BV126" s="196"/>
      <c r="BW126" s="117"/>
      <c r="BX126" s="196"/>
      <c r="BY126" s="117"/>
      <c r="BZ126" s="196"/>
      <c r="CA126" s="117"/>
      <c r="CB126" s="196"/>
      <c r="CC126" s="117"/>
      <c r="CD126" s="196"/>
      <c r="CE126" s="117"/>
      <c r="CF126" s="196"/>
      <c r="CG126" s="117"/>
      <c r="CH126" s="196"/>
      <c r="CI126" s="117"/>
      <c r="CJ126" s="196"/>
      <c r="CK126" s="117"/>
      <c r="CL126" s="196"/>
      <c r="CM126" s="117"/>
      <c r="CN126" s="196"/>
      <c r="CO126" s="117"/>
      <c r="CP126" s="196"/>
      <c r="CQ126" s="117"/>
      <c r="CR126" s="196"/>
      <c r="CS126" s="117"/>
      <c r="CT126" s="196"/>
      <c r="CU126" s="117"/>
      <c r="CV126" s="196"/>
      <c r="CW126" s="117"/>
      <c r="CX126" s="196"/>
      <c r="CY126" s="117"/>
      <c r="CZ126" s="196"/>
      <c r="DA126" s="117"/>
      <c r="DB126" s="196"/>
      <c r="DC126" s="117"/>
      <c r="DD126" s="196"/>
      <c r="DE126" s="117"/>
      <c r="DF126" s="196"/>
      <c r="DG126" s="117"/>
      <c r="DH126" s="196"/>
      <c r="DI126" s="117"/>
      <c r="DJ126" s="196"/>
      <c r="DK126" s="117"/>
      <c r="DL126" s="196"/>
      <c r="DM126" s="117"/>
      <c r="DN126" s="196"/>
      <c r="DO126" s="117"/>
      <c r="DP126" s="196"/>
      <c r="DQ126" s="117"/>
      <c r="DR126" s="196"/>
      <c r="DS126" s="117"/>
      <c r="DT126" s="196"/>
      <c r="DU126" s="117"/>
      <c r="DV126" s="196"/>
      <c r="DW126" s="117"/>
      <c r="DX126" s="196"/>
      <c r="DY126" s="117"/>
      <c r="DZ126" s="196"/>
      <c r="EA126" s="117"/>
      <c r="EB126" s="196"/>
      <c r="EC126" s="117"/>
      <c r="ED126" s="196"/>
      <c r="EE126" s="117"/>
      <c r="EF126" s="196"/>
      <c r="EG126" s="117"/>
      <c r="EH126" s="196"/>
      <c r="EI126" s="117"/>
      <c r="EL126" s="3" t="e">
        <f t="shared" si="19"/>
        <v>#N/A</v>
      </c>
      <c r="EM126" s="10" t="e">
        <f t="shared" si="20"/>
        <v>#N/A</v>
      </c>
      <c r="EO126" s="12">
        <f t="shared" si="17"/>
        <v>0</v>
      </c>
      <c r="EP126" s="10">
        <f t="shared" si="18"/>
        <v>0</v>
      </c>
    </row>
    <row r="127" spans="11:146" x14ac:dyDescent="0.25">
      <c r="K127" s="5">
        <f t="shared" si="21"/>
        <v>110</v>
      </c>
      <c r="L127" s="110"/>
      <c r="M127" s="113"/>
      <c r="N127" s="60"/>
      <c r="O127" s="115"/>
      <c r="P127" s="60">
        <f t="shared" si="22"/>
        <v>5.4499999999999886</v>
      </c>
      <c r="Q127" s="115">
        <f t="shared" si="15"/>
        <v>2.9111600000106574</v>
      </c>
      <c r="R127" s="60">
        <f t="shared" si="23"/>
        <v>5.4499999999999886</v>
      </c>
      <c r="S127" s="115">
        <f t="shared" si="16"/>
        <v>2.000000000013888</v>
      </c>
      <c r="T127" s="60"/>
      <c r="U127" s="115"/>
      <c r="V127" s="60"/>
      <c r="W127" s="115"/>
      <c r="X127" s="60"/>
      <c r="Y127" s="115"/>
      <c r="Z127" s="60"/>
      <c r="AA127" s="115"/>
      <c r="AB127" s="60"/>
      <c r="AC127" s="115"/>
      <c r="AD127" s="60"/>
      <c r="AE127" s="115"/>
      <c r="AF127" s="60"/>
      <c r="AG127" s="115"/>
      <c r="AH127" s="60"/>
      <c r="AI127" s="115"/>
      <c r="AJ127" s="60"/>
      <c r="AK127" s="115"/>
      <c r="AL127" s="60"/>
      <c r="AM127" s="115"/>
      <c r="AN127" s="196"/>
      <c r="AO127" s="117"/>
      <c r="AP127" s="196"/>
      <c r="AQ127" s="117"/>
      <c r="AR127" s="196"/>
      <c r="AS127" s="117"/>
      <c r="AT127" s="196"/>
      <c r="AU127" s="117"/>
      <c r="AV127" s="196"/>
      <c r="AW127" s="117"/>
      <c r="AX127" s="196"/>
      <c r="AY127" s="117"/>
      <c r="AZ127" s="196"/>
      <c r="BA127" s="117"/>
      <c r="BB127" s="196"/>
      <c r="BC127" s="117"/>
      <c r="BD127" s="196"/>
      <c r="BE127" s="117"/>
      <c r="BF127" s="196"/>
      <c r="BG127" s="117"/>
      <c r="BH127" s="196"/>
      <c r="BI127" s="117"/>
      <c r="BJ127" s="196"/>
      <c r="BK127" s="117"/>
      <c r="BL127" s="196"/>
      <c r="BM127" s="117"/>
      <c r="BN127" s="196"/>
      <c r="BO127" s="117"/>
      <c r="BP127" s="196"/>
      <c r="BQ127" s="117"/>
      <c r="BR127" s="196"/>
      <c r="BS127" s="117"/>
      <c r="BT127" s="196"/>
      <c r="BU127" s="117"/>
      <c r="BV127" s="196"/>
      <c r="BW127" s="117"/>
      <c r="BX127" s="196"/>
      <c r="BY127" s="117"/>
      <c r="BZ127" s="196"/>
      <c r="CA127" s="117"/>
      <c r="CB127" s="196"/>
      <c r="CC127" s="117"/>
      <c r="CD127" s="196"/>
      <c r="CE127" s="117"/>
      <c r="CF127" s="196"/>
      <c r="CG127" s="117"/>
      <c r="CH127" s="196"/>
      <c r="CI127" s="117"/>
      <c r="CJ127" s="196"/>
      <c r="CK127" s="117"/>
      <c r="CL127" s="196"/>
      <c r="CM127" s="117"/>
      <c r="CN127" s="196"/>
      <c r="CO127" s="117"/>
      <c r="CP127" s="196"/>
      <c r="CQ127" s="117"/>
      <c r="CR127" s="196"/>
      <c r="CS127" s="117"/>
      <c r="CT127" s="196"/>
      <c r="CU127" s="117"/>
      <c r="CV127" s="196"/>
      <c r="CW127" s="117"/>
      <c r="CX127" s="196"/>
      <c r="CY127" s="117"/>
      <c r="CZ127" s="196"/>
      <c r="DA127" s="117"/>
      <c r="DB127" s="196"/>
      <c r="DC127" s="117"/>
      <c r="DD127" s="196"/>
      <c r="DE127" s="117"/>
      <c r="DF127" s="196"/>
      <c r="DG127" s="117"/>
      <c r="DH127" s="196"/>
      <c r="DI127" s="117"/>
      <c r="DJ127" s="196"/>
      <c r="DK127" s="117"/>
      <c r="DL127" s="196"/>
      <c r="DM127" s="117"/>
      <c r="DN127" s="196"/>
      <c r="DO127" s="117"/>
      <c r="DP127" s="196"/>
      <c r="DQ127" s="117"/>
      <c r="DR127" s="196"/>
      <c r="DS127" s="117"/>
      <c r="DT127" s="196"/>
      <c r="DU127" s="117"/>
      <c r="DV127" s="196"/>
      <c r="DW127" s="117"/>
      <c r="DX127" s="196"/>
      <c r="DY127" s="117"/>
      <c r="DZ127" s="196"/>
      <c r="EA127" s="117"/>
      <c r="EB127" s="196"/>
      <c r="EC127" s="117"/>
      <c r="ED127" s="196"/>
      <c r="EE127" s="117"/>
      <c r="EF127" s="196"/>
      <c r="EG127" s="117"/>
      <c r="EH127" s="196"/>
      <c r="EI127" s="117"/>
      <c r="EL127" s="3" t="e">
        <f t="shared" si="19"/>
        <v>#N/A</v>
      </c>
      <c r="EM127" s="10" t="e">
        <f t="shared" si="20"/>
        <v>#N/A</v>
      </c>
      <c r="EO127" s="12">
        <f t="shared" si="17"/>
        <v>0</v>
      </c>
      <c r="EP127" s="10">
        <f t="shared" si="18"/>
        <v>0</v>
      </c>
    </row>
    <row r="128" spans="11:146" x14ac:dyDescent="0.25">
      <c r="K128" s="5">
        <f t="shared" si="21"/>
        <v>111</v>
      </c>
      <c r="L128" s="110"/>
      <c r="M128" s="113"/>
      <c r="N128" s="60"/>
      <c r="O128" s="115"/>
      <c r="P128" s="60">
        <f t="shared" si="22"/>
        <v>5.4999999999999885</v>
      </c>
      <c r="Q128" s="115">
        <f t="shared" si="15"/>
        <v>2.9111600000106574</v>
      </c>
      <c r="R128" s="60">
        <f t="shared" si="23"/>
        <v>5.4999999999999885</v>
      </c>
      <c r="S128" s="115">
        <f t="shared" si="16"/>
        <v>2.000000000013888</v>
      </c>
      <c r="T128" s="60"/>
      <c r="U128" s="115"/>
      <c r="V128" s="60"/>
      <c r="W128" s="115"/>
      <c r="X128" s="60"/>
      <c r="Y128" s="115"/>
      <c r="Z128" s="60"/>
      <c r="AA128" s="115"/>
      <c r="AB128" s="60"/>
      <c r="AC128" s="115"/>
      <c r="AD128" s="60"/>
      <c r="AE128" s="115"/>
      <c r="AF128" s="60"/>
      <c r="AG128" s="115"/>
      <c r="AH128" s="60"/>
      <c r="AI128" s="115"/>
      <c r="AJ128" s="60"/>
      <c r="AK128" s="115"/>
      <c r="AL128" s="60"/>
      <c r="AM128" s="115"/>
      <c r="AN128" s="196"/>
      <c r="AO128" s="117"/>
      <c r="AP128" s="196"/>
      <c r="AQ128" s="117"/>
      <c r="AR128" s="196"/>
      <c r="AS128" s="117"/>
      <c r="AT128" s="196"/>
      <c r="AU128" s="117"/>
      <c r="AV128" s="196"/>
      <c r="AW128" s="117"/>
      <c r="AX128" s="196"/>
      <c r="AY128" s="117"/>
      <c r="AZ128" s="196"/>
      <c r="BA128" s="117"/>
      <c r="BB128" s="196"/>
      <c r="BC128" s="117"/>
      <c r="BD128" s="196"/>
      <c r="BE128" s="117"/>
      <c r="BF128" s="196"/>
      <c r="BG128" s="117"/>
      <c r="BH128" s="196"/>
      <c r="BI128" s="117"/>
      <c r="BJ128" s="196"/>
      <c r="BK128" s="117"/>
      <c r="BL128" s="196"/>
      <c r="BM128" s="117"/>
      <c r="BN128" s="196"/>
      <c r="BO128" s="117"/>
      <c r="BP128" s="196"/>
      <c r="BQ128" s="117"/>
      <c r="BR128" s="196"/>
      <c r="BS128" s="117"/>
      <c r="BT128" s="196"/>
      <c r="BU128" s="117"/>
      <c r="BV128" s="196"/>
      <c r="BW128" s="117"/>
      <c r="BX128" s="196"/>
      <c r="BY128" s="117"/>
      <c r="BZ128" s="196"/>
      <c r="CA128" s="117"/>
      <c r="CB128" s="196"/>
      <c r="CC128" s="117"/>
      <c r="CD128" s="196"/>
      <c r="CE128" s="117"/>
      <c r="CF128" s="196"/>
      <c r="CG128" s="117"/>
      <c r="CH128" s="196"/>
      <c r="CI128" s="117"/>
      <c r="CJ128" s="196"/>
      <c r="CK128" s="117"/>
      <c r="CL128" s="196"/>
      <c r="CM128" s="117"/>
      <c r="CN128" s="196"/>
      <c r="CO128" s="117"/>
      <c r="CP128" s="196"/>
      <c r="CQ128" s="117"/>
      <c r="CR128" s="196"/>
      <c r="CS128" s="117"/>
      <c r="CT128" s="196"/>
      <c r="CU128" s="117"/>
      <c r="CV128" s="196"/>
      <c r="CW128" s="117"/>
      <c r="CX128" s="196"/>
      <c r="CY128" s="117"/>
      <c r="CZ128" s="196"/>
      <c r="DA128" s="117"/>
      <c r="DB128" s="196"/>
      <c r="DC128" s="117"/>
      <c r="DD128" s="196"/>
      <c r="DE128" s="117"/>
      <c r="DF128" s="196"/>
      <c r="DG128" s="117"/>
      <c r="DH128" s="196"/>
      <c r="DI128" s="117"/>
      <c r="DJ128" s="196"/>
      <c r="DK128" s="117"/>
      <c r="DL128" s="196"/>
      <c r="DM128" s="117"/>
      <c r="DN128" s="196"/>
      <c r="DO128" s="117"/>
      <c r="DP128" s="196"/>
      <c r="DQ128" s="117"/>
      <c r="DR128" s="196"/>
      <c r="DS128" s="117"/>
      <c r="DT128" s="196"/>
      <c r="DU128" s="117"/>
      <c r="DV128" s="196"/>
      <c r="DW128" s="117"/>
      <c r="DX128" s="196"/>
      <c r="DY128" s="117"/>
      <c r="DZ128" s="196"/>
      <c r="EA128" s="117"/>
      <c r="EB128" s="196"/>
      <c r="EC128" s="117"/>
      <c r="ED128" s="196"/>
      <c r="EE128" s="117"/>
      <c r="EF128" s="196"/>
      <c r="EG128" s="117"/>
      <c r="EH128" s="196"/>
      <c r="EI128" s="117"/>
      <c r="EL128" s="3" t="e">
        <f t="shared" si="19"/>
        <v>#N/A</v>
      </c>
      <c r="EM128" s="10" t="e">
        <f t="shared" si="20"/>
        <v>#N/A</v>
      </c>
      <c r="EO128" s="12">
        <f t="shared" si="17"/>
        <v>0</v>
      </c>
      <c r="EP128" s="10">
        <f t="shared" si="18"/>
        <v>0</v>
      </c>
    </row>
    <row r="129" spans="11:146" x14ac:dyDescent="0.25">
      <c r="K129" s="5">
        <f t="shared" si="21"/>
        <v>112</v>
      </c>
      <c r="L129" s="110"/>
      <c r="M129" s="113"/>
      <c r="N129" s="60"/>
      <c r="O129" s="115"/>
      <c r="P129" s="60">
        <f t="shared" si="22"/>
        <v>5.5499999999999883</v>
      </c>
      <c r="Q129" s="115">
        <f t="shared" si="15"/>
        <v>2.9111600000106574</v>
      </c>
      <c r="R129" s="60">
        <f t="shared" si="23"/>
        <v>5.5499999999999883</v>
      </c>
      <c r="S129" s="115">
        <f t="shared" si="16"/>
        <v>2.000000000013888</v>
      </c>
      <c r="T129" s="60"/>
      <c r="U129" s="115"/>
      <c r="V129" s="60"/>
      <c r="W129" s="115"/>
      <c r="X129" s="60"/>
      <c r="Y129" s="115"/>
      <c r="Z129" s="60"/>
      <c r="AA129" s="115"/>
      <c r="AB129" s="60"/>
      <c r="AC129" s="115"/>
      <c r="AD129" s="60"/>
      <c r="AE129" s="115"/>
      <c r="AF129" s="60"/>
      <c r="AG129" s="115"/>
      <c r="AH129" s="60"/>
      <c r="AI129" s="115"/>
      <c r="AJ129" s="60"/>
      <c r="AK129" s="115"/>
      <c r="AL129" s="60"/>
      <c r="AM129" s="115"/>
      <c r="AN129" s="196"/>
      <c r="AO129" s="117"/>
      <c r="AP129" s="196"/>
      <c r="AQ129" s="117"/>
      <c r="AR129" s="196"/>
      <c r="AS129" s="117"/>
      <c r="AT129" s="196"/>
      <c r="AU129" s="117"/>
      <c r="AV129" s="196"/>
      <c r="AW129" s="117"/>
      <c r="AX129" s="196"/>
      <c r="AY129" s="117"/>
      <c r="AZ129" s="196"/>
      <c r="BA129" s="117"/>
      <c r="BB129" s="196"/>
      <c r="BC129" s="117"/>
      <c r="BD129" s="196"/>
      <c r="BE129" s="117"/>
      <c r="BF129" s="196"/>
      <c r="BG129" s="117"/>
      <c r="BH129" s="196"/>
      <c r="BI129" s="117"/>
      <c r="BJ129" s="196"/>
      <c r="BK129" s="117"/>
      <c r="BL129" s="196"/>
      <c r="BM129" s="117"/>
      <c r="BN129" s="196"/>
      <c r="BO129" s="117"/>
      <c r="BP129" s="196"/>
      <c r="BQ129" s="117"/>
      <c r="BR129" s="196"/>
      <c r="BS129" s="117"/>
      <c r="BT129" s="196"/>
      <c r="BU129" s="117"/>
      <c r="BV129" s="196"/>
      <c r="BW129" s="117"/>
      <c r="BX129" s="196"/>
      <c r="BY129" s="117"/>
      <c r="BZ129" s="196"/>
      <c r="CA129" s="117"/>
      <c r="CB129" s="196"/>
      <c r="CC129" s="117"/>
      <c r="CD129" s="196"/>
      <c r="CE129" s="117"/>
      <c r="CF129" s="196"/>
      <c r="CG129" s="117"/>
      <c r="CH129" s="196"/>
      <c r="CI129" s="117"/>
      <c r="CJ129" s="196"/>
      <c r="CK129" s="117"/>
      <c r="CL129" s="196"/>
      <c r="CM129" s="117"/>
      <c r="CN129" s="196"/>
      <c r="CO129" s="117"/>
      <c r="CP129" s="196"/>
      <c r="CQ129" s="117"/>
      <c r="CR129" s="196"/>
      <c r="CS129" s="117"/>
      <c r="CT129" s="196"/>
      <c r="CU129" s="117"/>
      <c r="CV129" s="196"/>
      <c r="CW129" s="117"/>
      <c r="CX129" s="196"/>
      <c r="CY129" s="117"/>
      <c r="CZ129" s="196"/>
      <c r="DA129" s="117"/>
      <c r="DB129" s="196"/>
      <c r="DC129" s="117"/>
      <c r="DD129" s="196"/>
      <c r="DE129" s="117"/>
      <c r="DF129" s="196"/>
      <c r="DG129" s="117"/>
      <c r="DH129" s="196"/>
      <c r="DI129" s="117"/>
      <c r="DJ129" s="196"/>
      <c r="DK129" s="117"/>
      <c r="DL129" s="196"/>
      <c r="DM129" s="117"/>
      <c r="DN129" s="196"/>
      <c r="DO129" s="117"/>
      <c r="DP129" s="196"/>
      <c r="DQ129" s="117"/>
      <c r="DR129" s="196"/>
      <c r="DS129" s="117"/>
      <c r="DT129" s="196"/>
      <c r="DU129" s="117"/>
      <c r="DV129" s="196"/>
      <c r="DW129" s="117"/>
      <c r="DX129" s="196"/>
      <c r="DY129" s="117"/>
      <c r="DZ129" s="196"/>
      <c r="EA129" s="117"/>
      <c r="EB129" s="196"/>
      <c r="EC129" s="117"/>
      <c r="ED129" s="196"/>
      <c r="EE129" s="117"/>
      <c r="EF129" s="196"/>
      <c r="EG129" s="117"/>
      <c r="EH129" s="196"/>
      <c r="EI129" s="117"/>
      <c r="EL129" s="3" t="e">
        <f t="shared" si="19"/>
        <v>#N/A</v>
      </c>
      <c r="EM129" s="10" t="e">
        <f t="shared" si="20"/>
        <v>#N/A</v>
      </c>
      <c r="EO129" s="12">
        <f t="shared" si="17"/>
        <v>0</v>
      </c>
      <c r="EP129" s="10">
        <f t="shared" si="18"/>
        <v>0</v>
      </c>
    </row>
    <row r="130" spans="11:146" x14ac:dyDescent="0.25">
      <c r="K130" s="5">
        <f t="shared" si="21"/>
        <v>113</v>
      </c>
      <c r="L130" s="110"/>
      <c r="M130" s="113"/>
      <c r="N130" s="60"/>
      <c r="O130" s="115"/>
      <c r="P130" s="60">
        <f t="shared" si="22"/>
        <v>5.5999999999999881</v>
      </c>
      <c r="Q130" s="115">
        <f t="shared" si="15"/>
        <v>2.9111600000106574</v>
      </c>
      <c r="R130" s="60">
        <f t="shared" si="23"/>
        <v>5.5999999999999881</v>
      </c>
      <c r="S130" s="115">
        <f t="shared" si="16"/>
        <v>2.000000000013888</v>
      </c>
      <c r="T130" s="60"/>
      <c r="U130" s="115"/>
      <c r="V130" s="60"/>
      <c r="W130" s="115"/>
      <c r="X130" s="60"/>
      <c r="Y130" s="115"/>
      <c r="Z130" s="60"/>
      <c r="AA130" s="115"/>
      <c r="AB130" s="60"/>
      <c r="AC130" s="115"/>
      <c r="AD130" s="60"/>
      <c r="AE130" s="115"/>
      <c r="AF130" s="60"/>
      <c r="AG130" s="115"/>
      <c r="AH130" s="60"/>
      <c r="AI130" s="115"/>
      <c r="AJ130" s="60"/>
      <c r="AK130" s="115"/>
      <c r="AL130" s="60"/>
      <c r="AM130" s="115"/>
      <c r="AN130" s="196"/>
      <c r="AO130" s="117"/>
      <c r="AP130" s="196"/>
      <c r="AQ130" s="117"/>
      <c r="AR130" s="196"/>
      <c r="AS130" s="117"/>
      <c r="AT130" s="196"/>
      <c r="AU130" s="117"/>
      <c r="AV130" s="196"/>
      <c r="AW130" s="117"/>
      <c r="AX130" s="196"/>
      <c r="AY130" s="117"/>
      <c r="AZ130" s="196"/>
      <c r="BA130" s="117"/>
      <c r="BB130" s="196"/>
      <c r="BC130" s="117"/>
      <c r="BD130" s="196"/>
      <c r="BE130" s="117"/>
      <c r="BF130" s="196"/>
      <c r="BG130" s="117"/>
      <c r="BH130" s="196"/>
      <c r="BI130" s="117"/>
      <c r="BJ130" s="196"/>
      <c r="BK130" s="117"/>
      <c r="BL130" s="196"/>
      <c r="BM130" s="117"/>
      <c r="BN130" s="196"/>
      <c r="BO130" s="117"/>
      <c r="BP130" s="196"/>
      <c r="BQ130" s="117"/>
      <c r="BR130" s="196"/>
      <c r="BS130" s="117"/>
      <c r="BT130" s="196"/>
      <c r="BU130" s="117"/>
      <c r="BV130" s="196"/>
      <c r="BW130" s="117"/>
      <c r="BX130" s="196"/>
      <c r="BY130" s="117"/>
      <c r="BZ130" s="196"/>
      <c r="CA130" s="117"/>
      <c r="CB130" s="196"/>
      <c r="CC130" s="117"/>
      <c r="CD130" s="196"/>
      <c r="CE130" s="117"/>
      <c r="CF130" s="196"/>
      <c r="CG130" s="117"/>
      <c r="CH130" s="196"/>
      <c r="CI130" s="117"/>
      <c r="CJ130" s="196"/>
      <c r="CK130" s="117"/>
      <c r="CL130" s="196"/>
      <c r="CM130" s="117"/>
      <c r="CN130" s="196"/>
      <c r="CO130" s="117"/>
      <c r="CP130" s="196"/>
      <c r="CQ130" s="117"/>
      <c r="CR130" s="196"/>
      <c r="CS130" s="117"/>
      <c r="CT130" s="196"/>
      <c r="CU130" s="117"/>
      <c r="CV130" s="196"/>
      <c r="CW130" s="117"/>
      <c r="CX130" s="196"/>
      <c r="CY130" s="117"/>
      <c r="CZ130" s="196"/>
      <c r="DA130" s="117"/>
      <c r="DB130" s="196"/>
      <c r="DC130" s="117"/>
      <c r="DD130" s="196"/>
      <c r="DE130" s="117"/>
      <c r="DF130" s="196"/>
      <c r="DG130" s="117"/>
      <c r="DH130" s="196"/>
      <c r="DI130" s="117"/>
      <c r="DJ130" s="196"/>
      <c r="DK130" s="117"/>
      <c r="DL130" s="196"/>
      <c r="DM130" s="117"/>
      <c r="DN130" s="196"/>
      <c r="DO130" s="117"/>
      <c r="DP130" s="196"/>
      <c r="DQ130" s="117"/>
      <c r="DR130" s="196"/>
      <c r="DS130" s="117"/>
      <c r="DT130" s="196"/>
      <c r="DU130" s="117"/>
      <c r="DV130" s="196"/>
      <c r="DW130" s="117"/>
      <c r="DX130" s="196"/>
      <c r="DY130" s="117"/>
      <c r="DZ130" s="196"/>
      <c r="EA130" s="117"/>
      <c r="EB130" s="196"/>
      <c r="EC130" s="117"/>
      <c r="ED130" s="196"/>
      <c r="EE130" s="117"/>
      <c r="EF130" s="196"/>
      <c r="EG130" s="117"/>
      <c r="EH130" s="196"/>
      <c r="EI130" s="117"/>
      <c r="EL130" s="3" t="e">
        <f t="shared" si="19"/>
        <v>#N/A</v>
      </c>
      <c r="EM130" s="10" t="e">
        <f t="shared" si="20"/>
        <v>#N/A</v>
      </c>
      <c r="EO130" s="12">
        <f t="shared" si="17"/>
        <v>0</v>
      </c>
      <c r="EP130" s="10">
        <f t="shared" si="18"/>
        <v>0</v>
      </c>
    </row>
    <row r="131" spans="11:146" x14ac:dyDescent="0.25">
      <c r="K131" s="5">
        <f t="shared" si="21"/>
        <v>114</v>
      </c>
      <c r="L131" s="110"/>
      <c r="M131" s="113"/>
      <c r="N131" s="60"/>
      <c r="O131" s="115"/>
      <c r="P131" s="60">
        <f t="shared" si="22"/>
        <v>5.6499999999999879</v>
      </c>
      <c r="Q131" s="115">
        <f t="shared" si="15"/>
        <v>2.9111600000106574</v>
      </c>
      <c r="R131" s="60">
        <f t="shared" si="23"/>
        <v>5.6499999999999879</v>
      </c>
      <c r="S131" s="115">
        <f t="shared" si="16"/>
        <v>2.000000000013888</v>
      </c>
      <c r="T131" s="60"/>
      <c r="U131" s="115"/>
      <c r="V131" s="60"/>
      <c r="W131" s="115"/>
      <c r="X131" s="60"/>
      <c r="Y131" s="115"/>
      <c r="Z131" s="60"/>
      <c r="AA131" s="115"/>
      <c r="AB131" s="60"/>
      <c r="AC131" s="115"/>
      <c r="AD131" s="60"/>
      <c r="AE131" s="115"/>
      <c r="AF131" s="60"/>
      <c r="AG131" s="115"/>
      <c r="AH131" s="60"/>
      <c r="AI131" s="115"/>
      <c r="AJ131" s="60"/>
      <c r="AK131" s="115"/>
      <c r="AL131" s="60"/>
      <c r="AM131" s="115"/>
      <c r="AN131" s="196"/>
      <c r="AO131" s="117"/>
      <c r="AP131" s="196"/>
      <c r="AQ131" s="117"/>
      <c r="AR131" s="196"/>
      <c r="AS131" s="117"/>
      <c r="AT131" s="196"/>
      <c r="AU131" s="117"/>
      <c r="AV131" s="196"/>
      <c r="AW131" s="117"/>
      <c r="AX131" s="196"/>
      <c r="AY131" s="117"/>
      <c r="AZ131" s="196"/>
      <c r="BA131" s="117"/>
      <c r="BB131" s="196"/>
      <c r="BC131" s="117"/>
      <c r="BD131" s="196"/>
      <c r="BE131" s="117"/>
      <c r="BF131" s="196"/>
      <c r="BG131" s="117"/>
      <c r="BH131" s="196"/>
      <c r="BI131" s="117"/>
      <c r="BJ131" s="196"/>
      <c r="BK131" s="117"/>
      <c r="BL131" s="196"/>
      <c r="BM131" s="117"/>
      <c r="BN131" s="196"/>
      <c r="BO131" s="117"/>
      <c r="BP131" s="196"/>
      <c r="BQ131" s="117"/>
      <c r="BR131" s="196"/>
      <c r="BS131" s="117"/>
      <c r="BT131" s="196"/>
      <c r="BU131" s="117"/>
      <c r="BV131" s="196"/>
      <c r="BW131" s="117"/>
      <c r="BX131" s="196"/>
      <c r="BY131" s="117"/>
      <c r="BZ131" s="196"/>
      <c r="CA131" s="117"/>
      <c r="CB131" s="196"/>
      <c r="CC131" s="117"/>
      <c r="CD131" s="196"/>
      <c r="CE131" s="117"/>
      <c r="CF131" s="196"/>
      <c r="CG131" s="117"/>
      <c r="CH131" s="196"/>
      <c r="CI131" s="117"/>
      <c r="CJ131" s="196"/>
      <c r="CK131" s="117"/>
      <c r="CL131" s="196"/>
      <c r="CM131" s="117"/>
      <c r="CN131" s="196"/>
      <c r="CO131" s="117"/>
      <c r="CP131" s="196"/>
      <c r="CQ131" s="117"/>
      <c r="CR131" s="196"/>
      <c r="CS131" s="117"/>
      <c r="CT131" s="196"/>
      <c r="CU131" s="117"/>
      <c r="CV131" s="196"/>
      <c r="CW131" s="117"/>
      <c r="CX131" s="196"/>
      <c r="CY131" s="117"/>
      <c r="CZ131" s="196"/>
      <c r="DA131" s="117"/>
      <c r="DB131" s="196"/>
      <c r="DC131" s="117"/>
      <c r="DD131" s="196"/>
      <c r="DE131" s="117"/>
      <c r="DF131" s="196"/>
      <c r="DG131" s="117"/>
      <c r="DH131" s="196"/>
      <c r="DI131" s="117"/>
      <c r="DJ131" s="196"/>
      <c r="DK131" s="117"/>
      <c r="DL131" s="196"/>
      <c r="DM131" s="117"/>
      <c r="DN131" s="196"/>
      <c r="DO131" s="117"/>
      <c r="DP131" s="196"/>
      <c r="DQ131" s="117"/>
      <c r="DR131" s="196"/>
      <c r="DS131" s="117"/>
      <c r="DT131" s="196"/>
      <c r="DU131" s="117"/>
      <c r="DV131" s="196"/>
      <c r="DW131" s="117"/>
      <c r="DX131" s="196"/>
      <c r="DY131" s="117"/>
      <c r="DZ131" s="196"/>
      <c r="EA131" s="117"/>
      <c r="EB131" s="196"/>
      <c r="EC131" s="117"/>
      <c r="ED131" s="196"/>
      <c r="EE131" s="117"/>
      <c r="EF131" s="196"/>
      <c r="EG131" s="117"/>
      <c r="EH131" s="196"/>
      <c r="EI131" s="117"/>
      <c r="EL131" s="3" t="e">
        <f t="shared" si="19"/>
        <v>#N/A</v>
      </c>
      <c r="EM131" s="10" t="e">
        <f t="shared" si="20"/>
        <v>#N/A</v>
      </c>
      <c r="EO131" s="12">
        <f t="shared" si="17"/>
        <v>0</v>
      </c>
      <c r="EP131" s="10">
        <f t="shared" si="18"/>
        <v>0</v>
      </c>
    </row>
    <row r="132" spans="11:146" x14ac:dyDescent="0.25">
      <c r="K132" s="5">
        <f t="shared" si="21"/>
        <v>115</v>
      </c>
      <c r="L132" s="110"/>
      <c r="M132" s="113"/>
      <c r="N132" s="60"/>
      <c r="O132" s="115"/>
      <c r="P132" s="60">
        <f t="shared" si="22"/>
        <v>5.6999999999999877</v>
      </c>
      <c r="Q132" s="115">
        <f t="shared" si="15"/>
        <v>2.9111600000106574</v>
      </c>
      <c r="R132" s="60">
        <f t="shared" si="23"/>
        <v>5.6999999999999877</v>
      </c>
      <c r="S132" s="115">
        <f t="shared" si="16"/>
        <v>2.000000000013888</v>
      </c>
      <c r="T132" s="60"/>
      <c r="U132" s="115"/>
      <c r="V132" s="60"/>
      <c r="W132" s="115"/>
      <c r="X132" s="60"/>
      <c r="Y132" s="115"/>
      <c r="Z132" s="60"/>
      <c r="AA132" s="115"/>
      <c r="AB132" s="60"/>
      <c r="AC132" s="115"/>
      <c r="AD132" s="60"/>
      <c r="AE132" s="115"/>
      <c r="AF132" s="60"/>
      <c r="AG132" s="115"/>
      <c r="AH132" s="60"/>
      <c r="AI132" s="115"/>
      <c r="AJ132" s="60"/>
      <c r="AK132" s="115"/>
      <c r="AL132" s="60"/>
      <c r="AM132" s="115"/>
      <c r="AN132" s="196"/>
      <c r="AO132" s="117"/>
      <c r="AP132" s="196"/>
      <c r="AQ132" s="117"/>
      <c r="AR132" s="196"/>
      <c r="AS132" s="117"/>
      <c r="AT132" s="196"/>
      <c r="AU132" s="117"/>
      <c r="AV132" s="196"/>
      <c r="AW132" s="117"/>
      <c r="AX132" s="196"/>
      <c r="AY132" s="117"/>
      <c r="AZ132" s="196"/>
      <c r="BA132" s="117"/>
      <c r="BB132" s="196"/>
      <c r="BC132" s="117"/>
      <c r="BD132" s="196"/>
      <c r="BE132" s="117"/>
      <c r="BF132" s="196"/>
      <c r="BG132" s="117"/>
      <c r="BH132" s="196"/>
      <c r="BI132" s="117"/>
      <c r="BJ132" s="196"/>
      <c r="BK132" s="117"/>
      <c r="BL132" s="196"/>
      <c r="BM132" s="117"/>
      <c r="BN132" s="196"/>
      <c r="BO132" s="117"/>
      <c r="BP132" s="196"/>
      <c r="BQ132" s="117"/>
      <c r="BR132" s="196"/>
      <c r="BS132" s="117"/>
      <c r="BT132" s="196"/>
      <c r="BU132" s="117"/>
      <c r="BV132" s="196"/>
      <c r="BW132" s="117"/>
      <c r="BX132" s="196"/>
      <c r="BY132" s="117"/>
      <c r="BZ132" s="196"/>
      <c r="CA132" s="117"/>
      <c r="CB132" s="196"/>
      <c r="CC132" s="117"/>
      <c r="CD132" s="196"/>
      <c r="CE132" s="117"/>
      <c r="CF132" s="196"/>
      <c r="CG132" s="117"/>
      <c r="CH132" s="196"/>
      <c r="CI132" s="117"/>
      <c r="CJ132" s="196"/>
      <c r="CK132" s="117"/>
      <c r="CL132" s="196"/>
      <c r="CM132" s="117"/>
      <c r="CN132" s="196"/>
      <c r="CO132" s="117"/>
      <c r="CP132" s="196"/>
      <c r="CQ132" s="117"/>
      <c r="CR132" s="196"/>
      <c r="CS132" s="117"/>
      <c r="CT132" s="196"/>
      <c r="CU132" s="117"/>
      <c r="CV132" s="196"/>
      <c r="CW132" s="117"/>
      <c r="CX132" s="196"/>
      <c r="CY132" s="117"/>
      <c r="CZ132" s="196"/>
      <c r="DA132" s="117"/>
      <c r="DB132" s="196"/>
      <c r="DC132" s="117"/>
      <c r="DD132" s="196"/>
      <c r="DE132" s="117"/>
      <c r="DF132" s="196"/>
      <c r="DG132" s="117"/>
      <c r="DH132" s="196"/>
      <c r="DI132" s="117"/>
      <c r="DJ132" s="196"/>
      <c r="DK132" s="117"/>
      <c r="DL132" s="196"/>
      <c r="DM132" s="117"/>
      <c r="DN132" s="196"/>
      <c r="DO132" s="117"/>
      <c r="DP132" s="196"/>
      <c r="DQ132" s="117"/>
      <c r="DR132" s="196"/>
      <c r="DS132" s="117"/>
      <c r="DT132" s="196"/>
      <c r="DU132" s="117"/>
      <c r="DV132" s="196"/>
      <c r="DW132" s="117"/>
      <c r="DX132" s="196"/>
      <c r="DY132" s="117"/>
      <c r="DZ132" s="196"/>
      <c r="EA132" s="117"/>
      <c r="EB132" s="196"/>
      <c r="EC132" s="117"/>
      <c r="ED132" s="196"/>
      <c r="EE132" s="117"/>
      <c r="EF132" s="196"/>
      <c r="EG132" s="117"/>
      <c r="EH132" s="196"/>
      <c r="EI132" s="117"/>
      <c r="EL132" s="3" t="e">
        <f t="shared" si="19"/>
        <v>#N/A</v>
      </c>
      <c r="EM132" s="10" t="e">
        <f t="shared" si="20"/>
        <v>#N/A</v>
      </c>
      <c r="EO132" s="12">
        <f t="shared" si="17"/>
        <v>0</v>
      </c>
      <c r="EP132" s="10">
        <f t="shared" si="18"/>
        <v>0</v>
      </c>
    </row>
    <row r="133" spans="11:146" x14ac:dyDescent="0.25">
      <c r="K133" s="5">
        <f t="shared" si="21"/>
        <v>116</v>
      </c>
      <c r="L133" s="110"/>
      <c r="M133" s="113"/>
      <c r="N133" s="60"/>
      <c r="O133" s="115"/>
      <c r="P133" s="60">
        <f t="shared" si="22"/>
        <v>5.7499999999999876</v>
      </c>
      <c r="Q133" s="115">
        <f t="shared" si="15"/>
        <v>2.9111600000106574</v>
      </c>
      <c r="R133" s="60">
        <f t="shared" si="23"/>
        <v>5.7499999999999876</v>
      </c>
      <c r="S133" s="115">
        <f t="shared" si="16"/>
        <v>2.000000000013888</v>
      </c>
      <c r="T133" s="60"/>
      <c r="U133" s="115"/>
      <c r="V133" s="60"/>
      <c r="W133" s="115"/>
      <c r="X133" s="60"/>
      <c r="Y133" s="115"/>
      <c r="Z133" s="60"/>
      <c r="AA133" s="115"/>
      <c r="AB133" s="60"/>
      <c r="AC133" s="115"/>
      <c r="AD133" s="60"/>
      <c r="AE133" s="115"/>
      <c r="AF133" s="60"/>
      <c r="AG133" s="115"/>
      <c r="AH133" s="60"/>
      <c r="AI133" s="115"/>
      <c r="AJ133" s="60"/>
      <c r="AK133" s="115"/>
      <c r="AL133" s="60"/>
      <c r="AM133" s="115"/>
      <c r="AN133" s="196"/>
      <c r="AO133" s="117"/>
      <c r="AP133" s="196"/>
      <c r="AQ133" s="117"/>
      <c r="AR133" s="196"/>
      <c r="AS133" s="117"/>
      <c r="AT133" s="196"/>
      <c r="AU133" s="117"/>
      <c r="AV133" s="196"/>
      <c r="AW133" s="117"/>
      <c r="AX133" s="196"/>
      <c r="AY133" s="117"/>
      <c r="AZ133" s="196"/>
      <c r="BA133" s="117"/>
      <c r="BB133" s="196"/>
      <c r="BC133" s="117"/>
      <c r="BD133" s="196"/>
      <c r="BE133" s="117"/>
      <c r="BF133" s="196"/>
      <c r="BG133" s="117"/>
      <c r="BH133" s="196"/>
      <c r="BI133" s="117"/>
      <c r="BJ133" s="196"/>
      <c r="BK133" s="117"/>
      <c r="BL133" s="196"/>
      <c r="BM133" s="117"/>
      <c r="BN133" s="196"/>
      <c r="BO133" s="117"/>
      <c r="BP133" s="196"/>
      <c r="BQ133" s="117"/>
      <c r="BR133" s="196"/>
      <c r="BS133" s="117"/>
      <c r="BT133" s="196"/>
      <c r="BU133" s="117"/>
      <c r="BV133" s="196"/>
      <c r="BW133" s="117"/>
      <c r="BX133" s="196"/>
      <c r="BY133" s="117"/>
      <c r="BZ133" s="196"/>
      <c r="CA133" s="117"/>
      <c r="CB133" s="196"/>
      <c r="CC133" s="117"/>
      <c r="CD133" s="196"/>
      <c r="CE133" s="117"/>
      <c r="CF133" s="196"/>
      <c r="CG133" s="117"/>
      <c r="CH133" s="196"/>
      <c r="CI133" s="117"/>
      <c r="CJ133" s="196"/>
      <c r="CK133" s="117"/>
      <c r="CL133" s="196"/>
      <c r="CM133" s="117"/>
      <c r="CN133" s="196"/>
      <c r="CO133" s="117"/>
      <c r="CP133" s="196"/>
      <c r="CQ133" s="117"/>
      <c r="CR133" s="196"/>
      <c r="CS133" s="117"/>
      <c r="CT133" s="196"/>
      <c r="CU133" s="117"/>
      <c r="CV133" s="196"/>
      <c r="CW133" s="117"/>
      <c r="CX133" s="196"/>
      <c r="CY133" s="117"/>
      <c r="CZ133" s="196"/>
      <c r="DA133" s="117"/>
      <c r="DB133" s="196"/>
      <c r="DC133" s="117"/>
      <c r="DD133" s="196"/>
      <c r="DE133" s="117"/>
      <c r="DF133" s="196"/>
      <c r="DG133" s="117"/>
      <c r="DH133" s="196"/>
      <c r="DI133" s="117"/>
      <c r="DJ133" s="196"/>
      <c r="DK133" s="117"/>
      <c r="DL133" s="196"/>
      <c r="DM133" s="117"/>
      <c r="DN133" s="196"/>
      <c r="DO133" s="117"/>
      <c r="DP133" s="196"/>
      <c r="DQ133" s="117"/>
      <c r="DR133" s="196"/>
      <c r="DS133" s="117"/>
      <c r="DT133" s="196"/>
      <c r="DU133" s="117"/>
      <c r="DV133" s="196"/>
      <c r="DW133" s="117"/>
      <c r="DX133" s="196"/>
      <c r="DY133" s="117"/>
      <c r="DZ133" s="196"/>
      <c r="EA133" s="117"/>
      <c r="EB133" s="196"/>
      <c r="EC133" s="117"/>
      <c r="ED133" s="196"/>
      <c r="EE133" s="117"/>
      <c r="EF133" s="196"/>
      <c r="EG133" s="117"/>
      <c r="EH133" s="196"/>
      <c r="EI133" s="117"/>
      <c r="EL133" s="3" t="e">
        <f t="shared" si="19"/>
        <v>#N/A</v>
      </c>
      <c r="EM133" s="10" t="e">
        <f t="shared" si="20"/>
        <v>#N/A</v>
      </c>
      <c r="EO133" s="12">
        <f t="shared" si="17"/>
        <v>0</v>
      </c>
      <c r="EP133" s="10">
        <f t="shared" si="18"/>
        <v>0</v>
      </c>
    </row>
    <row r="134" spans="11:146" x14ac:dyDescent="0.25">
      <c r="K134" s="5">
        <f t="shared" si="21"/>
        <v>117</v>
      </c>
      <c r="L134" s="110"/>
      <c r="M134" s="113"/>
      <c r="N134" s="60"/>
      <c r="O134" s="115"/>
      <c r="P134" s="60">
        <f t="shared" si="22"/>
        <v>5.7999999999999874</v>
      </c>
      <c r="Q134" s="115">
        <f t="shared" si="15"/>
        <v>2.9111600000106574</v>
      </c>
      <c r="R134" s="60">
        <f t="shared" si="23"/>
        <v>5.7999999999999874</v>
      </c>
      <c r="S134" s="115">
        <f t="shared" si="16"/>
        <v>2.000000000013888</v>
      </c>
      <c r="T134" s="60"/>
      <c r="U134" s="115"/>
      <c r="V134" s="60"/>
      <c r="W134" s="115"/>
      <c r="X134" s="60"/>
      <c r="Y134" s="115"/>
      <c r="Z134" s="60"/>
      <c r="AA134" s="115"/>
      <c r="AB134" s="60"/>
      <c r="AC134" s="115"/>
      <c r="AD134" s="60"/>
      <c r="AE134" s="115"/>
      <c r="AF134" s="60"/>
      <c r="AG134" s="115"/>
      <c r="AH134" s="60"/>
      <c r="AI134" s="115"/>
      <c r="AJ134" s="60"/>
      <c r="AK134" s="115"/>
      <c r="AL134" s="60"/>
      <c r="AM134" s="115"/>
      <c r="AN134" s="196"/>
      <c r="AO134" s="117"/>
      <c r="AP134" s="196"/>
      <c r="AQ134" s="117"/>
      <c r="AR134" s="196"/>
      <c r="AS134" s="117"/>
      <c r="AT134" s="196"/>
      <c r="AU134" s="117"/>
      <c r="AV134" s="196"/>
      <c r="AW134" s="117"/>
      <c r="AX134" s="196"/>
      <c r="AY134" s="117"/>
      <c r="AZ134" s="196"/>
      <c r="BA134" s="117"/>
      <c r="BB134" s="196"/>
      <c r="BC134" s="117"/>
      <c r="BD134" s="196"/>
      <c r="BE134" s="117"/>
      <c r="BF134" s="196"/>
      <c r="BG134" s="117"/>
      <c r="BH134" s="196"/>
      <c r="BI134" s="117"/>
      <c r="BJ134" s="196"/>
      <c r="BK134" s="117"/>
      <c r="BL134" s="196"/>
      <c r="BM134" s="117"/>
      <c r="BN134" s="196"/>
      <c r="BO134" s="117"/>
      <c r="BP134" s="196"/>
      <c r="BQ134" s="117"/>
      <c r="BR134" s="196"/>
      <c r="BS134" s="117"/>
      <c r="BT134" s="196"/>
      <c r="BU134" s="117"/>
      <c r="BV134" s="196"/>
      <c r="BW134" s="117"/>
      <c r="BX134" s="196"/>
      <c r="BY134" s="117"/>
      <c r="BZ134" s="196"/>
      <c r="CA134" s="117"/>
      <c r="CB134" s="196"/>
      <c r="CC134" s="117"/>
      <c r="CD134" s="196"/>
      <c r="CE134" s="117"/>
      <c r="CF134" s="196"/>
      <c r="CG134" s="117"/>
      <c r="CH134" s="196"/>
      <c r="CI134" s="117"/>
      <c r="CJ134" s="196"/>
      <c r="CK134" s="117"/>
      <c r="CL134" s="196"/>
      <c r="CM134" s="117"/>
      <c r="CN134" s="196"/>
      <c r="CO134" s="117"/>
      <c r="CP134" s="196"/>
      <c r="CQ134" s="117"/>
      <c r="CR134" s="196"/>
      <c r="CS134" s="117"/>
      <c r="CT134" s="196"/>
      <c r="CU134" s="117"/>
      <c r="CV134" s="196"/>
      <c r="CW134" s="117"/>
      <c r="CX134" s="196"/>
      <c r="CY134" s="117"/>
      <c r="CZ134" s="196"/>
      <c r="DA134" s="117"/>
      <c r="DB134" s="196"/>
      <c r="DC134" s="117"/>
      <c r="DD134" s="196"/>
      <c r="DE134" s="117"/>
      <c r="DF134" s="196"/>
      <c r="DG134" s="117"/>
      <c r="DH134" s="196"/>
      <c r="DI134" s="117"/>
      <c r="DJ134" s="196"/>
      <c r="DK134" s="117"/>
      <c r="DL134" s="196"/>
      <c r="DM134" s="117"/>
      <c r="DN134" s="196"/>
      <c r="DO134" s="117"/>
      <c r="DP134" s="196"/>
      <c r="DQ134" s="117"/>
      <c r="DR134" s="196"/>
      <c r="DS134" s="117"/>
      <c r="DT134" s="196"/>
      <c r="DU134" s="117"/>
      <c r="DV134" s="196"/>
      <c r="DW134" s="117"/>
      <c r="DX134" s="196"/>
      <c r="DY134" s="117"/>
      <c r="DZ134" s="196"/>
      <c r="EA134" s="117"/>
      <c r="EB134" s="196"/>
      <c r="EC134" s="117"/>
      <c r="ED134" s="196"/>
      <c r="EE134" s="117"/>
      <c r="EF134" s="196"/>
      <c r="EG134" s="117"/>
      <c r="EH134" s="196"/>
      <c r="EI134" s="117"/>
      <c r="EL134" s="3" t="e">
        <f t="shared" si="19"/>
        <v>#N/A</v>
      </c>
      <c r="EM134" s="10" t="e">
        <f t="shared" si="20"/>
        <v>#N/A</v>
      </c>
      <c r="EO134" s="12">
        <f t="shared" si="17"/>
        <v>0</v>
      </c>
      <c r="EP134" s="10">
        <f t="shared" si="18"/>
        <v>0</v>
      </c>
    </row>
    <row r="135" spans="11:146" x14ac:dyDescent="0.25">
      <c r="K135" s="5">
        <f t="shared" si="21"/>
        <v>118</v>
      </c>
      <c r="L135" s="70"/>
      <c r="M135" s="114"/>
      <c r="N135" s="60"/>
      <c r="O135" s="115"/>
      <c r="P135" s="60">
        <f t="shared" si="22"/>
        <v>5.8499999999999872</v>
      </c>
      <c r="Q135" s="115">
        <f t="shared" si="15"/>
        <v>2.9111600000106574</v>
      </c>
      <c r="R135" s="60">
        <f t="shared" si="23"/>
        <v>5.8499999999999872</v>
      </c>
      <c r="S135" s="115">
        <f t="shared" si="16"/>
        <v>2.000000000013888</v>
      </c>
      <c r="T135" s="60"/>
      <c r="U135" s="115"/>
      <c r="V135" s="60"/>
      <c r="W135" s="115"/>
      <c r="X135" s="60"/>
      <c r="Y135" s="115"/>
      <c r="Z135" s="60"/>
      <c r="AA135" s="115"/>
      <c r="AB135" s="60"/>
      <c r="AC135" s="115"/>
      <c r="AD135" s="60"/>
      <c r="AE135" s="115"/>
      <c r="AF135" s="60"/>
      <c r="AG135" s="115"/>
      <c r="AH135" s="60"/>
      <c r="AI135" s="115"/>
      <c r="AJ135" s="60"/>
      <c r="AK135" s="115"/>
      <c r="AL135" s="60"/>
      <c r="AM135" s="115"/>
      <c r="AN135" s="196"/>
      <c r="AO135" s="117"/>
      <c r="AP135" s="196"/>
      <c r="AQ135" s="117"/>
      <c r="AR135" s="196"/>
      <c r="AS135" s="117"/>
      <c r="AT135" s="196"/>
      <c r="AU135" s="117"/>
      <c r="AV135" s="196"/>
      <c r="AW135" s="117"/>
      <c r="AX135" s="196"/>
      <c r="AY135" s="117"/>
      <c r="AZ135" s="196"/>
      <c r="BA135" s="117"/>
      <c r="BB135" s="196"/>
      <c r="BC135" s="117"/>
      <c r="BD135" s="196"/>
      <c r="BE135" s="117"/>
      <c r="BF135" s="196"/>
      <c r="BG135" s="117"/>
      <c r="BH135" s="196"/>
      <c r="BI135" s="117"/>
      <c r="BJ135" s="196"/>
      <c r="BK135" s="117"/>
      <c r="BL135" s="196"/>
      <c r="BM135" s="117"/>
      <c r="BN135" s="196"/>
      <c r="BO135" s="117"/>
      <c r="BP135" s="196"/>
      <c r="BQ135" s="117"/>
      <c r="BR135" s="196"/>
      <c r="BS135" s="117"/>
      <c r="BT135" s="196"/>
      <c r="BU135" s="117"/>
      <c r="BV135" s="196"/>
      <c r="BW135" s="117"/>
      <c r="BX135" s="196"/>
      <c r="BY135" s="117"/>
      <c r="BZ135" s="196"/>
      <c r="CA135" s="117"/>
      <c r="CB135" s="196"/>
      <c r="CC135" s="117"/>
      <c r="CD135" s="196"/>
      <c r="CE135" s="117"/>
      <c r="CF135" s="196"/>
      <c r="CG135" s="117"/>
      <c r="CH135" s="196"/>
      <c r="CI135" s="117"/>
      <c r="CJ135" s="196"/>
      <c r="CK135" s="117"/>
      <c r="CL135" s="196"/>
      <c r="CM135" s="117"/>
      <c r="CN135" s="196"/>
      <c r="CO135" s="117"/>
      <c r="CP135" s="196"/>
      <c r="CQ135" s="117"/>
      <c r="CR135" s="196"/>
      <c r="CS135" s="117"/>
      <c r="CT135" s="196"/>
      <c r="CU135" s="117"/>
      <c r="CV135" s="196"/>
      <c r="CW135" s="117"/>
      <c r="CX135" s="196"/>
      <c r="CY135" s="117"/>
      <c r="CZ135" s="196"/>
      <c r="DA135" s="117"/>
      <c r="DB135" s="196"/>
      <c r="DC135" s="117"/>
      <c r="DD135" s="196"/>
      <c r="DE135" s="117"/>
      <c r="DF135" s="196"/>
      <c r="DG135" s="117"/>
      <c r="DH135" s="196"/>
      <c r="DI135" s="117"/>
      <c r="DJ135" s="196"/>
      <c r="DK135" s="117"/>
      <c r="DL135" s="196"/>
      <c r="DM135" s="117"/>
      <c r="DN135" s="196"/>
      <c r="DO135" s="117"/>
      <c r="DP135" s="196"/>
      <c r="DQ135" s="117"/>
      <c r="DR135" s="196"/>
      <c r="DS135" s="117"/>
      <c r="DT135" s="196"/>
      <c r="DU135" s="117"/>
      <c r="DV135" s="196"/>
      <c r="DW135" s="117"/>
      <c r="DX135" s="196"/>
      <c r="DY135" s="117"/>
      <c r="DZ135" s="196"/>
      <c r="EA135" s="117"/>
      <c r="EB135" s="196"/>
      <c r="EC135" s="117"/>
      <c r="ED135" s="196"/>
      <c r="EE135" s="117"/>
      <c r="EF135" s="196"/>
      <c r="EG135" s="117"/>
      <c r="EH135" s="196"/>
      <c r="EI135" s="117"/>
      <c r="EL135" s="3" t="e">
        <f t="shared" si="19"/>
        <v>#N/A</v>
      </c>
      <c r="EM135" s="10" t="e">
        <f t="shared" si="20"/>
        <v>#N/A</v>
      </c>
      <c r="EO135" s="12">
        <f t="shared" si="17"/>
        <v>0</v>
      </c>
      <c r="EP135" s="10">
        <f t="shared" si="18"/>
        <v>0</v>
      </c>
    </row>
    <row r="136" spans="11:146" x14ac:dyDescent="0.25">
      <c r="K136" s="5">
        <f t="shared" si="21"/>
        <v>119</v>
      </c>
      <c r="L136" s="70"/>
      <c r="M136" s="114"/>
      <c r="N136" s="60"/>
      <c r="O136" s="115"/>
      <c r="P136" s="60">
        <f t="shared" si="22"/>
        <v>5.899999999999987</v>
      </c>
      <c r="Q136" s="115">
        <f t="shared" si="15"/>
        <v>2.9111600000106574</v>
      </c>
      <c r="R136" s="60">
        <f t="shared" si="23"/>
        <v>5.899999999999987</v>
      </c>
      <c r="S136" s="115">
        <f t="shared" si="16"/>
        <v>2.000000000013888</v>
      </c>
      <c r="T136" s="60"/>
      <c r="U136" s="115"/>
      <c r="V136" s="60"/>
      <c r="W136" s="115"/>
      <c r="X136" s="60"/>
      <c r="Y136" s="115"/>
      <c r="Z136" s="60"/>
      <c r="AA136" s="115"/>
      <c r="AB136" s="60"/>
      <c r="AC136" s="115"/>
      <c r="AD136" s="60"/>
      <c r="AE136" s="115"/>
      <c r="AF136" s="60"/>
      <c r="AG136" s="115"/>
      <c r="AH136" s="60"/>
      <c r="AI136" s="115"/>
      <c r="AJ136" s="60"/>
      <c r="AK136" s="115"/>
      <c r="AL136" s="60"/>
      <c r="AM136" s="115"/>
      <c r="AN136" s="196"/>
      <c r="AO136" s="117"/>
      <c r="AP136" s="196"/>
      <c r="AQ136" s="117"/>
      <c r="AR136" s="196"/>
      <c r="AS136" s="117"/>
      <c r="AT136" s="196"/>
      <c r="AU136" s="117"/>
      <c r="AV136" s="196"/>
      <c r="AW136" s="117"/>
      <c r="AX136" s="196"/>
      <c r="AY136" s="117"/>
      <c r="AZ136" s="196"/>
      <c r="BA136" s="117"/>
      <c r="BB136" s="196"/>
      <c r="BC136" s="117"/>
      <c r="BD136" s="196"/>
      <c r="BE136" s="117"/>
      <c r="BF136" s="196"/>
      <c r="BG136" s="117"/>
      <c r="BH136" s="196"/>
      <c r="BI136" s="117"/>
      <c r="BJ136" s="196"/>
      <c r="BK136" s="117"/>
      <c r="BL136" s="196"/>
      <c r="BM136" s="117"/>
      <c r="BN136" s="196"/>
      <c r="BO136" s="117"/>
      <c r="BP136" s="196"/>
      <c r="BQ136" s="117"/>
      <c r="BR136" s="196"/>
      <c r="BS136" s="117"/>
      <c r="BT136" s="196"/>
      <c r="BU136" s="117"/>
      <c r="BV136" s="196"/>
      <c r="BW136" s="117"/>
      <c r="BX136" s="196"/>
      <c r="BY136" s="117"/>
      <c r="BZ136" s="196"/>
      <c r="CA136" s="117"/>
      <c r="CB136" s="196"/>
      <c r="CC136" s="117"/>
      <c r="CD136" s="196"/>
      <c r="CE136" s="117"/>
      <c r="CF136" s="196"/>
      <c r="CG136" s="117"/>
      <c r="CH136" s="196"/>
      <c r="CI136" s="117"/>
      <c r="CJ136" s="196"/>
      <c r="CK136" s="117"/>
      <c r="CL136" s="196"/>
      <c r="CM136" s="117"/>
      <c r="CN136" s="196"/>
      <c r="CO136" s="117"/>
      <c r="CP136" s="196"/>
      <c r="CQ136" s="117"/>
      <c r="CR136" s="196"/>
      <c r="CS136" s="117"/>
      <c r="CT136" s="196"/>
      <c r="CU136" s="117"/>
      <c r="CV136" s="196"/>
      <c r="CW136" s="117"/>
      <c r="CX136" s="196"/>
      <c r="CY136" s="117"/>
      <c r="CZ136" s="196"/>
      <c r="DA136" s="117"/>
      <c r="DB136" s="196"/>
      <c r="DC136" s="117"/>
      <c r="DD136" s="196"/>
      <c r="DE136" s="117"/>
      <c r="DF136" s="196"/>
      <c r="DG136" s="117"/>
      <c r="DH136" s="196"/>
      <c r="DI136" s="117"/>
      <c r="DJ136" s="196"/>
      <c r="DK136" s="117"/>
      <c r="DL136" s="196"/>
      <c r="DM136" s="117"/>
      <c r="DN136" s="196"/>
      <c r="DO136" s="117"/>
      <c r="DP136" s="196"/>
      <c r="DQ136" s="117"/>
      <c r="DR136" s="196"/>
      <c r="DS136" s="117"/>
      <c r="DT136" s="196"/>
      <c r="DU136" s="117"/>
      <c r="DV136" s="196"/>
      <c r="DW136" s="117"/>
      <c r="DX136" s="196"/>
      <c r="DY136" s="117"/>
      <c r="DZ136" s="196"/>
      <c r="EA136" s="117"/>
      <c r="EB136" s="196"/>
      <c r="EC136" s="117"/>
      <c r="ED136" s="196"/>
      <c r="EE136" s="117"/>
      <c r="EF136" s="196"/>
      <c r="EG136" s="117"/>
      <c r="EH136" s="196"/>
      <c r="EI136" s="117"/>
      <c r="EL136" s="3" t="e">
        <f t="shared" si="19"/>
        <v>#N/A</v>
      </c>
      <c r="EM136" s="10" t="e">
        <f t="shared" si="20"/>
        <v>#N/A</v>
      </c>
      <c r="EO136" s="12">
        <f t="shared" si="17"/>
        <v>0</v>
      </c>
      <c r="EP136" s="10">
        <f t="shared" si="18"/>
        <v>0</v>
      </c>
    </row>
    <row r="137" spans="11:146" x14ac:dyDescent="0.25">
      <c r="K137" s="5">
        <f t="shared" si="21"/>
        <v>120</v>
      </c>
      <c r="L137" s="70"/>
      <c r="M137" s="114"/>
      <c r="N137" s="60"/>
      <c r="O137" s="115"/>
      <c r="P137" s="60">
        <f t="shared" si="22"/>
        <v>5.9499999999999869</v>
      </c>
      <c r="Q137" s="115">
        <f t="shared" si="15"/>
        <v>2.9111600000106574</v>
      </c>
      <c r="R137" s="60">
        <f t="shared" si="23"/>
        <v>5.9499999999999869</v>
      </c>
      <c r="S137" s="115">
        <f t="shared" si="16"/>
        <v>2.000000000013888</v>
      </c>
      <c r="T137" s="60"/>
      <c r="U137" s="115"/>
      <c r="V137" s="60"/>
      <c r="W137" s="115"/>
      <c r="X137" s="60"/>
      <c r="Y137" s="115"/>
      <c r="Z137" s="60"/>
      <c r="AA137" s="115"/>
      <c r="AB137" s="60"/>
      <c r="AC137" s="115"/>
      <c r="AD137" s="60"/>
      <c r="AE137" s="115"/>
      <c r="AF137" s="60"/>
      <c r="AG137" s="115"/>
      <c r="AH137" s="60"/>
      <c r="AI137" s="115"/>
      <c r="AJ137" s="60"/>
      <c r="AK137" s="115"/>
      <c r="AL137" s="60"/>
      <c r="AM137" s="115"/>
      <c r="AN137" s="196"/>
      <c r="AO137" s="117"/>
      <c r="AP137" s="196"/>
      <c r="AQ137" s="117"/>
      <c r="AR137" s="196"/>
      <c r="AS137" s="117"/>
      <c r="AT137" s="196"/>
      <c r="AU137" s="117"/>
      <c r="AV137" s="196"/>
      <c r="AW137" s="117"/>
      <c r="AX137" s="196"/>
      <c r="AY137" s="117"/>
      <c r="AZ137" s="196"/>
      <c r="BA137" s="117"/>
      <c r="BB137" s="196"/>
      <c r="BC137" s="117"/>
      <c r="BD137" s="196"/>
      <c r="BE137" s="117"/>
      <c r="BF137" s="196"/>
      <c r="BG137" s="117"/>
      <c r="BH137" s="196"/>
      <c r="BI137" s="117"/>
      <c r="BJ137" s="196"/>
      <c r="BK137" s="117"/>
      <c r="BL137" s="196"/>
      <c r="BM137" s="117"/>
      <c r="BN137" s="196"/>
      <c r="BO137" s="117"/>
      <c r="BP137" s="196"/>
      <c r="BQ137" s="117"/>
      <c r="BR137" s="196"/>
      <c r="BS137" s="117"/>
      <c r="BT137" s="196"/>
      <c r="BU137" s="117"/>
      <c r="BV137" s="196"/>
      <c r="BW137" s="117"/>
      <c r="BX137" s="196"/>
      <c r="BY137" s="117"/>
      <c r="BZ137" s="196"/>
      <c r="CA137" s="117"/>
      <c r="CB137" s="196"/>
      <c r="CC137" s="117"/>
      <c r="CD137" s="196"/>
      <c r="CE137" s="117"/>
      <c r="CF137" s="196"/>
      <c r="CG137" s="117"/>
      <c r="CH137" s="196"/>
      <c r="CI137" s="117"/>
      <c r="CJ137" s="196"/>
      <c r="CK137" s="117"/>
      <c r="CL137" s="196"/>
      <c r="CM137" s="117"/>
      <c r="CN137" s="196"/>
      <c r="CO137" s="117"/>
      <c r="CP137" s="196"/>
      <c r="CQ137" s="117"/>
      <c r="CR137" s="196"/>
      <c r="CS137" s="117"/>
      <c r="CT137" s="196"/>
      <c r="CU137" s="117"/>
      <c r="CV137" s="196"/>
      <c r="CW137" s="117"/>
      <c r="CX137" s="196"/>
      <c r="CY137" s="117"/>
      <c r="CZ137" s="196"/>
      <c r="DA137" s="117"/>
      <c r="DB137" s="196"/>
      <c r="DC137" s="117"/>
      <c r="DD137" s="196"/>
      <c r="DE137" s="117"/>
      <c r="DF137" s="196"/>
      <c r="DG137" s="117"/>
      <c r="DH137" s="196"/>
      <c r="DI137" s="117"/>
      <c r="DJ137" s="196"/>
      <c r="DK137" s="117"/>
      <c r="DL137" s="196"/>
      <c r="DM137" s="117"/>
      <c r="DN137" s="196"/>
      <c r="DO137" s="117"/>
      <c r="DP137" s="196"/>
      <c r="DQ137" s="117"/>
      <c r="DR137" s="196"/>
      <c r="DS137" s="117"/>
      <c r="DT137" s="196"/>
      <c r="DU137" s="117"/>
      <c r="DV137" s="196"/>
      <c r="DW137" s="117"/>
      <c r="DX137" s="196"/>
      <c r="DY137" s="117"/>
      <c r="DZ137" s="196"/>
      <c r="EA137" s="117"/>
      <c r="EB137" s="196"/>
      <c r="EC137" s="117"/>
      <c r="ED137" s="196"/>
      <c r="EE137" s="117"/>
      <c r="EF137" s="196"/>
      <c r="EG137" s="117"/>
      <c r="EH137" s="196"/>
      <c r="EI137" s="117"/>
      <c r="EL137" s="3" t="e">
        <f t="shared" si="19"/>
        <v>#N/A</v>
      </c>
      <c r="EM137" s="10" t="e">
        <f t="shared" si="20"/>
        <v>#N/A</v>
      </c>
      <c r="EO137" s="12">
        <f t="shared" si="17"/>
        <v>0</v>
      </c>
      <c r="EP137" s="10">
        <f t="shared" si="18"/>
        <v>0</v>
      </c>
    </row>
    <row r="138" spans="11:146" x14ac:dyDescent="0.25">
      <c r="K138" s="5">
        <f t="shared" si="21"/>
        <v>121</v>
      </c>
      <c r="L138" s="70"/>
      <c r="M138" s="114"/>
      <c r="N138" s="60"/>
      <c r="O138" s="115"/>
      <c r="P138" s="60">
        <f t="shared" si="22"/>
        <v>5.9999999999999867</v>
      </c>
      <c r="Q138" s="115">
        <f t="shared" si="15"/>
        <v>2.9111600000106574</v>
      </c>
      <c r="R138" s="60">
        <f t="shared" si="23"/>
        <v>5.9999999999999867</v>
      </c>
      <c r="S138" s="115">
        <f t="shared" si="16"/>
        <v>2.000000000013888</v>
      </c>
      <c r="T138" s="60"/>
      <c r="U138" s="115"/>
      <c r="V138" s="60"/>
      <c r="W138" s="115"/>
      <c r="X138" s="60"/>
      <c r="Y138" s="115"/>
      <c r="Z138" s="60"/>
      <c r="AA138" s="115"/>
      <c r="AB138" s="60"/>
      <c r="AC138" s="115"/>
      <c r="AD138" s="60"/>
      <c r="AE138" s="115"/>
      <c r="AF138" s="60"/>
      <c r="AG138" s="115"/>
      <c r="AH138" s="60"/>
      <c r="AI138" s="115"/>
      <c r="AJ138" s="60"/>
      <c r="AK138" s="115"/>
      <c r="AL138" s="60"/>
      <c r="AM138" s="115"/>
      <c r="AN138" s="196"/>
      <c r="AO138" s="117"/>
      <c r="AP138" s="196"/>
      <c r="AQ138" s="117"/>
      <c r="AR138" s="196"/>
      <c r="AS138" s="117"/>
      <c r="AT138" s="196"/>
      <c r="AU138" s="117"/>
      <c r="AV138" s="196"/>
      <c r="AW138" s="117"/>
      <c r="AX138" s="196"/>
      <c r="AY138" s="117"/>
      <c r="AZ138" s="196"/>
      <c r="BA138" s="117"/>
      <c r="BB138" s="196"/>
      <c r="BC138" s="117"/>
      <c r="BD138" s="196"/>
      <c r="BE138" s="117"/>
      <c r="BF138" s="196"/>
      <c r="BG138" s="117"/>
      <c r="BH138" s="196"/>
      <c r="BI138" s="117"/>
      <c r="BJ138" s="196"/>
      <c r="BK138" s="117"/>
      <c r="BL138" s="196"/>
      <c r="BM138" s="117"/>
      <c r="BN138" s="196"/>
      <c r="BO138" s="117"/>
      <c r="BP138" s="196"/>
      <c r="BQ138" s="117"/>
      <c r="BR138" s="196"/>
      <c r="BS138" s="117"/>
      <c r="BT138" s="196"/>
      <c r="BU138" s="117"/>
      <c r="BV138" s="196"/>
      <c r="BW138" s="117"/>
      <c r="BX138" s="196"/>
      <c r="BY138" s="117"/>
      <c r="BZ138" s="196"/>
      <c r="CA138" s="117"/>
      <c r="CB138" s="196"/>
      <c r="CC138" s="117"/>
      <c r="CD138" s="196"/>
      <c r="CE138" s="117"/>
      <c r="CF138" s="196"/>
      <c r="CG138" s="117"/>
      <c r="CH138" s="196"/>
      <c r="CI138" s="117"/>
      <c r="CJ138" s="196"/>
      <c r="CK138" s="117"/>
      <c r="CL138" s="196"/>
      <c r="CM138" s="117"/>
      <c r="CN138" s="196"/>
      <c r="CO138" s="117"/>
      <c r="CP138" s="196"/>
      <c r="CQ138" s="117"/>
      <c r="CR138" s="196"/>
      <c r="CS138" s="117"/>
      <c r="CT138" s="196"/>
      <c r="CU138" s="117"/>
      <c r="CV138" s="196"/>
      <c r="CW138" s="117"/>
      <c r="CX138" s="196"/>
      <c r="CY138" s="117"/>
      <c r="CZ138" s="196"/>
      <c r="DA138" s="117"/>
      <c r="DB138" s="196"/>
      <c r="DC138" s="117"/>
      <c r="DD138" s="196"/>
      <c r="DE138" s="117"/>
      <c r="DF138" s="196"/>
      <c r="DG138" s="117"/>
      <c r="DH138" s="196"/>
      <c r="DI138" s="117"/>
      <c r="DJ138" s="196"/>
      <c r="DK138" s="117"/>
      <c r="DL138" s="196"/>
      <c r="DM138" s="117"/>
      <c r="DN138" s="196"/>
      <c r="DO138" s="117"/>
      <c r="DP138" s="196"/>
      <c r="DQ138" s="117"/>
      <c r="DR138" s="196"/>
      <c r="DS138" s="117"/>
      <c r="DT138" s="196"/>
      <c r="DU138" s="117"/>
      <c r="DV138" s="196"/>
      <c r="DW138" s="117"/>
      <c r="DX138" s="196"/>
      <c r="DY138" s="117"/>
      <c r="DZ138" s="196"/>
      <c r="EA138" s="117"/>
      <c r="EB138" s="196"/>
      <c r="EC138" s="117"/>
      <c r="ED138" s="196"/>
      <c r="EE138" s="117"/>
      <c r="EF138" s="196"/>
      <c r="EG138" s="117"/>
      <c r="EH138" s="196"/>
      <c r="EI138" s="117"/>
      <c r="EL138" s="3" t="e">
        <f t="shared" si="19"/>
        <v>#N/A</v>
      </c>
      <c r="EM138" s="10" t="e">
        <f t="shared" si="20"/>
        <v>#N/A</v>
      </c>
      <c r="EO138" s="12">
        <f t="shared" si="17"/>
        <v>0</v>
      </c>
      <c r="EP138" s="10">
        <f t="shared" si="18"/>
        <v>0</v>
      </c>
    </row>
    <row r="139" spans="11:146" x14ac:dyDescent="0.25">
      <c r="K139" s="5">
        <f t="shared" si="21"/>
        <v>122</v>
      </c>
      <c r="L139" s="70"/>
      <c r="M139" s="114"/>
      <c r="N139" s="60"/>
      <c r="O139" s="115"/>
      <c r="P139" s="60">
        <f t="shared" si="22"/>
        <v>6.0499999999999865</v>
      </c>
      <c r="Q139" s="115">
        <f t="shared" si="15"/>
        <v>2.9111600000106574</v>
      </c>
      <c r="R139" s="60">
        <f t="shared" si="23"/>
        <v>6.0499999999999865</v>
      </c>
      <c r="S139" s="115">
        <f t="shared" si="16"/>
        <v>2.000000000013888</v>
      </c>
      <c r="T139" s="60"/>
      <c r="U139" s="115"/>
      <c r="V139" s="60"/>
      <c r="W139" s="115"/>
      <c r="X139" s="60"/>
      <c r="Y139" s="115"/>
      <c r="Z139" s="60"/>
      <c r="AA139" s="115"/>
      <c r="AB139" s="60"/>
      <c r="AC139" s="115"/>
      <c r="AD139" s="60"/>
      <c r="AE139" s="115"/>
      <c r="AF139" s="60"/>
      <c r="AG139" s="115"/>
      <c r="AH139" s="60"/>
      <c r="AI139" s="115"/>
      <c r="AJ139" s="60"/>
      <c r="AK139" s="115"/>
      <c r="AL139" s="60"/>
      <c r="AM139" s="115"/>
      <c r="AN139" s="196"/>
      <c r="AO139" s="117"/>
      <c r="AP139" s="196"/>
      <c r="AQ139" s="117"/>
      <c r="AR139" s="196"/>
      <c r="AS139" s="117"/>
      <c r="AT139" s="196"/>
      <c r="AU139" s="117"/>
      <c r="AV139" s="196"/>
      <c r="AW139" s="117"/>
      <c r="AX139" s="196"/>
      <c r="AY139" s="117"/>
      <c r="AZ139" s="196"/>
      <c r="BA139" s="117"/>
      <c r="BB139" s="196"/>
      <c r="BC139" s="117"/>
      <c r="BD139" s="196"/>
      <c r="BE139" s="117"/>
      <c r="BF139" s="196"/>
      <c r="BG139" s="117"/>
      <c r="BH139" s="196"/>
      <c r="BI139" s="117"/>
      <c r="BJ139" s="196"/>
      <c r="BK139" s="117"/>
      <c r="BL139" s="196"/>
      <c r="BM139" s="117"/>
      <c r="BN139" s="196"/>
      <c r="BO139" s="117"/>
      <c r="BP139" s="196"/>
      <c r="BQ139" s="117"/>
      <c r="BR139" s="196"/>
      <c r="BS139" s="117"/>
      <c r="BT139" s="196"/>
      <c r="BU139" s="117"/>
      <c r="BV139" s="196"/>
      <c r="BW139" s="117"/>
      <c r="BX139" s="196"/>
      <c r="BY139" s="117"/>
      <c r="BZ139" s="196"/>
      <c r="CA139" s="117"/>
      <c r="CB139" s="196"/>
      <c r="CC139" s="117"/>
      <c r="CD139" s="196"/>
      <c r="CE139" s="117"/>
      <c r="CF139" s="196"/>
      <c r="CG139" s="117"/>
      <c r="CH139" s="196"/>
      <c r="CI139" s="117"/>
      <c r="CJ139" s="196"/>
      <c r="CK139" s="117"/>
      <c r="CL139" s="196"/>
      <c r="CM139" s="117"/>
      <c r="CN139" s="196"/>
      <c r="CO139" s="117"/>
      <c r="CP139" s="196"/>
      <c r="CQ139" s="117"/>
      <c r="CR139" s="196"/>
      <c r="CS139" s="117"/>
      <c r="CT139" s="196"/>
      <c r="CU139" s="117"/>
      <c r="CV139" s="196"/>
      <c r="CW139" s="117"/>
      <c r="CX139" s="196"/>
      <c r="CY139" s="117"/>
      <c r="CZ139" s="196"/>
      <c r="DA139" s="117"/>
      <c r="DB139" s="196"/>
      <c r="DC139" s="117"/>
      <c r="DD139" s="196"/>
      <c r="DE139" s="117"/>
      <c r="DF139" s="196"/>
      <c r="DG139" s="117"/>
      <c r="DH139" s="196"/>
      <c r="DI139" s="117"/>
      <c r="DJ139" s="196"/>
      <c r="DK139" s="117"/>
      <c r="DL139" s="196"/>
      <c r="DM139" s="117"/>
      <c r="DN139" s="196"/>
      <c r="DO139" s="117"/>
      <c r="DP139" s="196"/>
      <c r="DQ139" s="117"/>
      <c r="DR139" s="196"/>
      <c r="DS139" s="117"/>
      <c r="DT139" s="196"/>
      <c r="DU139" s="117"/>
      <c r="DV139" s="196"/>
      <c r="DW139" s="117"/>
      <c r="DX139" s="196"/>
      <c r="DY139" s="117"/>
      <c r="DZ139" s="196"/>
      <c r="EA139" s="117"/>
      <c r="EB139" s="196"/>
      <c r="EC139" s="117"/>
      <c r="ED139" s="196"/>
      <c r="EE139" s="117"/>
      <c r="EF139" s="196"/>
      <c r="EG139" s="117"/>
      <c r="EH139" s="196"/>
      <c r="EI139" s="117"/>
      <c r="EL139" s="3" t="e">
        <f t="shared" si="19"/>
        <v>#N/A</v>
      </c>
      <c r="EM139" s="10" t="e">
        <f t="shared" si="20"/>
        <v>#N/A</v>
      </c>
      <c r="EO139" s="12">
        <f t="shared" si="17"/>
        <v>0</v>
      </c>
      <c r="EP139" s="10">
        <f t="shared" si="18"/>
        <v>0</v>
      </c>
    </row>
    <row r="140" spans="11:146" x14ac:dyDescent="0.25">
      <c r="K140" s="5">
        <f t="shared" si="21"/>
        <v>123</v>
      </c>
      <c r="L140" s="70"/>
      <c r="M140" s="114"/>
      <c r="N140" s="60"/>
      <c r="O140" s="115"/>
      <c r="P140" s="60">
        <f t="shared" si="22"/>
        <v>6.0999999999999863</v>
      </c>
      <c r="Q140" s="115">
        <f t="shared" si="15"/>
        <v>2.9111600000106574</v>
      </c>
      <c r="R140" s="60">
        <f t="shared" si="23"/>
        <v>6.0999999999999863</v>
      </c>
      <c r="S140" s="115">
        <f t="shared" si="16"/>
        <v>2.000000000013888</v>
      </c>
      <c r="T140" s="60"/>
      <c r="U140" s="115"/>
      <c r="V140" s="60"/>
      <c r="W140" s="115"/>
      <c r="X140" s="60"/>
      <c r="Y140" s="115"/>
      <c r="Z140" s="60"/>
      <c r="AA140" s="115"/>
      <c r="AB140" s="60"/>
      <c r="AC140" s="115"/>
      <c r="AD140" s="60"/>
      <c r="AE140" s="115"/>
      <c r="AF140" s="60"/>
      <c r="AG140" s="115"/>
      <c r="AH140" s="60"/>
      <c r="AI140" s="115"/>
      <c r="AJ140" s="60"/>
      <c r="AK140" s="115"/>
      <c r="AL140" s="60"/>
      <c r="AM140" s="115"/>
      <c r="AN140" s="196"/>
      <c r="AO140" s="117"/>
      <c r="AP140" s="196"/>
      <c r="AQ140" s="117"/>
      <c r="AR140" s="196"/>
      <c r="AS140" s="117"/>
      <c r="AT140" s="196"/>
      <c r="AU140" s="117"/>
      <c r="AV140" s="196"/>
      <c r="AW140" s="117"/>
      <c r="AX140" s="196"/>
      <c r="AY140" s="117"/>
      <c r="AZ140" s="196"/>
      <c r="BA140" s="117"/>
      <c r="BB140" s="196"/>
      <c r="BC140" s="117"/>
      <c r="BD140" s="196"/>
      <c r="BE140" s="117"/>
      <c r="BF140" s="196"/>
      <c r="BG140" s="117"/>
      <c r="BH140" s="196"/>
      <c r="BI140" s="117"/>
      <c r="BJ140" s="196"/>
      <c r="BK140" s="117"/>
      <c r="BL140" s="196"/>
      <c r="BM140" s="117"/>
      <c r="BN140" s="196"/>
      <c r="BO140" s="117"/>
      <c r="BP140" s="196"/>
      <c r="BQ140" s="117"/>
      <c r="BR140" s="196"/>
      <c r="BS140" s="117"/>
      <c r="BT140" s="196"/>
      <c r="BU140" s="117"/>
      <c r="BV140" s="196"/>
      <c r="BW140" s="117"/>
      <c r="BX140" s="196"/>
      <c r="BY140" s="117"/>
      <c r="BZ140" s="196"/>
      <c r="CA140" s="117"/>
      <c r="CB140" s="196"/>
      <c r="CC140" s="117"/>
      <c r="CD140" s="196"/>
      <c r="CE140" s="117"/>
      <c r="CF140" s="196"/>
      <c r="CG140" s="117"/>
      <c r="CH140" s="196"/>
      <c r="CI140" s="117"/>
      <c r="CJ140" s="196"/>
      <c r="CK140" s="117"/>
      <c r="CL140" s="196"/>
      <c r="CM140" s="117"/>
      <c r="CN140" s="196"/>
      <c r="CO140" s="117"/>
      <c r="CP140" s="196"/>
      <c r="CQ140" s="117"/>
      <c r="CR140" s="196"/>
      <c r="CS140" s="117"/>
      <c r="CT140" s="196"/>
      <c r="CU140" s="117"/>
      <c r="CV140" s="196"/>
      <c r="CW140" s="117"/>
      <c r="CX140" s="196"/>
      <c r="CY140" s="117"/>
      <c r="CZ140" s="196"/>
      <c r="DA140" s="117"/>
      <c r="DB140" s="196"/>
      <c r="DC140" s="117"/>
      <c r="DD140" s="196"/>
      <c r="DE140" s="117"/>
      <c r="DF140" s="196"/>
      <c r="DG140" s="117"/>
      <c r="DH140" s="196"/>
      <c r="DI140" s="117"/>
      <c r="DJ140" s="196"/>
      <c r="DK140" s="117"/>
      <c r="DL140" s="196"/>
      <c r="DM140" s="117"/>
      <c r="DN140" s="196"/>
      <c r="DO140" s="117"/>
      <c r="DP140" s="196"/>
      <c r="DQ140" s="117"/>
      <c r="DR140" s="196"/>
      <c r="DS140" s="117"/>
      <c r="DT140" s="196"/>
      <c r="DU140" s="117"/>
      <c r="DV140" s="196"/>
      <c r="DW140" s="117"/>
      <c r="DX140" s="196"/>
      <c r="DY140" s="117"/>
      <c r="DZ140" s="196"/>
      <c r="EA140" s="117"/>
      <c r="EB140" s="196"/>
      <c r="EC140" s="117"/>
      <c r="ED140" s="196"/>
      <c r="EE140" s="117"/>
      <c r="EF140" s="196"/>
      <c r="EG140" s="117"/>
      <c r="EH140" s="196"/>
      <c r="EI140" s="117"/>
      <c r="EL140" s="3" t="e">
        <f t="shared" si="19"/>
        <v>#N/A</v>
      </c>
      <c r="EM140" s="10" t="e">
        <f t="shared" si="20"/>
        <v>#N/A</v>
      </c>
      <c r="EO140" s="12">
        <f t="shared" si="17"/>
        <v>0</v>
      </c>
      <c r="EP140" s="10">
        <f t="shared" si="18"/>
        <v>0</v>
      </c>
    </row>
    <row r="141" spans="11:146" x14ac:dyDescent="0.25">
      <c r="K141" s="5">
        <f t="shared" si="21"/>
        <v>124</v>
      </c>
      <c r="L141" s="70"/>
      <c r="M141" s="114"/>
      <c r="N141" s="60"/>
      <c r="O141" s="115"/>
      <c r="P141" s="60">
        <f t="shared" si="22"/>
        <v>6.1499999999999861</v>
      </c>
      <c r="Q141" s="115">
        <f t="shared" si="15"/>
        <v>2.9111600000106574</v>
      </c>
      <c r="R141" s="60">
        <f t="shared" si="23"/>
        <v>6.1499999999999861</v>
      </c>
      <c r="S141" s="115">
        <f t="shared" si="16"/>
        <v>2.000000000013888</v>
      </c>
      <c r="T141" s="60"/>
      <c r="U141" s="115"/>
      <c r="V141" s="60"/>
      <c r="W141" s="115"/>
      <c r="X141" s="60"/>
      <c r="Y141" s="115"/>
      <c r="Z141" s="60"/>
      <c r="AA141" s="115"/>
      <c r="AB141" s="60"/>
      <c r="AC141" s="115"/>
      <c r="AD141" s="60"/>
      <c r="AE141" s="115"/>
      <c r="AF141" s="60"/>
      <c r="AG141" s="115"/>
      <c r="AH141" s="60"/>
      <c r="AI141" s="115"/>
      <c r="AJ141" s="60"/>
      <c r="AK141" s="115"/>
      <c r="AL141" s="60"/>
      <c r="AM141" s="115"/>
      <c r="AN141" s="196"/>
      <c r="AO141" s="117"/>
      <c r="AP141" s="196"/>
      <c r="AQ141" s="117"/>
      <c r="AR141" s="196"/>
      <c r="AS141" s="117"/>
      <c r="AT141" s="196"/>
      <c r="AU141" s="117"/>
      <c r="AV141" s="196"/>
      <c r="AW141" s="117"/>
      <c r="AX141" s="196"/>
      <c r="AY141" s="117"/>
      <c r="AZ141" s="196"/>
      <c r="BA141" s="117"/>
      <c r="BB141" s="196"/>
      <c r="BC141" s="117"/>
      <c r="BD141" s="196"/>
      <c r="BE141" s="117"/>
      <c r="BF141" s="196"/>
      <c r="BG141" s="117"/>
      <c r="BH141" s="196"/>
      <c r="BI141" s="117"/>
      <c r="BJ141" s="196"/>
      <c r="BK141" s="117"/>
      <c r="BL141" s="196"/>
      <c r="BM141" s="117"/>
      <c r="BN141" s="196"/>
      <c r="BO141" s="117"/>
      <c r="BP141" s="196"/>
      <c r="BQ141" s="117"/>
      <c r="BR141" s="196"/>
      <c r="BS141" s="117"/>
      <c r="BT141" s="196"/>
      <c r="BU141" s="117"/>
      <c r="BV141" s="196"/>
      <c r="BW141" s="117"/>
      <c r="BX141" s="196"/>
      <c r="BY141" s="117"/>
      <c r="BZ141" s="196"/>
      <c r="CA141" s="117"/>
      <c r="CB141" s="196"/>
      <c r="CC141" s="117"/>
      <c r="CD141" s="196"/>
      <c r="CE141" s="117"/>
      <c r="CF141" s="196"/>
      <c r="CG141" s="117"/>
      <c r="CH141" s="196"/>
      <c r="CI141" s="117"/>
      <c r="CJ141" s="196"/>
      <c r="CK141" s="117"/>
      <c r="CL141" s="196"/>
      <c r="CM141" s="117"/>
      <c r="CN141" s="196"/>
      <c r="CO141" s="117"/>
      <c r="CP141" s="196"/>
      <c r="CQ141" s="117"/>
      <c r="CR141" s="196"/>
      <c r="CS141" s="117"/>
      <c r="CT141" s="196"/>
      <c r="CU141" s="117"/>
      <c r="CV141" s="196"/>
      <c r="CW141" s="117"/>
      <c r="CX141" s="196"/>
      <c r="CY141" s="117"/>
      <c r="CZ141" s="196"/>
      <c r="DA141" s="117"/>
      <c r="DB141" s="196"/>
      <c r="DC141" s="117"/>
      <c r="DD141" s="196"/>
      <c r="DE141" s="117"/>
      <c r="DF141" s="196"/>
      <c r="DG141" s="117"/>
      <c r="DH141" s="196"/>
      <c r="DI141" s="117"/>
      <c r="DJ141" s="196"/>
      <c r="DK141" s="117"/>
      <c r="DL141" s="196"/>
      <c r="DM141" s="117"/>
      <c r="DN141" s="196"/>
      <c r="DO141" s="117"/>
      <c r="DP141" s="196"/>
      <c r="DQ141" s="117"/>
      <c r="DR141" s="196"/>
      <c r="DS141" s="117"/>
      <c r="DT141" s="196"/>
      <c r="DU141" s="117"/>
      <c r="DV141" s="196"/>
      <c r="DW141" s="117"/>
      <c r="DX141" s="196"/>
      <c r="DY141" s="117"/>
      <c r="DZ141" s="196"/>
      <c r="EA141" s="117"/>
      <c r="EB141" s="196"/>
      <c r="EC141" s="117"/>
      <c r="ED141" s="196"/>
      <c r="EE141" s="117"/>
      <c r="EF141" s="196"/>
      <c r="EG141" s="117"/>
      <c r="EH141" s="196"/>
      <c r="EI141" s="117"/>
      <c r="EL141" s="3" t="e">
        <f t="shared" si="19"/>
        <v>#N/A</v>
      </c>
      <c r="EM141" s="10" t="e">
        <f t="shared" si="20"/>
        <v>#N/A</v>
      </c>
      <c r="EO141" s="12">
        <f t="shared" si="17"/>
        <v>0</v>
      </c>
      <c r="EP141" s="10">
        <f t="shared" si="18"/>
        <v>0</v>
      </c>
    </row>
    <row r="142" spans="11:146" x14ac:dyDescent="0.25">
      <c r="K142" s="5">
        <f t="shared" si="21"/>
        <v>125</v>
      </c>
      <c r="L142" s="70"/>
      <c r="M142" s="114"/>
      <c r="N142" s="60"/>
      <c r="O142" s="115"/>
      <c r="P142" s="60">
        <f t="shared" si="22"/>
        <v>6.199999999999986</v>
      </c>
      <c r="Q142" s="115">
        <f t="shared" si="15"/>
        <v>2.9111600000106574</v>
      </c>
      <c r="R142" s="60">
        <f t="shared" si="23"/>
        <v>6.199999999999986</v>
      </c>
      <c r="S142" s="115">
        <f t="shared" si="16"/>
        <v>2.000000000013888</v>
      </c>
      <c r="T142" s="60"/>
      <c r="U142" s="115"/>
      <c r="V142" s="60"/>
      <c r="W142" s="115"/>
      <c r="X142" s="60"/>
      <c r="Y142" s="115"/>
      <c r="Z142" s="60"/>
      <c r="AA142" s="115"/>
      <c r="AB142" s="60"/>
      <c r="AC142" s="115"/>
      <c r="AD142" s="60"/>
      <c r="AE142" s="115"/>
      <c r="AF142" s="60"/>
      <c r="AG142" s="115"/>
      <c r="AH142" s="60"/>
      <c r="AI142" s="115"/>
      <c r="AJ142" s="60"/>
      <c r="AK142" s="115"/>
      <c r="AL142" s="60"/>
      <c r="AM142" s="115"/>
      <c r="AN142" s="196"/>
      <c r="AO142" s="117"/>
      <c r="AP142" s="196"/>
      <c r="AQ142" s="117"/>
      <c r="AR142" s="196"/>
      <c r="AS142" s="117"/>
      <c r="AT142" s="196"/>
      <c r="AU142" s="117"/>
      <c r="AV142" s="196"/>
      <c r="AW142" s="117"/>
      <c r="AX142" s="196"/>
      <c r="AY142" s="117"/>
      <c r="AZ142" s="196"/>
      <c r="BA142" s="117"/>
      <c r="BB142" s="196"/>
      <c r="BC142" s="117"/>
      <c r="BD142" s="196"/>
      <c r="BE142" s="117"/>
      <c r="BF142" s="196"/>
      <c r="BG142" s="117"/>
      <c r="BH142" s="196"/>
      <c r="BI142" s="117"/>
      <c r="BJ142" s="196"/>
      <c r="BK142" s="117"/>
      <c r="BL142" s="196"/>
      <c r="BM142" s="117"/>
      <c r="BN142" s="196"/>
      <c r="BO142" s="117"/>
      <c r="BP142" s="196"/>
      <c r="BQ142" s="117"/>
      <c r="BR142" s="196"/>
      <c r="BS142" s="117"/>
      <c r="BT142" s="196"/>
      <c r="BU142" s="117"/>
      <c r="BV142" s="196"/>
      <c r="BW142" s="117"/>
      <c r="BX142" s="196"/>
      <c r="BY142" s="117"/>
      <c r="BZ142" s="196"/>
      <c r="CA142" s="117"/>
      <c r="CB142" s="196"/>
      <c r="CC142" s="117"/>
      <c r="CD142" s="196"/>
      <c r="CE142" s="117"/>
      <c r="CF142" s="196"/>
      <c r="CG142" s="117"/>
      <c r="CH142" s="196"/>
      <c r="CI142" s="117"/>
      <c r="CJ142" s="196"/>
      <c r="CK142" s="117"/>
      <c r="CL142" s="196"/>
      <c r="CM142" s="117"/>
      <c r="CN142" s="196"/>
      <c r="CO142" s="117"/>
      <c r="CP142" s="196"/>
      <c r="CQ142" s="117"/>
      <c r="CR142" s="196"/>
      <c r="CS142" s="117"/>
      <c r="CT142" s="196"/>
      <c r="CU142" s="117"/>
      <c r="CV142" s="196"/>
      <c r="CW142" s="117"/>
      <c r="CX142" s="196"/>
      <c r="CY142" s="117"/>
      <c r="CZ142" s="196"/>
      <c r="DA142" s="117"/>
      <c r="DB142" s="196"/>
      <c r="DC142" s="117"/>
      <c r="DD142" s="196"/>
      <c r="DE142" s="117"/>
      <c r="DF142" s="196"/>
      <c r="DG142" s="117"/>
      <c r="DH142" s="196"/>
      <c r="DI142" s="117"/>
      <c r="DJ142" s="196"/>
      <c r="DK142" s="117"/>
      <c r="DL142" s="196"/>
      <c r="DM142" s="117"/>
      <c r="DN142" s="196"/>
      <c r="DO142" s="117"/>
      <c r="DP142" s="196"/>
      <c r="DQ142" s="117"/>
      <c r="DR142" s="196"/>
      <c r="DS142" s="117"/>
      <c r="DT142" s="196"/>
      <c r="DU142" s="117"/>
      <c r="DV142" s="196"/>
      <c r="DW142" s="117"/>
      <c r="DX142" s="196"/>
      <c r="DY142" s="117"/>
      <c r="DZ142" s="196"/>
      <c r="EA142" s="117"/>
      <c r="EB142" s="196"/>
      <c r="EC142" s="117"/>
      <c r="ED142" s="196"/>
      <c r="EE142" s="117"/>
      <c r="EF142" s="196"/>
      <c r="EG142" s="117"/>
      <c r="EH142" s="196"/>
      <c r="EI142" s="117"/>
      <c r="EL142" s="3" t="e">
        <f t="shared" si="19"/>
        <v>#N/A</v>
      </c>
      <c r="EM142" s="10" t="e">
        <f t="shared" si="20"/>
        <v>#N/A</v>
      </c>
      <c r="EO142" s="12">
        <f t="shared" si="17"/>
        <v>0</v>
      </c>
      <c r="EP142" s="10">
        <f t="shared" si="18"/>
        <v>0</v>
      </c>
    </row>
    <row r="143" spans="11:146" x14ac:dyDescent="0.25">
      <c r="K143" s="5">
        <f t="shared" si="21"/>
        <v>126</v>
      </c>
      <c r="L143" s="70"/>
      <c r="M143" s="114"/>
      <c r="N143" s="60"/>
      <c r="O143" s="115"/>
      <c r="P143" s="60">
        <f t="shared" si="22"/>
        <v>6.2499999999999858</v>
      </c>
      <c r="Q143" s="115">
        <f t="shared" si="15"/>
        <v>2.9111600000106574</v>
      </c>
      <c r="R143" s="60">
        <f t="shared" si="23"/>
        <v>6.2499999999999858</v>
      </c>
      <c r="S143" s="115">
        <f t="shared" si="16"/>
        <v>2.000000000013888</v>
      </c>
      <c r="T143" s="60"/>
      <c r="U143" s="115"/>
      <c r="V143" s="60"/>
      <c r="W143" s="115"/>
      <c r="X143" s="60"/>
      <c r="Y143" s="115"/>
      <c r="Z143" s="60"/>
      <c r="AA143" s="115"/>
      <c r="AB143" s="60"/>
      <c r="AC143" s="115"/>
      <c r="AD143" s="60"/>
      <c r="AE143" s="115"/>
      <c r="AF143" s="60"/>
      <c r="AG143" s="115"/>
      <c r="AH143" s="60"/>
      <c r="AI143" s="115"/>
      <c r="AJ143" s="60"/>
      <c r="AK143" s="115"/>
      <c r="AL143" s="60"/>
      <c r="AM143" s="115"/>
      <c r="AN143" s="196"/>
      <c r="AO143" s="117"/>
      <c r="AP143" s="196"/>
      <c r="AQ143" s="117"/>
      <c r="AR143" s="196"/>
      <c r="AS143" s="117"/>
      <c r="AT143" s="196"/>
      <c r="AU143" s="117"/>
      <c r="AV143" s="196"/>
      <c r="AW143" s="117"/>
      <c r="AX143" s="196"/>
      <c r="AY143" s="117"/>
      <c r="AZ143" s="196"/>
      <c r="BA143" s="117"/>
      <c r="BB143" s="196"/>
      <c r="BC143" s="117"/>
      <c r="BD143" s="196"/>
      <c r="BE143" s="117"/>
      <c r="BF143" s="196"/>
      <c r="BG143" s="117"/>
      <c r="BH143" s="196"/>
      <c r="BI143" s="117"/>
      <c r="BJ143" s="196"/>
      <c r="BK143" s="117"/>
      <c r="BL143" s="196"/>
      <c r="BM143" s="117"/>
      <c r="BN143" s="196"/>
      <c r="BO143" s="117"/>
      <c r="BP143" s="196"/>
      <c r="BQ143" s="117"/>
      <c r="BR143" s="196"/>
      <c r="BS143" s="117"/>
      <c r="BT143" s="196"/>
      <c r="BU143" s="117"/>
      <c r="BV143" s="196"/>
      <c r="BW143" s="117"/>
      <c r="BX143" s="196"/>
      <c r="BY143" s="117"/>
      <c r="BZ143" s="196"/>
      <c r="CA143" s="117"/>
      <c r="CB143" s="196"/>
      <c r="CC143" s="117"/>
      <c r="CD143" s="196"/>
      <c r="CE143" s="117"/>
      <c r="CF143" s="196"/>
      <c r="CG143" s="117"/>
      <c r="CH143" s="196"/>
      <c r="CI143" s="117"/>
      <c r="CJ143" s="196"/>
      <c r="CK143" s="117"/>
      <c r="CL143" s="196"/>
      <c r="CM143" s="117"/>
      <c r="CN143" s="196"/>
      <c r="CO143" s="117"/>
      <c r="CP143" s="196"/>
      <c r="CQ143" s="117"/>
      <c r="CR143" s="196"/>
      <c r="CS143" s="117"/>
      <c r="CT143" s="196"/>
      <c r="CU143" s="117"/>
      <c r="CV143" s="196"/>
      <c r="CW143" s="117"/>
      <c r="CX143" s="196"/>
      <c r="CY143" s="117"/>
      <c r="CZ143" s="196"/>
      <c r="DA143" s="117"/>
      <c r="DB143" s="196"/>
      <c r="DC143" s="117"/>
      <c r="DD143" s="196"/>
      <c r="DE143" s="117"/>
      <c r="DF143" s="196"/>
      <c r="DG143" s="117"/>
      <c r="DH143" s="196"/>
      <c r="DI143" s="117"/>
      <c r="DJ143" s="196"/>
      <c r="DK143" s="117"/>
      <c r="DL143" s="196"/>
      <c r="DM143" s="117"/>
      <c r="DN143" s="196"/>
      <c r="DO143" s="117"/>
      <c r="DP143" s="196"/>
      <c r="DQ143" s="117"/>
      <c r="DR143" s="196"/>
      <c r="DS143" s="117"/>
      <c r="DT143" s="196"/>
      <c r="DU143" s="117"/>
      <c r="DV143" s="196"/>
      <c r="DW143" s="117"/>
      <c r="DX143" s="196"/>
      <c r="DY143" s="117"/>
      <c r="DZ143" s="196"/>
      <c r="EA143" s="117"/>
      <c r="EB143" s="196"/>
      <c r="EC143" s="117"/>
      <c r="ED143" s="196"/>
      <c r="EE143" s="117"/>
      <c r="EF143" s="196"/>
      <c r="EG143" s="117"/>
      <c r="EH143" s="196"/>
      <c r="EI143" s="117"/>
      <c r="EL143" s="3" t="e">
        <f t="shared" si="19"/>
        <v>#N/A</v>
      </c>
      <c r="EM143" s="10" t="e">
        <f t="shared" si="20"/>
        <v>#N/A</v>
      </c>
      <c r="EO143" s="12">
        <f t="shared" si="17"/>
        <v>0</v>
      </c>
      <c r="EP143" s="10">
        <f t="shared" si="18"/>
        <v>0</v>
      </c>
    </row>
    <row r="144" spans="11:146" x14ac:dyDescent="0.25">
      <c r="K144" s="5">
        <f t="shared" si="21"/>
        <v>127</v>
      </c>
      <c r="L144" s="70"/>
      <c r="M144" s="114"/>
      <c r="N144" s="60"/>
      <c r="O144" s="115"/>
      <c r="P144" s="60">
        <f t="shared" si="22"/>
        <v>6.2999999999999856</v>
      </c>
      <c r="Q144" s="115">
        <f t="shared" si="15"/>
        <v>2.9111600000106574</v>
      </c>
      <c r="R144" s="60">
        <f t="shared" si="23"/>
        <v>6.2999999999999856</v>
      </c>
      <c r="S144" s="115">
        <f t="shared" si="16"/>
        <v>2.000000000013888</v>
      </c>
      <c r="T144" s="60"/>
      <c r="U144" s="115"/>
      <c r="V144" s="60"/>
      <c r="W144" s="115"/>
      <c r="X144" s="60"/>
      <c r="Y144" s="115"/>
      <c r="Z144" s="60"/>
      <c r="AA144" s="115"/>
      <c r="AB144" s="60"/>
      <c r="AC144" s="115"/>
      <c r="AD144" s="60"/>
      <c r="AE144" s="115"/>
      <c r="AF144" s="60"/>
      <c r="AG144" s="115"/>
      <c r="AH144" s="60"/>
      <c r="AI144" s="115"/>
      <c r="AJ144" s="60"/>
      <c r="AK144" s="115"/>
      <c r="AL144" s="60"/>
      <c r="AM144" s="115"/>
      <c r="AN144" s="196"/>
      <c r="AO144" s="117"/>
      <c r="AP144" s="196"/>
      <c r="AQ144" s="117"/>
      <c r="AR144" s="196"/>
      <c r="AS144" s="117"/>
      <c r="AT144" s="196"/>
      <c r="AU144" s="117"/>
      <c r="AV144" s="196"/>
      <c r="AW144" s="117"/>
      <c r="AX144" s="196"/>
      <c r="AY144" s="117"/>
      <c r="AZ144" s="196"/>
      <c r="BA144" s="117"/>
      <c r="BB144" s="196"/>
      <c r="BC144" s="117"/>
      <c r="BD144" s="196"/>
      <c r="BE144" s="117"/>
      <c r="BF144" s="196"/>
      <c r="BG144" s="117"/>
      <c r="BH144" s="196"/>
      <c r="BI144" s="117"/>
      <c r="BJ144" s="196"/>
      <c r="BK144" s="117"/>
      <c r="BL144" s="196"/>
      <c r="BM144" s="117"/>
      <c r="BN144" s="196"/>
      <c r="BO144" s="117"/>
      <c r="BP144" s="196"/>
      <c r="BQ144" s="117"/>
      <c r="BR144" s="196"/>
      <c r="BS144" s="117"/>
      <c r="BT144" s="196"/>
      <c r="BU144" s="117"/>
      <c r="BV144" s="196"/>
      <c r="BW144" s="117"/>
      <c r="BX144" s="196"/>
      <c r="BY144" s="117"/>
      <c r="BZ144" s="196"/>
      <c r="CA144" s="117"/>
      <c r="CB144" s="196"/>
      <c r="CC144" s="117"/>
      <c r="CD144" s="196"/>
      <c r="CE144" s="117"/>
      <c r="CF144" s="196"/>
      <c r="CG144" s="117"/>
      <c r="CH144" s="196"/>
      <c r="CI144" s="117"/>
      <c r="CJ144" s="196"/>
      <c r="CK144" s="117"/>
      <c r="CL144" s="196"/>
      <c r="CM144" s="117"/>
      <c r="CN144" s="196"/>
      <c r="CO144" s="117"/>
      <c r="CP144" s="196"/>
      <c r="CQ144" s="117"/>
      <c r="CR144" s="196"/>
      <c r="CS144" s="117"/>
      <c r="CT144" s="196"/>
      <c r="CU144" s="117"/>
      <c r="CV144" s="196"/>
      <c r="CW144" s="117"/>
      <c r="CX144" s="196"/>
      <c r="CY144" s="117"/>
      <c r="CZ144" s="196"/>
      <c r="DA144" s="117"/>
      <c r="DB144" s="196"/>
      <c r="DC144" s="117"/>
      <c r="DD144" s="196"/>
      <c r="DE144" s="117"/>
      <c r="DF144" s="196"/>
      <c r="DG144" s="117"/>
      <c r="DH144" s="196"/>
      <c r="DI144" s="117"/>
      <c r="DJ144" s="196"/>
      <c r="DK144" s="117"/>
      <c r="DL144" s="196"/>
      <c r="DM144" s="117"/>
      <c r="DN144" s="196"/>
      <c r="DO144" s="117"/>
      <c r="DP144" s="196"/>
      <c r="DQ144" s="117"/>
      <c r="DR144" s="196"/>
      <c r="DS144" s="117"/>
      <c r="DT144" s="196"/>
      <c r="DU144" s="117"/>
      <c r="DV144" s="196"/>
      <c r="DW144" s="117"/>
      <c r="DX144" s="196"/>
      <c r="DY144" s="117"/>
      <c r="DZ144" s="196"/>
      <c r="EA144" s="117"/>
      <c r="EB144" s="196"/>
      <c r="EC144" s="117"/>
      <c r="ED144" s="196"/>
      <c r="EE144" s="117"/>
      <c r="EF144" s="196"/>
      <c r="EG144" s="117"/>
      <c r="EH144" s="196"/>
      <c r="EI144" s="117"/>
      <c r="EL144" s="3" t="e">
        <f t="shared" si="19"/>
        <v>#N/A</v>
      </c>
      <c r="EM144" s="10" t="e">
        <f t="shared" si="20"/>
        <v>#N/A</v>
      </c>
      <c r="EO144" s="12">
        <f t="shared" si="17"/>
        <v>0</v>
      </c>
      <c r="EP144" s="10">
        <f t="shared" si="18"/>
        <v>0</v>
      </c>
    </row>
    <row r="145" spans="11:146" x14ac:dyDescent="0.25">
      <c r="K145" s="5">
        <f t="shared" si="21"/>
        <v>128</v>
      </c>
      <c r="L145" s="70"/>
      <c r="M145" s="114"/>
      <c r="N145" s="60"/>
      <c r="O145" s="115"/>
      <c r="P145" s="60">
        <f t="shared" si="22"/>
        <v>6.3499999999999854</v>
      </c>
      <c r="Q145" s="115">
        <f t="shared" si="15"/>
        <v>2.9111600000106574</v>
      </c>
      <c r="R145" s="60">
        <f t="shared" si="23"/>
        <v>6.3499999999999854</v>
      </c>
      <c r="S145" s="115">
        <f t="shared" si="16"/>
        <v>2.000000000013888</v>
      </c>
      <c r="T145" s="60"/>
      <c r="U145" s="115"/>
      <c r="V145" s="60"/>
      <c r="W145" s="115"/>
      <c r="X145" s="60"/>
      <c r="Y145" s="115"/>
      <c r="Z145" s="60"/>
      <c r="AA145" s="115"/>
      <c r="AB145" s="60"/>
      <c r="AC145" s="115"/>
      <c r="AD145" s="60"/>
      <c r="AE145" s="115"/>
      <c r="AF145" s="60"/>
      <c r="AG145" s="115"/>
      <c r="AH145" s="60"/>
      <c r="AI145" s="115"/>
      <c r="AJ145" s="60"/>
      <c r="AK145" s="115"/>
      <c r="AL145" s="60"/>
      <c r="AM145" s="115"/>
      <c r="AN145" s="196"/>
      <c r="AO145" s="117"/>
      <c r="AP145" s="196"/>
      <c r="AQ145" s="117"/>
      <c r="AR145" s="196"/>
      <c r="AS145" s="117"/>
      <c r="AT145" s="196"/>
      <c r="AU145" s="117"/>
      <c r="AV145" s="196"/>
      <c r="AW145" s="117"/>
      <c r="AX145" s="196"/>
      <c r="AY145" s="117"/>
      <c r="AZ145" s="196"/>
      <c r="BA145" s="117"/>
      <c r="BB145" s="196"/>
      <c r="BC145" s="117"/>
      <c r="BD145" s="196"/>
      <c r="BE145" s="117"/>
      <c r="BF145" s="196"/>
      <c r="BG145" s="117"/>
      <c r="BH145" s="196"/>
      <c r="BI145" s="117"/>
      <c r="BJ145" s="196"/>
      <c r="BK145" s="117"/>
      <c r="BL145" s="196"/>
      <c r="BM145" s="117"/>
      <c r="BN145" s="196"/>
      <c r="BO145" s="117"/>
      <c r="BP145" s="196"/>
      <c r="BQ145" s="117"/>
      <c r="BR145" s="196"/>
      <c r="BS145" s="117"/>
      <c r="BT145" s="196"/>
      <c r="BU145" s="117"/>
      <c r="BV145" s="196"/>
      <c r="BW145" s="117"/>
      <c r="BX145" s="196"/>
      <c r="BY145" s="117"/>
      <c r="BZ145" s="196"/>
      <c r="CA145" s="117"/>
      <c r="CB145" s="196"/>
      <c r="CC145" s="117"/>
      <c r="CD145" s="196"/>
      <c r="CE145" s="117"/>
      <c r="CF145" s="196"/>
      <c r="CG145" s="117"/>
      <c r="CH145" s="196"/>
      <c r="CI145" s="117"/>
      <c r="CJ145" s="196"/>
      <c r="CK145" s="117"/>
      <c r="CL145" s="196"/>
      <c r="CM145" s="117"/>
      <c r="CN145" s="196"/>
      <c r="CO145" s="117"/>
      <c r="CP145" s="196"/>
      <c r="CQ145" s="117"/>
      <c r="CR145" s="196"/>
      <c r="CS145" s="117"/>
      <c r="CT145" s="196"/>
      <c r="CU145" s="117"/>
      <c r="CV145" s="196"/>
      <c r="CW145" s="117"/>
      <c r="CX145" s="196"/>
      <c r="CY145" s="117"/>
      <c r="CZ145" s="196"/>
      <c r="DA145" s="117"/>
      <c r="DB145" s="196"/>
      <c r="DC145" s="117"/>
      <c r="DD145" s="196"/>
      <c r="DE145" s="117"/>
      <c r="DF145" s="196"/>
      <c r="DG145" s="117"/>
      <c r="DH145" s="196"/>
      <c r="DI145" s="117"/>
      <c r="DJ145" s="196"/>
      <c r="DK145" s="117"/>
      <c r="DL145" s="196"/>
      <c r="DM145" s="117"/>
      <c r="DN145" s="196"/>
      <c r="DO145" s="117"/>
      <c r="DP145" s="196"/>
      <c r="DQ145" s="117"/>
      <c r="DR145" s="196"/>
      <c r="DS145" s="117"/>
      <c r="DT145" s="196"/>
      <c r="DU145" s="117"/>
      <c r="DV145" s="196"/>
      <c r="DW145" s="117"/>
      <c r="DX145" s="196"/>
      <c r="DY145" s="117"/>
      <c r="DZ145" s="196"/>
      <c r="EA145" s="117"/>
      <c r="EB145" s="196"/>
      <c r="EC145" s="117"/>
      <c r="ED145" s="196"/>
      <c r="EE145" s="117"/>
      <c r="EF145" s="196"/>
      <c r="EG145" s="117"/>
      <c r="EH145" s="196"/>
      <c r="EI145" s="117"/>
      <c r="EL145" s="3" t="e">
        <f t="shared" si="19"/>
        <v>#N/A</v>
      </c>
      <c r="EM145" s="10" t="e">
        <f t="shared" si="20"/>
        <v>#N/A</v>
      </c>
      <c r="EO145" s="12">
        <f t="shared" si="17"/>
        <v>0</v>
      </c>
      <c r="EP145" s="10">
        <f t="shared" si="18"/>
        <v>0</v>
      </c>
    </row>
    <row r="146" spans="11:146" x14ac:dyDescent="0.25">
      <c r="K146" s="5">
        <f t="shared" si="21"/>
        <v>129</v>
      </c>
      <c r="L146" s="70"/>
      <c r="M146" s="114"/>
      <c r="N146" s="60"/>
      <c r="O146" s="115"/>
      <c r="P146" s="60">
        <f t="shared" si="22"/>
        <v>6.3999999999999853</v>
      </c>
      <c r="Q146" s="115">
        <f t="shared" ref="Q146:Q209" si="26">Q$9+(Q$8-Q$9)/EXP(MIN(((P146-Q$10)/Q$11)^2,25))</f>
        <v>2.9111600000106574</v>
      </c>
      <c r="R146" s="60">
        <f t="shared" si="23"/>
        <v>6.3999999999999853</v>
      </c>
      <c r="S146" s="115">
        <f t="shared" ref="S146:S209" si="27">S$9+(S$8-S$9)/EXP(MIN(((R146-S$10)/S$11)^2,25))</f>
        <v>2.000000000013888</v>
      </c>
      <c r="T146" s="60"/>
      <c r="U146" s="115"/>
      <c r="V146" s="60"/>
      <c r="W146" s="115"/>
      <c r="X146" s="60"/>
      <c r="Y146" s="115"/>
      <c r="Z146" s="60"/>
      <c r="AA146" s="115"/>
      <c r="AB146" s="60"/>
      <c r="AC146" s="115"/>
      <c r="AD146" s="60"/>
      <c r="AE146" s="115"/>
      <c r="AF146" s="60"/>
      <c r="AG146" s="115"/>
      <c r="AH146" s="60"/>
      <c r="AI146" s="115"/>
      <c r="AJ146" s="60"/>
      <c r="AK146" s="115"/>
      <c r="AL146" s="60"/>
      <c r="AM146" s="115"/>
      <c r="AN146" s="196"/>
      <c r="AO146" s="117"/>
      <c r="AP146" s="196"/>
      <c r="AQ146" s="117"/>
      <c r="AR146" s="196"/>
      <c r="AS146" s="117"/>
      <c r="AT146" s="196"/>
      <c r="AU146" s="117"/>
      <c r="AV146" s="196"/>
      <c r="AW146" s="117"/>
      <c r="AX146" s="196"/>
      <c r="AY146" s="117"/>
      <c r="AZ146" s="196"/>
      <c r="BA146" s="117"/>
      <c r="BB146" s="196"/>
      <c r="BC146" s="117"/>
      <c r="BD146" s="196"/>
      <c r="BE146" s="117"/>
      <c r="BF146" s="196"/>
      <c r="BG146" s="117"/>
      <c r="BH146" s="196"/>
      <c r="BI146" s="117"/>
      <c r="BJ146" s="196"/>
      <c r="BK146" s="117"/>
      <c r="BL146" s="196"/>
      <c r="BM146" s="117"/>
      <c r="BN146" s="196"/>
      <c r="BO146" s="117"/>
      <c r="BP146" s="196"/>
      <c r="BQ146" s="117"/>
      <c r="BR146" s="196"/>
      <c r="BS146" s="117"/>
      <c r="BT146" s="196"/>
      <c r="BU146" s="117"/>
      <c r="BV146" s="196"/>
      <c r="BW146" s="117"/>
      <c r="BX146" s="196"/>
      <c r="BY146" s="117"/>
      <c r="BZ146" s="196"/>
      <c r="CA146" s="117"/>
      <c r="CB146" s="196"/>
      <c r="CC146" s="117"/>
      <c r="CD146" s="196"/>
      <c r="CE146" s="117"/>
      <c r="CF146" s="196"/>
      <c r="CG146" s="117"/>
      <c r="CH146" s="196"/>
      <c r="CI146" s="117"/>
      <c r="CJ146" s="196"/>
      <c r="CK146" s="117"/>
      <c r="CL146" s="196"/>
      <c r="CM146" s="117"/>
      <c r="CN146" s="196"/>
      <c r="CO146" s="117"/>
      <c r="CP146" s="196"/>
      <c r="CQ146" s="117"/>
      <c r="CR146" s="196"/>
      <c r="CS146" s="117"/>
      <c r="CT146" s="196"/>
      <c r="CU146" s="117"/>
      <c r="CV146" s="196"/>
      <c r="CW146" s="117"/>
      <c r="CX146" s="196"/>
      <c r="CY146" s="117"/>
      <c r="CZ146" s="196"/>
      <c r="DA146" s="117"/>
      <c r="DB146" s="196"/>
      <c r="DC146" s="117"/>
      <c r="DD146" s="196"/>
      <c r="DE146" s="117"/>
      <c r="DF146" s="196"/>
      <c r="DG146" s="117"/>
      <c r="DH146" s="196"/>
      <c r="DI146" s="117"/>
      <c r="DJ146" s="196"/>
      <c r="DK146" s="117"/>
      <c r="DL146" s="196"/>
      <c r="DM146" s="117"/>
      <c r="DN146" s="196"/>
      <c r="DO146" s="117"/>
      <c r="DP146" s="196"/>
      <c r="DQ146" s="117"/>
      <c r="DR146" s="196"/>
      <c r="DS146" s="117"/>
      <c r="DT146" s="196"/>
      <c r="DU146" s="117"/>
      <c r="DV146" s="196"/>
      <c r="DW146" s="117"/>
      <c r="DX146" s="196"/>
      <c r="DY146" s="117"/>
      <c r="DZ146" s="196"/>
      <c r="EA146" s="117"/>
      <c r="EB146" s="196"/>
      <c r="EC146" s="117"/>
      <c r="ED146" s="196"/>
      <c r="EE146" s="117"/>
      <c r="EF146" s="196"/>
      <c r="EG146" s="117"/>
      <c r="EH146" s="196"/>
      <c r="EI146" s="117"/>
      <c r="EL146" s="3" t="e">
        <f t="shared" si="19"/>
        <v>#N/A</v>
      </c>
      <c r="EM146" s="10" t="e">
        <f t="shared" si="20"/>
        <v>#N/A</v>
      </c>
      <c r="EO146" s="12">
        <f t="shared" ref="EO146:EO209" si="28">INDEX(cma_functions_data,K146,(2*chosen_cma_function-1))</f>
        <v>0</v>
      </c>
      <c r="EP146" s="10">
        <f t="shared" ref="EP146:EP209" si="29">INDEX(cma_functions_data,K146,(2*chosen_cma_function))</f>
        <v>0</v>
      </c>
    </row>
    <row r="147" spans="11:146" x14ac:dyDescent="0.25">
      <c r="K147" s="5">
        <f t="shared" si="21"/>
        <v>130</v>
      </c>
      <c r="L147" s="70"/>
      <c r="M147" s="114"/>
      <c r="N147" s="60"/>
      <c r="O147" s="115"/>
      <c r="P147" s="60">
        <f t="shared" si="22"/>
        <v>6.4499999999999851</v>
      </c>
      <c r="Q147" s="115">
        <f t="shared" si="26"/>
        <v>2.9111600000106574</v>
      </c>
      <c r="R147" s="60">
        <f t="shared" si="23"/>
        <v>6.4499999999999851</v>
      </c>
      <c r="S147" s="115">
        <f t="shared" si="27"/>
        <v>2.000000000013888</v>
      </c>
      <c r="T147" s="60"/>
      <c r="U147" s="115"/>
      <c r="V147" s="60"/>
      <c r="W147" s="115"/>
      <c r="X147" s="60"/>
      <c r="Y147" s="115"/>
      <c r="Z147" s="60"/>
      <c r="AA147" s="115"/>
      <c r="AB147" s="60"/>
      <c r="AC147" s="115"/>
      <c r="AD147" s="60"/>
      <c r="AE147" s="115"/>
      <c r="AF147" s="60"/>
      <c r="AG147" s="115"/>
      <c r="AH147" s="60"/>
      <c r="AI147" s="115"/>
      <c r="AJ147" s="60"/>
      <c r="AK147" s="115"/>
      <c r="AL147" s="60"/>
      <c r="AM147" s="115"/>
      <c r="AN147" s="196"/>
      <c r="AO147" s="117"/>
      <c r="AP147" s="196"/>
      <c r="AQ147" s="117"/>
      <c r="AR147" s="196"/>
      <c r="AS147" s="117"/>
      <c r="AT147" s="196"/>
      <c r="AU147" s="117"/>
      <c r="AV147" s="196"/>
      <c r="AW147" s="117"/>
      <c r="AX147" s="196"/>
      <c r="AY147" s="117"/>
      <c r="AZ147" s="196"/>
      <c r="BA147" s="117"/>
      <c r="BB147" s="196"/>
      <c r="BC147" s="117"/>
      <c r="BD147" s="196"/>
      <c r="BE147" s="117"/>
      <c r="BF147" s="196"/>
      <c r="BG147" s="117"/>
      <c r="BH147" s="196"/>
      <c r="BI147" s="117"/>
      <c r="BJ147" s="196"/>
      <c r="BK147" s="117"/>
      <c r="BL147" s="196"/>
      <c r="BM147" s="117"/>
      <c r="BN147" s="196"/>
      <c r="BO147" s="117"/>
      <c r="BP147" s="196"/>
      <c r="BQ147" s="117"/>
      <c r="BR147" s="196"/>
      <c r="BS147" s="117"/>
      <c r="BT147" s="196"/>
      <c r="BU147" s="117"/>
      <c r="BV147" s="196"/>
      <c r="BW147" s="117"/>
      <c r="BX147" s="196"/>
      <c r="BY147" s="117"/>
      <c r="BZ147" s="196"/>
      <c r="CA147" s="117"/>
      <c r="CB147" s="196"/>
      <c r="CC147" s="117"/>
      <c r="CD147" s="196"/>
      <c r="CE147" s="117"/>
      <c r="CF147" s="196"/>
      <c r="CG147" s="117"/>
      <c r="CH147" s="196"/>
      <c r="CI147" s="117"/>
      <c r="CJ147" s="196"/>
      <c r="CK147" s="117"/>
      <c r="CL147" s="196"/>
      <c r="CM147" s="117"/>
      <c r="CN147" s="196"/>
      <c r="CO147" s="117"/>
      <c r="CP147" s="196"/>
      <c r="CQ147" s="117"/>
      <c r="CR147" s="196"/>
      <c r="CS147" s="117"/>
      <c r="CT147" s="196"/>
      <c r="CU147" s="117"/>
      <c r="CV147" s="196"/>
      <c r="CW147" s="117"/>
      <c r="CX147" s="196"/>
      <c r="CY147" s="117"/>
      <c r="CZ147" s="196"/>
      <c r="DA147" s="117"/>
      <c r="DB147" s="196"/>
      <c r="DC147" s="117"/>
      <c r="DD147" s="196"/>
      <c r="DE147" s="117"/>
      <c r="DF147" s="196"/>
      <c r="DG147" s="117"/>
      <c r="DH147" s="196"/>
      <c r="DI147" s="117"/>
      <c r="DJ147" s="196"/>
      <c r="DK147" s="117"/>
      <c r="DL147" s="196"/>
      <c r="DM147" s="117"/>
      <c r="DN147" s="196"/>
      <c r="DO147" s="117"/>
      <c r="DP147" s="196"/>
      <c r="DQ147" s="117"/>
      <c r="DR147" s="196"/>
      <c r="DS147" s="117"/>
      <c r="DT147" s="196"/>
      <c r="DU147" s="117"/>
      <c r="DV147" s="196"/>
      <c r="DW147" s="117"/>
      <c r="DX147" s="196"/>
      <c r="DY147" s="117"/>
      <c r="DZ147" s="196"/>
      <c r="EA147" s="117"/>
      <c r="EB147" s="196"/>
      <c r="EC147" s="117"/>
      <c r="ED147" s="196"/>
      <c r="EE147" s="117"/>
      <c r="EF147" s="196"/>
      <c r="EG147" s="117"/>
      <c r="EH147" s="196"/>
      <c r="EI147" s="117"/>
      <c r="EL147" s="3" t="e">
        <f t="shared" ref="EL147:EL210" si="30">IF(AND(EO147&gt;EO146, EO147&lt;=chosen_CMA_Mach_limit),EO147+0,NA())</f>
        <v>#N/A</v>
      </c>
      <c r="EM147" s="10" t="e">
        <f t="shared" ref="EM147:EM210" si="31">IF(AND(EO147&gt;EO146, EO147&lt;=chosen_CMA_Mach_limit),EP147+0,NA())</f>
        <v>#N/A</v>
      </c>
      <c r="EO147" s="12">
        <f t="shared" si="28"/>
        <v>0</v>
      </c>
      <c r="EP147" s="10">
        <f t="shared" si="29"/>
        <v>0</v>
      </c>
    </row>
    <row r="148" spans="11:146" x14ac:dyDescent="0.25">
      <c r="K148" s="5">
        <f t="shared" ref="K148:K211" si="32">2*K147-K146</f>
        <v>131</v>
      </c>
      <c r="L148" s="70"/>
      <c r="M148" s="114"/>
      <c r="N148" s="60"/>
      <c r="O148" s="115"/>
      <c r="P148" s="60">
        <f t="shared" ref="P148:P211" si="33">P147+Q$12</f>
        <v>6.4999999999999849</v>
      </c>
      <c r="Q148" s="115">
        <f t="shared" si="26"/>
        <v>2.9111600000106574</v>
      </c>
      <c r="R148" s="60">
        <f t="shared" ref="R148:R211" si="34">R147+S$12</f>
        <v>6.4999999999999849</v>
      </c>
      <c r="S148" s="115">
        <f t="shared" si="27"/>
        <v>2.000000000013888</v>
      </c>
      <c r="T148" s="60"/>
      <c r="U148" s="115"/>
      <c r="V148" s="60"/>
      <c r="W148" s="115"/>
      <c r="X148" s="60"/>
      <c r="Y148" s="115"/>
      <c r="Z148" s="60"/>
      <c r="AA148" s="115"/>
      <c r="AB148" s="60"/>
      <c r="AC148" s="115"/>
      <c r="AD148" s="60"/>
      <c r="AE148" s="115"/>
      <c r="AF148" s="60"/>
      <c r="AG148" s="115"/>
      <c r="AH148" s="60"/>
      <c r="AI148" s="115"/>
      <c r="AJ148" s="60"/>
      <c r="AK148" s="115"/>
      <c r="AL148" s="60"/>
      <c r="AM148" s="115"/>
      <c r="AN148" s="196"/>
      <c r="AO148" s="117"/>
      <c r="AP148" s="196"/>
      <c r="AQ148" s="117"/>
      <c r="AR148" s="196"/>
      <c r="AS148" s="117"/>
      <c r="AT148" s="196"/>
      <c r="AU148" s="117"/>
      <c r="AV148" s="196"/>
      <c r="AW148" s="117"/>
      <c r="AX148" s="196"/>
      <c r="AY148" s="117"/>
      <c r="AZ148" s="196"/>
      <c r="BA148" s="117"/>
      <c r="BB148" s="196"/>
      <c r="BC148" s="117"/>
      <c r="BD148" s="196"/>
      <c r="BE148" s="117"/>
      <c r="BF148" s="196"/>
      <c r="BG148" s="117"/>
      <c r="BH148" s="196"/>
      <c r="BI148" s="117"/>
      <c r="BJ148" s="196"/>
      <c r="BK148" s="117"/>
      <c r="BL148" s="196"/>
      <c r="BM148" s="117"/>
      <c r="BN148" s="196"/>
      <c r="BO148" s="117"/>
      <c r="BP148" s="196"/>
      <c r="BQ148" s="117"/>
      <c r="BR148" s="196"/>
      <c r="BS148" s="117"/>
      <c r="BT148" s="196"/>
      <c r="BU148" s="117"/>
      <c r="BV148" s="196"/>
      <c r="BW148" s="117"/>
      <c r="BX148" s="196"/>
      <c r="BY148" s="117"/>
      <c r="BZ148" s="196"/>
      <c r="CA148" s="117"/>
      <c r="CB148" s="196"/>
      <c r="CC148" s="117"/>
      <c r="CD148" s="196"/>
      <c r="CE148" s="117"/>
      <c r="CF148" s="196"/>
      <c r="CG148" s="117"/>
      <c r="CH148" s="196"/>
      <c r="CI148" s="117"/>
      <c r="CJ148" s="196"/>
      <c r="CK148" s="117"/>
      <c r="CL148" s="196"/>
      <c r="CM148" s="117"/>
      <c r="CN148" s="196"/>
      <c r="CO148" s="117"/>
      <c r="CP148" s="196"/>
      <c r="CQ148" s="117"/>
      <c r="CR148" s="196"/>
      <c r="CS148" s="117"/>
      <c r="CT148" s="196"/>
      <c r="CU148" s="117"/>
      <c r="CV148" s="196"/>
      <c r="CW148" s="117"/>
      <c r="CX148" s="196"/>
      <c r="CY148" s="117"/>
      <c r="CZ148" s="196"/>
      <c r="DA148" s="117"/>
      <c r="DB148" s="196"/>
      <c r="DC148" s="117"/>
      <c r="DD148" s="196"/>
      <c r="DE148" s="117"/>
      <c r="DF148" s="196"/>
      <c r="DG148" s="117"/>
      <c r="DH148" s="196"/>
      <c r="DI148" s="117"/>
      <c r="DJ148" s="196"/>
      <c r="DK148" s="117"/>
      <c r="DL148" s="196"/>
      <c r="DM148" s="117"/>
      <c r="DN148" s="196"/>
      <c r="DO148" s="117"/>
      <c r="DP148" s="196"/>
      <c r="DQ148" s="117"/>
      <c r="DR148" s="196"/>
      <c r="DS148" s="117"/>
      <c r="DT148" s="196"/>
      <c r="DU148" s="117"/>
      <c r="DV148" s="196"/>
      <c r="DW148" s="117"/>
      <c r="DX148" s="196"/>
      <c r="DY148" s="117"/>
      <c r="DZ148" s="196"/>
      <c r="EA148" s="117"/>
      <c r="EB148" s="196"/>
      <c r="EC148" s="117"/>
      <c r="ED148" s="196"/>
      <c r="EE148" s="117"/>
      <c r="EF148" s="196"/>
      <c r="EG148" s="117"/>
      <c r="EH148" s="196"/>
      <c r="EI148" s="117"/>
      <c r="EL148" s="3" t="e">
        <f t="shared" si="30"/>
        <v>#N/A</v>
      </c>
      <c r="EM148" s="10" t="e">
        <f t="shared" si="31"/>
        <v>#N/A</v>
      </c>
      <c r="EO148" s="12">
        <f t="shared" si="28"/>
        <v>0</v>
      </c>
      <c r="EP148" s="10">
        <f t="shared" si="29"/>
        <v>0</v>
      </c>
    </row>
    <row r="149" spans="11:146" x14ac:dyDescent="0.25">
      <c r="K149" s="5">
        <f t="shared" si="32"/>
        <v>132</v>
      </c>
      <c r="L149" s="70"/>
      <c r="M149" s="114"/>
      <c r="N149" s="60"/>
      <c r="O149" s="115"/>
      <c r="P149" s="60">
        <f t="shared" si="33"/>
        <v>6.5499999999999847</v>
      </c>
      <c r="Q149" s="115">
        <f t="shared" si="26"/>
        <v>2.9111600000106574</v>
      </c>
      <c r="R149" s="60">
        <f t="shared" si="34"/>
        <v>6.5499999999999847</v>
      </c>
      <c r="S149" s="115">
        <f t="shared" si="27"/>
        <v>2.000000000013888</v>
      </c>
      <c r="T149" s="60"/>
      <c r="U149" s="115"/>
      <c r="V149" s="60"/>
      <c r="W149" s="115"/>
      <c r="X149" s="60"/>
      <c r="Y149" s="115"/>
      <c r="Z149" s="60"/>
      <c r="AA149" s="115"/>
      <c r="AB149" s="60"/>
      <c r="AC149" s="115"/>
      <c r="AD149" s="60"/>
      <c r="AE149" s="115"/>
      <c r="AF149" s="60"/>
      <c r="AG149" s="115"/>
      <c r="AH149" s="60"/>
      <c r="AI149" s="115"/>
      <c r="AJ149" s="60"/>
      <c r="AK149" s="115"/>
      <c r="AL149" s="60"/>
      <c r="AM149" s="115"/>
      <c r="AN149" s="196"/>
      <c r="AO149" s="117"/>
      <c r="AP149" s="196"/>
      <c r="AQ149" s="117"/>
      <c r="AR149" s="196"/>
      <c r="AS149" s="117"/>
      <c r="AT149" s="196"/>
      <c r="AU149" s="117"/>
      <c r="AV149" s="196"/>
      <c r="AW149" s="117"/>
      <c r="AX149" s="196"/>
      <c r="AY149" s="117"/>
      <c r="AZ149" s="196"/>
      <c r="BA149" s="117"/>
      <c r="BB149" s="196"/>
      <c r="BC149" s="117"/>
      <c r="BD149" s="196"/>
      <c r="BE149" s="117"/>
      <c r="BF149" s="196"/>
      <c r="BG149" s="117"/>
      <c r="BH149" s="196"/>
      <c r="BI149" s="117"/>
      <c r="BJ149" s="196"/>
      <c r="BK149" s="117"/>
      <c r="BL149" s="196"/>
      <c r="BM149" s="117"/>
      <c r="BN149" s="196"/>
      <c r="BO149" s="117"/>
      <c r="BP149" s="196"/>
      <c r="BQ149" s="117"/>
      <c r="BR149" s="196"/>
      <c r="BS149" s="117"/>
      <c r="BT149" s="196"/>
      <c r="BU149" s="117"/>
      <c r="BV149" s="196"/>
      <c r="BW149" s="117"/>
      <c r="BX149" s="196"/>
      <c r="BY149" s="117"/>
      <c r="BZ149" s="196"/>
      <c r="CA149" s="117"/>
      <c r="CB149" s="196"/>
      <c r="CC149" s="117"/>
      <c r="CD149" s="196"/>
      <c r="CE149" s="117"/>
      <c r="CF149" s="196"/>
      <c r="CG149" s="117"/>
      <c r="CH149" s="196"/>
      <c r="CI149" s="117"/>
      <c r="CJ149" s="196"/>
      <c r="CK149" s="117"/>
      <c r="CL149" s="196"/>
      <c r="CM149" s="117"/>
      <c r="CN149" s="196"/>
      <c r="CO149" s="117"/>
      <c r="CP149" s="196"/>
      <c r="CQ149" s="117"/>
      <c r="CR149" s="196"/>
      <c r="CS149" s="117"/>
      <c r="CT149" s="196"/>
      <c r="CU149" s="117"/>
      <c r="CV149" s="196"/>
      <c r="CW149" s="117"/>
      <c r="CX149" s="196"/>
      <c r="CY149" s="117"/>
      <c r="CZ149" s="196"/>
      <c r="DA149" s="117"/>
      <c r="DB149" s="196"/>
      <c r="DC149" s="117"/>
      <c r="DD149" s="196"/>
      <c r="DE149" s="117"/>
      <c r="DF149" s="196"/>
      <c r="DG149" s="117"/>
      <c r="DH149" s="196"/>
      <c r="DI149" s="117"/>
      <c r="DJ149" s="196"/>
      <c r="DK149" s="117"/>
      <c r="DL149" s="196"/>
      <c r="DM149" s="117"/>
      <c r="DN149" s="196"/>
      <c r="DO149" s="117"/>
      <c r="DP149" s="196"/>
      <c r="DQ149" s="117"/>
      <c r="DR149" s="196"/>
      <c r="DS149" s="117"/>
      <c r="DT149" s="196"/>
      <c r="DU149" s="117"/>
      <c r="DV149" s="196"/>
      <c r="DW149" s="117"/>
      <c r="DX149" s="196"/>
      <c r="DY149" s="117"/>
      <c r="DZ149" s="196"/>
      <c r="EA149" s="117"/>
      <c r="EB149" s="196"/>
      <c r="EC149" s="117"/>
      <c r="ED149" s="196"/>
      <c r="EE149" s="117"/>
      <c r="EF149" s="196"/>
      <c r="EG149" s="117"/>
      <c r="EH149" s="196"/>
      <c r="EI149" s="117"/>
      <c r="EL149" s="3" t="e">
        <f t="shared" si="30"/>
        <v>#N/A</v>
      </c>
      <c r="EM149" s="10" t="e">
        <f t="shared" si="31"/>
        <v>#N/A</v>
      </c>
      <c r="EO149" s="12">
        <f t="shared" si="28"/>
        <v>0</v>
      </c>
      <c r="EP149" s="10">
        <f t="shared" si="29"/>
        <v>0</v>
      </c>
    </row>
    <row r="150" spans="11:146" x14ac:dyDescent="0.25">
      <c r="K150" s="5">
        <f t="shared" si="32"/>
        <v>133</v>
      </c>
      <c r="L150" s="70"/>
      <c r="M150" s="114"/>
      <c r="N150" s="60"/>
      <c r="O150" s="115"/>
      <c r="P150" s="60">
        <f t="shared" si="33"/>
        <v>6.5999999999999845</v>
      </c>
      <c r="Q150" s="115">
        <f t="shared" si="26"/>
        <v>2.9111600000106574</v>
      </c>
      <c r="R150" s="60">
        <f t="shared" si="34"/>
        <v>6.5999999999999845</v>
      </c>
      <c r="S150" s="115">
        <f t="shared" si="27"/>
        <v>2.000000000013888</v>
      </c>
      <c r="T150" s="60"/>
      <c r="U150" s="115"/>
      <c r="V150" s="60"/>
      <c r="W150" s="115"/>
      <c r="X150" s="60"/>
      <c r="Y150" s="115"/>
      <c r="Z150" s="60"/>
      <c r="AA150" s="115"/>
      <c r="AB150" s="60"/>
      <c r="AC150" s="115"/>
      <c r="AD150" s="60"/>
      <c r="AE150" s="115"/>
      <c r="AF150" s="60"/>
      <c r="AG150" s="115"/>
      <c r="AH150" s="60"/>
      <c r="AI150" s="115"/>
      <c r="AJ150" s="60"/>
      <c r="AK150" s="115"/>
      <c r="AL150" s="60"/>
      <c r="AM150" s="115"/>
      <c r="AN150" s="196"/>
      <c r="AO150" s="117"/>
      <c r="AP150" s="196"/>
      <c r="AQ150" s="117"/>
      <c r="AR150" s="196"/>
      <c r="AS150" s="117"/>
      <c r="AT150" s="196"/>
      <c r="AU150" s="117"/>
      <c r="AV150" s="196"/>
      <c r="AW150" s="117"/>
      <c r="AX150" s="196"/>
      <c r="AY150" s="117"/>
      <c r="AZ150" s="196"/>
      <c r="BA150" s="117"/>
      <c r="BB150" s="196"/>
      <c r="BC150" s="117"/>
      <c r="BD150" s="196"/>
      <c r="BE150" s="117"/>
      <c r="BF150" s="196"/>
      <c r="BG150" s="117"/>
      <c r="BH150" s="196"/>
      <c r="BI150" s="117"/>
      <c r="BJ150" s="196"/>
      <c r="BK150" s="117"/>
      <c r="BL150" s="196"/>
      <c r="BM150" s="117"/>
      <c r="BN150" s="196"/>
      <c r="BO150" s="117"/>
      <c r="BP150" s="196"/>
      <c r="BQ150" s="117"/>
      <c r="BR150" s="196"/>
      <c r="BS150" s="117"/>
      <c r="BT150" s="196"/>
      <c r="BU150" s="117"/>
      <c r="BV150" s="196"/>
      <c r="BW150" s="117"/>
      <c r="BX150" s="196"/>
      <c r="BY150" s="117"/>
      <c r="BZ150" s="196"/>
      <c r="CA150" s="117"/>
      <c r="CB150" s="196"/>
      <c r="CC150" s="117"/>
      <c r="CD150" s="196"/>
      <c r="CE150" s="117"/>
      <c r="CF150" s="196"/>
      <c r="CG150" s="117"/>
      <c r="CH150" s="196"/>
      <c r="CI150" s="117"/>
      <c r="CJ150" s="196"/>
      <c r="CK150" s="117"/>
      <c r="CL150" s="196"/>
      <c r="CM150" s="117"/>
      <c r="CN150" s="196"/>
      <c r="CO150" s="117"/>
      <c r="CP150" s="196"/>
      <c r="CQ150" s="117"/>
      <c r="CR150" s="196"/>
      <c r="CS150" s="117"/>
      <c r="CT150" s="196"/>
      <c r="CU150" s="117"/>
      <c r="CV150" s="196"/>
      <c r="CW150" s="117"/>
      <c r="CX150" s="196"/>
      <c r="CY150" s="117"/>
      <c r="CZ150" s="196"/>
      <c r="DA150" s="117"/>
      <c r="DB150" s="196"/>
      <c r="DC150" s="117"/>
      <c r="DD150" s="196"/>
      <c r="DE150" s="117"/>
      <c r="DF150" s="196"/>
      <c r="DG150" s="117"/>
      <c r="DH150" s="196"/>
      <c r="DI150" s="117"/>
      <c r="DJ150" s="196"/>
      <c r="DK150" s="117"/>
      <c r="DL150" s="196"/>
      <c r="DM150" s="117"/>
      <c r="DN150" s="196"/>
      <c r="DO150" s="117"/>
      <c r="DP150" s="196"/>
      <c r="DQ150" s="117"/>
      <c r="DR150" s="196"/>
      <c r="DS150" s="117"/>
      <c r="DT150" s="196"/>
      <c r="DU150" s="117"/>
      <c r="DV150" s="196"/>
      <c r="DW150" s="117"/>
      <c r="DX150" s="196"/>
      <c r="DY150" s="117"/>
      <c r="DZ150" s="196"/>
      <c r="EA150" s="117"/>
      <c r="EB150" s="196"/>
      <c r="EC150" s="117"/>
      <c r="ED150" s="196"/>
      <c r="EE150" s="117"/>
      <c r="EF150" s="196"/>
      <c r="EG150" s="117"/>
      <c r="EH150" s="196"/>
      <c r="EI150" s="117"/>
      <c r="EL150" s="3" t="e">
        <f t="shared" si="30"/>
        <v>#N/A</v>
      </c>
      <c r="EM150" s="10" t="e">
        <f t="shared" si="31"/>
        <v>#N/A</v>
      </c>
      <c r="EO150" s="12">
        <f t="shared" si="28"/>
        <v>0</v>
      </c>
      <c r="EP150" s="10">
        <f t="shared" si="29"/>
        <v>0</v>
      </c>
    </row>
    <row r="151" spans="11:146" x14ac:dyDescent="0.25">
      <c r="K151" s="5">
        <f t="shared" si="32"/>
        <v>134</v>
      </c>
      <c r="L151" s="70"/>
      <c r="M151" s="114"/>
      <c r="N151" s="60"/>
      <c r="O151" s="115"/>
      <c r="P151" s="60">
        <f t="shared" si="33"/>
        <v>6.6499999999999844</v>
      </c>
      <c r="Q151" s="115">
        <f t="shared" si="26"/>
        <v>2.9111600000106574</v>
      </c>
      <c r="R151" s="60">
        <f t="shared" si="34"/>
        <v>6.6499999999999844</v>
      </c>
      <c r="S151" s="115">
        <f t="shared" si="27"/>
        <v>2.000000000013888</v>
      </c>
      <c r="T151" s="60"/>
      <c r="U151" s="115"/>
      <c r="V151" s="60"/>
      <c r="W151" s="115"/>
      <c r="X151" s="60"/>
      <c r="Y151" s="115"/>
      <c r="Z151" s="60"/>
      <c r="AA151" s="115"/>
      <c r="AB151" s="60"/>
      <c r="AC151" s="115"/>
      <c r="AD151" s="60"/>
      <c r="AE151" s="115"/>
      <c r="AF151" s="60"/>
      <c r="AG151" s="115"/>
      <c r="AH151" s="60"/>
      <c r="AI151" s="115"/>
      <c r="AJ151" s="60"/>
      <c r="AK151" s="115"/>
      <c r="AL151" s="60"/>
      <c r="AM151" s="115"/>
      <c r="AN151" s="196"/>
      <c r="AO151" s="117"/>
      <c r="AP151" s="196"/>
      <c r="AQ151" s="117"/>
      <c r="AR151" s="196"/>
      <c r="AS151" s="117"/>
      <c r="AT151" s="196"/>
      <c r="AU151" s="117"/>
      <c r="AV151" s="196"/>
      <c r="AW151" s="117"/>
      <c r="AX151" s="196"/>
      <c r="AY151" s="117"/>
      <c r="AZ151" s="196"/>
      <c r="BA151" s="117"/>
      <c r="BB151" s="196"/>
      <c r="BC151" s="117"/>
      <c r="BD151" s="196"/>
      <c r="BE151" s="117"/>
      <c r="BF151" s="196"/>
      <c r="BG151" s="117"/>
      <c r="BH151" s="196"/>
      <c r="BI151" s="117"/>
      <c r="BJ151" s="196"/>
      <c r="BK151" s="117"/>
      <c r="BL151" s="196"/>
      <c r="BM151" s="117"/>
      <c r="BN151" s="196"/>
      <c r="BO151" s="117"/>
      <c r="BP151" s="196"/>
      <c r="BQ151" s="117"/>
      <c r="BR151" s="196"/>
      <c r="BS151" s="117"/>
      <c r="BT151" s="196"/>
      <c r="BU151" s="117"/>
      <c r="BV151" s="196"/>
      <c r="BW151" s="117"/>
      <c r="BX151" s="196"/>
      <c r="BY151" s="117"/>
      <c r="BZ151" s="196"/>
      <c r="CA151" s="117"/>
      <c r="CB151" s="196"/>
      <c r="CC151" s="117"/>
      <c r="CD151" s="196"/>
      <c r="CE151" s="117"/>
      <c r="CF151" s="196"/>
      <c r="CG151" s="117"/>
      <c r="CH151" s="196"/>
      <c r="CI151" s="117"/>
      <c r="CJ151" s="196"/>
      <c r="CK151" s="117"/>
      <c r="CL151" s="196"/>
      <c r="CM151" s="117"/>
      <c r="CN151" s="196"/>
      <c r="CO151" s="117"/>
      <c r="CP151" s="196"/>
      <c r="CQ151" s="117"/>
      <c r="CR151" s="196"/>
      <c r="CS151" s="117"/>
      <c r="CT151" s="196"/>
      <c r="CU151" s="117"/>
      <c r="CV151" s="196"/>
      <c r="CW151" s="117"/>
      <c r="CX151" s="196"/>
      <c r="CY151" s="117"/>
      <c r="CZ151" s="196"/>
      <c r="DA151" s="117"/>
      <c r="DB151" s="196"/>
      <c r="DC151" s="117"/>
      <c r="DD151" s="196"/>
      <c r="DE151" s="117"/>
      <c r="DF151" s="196"/>
      <c r="DG151" s="117"/>
      <c r="DH151" s="196"/>
      <c r="DI151" s="117"/>
      <c r="DJ151" s="196"/>
      <c r="DK151" s="117"/>
      <c r="DL151" s="196"/>
      <c r="DM151" s="117"/>
      <c r="DN151" s="196"/>
      <c r="DO151" s="117"/>
      <c r="DP151" s="196"/>
      <c r="DQ151" s="117"/>
      <c r="DR151" s="196"/>
      <c r="DS151" s="117"/>
      <c r="DT151" s="196"/>
      <c r="DU151" s="117"/>
      <c r="DV151" s="196"/>
      <c r="DW151" s="117"/>
      <c r="DX151" s="196"/>
      <c r="DY151" s="117"/>
      <c r="DZ151" s="196"/>
      <c r="EA151" s="117"/>
      <c r="EB151" s="196"/>
      <c r="EC151" s="117"/>
      <c r="ED151" s="196"/>
      <c r="EE151" s="117"/>
      <c r="EF151" s="196"/>
      <c r="EG151" s="117"/>
      <c r="EH151" s="196"/>
      <c r="EI151" s="117"/>
      <c r="EL151" s="3" t="e">
        <f t="shared" si="30"/>
        <v>#N/A</v>
      </c>
      <c r="EM151" s="10" t="e">
        <f t="shared" si="31"/>
        <v>#N/A</v>
      </c>
      <c r="EO151" s="12">
        <f t="shared" si="28"/>
        <v>0</v>
      </c>
      <c r="EP151" s="10">
        <f t="shared" si="29"/>
        <v>0</v>
      </c>
    </row>
    <row r="152" spans="11:146" x14ac:dyDescent="0.25">
      <c r="K152" s="5">
        <f t="shared" si="32"/>
        <v>135</v>
      </c>
      <c r="L152" s="70"/>
      <c r="M152" s="114"/>
      <c r="N152" s="60"/>
      <c r="O152" s="115"/>
      <c r="P152" s="60">
        <f t="shared" si="33"/>
        <v>6.6999999999999842</v>
      </c>
      <c r="Q152" s="115">
        <f t="shared" si="26"/>
        <v>2.9111600000106574</v>
      </c>
      <c r="R152" s="60">
        <f t="shared" si="34"/>
        <v>6.6999999999999842</v>
      </c>
      <c r="S152" s="115">
        <f t="shared" si="27"/>
        <v>2.000000000013888</v>
      </c>
      <c r="T152" s="60"/>
      <c r="U152" s="115"/>
      <c r="V152" s="60"/>
      <c r="W152" s="115"/>
      <c r="X152" s="60"/>
      <c r="Y152" s="115"/>
      <c r="Z152" s="60"/>
      <c r="AA152" s="115"/>
      <c r="AB152" s="60"/>
      <c r="AC152" s="115"/>
      <c r="AD152" s="60"/>
      <c r="AE152" s="115"/>
      <c r="AF152" s="60"/>
      <c r="AG152" s="115"/>
      <c r="AH152" s="60"/>
      <c r="AI152" s="115"/>
      <c r="AJ152" s="60"/>
      <c r="AK152" s="115"/>
      <c r="AL152" s="60"/>
      <c r="AM152" s="115"/>
      <c r="AN152" s="196"/>
      <c r="AO152" s="117"/>
      <c r="AP152" s="196"/>
      <c r="AQ152" s="117"/>
      <c r="AR152" s="196"/>
      <c r="AS152" s="117"/>
      <c r="AT152" s="196"/>
      <c r="AU152" s="117"/>
      <c r="AV152" s="196"/>
      <c r="AW152" s="117"/>
      <c r="AX152" s="196"/>
      <c r="AY152" s="117"/>
      <c r="AZ152" s="196"/>
      <c r="BA152" s="117"/>
      <c r="BB152" s="196"/>
      <c r="BC152" s="117"/>
      <c r="BD152" s="196"/>
      <c r="BE152" s="117"/>
      <c r="BF152" s="196"/>
      <c r="BG152" s="117"/>
      <c r="BH152" s="196"/>
      <c r="BI152" s="117"/>
      <c r="BJ152" s="196"/>
      <c r="BK152" s="117"/>
      <c r="BL152" s="196"/>
      <c r="BM152" s="117"/>
      <c r="BN152" s="196"/>
      <c r="BO152" s="117"/>
      <c r="BP152" s="196"/>
      <c r="BQ152" s="117"/>
      <c r="BR152" s="196"/>
      <c r="BS152" s="117"/>
      <c r="BT152" s="196"/>
      <c r="BU152" s="117"/>
      <c r="BV152" s="196"/>
      <c r="BW152" s="117"/>
      <c r="BX152" s="196"/>
      <c r="BY152" s="117"/>
      <c r="BZ152" s="196"/>
      <c r="CA152" s="117"/>
      <c r="CB152" s="196"/>
      <c r="CC152" s="117"/>
      <c r="CD152" s="196"/>
      <c r="CE152" s="117"/>
      <c r="CF152" s="196"/>
      <c r="CG152" s="117"/>
      <c r="CH152" s="196"/>
      <c r="CI152" s="117"/>
      <c r="CJ152" s="196"/>
      <c r="CK152" s="117"/>
      <c r="CL152" s="196"/>
      <c r="CM152" s="117"/>
      <c r="CN152" s="196"/>
      <c r="CO152" s="117"/>
      <c r="CP152" s="196"/>
      <c r="CQ152" s="117"/>
      <c r="CR152" s="196"/>
      <c r="CS152" s="117"/>
      <c r="CT152" s="196"/>
      <c r="CU152" s="117"/>
      <c r="CV152" s="196"/>
      <c r="CW152" s="117"/>
      <c r="CX152" s="196"/>
      <c r="CY152" s="117"/>
      <c r="CZ152" s="196"/>
      <c r="DA152" s="117"/>
      <c r="DB152" s="196"/>
      <c r="DC152" s="117"/>
      <c r="DD152" s="196"/>
      <c r="DE152" s="117"/>
      <c r="DF152" s="196"/>
      <c r="DG152" s="117"/>
      <c r="DH152" s="196"/>
      <c r="DI152" s="117"/>
      <c r="DJ152" s="196"/>
      <c r="DK152" s="117"/>
      <c r="DL152" s="196"/>
      <c r="DM152" s="117"/>
      <c r="DN152" s="196"/>
      <c r="DO152" s="117"/>
      <c r="DP152" s="196"/>
      <c r="DQ152" s="117"/>
      <c r="DR152" s="196"/>
      <c r="DS152" s="117"/>
      <c r="DT152" s="196"/>
      <c r="DU152" s="117"/>
      <c r="DV152" s="196"/>
      <c r="DW152" s="117"/>
      <c r="DX152" s="196"/>
      <c r="DY152" s="117"/>
      <c r="DZ152" s="196"/>
      <c r="EA152" s="117"/>
      <c r="EB152" s="196"/>
      <c r="EC152" s="117"/>
      <c r="ED152" s="196"/>
      <c r="EE152" s="117"/>
      <c r="EF152" s="196"/>
      <c r="EG152" s="117"/>
      <c r="EH152" s="196"/>
      <c r="EI152" s="117"/>
      <c r="EL152" s="3" t="e">
        <f t="shared" si="30"/>
        <v>#N/A</v>
      </c>
      <c r="EM152" s="10" t="e">
        <f t="shared" si="31"/>
        <v>#N/A</v>
      </c>
      <c r="EO152" s="12">
        <f t="shared" si="28"/>
        <v>0</v>
      </c>
      <c r="EP152" s="10">
        <f t="shared" si="29"/>
        <v>0</v>
      </c>
    </row>
    <row r="153" spans="11:146" x14ac:dyDescent="0.25">
      <c r="K153" s="5">
        <f t="shared" si="32"/>
        <v>136</v>
      </c>
      <c r="L153" s="70"/>
      <c r="M153" s="114"/>
      <c r="N153" s="60"/>
      <c r="O153" s="115"/>
      <c r="P153" s="60">
        <f t="shared" si="33"/>
        <v>6.749999999999984</v>
      </c>
      <c r="Q153" s="115">
        <f t="shared" si="26"/>
        <v>2.9111600000106574</v>
      </c>
      <c r="R153" s="60">
        <f t="shared" si="34"/>
        <v>6.749999999999984</v>
      </c>
      <c r="S153" s="115">
        <f t="shared" si="27"/>
        <v>2.000000000013888</v>
      </c>
      <c r="T153" s="60"/>
      <c r="U153" s="115"/>
      <c r="V153" s="60"/>
      <c r="W153" s="115"/>
      <c r="X153" s="60"/>
      <c r="Y153" s="115"/>
      <c r="Z153" s="60"/>
      <c r="AA153" s="115"/>
      <c r="AB153" s="60"/>
      <c r="AC153" s="115"/>
      <c r="AD153" s="60"/>
      <c r="AE153" s="115"/>
      <c r="AF153" s="60"/>
      <c r="AG153" s="115"/>
      <c r="AH153" s="60"/>
      <c r="AI153" s="115"/>
      <c r="AJ153" s="60"/>
      <c r="AK153" s="115"/>
      <c r="AL153" s="60"/>
      <c r="AM153" s="115"/>
      <c r="AN153" s="196"/>
      <c r="AO153" s="117"/>
      <c r="AP153" s="196"/>
      <c r="AQ153" s="117"/>
      <c r="AR153" s="196"/>
      <c r="AS153" s="117"/>
      <c r="AT153" s="196"/>
      <c r="AU153" s="117"/>
      <c r="AV153" s="196"/>
      <c r="AW153" s="117"/>
      <c r="AX153" s="196"/>
      <c r="AY153" s="117"/>
      <c r="AZ153" s="196"/>
      <c r="BA153" s="117"/>
      <c r="BB153" s="196"/>
      <c r="BC153" s="117"/>
      <c r="BD153" s="196"/>
      <c r="BE153" s="117"/>
      <c r="BF153" s="196"/>
      <c r="BG153" s="117"/>
      <c r="BH153" s="196"/>
      <c r="BI153" s="117"/>
      <c r="BJ153" s="196"/>
      <c r="BK153" s="117"/>
      <c r="BL153" s="196"/>
      <c r="BM153" s="117"/>
      <c r="BN153" s="196"/>
      <c r="BO153" s="117"/>
      <c r="BP153" s="196"/>
      <c r="BQ153" s="117"/>
      <c r="BR153" s="196"/>
      <c r="BS153" s="117"/>
      <c r="BT153" s="196"/>
      <c r="BU153" s="117"/>
      <c r="BV153" s="196"/>
      <c r="BW153" s="117"/>
      <c r="BX153" s="196"/>
      <c r="BY153" s="117"/>
      <c r="BZ153" s="196"/>
      <c r="CA153" s="117"/>
      <c r="CB153" s="196"/>
      <c r="CC153" s="117"/>
      <c r="CD153" s="196"/>
      <c r="CE153" s="117"/>
      <c r="CF153" s="196"/>
      <c r="CG153" s="117"/>
      <c r="CH153" s="196"/>
      <c r="CI153" s="117"/>
      <c r="CJ153" s="196"/>
      <c r="CK153" s="117"/>
      <c r="CL153" s="196"/>
      <c r="CM153" s="117"/>
      <c r="CN153" s="196"/>
      <c r="CO153" s="117"/>
      <c r="CP153" s="196"/>
      <c r="CQ153" s="117"/>
      <c r="CR153" s="196"/>
      <c r="CS153" s="117"/>
      <c r="CT153" s="196"/>
      <c r="CU153" s="117"/>
      <c r="CV153" s="196"/>
      <c r="CW153" s="117"/>
      <c r="CX153" s="196"/>
      <c r="CY153" s="117"/>
      <c r="CZ153" s="196"/>
      <c r="DA153" s="117"/>
      <c r="DB153" s="196"/>
      <c r="DC153" s="117"/>
      <c r="DD153" s="196"/>
      <c r="DE153" s="117"/>
      <c r="DF153" s="196"/>
      <c r="DG153" s="117"/>
      <c r="DH153" s="196"/>
      <c r="DI153" s="117"/>
      <c r="DJ153" s="196"/>
      <c r="DK153" s="117"/>
      <c r="DL153" s="196"/>
      <c r="DM153" s="117"/>
      <c r="DN153" s="196"/>
      <c r="DO153" s="117"/>
      <c r="DP153" s="196"/>
      <c r="DQ153" s="117"/>
      <c r="DR153" s="196"/>
      <c r="DS153" s="117"/>
      <c r="DT153" s="196"/>
      <c r="DU153" s="117"/>
      <c r="DV153" s="196"/>
      <c r="DW153" s="117"/>
      <c r="DX153" s="196"/>
      <c r="DY153" s="117"/>
      <c r="DZ153" s="196"/>
      <c r="EA153" s="117"/>
      <c r="EB153" s="196"/>
      <c r="EC153" s="117"/>
      <c r="ED153" s="196"/>
      <c r="EE153" s="117"/>
      <c r="EF153" s="196"/>
      <c r="EG153" s="117"/>
      <c r="EH153" s="196"/>
      <c r="EI153" s="117"/>
      <c r="EL153" s="3" t="e">
        <f t="shared" si="30"/>
        <v>#N/A</v>
      </c>
      <c r="EM153" s="10" t="e">
        <f t="shared" si="31"/>
        <v>#N/A</v>
      </c>
      <c r="EO153" s="12">
        <f t="shared" si="28"/>
        <v>0</v>
      </c>
      <c r="EP153" s="10">
        <f t="shared" si="29"/>
        <v>0</v>
      </c>
    </row>
    <row r="154" spans="11:146" x14ac:dyDescent="0.25">
      <c r="K154" s="5">
        <f t="shared" si="32"/>
        <v>137</v>
      </c>
      <c r="L154" s="70"/>
      <c r="M154" s="114"/>
      <c r="N154" s="60"/>
      <c r="O154" s="115"/>
      <c r="P154" s="60">
        <f t="shared" si="33"/>
        <v>6.7999999999999838</v>
      </c>
      <c r="Q154" s="115">
        <f t="shared" si="26"/>
        <v>2.9111600000106574</v>
      </c>
      <c r="R154" s="60">
        <f t="shared" si="34"/>
        <v>6.7999999999999838</v>
      </c>
      <c r="S154" s="115">
        <f t="shared" si="27"/>
        <v>2.000000000013888</v>
      </c>
      <c r="T154" s="60"/>
      <c r="U154" s="115"/>
      <c r="V154" s="60"/>
      <c r="W154" s="115"/>
      <c r="X154" s="60"/>
      <c r="Y154" s="115"/>
      <c r="Z154" s="60"/>
      <c r="AA154" s="115"/>
      <c r="AB154" s="60"/>
      <c r="AC154" s="115"/>
      <c r="AD154" s="60"/>
      <c r="AE154" s="115"/>
      <c r="AF154" s="60"/>
      <c r="AG154" s="115"/>
      <c r="AH154" s="60"/>
      <c r="AI154" s="115"/>
      <c r="AJ154" s="60"/>
      <c r="AK154" s="115"/>
      <c r="AL154" s="60"/>
      <c r="AM154" s="115"/>
      <c r="AN154" s="196"/>
      <c r="AO154" s="117"/>
      <c r="AP154" s="196"/>
      <c r="AQ154" s="117"/>
      <c r="AR154" s="196"/>
      <c r="AS154" s="117"/>
      <c r="AT154" s="196"/>
      <c r="AU154" s="117"/>
      <c r="AV154" s="196"/>
      <c r="AW154" s="117"/>
      <c r="AX154" s="196"/>
      <c r="AY154" s="117"/>
      <c r="AZ154" s="196"/>
      <c r="BA154" s="117"/>
      <c r="BB154" s="196"/>
      <c r="BC154" s="117"/>
      <c r="BD154" s="196"/>
      <c r="BE154" s="117"/>
      <c r="BF154" s="196"/>
      <c r="BG154" s="117"/>
      <c r="BH154" s="196"/>
      <c r="BI154" s="117"/>
      <c r="BJ154" s="196"/>
      <c r="BK154" s="117"/>
      <c r="BL154" s="196"/>
      <c r="BM154" s="117"/>
      <c r="BN154" s="196"/>
      <c r="BO154" s="117"/>
      <c r="BP154" s="196"/>
      <c r="BQ154" s="117"/>
      <c r="BR154" s="196"/>
      <c r="BS154" s="117"/>
      <c r="BT154" s="196"/>
      <c r="BU154" s="117"/>
      <c r="BV154" s="196"/>
      <c r="BW154" s="117"/>
      <c r="BX154" s="196"/>
      <c r="BY154" s="117"/>
      <c r="BZ154" s="196"/>
      <c r="CA154" s="117"/>
      <c r="CB154" s="196"/>
      <c r="CC154" s="117"/>
      <c r="CD154" s="196"/>
      <c r="CE154" s="117"/>
      <c r="CF154" s="196"/>
      <c r="CG154" s="117"/>
      <c r="CH154" s="196"/>
      <c r="CI154" s="117"/>
      <c r="CJ154" s="196"/>
      <c r="CK154" s="117"/>
      <c r="CL154" s="196"/>
      <c r="CM154" s="117"/>
      <c r="CN154" s="196"/>
      <c r="CO154" s="117"/>
      <c r="CP154" s="196"/>
      <c r="CQ154" s="117"/>
      <c r="CR154" s="196"/>
      <c r="CS154" s="117"/>
      <c r="CT154" s="196"/>
      <c r="CU154" s="117"/>
      <c r="CV154" s="196"/>
      <c r="CW154" s="117"/>
      <c r="CX154" s="196"/>
      <c r="CY154" s="117"/>
      <c r="CZ154" s="196"/>
      <c r="DA154" s="117"/>
      <c r="DB154" s="196"/>
      <c r="DC154" s="117"/>
      <c r="DD154" s="196"/>
      <c r="DE154" s="117"/>
      <c r="DF154" s="196"/>
      <c r="DG154" s="117"/>
      <c r="DH154" s="196"/>
      <c r="DI154" s="117"/>
      <c r="DJ154" s="196"/>
      <c r="DK154" s="117"/>
      <c r="DL154" s="196"/>
      <c r="DM154" s="117"/>
      <c r="DN154" s="196"/>
      <c r="DO154" s="117"/>
      <c r="DP154" s="196"/>
      <c r="DQ154" s="117"/>
      <c r="DR154" s="196"/>
      <c r="DS154" s="117"/>
      <c r="DT154" s="196"/>
      <c r="DU154" s="117"/>
      <c r="DV154" s="196"/>
      <c r="DW154" s="117"/>
      <c r="DX154" s="196"/>
      <c r="DY154" s="117"/>
      <c r="DZ154" s="196"/>
      <c r="EA154" s="117"/>
      <c r="EB154" s="196"/>
      <c r="EC154" s="117"/>
      <c r="ED154" s="196"/>
      <c r="EE154" s="117"/>
      <c r="EF154" s="196"/>
      <c r="EG154" s="117"/>
      <c r="EH154" s="196"/>
      <c r="EI154" s="117"/>
      <c r="EL154" s="3" t="e">
        <f t="shared" si="30"/>
        <v>#N/A</v>
      </c>
      <c r="EM154" s="10" t="e">
        <f t="shared" si="31"/>
        <v>#N/A</v>
      </c>
      <c r="EO154" s="12">
        <f t="shared" si="28"/>
        <v>0</v>
      </c>
      <c r="EP154" s="10">
        <f t="shared" si="29"/>
        <v>0</v>
      </c>
    </row>
    <row r="155" spans="11:146" x14ac:dyDescent="0.25">
      <c r="K155" s="5">
        <f t="shared" si="32"/>
        <v>138</v>
      </c>
      <c r="L155" s="70"/>
      <c r="M155" s="114"/>
      <c r="N155" s="60"/>
      <c r="O155" s="115"/>
      <c r="P155" s="60">
        <f t="shared" si="33"/>
        <v>6.8499999999999837</v>
      </c>
      <c r="Q155" s="115">
        <f t="shared" si="26"/>
        <v>2.9111600000106574</v>
      </c>
      <c r="R155" s="60">
        <f t="shared" si="34"/>
        <v>6.8499999999999837</v>
      </c>
      <c r="S155" s="115">
        <f t="shared" si="27"/>
        <v>2.000000000013888</v>
      </c>
      <c r="T155" s="60"/>
      <c r="U155" s="115"/>
      <c r="V155" s="60"/>
      <c r="W155" s="115"/>
      <c r="X155" s="60"/>
      <c r="Y155" s="115"/>
      <c r="Z155" s="60"/>
      <c r="AA155" s="115"/>
      <c r="AB155" s="60"/>
      <c r="AC155" s="115"/>
      <c r="AD155" s="60"/>
      <c r="AE155" s="115"/>
      <c r="AF155" s="60"/>
      <c r="AG155" s="115"/>
      <c r="AH155" s="60"/>
      <c r="AI155" s="115"/>
      <c r="AJ155" s="60"/>
      <c r="AK155" s="115"/>
      <c r="AL155" s="60"/>
      <c r="AM155" s="115"/>
      <c r="AN155" s="196"/>
      <c r="AO155" s="117"/>
      <c r="AP155" s="196"/>
      <c r="AQ155" s="117"/>
      <c r="AR155" s="196"/>
      <c r="AS155" s="117"/>
      <c r="AT155" s="196"/>
      <c r="AU155" s="117"/>
      <c r="AV155" s="196"/>
      <c r="AW155" s="117"/>
      <c r="AX155" s="196"/>
      <c r="AY155" s="117"/>
      <c r="AZ155" s="196"/>
      <c r="BA155" s="117"/>
      <c r="BB155" s="196"/>
      <c r="BC155" s="117"/>
      <c r="BD155" s="196"/>
      <c r="BE155" s="117"/>
      <c r="BF155" s="196"/>
      <c r="BG155" s="117"/>
      <c r="BH155" s="196"/>
      <c r="BI155" s="117"/>
      <c r="BJ155" s="196"/>
      <c r="BK155" s="117"/>
      <c r="BL155" s="196"/>
      <c r="BM155" s="117"/>
      <c r="BN155" s="196"/>
      <c r="BO155" s="117"/>
      <c r="BP155" s="196"/>
      <c r="BQ155" s="117"/>
      <c r="BR155" s="196"/>
      <c r="BS155" s="117"/>
      <c r="BT155" s="196"/>
      <c r="BU155" s="117"/>
      <c r="BV155" s="196"/>
      <c r="BW155" s="117"/>
      <c r="BX155" s="196"/>
      <c r="BY155" s="117"/>
      <c r="BZ155" s="196"/>
      <c r="CA155" s="117"/>
      <c r="CB155" s="196"/>
      <c r="CC155" s="117"/>
      <c r="CD155" s="196"/>
      <c r="CE155" s="117"/>
      <c r="CF155" s="196"/>
      <c r="CG155" s="117"/>
      <c r="CH155" s="196"/>
      <c r="CI155" s="117"/>
      <c r="CJ155" s="196"/>
      <c r="CK155" s="117"/>
      <c r="CL155" s="196"/>
      <c r="CM155" s="117"/>
      <c r="CN155" s="196"/>
      <c r="CO155" s="117"/>
      <c r="CP155" s="196"/>
      <c r="CQ155" s="117"/>
      <c r="CR155" s="196"/>
      <c r="CS155" s="117"/>
      <c r="CT155" s="196"/>
      <c r="CU155" s="117"/>
      <c r="CV155" s="196"/>
      <c r="CW155" s="117"/>
      <c r="CX155" s="196"/>
      <c r="CY155" s="117"/>
      <c r="CZ155" s="196"/>
      <c r="DA155" s="117"/>
      <c r="DB155" s="196"/>
      <c r="DC155" s="117"/>
      <c r="DD155" s="196"/>
      <c r="DE155" s="117"/>
      <c r="DF155" s="196"/>
      <c r="DG155" s="117"/>
      <c r="DH155" s="196"/>
      <c r="DI155" s="117"/>
      <c r="DJ155" s="196"/>
      <c r="DK155" s="117"/>
      <c r="DL155" s="196"/>
      <c r="DM155" s="117"/>
      <c r="DN155" s="196"/>
      <c r="DO155" s="117"/>
      <c r="DP155" s="196"/>
      <c r="DQ155" s="117"/>
      <c r="DR155" s="196"/>
      <c r="DS155" s="117"/>
      <c r="DT155" s="196"/>
      <c r="DU155" s="117"/>
      <c r="DV155" s="196"/>
      <c r="DW155" s="117"/>
      <c r="DX155" s="196"/>
      <c r="DY155" s="117"/>
      <c r="DZ155" s="196"/>
      <c r="EA155" s="117"/>
      <c r="EB155" s="196"/>
      <c r="EC155" s="117"/>
      <c r="ED155" s="196"/>
      <c r="EE155" s="117"/>
      <c r="EF155" s="196"/>
      <c r="EG155" s="117"/>
      <c r="EH155" s="196"/>
      <c r="EI155" s="117"/>
      <c r="EL155" s="3" t="e">
        <f t="shared" si="30"/>
        <v>#N/A</v>
      </c>
      <c r="EM155" s="10" t="e">
        <f t="shared" si="31"/>
        <v>#N/A</v>
      </c>
      <c r="EO155" s="12">
        <f t="shared" si="28"/>
        <v>0</v>
      </c>
      <c r="EP155" s="10">
        <f t="shared" si="29"/>
        <v>0</v>
      </c>
    </row>
    <row r="156" spans="11:146" x14ac:dyDescent="0.25">
      <c r="K156" s="5">
        <f t="shared" si="32"/>
        <v>139</v>
      </c>
      <c r="L156" s="70"/>
      <c r="M156" s="114"/>
      <c r="N156" s="60"/>
      <c r="O156" s="115"/>
      <c r="P156" s="60">
        <f t="shared" si="33"/>
        <v>6.8999999999999835</v>
      </c>
      <c r="Q156" s="115">
        <f t="shared" si="26"/>
        <v>2.9111600000106574</v>
      </c>
      <c r="R156" s="60">
        <f t="shared" si="34"/>
        <v>6.8999999999999835</v>
      </c>
      <c r="S156" s="115">
        <f t="shared" si="27"/>
        <v>2.000000000013888</v>
      </c>
      <c r="T156" s="60"/>
      <c r="U156" s="115"/>
      <c r="V156" s="60"/>
      <c r="W156" s="115"/>
      <c r="X156" s="60"/>
      <c r="Y156" s="115"/>
      <c r="Z156" s="60"/>
      <c r="AA156" s="115"/>
      <c r="AB156" s="60"/>
      <c r="AC156" s="115"/>
      <c r="AD156" s="60"/>
      <c r="AE156" s="115"/>
      <c r="AF156" s="60"/>
      <c r="AG156" s="115"/>
      <c r="AH156" s="60"/>
      <c r="AI156" s="115"/>
      <c r="AJ156" s="60"/>
      <c r="AK156" s="115"/>
      <c r="AL156" s="60"/>
      <c r="AM156" s="115"/>
      <c r="AN156" s="196"/>
      <c r="AO156" s="117"/>
      <c r="AP156" s="196"/>
      <c r="AQ156" s="117"/>
      <c r="AR156" s="196"/>
      <c r="AS156" s="117"/>
      <c r="AT156" s="196"/>
      <c r="AU156" s="117"/>
      <c r="AV156" s="196"/>
      <c r="AW156" s="117"/>
      <c r="AX156" s="196"/>
      <c r="AY156" s="117"/>
      <c r="AZ156" s="196"/>
      <c r="BA156" s="117"/>
      <c r="BB156" s="196"/>
      <c r="BC156" s="117"/>
      <c r="BD156" s="196"/>
      <c r="BE156" s="117"/>
      <c r="BF156" s="196"/>
      <c r="BG156" s="117"/>
      <c r="BH156" s="196"/>
      <c r="BI156" s="117"/>
      <c r="BJ156" s="196"/>
      <c r="BK156" s="117"/>
      <c r="BL156" s="196"/>
      <c r="BM156" s="117"/>
      <c r="BN156" s="196"/>
      <c r="BO156" s="117"/>
      <c r="BP156" s="196"/>
      <c r="BQ156" s="117"/>
      <c r="BR156" s="196"/>
      <c r="BS156" s="117"/>
      <c r="BT156" s="196"/>
      <c r="BU156" s="117"/>
      <c r="BV156" s="196"/>
      <c r="BW156" s="117"/>
      <c r="BX156" s="196"/>
      <c r="BY156" s="117"/>
      <c r="BZ156" s="196"/>
      <c r="CA156" s="117"/>
      <c r="CB156" s="196"/>
      <c r="CC156" s="117"/>
      <c r="CD156" s="196"/>
      <c r="CE156" s="117"/>
      <c r="CF156" s="196"/>
      <c r="CG156" s="117"/>
      <c r="CH156" s="196"/>
      <c r="CI156" s="117"/>
      <c r="CJ156" s="196"/>
      <c r="CK156" s="117"/>
      <c r="CL156" s="196"/>
      <c r="CM156" s="117"/>
      <c r="CN156" s="196"/>
      <c r="CO156" s="117"/>
      <c r="CP156" s="196"/>
      <c r="CQ156" s="117"/>
      <c r="CR156" s="196"/>
      <c r="CS156" s="117"/>
      <c r="CT156" s="196"/>
      <c r="CU156" s="117"/>
      <c r="CV156" s="196"/>
      <c r="CW156" s="117"/>
      <c r="CX156" s="196"/>
      <c r="CY156" s="117"/>
      <c r="CZ156" s="196"/>
      <c r="DA156" s="117"/>
      <c r="DB156" s="196"/>
      <c r="DC156" s="117"/>
      <c r="DD156" s="196"/>
      <c r="DE156" s="117"/>
      <c r="DF156" s="196"/>
      <c r="DG156" s="117"/>
      <c r="DH156" s="196"/>
      <c r="DI156" s="117"/>
      <c r="DJ156" s="196"/>
      <c r="DK156" s="117"/>
      <c r="DL156" s="196"/>
      <c r="DM156" s="117"/>
      <c r="DN156" s="196"/>
      <c r="DO156" s="117"/>
      <c r="DP156" s="196"/>
      <c r="DQ156" s="117"/>
      <c r="DR156" s="196"/>
      <c r="DS156" s="117"/>
      <c r="DT156" s="196"/>
      <c r="DU156" s="117"/>
      <c r="DV156" s="196"/>
      <c r="DW156" s="117"/>
      <c r="DX156" s="196"/>
      <c r="DY156" s="117"/>
      <c r="DZ156" s="196"/>
      <c r="EA156" s="117"/>
      <c r="EB156" s="196"/>
      <c r="EC156" s="117"/>
      <c r="ED156" s="196"/>
      <c r="EE156" s="117"/>
      <c r="EF156" s="196"/>
      <c r="EG156" s="117"/>
      <c r="EH156" s="196"/>
      <c r="EI156" s="117"/>
      <c r="EL156" s="3" t="e">
        <f t="shared" si="30"/>
        <v>#N/A</v>
      </c>
      <c r="EM156" s="10" t="e">
        <f t="shared" si="31"/>
        <v>#N/A</v>
      </c>
      <c r="EO156" s="12">
        <f t="shared" si="28"/>
        <v>0</v>
      </c>
      <c r="EP156" s="10">
        <f t="shared" si="29"/>
        <v>0</v>
      </c>
    </row>
    <row r="157" spans="11:146" x14ac:dyDescent="0.25">
      <c r="K157" s="5">
        <f t="shared" si="32"/>
        <v>140</v>
      </c>
      <c r="L157" s="70"/>
      <c r="M157" s="114"/>
      <c r="N157" s="60"/>
      <c r="O157" s="115"/>
      <c r="P157" s="60">
        <f t="shared" si="33"/>
        <v>6.9499999999999833</v>
      </c>
      <c r="Q157" s="115">
        <f t="shared" si="26"/>
        <v>2.9111600000106574</v>
      </c>
      <c r="R157" s="60">
        <f t="shared" si="34"/>
        <v>6.9499999999999833</v>
      </c>
      <c r="S157" s="115">
        <f t="shared" si="27"/>
        <v>2.000000000013888</v>
      </c>
      <c r="T157" s="60"/>
      <c r="U157" s="115"/>
      <c r="V157" s="60"/>
      <c r="W157" s="115"/>
      <c r="X157" s="60"/>
      <c r="Y157" s="115"/>
      <c r="Z157" s="60"/>
      <c r="AA157" s="115"/>
      <c r="AB157" s="60"/>
      <c r="AC157" s="115"/>
      <c r="AD157" s="60"/>
      <c r="AE157" s="115"/>
      <c r="AF157" s="60"/>
      <c r="AG157" s="115"/>
      <c r="AH157" s="60"/>
      <c r="AI157" s="115"/>
      <c r="AJ157" s="60"/>
      <c r="AK157" s="115"/>
      <c r="AL157" s="60"/>
      <c r="AM157" s="115"/>
      <c r="AN157" s="196"/>
      <c r="AO157" s="117"/>
      <c r="AP157" s="196"/>
      <c r="AQ157" s="117"/>
      <c r="AR157" s="196"/>
      <c r="AS157" s="117"/>
      <c r="AT157" s="196"/>
      <c r="AU157" s="117"/>
      <c r="AV157" s="196"/>
      <c r="AW157" s="117"/>
      <c r="AX157" s="196"/>
      <c r="AY157" s="117"/>
      <c r="AZ157" s="196"/>
      <c r="BA157" s="117"/>
      <c r="BB157" s="196"/>
      <c r="BC157" s="117"/>
      <c r="BD157" s="196"/>
      <c r="BE157" s="117"/>
      <c r="BF157" s="196"/>
      <c r="BG157" s="117"/>
      <c r="BH157" s="196"/>
      <c r="BI157" s="117"/>
      <c r="BJ157" s="196"/>
      <c r="BK157" s="117"/>
      <c r="BL157" s="196"/>
      <c r="BM157" s="117"/>
      <c r="BN157" s="196"/>
      <c r="BO157" s="117"/>
      <c r="BP157" s="196"/>
      <c r="BQ157" s="117"/>
      <c r="BR157" s="196"/>
      <c r="BS157" s="117"/>
      <c r="BT157" s="196"/>
      <c r="BU157" s="117"/>
      <c r="BV157" s="196"/>
      <c r="BW157" s="117"/>
      <c r="BX157" s="196"/>
      <c r="BY157" s="117"/>
      <c r="BZ157" s="196"/>
      <c r="CA157" s="117"/>
      <c r="CB157" s="196"/>
      <c r="CC157" s="117"/>
      <c r="CD157" s="196"/>
      <c r="CE157" s="117"/>
      <c r="CF157" s="196"/>
      <c r="CG157" s="117"/>
      <c r="CH157" s="196"/>
      <c r="CI157" s="117"/>
      <c r="CJ157" s="196"/>
      <c r="CK157" s="117"/>
      <c r="CL157" s="196"/>
      <c r="CM157" s="117"/>
      <c r="CN157" s="196"/>
      <c r="CO157" s="117"/>
      <c r="CP157" s="196"/>
      <c r="CQ157" s="117"/>
      <c r="CR157" s="196"/>
      <c r="CS157" s="117"/>
      <c r="CT157" s="196"/>
      <c r="CU157" s="117"/>
      <c r="CV157" s="196"/>
      <c r="CW157" s="117"/>
      <c r="CX157" s="196"/>
      <c r="CY157" s="117"/>
      <c r="CZ157" s="196"/>
      <c r="DA157" s="117"/>
      <c r="DB157" s="196"/>
      <c r="DC157" s="117"/>
      <c r="DD157" s="196"/>
      <c r="DE157" s="117"/>
      <c r="DF157" s="196"/>
      <c r="DG157" s="117"/>
      <c r="DH157" s="196"/>
      <c r="DI157" s="117"/>
      <c r="DJ157" s="196"/>
      <c r="DK157" s="117"/>
      <c r="DL157" s="196"/>
      <c r="DM157" s="117"/>
      <c r="DN157" s="196"/>
      <c r="DO157" s="117"/>
      <c r="DP157" s="196"/>
      <c r="DQ157" s="117"/>
      <c r="DR157" s="196"/>
      <c r="DS157" s="117"/>
      <c r="DT157" s="196"/>
      <c r="DU157" s="117"/>
      <c r="DV157" s="196"/>
      <c r="DW157" s="117"/>
      <c r="DX157" s="196"/>
      <c r="DY157" s="117"/>
      <c r="DZ157" s="196"/>
      <c r="EA157" s="117"/>
      <c r="EB157" s="196"/>
      <c r="EC157" s="117"/>
      <c r="ED157" s="196"/>
      <c r="EE157" s="117"/>
      <c r="EF157" s="196"/>
      <c r="EG157" s="117"/>
      <c r="EH157" s="196"/>
      <c r="EI157" s="117"/>
      <c r="EL157" s="3" t="e">
        <f t="shared" si="30"/>
        <v>#N/A</v>
      </c>
      <c r="EM157" s="10" t="e">
        <f t="shared" si="31"/>
        <v>#N/A</v>
      </c>
      <c r="EO157" s="12">
        <f t="shared" si="28"/>
        <v>0</v>
      </c>
      <c r="EP157" s="10">
        <f t="shared" si="29"/>
        <v>0</v>
      </c>
    </row>
    <row r="158" spans="11:146" x14ac:dyDescent="0.25">
      <c r="K158" s="5">
        <f t="shared" si="32"/>
        <v>141</v>
      </c>
      <c r="L158" s="70"/>
      <c r="M158" s="114"/>
      <c r="N158" s="60"/>
      <c r="O158" s="115"/>
      <c r="P158" s="60">
        <f t="shared" si="33"/>
        <v>6.9999999999999831</v>
      </c>
      <c r="Q158" s="115">
        <f t="shared" si="26"/>
        <v>2.9111600000106574</v>
      </c>
      <c r="R158" s="60">
        <f t="shared" si="34"/>
        <v>6.9999999999999831</v>
      </c>
      <c r="S158" s="115">
        <f t="shared" si="27"/>
        <v>2.000000000013888</v>
      </c>
      <c r="T158" s="60"/>
      <c r="U158" s="115"/>
      <c r="V158" s="60"/>
      <c r="W158" s="115"/>
      <c r="X158" s="60"/>
      <c r="Y158" s="115"/>
      <c r="Z158" s="60"/>
      <c r="AA158" s="115"/>
      <c r="AB158" s="60"/>
      <c r="AC158" s="115"/>
      <c r="AD158" s="60"/>
      <c r="AE158" s="115"/>
      <c r="AF158" s="60"/>
      <c r="AG158" s="115"/>
      <c r="AH158" s="60"/>
      <c r="AI158" s="115"/>
      <c r="AJ158" s="60"/>
      <c r="AK158" s="115"/>
      <c r="AL158" s="60"/>
      <c r="AM158" s="115"/>
      <c r="AN158" s="196"/>
      <c r="AO158" s="117"/>
      <c r="AP158" s="196"/>
      <c r="AQ158" s="117"/>
      <c r="AR158" s="196"/>
      <c r="AS158" s="117"/>
      <c r="AT158" s="196"/>
      <c r="AU158" s="117"/>
      <c r="AV158" s="196"/>
      <c r="AW158" s="117"/>
      <c r="AX158" s="196"/>
      <c r="AY158" s="117"/>
      <c r="AZ158" s="196"/>
      <c r="BA158" s="117"/>
      <c r="BB158" s="196"/>
      <c r="BC158" s="117"/>
      <c r="BD158" s="196"/>
      <c r="BE158" s="117"/>
      <c r="BF158" s="196"/>
      <c r="BG158" s="117"/>
      <c r="BH158" s="196"/>
      <c r="BI158" s="117"/>
      <c r="BJ158" s="196"/>
      <c r="BK158" s="117"/>
      <c r="BL158" s="196"/>
      <c r="BM158" s="117"/>
      <c r="BN158" s="196"/>
      <c r="BO158" s="117"/>
      <c r="BP158" s="196"/>
      <c r="BQ158" s="117"/>
      <c r="BR158" s="196"/>
      <c r="BS158" s="117"/>
      <c r="BT158" s="196"/>
      <c r="BU158" s="117"/>
      <c r="BV158" s="196"/>
      <c r="BW158" s="117"/>
      <c r="BX158" s="196"/>
      <c r="BY158" s="117"/>
      <c r="BZ158" s="196"/>
      <c r="CA158" s="117"/>
      <c r="CB158" s="196"/>
      <c r="CC158" s="117"/>
      <c r="CD158" s="196"/>
      <c r="CE158" s="117"/>
      <c r="CF158" s="196"/>
      <c r="CG158" s="117"/>
      <c r="CH158" s="196"/>
      <c r="CI158" s="117"/>
      <c r="CJ158" s="196"/>
      <c r="CK158" s="117"/>
      <c r="CL158" s="196"/>
      <c r="CM158" s="117"/>
      <c r="CN158" s="196"/>
      <c r="CO158" s="117"/>
      <c r="CP158" s="196"/>
      <c r="CQ158" s="117"/>
      <c r="CR158" s="196"/>
      <c r="CS158" s="117"/>
      <c r="CT158" s="196"/>
      <c r="CU158" s="117"/>
      <c r="CV158" s="196"/>
      <c r="CW158" s="117"/>
      <c r="CX158" s="196"/>
      <c r="CY158" s="117"/>
      <c r="CZ158" s="196"/>
      <c r="DA158" s="117"/>
      <c r="DB158" s="196"/>
      <c r="DC158" s="117"/>
      <c r="DD158" s="196"/>
      <c r="DE158" s="117"/>
      <c r="DF158" s="196"/>
      <c r="DG158" s="117"/>
      <c r="DH158" s="196"/>
      <c r="DI158" s="117"/>
      <c r="DJ158" s="196"/>
      <c r="DK158" s="117"/>
      <c r="DL158" s="196"/>
      <c r="DM158" s="117"/>
      <c r="DN158" s="196"/>
      <c r="DO158" s="117"/>
      <c r="DP158" s="196"/>
      <c r="DQ158" s="117"/>
      <c r="DR158" s="196"/>
      <c r="DS158" s="117"/>
      <c r="DT158" s="196"/>
      <c r="DU158" s="117"/>
      <c r="DV158" s="196"/>
      <c r="DW158" s="117"/>
      <c r="DX158" s="196"/>
      <c r="DY158" s="117"/>
      <c r="DZ158" s="196"/>
      <c r="EA158" s="117"/>
      <c r="EB158" s="196"/>
      <c r="EC158" s="117"/>
      <c r="ED158" s="196"/>
      <c r="EE158" s="117"/>
      <c r="EF158" s="196"/>
      <c r="EG158" s="117"/>
      <c r="EH158" s="196"/>
      <c r="EI158" s="117"/>
      <c r="EL158" s="3" t="e">
        <f t="shared" si="30"/>
        <v>#N/A</v>
      </c>
      <c r="EM158" s="10" t="e">
        <f t="shared" si="31"/>
        <v>#N/A</v>
      </c>
      <c r="EO158" s="12">
        <f t="shared" si="28"/>
        <v>0</v>
      </c>
      <c r="EP158" s="10">
        <f t="shared" si="29"/>
        <v>0</v>
      </c>
    </row>
    <row r="159" spans="11:146" x14ac:dyDescent="0.25">
      <c r="K159" s="5">
        <f t="shared" si="32"/>
        <v>142</v>
      </c>
      <c r="L159" s="70"/>
      <c r="M159" s="114"/>
      <c r="N159" s="60"/>
      <c r="O159" s="115"/>
      <c r="P159" s="60">
        <f t="shared" si="33"/>
        <v>7.0499999999999829</v>
      </c>
      <c r="Q159" s="115">
        <f t="shared" si="26"/>
        <v>2.9111600000106574</v>
      </c>
      <c r="R159" s="60">
        <f t="shared" si="34"/>
        <v>7.0499999999999829</v>
      </c>
      <c r="S159" s="115">
        <f t="shared" si="27"/>
        <v>2.000000000013888</v>
      </c>
      <c r="T159" s="60"/>
      <c r="U159" s="115"/>
      <c r="V159" s="60"/>
      <c r="W159" s="115"/>
      <c r="X159" s="60"/>
      <c r="Y159" s="115"/>
      <c r="Z159" s="60"/>
      <c r="AA159" s="115"/>
      <c r="AB159" s="60"/>
      <c r="AC159" s="115"/>
      <c r="AD159" s="60"/>
      <c r="AE159" s="115"/>
      <c r="AF159" s="60"/>
      <c r="AG159" s="115"/>
      <c r="AH159" s="60"/>
      <c r="AI159" s="115"/>
      <c r="AJ159" s="60"/>
      <c r="AK159" s="115"/>
      <c r="AL159" s="60"/>
      <c r="AM159" s="115"/>
      <c r="AN159" s="196"/>
      <c r="AO159" s="117"/>
      <c r="AP159" s="196"/>
      <c r="AQ159" s="117"/>
      <c r="AR159" s="196"/>
      <c r="AS159" s="117"/>
      <c r="AT159" s="196"/>
      <c r="AU159" s="117"/>
      <c r="AV159" s="196"/>
      <c r="AW159" s="117"/>
      <c r="AX159" s="196"/>
      <c r="AY159" s="117"/>
      <c r="AZ159" s="196"/>
      <c r="BA159" s="117"/>
      <c r="BB159" s="196"/>
      <c r="BC159" s="117"/>
      <c r="BD159" s="196"/>
      <c r="BE159" s="117"/>
      <c r="BF159" s="196"/>
      <c r="BG159" s="117"/>
      <c r="BH159" s="196"/>
      <c r="BI159" s="117"/>
      <c r="BJ159" s="196"/>
      <c r="BK159" s="117"/>
      <c r="BL159" s="196"/>
      <c r="BM159" s="117"/>
      <c r="BN159" s="196"/>
      <c r="BO159" s="117"/>
      <c r="BP159" s="196"/>
      <c r="BQ159" s="117"/>
      <c r="BR159" s="196"/>
      <c r="BS159" s="117"/>
      <c r="BT159" s="196"/>
      <c r="BU159" s="117"/>
      <c r="BV159" s="196"/>
      <c r="BW159" s="117"/>
      <c r="BX159" s="196"/>
      <c r="BY159" s="117"/>
      <c r="BZ159" s="196"/>
      <c r="CA159" s="117"/>
      <c r="CB159" s="196"/>
      <c r="CC159" s="117"/>
      <c r="CD159" s="196"/>
      <c r="CE159" s="117"/>
      <c r="CF159" s="196"/>
      <c r="CG159" s="117"/>
      <c r="CH159" s="196"/>
      <c r="CI159" s="117"/>
      <c r="CJ159" s="196"/>
      <c r="CK159" s="117"/>
      <c r="CL159" s="196"/>
      <c r="CM159" s="117"/>
      <c r="CN159" s="196"/>
      <c r="CO159" s="117"/>
      <c r="CP159" s="196"/>
      <c r="CQ159" s="117"/>
      <c r="CR159" s="196"/>
      <c r="CS159" s="117"/>
      <c r="CT159" s="196"/>
      <c r="CU159" s="117"/>
      <c r="CV159" s="196"/>
      <c r="CW159" s="117"/>
      <c r="CX159" s="196"/>
      <c r="CY159" s="117"/>
      <c r="CZ159" s="196"/>
      <c r="DA159" s="117"/>
      <c r="DB159" s="196"/>
      <c r="DC159" s="117"/>
      <c r="DD159" s="196"/>
      <c r="DE159" s="117"/>
      <c r="DF159" s="196"/>
      <c r="DG159" s="117"/>
      <c r="DH159" s="196"/>
      <c r="DI159" s="117"/>
      <c r="DJ159" s="196"/>
      <c r="DK159" s="117"/>
      <c r="DL159" s="196"/>
      <c r="DM159" s="117"/>
      <c r="DN159" s="196"/>
      <c r="DO159" s="117"/>
      <c r="DP159" s="196"/>
      <c r="DQ159" s="117"/>
      <c r="DR159" s="196"/>
      <c r="DS159" s="117"/>
      <c r="DT159" s="196"/>
      <c r="DU159" s="117"/>
      <c r="DV159" s="196"/>
      <c r="DW159" s="117"/>
      <c r="DX159" s="196"/>
      <c r="DY159" s="117"/>
      <c r="DZ159" s="196"/>
      <c r="EA159" s="117"/>
      <c r="EB159" s="196"/>
      <c r="EC159" s="117"/>
      <c r="ED159" s="196"/>
      <c r="EE159" s="117"/>
      <c r="EF159" s="196"/>
      <c r="EG159" s="117"/>
      <c r="EH159" s="196"/>
      <c r="EI159" s="117"/>
      <c r="EL159" s="3" t="e">
        <f t="shared" si="30"/>
        <v>#N/A</v>
      </c>
      <c r="EM159" s="10" t="e">
        <f t="shared" si="31"/>
        <v>#N/A</v>
      </c>
      <c r="EO159" s="12">
        <f t="shared" si="28"/>
        <v>0</v>
      </c>
      <c r="EP159" s="10">
        <f t="shared" si="29"/>
        <v>0</v>
      </c>
    </row>
    <row r="160" spans="11:146" x14ac:dyDescent="0.25">
      <c r="K160" s="5">
        <f t="shared" si="32"/>
        <v>143</v>
      </c>
      <c r="L160" s="70"/>
      <c r="M160" s="114"/>
      <c r="N160" s="60"/>
      <c r="O160" s="115"/>
      <c r="P160" s="60">
        <f t="shared" si="33"/>
        <v>7.0999999999999828</v>
      </c>
      <c r="Q160" s="115">
        <f t="shared" si="26"/>
        <v>2.9111600000106574</v>
      </c>
      <c r="R160" s="60">
        <f t="shared" si="34"/>
        <v>7.0999999999999828</v>
      </c>
      <c r="S160" s="115">
        <f t="shared" si="27"/>
        <v>2.000000000013888</v>
      </c>
      <c r="T160" s="60"/>
      <c r="U160" s="115"/>
      <c r="V160" s="60"/>
      <c r="W160" s="115"/>
      <c r="X160" s="60"/>
      <c r="Y160" s="115"/>
      <c r="Z160" s="60"/>
      <c r="AA160" s="115"/>
      <c r="AB160" s="60"/>
      <c r="AC160" s="115"/>
      <c r="AD160" s="60"/>
      <c r="AE160" s="115"/>
      <c r="AF160" s="60"/>
      <c r="AG160" s="115"/>
      <c r="AH160" s="60"/>
      <c r="AI160" s="115"/>
      <c r="AJ160" s="60"/>
      <c r="AK160" s="115"/>
      <c r="AL160" s="60"/>
      <c r="AM160" s="115"/>
      <c r="AN160" s="196"/>
      <c r="AO160" s="117"/>
      <c r="AP160" s="196"/>
      <c r="AQ160" s="117"/>
      <c r="AR160" s="196"/>
      <c r="AS160" s="117"/>
      <c r="AT160" s="196"/>
      <c r="AU160" s="117"/>
      <c r="AV160" s="196"/>
      <c r="AW160" s="117"/>
      <c r="AX160" s="196"/>
      <c r="AY160" s="117"/>
      <c r="AZ160" s="196"/>
      <c r="BA160" s="117"/>
      <c r="BB160" s="196"/>
      <c r="BC160" s="117"/>
      <c r="BD160" s="196"/>
      <c r="BE160" s="117"/>
      <c r="BF160" s="196"/>
      <c r="BG160" s="117"/>
      <c r="BH160" s="196"/>
      <c r="BI160" s="117"/>
      <c r="BJ160" s="196"/>
      <c r="BK160" s="117"/>
      <c r="BL160" s="196"/>
      <c r="BM160" s="117"/>
      <c r="BN160" s="196"/>
      <c r="BO160" s="117"/>
      <c r="BP160" s="196"/>
      <c r="BQ160" s="117"/>
      <c r="BR160" s="196"/>
      <c r="BS160" s="117"/>
      <c r="BT160" s="196"/>
      <c r="BU160" s="117"/>
      <c r="BV160" s="196"/>
      <c r="BW160" s="117"/>
      <c r="BX160" s="196"/>
      <c r="BY160" s="117"/>
      <c r="BZ160" s="196"/>
      <c r="CA160" s="117"/>
      <c r="CB160" s="196"/>
      <c r="CC160" s="117"/>
      <c r="CD160" s="196"/>
      <c r="CE160" s="117"/>
      <c r="CF160" s="196"/>
      <c r="CG160" s="117"/>
      <c r="CH160" s="196"/>
      <c r="CI160" s="117"/>
      <c r="CJ160" s="196"/>
      <c r="CK160" s="117"/>
      <c r="CL160" s="196"/>
      <c r="CM160" s="117"/>
      <c r="CN160" s="196"/>
      <c r="CO160" s="117"/>
      <c r="CP160" s="196"/>
      <c r="CQ160" s="117"/>
      <c r="CR160" s="196"/>
      <c r="CS160" s="117"/>
      <c r="CT160" s="196"/>
      <c r="CU160" s="117"/>
      <c r="CV160" s="196"/>
      <c r="CW160" s="117"/>
      <c r="CX160" s="196"/>
      <c r="CY160" s="117"/>
      <c r="CZ160" s="196"/>
      <c r="DA160" s="117"/>
      <c r="DB160" s="196"/>
      <c r="DC160" s="117"/>
      <c r="DD160" s="196"/>
      <c r="DE160" s="117"/>
      <c r="DF160" s="196"/>
      <c r="DG160" s="117"/>
      <c r="DH160" s="196"/>
      <c r="DI160" s="117"/>
      <c r="DJ160" s="196"/>
      <c r="DK160" s="117"/>
      <c r="DL160" s="196"/>
      <c r="DM160" s="117"/>
      <c r="DN160" s="196"/>
      <c r="DO160" s="117"/>
      <c r="DP160" s="196"/>
      <c r="DQ160" s="117"/>
      <c r="DR160" s="196"/>
      <c r="DS160" s="117"/>
      <c r="DT160" s="196"/>
      <c r="DU160" s="117"/>
      <c r="DV160" s="196"/>
      <c r="DW160" s="117"/>
      <c r="DX160" s="196"/>
      <c r="DY160" s="117"/>
      <c r="DZ160" s="196"/>
      <c r="EA160" s="117"/>
      <c r="EB160" s="196"/>
      <c r="EC160" s="117"/>
      <c r="ED160" s="196"/>
      <c r="EE160" s="117"/>
      <c r="EF160" s="196"/>
      <c r="EG160" s="117"/>
      <c r="EH160" s="196"/>
      <c r="EI160" s="117"/>
      <c r="EL160" s="3" t="e">
        <f t="shared" si="30"/>
        <v>#N/A</v>
      </c>
      <c r="EM160" s="10" t="e">
        <f t="shared" si="31"/>
        <v>#N/A</v>
      </c>
      <c r="EO160" s="12">
        <f t="shared" si="28"/>
        <v>0</v>
      </c>
      <c r="EP160" s="10">
        <f t="shared" si="29"/>
        <v>0</v>
      </c>
    </row>
    <row r="161" spans="11:146" x14ac:dyDescent="0.25">
      <c r="K161" s="5">
        <f t="shared" si="32"/>
        <v>144</v>
      </c>
      <c r="L161" s="70"/>
      <c r="M161" s="114"/>
      <c r="N161" s="60"/>
      <c r="O161" s="115"/>
      <c r="P161" s="60">
        <f t="shared" si="33"/>
        <v>7.1499999999999826</v>
      </c>
      <c r="Q161" s="115">
        <f t="shared" si="26"/>
        <v>2.9111600000106574</v>
      </c>
      <c r="R161" s="60">
        <f t="shared" si="34"/>
        <v>7.1499999999999826</v>
      </c>
      <c r="S161" s="115">
        <f t="shared" si="27"/>
        <v>2.000000000013888</v>
      </c>
      <c r="T161" s="60"/>
      <c r="U161" s="115"/>
      <c r="V161" s="60"/>
      <c r="W161" s="115"/>
      <c r="X161" s="60"/>
      <c r="Y161" s="115"/>
      <c r="Z161" s="60"/>
      <c r="AA161" s="115"/>
      <c r="AB161" s="60"/>
      <c r="AC161" s="115"/>
      <c r="AD161" s="60"/>
      <c r="AE161" s="115"/>
      <c r="AF161" s="60"/>
      <c r="AG161" s="115"/>
      <c r="AH161" s="60"/>
      <c r="AI161" s="115"/>
      <c r="AJ161" s="60"/>
      <c r="AK161" s="115"/>
      <c r="AL161" s="60"/>
      <c r="AM161" s="115"/>
      <c r="AN161" s="196"/>
      <c r="AO161" s="117"/>
      <c r="AP161" s="196"/>
      <c r="AQ161" s="117"/>
      <c r="AR161" s="196"/>
      <c r="AS161" s="117"/>
      <c r="AT161" s="196"/>
      <c r="AU161" s="117"/>
      <c r="AV161" s="196"/>
      <c r="AW161" s="117"/>
      <c r="AX161" s="196"/>
      <c r="AY161" s="117"/>
      <c r="AZ161" s="196"/>
      <c r="BA161" s="117"/>
      <c r="BB161" s="196"/>
      <c r="BC161" s="117"/>
      <c r="BD161" s="196"/>
      <c r="BE161" s="117"/>
      <c r="BF161" s="196"/>
      <c r="BG161" s="117"/>
      <c r="BH161" s="196"/>
      <c r="BI161" s="117"/>
      <c r="BJ161" s="196"/>
      <c r="BK161" s="117"/>
      <c r="BL161" s="196"/>
      <c r="BM161" s="117"/>
      <c r="BN161" s="196"/>
      <c r="BO161" s="117"/>
      <c r="BP161" s="196"/>
      <c r="BQ161" s="117"/>
      <c r="BR161" s="196"/>
      <c r="BS161" s="117"/>
      <c r="BT161" s="196"/>
      <c r="BU161" s="117"/>
      <c r="BV161" s="196"/>
      <c r="BW161" s="117"/>
      <c r="BX161" s="196"/>
      <c r="BY161" s="117"/>
      <c r="BZ161" s="196"/>
      <c r="CA161" s="117"/>
      <c r="CB161" s="196"/>
      <c r="CC161" s="117"/>
      <c r="CD161" s="196"/>
      <c r="CE161" s="117"/>
      <c r="CF161" s="196"/>
      <c r="CG161" s="117"/>
      <c r="CH161" s="196"/>
      <c r="CI161" s="117"/>
      <c r="CJ161" s="196"/>
      <c r="CK161" s="117"/>
      <c r="CL161" s="196"/>
      <c r="CM161" s="117"/>
      <c r="CN161" s="196"/>
      <c r="CO161" s="117"/>
      <c r="CP161" s="196"/>
      <c r="CQ161" s="117"/>
      <c r="CR161" s="196"/>
      <c r="CS161" s="117"/>
      <c r="CT161" s="196"/>
      <c r="CU161" s="117"/>
      <c r="CV161" s="196"/>
      <c r="CW161" s="117"/>
      <c r="CX161" s="196"/>
      <c r="CY161" s="117"/>
      <c r="CZ161" s="196"/>
      <c r="DA161" s="117"/>
      <c r="DB161" s="196"/>
      <c r="DC161" s="117"/>
      <c r="DD161" s="196"/>
      <c r="DE161" s="117"/>
      <c r="DF161" s="196"/>
      <c r="DG161" s="117"/>
      <c r="DH161" s="196"/>
      <c r="DI161" s="117"/>
      <c r="DJ161" s="196"/>
      <c r="DK161" s="117"/>
      <c r="DL161" s="196"/>
      <c r="DM161" s="117"/>
      <c r="DN161" s="196"/>
      <c r="DO161" s="117"/>
      <c r="DP161" s="196"/>
      <c r="DQ161" s="117"/>
      <c r="DR161" s="196"/>
      <c r="DS161" s="117"/>
      <c r="DT161" s="196"/>
      <c r="DU161" s="117"/>
      <c r="DV161" s="196"/>
      <c r="DW161" s="117"/>
      <c r="DX161" s="196"/>
      <c r="DY161" s="117"/>
      <c r="DZ161" s="196"/>
      <c r="EA161" s="117"/>
      <c r="EB161" s="196"/>
      <c r="EC161" s="117"/>
      <c r="ED161" s="196"/>
      <c r="EE161" s="117"/>
      <c r="EF161" s="196"/>
      <c r="EG161" s="117"/>
      <c r="EH161" s="196"/>
      <c r="EI161" s="117"/>
      <c r="EL161" s="3" t="e">
        <f t="shared" si="30"/>
        <v>#N/A</v>
      </c>
      <c r="EM161" s="10" t="e">
        <f t="shared" si="31"/>
        <v>#N/A</v>
      </c>
      <c r="EO161" s="12">
        <f t="shared" si="28"/>
        <v>0</v>
      </c>
      <c r="EP161" s="10">
        <f t="shared" si="29"/>
        <v>0</v>
      </c>
    </row>
    <row r="162" spans="11:146" x14ac:dyDescent="0.25">
      <c r="K162" s="5">
        <f t="shared" si="32"/>
        <v>145</v>
      </c>
      <c r="L162" s="70"/>
      <c r="M162" s="114"/>
      <c r="N162" s="60"/>
      <c r="O162" s="115"/>
      <c r="P162" s="60">
        <f t="shared" si="33"/>
        <v>7.1999999999999824</v>
      </c>
      <c r="Q162" s="115">
        <f t="shared" si="26"/>
        <v>2.9111600000106574</v>
      </c>
      <c r="R162" s="60">
        <f t="shared" si="34"/>
        <v>7.1999999999999824</v>
      </c>
      <c r="S162" s="115">
        <f t="shared" si="27"/>
        <v>2.000000000013888</v>
      </c>
      <c r="T162" s="60"/>
      <c r="U162" s="115"/>
      <c r="V162" s="60"/>
      <c r="W162" s="115"/>
      <c r="X162" s="60"/>
      <c r="Y162" s="115"/>
      <c r="Z162" s="60"/>
      <c r="AA162" s="115"/>
      <c r="AB162" s="60"/>
      <c r="AC162" s="115"/>
      <c r="AD162" s="60"/>
      <c r="AE162" s="115"/>
      <c r="AF162" s="60"/>
      <c r="AG162" s="115"/>
      <c r="AH162" s="60"/>
      <c r="AI162" s="115"/>
      <c r="AJ162" s="60"/>
      <c r="AK162" s="115"/>
      <c r="AL162" s="60"/>
      <c r="AM162" s="115"/>
      <c r="AN162" s="196"/>
      <c r="AO162" s="117"/>
      <c r="AP162" s="196"/>
      <c r="AQ162" s="117"/>
      <c r="AR162" s="196"/>
      <c r="AS162" s="117"/>
      <c r="AT162" s="196"/>
      <c r="AU162" s="117"/>
      <c r="AV162" s="196"/>
      <c r="AW162" s="117"/>
      <c r="AX162" s="196"/>
      <c r="AY162" s="117"/>
      <c r="AZ162" s="196"/>
      <c r="BA162" s="117"/>
      <c r="BB162" s="196"/>
      <c r="BC162" s="117"/>
      <c r="BD162" s="196"/>
      <c r="BE162" s="117"/>
      <c r="BF162" s="196"/>
      <c r="BG162" s="117"/>
      <c r="BH162" s="196"/>
      <c r="BI162" s="117"/>
      <c r="BJ162" s="196"/>
      <c r="BK162" s="117"/>
      <c r="BL162" s="196"/>
      <c r="BM162" s="117"/>
      <c r="BN162" s="196"/>
      <c r="BO162" s="117"/>
      <c r="BP162" s="196"/>
      <c r="BQ162" s="117"/>
      <c r="BR162" s="196"/>
      <c r="BS162" s="117"/>
      <c r="BT162" s="196"/>
      <c r="BU162" s="117"/>
      <c r="BV162" s="196"/>
      <c r="BW162" s="117"/>
      <c r="BX162" s="196"/>
      <c r="BY162" s="117"/>
      <c r="BZ162" s="196"/>
      <c r="CA162" s="117"/>
      <c r="CB162" s="196"/>
      <c r="CC162" s="117"/>
      <c r="CD162" s="196"/>
      <c r="CE162" s="117"/>
      <c r="CF162" s="196"/>
      <c r="CG162" s="117"/>
      <c r="CH162" s="196"/>
      <c r="CI162" s="117"/>
      <c r="CJ162" s="196"/>
      <c r="CK162" s="117"/>
      <c r="CL162" s="196"/>
      <c r="CM162" s="117"/>
      <c r="CN162" s="196"/>
      <c r="CO162" s="117"/>
      <c r="CP162" s="196"/>
      <c r="CQ162" s="117"/>
      <c r="CR162" s="196"/>
      <c r="CS162" s="117"/>
      <c r="CT162" s="196"/>
      <c r="CU162" s="117"/>
      <c r="CV162" s="196"/>
      <c r="CW162" s="117"/>
      <c r="CX162" s="196"/>
      <c r="CY162" s="117"/>
      <c r="CZ162" s="196"/>
      <c r="DA162" s="117"/>
      <c r="DB162" s="196"/>
      <c r="DC162" s="117"/>
      <c r="DD162" s="196"/>
      <c r="DE162" s="117"/>
      <c r="DF162" s="196"/>
      <c r="DG162" s="117"/>
      <c r="DH162" s="196"/>
      <c r="DI162" s="117"/>
      <c r="DJ162" s="196"/>
      <c r="DK162" s="117"/>
      <c r="DL162" s="196"/>
      <c r="DM162" s="117"/>
      <c r="DN162" s="196"/>
      <c r="DO162" s="117"/>
      <c r="DP162" s="196"/>
      <c r="DQ162" s="117"/>
      <c r="DR162" s="196"/>
      <c r="DS162" s="117"/>
      <c r="DT162" s="196"/>
      <c r="DU162" s="117"/>
      <c r="DV162" s="196"/>
      <c r="DW162" s="117"/>
      <c r="DX162" s="196"/>
      <c r="DY162" s="117"/>
      <c r="DZ162" s="196"/>
      <c r="EA162" s="117"/>
      <c r="EB162" s="196"/>
      <c r="EC162" s="117"/>
      <c r="ED162" s="196"/>
      <c r="EE162" s="117"/>
      <c r="EF162" s="196"/>
      <c r="EG162" s="117"/>
      <c r="EH162" s="196"/>
      <c r="EI162" s="117"/>
      <c r="EL162" s="3" t="e">
        <f t="shared" si="30"/>
        <v>#N/A</v>
      </c>
      <c r="EM162" s="10" t="e">
        <f t="shared" si="31"/>
        <v>#N/A</v>
      </c>
      <c r="EO162" s="12">
        <f t="shared" si="28"/>
        <v>0</v>
      </c>
      <c r="EP162" s="10">
        <f t="shared" si="29"/>
        <v>0</v>
      </c>
    </row>
    <row r="163" spans="11:146" x14ac:dyDescent="0.25">
      <c r="K163" s="5">
        <f t="shared" si="32"/>
        <v>146</v>
      </c>
      <c r="L163" s="70"/>
      <c r="M163" s="114"/>
      <c r="N163" s="60"/>
      <c r="O163" s="115"/>
      <c r="P163" s="60">
        <f t="shared" si="33"/>
        <v>7.2499999999999822</v>
      </c>
      <c r="Q163" s="115">
        <f t="shared" si="26"/>
        <v>2.9111600000106574</v>
      </c>
      <c r="R163" s="60">
        <f t="shared" si="34"/>
        <v>7.2499999999999822</v>
      </c>
      <c r="S163" s="115">
        <f t="shared" si="27"/>
        <v>2.000000000013888</v>
      </c>
      <c r="T163" s="60"/>
      <c r="U163" s="115"/>
      <c r="V163" s="60"/>
      <c r="W163" s="115"/>
      <c r="X163" s="60"/>
      <c r="Y163" s="115"/>
      <c r="Z163" s="60"/>
      <c r="AA163" s="115"/>
      <c r="AB163" s="60"/>
      <c r="AC163" s="115"/>
      <c r="AD163" s="60"/>
      <c r="AE163" s="115"/>
      <c r="AF163" s="60"/>
      <c r="AG163" s="115"/>
      <c r="AH163" s="60"/>
      <c r="AI163" s="115"/>
      <c r="AJ163" s="60"/>
      <c r="AK163" s="115"/>
      <c r="AL163" s="60"/>
      <c r="AM163" s="115"/>
      <c r="AN163" s="196"/>
      <c r="AO163" s="117"/>
      <c r="AP163" s="196"/>
      <c r="AQ163" s="117"/>
      <c r="AR163" s="196"/>
      <c r="AS163" s="117"/>
      <c r="AT163" s="196"/>
      <c r="AU163" s="117"/>
      <c r="AV163" s="196"/>
      <c r="AW163" s="117"/>
      <c r="AX163" s="196"/>
      <c r="AY163" s="117"/>
      <c r="AZ163" s="196"/>
      <c r="BA163" s="117"/>
      <c r="BB163" s="196"/>
      <c r="BC163" s="117"/>
      <c r="BD163" s="196"/>
      <c r="BE163" s="117"/>
      <c r="BF163" s="196"/>
      <c r="BG163" s="117"/>
      <c r="BH163" s="196"/>
      <c r="BI163" s="117"/>
      <c r="BJ163" s="196"/>
      <c r="BK163" s="117"/>
      <c r="BL163" s="196"/>
      <c r="BM163" s="117"/>
      <c r="BN163" s="196"/>
      <c r="BO163" s="117"/>
      <c r="BP163" s="196"/>
      <c r="BQ163" s="117"/>
      <c r="BR163" s="196"/>
      <c r="BS163" s="117"/>
      <c r="BT163" s="196"/>
      <c r="BU163" s="117"/>
      <c r="BV163" s="196"/>
      <c r="BW163" s="117"/>
      <c r="BX163" s="196"/>
      <c r="BY163" s="117"/>
      <c r="BZ163" s="196"/>
      <c r="CA163" s="117"/>
      <c r="CB163" s="196"/>
      <c r="CC163" s="117"/>
      <c r="CD163" s="196"/>
      <c r="CE163" s="117"/>
      <c r="CF163" s="196"/>
      <c r="CG163" s="117"/>
      <c r="CH163" s="196"/>
      <c r="CI163" s="117"/>
      <c r="CJ163" s="196"/>
      <c r="CK163" s="117"/>
      <c r="CL163" s="196"/>
      <c r="CM163" s="117"/>
      <c r="CN163" s="196"/>
      <c r="CO163" s="117"/>
      <c r="CP163" s="196"/>
      <c r="CQ163" s="117"/>
      <c r="CR163" s="196"/>
      <c r="CS163" s="117"/>
      <c r="CT163" s="196"/>
      <c r="CU163" s="117"/>
      <c r="CV163" s="196"/>
      <c r="CW163" s="117"/>
      <c r="CX163" s="196"/>
      <c r="CY163" s="117"/>
      <c r="CZ163" s="196"/>
      <c r="DA163" s="117"/>
      <c r="DB163" s="196"/>
      <c r="DC163" s="117"/>
      <c r="DD163" s="196"/>
      <c r="DE163" s="117"/>
      <c r="DF163" s="196"/>
      <c r="DG163" s="117"/>
      <c r="DH163" s="196"/>
      <c r="DI163" s="117"/>
      <c r="DJ163" s="196"/>
      <c r="DK163" s="117"/>
      <c r="DL163" s="196"/>
      <c r="DM163" s="117"/>
      <c r="DN163" s="196"/>
      <c r="DO163" s="117"/>
      <c r="DP163" s="196"/>
      <c r="DQ163" s="117"/>
      <c r="DR163" s="196"/>
      <c r="DS163" s="117"/>
      <c r="DT163" s="196"/>
      <c r="DU163" s="117"/>
      <c r="DV163" s="196"/>
      <c r="DW163" s="117"/>
      <c r="DX163" s="196"/>
      <c r="DY163" s="117"/>
      <c r="DZ163" s="196"/>
      <c r="EA163" s="117"/>
      <c r="EB163" s="196"/>
      <c r="EC163" s="117"/>
      <c r="ED163" s="196"/>
      <c r="EE163" s="117"/>
      <c r="EF163" s="196"/>
      <c r="EG163" s="117"/>
      <c r="EH163" s="196"/>
      <c r="EI163" s="117"/>
      <c r="EL163" s="3" t="e">
        <f t="shared" si="30"/>
        <v>#N/A</v>
      </c>
      <c r="EM163" s="10" t="e">
        <f t="shared" si="31"/>
        <v>#N/A</v>
      </c>
      <c r="EO163" s="12">
        <f t="shared" si="28"/>
        <v>0</v>
      </c>
      <c r="EP163" s="10">
        <f t="shared" si="29"/>
        <v>0</v>
      </c>
    </row>
    <row r="164" spans="11:146" x14ac:dyDescent="0.25">
      <c r="K164" s="5">
        <f t="shared" si="32"/>
        <v>147</v>
      </c>
      <c r="L164" s="70"/>
      <c r="M164" s="114"/>
      <c r="N164" s="60"/>
      <c r="O164" s="115"/>
      <c r="P164" s="60">
        <f t="shared" si="33"/>
        <v>7.2999999999999821</v>
      </c>
      <c r="Q164" s="115">
        <f t="shared" si="26"/>
        <v>2.9111600000106574</v>
      </c>
      <c r="R164" s="60">
        <f t="shared" si="34"/>
        <v>7.2999999999999821</v>
      </c>
      <c r="S164" s="115">
        <f t="shared" si="27"/>
        <v>2.000000000013888</v>
      </c>
      <c r="T164" s="60"/>
      <c r="U164" s="115"/>
      <c r="V164" s="60"/>
      <c r="W164" s="115"/>
      <c r="X164" s="60"/>
      <c r="Y164" s="115"/>
      <c r="Z164" s="60"/>
      <c r="AA164" s="115"/>
      <c r="AB164" s="60"/>
      <c r="AC164" s="115"/>
      <c r="AD164" s="60"/>
      <c r="AE164" s="115"/>
      <c r="AF164" s="60"/>
      <c r="AG164" s="115"/>
      <c r="AH164" s="60"/>
      <c r="AI164" s="115"/>
      <c r="AJ164" s="60"/>
      <c r="AK164" s="115"/>
      <c r="AL164" s="60"/>
      <c r="AM164" s="115"/>
      <c r="AN164" s="196"/>
      <c r="AO164" s="117"/>
      <c r="AP164" s="196"/>
      <c r="AQ164" s="117"/>
      <c r="AR164" s="196"/>
      <c r="AS164" s="117"/>
      <c r="AT164" s="196"/>
      <c r="AU164" s="117"/>
      <c r="AV164" s="196"/>
      <c r="AW164" s="117"/>
      <c r="AX164" s="196"/>
      <c r="AY164" s="117"/>
      <c r="AZ164" s="196"/>
      <c r="BA164" s="117"/>
      <c r="BB164" s="196"/>
      <c r="BC164" s="117"/>
      <c r="BD164" s="196"/>
      <c r="BE164" s="117"/>
      <c r="BF164" s="196"/>
      <c r="BG164" s="117"/>
      <c r="BH164" s="196"/>
      <c r="BI164" s="117"/>
      <c r="BJ164" s="196"/>
      <c r="BK164" s="117"/>
      <c r="BL164" s="196"/>
      <c r="BM164" s="117"/>
      <c r="BN164" s="196"/>
      <c r="BO164" s="117"/>
      <c r="BP164" s="196"/>
      <c r="BQ164" s="117"/>
      <c r="BR164" s="196"/>
      <c r="BS164" s="117"/>
      <c r="BT164" s="196"/>
      <c r="BU164" s="117"/>
      <c r="BV164" s="196"/>
      <c r="BW164" s="117"/>
      <c r="BX164" s="196"/>
      <c r="BY164" s="117"/>
      <c r="BZ164" s="196"/>
      <c r="CA164" s="117"/>
      <c r="CB164" s="196"/>
      <c r="CC164" s="117"/>
      <c r="CD164" s="196"/>
      <c r="CE164" s="117"/>
      <c r="CF164" s="196"/>
      <c r="CG164" s="117"/>
      <c r="CH164" s="196"/>
      <c r="CI164" s="117"/>
      <c r="CJ164" s="196"/>
      <c r="CK164" s="117"/>
      <c r="CL164" s="196"/>
      <c r="CM164" s="117"/>
      <c r="CN164" s="196"/>
      <c r="CO164" s="117"/>
      <c r="CP164" s="196"/>
      <c r="CQ164" s="117"/>
      <c r="CR164" s="196"/>
      <c r="CS164" s="117"/>
      <c r="CT164" s="196"/>
      <c r="CU164" s="117"/>
      <c r="CV164" s="196"/>
      <c r="CW164" s="117"/>
      <c r="CX164" s="196"/>
      <c r="CY164" s="117"/>
      <c r="CZ164" s="196"/>
      <c r="DA164" s="117"/>
      <c r="DB164" s="196"/>
      <c r="DC164" s="117"/>
      <c r="DD164" s="196"/>
      <c r="DE164" s="117"/>
      <c r="DF164" s="196"/>
      <c r="DG164" s="117"/>
      <c r="DH164" s="196"/>
      <c r="DI164" s="117"/>
      <c r="DJ164" s="196"/>
      <c r="DK164" s="117"/>
      <c r="DL164" s="196"/>
      <c r="DM164" s="117"/>
      <c r="DN164" s="196"/>
      <c r="DO164" s="117"/>
      <c r="DP164" s="196"/>
      <c r="DQ164" s="117"/>
      <c r="DR164" s="196"/>
      <c r="DS164" s="117"/>
      <c r="DT164" s="196"/>
      <c r="DU164" s="117"/>
      <c r="DV164" s="196"/>
      <c r="DW164" s="117"/>
      <c r="DX164" s="196"/>
      <c r="DY164" s="117"/>
      <c r="DZ164" s="196"/>
      <c r="EA164" s="117"/>
      <c r="EB164" s="196"/>
      <c r="EC164" s="117"/>
      <c r="ED164" s="196"/>
      <c r="EE164" s="117"/>
      <c r="EF164" s="196"/>
      <c r="EG164" s="117"/>
      <c r="EH164" s="196"/>
      <c r="EI164" s="117"/>
      <c r="EL164" s="3" t="e">
        <f t="shared" si="30"/>
        <v>#N/A</v>
      </c>
      <c r="EM164" s="10" t="e">
        <f t="shared" si="31"/>
        <v>#N/A</v>
      </c>
      <c r="EO164" s="12">
        <f t="shared" si="28"/>
        <v>0</v>
      </c>
      <c r="EP164" s="10">
        <f t="shared" si="29"/>
        <v>0</v>
      </c>
    </row>
    <row r="165" spans="11:146" x14ac:dyDescent="0.25">
      <c r="K165" s="5">
        <f t="shared" si="32"/>
        <v>148</v>
      </c>
      <c r="L165" s="70"/>
      <c r="M165" s="114"/>
      <c r="N165" s="60"/>
      <c r="O165" s="115"/>
      <c r="P165" s="60">
        <f t="shared" si="33"/>
        <v>7.3499999999999819</v>
      </c>
      <c r="Q165" s="115">
        <f t="shared" si="26"/>
        <v>2.9111600000106574</v>
      </c>
      <c r="R165" s="60">
        <f t="shared" si="34"/>
        <v>7.3499999999999819</v>
      </c>
      <c r="S165" s="115">
        <f t="shared" si="27"/>
        <v>2.000000000013888</v>
      </c>
      <c r="T165" s="60"/>
      <c r="U165" s="115"/>
      <c r="V165" s="60"/>
      <c r="W165" s="115"/>
      <c r="X165" s="60"/>
      <c r="Y165" s="115"/>
      <c r="Z165" s="60"/>
      <c r="AA165" s="115"/>
      <c r="AB165" s="60"/>
      <c r="AC165" s="115"/>
      <c r="AD165" s="60"/>
      <c r="AE165" s="115"/>
      <c r="AF165" s="60"/>
      <c r="AG165" s="115"/>
      <c r="AH165" s="60"/>
      <c r="AI165" s="115"/>
      <c r="AJ165" s="60"/>
      <c r="AK165" s="115"/>
      <c r="AL165" s="60"/>
      <c r="AM165" s="115"/>
      <c r="AN165" s="196"/>
      <c r="AO165" s="117"/>
      <c r="AP165" s="196"/>
      <c r="AQ165" s="117"/>
      <c r="AR165" s="196"/>
      <c r="AS165" s="117"/>
      <c r="AT165" s="196"/>
      <c r="AU165" s="117"/>
      <c r="AV165" s="196"/>
      <c r="AW165" s="117"/>
      <c r="AX165" s="196"/>
      <c r="AY165" s="117"/>
      <c r="AZ165" s="196"/>
      <c r="BA165" s="117"/>
      <c r="BB165" s="196"/>
      <c r="BC165" s="117"/>
      <c r="BD165" s="196"/>
      <c r="BE165" s="117"/>
      <c r="BF165" s="196"/>
      <c r="BG165" s="117"/>
      <c r="BH165" s="196"/>
      <c r="BI165" s="117"/>
      <c r="BJ165" s="196"/>
      <c r="BK165" s="117"/>
      <c r="BL165" s="196"/>
      <c r="BM165" s="117"/>
      <c r="BN165" s="196"/>
      <c r="BO165" s="117"/>
      <c r="BP165" s="196"/>
      <c r="BQ165" s="117"/>
      <c r="BR165" s="196"/>
      <c r="BS165" s="117"/>
      <c r="BT165" s="196"/>
      <c r="BU165" s="117"/>
      <c r="BV165" s="196"/>
      <c r="BW165" s="117"/>
      <c r="BX165" s="196"/>
      <c r="BY165" s="117"/>
      <c r="BZ165" s="196"/>
      <c r="CA165" s="117"/>
      <c r="CB165" s="196"/>
      <c r="CC165" s="117"/>
      <c r="CD165" s="196"/>
      <c r="CE165" s="117"/>
      <c r="CF165" s="196"/>
      <c r="CG165" s="117"/>
      <c r="CH165" s="196"/>
      <c r="CI165" s="117"/>
      <c r="CJ165" s="196"/>
      <c r="CK165" s="117"/>
      <c r="CL165" s="196"/>
      <c r="CM165" s="117"/>
      <c r="CN165" s="196"/>
      <c r="CO165" s="117"/>
      <c r="CP165" s="196"/>
      <c r="CQ165" s="117"/>
      <c r="CR165" s="196"/>
      <c r="CS165" s="117"/>
      <c r="CT165" s="196"/>
      <c r="CU165" s="117"/>
      <c r="CV165" s="196"/>
      <c r="CW165" s="117"/>
      <c r="CX165" s="196"/>
      <c r="CY165" s="117"/>
      <c r="CZ165" s="196"/>
      <c r="DA165" s="117"/>
      <c r="DB165" s="196"/>
      <c r="DC165" s="117"/>
      <c r="DD165" s="196"/>
      <c r="DE165" s="117"/>
      <c r="DF165" s="196"/>
      <c r="DG165" s="117"/>
      <c r="DH165" s="196"/>
      <c r="DI165" s="117"/>
      <c r="DJ165" s="196"/>
      <c r="DK165" s="117"/>
      <c r="DL165" s="196"/>
      <c r="DM165" s="117"/>
      <c r="DN165" s="196"/>
      <c r="DO165" s="117"/>
      <c r="DP165" s="196"/>
      <c r="DQ165" s="117"/>
      <c r="DR165" s="196"/>
      <c r="DS165" s="117"/>
      <c r="DT165" s="196"/>
      <c r="DU165" s="117"/>
      <c r="DV165" s="196"/>
      <c r="DW165" s="117"/>
      <c r="DX165" s="196"/>
      <c r="DY165" s="117"/>
      <c r="DZ165" s="196"/>
      <c r="EA165" s="117"/>
      <c r="EB165" s="196"/>
      <c r="EC165" s="117"/>
      <c r="ED165" s="196"/>
      <c r="EE165" s="117"/>
      <c r="EF165" s="196"/>
      <c r="EG165" s="117"/>
      <c r="EH165" s="196"/>
      <c r="EI165" s="117"/>
      <c r="EL165" s="3" t="e">
        <f t="shared" si="30"/>
        <v>#N/A</v>
      </c>
      <c r="EM165" s="10" t="e">
        <f t="shared" si="31"/>
        <v>#N/A</v>
      </c>
      <c r="EO165" s="12">
        <f t="shared" si="28"/>
        <v>0</v>
      </c>
      <c r="EP165" s="10">
        <f t="shared" si="29"/>
        <v>0</v>
      </c>
    </row>
    <row r="166" spans="11:146" x14ac:dyDescent="0.25">
      <c r="K166" s="5">
        <f t="shared" si="32"/>
        <v>149</v>
      </c>
      <c r="L166" s="70"/>
      <c r="M166" s="114"/>
      <c r="N166" s="60"/>
      <c r="O166" s="115"/>
      <c r="P166" s="60">
        <f t="shared" si="33"/>
        <v>7.3999999999999817</v>
      </c>
      <c r="Q166" s="115">
        <f t="shared" si="26"/>
        <v>2.9111600000106574</v>
      </c>
      <c r="R166" s="60">
        <f t="shared" si="34"/>
        <v>7.3999999999999817</v>
      </c>
      <c r="S166" s="115">
        <f t="shared" si="27"/>
        <v>2.000000000013888</v>
      </c>
      <c r="T166" s="60"/>
      <c r="U166" s="115"/>
      <c r="V166" s="60"/>
      <c r="W166" s="115"/>
      <c r="X166" s="60"/>
      <c r="Y166" s="115"/>
      <c r="Z166" s="60"/>
      <c r="AA166" s="115"/>
      <c r="AB166" s="60"/>
      <c r="AC166" s="115"/>
      <c r="AD166" s="60"/>
      <c r="AE166" s="115"/>
      <c r="AF166" s="60"/>
      <c r="AG166" s="115"/>
      <c r="AH166" s="60"/>
      <c r="AI166" s="115"/>
      <c r="AJ166" s="60"/>
      <c r="AK166" s="115"/>
      <c r="AL166" s="60"/>
      <c r="AM166" s="115"/>
      <c r="AN166" s="196"/>
      <c r="AO166" s="117"/>
      <c r="AP166" s="196"/>
      <c r="AQ166" s="117"/>
      <c r="AR166" s="196"/>
      <c r="AS166" s="117"/>
      <c r="AT166" s="196"/>
      <c r="AU166" s="117"/>
      <c r="AV166" s="196"/>
      <c r="AW166" s="117"/>
      <c r="AX166" s="196"/>
      <c r="AY166" s="117"/>
      <c r="AZ166" s="196"/>
      <c r="BA166" s="117"/>
      <c r="BB166" s="196"/>
      <c r="BC166" s="117"/>
      <c r="BD166" s="196"/>
      <c r="BE166" s="117"/>
      <c r="BF166" s="196"/>
      <c r="BG166" s="117"/>
      <c r="BH166" s="196"/>
      <c r="BI166" s="117"/>
      <c r="BJ166" s="196"/>
      <c r="BK166" s="117"/>
      <c r="BL166" s="196"/>
      <c r="BM166" s="117"/>
      <c r="BN166" s="196"/>
      <c r="BO166" s="117"/>
      <c r="BP166" s="196"/>
      <c r="BQ166" s="117"/>
      <c r="BR166" s="196"/>
      <c r="BS166" s="117"/>
      <c r="BT166" s="196"/>
      <c r="BU166" s="117"/>
      <c r="BV166" s="196"/>
      <c r="BW166" s="117"/>
      <c r="BX166" s="196"/>
      <c r="BY166" s="117"/>
      <c r="BZ166" s="196"/>
      <c r="CA166" s="117"/>
      <c r="CB166" s="196"/>
      <c r="CC166" s="117"/>
      <c r="CD166" s="196"/>
      <c r="CE166" s="117"/>
      <c r="CF166" s="196"/>
      <c r="CG166" s="117"/>
      <c r="CH166" s="196"/>
      <c r="CI166" s="117"/>
      <c r="CJ166" s="196"/>
      <c r="CK166" s="117"/>
      <c r="CL166" s="196"/>
      <c r="CM166" s="117"/>
      <c r="CN166" s="196"/>
      <c r="CO166" s="117"/>
      <c r="CP166" s="196"/>
      <c r="CQ166" s="117"/>
      <c r="CR166" s="196"/>
      <c r="CS166" s="117"/>
      <c r="CT166" s="196"/>
      <c r="CU166" s="117"/>
      <c r="CV166" s="196"/>
      <c r="CW166" s="117"/>
      <c r="CX166" s="196"/>
      <c r="CY166" s="117"/>
      <c r="CZ166" s="196"/>
      <c r="DA166" s="117"/>
      <c r="DB166" s="196"/>
      <c r="DC166" s="117"/>
      <c r="DD166" s="196"/>
      <c r="DE166" s="117"/>
      <c r="DF166" s="196"/>
      <c r="DG166" s="117"/>
      <c r="DH166" s="196"/>
      <c r="DI166" s="117"/>
      <c r="DJ166" s="196"/>
      <c r="DK166" s="117"/>
      <c r="DL166" s="196"/>
      <c r="DM166" s="117"/>
      <c r="DN166" s="196"/>
      <c r="DO166" s="117"/>
      <c r="DP166" s="196"/>
      <c r="DQ166" s="117"/>
      <c r="DR166" s="196"/>
      <c r="DS166" s="117"/>
      <c r="DT166" s="196"/>
      <c r="DU166" s="117"/>
      <c r="DV166" s="196"/>
      <c r="DW166" s="117"/>
      <c r="DX166" s="196"/>
      <c r="DY166" s="117"/>
      <c r="DZ166" s="196"/>
      <c r="EA166" s="117"/>
      <c r="EB166" s="196"/>
      <c r="EC166" s="117"/>
      <c r="ED166" s="196"/>
      <c r="EE166" s="117"/>
      <c r="EF166" s="196"/>
      <c r="EG166" s="117"/>
      <c r="EH166" s="196"/>
      <c r="EI166" s="117"/>
      <c r="EL166" s="3" t="e">
        <f t="shared" si="30"/>
        <v>#N/A</v>
      </c>
      <c r="EM166" s="10" t="e">
        <f t="shared" si="31"/>
        <v>#N/A</v>
      </c>
      <c r="EO166" s="12">
        <f t="shared" si="28"/>
        <v>0</v>
      </c>
      <c r="EP166" s="10">
        <f t="shared" si="29"/>
        <v>0</v>
      </c>
    </row>
    <row r="167" spans="11:146" x14ac:dyDescent="0.25">
      <c r="K167" s="5">
        <f t="shared" si="32"/>
        <v>150</v>
      </c>
      <c r="L167" s="70"/>
      <c r="M167" s="114"/>
      <c r="N167" s="60"/>
      <c r="O167" s="115"/>
      <c r="P167" s="60">
        <f t="shared" si="33"/>
        <v>7.4499999999999815</v>
      </c>
      <c r="Q167" s="115">
        <f t="shared" si="26"/>
        <v>2.9111600000106574</v>
      </c>
      <c r="R167" s="60">
        <f t="shared" si="34"/>
        <v>7.4499999999999815</v>
      </c>
      <c r="S167" s="115">
        <f t="shared" si="27"/>
        <v>2.000000000013888</v>
      </c>
      <c r="T167" s="60"/>
      <c r="U167" s="115"/>
      <c r="V167" s="60"/>
      <c r="W167" s="115"/>
      <c r="X167" s="60"/>
      <c r="Y167" s="115"/>
      <c r="Z167" s="60"/>
      <c r="AA167" s="115"/>
      <c r="AB167" s="60"/>
      <c r="AC167" s="115"/>
      <c r="AD167" s="60"/>
      <c r="AE167" s="115"/>
      <c r="AF167" s="60"/>
      <c r="AG167" s="115"/>
      <c r="AH167" s="60"/>
      <c r="AI167" s="115"/>
      <c r="AJ167" s="60"/>
      <c r="AK167" s="115"/>
      <c r="AL167" s="60"/>
      <c r="AM167" s="115"/>
      <c r="AN167" s="196"/>
      <c r="AO167" s="117"/>
      <c r="AP167" s="196"/>
      <c r="AQ167" s="117"/>
      <c r="AR167" s="196"/>
      <c r="AS167" s="117"/>
      <c r="AT167" s="196"/>
      <c r="AU167" s="117"/>
      <c r="AV167" s="196"/>
      <c r="AW167" s="117"/>
      <c r="AX167" s="196"/>
      <c r="AY167" s="117"/>
      <c r="AZ167" s="196"/>
      <c r="BA167" s="117"/>
      <c r="BB167" s="196"/>
      <c r="BC167" s="117"/>
      <c r="BD167" s="196"/>
      <c r="BE167" s="117"/>
      <c r="BF167" s="196"/>
      <c r="BG167" s="117"/>
      <c r="BH167" s="196"/>
      <c r="BI167" s="117"/>
      <c r="BJ167" s="196"/>
      <c r="BK167" s="117"/>
      <c r="BL167" s="196"/>
      <c r="BM167" s="117"/>
      <c r="BN167" s="196"/>
      <c r="BO167" s="117"/>
      <c r="BP167" s="196"/>
      <c r="BQ167" s="117"/>
      <c r="BR167" s="196"/>
      <c r="BS167" s="117"/>
      <c r="BT167" s="196"/>
      <c r="BU167" s="117"/>
      <c r="BV167" s="196"/>
      <c r="BW167" s="117"/>
      <c r="BX167" s="196"/>
      <c r="BY167" s="117"/>
      <c r="BZ167" s="196"/>
      <c r="CA167" s="117"/>
      <c r="CB167" s="196"/>
      <c r="CC167" s="117"/>
      <c r="CD167" s="196"/>
      <c r="CE167" s="117"/>
      <c r="CF167" s="196"/>
      <c r="CG167" s="117"/>
      <c r="CH167" s="196"/>
      <c r="CI167" s="117"/>
      <c r="CJ167" s="196"/>
      <c r="CK167" s="117"/>
      <c r="CL167" s="196"/>
      <c r="CM167" s="117"/>
      <c r="CN167" s="196"/>
      <c r="CO167" s="117"/>
      <c r="CP167" s="196"/>
      <c r="CQ167" s="117"/>
      <c r="CR167" s="196"/>
      <c r="CS167" s="117"/>
      <c r="CT167" s="196"/>
      <c r="CU167" s="117"/>
      <c r="CV167" s="196"/>
      <c r="CW167" s="117"/>
      <c r="CX167" s="196"/>
      <c r="CY167" s="117"/>
      <c r="CZ167" s="196"/>
      <c r="DA167" s="117"/>
      <c r="DB167" s="196"/>
      <c r="DC167" s="117"/>
      <c r="DD167" s="196"/>
      <c r="DE167" s="117"/>
      <c r="DF167" s="196"/>
      <c r="DG167" s="117"/>
      <c r="DH167" s="196"/>
      <c r="DI167" s="117"/>
      <c r="DJ167" s="196"/>
      <c r="DK167" s="117"/>
      <c r="DL167" s="196"/>
      <c r="DM167" s="117"/>
      <c r="DN167" s="196"/>
      <c r="DO167" s="117"/>
      <c r="DP167" s="196"/>
      <c r="DQ167" s="117"/>
      <c r="DR167" s="196"/>
      <c r="DS167" s="117"/>
      <c r="DT167" s="196"/>
      <c r="DU167" s="117"/>
      <c r="DV167" s="196"/>
      <c r="DW167" s="117"/>
      <c r="DX167" s="196"/>
      <c r="DY167" s="117"/>
      <c r="DZ167" s="196"/>
      <c r="EA167" s="117"/>
      <c r="EB167" s="196"/>
      <c r="EC167" s="117"/>
      <c r="ED167" s="196"/>
      <c r="EE167" s="117"/>
      <c r="EF167" s="196"/>
      <c r="EG167" s="117"/>
      <c r="EH167" s="196"/>
      <c r="EI167" s="117"/>
      <c r="EL167" s="3" t="e">
        <f t="shared" si="30"/>
        <v>#N/A</v>
      </c>
      <c r="EM167" s="10" t="e">
        <f t="shared" si="31"/>
        <v>#N/A</v>
      </c>
      <c r="EO167" s="12">
        <f t="shared" si="28"/>
        <v>0</v>
      </c>
      <c r="EP167" s="10">
        <f t="shared" si="29"/>
        <v>0</v>
      </c>
    </row>
    <row r="168" spans="11:146" x14ac:dyDescent="0.25">
      <c r="K168" s="5">
        <f t="shared" si="32"/>
        <v>151</v>
      </c>
      <c r="L168" s="70"/>
      <c r="M168" s="114"/>
      <c r="N168" s="60"/>
      <c r="O168" s="115"/>
      <c r="P168" s="60">
        <f t="shared" si="33"/>
        <v>7.4999999999999813</v>
      </c>
      <c r="Q168" s="115">
        <f t="shared" si="26"/>
        <v>2.9111600000106574</v>
      </c>
      <c r="R168" s="60">
        <f t="shared" si="34"/>
        <v>7.4999999999999813</v>
      </c>
      <c r="S168" s="115">
        <f t="shared" si="27"/>
        <v>2.000000000013888</v>
      </c>
      <c r="T168" s="60"/>
      <c r="U168" s="115"/>
      <c r="V168" s="60"/>
      <c r="W168" s="115"/>
      <c r="X168" s="60"/>
      <c r="Y168" s="115"/>
      <c r="Z168" s="60"/>
      <c r="AA168" s="115"/>
      <c r="AB168" s="60"/>
      <c r="AC168" s="115"/>
      <c r="AD168" s="60"/>
      <c r="AE168" s="115"/>
      <c r="AF168" s="60"/>
      <c r="AG168" s="115"/>
      <c r="AH168" s="60"/>
      <c r="AI168" s="115"/>
      <c r="AJ168" s="60"/>
      <c r="AK168" s="115"/>
      <c r="AL168" s="60"/>
      <c r="AM168" s="115"/>
      <c r="AN168" s="196"/>
      <c r="AO168" s="117"/>
      <c r="AP168" s="196"/>
      <c r="AQ168" s="117"/>
      <c r="AR168" s="196"/>
      <c r="AS168" s="117"/>
      <c r="AT168" s="196"/>
      <c r="AU168" s="117"/>
      <c r="AV168" s="196"/>
      <c r="AW168" s="117"/>
      <c r="AX168" s="196"/>
      <c r="AY168" s="117"/>
      <c r="AZ168" s="196"/>
      <c r="BA168" s="117"/>
      <c r="BB168" s="196"/>
      <c r="BC168" s="117"/>
      <c r="BD168" s="196"/>
      <c r="BE168" s="117"/>
      <c r="BF168" s="196"/>
      <c r="BG168" s="117"/>
      <c r="BH168" s="196"/>
      <c r="BI168" s="117"/>
      <c r="BJ168" s="196"/>
      <c r="BK168" s="117"/>
      <c r="BL168" s="196"/>
      <c r="BM168" s="117"/>
      <c r="BN168" s="196"/>
      <c r="BO168" s="117"/>
      <c r="BP168" s="196"/>
      <c r="BQ168" s="117"/>
      <c r="BR168" s="196"/>
      <c r="BS168" s="117"/>
      <c r="BT168" s="196"/>
      <c r="BU168" s="117"/>
      <c r="BV168" s="196"/>
      <c r="BW168" s="117"/>
      <c r="BX168" s="196"/>
      <c r="BY168" s="117"/>
      <c r="BZ168" s="196"/>
      <c r="CA168" s="117"/>
      <c r="CB168" s="196"/>
      <c r="CC168" s="117"/>
      <c r="CD168" s="196"/>
      <c r="CE168" s="117"/>
      <c r="CF168" s="196"/>
      <c r="CG168" s="117"/>
      <c r="CH168" s="196"/>
      <c r="CI168" s="117"/>
      <c r="CJ168" s="196"/>
      <c r="CK168" s="117"/>
      <c r="CL168" s="196"/>
      <c r="CM168" s="117"/>
      <c r="CN168" s="196"/>
      <c r="CO168" s="117"/>
      <c r="CP168" s="196"/>
      <c r="CQ168" s="117"/>
      <c r="CR168" s="196"/>
      <c r="CS168" s="117"/>
      <c r="CT168" s="196"/>
      <c r="CU168" s="117"/>
      <c r="CV168" s="196"/>
      <c r="CW168" s="117"/>
      <c r="CX168" s="196"/>
      <c r="CY168" s="117"/>
      <c r="CZ168" s="196"/>
      <c r="DA168" s="117"/>
      <c r="DB168" s="196"/>
      <c r="DC168" s="117"/>
      <c r="DD168" s="196"/>
      <c r="DE168" s="117"/>
      <c r="DF168" s="196"/>
      <c r="DG168" s="117"/>
      <c r="DH168" s="196"/>
      <c r="DI168" s="117"/>
      <c r="DJ168" s="196"/>
      <c r="DK168" s="117"/>
      <c r="DL168" s="196"/>
      <c r="DM168" s="117"/>
      <c r="DN168" s="196"/>
      <c r="DO168" s="117"/>
      <c r="DP168" s="196"/>
      <c r="DQ168" s="117"/>
      <c r="DR168" s="196"/>
      <c r="DS168" s="117"/>
      <c r="DT168" s="196"/>
      <c r="DU168" s="117"/>
      <c r="DV168" s="196"/>
      <c r="DW168" s="117"/>
      <c r="DX168" s="196"/>
      <c r="DY168" s="117"/>
      <c r="DZ168" s="196"/>
      <c r="EA168" s="117"/>
      <c r="EB168" s="196"/>
      <c r="EC168" s="117"/>
      <c r="ED168" s="196"/>
      <c r="EE168" s="117"/>
      <c r="EF168" s="196"/>
      <c r="EG168" s="117"/>
      <c r="EH168" s="196"/>
      <c r="EI168" s="117"/>
      <c r="EL168" s="3" t="e">
        <f t="shared" si="30"/>
        <v>#N/A</v>
      </c>
      <c r="EM168" s="10" t="e">
        <f t="shared" si="31"/>
        <v>#N/A</v>
      </c>
      <c r="EO168" s="12">
        <f t="shared" si="28"/>
        <v>0</v>
      </c>
      <c r="EP168" s="10">
        <f t="shared" si="29"/>
        <v>0</v>
      </c>
    </row>
    <row r="169" spans="11:146" x14ac:dyDescent="0.25">
      <c r="K169" s="5">
        <f t="shared" si="32"/>
        <v>152</v>
      </c>
      <c r="L169" s="70"/>
      <c r="M169" s="114"/>
      <c r="N169" s="60"/>
      <c r="O169" s="115"/>
      <c r="P169" s="60">
        <f t="shared" si="33"/>
        <v>7.5499999999999812</v>
      </c>
      <c r="Q169" s="115">
        <f t="shared" si="26"/>
        <v>2.9111600000106574</v>
      </c>
      <c r="R169" s="60">
        <f t="shared" si="34"/>
        <v>7.5499999999999812</v>
      </c>
      <c r="S169" s="115">
        <f t="shared" si="27"/>
        <v>2.000000000013888</v>
      </c>
      <c r="T169" s="60"/>
      <c r="U169" s="115"/>
      <c r="V169" s="60"/>
      <c r="W169" s="115"/>
      <c r="X169" s="60"/>
      <c r="Y169" s="115"/>
      <c r="Z169" s="60"/>
      <c r="AA169" s="115"/>
      <c r="AB169" s="60"/>
      <c r="AC169" s="115"/>
      <c r="AD169" s="60"/>
      <c r="AE169" s="115"/>
      <c r="AF169" s="60"/>
      <c r="AG169" s="115"/>
      <c r="AH169" s="60"/>
      <c r="AI169" s="115"/>
      <c r="AJ169" s="60"/>
      <c r="AK169" s="115"/>
      <c r="AL169" s="60"/>
      <c r="AM169" s="115"/>
      <c r="AN169" s="196"/>
      <c r="AO169" s="117"/>
      <c r="AP169" s="196"/>
      <c r="AQ169" s="117"/>
      <c r="AR169" s="196"/>
      <c r="AS169" s="117"/>
      <c r="AT169" s="196"/>
      <c r="AU169" s="117"/>
      <c r="AV169" s="196"/>
      <c r="AW169" s="117"/>
      <c r="AX169" s="196"/>
      <c r="AY169" s="117"/>
      <c r="AZ169" s="196"/>
      <c r="BA169" s="117"/>
      <c r="BB169" s="196"/>
      <c r="BC169" s="117"/>
      <c r="BD169" s="196"/>
      <c r="BE169" s="117"/>
      <c r="BF169" s="196"/>
      <c r="BG169" s="117"/>
      <c r="BH169" s="196"/>
      <c r="BI169" s="117"/>
      <c r="BJ169" s="196"/>
      <c r="BK169" s="117"/>
      <c r="BL169" s="196"/>
      <c r="BM169" s="117"/>
      <c r="BN169" s="196"/>
      <c r="BO169" s="117"/>
      <c r="BP169" s="196"/>
      <c r="BQ169" s="117"/>
      <c r="BR169" s="196"/>
      <c r="BS169" s="117"/>
      <c r="BT169" s="196"/>
      <c r="BU169" s="117"/>
      <c r="BV169" s="196"/>
      <c r="BW169" s="117"/>
      <c r="BX169" s="196"/>
      <c r="BY169" s="117"/>
      <c r="BZ169" s="196"/>
      <c r="CA169" s="117"/>
      <c r="CB169" s="196"/>
      <c r="CC169" s="117"/>
      <c r="CD169" s="196"/>
      <c r="CE169" s="117"/>
      <c r="CF169" s="196"/>
      <c r="CG169" s="117"/>
      <c r="CH169" s="196"/>
      <c r="CI169" s="117"/>
      <c r="CJ169" s="196"/>
      <c r="CK169" s="117"/>
      <c r="CL169" s="196"/>
      <c r="CM169" s="117"/>
      <c r="CN169" s="196"/>
      <c r="CO169" s="117"/>
      <c r="CP169" s="196"/>
      <c r="CQ169" s="117"/>
      <c r="CR169" s="196"/>
      <c r="CS169" s="117"/>
      <c r="CT169" s="196"/>
      <c r="CU169" s="117"/>
      <c r="CV169" s="196"/>
      <c r="CW169" s="117"/>
      <c r="CX169" s="196"/>
      <c r="CY169" s="117"/>
      <c r="CZ169" s="196"/>
      <c r="DA169" s="117"/>
      <c r="DB169" s="196"/>
      <c r="DC169" s="117"/>
      <c r="DD169" s="196"/>
      <c r="DE169" s="117"/>
      <c r="DF169" s="196"/>
      <c r="DG169" s="117"/>
      <c r="DH169" s="196"/>
      <c r="DI169" s="117"/>
      <c r="DJ169" s="196"/>
      <c r="DK169" s="117"/>
      <c r="DL169" s="196"/>
      <c r="DM169" s="117"/>
      <c r="DN169" s="196"/>
      <c r="DO169" s="117"/>
      <c r="DP169" s="196"/>
      <c r="DQ169" s="117"/>
      <c r="DR169" s="196"/>
      <c r="DS169" s="117"/>
      <c r="DT169" s="196"/>
      <c r="DU169" s="117"/>
      <c r="DV169" s="196"/>
      <c r="DW169" s="117"/>
      <c r="DX169" s="196"/>
      <c r="DY169" s="117"/>
      <c r="DZ169" s="196"/>
      <c r="EA169" s="117"/>
      <c r="EB169" s="196"/>
      <c r="EC169" s="117"/>
      <c r="ED169" s="196"/>
      <c r="EE169" s="117"/>
      <c r="EF169" s="196"/>
      <c r="EG169" s="117"/>
      <c r="EH169" s="196"/>
      <c r="EI169" s="117"/>
      <c r="EL169" s="3" t="e">
        <f t="shared" si="30"/>
        <v>#N/A</v>
      </c>
      <c r="EM169" s="10" t="e">
        <f t="shared" si="31"/>
        <v>#N/A</v>
      </c>
      <c r="EO169" s="12">
        <f t="shared" si="28"/>
        <v>0</v>
      </c>
      <c r="EP169" s="10">
        <f t="shared" si="29"/>
        <v>0</v>
      </c>
    </row>
    <row r="170" spans="11:146" x14ac:dyDescent="0.25">
      <c r="K170" s="5">
        <f t="shared" si="32"/>
        <v>153</v>
      </c>
      <c r="L170" s="70"/>
      <c r="M170" s="114"/>
      <c r="N170" s="60"/>
      <c r="O170" s="115"/>
      <c r="P170" s="60">
        <f t="shared" si="33"/>
        <v>7.599999999999981</v>
      </c>
      <c r="Q170" s="115">
        <f t="shared" si="26"/>
        <v>2.9111600000106574</v>
      </c>
      <c r="R170" s="60">
        <f t="shared" si="34"/>
        <v>7.599999999999981</v>
      </c>
      <c r="S170" s="115">
        <f t="shared" si="27"/>
        <v>2.000000000013888</v>
      </c>
      <c r="T170" s="60"/>
      <c r="U170" s="115"/>
      <c r="V170" s="60"/>
      <c r="W170" s="115"/>
      <c r="X170" s="60"/>
      <c r="Y170" s="115"/>
      <c r="Z170" s="60"/>
      <c r="AA170" s="115"/>
      <c r="AB170" s="60"/>
      <c r="AC170" s="115"/>
      <c r="AD170" s="60"/>
      <c r="AE170" s="115"/>
      <c r="AF170" s="60"/>
      <c r="AG170" s="115"/>
      <c r="AH170" s="60"/>
      <c r="AI170" s="115"/>
      <c r="AJ170" s="60"/>
      <c r="AK170" s="115"/>
      <c r="AL170" s="60"/>
      <c r="AM170" s="115"/>
      <c r="AN170" s="196"/>
      <c r="AO170" s="117"/>
      <c r="AP170" s="196"/>
      <c r="AQ170" s="117"/>
      <c r="AR170" s="196"/>
      <c r="AS170" s="117"/>
      <c r="AT170" s="196"/>
      <c r="AU170" s="117"/>
      <c r="AV170" s="196"/>
      <c r="AW170" s="117"/>
      <c r="AX170" s="196"/>
      <c r="AY170" s="117"/>
      <c r="AZ170" s="196"/>
      <c r="BA170" s="117"/>
      <c r="BB170" s="196"/>
      <c r="BC170" s="117"/>
      <c r="BD170" s="196"/>
      <c r="BE170" s="117"/>
      <c r="BF170" s="196"/>
      <c r="BG170" s="117"/>
      <c r="BH170" s="196"/>
      <c r="BI170" s="117"/>
      <c r="BJ170" s="196"/>
      <c r="BK170" s="117"/>
      <c r="BL170" s="196"/>
      <c r="BM170" s="117"/>
      <c r="BN170" s="196"/>
      <c r="BO170" s="117"/>
      <c r="BP170" s="196"/>
      <c r="BQ170" s="117"/>
      <c r="BR170" s="196"/>
      <c r="BS170" s="117"/>
      <c r="BT170" s="196"/>
      <c r="BU170" s="117"/>
      <c r="BV170" s="196"/>
      <c r="BW170" s="117"/>
      <c r="BX170" s="196"/>
      <c r="BY170" s="117"/>
      <c r="BZ170" s="196"/>
      <c r="CA170" s="117"/>
      <c r="CB170" s="196"/>
      <c r="CC170" s="117"/>
      <c r="CD170" s="196"/>
      <c r="CE170" s="117"/>
      <c r="CF170" s="196"/>
      <c r="CG170" s="117"/>
      <c r="CH170" s="196"/>
      <c r="CI170" s="117"/>
      <c r="CJ170" s="196"/>
      <c r="CK170" s="117"/>
      <c r="CL170" s="196"/>
      <c r="CM170" s="117"/>
      <c r="CN170" s="196"/>
      <c r="CO170" s="117"/>
      <c r="CP170" s="196"/>
      <c r="CQ170" s="117"/>
      <c r="CR170" s="196"/>
      <c r="CS170" s="117"/>
      <c r="CT170" s="196"/>
      <c r="CU170" s="117"/>
      <c r="CV170" s="196"/>
      <c r="CW170" s="117"/>
      <c r="CX170" s="196"/>
      <c r="CY170" s="117"/>
      <c r="CZ170" s="196"/>
      <c r="DA170" s="117"/>
      <c r="DB170" s="196"/>
      <c r="DC170" s="117"/>
      <c r="DD170" s="196"/>
      <c r="DE170" s="117"/>
      <c r="DF170" s="196"/>
      <c r="DG170" s="117"/>
      <c r="DH170" s="196"/>
      <c r="DI170" s="117"/>
      <c r="DJ170" s="196"/>
      <c r="DK170" s="117"/>
      <c r="DL170" s="196"/>
      <c r="DM170" s="117"/>
      <c r="DN170" s="196"/>
      <c r="DO170" s="117"/>
      <c r="DP170" s="196"/>
      <c r="DQ170" s="117"/>
      <c r="DR170" s="196"/>
      <c r="DS170" s="117"/>
      <c r="DT170" s="196"/>
      <c r="DU170" s="117"/>
      <c r="DV170" s="196"/>
      <c r="DW170" s="117"/>
      <c r="DX170" s="196"/>
      <c r="DY170" s="117"/>
      <c r="DZ170" s="196"/>
      <c r="EA170" s="117"/>
      <c r="EB170" s="196"/>
      <c r="EC170" s="117"/>
      <c r="ED170" s="196"/>
      <c r="EE170" s="117"/>
      <c r="EF170" s="196"/>
      <c r="EG170" s="117"/>
      <c r="EH170" s="196"/>
      <c r="EI170" s="117"/>
      <c r="EL170" s="3" t="e">
        <f t="shared" si="30"/>
        <v>#N/A</v>
      </c>
      <c r="EM170" s="10" t="e">
        <f t="shared" si="31"/>
        <v>#N/A</v>
      </c>
      <c r="EO170" s="12">
        <f t="shared" si="28"/>
        <v>0</v>
      </c>
      <c r="EP170" s="10">
        <f t="shared" si="29"/>
        <v>0</v>
      </c>
    </row>
    <row r="171" spans="11:146" x14ac:dyDescent="0.25">
      <c r="K171" s="5">
        <f t="shared" si="32"/>
        <v>154</v>
      </c>
      <c r="L171" s="70"/>
      <c r="M171" s="114"/>
      <c r="N171" s="60"/>
      <c r="O171" s="115"/>
      <c r="P171" s="60">
        <f t="shared" si="33"/>
        <v>7.6499999999999808</v>
      </c>
      <c r="Q171" s="115">
        <f t="shared" si="26"/>
        <v>2.9111600000106574</v>
      </c>
      <c r="R171" s="60">
        <f t="shared" si="34"/>
        <v>7.6499999999999808</v>
      </c>
      <c r="S171" s="115">
        <f t="shared" si="27"/>
        <v>2.000000000013888</v>
      </c>
      <c r="T171" s="60"/>
      <c r="U171" s="115"/>
      <c r="V171" s="60"/>
      <c r="W171" s="115"/>
      <c r="X171" s="60"/>
      <c r="Y171" s="115"/>
      <c r="Z171" s="60"/>
      <c r="AA171" s="115"/>
      <c r="AB171" s="60"/>
      <c r="AC171" s="115"/>
      <c r="AD171" s="60"/>
      <c r="AE171" s="115"/>
      <c r="AF171" s="60"/>
      <c r="AG171" s="115"/>
      <c r="AH171" s="60"/>
      <c r="AI171" s="115"/>
      <c r="AJ171" s="60"/>
      <c r="AK171" s="115"/>
      <c r="AL171" s="60"/>
      <c r="AM171" s="115"/>
      <c r="AN171" s="196"/>
      <c r="AO171" s="117"/>
      <c r="AP171" s="196"/>
      <c r="AQ171" s="117"/>
      <c r="AR171" s="196"/>
      <c r="AS171" s="117"/>
      <c r="AT171" s="196"/>
      <c r="AU171" s="117"/>
      <c r="AV171" s="196"/>
      <c r="AW171" s="117"/>
      <c r="AX171" s="196"/>
      <c r="AY171" s="117"/>
      <c r="AZ171" s="196"/>
      <c r="BA171" s="117"/>
      <c r="BB171" s="196"/>
      <c r="BC171" s="117"/>
      <c r="BD171" s="196"/>
      <c r="BE171" s="117"/>
      <c r="BF171" s="196"/>
      <c r="BG171" s="117"/>
      <c r="BH171" s="196"/>
      <c r="BI171" s="117"/>
      <c r="BJ171" s="196"/>
      <c r="BK171" s="117"/>
      <c r="BL171" s="196"/>
      <c r="BM171" s="117"/>
      <c r="BN171" s="196"/>
      <c r="BO171" s="117"/>
      <c r="BP171" s="196"/>
      <c r="BQ171" s="117"/>
      <c r="BR171" s="196"/>
      <c r="BS171" s="117"/>
      <c r="BT171" s="196"/>
      <c r="BU171" s="117"/>
      <c r="BV171" s="196"/>
      <c r="BW171" s="117"/>
      <c r="BX171" s="196"/>
      <c r="BY171" s="117"/>
      <c r="BZ171" s="196"/>
      <c r="CA171" s="117"/>
      <c r="CB171" s="196"/>
      <c r="CC171" s="117"/>
      <c r="CD171" s="196"/>
      <c r="CE171" s="117"/>
      <c r="CF171" s="196"/>
      <c r="CG171" s="117"/>
      <c r="CH171" s="196"/>
      <c r="CI171" s="117"/>
      <c r="CJ171" s="196"/>
      <c r="CK171" s="117"/>
      <c r="CL171" s="196"/>
      <c r="CM171" s="117"/>
      <c r="CN171" s="196"/>
      <c r="CO171" s="117"/>
      <c r="CP171" s="196"/>
      <c r="CQ171" s="117"/>
      <c r="CR171" s="196"/>
      <c r="CS171" s="117"/>
      <c r="CT171" s="196"/>
      <c r="CU171" s="117"/>
      <c r="CV171" s="196"/>
      <c r="CW171" s="117"/>
      <c r="CX171" s="196"/>
      <c r="CY171" s="117"/>
      <c r="CZ171" s="196"/>
      <c r="DA171" s="117"/>
      <c r="DB171" s="196"/>
      <c r="DC171" s="117"/>
      <c r="DD171" s="196"/>
      <c r="DE171" s="117"/>
      <c r="DF171" s="196"/>
      <c r="DG171" s="117"/>
      <c r="DH171" s="196"/>
      <c r="DI171" s="117"/>
      <c r="DJ171" s="196"/>
      <c r="DK171" s="117"/>
      <c r="DL171" s="196"/>
      <c r="DM171" s="117"/>
      <c r="DN171" s="196"/>
      <c r="DO171" s="117"/>
      <c r="DP171" s="196"/>
      <c r="DQ171" s="117"/>
      <c r="DR171" s="196"/>
      <c r="DS171" s="117"/>
      <c r="DT171" s="196"/>
      <c r="DU171" s="117"/>
      <c r="DV171" s="196"/>
      <c r="DW171" s="117"/>
      <c r="DX171" s="196"/>
      <c r="DY171" s="117"/>
      <c r="DZ171" s="196"/>
      <c r="EA171" s="117"/>
      <c r="EB171" s="196"/>
      <c r="EC171" s="117"/>
      <c r="ED171" s="196"/>
      <c r="EE171" s="117"/>
      <c r="EF171" s="196"/>
      <c r="EG171" s="117"/>
      <c r="EH171" s="196"/>
      <c r="EI171" s="117"/>
      <c r="EL171" s="3" t="e">
        <f t="shared" si="30"/>
        <v>#N/A</v>
      </c>
      <c r="EM171" s="10" t="e">
        <f t="shared" si="31"/>
        <v>#N/A</v>
      </c>
      <c r="EO171" s="12">
        <f t="shared" si="28"/>
        <v>0</v>
      </c>
      <c r="EP171" s="10">
        <f t="shared" si="29"/>
        <v>0</v>
      </c>
    </row>
    <row r="172" spans="11:146" x14ac:dyDescent="0.25">
      <c r="K172" s="5">
        <f t="shared" si="32"/>
        <v>155</v>
      </c>
      <c r="L172" s="70"/>
      <c r="M172" s="114"/>
      <c r="N172" s="60"/>
      <c r="O172" s="115"/>
      <c r="P172" s="60">
        <f t="shared" si="33"/>
        <v>7.6999999999999806</v>
      </c>
      <c r="Q172" s="115">
        <f t="shared" si="26"/>
        <v>2.9111600000106574</v>
      </c>
      <c r="R172" s="60">
        <f t="shared" si="34"/>
        <v>7.6999999999999806</v>
      </c>
      <c r="S172" s="115">
        <f t="shared" si="27"/>
        <v>2.000000000013888</v>
      </c>
      <c r="T172" s="60"/>
      <c r="U172" s="115"/>
      <c r="V172" s="60"/>
      <c r="W172" s="115"/>
      <c r="X172" s="60"/>
      <c r="Y172" s="115"/>
      <c r="Z172" s="60"/>
      <c r="AA172" s="115"/>
      <c r="AB172" s="60"/>
      <c r="AC172" s="115"/>
      <c r="AD172" s="60"/>
      <c r="AE172" s="115"/>
      <c r="AF172" s="60"/>
      <c r="AG172" s="115"/>
      <c r="AH172" s="60"/>
      <c r="AI172" s="115"/>
      <c r="AJ172" s="60"/>
      <c r="AK172" s="115"/>
      <c r="AL172" s="60"/>
      <c r="AM172" s="115"/>
      <c r="AN172" s="196"/>
      <c r="AO172" s="117"/>
      <c r="AP172" s="196"/>
      <c r="AQ172" s="117"/>
      <c r="AR172" s="196"/>
      <c r="AS172" s="117"/>
      <c r="AT172" s="196"/>
      <c r="AU172" s="117"/>
      <c r="AV172" s="196"/>
      <c r="AW172" s="117"/>
      <c r="AX172" s="196"/>
      <c r="AY172" s="117"/>
      <c r="AZ172" s="196"/>
      <c r="BA172" s="117"/>
      <c r="BB172" s="196"/>
      <c r="BC172" s="117"/>
      <c r="BD172" s="196"/>
      <c r="BE172" s="117"/>
      <c r="BF172" s="196"/>
      <c r="BG172" s="117"/>
      <c r="BH172" s="196"/>
      <c r="BI172" s="117"/>
      <c r="BJ172" s="196"/>
      <c r="BK172" s="117"/>
      <c r="BL172" s="196"/>
      <c r="BM172" s="117"/>
      <c r="BN172" s="196"/>
      <c r="BO172" s="117"/>
      <c r="BP172" s="196"/>
      <c r="BQ172" s="117"/>
      <c r="BR172" s="196"/>
      <c r="BS172" s="117"/>
      <c r="BT172" s="196"/>
      <c r="BU172" s="117"/>
      <c r="BV172" s="196"/>
      <c r="BW172" s="117"/>
      <c r="BX172" s="196"/>
      <c r="BY172" s="117"/>
      <c r="BZ172" s="196"/>
      <c r="CA172" s="117"/>
      <c r="CB172" s="196"/>
      <c r="CC172" s="117"/>
      <c r="CD172" s="196"/>
      <c r="CE172" s="117"/>
      <c r="CF172" s="196"/>
      <c r="CG172" s="117"/>
      <c r="CH172" s="196"/>
      <c r="CI172" s="117"/>
      <c r="CJ172" s="196"/>
      <c r="CK172" s="117"/>
      <c r="CL172" s="196"/>
      <c r="CM172" s="117"/>
      <c r="CN172" s="196"/>
      <c r="CO172" s="117"/>
      <c r="CP172" s="196"/>
      <c r="CQ172" s="117"/>
      <c r="CR172" s="196"/>
      <c r="CS172" s="117"/>
      <c r="CT172" s="196"/>
      <c r="CU172" s="117"/>
      <c r="CV172" s="196"/>
      <c r="CW172" s="117"/>
      <c r="CX172" s="196"/>
      <c r="CY172" s="117"/>
      <c r="CZ172" s="196"/>
      <c r="DA172" s="117"/>
      <c r="DB172" s="196"/>
      <c r="DC172" s="117"/>
      <c r="DD172" s="196"/>
      <c r="DE172" s="117"/>
      <c r="DF172" s="196"/>
      <c r="DG172" s="117"/>
      <c r="DH172" s="196"/>
      <c r="DI172" s="117"/>
      <c r="DJ172" s="196"/>
      <c r="DK172" s="117"/>
      <c r="DL172" s="196"/>
      <c r="DM172" s="117"/>
      <c r="DN172" s="196"/>
      <c r="DO172" s="117"/>
      <c r="DP172" s="196"/>
      <c r="DQ172" s="117"/>
      <c r="DR172" s="196"/>
      <c r="DS172" s="117"/>
      <c r="DT172" s="196"/>
      <c r="DU172" s="117"/>
      <c r="DV172" s="196"/>
      <c r="DW172" s="117"/>
      <c r="DX172" s="196"/>
      <c r="DY172" s="117"/>
      <c r="DZ172" s="196"/>
      <c r="EA172" s="117"/>
      <c r="EB172" s="196"/>
      <c r="EC172" s="117"/>
      <c r="ED172" s="196"/>
      <c r="EE172" s="117"/>
      <c r="EF172" s="196"/>
      <c r="EG172" s="117"/>
      <c r="EH172" s="196"/>
      <c r="EI172" s="117"/>
      <c r="EL172" s="3" t="e">
        <f t="shared" si="30"/>
        <v>#N/A</v>
      </c>
      <c r="EM172" s="10" t="e">
        <f t="shared" si="31"/>
        <v>#N/A</v>
      </c>
      <c r="EO172" s="12">
        <f t="shared" si="28"/>
        <v>0</v>
      </c>
      <c r="EP172" s="10">
        <f t="shared" si="29"/>
        <v>0</v>
      </c>
    </row>
    <row r="173" spans="11:146" x14ac:dyDescent="0.25">
      <c r="K173" s="5">
        <f t="shared" si="32"/>
        <v>156</v>
      </c>
      <c r="L173" s="70"/>
      <c r="M173" s="114"/>
      <c r="N173" s="60"/>
      <c r="O173" s="115"/>
      <c r="P173" s="60">
        <f t="shared" si="33"/>
        <v>7.7499999999999805</v>
      </c>
      <c r="Q173" s="115">
        <f t="shared" si="26"/>
        <v>2.9111600000106574</v>
      </c>
      <c r="R173" s="60">
        <f t="shared" si="34"/>
        <v>7.7499999999999805</v>
      </c>
      <c r="S173" s="115">
        <f t="shared" si="27"/>
        <v>2.000000000013888</v>
      </c>
      <c r="T173" s="60"/>
      <c r="U173" s="115"/>
      <c r="V173" s="60"/>
      <c r="W173" s="115"/>
      <c r="X173" s="60"/>
      <c r="Y173" s="115"/>
      <c r="Z173" s="60"/>
      <c r="AA173" s="115"/>
      <c r="AB173" s="60"/>
      <c r="AC173" s="115"/>
      <c r="AD173" s="60"/>
      <c r="AE173" s="115"/>
      <c r="AF173" s="60"/>
      <c r="AG173" s="115"/>
      <c r="AH173" s="60"/>
      <c r="AI173" s="115"/>
      <c r="AJ173" s="60"/>
      <c r="AK173" s="115"/>
      <c r="AL173" s="60"/>
      <c r="AM173" s="115"/>
      <c r="AN173" s="196"/>
      <c r="AO173" s="117"/>
      <c r="AP173" s="196"/>
      <c r="AQ173" s="117"/>
      <c r="AR173" s="196"/>
      <c r="AS173" s="117"/>
      <c r="AT173" s="196"/>
      <c r="AU173" s="117"/>
      <c r="AV173" s="196"/>
      <c r="AW173" s="117"/>
      <c r="AX173" s="196"/>
      <c r="AY173" s="117"/>
      <c r="AZ173" s="196"/>
      <c r="BA173" s="117"/>
      <c r="BB173" s="196"/>
      <c r="BC173" s="117"/>
      <c r="BD173" s="196"/>
      <c r="BE173" s="117"/>
      <c r="BF173" s="196"/>
      <c r="BG173" s="117"/>
      <c r="BH173" s="196"/>
      <c r="BI173" s="117"/>
      <c r="BJ173" s="196"/>
      <c r="BK173" s="117"/>
      <c r="BL173" s="196"/>
      <c r="BM173" s="117"/>
      <c r="BN173" s="196"/>
      <c r="BO173" s="117"/>
      <c r="BP173" s="196"/>
      <c r="BQ173" s="117"/>
      <c r="BR173" s="196"/>
      <c r="BS173" s="117"/>
      <c r="BT173" s="196"/>
      <c r="BU173" s="117"/>
      <c r="BV173" s="196"/>
      <c r="BW173" s="117"/>
      <c r="BX173" s="196"/>
      <c r="BY173" s="117"/>
      <c r="BZ173" s="196"/>
      <c r="CA173" s="117"/>
      <c r="CB173" s="196"/>
      <c r="CC173" s="117"/>
      <c r="CD173" s="196"/>
      <c r="CE173" s="117"/>
      <c r="CF173" s="196"/>
      <c r="CG173" s="117"/>
      <c r="CH173" s="196"/>
      <c r="CI173" s="117"/>
      <c r="CJ173" s="196"/>
      <c r="CK173" s="117"/>
      <c r="CL173" s="196"/>
      <c r="CM173" s="117"/>
      <c r="CN173" s="196"/>
      <c r="CO173" s="117"/>
      <c r="CP173" s="196"/>
      <c r="CQ173" s="117"/>
      <c r="CR173" s="196"/>
      <c r="CS173" s="117"/>
      <c r="CT173" s="196"/>
      <c r="CU173" s="117"/>
      <c r="CV173" s="196"/>
      <c r="CW173" s="117"/>
      <c r="CX173" s="196"/>
      <c r="CY173" s="117"/>
      <c r="CZ173" s="196"/>
      <c r="DA173" s="117"/>
      <c r="DB173" s="196"/>
      <c r="DC173" s="117"/>
      <c r="DD173" s="196"/>
      <c r="DE173" s="117"/>
      <c r="DF173" s="196"/>
      <c r="DG173" s="117"/>
      <c r="DH173" s="196"/>
      <c r="DI173" s="117"/>
      <c r="DJ173" s="196"/>
      <c r="DK173" s="117"/>
      <c r="DL173" s="196"/>
      <c r="DM173" s="117"/>
      <c r="DN173" s="196"/>
      <c r="DO173" s="117"/>
      <c r="DP173" s="196"/>
      <c r="DQ173" s="117"/>
      <c r="DR173" s="196"/>
      <c r="DS173" s="117"/>
      <c r="DT173" s="196"/>
      <c r="DU173" s="117"/>
      <c r="DV173" s="196"/>
      <c r="DW173" s="117"/>
      <c r="DX173" s="196"/>
      <c r="DY173" s="117"/>
      <c r="DZ173" s="196"/>
      <c r="EA173" s="117"/>
      <c r="EB173" s="196"/>
      <c r="EC173" s="117"/>
      <c r="ED173" s="196"/>
      <c r="EE173" s="117"/>
      <c r="EF173" s="196"/>
      <c r="EG173" s="117"/>
      <c r="EH173" s="196"/>
      <c r="EI173" s="117"/>
      <c r="EL173" s="3" t="e">
        <f t="shared" si="30"/>
        <v>#N/A</v>
      </c>
      <c r="EM173" s="10" t="e">
        <f t="shared" si="31"/>
        <v>#N/A</v>
      </c>
      <c r="EO173" s="12">
        <f t="shared" si="28"/>
        <v>0</v>
      </c>
      <c r="EP173" s="10">
        <f t="shared" si="29"/>
        <v>0</v>
      </c>
    </row>
    <row r="174" spans="11:146" x14ac:dyDescent="0.25">
      <c r="K174" s="5">
        <f t="shared" si="32"/>
        <v>157</v>
      </c>
      <c r="L174" s="70"/>
      <c r="M174" s="114"/>
      <c r="N174" s="60"/>
      <c r="O174" s="115"/>
      <c r="P174" s="60">
        <f t="shared" si="33"/>
        <v>7.7999999999999803</v>
      </c>
      <c r="Q174" s="115">
        <f t="shared" si="26"/>
        <v>2.9111600000106574</v>
      </c>
      <c r="R174" s="60">
        <f t="shared" si="34"/>
        <v>7.7999999999999803</v>
      </c>
      <c r="S174" s="115">
        <f t="shared" si="27"/>
        <v>2.000000000013888</v>
      </c>
      <c r="T174" s="60"/>
      <c r="U174" s="115"/>
      <c r="V174" s="60"/>
      <c r="W174" s="115"/>
      <c r="X174" s="60"/>
      <c r="Y174" s="115"/>
      <c r="Z174" s="60"/>
      <c r="AA174" s="115"/>
      <c r="AB174" s="60"/>
      <c r="AC174" s="115"/>
      <c r="AD174" s="60"/>
      <c r="AE174" s="115"/>
      <c r="AF174" s="60"/>
      <c r="AG174" s="115"/>
      <c r="AH174" s="60"/>
      <c r="AI174" s="115"/>
      <c r="AJ174" s="60"/>
      <c r="AK174" s="115"/>
      <c r="AL174" s="60"/>
      <c r="AM174" s="115"/>
      <c r="AN174" s="196"/>
      <c r="AO174" s="117"/>
      <c r="AP174" s="196"/>
      <c r="AQ174" s="117"/>
      <c r="AR174" s="196"/>
      <c r="AS174" s="117"/>
      <c r="AT174" s="196"/>
      <c r="AU174" s="117"/>
      <c r="AV174" s="196"/>
      <c r="AW174" s="117"/>
      <c r="AX174" s="196"/>
      <c r="AY174" s="117"/>
      <c r="AZ174" s="196"/>
      <c r="BA174" s="117"/>
      <c r="BB174" s="196"/>
      <c r="BC174" s="117"/>
      <c r="BD174" s="196"/>
      <c r="BE174" s="117"/>
      <c r="BF174" s="196"/>
      <c r="BG174" s="117"/>
      <c r="BH174" s="196"/>
      <c r="BI174" s="117"/>
      <c r="BJ174" s="196"/>
      <c r="BK174" s="117"/>
      <c r="BL174" s="196"/>
      <c r="BM174" s="117"/>
      <c r="BN174" s="196"/>
      <c r="BO174" s="117"/>
      <c r="BP174" s="196"/>
      <c r="BQ174" s="117"/>
      <c r="BR174" s="196"/>
      <c r="BS174" s="117"/>
      <c r="BT174" s="196"/>
      <c r="BU174" s="117"/>
      <c r="BV174" s="196"/>
      <c r="BW174" s="117"/>
      <c r="BX174" s="196"/>
      <c r="BY174" s="117"/>
      <c r="BZ174" s="196"/>
      <c r="CA174" s="117"/>
      <c r="CB174" s="196"/>
      <c r="CC174" s="117"/>
      <c r="CD174" s="196"/>
      <c r="CE174" s="117"/>
      <c r="CF174" s="196"/>
      <c r="CG174" s="117"/>
      <c r="CH174" s="196"/>
      <c r="CI174" s="117"/>
      <c r="CJ174" s="196"/>
      <c r="CK174" s="117"/>
      <c r="CL174" s="196"/>
      <c r="CM174" s="117"/>
      <c r="CN174" s="196"/>
      <c r="CO174" s="117"/>
      <c r="CP174" s="196"/>
      <c r="CQ174" s="117"/>
      <c r="CR174" s="196"/>
      <c r="CS174" s="117"/>
      <c r="CT174" s="196"/>
      <c r="CU174" s="117"/>
      <c r="CV174" s="196"/>
      <c r="CW174" s="117"/>
      <c r="CX174" s="196"/>
      <c r="CY174" s="117"/>
      <c r="CZ174" s="196"/>
      <c r="DA174" s="117"/>
      <c r="DB174" s="196"/>
      <c r="DC174" s="117"/>
      <c r="DD174" s="196"/>
      <c r="DE174" s="117"/>
      <c r="DF174" s="196"/>
      <c r="DG174" s="117"/>
      <c r="DH174" s="196"/>
      <c r="DI174" s="117"/>
      <c r="DJ174" s="196"/>
      <c r="DK174" s="117"/>
      <c r="DL174" s="196"/>
      <c r="DM174" s="117"/>
      <c r="DN174" s="196"/>
      <c r="DO174" s="117"/>
      <c r="DP174" s="196"/>
      <c r="DQ174" s="117"/>
      <c r="DR174" s="196"/>
      <c r="DS174" s="117"/>
      <c r="DT174" s="196"/>
      <c r="DU174" s="117"/>
      <c r="DV174" s="196"/>
      <c r="DW174" s="117"/>
      <c r="DX174" s="196"/>
      <c r="DY174" s="117"/>
      <c r="DZ174" s="196"/>
      <c r="EA174" s="117"/>
      <c r="EB174" s="196"/>
      <c r="EC174" s="117"/>
      <c r="ED174" s="196"/>
      <c r="EE174" s="117"/>
      <c r="EF174" s="196"/>
      <c r="EG174" s="117"/>
      <c r="EH174" s="196"/>
      <c r="EI174" s="117"/>
      <c r="EL174" s="3" t="e">
        <f t="shared" si="30"/>
        <v>#N/A</v>
      </c>
      <c r="EM174" s="10" t="e">
        <f t="shared" si="31"/>
        <v>#N/A</v>
      </c>
      <c r="EO174" s="12">
        <f t="shared" si="28"/>
        <v>0</v>
      </c>
      <c r="EP174" s="10">
        <f t="shared" si="29"/>
        <v>0</v>
      </c>
    </row>
    <row r="175" spans="11:146" x14ac:dyDescent="0.25">
      <c r="K175" s="5">
        <f t="shared" si="32"/>
        <v>158</v>
      </c>
      <c r="L175" s="70"/>
      <c r="M175" s="114"/>
      <c r="N175" s="60"/>
      <c r="O175" s="115"/>
      <c r="P175" s="60">
        <f t="shared" si="33"/>
        <v>7.8499999999999801</v>
      </c>
      <c r="Q175" s="115">
        <f t="shared" si="26"/>
        <v>2.9111600000106574</v>
      </c>
      <c r="R175" s="60">
        <f t="shared" si="34"/>
        <v>7.8499999999999801</v>
      </c>
      <c r="S175" s="115">
        <f t="shared" si="27"/>
        <v>2.000000000013888</v>
      </c>
      <c r="T175" s="60"/>
      <c r="U175" s="115"/>
      <c r="V175" s="60"/>
      <c r="W175" s="115"/>
      <c r="X175" s="60"/>
      <c r="Y175" s="115"/>
      <c r="Z175" s="60"/>
      <c r="AA175" s="115"/>
      <c r="AB175" s="60"/>
      <c r="AC175" s="115"/>
      <c r="AD175" s="60"/>
      <c r="AE175" s="115"/>
      <c r="AF175" s="60"/>
      <c r="AG175" s="115"/>
      <c r="AH175" s="60"/>
      <c r="AI175" s="115"/>
      <c r="AJ175" s="60"/>
      <c r="AK175" s="115"/>
      <c r="AL175" s="60"/>
      <c r="AM175" s="115"/>
      <c r="AN175" s="196"/>
      <c r="AO175" s="117"/>
      <c r="AP175" s="196"/>
      <c r="AQ175" s="117"/>
      <c r="AR175" s="196"/>
      <c r="AS175" s="117"/>
      <c r="AT175" s="196"/>
      <c r="AU175" s="117"/>
      <c r="AV175" s="196"/>
      <c r="AW175" s="117"/>
      <c r="AX175" s="196"/>
      <c r="AY175" s="117"/>
      <c r="AZ175" s="196"/>
      <c r="BA175" s="117"/>
      <c r="BB175" s="196"/>
      <c r="BC175" s="117"/>
      <c r="BD175" s="196"/>
      <c r="BE175" s="117"/>
      <c r="BF175" s="196"/>
      <c r="BG175" s="117"/>
      <c r="BH175" s="196"/>
      <c r="BI175" s="117"/>
      <c r="BJ175" s="196"/>
      <c r="BK175" s="117"/>
      <c r="BL175" s="196"/>
      <c r="BM175" s="117"/>
      <c r="BN175" s="196"/>
      <c r="BO175" s="117"/>
      <c r="BP175" s="196"/>
      <c r="BQ175" s="117"/>
      <c r="BR175" s="196"/>
      <c r="BS175" s="117"/>
      <c r="BT175" s="196"/>
      <c r="BU175" s="117"/>
      <c r="BV175" s="196"/>
      <c r="BW175" s="117"/>
      <c r="BX175" s="196"/>
      <c r="BY175" s="117"/>
      <c r="BZ175" s="196"/>
      <c r="CA175" s="117"/>
      <c r="CB175" s="196"/>
      <c r="CC175" s="117"/>
      <c r="CD175" s="196"/>
      <c r="CE175" s="117"/>
      <c r="CF175" s="196"/>
      <c r="CG175" s="117"/>
      <c r="CH175" s="196"/>
      <c r="CI175" s="117"/>
      <c r="CJ175" s="196"/>
      <c r="CK175" s="117"/>
      <c r="CL175" s="196"/>
      <c r="CM175" s="117"/>
      <c r="CN175" s="196"/>
      <c r="CO175" s="117"/>
      <c r="CP175" s="196"/>
      <c r="CQ175" s="117"/>
      <c r="CR175" s="196"/>
      <c r="CS175" s="117"/>
      <c r="CT175" s="196"/>
      <c r="CU175" s="117"/>
      <c r="CV175" s="196"/>
      <c r="CW175" s="117"/>
      <c r="CX175" s="196"/>
      <c r="CY175" s="117"/>
      <c r="CZ175" s="196"/>
      <c r="DA175" s="117"/>
      <c r="DB175" s="196"/>
      <c r="DC175" s="117"/>
      <c r="DD175" s="196"/>
      <c r="DE175" s="117"/>
      <c r="DF175" s="196"/>
      <c r="DG175" s="117"/>
      <c r="DH175" s="196"/>
      <c r="DI175" s="117"/>
      <c r="DJ175" s="196"/>
      <c r="DK175" s="117"/>
      <c r="DL175" s="196"/>
      <c r="DM175" s="117"/>
      <c r="DN175" s="196"/>
      <c r="DO175" s="117"/>
      <c r="DP175" s="196"/>
      <c r="DQ175" s="117"/>
      <c r="DR175" s="196"/>
      <c r="DS175" s="117"/>
      <c r="DT175" s="196"/>
      <c r="DU175" s="117"/>
      <c r="DV175" s="196"/>
      <c r="DW175" s="117"/>
      <c r="DX175" s="196"/>
      <c r="DY175" s="117"/>
      <c r="DZ175" s="196"/>
      <c r="EA175" s="117"/>
      <c r="EB175" s="196"/>
      <c r="EC175" s="117"/>
      <c r="ED175" s="196"/>
      <c r="EE175" s="117"/>
      <c r="EF175" s="196"/>
      <c r="EG175" s="117"/>
      <c r="EH175" s="196"/>
      <c r="EI175" s="117"/>
      <c r="EL175" s="3" t="e">
        <f t="shared" si="30"/>
        <v>#N/A</v>
      </c>
      <c r="EM175" s="10" t="e">
        <f t="shared" si="31"/>
        <v>#N/A</v>
      </c>
      <c r="EO175" s="12">
        <f t="shared" si="28"/>
        <v>0</v>
      </c>
      <c r="EP175" s="10">
        <f t="shared" si="29"/>
        <v>0</v>
      </c>
    </row>
    <row r="176" spans="11:146" x14ac:dyDescent="0.25">
      <c r="K176" s="5">
        <f t="shared" si="32"/>
        <v>159</v>
      </c>
      <c r="L176" s="70"/>
      <c r="M176" s="114"/>
      <c r="N176" s="60"/>
      <c r="O176" s="115"/>
      <c r="P176" s="60">
        <f t="shared" si="33"/>
        <v>7.8999999999999799</v>
      </c>
      <c r="Q176" s="115">
        <f t="shared" si="26"/>
        <v>2.9111600000106574</v>
      </c>
      <c r="R176" s="60">
        <f t="shared" si="34"/>
        <v>7.8999999999999799</v>
      </c>
      <c r="S176" s="115">
        <f t="shared" si="27"/>
        <v>2.000000000013888</v>
      </c>
      <c r="T176" s="60"/>
      <c r="U176" s="115"/>
      <c r="V176" s="60"/>
      <c r="W176" s="115"/>
      <c r="X176" s="60"/>
      <c r="Y176" s="115"/>
      <c r="Z176" s="60"/>
      <c r="AA176" s="115"/>
      <c r="AB176" s="60"/>
      <c r="AC176" s="115"/>
      <c r="AD176" s="60"/>
      <c r="AE176" s="115"/>
      <c r="AF176" s="60"/>
      <c r="AG176" s="115"/>
      <c r="AH176" s="60"/>
      <c r="AI176" s="115"/>
      <c r="AJ176" s="60"/>
      <c r="AK176" s="115"/>
      <c r="AL176" s="60"/>
      <c r="AM176" s="115"/>
      <c r="AN176" s="196"/>
      <c r="AO176" s="117"/>
      <c r="AP176" s="196"/>
      <c r="AQ176" s="117"/>
      <c r="AR176" s="196"/>
      <c r="AS176" s="117"/>
      <c r="AT176" s="196"/>
      <c r="AU176" s="117"/>
      <c r="AV176" s="196"/>
      <c r="AW176" s="117"/>
      <c r="AX176" s="196"/>
      <c r="AY176" s="117"/>
      <c r="AZ176" s="196"/>
      <c r="BA176" s="117"/>
      <c r="BB176" s="196"/>
      <c r="BC176" s="117"/>
      <c r="BD176" s="196"/>
      <c r="BE176" s="117"/>
      <c r="BF176" s="196"/>
      <c r="BG176" s="117"/>
      <c r="BH176" s="196"/>
      <c r="BI176" s="117"/>
      <c r="BJ176" s="196"/>
      <c r="BK176" s="117"/>
      <c r="BL176" s="196"/>
      <c r="BM176" s="117"/>
      <c r="BN176" s="196"/>
      <c r="BO176" s="117"/>
      <c r="BP176" s="196"/>
      <c r="BQ176" s="117"/>
      <c r="BR176" s="196"/>
      <c r="BS176" s="117"/>
      <c r="BT176" s="196"/>
      <c r="BU176" s="117"/>
      <c r="BV176" s="196"/>
      <c r="BW176" s="117"/>
      <c r="BX176" s="196"/>
      <c r="BY176" s="117"/>
      <c r="BZ176" s="196"/>
      <c r="CA176" s="117"/>
      <c r="CB176" s="196"/>
      <c r="CC176" s="117"/>
      <c r="CD176" s="196"/>
      <c r="CE176" s="117"/>
      <c r="CF176" s="196"/>
      <c r="CG176" s="117"/>
      <c r="CH176" s="196"/>
      <c r="CI176" s="117"/>
      <c r="CJ176" s="196"/>
      <c r="CK176" s="117"/>
      <c r="CL176" s="196"/>
      <c r="CM176" s="117"/>
      <c r="CN176" s="196"/>
      <c r="CO176" s="117"/>
      <c r="CP176" s="196"/>
      <c r="CQ176" s="117"/>
      <c r="CR176" s="196"/>
      <c r="CS176" s="117"/>
      <c r="CT176" s="196"/>
      <c r="CU176" s="117"/>
      <c r="CV176" s="196"/>
      <c r="CW176" s="117"/>
      <c r="CX176" s="196"/>
      <c r="CY176" s="117"/>
      <c r="CZ176" s="196"/>
      <c r="DA176" s="117"/>
      <c r="DB176" s="196"/>
      <c r="DC176" s="117"/>
      <c r="DD176" s="196"/>
      <c r="DE176" s="117"/>
      <c r="DF176" s="196"/>
      <c r="DG176" s="117"/>
      <c r="DH176" s="196"/>
      <c r="DI176" s="117"/>
      <c r="DJ176" s="196"/>
      <c r="DK176" s="117"/>
      <c r="DL176" s="196"/>
      <c r="DM176" s="117"/>
      <c r="DN176" s="196"/>
      <c r="DO176" s="117"/>
      <c r="DP176" s="196"/>
      <c r="DQ176" s="117"/>
      <c r="DR176" s="196"/>
      <c r="DS176" s="117"/>
      <c r="DT176" s="196"/>
      <c r="DU176" s="117"/>
      <c r="DV176" s="196"/>
      <c r="DW176" s="117"/>
      <c r="DX176" s="196"/>
      <c r="DY176" s="117"/>
      <c r="DZ176" s="196"/>
      <c r="EA176" s="117"/>
      <c r="EB176" s="196"/>
      <c r="EC176" s="117"/>
      <c r="ED176" s="196"/>
      <c r="EE176" s="117"/>
      <c r="EF176" s="196"/>
      <c r="EG176" s="117"/>
      <c r="EH176" s="196"/>
      <c r="EI176" s="117"/>
      <c r="EL176" s="3" t="e">
        <f t="shared" si="30"/>
        <v>#N/A</v>
      </c>
      <c r="EM176" s="10" t="e">
        <f t="shared" si="31"/>
        <v>#N/A</v>
      </c>
      <c r="EO176" s="12">
        <f t="shared" si="28"/>
        <v>0</v>
      </c>
      <c r="EP176" s="10">
        <f t="shared" si="29"/>
        <v>0</v>
      </c>
    </row>
    <row r="177" spans="11:146" x14ac:dyDescent="0.25">
      <c r="K177" s="5">
        <f t="shared" si="32"/>
        <v>160</v>
      </c>
      <c r="L177" s="70"/>
      <c r="M177" s="114"/>
      <c r="N177" s="60"/>
      <c r="O177" s="115"/>
      <c r="P177" s="60">
        <f t="shared" si="33"/>
        <v>7.9499999999999797</v>
      </c>
      <c r="Q177" s="115">
        <f t="shared" si="26"/>
        <v>2.9111600000106574</v>
      </c>
      <c r="R177" s="60">
        <f t="shared" si="34"/>
        <v>7.9499999999999797</v>
      </c>
      <c r="S177" s="115">
        <f t="shared" si="27"/>
        <v>2.000000000013888</v>
      </c>
      <c r="T177" s="60"/>
      <c r="U177" s="115"/>
      <c r="V177" s="60"/>
      <c r="W177" s="115"/>
      <c r="X177" s="60"/>
      <c r="Y177" s="115"/>
      <c r="Z177" s="60"/>
      <c r="AA177" s="115"/>
      <c r="AB177" s="60"/>
      <c r="AC177" s="115"/>
      <c r="AD177" s="60"/>
      <c r="AE177" s="115"/>
      <c r="AF177" s="60"/>
      <c r="AG177" s="115"/>
      <c r="AH177" s="60"/>
      <c r="AI177" s="115"/>
      <c r="AJ177" s="60"/>
      <c r="AK177" s="115"/>
      <c r="AL177" s="60"/>
      <c r="AM177" s="115"/>
      <c r="AN177" s="196"/>
      <c r="AO177" s="117"/>
      <c r="AP177" s="196"/>
      <c r="AQ177" s="117"/>
      <c r="AR177" s="196"/>
      <c r="AS177" s="117"/>
      <c r="AT177" s="196"/>
      <c r="AU177" s="117"/>
      <c r="AV177" s="196"/>
      <c r="AW177" s="117"/>
      <c r="AX177" s="196"/>
      <c r="AY177" s="117"/>
      <c r="AZ177" s="196"/>
      <c r="BA177" s="117"/>
      <c r="BB177" s="196"/>
      <c r="BC177" s="117"/>
      <c r="BD177" s="196"/>
      <c r="BE177" s="117"/>
      <c r="BF177" s="196"/>
      <c r="BG177" s="117"/>
      <c r="BH177" s="196"/>
      <c r="BI177" s="117"/>
      <c r="BJ177" s="196"/>
      <c r="BK177" s="117"/>
      <c r="BL177" s="196"/>
      <c r="BM177" s="117"/>
      <c r="BN177" s="196"/>
      <c r="BO177" s="117"/>
      <c r="BP177" s="196"/>
      <c r="BQ177" s="117"/>
      <c r="BR177" s="196"/>
      <c r="BS177" s="117"/>
      <c r="BT177" s="196"/>
      <c r="BU177" s="117"/>
      <c r="BV177" s="196"/>
      <c r="BW177" s="117"/>
      <c r="BX177" s="196"/>
      <c r="BY177" s="117"/>
      <c r="BZ177" s="196"/>
      <c r="CA177" s="117"/>
      <c r="CB177" s="196"/>
      <c r="CC177" s="117"/>
      <c r="CD177" s="196"/>
      <c r="CE177" s="117"/>
      <c r="CF177" s="196"/>
      <c r="CG177" s="117"/>
      <c r="CH177" s="196"/>
      <c r="CI177" s="117"/>
      <c r="CJ177" s="196"/>
      <c r="CK177" s="117"/>
      <c r="CL177" s="196"/>
      <c r="CM177" s="117"/>
      <c r="CN177" s="196"/>
      <c r="CO177" s="117"/>
      <c r="CP177" s="196"/>
      <c r="CQ177" s="117"/>
      <c r="CR177" s="196"/>
      <c r="CS177" s="117"/>
      <c r="CT177" s="196"/>
      <c r="CU177" s="117"/>
      <c r="CV177" s="196"/>
      <c r="CW177" s="117"/>
      <c r="CX177" s="196"/>
      <c r="CY177" s="117"/>
      <c r="CZ177" s="196"/>
      <c r="DA177" s="117"/>
      <c r="DB177" s="196"/>
      <c r="DC177" s="117"/>
      <c r="DD177" s="196"/>
      <c r="DE177" s="117"/>
      <c r="DF177" s="196"/>
      <c r="DG177" s="117"/>
      <c r="DH177" s="196"/>
      <c r="DI177" s="117"/>
      <c r="DJ177" s="196"/>
      <c r="DK177" s="117"/>
      <c r="DL177" s="196"/>
      <c r="DM177" s="117"/>
      <c r="DN177" s="196"/>
      <c r="DO177" s="117"/>
      <c r="DP177" s="196"/>
      <c r="DQ177" s="117"/>
      <c r="DR177" s="196"/>
      <c r="DS177" s="117"/>
      <c r="DT177" s="196"/>
      <c r="DU177" s="117"/>
      <c r="DV177" s="196"/>
      <c r="DW177" s="117"/>
      <c r="DX177" s="196"/>
      <c r="DY177" s="117"/>
      <c r="DZ177" s="196"/>
      <c r="EA177" s="117"/>
      <c r="EB177" s="196"/>
      <c r="EC177" s="117"/>
      <c r="ED177" s="196"/>
      <c r="EE177" s="117"/>
      <c r="EF177" s="196"/>
      <c r="EG177" s="117"/>
      <c r="EH177" s="196"/>
      <c r="EI177" s="117"/>
      <c r="EL177" s="3" t="e">
        <f t="shared" si="30"/>
        <v>#N/A</v>
      </c>
      <c r="EM177" s="10" t="e">
        <f t="shared" si="31"/>
        <v>#N/A</v>
      </c>
      <c r="EO177" s="12">
        <f t="shared" si="28"/>
        <v>0</v>
      </c>
      <c r="EP177" s="10">
        <f t="shared" si="29"/>
        <v>0</v>
      </c>
    </row>
    <row r="178" spans="11:146" x14ac:dyDescent="0.25">
      <c r="K178" s="5">
        <f t="shared" si="32"/>
        <v>161</v>
      </c>
      <c r="L178" s="70"/>
      <c r="M178" s="114"/>
      <c r="N178" s="60"/>
      <c r="O178" s="115"/>
      <c r="P178" s="60">
        <f t="shared" si="33"/>
        <v>7.9999999999999796</v>
      </c>
      <c r="Q178" s="115">
        <f t="shared" si="26"/>
        <v>2.9111600000106574</v>
      </c>
      <c r="R178" s="60">
        <f t="shared" si="34"/>
        <v>7.9999999999999796</v>
      </c>
      <c r="S178" s="115">
        <f t="shared" si="27"/>
        <v>2.000000000013888</v>
      </c>
      <c r="T178" s="60"/>
      <c r="U178" s="115"/>
      <c r="V178" s="60"/>
      <c r="W178" s="115"/>
      <c r="X178" s="60"/>
      <c r="Y178" s="115"/>
      <c r="Z178" s="60"/>
      <c r="AA178" s="115"/>
      <c r="AB178" s="60"/>
      <c r="AC178" s="115"/>
      <c r="AD178" s="60"/>
      <c r="AE178" s="115"/>
      <c r="AF178" s="60"/>
      <c r="AG178" s="115"/>
      <c r="AH178" s="60"/>
      <c r="AI178" s="115"/>
      <c r="AJ178" s="60"/>
      <c r="AK178" s="115"/>
      <c r="AL178" s="60"/>
      <c r="AM178" s="115"/>
      <c r="AN178" s="196"/>
      <c r="AO178" s="117"/>
      <c r="AP178" s="196"/>
      <c r="AQ178" s="117"/>
      <c r="AR178" s="196"/>
      <c r="AS178" s="117"/>
      <c r="AT178" s="196"/>
      <c r="AU178" s="117"/>
      <c r="AV178" s="196"/>
      <c r="AW178" s="117"/>
      <c r="AX178" s="196"/>
      <c r="AY178" s="117"/>
      <c r="AZ178" s="196"/>
      <c r="BA178" s="117"/>
      <c r="BB178" s="196"/>
      <c r="BC178" s="117"/>
      <c r="BD178" s="196"/>
      <c r="BE178" s="117"/>
      <c r="BF178" s="196"/>
      <c r="BG178" s="117"/>
      <c r="BH178" s="196"/>
      <c r="BI178" s="117"/>
      <c r="BJ178" s="196"/>
      <c r="BK178" s="117"/>
      <c r="BL178" s="196"/>
      <c r="BM178" s="117"/>
      <c r="BN178" s="196"/>
      <c r="BO178" s="117"/>
      <c r="BP178" s="196"/>
      <c r="BQ178" s="117"/>
      <c r="BR178" s="196"/>
      <c r="BS178" s="117"/>
      <c r="BT178" s="196"/>
      <c r="BU178" s="117"/>
      <c r="BV178" s="196"/>
      <c r="BW178" s="117"/>
      <c r="BX178" s="196"/>
      <c r="BY178" s="117"/>
      <c r="BZ178" s="196"/>
      <c r="CA178" s="117"/>
      <c r="CB178" s="196"/>
      <c r="CC178" s="117"/>
      <c r="CD178" s="196"/>
      <c r="CE178" s="117"/>
      <c r="CF178" s="196"/>
      <c r="CG178" s="117"/>
      <c r="CH178" s="196"/>
      <c r="CI178" s="117"/>
      <c r="CJ178" s="196"/>
      <c r="CK178" s="117"/>
      <c r="CL178" s="196"/>
      <c r="CM178" s="117"/>
      <c r="CN178" s="196"/>
      <c r="CO178" s="117"/>
      <c r="CP178" s="196"/>
      <c r="CQ178" s="117"/>
      <c r="CR178" s="196"/>
      <c r="CS178" s="117"/>
      <c r="CT178" s="196"/>
      <c r="CU178" s="117"/>
      <c r="CV178" s="196"/>
      <c r="CW178" s="117"/>
      <c r="CX178" s="196"/>
      <c r="CY178" s="117"/>
      <c r="CZ178" s="196"/>
      <c r="DA178" s="117"/>
      <c r="DB178" s="196"/>
      <c r="DC178" s="117"/>
      <c r="DD178" s="196"/>
      <c r="DE178" s="117"/>
      <c r="DF178" s="196"/>
      <c r="DG178" s="117"/>
      <c r="DH178" s="196"/>
      <c r="DI178" s="117"/>
      <c r="DJ178" s="196"/>
      <c r="DK178" s="117"/>
      <c r="DL178" s="196"/>
      <c r="DM178" s="117"/>
      <c r="DN178" s="196"/>
      <c r="DO178" s="117"/>
      <c r="DP178" s="196"/>
      <c r="DQ178" s="117"/>
      <c r="DR178" s="196"/>
      <c r="DS178" s="117"/>
      <c r="DT178" s="196"/>
      <c r="DU178" s="117"/>
      <c r="DV178" s="196"/>
      <c r="DW178" s="117"/>
      <c r="DX178" s="196"/>
      <c r="DY178" s="117"/>
      <c r="DZ178" s="196"/>
      <c r="EA178" s="117"/>
      <c r="EB178" s="196"/>
      <c r="EC178" s="117"/>
      <c r="ED178" s="196"/>
      <c r="EE178" s="117"/>
      <c r="EF178" s="196"/>
      <c r="EG178" s="117"/>
      <c r="EH178" s="196"/>
      <c r="EI178" s="117"/>
      <c r="EL178" s="3" t="e">
        <f t="shared" si="30"/>
        <v>#N/A</v>
      </c>
      <c r="EM178" s="10" t="e">
        <f t="shared" si="31"/>
        <v>#N/A</v>
      </c>
      <c r="EO178" s="12">
        <f t="shared" si="28"/>
        <v>0</v>
      </c>
      <c r="EP178" s="10">
        <f t="shared" si="29"/>
        <v>0</v>
      </c>
    </row>
    <row r="179" spans="11:146" x14ac:dyDescent="0.25">
      <c r="K179" s="5">
        <f t="shared" si="32"/>
        <v>162</v>
      </c>
      <c r="L179" s="70"/>
      <c r="M179" s="114"/>
      <c r="N179" s="60"/>
      <c r="O179" s="115"/>
      <c r="P179" s="60">
        <f t="shared" si="33"/>
        <v>8.0499999999999794</v>
      </c>
      <c r="Q179" s="115">
        <f t="shared" si="26"/>
        <v>2.9111600000106574</v>
      </c>
      <c r="R179" s="60">
        <f t="shared" si="34"/>
        <v>8.0499999999999794</v>
      </c>
      <c r="S179" s="115">
        <f t="shared" si="27"/>
        <v>2.000000000013888</v>
      </c>
      <c r="T179" s="60"/>
      <c r="U179" s="115"/>
      <c r="V179" s="60"/>
      <c r="W179" s="115"/>
      <c r="X179" s="60"/>
      <c r="Y179" s="115"/>
      <c r="Z179" s="60"/>
      <c r="AA179" s="115"/>
      <c r="AB179" s="60"/>
      <c r="AC179" s="115"/>
      <c r="AD179" s="60"/>
      <c r="AE179" s="115"/>
      <c r="AF179" s="60"/>
      <c r="AG179" s="115"/>
      <c r="AH179" s="60"/>
      <c r="AI179" s="115"/>
      <c r="AJ179" s="60"/>
      <c r="AK179" s="115"/>
      <c r="AL179" s="60"/>
      <c r="AM179" s="115"/>
      <c r="AN179" s="196"/>
      <c r="AO179" s="117"/>
      <c r="AP179" s="196"/>
      <c r="AQ179" s="117"/>
      <c r="AR179" s="196"/>
      <c r="AS179" s="117"/>
      <c r="AT179" s="196"/>
      <c r="AU179" s="117"/>
      <c r="AV179" s="196"/>
      <c r="AW179" s="117"/>
      <c r="AX179" s="196"/>
      <c r="AY179" s="117"/>
      <c r="AZ179" s="196"/>
      <c r="BA179" s="117"/>
      <c r="BB179" s="196"/>
      <c r="BC179" s="117"/>
      <c r="BD179" s="196"/>
      <c r="BE179" s="117"/>
      <c r="BF179" s="196"/>
      <c r="BG179" s="117"/>
      <c r="BH179" s="196"/>
      <c r="BI179" s="117"/>
      <c r="BJ179" s="196"/>
      <c r="BK179" s="117"/>
      <c r="BL179" s="196"/>
      <c r="BM179" s="117"/>
      <c r="BN179" s="196"/>
      <c r="BO179" s="117"/>
      <c r="BP179" s="196"/>
      <c r="BQ179" s="117"/>
      <c r="BR179" s="196"/>
      <c r="BS179" s="117"/>
      <c r="BT179" s="196"/>
      <c r="BU179" s="117"/>
      <c r="BV179" s="196"/>
      <c r="BW179" s="117"/>
      <c r="BX179" s="196"/>
      <c r="BY179" s="117"/>
      <c r="BZ179" s="196"/>
      <c r="CA179" s="117"/>
      <c r="CB179" s="196"/>
      <c r="CC179" s="117"/>
      <c r="CD179" s="196"/>
      <c r="CE179" s="117"/>
      <c r="CF179" s="196"/>
      <c r="CG179" s="117"/>
      <c r="CH179" s="196"/>
      <c r="CI179" s="117"/>
      <c r="CJ179" s="196"/>
      <c r="CK179" s="117"/>
      <c r="CL179" s="196"/>
      <c r="CM179" s="117"/>
      <c r="CN179" s="196"/>
      <c r="CO179" s="117"/>
      <c r="CP179" s="196"/>
      <c r="CQ179" s="117"/>
      <c r="CR179" s="196"/>
      <c r="CS179" s="117"/>
      <c r="CT179" s="196"/>
      <c r="CU179" s="117"/>
      <c r="CV179" s="196"/>
      <c r="CW179" s="117"/>
      <c r="CX179" s="196"/>
      <c r="CY179" s="117"/>
      <c r="CZ179" s="196"/>
      <c r="DA179" s="117"/>
      <c r="DB179" s="196"/>
      <c r="DC179" s="117"/>
      <c r="DD179" s="196"/>
      <c r="DE179" s="117"/>
      <c r="DF179" s="196"/>
      <c r="DG179" s="117"/>
      <c r="DH179" s="196"/>
      <c r="DI179" s="117"/>
      <c r="DJ179" s="196"/>
      <c r="DK179" s="117"/>
      <c r="DL179" s="196"/>
      <c r="DM179" s="117"/>
      <c r="DN179" s="196"/>
      <c r="DO179" s="117"/>
      <c r="DP179" s="196"/>
      <c r="DQ179" s="117"/>
      <c r="DR179" s="196"/>
      <c r="DS179" s="117"/>
      <c r="DT179" s="196"/>
      <c r="DU179" s="117"/>
      <c r="DV179" s="196"/>
      <c r="DW179" s="117"/>
      <c r="DX179" s="196"/>
      <c r="DY179" s="117"/>
      <c r="DZ179" s="196"/>
      <c r="EA179" s="117"/>
      <c r="EB179" s="196"/>
      <c r="EC179" s="117"/>
      <c r="ED179" s="196"/>
      <c r="EE179" s="117"/>
      <c r="EF179" s="196"/>
      <c r="EG179" s="117"/>
      <c r="EH179" s="196"/>
      <c r="EI179" s="117"/>
      <c r="EL179" s="3" t="e">
        <f t="shared" si="30"/>
        <v>#N/A</v>
      </c>
      <c r="EM179" s="10" t="e">
        <f t="shared" si="31"/>
        <v>#N/A</v>
      </c>
      <c r="EO179" s="12">
        <f t="shared" si="28"/>
        <v>0</v>
      </c>
      <c r="EP179" s="10">
        <f t="shared" si="29"/>
        <v>0</v>
      </c>
    </row>
    <row r="180" spans="11:146" x14ac:dyDescent="0.25">
      <c r="K180" s="5">
        <f t="shared" si="32"/>
        <v>163</v>
      </c>
      <c r="L180" s="70"/>
      <c r="M180" s="114"/>
      <c r="N180" s="60"/>
      <c r="O180" s="115"/>
      <c r="P180" s="60">
        <f t="shared" si="33"/>
        <v>8.0999999999999801</v>
      </c>
      <c r="Q180" s="115">
        <f t="shared" si="26"/>
        <v>2.9111600000106574</v>
      </c>
      <c r="R180" s="60">
        <f t="shared" si="34"/>
        <v>8.0999999999999801</v>
      </c>
      <c r="S180" s="115">
        <f t="shared" si="27"/>
        <v>2.000000000013888</v>
      </c>
      <c r="T180" s="60"/>
      <c r="U180" s="115"/>
      <c r="V180" s="60"/>
      <c r="W180" s="115"/>
      <c r="X180" s="60"/>
      <c r="Y180" s="115"/>
      <c r="Z180" s="60"/>
      <c r="AA180" s="115"/>
      <c r="AB180" s="60"/>
      <c r="AC180" s="115"/>
      <c r="AD180" s="60"/>
      <c r="AE180" s="115"/>
      <c r="AF180" s="60"/>
      <c r="AG180" s="115"/>
      <c r="AH180" s="60"/>
      <c r="AI180" s="115"/>
      <c r="AJ180" s="60"/>
      <c r="AK180" s="115"/>
      <c r="AL180" s="60"/>
      <c r="AM180" s="115"/>
      <c r="AN180" s="196"/>
      <c r="AO180" s="117"/>
      <c r="AP180" s="196"/>
      <c r="AQ180" s="117"/>
      <c r="AR180" s="196"/>
      <c r="AS180" s="117"/>
      <c r="AT180" s="196"/>
      <c r="AU180" s="117"/>
      <c r="AV180" s="196"/>
      <c r="AW180" s="117"/>
      <c r="AX180" s="196"/>
      <c r="AY180" s="117"/>
      <c r="AZ180" s="196"/>
      <c r="BA180" s="117"/>
      <c r="BB180" s="196"/>
      <c r="BC180" s="117"/>
      <c r="BD180" s="196"/>
      <c r="BE180" s="117"/>
      <c r="BF180" s="196"/>
      <c r="BG180" s="117"/>
      <c r="BH180" s="196"/>
      <c r="BI180" s="117"/>
      <c r="BJ180" s="196"/>
      <c r="BK180" s="117"/>
      <c r="BL180" s="196"/>
      <c r="BM180" s="117"/>
      <c r="BN180" s="196"/>
      <c r="BO180" s="117"/>
      <c r="BP180" s="196"/>
      <c r="BQ180" s="117"/>
      <c r="BR180" s="196"/>
      <c r="BS180" s="117"/>
      <c r="BT180" s="196"/>
      <c r="BU180" s="117"/>
      <c r="BV180" s="196"/>
      <c r="BW180" s="117"/>
      <c r="BX180" s="196"/>
      <c r="BY180" s="117"/>
      <c r="BZ180" s="196"/>
      <c r="CA180" s="117"/>
      <c r="CB180" s="196"/>
      <c r="CC180" s="117"/>
      <c r="CD180" s="196"/>
      <c r="CE180" s="117"/>
      <c r="CF180" s="196"/>
      <c r="CG180" s="117"/>
      <c r="CH180" s="196"/>
      <c r="CI180" s="117"/>
      <c r="CJ180" s="196"/>
      <c r="CK180" s="117"/>
      <c r="CL180" s="196"/>
      <c r="CM180" s="117"/>
      <c r="CN180" s="196"/>
      <c r="CO180" s="117"/>
      <c r="CP180" s="196"/>
      <c r="CQ180" s="117"/>
      <c r="CR180" s="196"/>
      <c r="CS180" s="117"/>
      <c r="CT180" s="196"/>
      <c r="CU180" s="117"/>
      <c r="CV180" s="196"/>
      <c r="CW180" s="117"/>
      <c r="CX180" s="196"/>
      <c r="CY180" s="117"/>
      <c r="CZ180" s="196"/>
      <c r="DA180" s="117"/>
      <c r="DB180" s="196"/>
      <c r="DC180" s="117"/>
      <c r="DD180" s="196"/>
      <c r="DE180" s="117"/>
      <c r="DF180" s="196"/>
      <c r="DG180" s="117"/>
      <c r="DH180" s="196"/>
      <c r="DI180" s="117"/>
      <c r="DJ180" s="196"/>
      <c r="DK180" s="117"/>
      <c r="DL180" s="196"/>
      <c r="DM180" s="117"/>
      <c r="DN180" s="196"/>
      <c r="DO180" s="117"/>
      <c r="DP180" s="196"/>
      <c r="DQ180" s="117"/>
      <c r="DR180" s="196"/>
      <c r="DS180" s="117"/>
      <c r="DT180" s="196"/>
      <c r="DU180" s="117"/>
      <c r="DV180" s="196"/>
      <c r="DW180" s="117"/>
      <c r="DX180" s="196"/>
      <c r="DY180" s="117"/>
      <c r="DZ180" s="196"/>
      <c r="EA180" s="117"/>
      <c r="EB180" s="196"/>
      <c r="EC180" s="117"/>
      <c r="ED180" s="196"/>
      <c r="EE180" s="117"/>
      <c r="EF180" s="196"/>
      <c r="EG180" s="117"/>
      <c r="EH180" s="196"/>
      <c r="EI180" s="117"/>
      <c r="EL180" s="3" t="e">
        <f t="shared" si="30"/>
        <v>#N/A</v>
      </c>
      <c r="EM180" s="10" t="e">
        <f t="shared" si="31"/>
        <v>#N/A</v>
      </c>
      <c r="EO180" s="12">
        <f t="shared" si="28"/>
        <v>0</v>
      </c>
      <c r="EP180" s="10">
        <f t="shared" si="29"/>
        <v>0</v>
      </c>
    </row>
    <row r="181" spans="11:146" x14ac:dyDescent="0.25">
      <c r="K181" s="5">
        <f t="shared" si="32"/>
        <v>164</v>
      </c>
      <c r="L181" s="70"/>
      <c r="M181" s="114"/>
      <c r="N181" s="60"/>
      <c r="O181" s="115"/>
      <c r="P181" s="60">
        <f t="shared" si="33"/>
        <v>8.1499999999999808</v>
      </c>
      <c r="Q181" s="115">
        <f t="shared" si="26"/>
        <v>2.9111600000106574</v>
      </c>
      <c r="R181" s="60">
        <f t="shared" si="34"/>
        <v>8.1499999999999808</v>
      </c>
      <c r="S181" s="115">
        <f t="shared" si="27"/>
        <v>2.000000000013888</v>
      </c>
      <c r="T181" s="60"/>
      <c r="U181" s="115"/>
      <c r="V181" s="60"/>
      <c r="W181" s="115"/>
      <c r="X181" s="60"/>
      <c r="Y181" s="115"/>
      <c r="Z181" s="60"/>
      <c r="AA181" s="115"/>
      <c r="AB181" s="60"/>
      <c r="AC181" s="115"/>
      <c r="AD181" s="60"/>
      <c r="AE181" s="115"/>
      <c r="AF181" s="60"/>
      <c r="AG181" s="115"/>
      <c r="AH181" s="60"/>
      <c r="AI181" s="115"/>
      <c r="AJ181" s="60"/>
      <c r="AK181" s="115"/>
      <c r="AL181" s="60"/>
      <c r="AM181" s="115"/>
      <c r="AN181" s="196"/>
      <c r="AO181" s="117"/>
      <c r="AP181" s="196"/>
      <c r="AQ181" s="117"/>
      <c r="AR181" s="196"/>
      <c r="AS181" s="117"/>
      <c r="AT181" s="196"/>
      <c r="AU181" s="117"/>
      <c r="AV181" s="196"/>
      <c r="AW181" s="117"/>
      <c r="AX181" s="196"/>
      <c r="AY181" s="117"/>
      <c r="AZ181" s="196"/>
      <c r="BA181" s="117"/>
      <c r="BB181" s="196"/>
      <c r="BC181" s="117"/>
      <c r="BD181" s="196"/>
      <c r="BE181" s="117"/>
      <c r="BF181" s="196"/>
      <c r="BG181" s="117"/>
      <c r="BH181" s="196"/>
      <c r="BI181" s="117"/>
      <c r="BJ181" s="196"/>
      <c r="BK181" s="117"/>
      <c r="BL181" s="196"/>
      <c r="BM181" s="117"/>
      <c r="BN181" s="196"/>
      <c r="BO181" s="117"/>
      <c r="BP181" s="196"/>
      <c r="BQ181" s="117"/>
      <c r="BR181" s="196"/>
      <c r="BS181" s="117"/>
      <c r="BT181" s="196"/>
      <c r="BU181" s="117"/>
      <c r="BV181" s="196"/>
      <c r="BW181" s="117"/>
      <c r="BX181" s="196"/>
      <c r="BY181" s="117"/>
      <c r="BZ181" s="196"/>
      <c r="CA181" s="117"/>
      <c r="CB181" s="196"/>
      <c r="CC181" s="117"/>
      <c r="CD181" s="196"/>
      <c r="CE181" s="117"/>
      <c r="CF181" s="196"/>
      <c r="CG181" s="117"/>
      <c r="CH181" s="196"/>
      <c r="CI181" s="117"/>
      <c r="CJ181" s="196"/>
      <c r="CK181" s="117"/>
      <c r="CL181" s="196"/>
      <c r="CM181" s="117"/>
      <c r="CN181" s="196"/>
      <c r="CO181" s="117"/>
      <c r="CP181" s="196"/>
      <c r="CQ181" s="117"/>
      <c r="CR181" s="196"/>
      <c r="CS181" s="117"/>
      <c r="CT181" s="196"/>
      <c r="CU181" s="117"/>
      <c r="CV181" s="196"/>
      <c r="CW181" s="117"/>
      <c r="CX181" s="196"/>
      <c r="CY181" s="117"/>
      <c r="CZ181" s="196"/>
      <c r="DA181" s="117"/>
      <c r="DB181" s="196"/>
      <c r="DC181" s="117"/>
      <c r="DD181" s="196"/>
      <c r="DE181" s="117"/>
      <c r="DF181" s="196"/>
      <c r="DG181" s="117"/>
      <c r="DH181" s="196"/>
      <c r="DI181" s="117"/>
      <c r="DJ181" s="196"/>
      <c r="DK181" s="117"/>
      <c r="DL181" s="196"/>
      <c r="DM181" s="117"/>
      <c r="DN181" s="196"/>
      <c r="DO181" s="117"/>
      <c r="DP181" s="196"/>
      <c r="DQ181" s="117"/>
      <c r="DR181" s="196"/>
      <c r="DS181" s="117"/>
      <c r="DT181" s="196"/>
      <c r="DU181" s="117"/>
      <c r="DV181" s="196"/>
      <c r="DW181" s="117"/>
      <c r="DX181" s="196"/>
      <c r="DY181" s="117"/>
      <c r="DZ181" s="196"/>
      <c r="EA181" s="117"/>
      <c r="EB181" s="196"/>
      <c r="EC181" s="117"/>
      <c r="ED181" s="196"/>
      <c r="EE181" s="117"/>
      <c r="EF181" s="196"/>
      <c r="EG181" s="117"/>
      <c r="EH181" s="196"/>
      <c r="EI181" s="117"/>
      <c r="EL181" s="3" t="e">
        <f t="shared" si="30"/>
        <v>#N/A</v>
      </c>
      <c r="EM181" s="10" t="e">
        <f t="shared" si="31"/>
        <v>#N/A</v>
      </c>
      <c r="EO181" s="12">
        <f t="shared" si="28"/>
        <v>0</v>
      </c>
      <c r="EP181" s="10">
        <f t="shared" si="29"/>
        <v>0</v>
      </c>
    </row>
    <row r="182" spans="11:146" x14ac:dyDescent="0.25">
      <c r="K182" s="5">
        <f t="shared" si="32"/>
        <v>165</v>
      </c>
      <c r="L182" s="70"/>
      <c r="M182" s="114"/>
      <c r="N182" s="60"/>
      <c r="O182" s="115"/>
      <c r="P182" s="60">
        <f t="shared" si="33"/>
        <v>8.1999999999999815</v>
      </c>
      <c r="Q182" s="115">
        <f t="shared" si="26"/>
        <v>2.9111600000106574</v>
      </c>
      <c r="R182" s="60">
        <f t="shared" si="34"/>
        <v>8.1999999999999815</v>
      </c>
      <c r="S182" s="115">
        <f t="shared" si="27"/>
        <v>2.000000000013888</v>
      </c>
      <c r="T182" s="60"/>
      <c r="U182" s="115"/>
      <c r="V182" s="60"/>
      <c r="W182" s="115"/>
      <c r="X182" s="60"/>
      <c r="Y182" s="115"/>
      <c r="Z182" s="60"/>
      <c r="AA182" s="115"/>
      <c r="AB182" s="60"/>
      <c r="AC182" s="115"/>
      <c r="AD182" s="60"/>
      <c r="AE182" s="115"/>
      <c r="AF182" s="60"/>
      <c r="AG182" s="115"/>
      <c r="AH182" s="60"/>
      <c r="AI182" s="115"/>
      <c r="AJ182" s="60"/>
      <c r="AK182" s="115"/>
      <c r="AL182" s="60"/>
      <c r="AM182" s="115"/>
      <c r="AN182" s="196"/>
      <c r="AO182" s="117"/>
      <c r="AP182" s="196"/>
      <c r="AQ182" s="117"/>
      <c r="AR182" s="196"/>
      <c r="AS182" s="117"/>
      <c r="AT182" s="196"/>
      <c r="AU182" s="117"/>
      <c r="AV182" s="196"/>
      <c r="AW182" s="117"/>
      <c r="AX182" s="196"/>
      <c r="AY182" s="117"/>
      <c r="AZ182" s="196"/>
      <c r="BA182" s="117"/>
      <c r="BB182" s="196"/>
      <c r="BC182" s="117"/>
      <c r="BD182" s="196"/>
      <c r="BE182" s="117"/>
      <c r="BF182" s="196"/>
      <c r="BG182" s="117"/>
      <c r="BH182" s="196"/>
      <c r="BI182" s="117"/>
      <c r="BJ182" s="196"/>
      <c r="BK182" s="117"/>
      <c r="BL182" s="196"/>
      <c r="BM182" s="117"/>
      <c r="BN182" s="196"/>
      <c r="BO182" s="117"/>
      <c r="BP182" s="196"/>
      <c r="BQ182" s="117"/>
      <c r="BR182" s="196"/>
      <c r="BS182" s="117"/>
      <c r="BT182" s="196"/>
      <c r="BU182" s="117"/>
      <c r="BV182" s="196"/>
      <c r="BW182" s="117"/>
      <c r="BX182" s="196"/>
      <c r="BY182" s="117"/>
      <c r="BZ182" s="196"/>
      <c r="CA182" s="117"/>
      <c r="CB182" s="196"/>
      <c r="CC182" s="117"/>
      <c r="CD182" s="196"/>
      <c r="CE182" s="117"/>
      <c r="CF182" s="196"/>
      <c r="CG182" s="117"/>
      <c r="CH182" s="196"/>
      <c r="CI182" s="117"/>
      <c r="CJ182" s="196"/>
      <c r="CK182" s="117"/>
      <c r="CL182" s="196"/>
      <c r="CM182" s="117"/>
      <c r="CN182" s="196"/>
      <c r="CO182" s="117"/>
      <c r="CP182" s="196"/>
      <c r="CQ182" s="117"/>
      <c r="CR182" s="196"/>
      <c r="CS182" s="117"/>
      <c r="CT182" s="196"/>
      <c r="CU182" s="117"/>
      <c r="CV182" s="196"/>
      <c r="CW182" s="117"/>
      <c r="CX182" s="196"/>
      <c r="CY182" s="117"/>
      <c r="CZ182" s="196"/>
      <c r="DA182" s="117"/>
      <c r="DB182" s="196"/>
      <c r="DC182" s="117"/>
      <c r="DD182" s="196"/>
      <c r="DE182" s="117"/>
      <c r="DF182" s="196"/>
      <c r="DG182" s="117"/>
      <c r="DH182" s="196"/>
      <c r="DI182" s="117"/>
      <c r="DJ182" s="196"/>
      <c r="DK182" s="117"/>
      <c r="DL182" s="196"/>
      <c r="DM182" s="117"/>
      <c r="DN182" s="196"/>
      <c r="DO182" s="117"/>
      <c r="DP182" s="196"/>
      <c r="DQ182" s="117"/>
      <c r="DR182" s="196"/>
      <c r="DS182" s="117"/>
      <c r="DT182" s="196"/>
      <c r="DU182" s="117"/>
      <c r="DV182" s="196"/>
      <c r="DW182" s="117"/>
      <c r="DX182" s="196"/>
      <c r="DY182" s="117"/>
      <c r="DZ182" s="196"/>
      <c r="EA182" s="117"/>
      <c r="EB182" s="196"/>
      <c r="EC182" s="117"/>
      <c r="ED182" s="196"/>
      <c r="EE182" s="117"/>
      <c r="EF182" s="196"/>
      <c r="EG182" s="117"/>
      <c r="EH182" s="196"/>
      <c r="EI182" s="117"/>
      <c r="EL182" s="3" t="e">
        <f t="shared" si="30"/>
        <v>#N/A</v>
      </c>
      <c r="EM182" s="10" t="e">
        <f t="shared" si="31"/>
        <v>#N/A</v>
      </c>
      <c r="EO182" s="12">
        <f t="shared" si="28"/>
        <v>0</v>
      </c>
      <c r="EP182" s="10">
        <f t="shared" si="29"/>
        <v>0</v>
      </c>
    </row>
    <row r="183" spans="11:146" x14ac:dyDescent="0.25">
      <c r="K183" s="5">
        <f t="shared" si="32"/>
        <v>166</v>
      </c>
      <c r="L183" s="70"/>
      <c r="M183" s="114"/>
      <c r="N183" s="60"/>
      <c r="O183" s="115"/>
      <c r="P183" s="60">
        <f t="shared" si="33"/>
        <v>8.2499999999999822</v>
      </c>
      <c r="Q183" s="115">
        <f t="shared" si="26"/>
        <v>2.9111600000106574</v>
      </c>
      <c r="R183" s="60">
        <f t="shared" si="34"/>
        <v>8.2499999999999822</v>
      </c>
      <c r="S183" s="115">
        <f t="shared" si="27"/>
        <v>2.000000000013888</v>
      </c>
      <c r="T183" s="60"/>
      <c r="U183" s="115"/>
      <c r="V183" s="60"/>
      <c r="W183" s="115"/>
      <c r="X183" s="60"/>
      <c r="Y183" s="115"/>
      <c r="Z183" s="60"/>
      <c r="AA183" s="115"/>
      <c r="AB183" s="60"/>
      <c r="AC183" s="115"/>
      <c r="AD183" s="60"/>
      <c r="AE183" s="115"/>
      <c r="AF183" s="60"/>
      <c r="AG183" s="115"/>
      <c r="AH183" s="60"/>
      <c r="AI183" s="115"/>
      <c r="AJ183" s="60"/>
      <c r="AK183" s="115"/>
      <c r="AL183" s="60"/>
      <c r="AM183" s="115"/>
      <c r="AN183" s="196"/>
      <c r="AO183" s="117"/>
      <c r="AP183" s="196"/>
      <c r="AQ183" s="117"/>
      <c r="AR183" s="196"/>
      <c r="AS183" s="117"/>
      <c r="AT183" s="196"/>
      <c r="AU183" s="117"/>
      <c r="AV183" s="196"/>
      <c r="AW183" s="117"/>
      <c r="AX183" s="196"/>
      <c r="AY183" s="117"/>
      <c r="AZ183" s="196"/>
      <c r="BA183" s="117"/>
      <c r="BB183" s="196"/>
      <c r="BC183" s="117"/>
      <c r="BD183" s="196"/>
      <c r="BE183" s="117"/>
      <c r="BF183" s="196"/>
      <c r="BG183" s="117"/>
      <c r="BH183" s="196"/>
      <c r="BI183" s="117"/>
      <c r="BJ183" s="196"/>
      <c r="BK183" s="117"/>
      <c r="BL183" s="196"/>
      <c r="BM183" s="117"/>
      <c r="BN183" s="196"/>
      <c r="BO183" s="117"/>
      <c r="BP183" s="196"/>
      <c r="BQ183" s="117"/>
      <c r="BR183" s="196"/>
      <c r="BS183" s="117"/>
      <c r="BT183" s="196"/>
      <c r="BU183" s="117"/>
      <c r="BV183" s="196"/>
      <c r="BW183" s="117"/>
      <c r="BX183" s="196"/>
      <c r="BY183" s="117"/>
      <c r="BZ183" s="196"/>
      <c r="CA183" s="117"/>
      <c r="CB183" s="196"/>
      <c r="CC183" s="117"/>
      <c r="CD183" s="196"/>
      <c r="CE183" s="117"/>
      <c r="CF183" s="196"/>
      <c r="CG183" s="117"/>
      <c r="CH183" s="196"/>
      <c r="CI183" s="117"/>
      <c r="CJ183" s="196"/>
      <c r="CK183" s="117"/>
      <c r="CL183" s="196"/>
      <c r="CM183" s="117"/>
      <c r="CN183" s="196"/>
      <c r="CO183" s="117"/>
      <c r="CP183" s="196"/>
      <c r="CQ183" s="117"/>
      <c r="CR183" s="196"/>
      <c r="CS183" s="117"/>
      <c r="CT183" s="196"/>
      <c r="CU183" s="117"/>
      <c r="CV183" s="196"/>
      <c r="CW183" s="117"/>
      <c r="CX183" s="196"/>
      <c r="CY183" s="117"/>
      <c r="CZ183" s="196"/>
      <c r="DA183" s="117"/>
      <c r="DB183" s="196"/>
      <c r="DC183" s="117"/>
      <c r="DD183" s="196"/>
      <c r="DE183" s="117"/>
      <c r="DF183" s="196"/>
      <c r="DG183" s="117"/>
      <c r="DH183" s="196"/>
      <c r="DI183" s="117"/>
      <c r="DJ183" s="196"/>
      <c r="DK183" s="117"/>
      <c r="DL183" s="196"/>
      <c r="DM183" s="117"/>
      <c r="DN183" s="196"/>
      <c r="DO183" s="117"/>
      <c r="DP183" s="196"/>
      <c r="DQ183" s="117"/>
      <c r="DR183" s="196"/>
      <c r="DS183" s="117"/>
      <c r="DT183" s="196"/>
      <c r="DU183" s="117"/>
      <c r="DV183" s="196"/>
      <c r="DW183" s="117"/>
      <c r="DX183" s="196"/>
      <c r="DY183" s="117"/>
      <c r="DZ183" s="196"/>
      <c r="EA183" s="117"/>
      <c r="EB183" s="196"/>
      <c r="EC183" s="117"/>
      <c r="ED183" s="196"/>
      <c r="EE183" s="117"/>
      <c r="EF183" s="196"/>
      <c r="EG183" s="117"/>
      <c r="EH183" s="196"/>
      <c r="EI183" s="117"/>
      <c r="EL183" s="3" t="e">
        <f t="shared" si="30"/>
        <v>#N/A</v>
      </c>
      <c r="EM183" s="10" t="e">
        <f t="shared" si="31"/>
        <v>#N/A</v>
      </c>
      <c r="EO183" s="12">
        <f t="shared" si="28"/>
        <v>0</v>
      </c>
      <c r="EP183" s="10">
        <f t="shared" si="29"/>
        <v>0</v>
      </c>
    </row>
    <row r="184" spans="11:146" x14ac:dyDescent="0.25">
      <c r="K184" s="5">
        <f t="shared" si="32"/>
        <v>167</v>
      </c>
      <c r="L184" s="70"/>
      <c r="M184" s="114"/>
      <c r="N184" s="60"/>
      <c r="O184" s="115"/>
      <c r="P184" s="60">
        <f t="shared" si="33"/>
        <v>8.2999999999999829</v>
      </c>
      <c r="Q184" s="115">
        <f t="shared" si="26"/>
        <v>2.9111600000106574</v>
      </c>
      <c r="R184" s="60">
        <f t="shared" si="34"/>
        <v>8.2999999999999829</v>
      </c>
      <c r="S184" s="115">
        <f t="shared" si="27"/>
        <v>2.000000000013888</v>
      </c>
      <c r="T184" s="60"/>
      <c r="U184" s="115"/>
      <c r="V184" s="60"/>
      <c r="W184" s="115"/>
      <c r="X184" s="60"/>
      <c r="Y184" s="115"/>
      <c r="Z184" s="60"/>
      <c r="AA184" s="115"/>
      <c r="AB184" s="60"/>
      <c r="AC184" s="115"/>
      <c r="AD184" s="60"/>
      <c r="AE184" s="115"/>
      <c r="AF184" s="60"/>
      <c r="AG184" s="115"/>
      <c r="AH184" s="60"/>
      <c r="AI184" s="115"/>
      <c r="AJ184" s="60"/>
      <c r="AK184" s="115"/>
      <c r="AL184" s="60"/>
      <c r="AM184" s="115"/>
      <c r="AN184" s="196"/>
      <c r="AO184" s="117"/>
      <c r="AP184" s="196"/>
      <c r="AQ184" s="117"/>
      <c r="AR184" s="196"/>
      <c r="AS184" s="117"/>
      <c r="AT184" s="196"/>
      <c r="AU184" s="117"/>
      <c r="AV184" s="196"/>
      <c r="AW184" s="117"/>
      <c r="AX184" s="196"/>
      <c r="AY184" s="117"/>
      <c r="AZ184" s="196"/>
      <c r="BA184" s="117"/>
      <c r="BB184" s="196"/>
      <c r="BC184" s="117"/>
      <c r="BD184" s="196"/>
      <c r="BE184" s="117"/>
      <c r="BF184" s="196"/>
      <c r="BG184" s="117"/>
      <c r="BH184" s="196"/>
      <c r="BI184" s="117"/>
      <c r="BJ184" s="196"/>
      <c r="BK184" s="117"/>
      <c r="BL184" s="196"/>
      <c r="BM184" s="117"/>
      <c r="BN184" s="196"/>
      <c r="BO184" s="117"/>
      <c r="BP184" s="196"/>
      <c r="BQ184" s="117"/>
      <c r="BR184" s="196"/>
      <c r="BS184" s="117"/>
      <c r="BT184" s="196"/>
      <c r="BU184" s="117"/>
      <c r="BV184" s="196"/>
      <c r="BW184" s="117"/>
      <c r="BX184" s="196"/>
      <c r="BY184" s="117"/>
      <c r="BZ184" s="196"/>
      <c r="CA184" s="117"/>
      <c r="CB184" s="196"/>
      <c r="CC184" s="117"/>
      <c r="CD184" s="196"/>
      <c r="CE184" s="117"/>
      <c r="CF184" s="196"/>
      <c r="CG184" s="117"/>
      <c r="CH184" s="196"/>
      <c r="CI184" s="117"/>
      <c r="CJ184" s="196"/>
      <c r="CK184" s="117"/>
      <c r="CL184" s="196"/>
      <c r="CM184" s="117"/>
      <c r="CN184" s="196"/>
      <c r="CO184" s="117"/>
      <c r="CP184" s="196"/>
      <c r="CQ184" s="117"/>
      <c r="CR184" s="196"/>
      <c r="CS184" s="117"/>
      <c r="CT184" s="196"/>
      <c r="CU184" s="117"/>
      <c r="CV184" s="196"/>
      <c r="CW184" s="117"/>
      <c r="CX184" s="196"/>
      <c r="CY184" s="117"/>
      <c r="CZ184" s="196"/>
      <c r="DA184" s="117"/>
      <c r="DB184" s="196"/>
      <c r="DC184" s="117"/>
      <c r="DD184" s="196"/>
      <c r="DE184" s="117"/>
      <c r="DF184" s="196"/>
      <c r="DG184" s="117"/>
      <c r="DH184" s="196"/>
      <c r="DI184" s="117"/>
      <c r="DJ184" s="196"/>
      <c r="DK184" s="117"/>
      <c r="DL184" s="196"/>
      <c r="DM184" s="117"/>
      <c r="DN184" s="196"/>
      <c r="DO184" s="117"/>
      <c r="DP184" s="196"/>
      <c r="DQ184" s="117"/>
      <c r="DR184" s="196"/>
      <c r="DS184" s="117"/>
      <c r="DT184" s="196"/>
      <c r="DU184" s="117"/>
      <c r="DV184" s="196"/>
      <c r="DW184" s="117"/>
      <c r="DX184" s="196"/>
      <c r="DY184" s="117"/>
      <c r="DZ184" s="196"/>
      <c r="EA184" s="117"/>
      <c r="EB184" s="196"/>
      <c r="EC184" s="117"/>
      <c r="ED184" s="196"/>
      <c r="EE184" s="117"/>
      <c r="EF184" s="196"/>
      <c r="EG184" s="117"/>
      <c r="EH184" s="196"/>
      <c r="EI184" s="117"/>
      <c r="EL184" s="3" t="e">
        <f t="shared" si="30"/>
        <v>#N/A</v>
      </c>
      <c r="EM184" s="10" t="e">
        <f t="shared" si="31"/>
        <v>#N/A</v>
      </c>
      <c r="EO184" s="12">
        <f t="shared" si="28"/>
        <v>0</v>
      </c>
      <c r="EP184" s="10">
        <f t="shared" si="29"/>
        <v>0</v>
      </c>
    </row>
    <row r="185" spans="11:146" x14ac:dyDescent="0.25">
      <c r="K185" s="5">
        <f t="shared" si="32"/>
        <v>168</v>
      </c>
      <c r="L185" s="70"/>
      <c r="M185" s="114"/>
      <c r="N185" s="60"/>
      <c r="O185" s="115"/>
      <c r="P185" s="60">
        <f t="shared" si="33"/>
        <v>8.3499999999999837</v>
      </c>
      <c r="Q185" s="115">
        <f t="shared" si="26"/>
        <v>2.9111600000106574</v>
      </c>
      <c r="R185" s="60">
        <f t="shared" si="34"/>
        <v>8.3499999999999837</v>
      </c>
      <c r="S185" s="115">
        <f t="shared" si="27"/>
        <v>2.000000000013888</v>
      </c>
      <c r="T185" s="60"/>
      <c r="U185" s="115"/>
      <c r="V185" s="60"/>
      <c r="W185" s="115"/>
      <c r="X185" s="60"/>
      <c r="Y185" s="115"/>
      <c r="Z185" s="60"/>
      <c r="AA185" s="115"/>
      <c r="AB185" s="60"/>
      <c r="AC185" s="115"/>
      <c r="AD185" s="60"/>
      <c r="AE185" s="115"/>
      <c r="AF185" s="60"/>
      <c r="AG185" s="115"/>
      <c r="AH185" s="60"/>
      <c r="AI185" s="115"/>
      <c r="AJ185" s="60"/>
      <c r="AK185" s="115"/>
      <c r="AL185" s="60"/>
      <c r="AM185" s="115"/>
      <c r="AN185" s="196"/>
      <c r="AO185" s="117"/>
      <c r="AP185" s="196"/>
      <c r="AQ185" s="117"/>
      <c r="AR185" s="196"/>
      <c r="AS185" s="117"/>
      <c r="AT185" s="196"/>
      <c r="AU185" s="117"/>
      <c r="AV185" s="196"/>
      <c r="AW185" s="117"/>
      <c r="AX185" s="196"/>
      <c r="AY185" s="117"/>
      <c r="AZ185" s="196"/>
      <c r="BA185" s="117"/>
      <c r="BB185" s="196"/>
      <c r="BC185" s="117"/>
      <c r="BD185" s="196"/>
      <c r="BE185" s="117"/>
      <c r="BF185" s="196"/>
      <c r="BG185" s="117"/>
      <c r="BH185" s="196"/>
      <c r="BI185" s="117"/>
      <c r="BJ185" s="196"/>
      <c r="BK185" s="117"/>
      <c r="BL185" s="196"/>
      <c r="BM185" s="117"/>
      <c r="BN185" s="196"/>
      <c r="BO185" s="117"/>
      <c r="BP185" s="196"/>
      <c r="BQ185" s="117"/>
      <c r="BR185" s="196"/>
      <c r="BS185" s="117"/>
      <c r="BT185" s="196"/>
      <c r="BU185" s="117"/>
      <c r="BV185" s="196"/>
      <c r="BW185" s="117"/>
      <c r="BX185" s="196"/>
      <c r="BY185" s="117"/>
      <c r="BZ185" s="196"/>
      <c r="CA185" s="117"/>
      <c r="CB185" s="196"/>
      <c r="CC185" s="117"/>
      <c r="CD185" s="196"/>
      <c r="CE185" s="117"/>
      <c r="CF185" s="196"/>
      <c r="CG185" s="117"/>
      <c r="CH185" s="196"/>
      <c r="CI185" s="117"/>
      <c r="CJ185" s="196"/>
      <c r="CK185" s="117"/>
      <c r="CL185" s="196"/>
      <c r="CM185" s="117"/>
      <c r="CN185" s="196"/>
      <c r="CO185" s="117"/>
      <c r="CP185" s="196"/>
      <c r="CQ185" s="117"/>
      <c r="CR185" s="196"/>
      <c r="CS185" s="117"/>
      <c r="CT185" s="196"/>
      <c r="CU185" s="117"/>
      <c r="CV185" s="196"/>
      <c r="CW185" s="117"/>
      <c r="CX185" s="196"/>
      <c r="CY185" s="117"/>
      <c r="CZ185" s="196"/>
      <c r="DA185" s="117"/>
      <c r="DB185" s="196"/>
      <c r="DC185" s="117"/>
      <c r="DD185" s="196"/>
      <c r="DE185" s="117"/>
      <c r="DF185" s="196"/>
      <c r="DG185" s="117"/>
      <c r="DH185" s="196"/>
      <c r="DI185" s="117"/>
      <c r="DJ185" s="196"/>
      <c r="DK185" s="117"/>
      <c r="DL185" s="196"/>
      <c r="DM185" s="117"/>
      <c r="DN185" s="196"/>
      <c r="DO185" s="117"/>
      <c r="DP185" s="196"/>
      <c r="DQ185" s="117"/>
      <c r="DR185" s="196"/>
      <c r="DS185" s="117"/>
      <c r="DT185" s="196"/>
      <c r="DU185" s="117"/>
      <c r="DV185" s="196"/>
      <c r="DW185" s="117"/>
      <c r="DX185" s="196"/>
      <c r="DY185" s="117"/>
      <c r="DZ185" s="196"/>
      <c r="EA185" s="117"/>
      <c r="EB185" s="196"/>
      <c r="EC185" s="117"/>
      <c r="ED185" s="196"/>
      <c r="EE185" s="117"/>
      <c r="EF185" s="196"/>
      <c r="EG185" s="117"/>
      <c r="EH185" s="196"/>
      <c r="EI185" s="117"/>
      <c r="EL185" s="3" t="e">
        <f t="shared" si="30"/>
        <v>#N/A</v>
      </c>
      <c r="EM185" s="10" t="e">
        <f t="shared" si="31"/>
        <v>#N/A</v>
      </c>
      <c r="EO185" s="12">
        <f t="shared" si="28"/>
        <v>0</v>
      </c>
      <c r="EP185" s="10">
        <f t="shared" si="29"/>
        <v>0</v>
      </c>
    </row>
    <row r="186" spans="11:146" x14ac:dyDescent="0.25">
      <c r="K186" s="5">
        <f t="shared" si="32"/>
        <v>169</v>
      </c>
      <c r="L186" s="70"/>
      <c r="M186" s="114"/>
      <c r="N186" s="60"/>
      <c r="O186" s="115"/>
      <c r="P186" s="60">
        <f t="shared" si="33"/>
        <v>8.3999999999999844</v>
      </c>
      <c r="Q186" s="115">
        <f t="shared" si="26"/>
        <v>2.9111600000106574</v>
      </c>
      <c r="R186" s="60">
        <f t="shared" si="34"/>
        <v>8.3999999999999844</v>
      </c>
      <c r="S186" s="115">
        <f t="shared" si="27"/>
        <v>2.000000000013888</v>
      </c>
      <c r="T186" s="60"/>
      <c r="U186" s="115"/>
      <c r="V186" s="60"/>
      <c r="W186" s="115"/>
      <c r="X186" s="60"/>
      <c r="Y186" s="115"/>
      <c r="Z186" s="60"/>
      <c r="AA186" s="115"/>
      <c r="AB186" s="60"/>
      <c r="AC186" s="115"/>
      <c r="AD186" s="60"/>
      <c r="AE186" s="115"/>
      <c r="AF186" s="60"/>
      <c r="AG186" s="115"/>
      <c r="AH186" s="60"/>
      <c r="AI186" s="115"/>
      <c r="AJ186" s="60"/>
      <c r="AK186" s="115"/>
      <c r="AL186" s="60"/>
      <c r="AM186" s="115"/>
      <c r="AN186" s="196"/>
      <c r="AO186" s="117"/>
      <c r="AP186" s="196"/>
      <c r="AQ186" s="117"/>
      <c r="AR186" s="196"/>
      <c r="AS186" s="117"/>
      <c r="AT186" s="196"/>
      <c r="AU186" s="117"/>
      <c r="AV186" s="196"/>
      <c r="AW186" s="117"/>
      <c r="AX186" s="196"/>
      <c r="AY186" s="117"/>
      <c r="AZ186" s="196"/>
      <c r="BA186" s="117"/>
      <c r="BB186" s="196"/>
      <c r="BC186" s="117"/>
      <c r="BD186" s="196"/>
      <c r="BE186" s="117"/>
      <c r="BF186" s="196"/>
      <c r="BG186" s="117"/>
      <c r="BH186" s="196"/>
      <c r="BI186" s="117"/>
      <c r="BJ186" s="196"/>
      <c r="BK186" s="117"/>
      <c r="BL186" s="196"/>
      <c r="BM186" s="117"/>
      <c r="BN186" s="196"/>
      <c r="BO186" s="117"/>
      <c r="BP186" s="196"/>
      <c r="BQ186" s="117"/>
      <c r="BR186" s="196"/>
      <c r="BS186" s="117"/>
      <c r="BT186" s="196"/>
      <c r="BU186" s="117"/>
      <c r="BV186" s="196"/>
      <c r="BW186" s="117"/>
      <c r="BX186" s="196"/>
      <c r="BY186" s="117"/>
      <c r="BZ186" s="196"/>
      <c r="CA186" s="117"/>
      <c r="CB186" s="196"/>
      <c r="CC186" s="117"/>
      <c r="CD186" s="196"/>
      <c r="CE186" s="117"/>
      <c r="CF186" s="196"/>
      <c r="CG186" s="117"/>
      <c r="CH186" s="196"/>
      <c r="CI186" s="117"/>
      <c r="CJ186" s="196"/>
      <c r="CK186" s="117"/>
      <c r="CL186" s="196"/>
      <c r="CM186" s="117"/>
      <c r="CN186" s="196"/>
      <c r="CO186" s="117"/>
      <c r="CP186" s="196"/>
      <c r="CQ186" s="117"/>
      <c r="CR186" s="196"/>
      <c r="CS186" s="117"/>
      <c r="CT186" s="196"/>
      <c r="CU186" s="117"/>
      <c r="CV186" s="196"/>
      <c r="CW186" s="117"/>
      <c r="CX186" s="196"/>
      <c r="CY186" s="117"/>
      <c r="CZ186" s="196"/>
      <c r="DA186" s="117"/>
      <c r="DB186" s="196"/>
      <c r="DC186" s="117"/>
      <c r="DD186" s="196"/>
      <c r="DE186" s="117"/>
      <c r="DF186" s="196"/>
      <c r="DG186" s="117"/>
      <c r="DH186" s="196"/>
      <c r="DI186" s="117"/>
      <c r="DJ186" s="196"/>
      <c r="DK186" s="117"/>
      <c r="DL186" s="196"/>
      <c r="DM186" s="117"/>
      <c r="DN186" s="196"/>
      <c r="DO186" s="117"/>
      <c r="DP186" s="196"/>
      <c r="DQ186" s="117"/>
      <c r="DR186" s="196"/>
      <c r="DS186" s="117"/>
      <c r="DT186" s="196"/>
      <c r="DU186" s="117"/>
      <c r="DV186" s="196"/>
      <c r="DW186" s="117"/>
      <c r="DX186" s="196"/>
      <c r="DY186" s="117"/>
      <c r="DZ186" s="196"/>
      <c r="EA186" s="117"/>
      <c r="EB186" s="196"/>
      <c r="EC186" s="117"/>
      <c r="ED186" s="196"/>
      <c r="EE186" s="117"/>
      <c r="EF186" s="196"/>
      <c r="EG186" s="117"/>
      <c r="EH186" s="196"/>
      <c r="EI186" s="117"/>
      <c r="EL186" s="3" t="e">
        <f t="shared" si="30"/>
        <v>#N/A</v>
      </c>
      <c r="EM186" s="10" t="e">
        <f t="shared" si="31"/>
        <v>#N/A</v>
      </c>
      <c r="EO186" s="12">
        <f t="shared" si="28"/>
        <v>0</v>
      </c>
      <c r="EP186" s="10">
        <f t="shared" si="29"/>
        <v>0</v>
      </c>
    </row>
    <row r="187" spans="11:146" x14ac:dyDescent="0.25">
      <c r="K187" s="5">
        <f t="shared" si="32"/>
        <v>170</v>
      </c>
      <c r="L187" s="70"/>
      <c r="M187" s="114"/>
      <c r="N187" s="60"/>
      <c r="O187" s="115"/>
      <c r="P187" s="60">
        <f t="shared" si="33"/>
        <v>8.4499999999999851</v>
      </c>
      <c r="Q187" s="115">
        <f t="shared" si="26"/>
        <v>2.9111600000106574</v>
      </c>
      <c r="R187" s="60">
        <f t="shared" si="34"/>
        <v>8.4499999999999851</v>
      </c>
      <c r="S187" s="115">
        <f t="shared" si="27"/>
        <v>2.000000000013888</v>
      </c>
      <c r="T187" s="60"/>
      <c r="U187" s="115"/>
      <c r="V187" s="60"/>
      <c r="W187" s="115"/>
      <c r="X187" s="60"/>
      <c r="Y187" s="115"/>
      <c r="Z187" s="60"/>
      <c r="AA187" s="115"/>
      <c r="AB187" s="60"/>
      <c r="AC187" s="115"/>
      <c r="AD187" s="60"/>
      <c r="AE187" s="115"/>
      <c r="AF187" s="60"/>
      <c r="AG187" s="115"/>
      <c r="AH187" s="60"/>
      <c r="AI187" s="115"/>
      <c r="AJ187" s="60"/>
      <c r="AK187" s="115"/>
      <c r="AL187" s="60"/>
      <c r="AM187" s="115"/>
      <c r="AN187" s="196"/>
      <c r="AO187" s="117"/>
      <c r="AP187" s="196"/>
      <c r="AQ187" s="117"/>
      <c r="AR187" s="196"/>
      <c r="AS187" s="117"/>
      <c r="AT187" s="196"/>
      <c r="AU187" s="117"/>
      <c r="AV187" s="196"/>
      <c r="AW187" s="117"/>
      <c r="AX187" s="196"/>
      <c r="AY187" s="117"/>
      <c r="AZ187" s="196"/>
      <c r="BA187" s="117"/>
      <c r="BB187" s="196"/>
      <c r="BC187" s="117"/>
      <c r="BD187" s="196"/>
      <c r="BE187" s="117"/>
      <c r="BF187" s="196"/>
      <c r="BG187" s="117"/>
      <c r="BH187" s="196"/>
      <c r="BI187" s="117"/>
      <c r="BJ187" s="196"/>
      <c r="BK187" s="117"/>
      <c r="BL187" s="196"/>
      <c r="BM187" s="117"/>
      <c r="BN187" s="196"/>
      <c r="BO187" s="117"/>
      <c r="BP187" s="196"/>
      <c r="BQ187" s="117"/>
      <c r="BR187" s="196"/>
      <c r="BS187" s="117"/>
      <c r="BT187" s="196"/>
      <c r="BU187" s="117"/>
      <c r="BV187" s="196"/>
      <c r="BW187" s="117"/>
      <c r="BX187" s="196"/>
      <c r="BY187" s="117"/>
      <c r="BZ187" s="196"/>
      <c r="CA187" s="117"/>
      <c r="CB187" s="196"/>
      <c r="CC187" s="117"/>
      <c r="CD187" s="196"/>
      <c r="CE187" s="117"/>
      <c r="CF187" s="196"/>
      <c r="CG187" s="117"/>
      <c r="CH187" s="196"/>
      <c r="CI187" s="117"/>
      <c r="CJ187" s="196"/>
      <c r="CK187" s="117"/>
      <c r="CL187" s="196"/>
      <c r="CM187" s="117"/>
      <c r="CN187" s="196"/>
      <c r="CO187" s="117"/>
      <c r="CP187" s="196"/>
      <c r="CQ187" s="117"/>
      <c r="CR187" s="196"/>
      <c r="CS187" s="117"/>
      <c r="CT187" s="196"/>
      <c r="CU187" s="117"/>
      <c r="CV187" s="196"/>
      <c r="CW187" s="117"/>
      <c r="CX187" s="196"/>
      <c r="CY187" s="117"/>
      <c r="CZ187" s="196"/>
      <c r="DA187" s="117"/>
      <c r="DB187" s="196"/>
      <c r="DC187" s="117"/>
      <c r="DD187" s="196"/>
      <c r="DE187" s="117"/>
      <c r="DF187" s="196"/>
      <c r="DG187" s="117"/>
      <c r="DH187" s="196"/>
      <c r="DI187" s="117"/>
      <c r="DJ187" s="196"/>
      <c r="DK187" s="117"/>
      <c r="DL187" s="196"/>
      <c r="DM187" s="117"/>
      <c r="DN187" s="196"/>
      <c r="DO187" s="117"/>
      <c r="DP187" s="196"/>
      <c r="DQ187" s="117"/>
      <c r="DR187" s="196"/>
      <c r="DS187" s="117"/>
      <c r="DT187" s="196"/>
      <c r="DU187" s="117"/>
      <c r="DV187" s="196"/>
      <c r="DW187" s="117"/>
      <c r="DX187" s="196"/>
      <c r="DY187" s="117"/>
      <c r="DZ187" s="196"/>
      <c r="EA187" s="117"/>
      <c r="EB187" s="196"/>
      <c r="EC187" s="117"/>
      <c r="ED187" s="196"/>
      <c r="EE187" s="117"/>
      <c r="EF187" s="196"/>
      <c r="EG187" s="117"/>
      <c r="EH187" s="196"/>
      <c r="EI187" s="117"/>
      <c r="EL187" s="3" t="e">
        <f t="shared" si="30"/>
        <v>#N/A</v>
      </c>
      <c r="EM187" s="10" t="e">
        <f t="shared" si="31"/>
        <v>#N/A</v>
      </c>
      <c r="EO187" s="12">
        <f t="shared" si="28"/>
        <v>0</v>
      </c>
      <c r="EP187" s="10">
        <f t="shared" si="29"/>
        <v>0</v>
      </c>
    </row>
    <row r="188" spans="11:146" x14ac:dyDescent="0.25">
      <c r="K188" s="5">
        <f t="shared" si="32"/>
        <v>171</v>
      </c>
      <c r="L188" s="70"/>
      <c r="M188" s="114"/>
      <c r="N188" s="60"/>
      <c r="O188" s="115"/>
      <c r="P188" s="60">
        <f t="shared" si="33"/>
        <v>8.4999999999999858</v>
      </c>
      <c r="Q188" s="115">
        <f t="shared" si="26"/>
        <v>2.9111600000106574</v>
      </c>
      <c r="R188" s="60">
        <f t="shared" si="34"/>
        <v>8.4999999999999858</v>
      </c>
      <c r="S188" s="115">
        <f t="shared" si="27"/>
        <v>2.000000000013888</v>
      </c>
      <c r="T188" s="60"/>
      <c r="U188" s="115"/>
      <c r="V188" s="60"/>
      <c r="W188" s="115"/>
      <c r="X188" s="60"/>
      <c r="Y188" s="115"/>
      <c r="Z188" s="60"/>
      <c r="AA188" s="115"/>
      <c r="AB188" s="60"/>
      <c r="AC188" s="115"/>
      <c r="AD188" s="60"/>
      <c r="AE188" s="115"/>
      <c r="AF188" s="60"/>
      <c r="AG188" s="115"/>
      <c r="AH188" s="60"/>
      <c r="AI188" s="115"/>
      <c r="AJ188" s="60"/>
      <c r="AK188" s="115"/>
      <c r="AL188" s="60"/>
      <c r="AM188" s="115"/>
      <c r="AN188" s="196"/>
      <c r="AO188" s="117"/>
      <c r="AP188" s="196"/>
      <c r="AQ188" s="117"/>
      <c r="AR188" s="196"/>
      <c r="AS188" s="117"/>
      <c r="AT188" s="196"/>
      <c r="AU188" s="117"/>
      <c r="AV188" s="196"/>
      <c r="AW188" s="117"/>
      <c r="AX188" s="196"/>
      <c r="AY188" s="117"/>
      <c r="AZ188" s="196"/>
      <c r="BA188" s="117"/>
      <c r="BB188" s="196"/>
      <c r="BC188" s="117"/>
      <c r="BD188" s="196"/>
      <c r="BE188" s="117"/>
      <c r="BF188" s="196"/>
      <c r="BG188" s="117"/>
      <c r="BH188" s="196"/>
      <c r="BI188" s="117"/>
      <c r="BJ188" s="196"/>
      <c r="BK188" s="117"/>
      <c r="BL188" s="196"/>
      <c r="BM188" s="117"/>
      <c r="BN188" s="196"/>
      <c r="BO188" s="117"/>
      <c r="BP188" s="196"/>
      <c r="BQ188" s="117"/>
      <c r="BR188" s="196"/>
      <c r="BS188" s="117"/>
      <c r="BT188" s="196"/>
      <c r="BU188" s="117"/>
      <c r="BV188" s="196"/>
      <c r="BW188" s="117"/>
      <c r="BX188" s="196"/>
      <c r="BY188" s="117"/>
      <c r="BZ188" s="196"/>
      <c r="CA188" s="117"/>
      <c r="CB188" s="196"/>
      <c r="CC188" s="117"/>
      <c r="CD188" s="196"/>
      <c r="CE188" s="117"/>
      <c r="CF188" s="196"/>
      <c r="CG188" s="117"/>
      <c r="CH188" s="196"/>
      <c r="CI188" s="117"/>
      <c r="CJ188" s="196"/>
      <c r="CK188" s="117"/>
      <c r="CL188" s="196"/>
      <c r="CM188" s="117"/>
      <c r="CN188" s="196"/>
      <c r="CO188" s="117"/>
      <c r="CP188" s="196"/>
      <c r="CQ188" s="117"/>
      <c r="CR188" s="196"/>
      <c r="CS188" s="117"/>
      <c r="CT188" s="196"/>
      <c r="CU188" s="117"/>
      <c r="CV188" s="196"/>
      <c r="CW188" s="117"/>
      <c r="CX188" s="196"/>
      <c r="CY188" s="117"/>
      <c r="CZ188" s="196"/>
      <c r="DA188" s="117"/>
      <c r="DB188" s="196"/>
      <c r="DC188" s="117"/>
      <c r="DD188" s="196"/>
      <c r="DE188" s="117"/>
      <c r="DF188" s="196"/>
      <c r="DG188" s="117"/>
      <c r="DH188" s="196"/>
      <c r="DI188" s="117"/>
      <c r="DJ188" s="196"/>
      <c r="DK188" s="117"/>
      <c r="DL188" s="196"/>
      <c r="DM188" s="117"/>
      <c r="DN188" s="196"/>
      <c r="DO188" s="117"/>
      <c r="DP188" s="196"/>
      <c r="DQ188" s="117"/>
      <c r="DR188" s="196"/>
      <c r="DS188" s="117"/>
      <c r="DT188" s="196"/>
      <c r="DU188" s="117"/>
      <c r="DV188" s="196"/>
      <c r="DW188" s="117"/>
      <c r="DX188" s="196"/>
      <c r="DY188" s="117"/>
      <c r="DZ188" s="196"/>
      <c r="EA188" s="117"/>
      <c r="EB188" s="196"/>
      <c r="EC188" s="117"/>
      <c r="ED188" s="196"/>
      <c r="EE188" s="117"/>
      <c r="EF188" s="196"/>
      <c r="EG188" s="117"/>
      <c r="EH188" s="196"/>
      <c r="EI188" s="117"/>
      <c r="EL188" s="3" t="e">
        <f t="shared" si="30"/>
        <v>#N/A</v>
      </c>
      <c r="EM188" s="10" t="e">
        <f t="shared" si="31"/>
        <v>#N/A</v>
      </c>
      <c r="EO188" s="12">
        <f t="shared" si="28"/>
        <v>0</v>
      </c>
      <c r="EP188" s="10">
        <f t="shared" si="29"/>
        <v>0</v>
      </c>
    </row>
    <row r="189" spans="11:146" x14ac:dyDescent="0.25">
      <c r="K189" s="5">
        <f t="shared" si="32"/>
        <v>172</v>
      </c>
      <c r="L189" s="70"/>
      <c r="M189" s="114"/>
      <c r="N189" s="60"/>
      <c r="O189" s="115"/>
      <c r="P189" s="60">
        <f t="shared" si="33"/>
        <v>8.5499999999999865</v>
      </c>
      <c r="Q189" s="115">
        <f t="shared" si="26"/>
        <v>2.9111600000106574</v>
      </c>
      <c r="R189" s="60">
        <f t="shared" si="34"/>
        <v>8.5499999999999865</v>
      </c>
      <c r="S189" s="115">
        <f t="shared" si="27"/>
        <v>2.000000000013888</v>
      </c>
      <c r="T189" s="60"/>
      <c r="U189" s="115"/>
      <c r="V189" s="60"/>
      <c r="W189" s="115"/>
      <c r="X189" s="60"/>
      <c r="Y189" s="115"/>
      <c r="Z189" s="60"/>
      <c r="AA189" s="115"/>
      <c r="AB189" s="60"/>
      <c r="AC189" s="115"/>
      <c r="AD189" s="60"/>
      <c r="AE189" s="115"/>
      <c r="AF189" s="60"/>
      <c r="AG189" s="115"/>
      <c r="AH189" s="60"/>
      <c r="AI189" s="115"/>
      <c r="AJ189" s="60"/>
      <c r="AK189" s="115"/>
      <c r="AL189" s="60"/>
      <c r="AM189" s="115"/>
      <c r="AN189" s="196"/>
      <c r="AO189" s="117"/>
      <c r="AP189" s="196"/>
      <c r="AQ189" s="117"/>
      <c r="AR189" s="196"/>
      <c r="AS189" s="117"/>
      <c r="AT189" s="196"/>
      <c r="AU189" s="117"/>
      <c r="AV189" s="196"/>
      <c r="AW189" s="117"/>
      <c r="AX189" s="196"/>
      <c r="AY189" s="117"/>
      <c r="AZ189" s="196"/>
      <c r="BA189" s="117"/>
      <c r="BB189" s="196"/>
      <c r="BC189" s="117"/>
      <c r="BD189" s="196"/>
      <c r="BE189" s="117"/>
      <c r="BF189" s="196"/>
      <c r="BG189" s="117"/>
      <c r="BH189" s="196"/>
      <c r="BI189" s="117"/>
      <c r="BJ189" s="196"/>
      <c r="BK189" s="117"/>
      <c r="BL189" s="196"/>
      <c r="BM189" s="117"/>
      <c r="BN189" s="196"/>
      <c r="BO189" s="117"/>
      <c r="BP189" s="196"/>
      <c r="BQ189" s="117"/>
      <c r="BR189" s="196"/>
      <c r="BS189" s="117"/>
      <c r="BT189" s="196"/>
      <c r="BU189" s="117"/>
      <c r="BV189" s="196"/>
      <c r="BW189" s="117"/>
      <c r="BX189" s="196"/>
      <c r="BY189" s="117"/>
      <c r="BZ189" s="196"/>
      <c r="CA189" s="117"/>
      <c r="CB189" s="196"/>
      <c r="CC189" s="117"/>
      <c r="CD189" s="196"/>
      <c r="CE189" s="117"/>
      <c r="CF189" s="196"/>
      <c r="CG189" s="117"/>
      <c r="CH189" s="196"/>
      <c r="CI189" s="117"/>
      <c r="CJ189" s="196"/>
      <c r="CK189" s="117"/>
      <c r="CL189" s="196"/>
      <c r="CM189" s="117"/>
      <c r="CN189" s="196"/>
      <c r="CO189" s="117"/>
      <c r="CP189" s="196"/>
      <c r="CQ189" s="117"/>
      <c r="CR189" s="196"/>
      <c r="CS189" s="117"/>
      <c r="CT189" s="196"/>
      <c r="CU189" s="117"/>
      <c r="CV189" s="196"/>
      <c r="CW189" s="117"/>
      <c r="CX189" s="196"/>
      <c r="CY189" s="117"/>
      <c r="CZ189" s="196"/>
      <c r="DA189" s="117"/>
      <c r="DB189" s="196"/>
      <c r="DC189" s="117"/>
      <c r="DD189" s="196"/>
      <c r="DE189" s="117"/>
      <c r="DF189" s="196"/>
      <c r="DG189" s="117"/>
      <c r="DH189" s="196"/>
      <c r="DI189" s="117"/>
      <c r="DJ189" s="196"/>
      <c r="DK189" s="117"/>
      <c r="DL189" s="196"/>
      <c r="DM189" s="117"/>
      <c r="DN189" s="196"/>
      <c r="DO189" s="117"/>
      <c r="DP189" s="196"/>
      <c r="DQ189" s="117"/>
      <c r="DR189" s="196"/>
      <c r="DS189" s="117"/>
      <c r="DT189" s="196"/>
      <c r="DU189" s="117"/>
      <c r="DV189" s="196"/>
      <c r="DW189" s="117"/>
      <c r="DX189" s="196"/>
      <c r="DY189" s="117"/>
      <c r="DZ189" s="196"/>
      <c r="EA189" s="117"/>
      <c r="EB189" s="196"/>
      <c r="EC189" s="117"/>
      <c r="ED189" s="196"/>
      <c r="EE189" s="117"/>
      <c r="EF189" s="196"/>
      <c r="EG189" s="117"/>
      <c r="EH189" s="196"/>
      <c r="EI189" s="117"/>
      <c r="EL189" s="3" t="e">
        <f t="shared" si="30"/>
        <v>#N/A</v>
      </c>
      <c r="EM189" s="10" t="e">
        <f t="shared" si="31"/>
        <v>#N/A</v>
      </c>
      <c r="EO189" s="12">
        <f t="shared" si="28"/>
        <v>0</v>
      </c>
      <c r="EP189" s="10">
        <f t="shared" si="29"/>
        <v>0</v>
      </c>
    </row>
    <row r="190" spans="11:146" x14ac:dyDescent="0.25">
      <c r="K190" s="5">
        <f t="shared" si="32"/>
        <v>173</v>
      </c>
      <c r="L190" s="70"/>
      <c r="M190" s="114"/>
      <c r="N190" s="60"/>
      <c r="O190" s="115"/>
      <c r="P190" s="60">
        <f t="shared" si="33"/>
        <v>8.5999999999999872</v>
      </c>
      <c r="Q190" s="115">
        <f t="shared" si="26"/>
        <v>2.9111600000106574</v>
      </c>
      <c r="R190" s="60">
        <f t="shared" si="34"/>
        <v>8.5999999999999872</v>
      </c>
      <c r="S190" s="115">
        <f t="shared" si="27"/>
        <v>2.000000000013888</v>
      </c>
      <c r="T190" s="60"/>
      <c r="U190" s="115"/>
      <c r="V190" s="60"/>
      <c r="W190" s="115"/>
      <c r="X190" s="60"/>
      <c r="Y190" s="115"/>
      <c r="Z190" s="60"/>
      <c r="AA190" s="115"/>
      <c r="AB190" s="60"/>
      <c r="AC190" s="115"/>
      <c r="AD190" s="60"/>
      <c r="AE190" s="115"/>
      <c r="AF190" s="60"/>
      <c r="AG190" s="115"/>
      <c r="AH190" s="60"/>
      <c r="AI190" s="115"/>
      <c r="AJ190" s="60"/>
      <c r="AK190" s="115"/>
      <c r="AL190" s="60"/>
      <c r="AM190" s="115"/>
      <c r="AN190" s="196"/>
      <c r="AO190" s="117"/>
      <c r="AP190" s="196"/>
      <c r="AQ190" s="117"/>
      <c r="AR190" s="196"/>
      <c r="AS190" s="117"/>
      <c r="AT190" s="196"/>
      <c r="AU190" s="117"/>
      <c r="AV190" s="196"/>
      <c r="AW190" s="117"/>
      <c r="AX190" s="196"/>
      <c r="AY190" s="117"/>
      <c r="AZ190" s="196"/>
      <c r="BA190" s="117"/>
      <c r="BB190" s="196"/>
      <c r="BC190" s="117"/>
      <c r="BD190" s="196"/>
      <c r="BE190" s="117"/>
      <c r="BF190" s="196"/>
      <c r="BG190" s="117"/>
      <c r="BH190" s="196"/>
      <c r="BI190" s="117"/>
      <c r="BJ190" s="196"/>
      <c r="BK190" s="117"/>
      <c r="BL190" s="196"/>
      <c r="BM190" s="117"/>
      <c r="BN190" s="196"/>
      <c r="BO190" s="117"/>
      <c r="BP190" s="196"/>
      <c r="BQ190" s="117"/>
      <c r="BR190" s="196"/>
      <c r="BS190" s="117"/>
      <c r="BT190" s="196"/>
      <c r="BU190" s="117"/>
      <c r="BV190" s="196"/>
      <c r="BW190" s="117"/>
      <c r="BX190" s="196"/>
      <c r="BY190" s="117"/>
      <c r="BZ190" s="196"/>
      <c r="CA190" s="117"/>
      <c r="CB190" s="196"/>
      <c r="CC190" s="117"/>
      <c r="CD190" s="196"/>
      <c r="CE190" s="117"/>
      <c r="CF190" s="196"/>
      <c r="CG190" s="117"/>
      <c r="CH190" s="196"/>
      <c r="CI190" s="117"/>
      <c r="CJ190" s="196"/>
      <c r="CK190" s="117"/>
      <c r="CL190" s="196"/>
      <c r="CM190" s="117"/>
      <c r="CN190" s="196"/>
      <c r="CO190" s="117"/>
      <c r="CP190" s="196"/>
      <c r="CQ190" s="117"/>
      <c r="CR190" s="196"/>
      <c r="CS190" s="117"/>
      <c r="CT190" s="196"/>
      <c r="CU190" s="117"/>
      <c r="CV190" s="196"/>
      <c r="CW190" s="117"/>
      <c r="CX190" s="196"/>
      <c r="CY190" s="117"/>
      <c r="CZ190" s="196"/>
      <c r="DA190" s="117"/>
      <c r="DB190" s="196"/>
      <c r="DC190" s="117"/>
      <c r="DD190" s="196"/>
      <c r="DE190" s="117"/>
      <c r="DF190" s="196"/>
      <c r="DG190" s="117"/>
      <c r="DH190" s="196"/>
      <c r="DI190" s="117"/>
      <c r="DJ190" s="196"/>
      <c r="DK190" s="117"/>
      <c r="DL190" s="196"/>
      <c r="DM190" s="117"/>
      <c r="DN190" s="196"/>
      <c r="DO190" s="117"/>
      <c r="DP190" s="196"/>
      <c r="DQ190" s="117"/>
      <c r="DR190" s="196"/>
      <c r="DS190" s="117"/>
      <c r="DT190" s="196"/>
      <c r="DU190" s="117"/>
      <c r="DV190" s="196"/>
      <c r="DW190" s="117"/>
      <c r="DX190" s="196"/>
      <c r="DY190" s="117"/>
      <c r="DZ190" s="196"/>
      <c r="EA190" s="117"/>
      <c r="EB190" s="196"/>
      <c r="EC190" s="117"/>
      <c r="ED190" s="196"/>
      <c r="EE190" s="117"/>
      <c r="EF190" s="196"/>
      <c r="EG190" s="117"/>
      <c r="EH190" s="196"/>
      <c r="EI190" s="117"/>
      <c r="EL190" s="3" t="e">
        <f t="shared" si="30"/>
        <v>#N/A</v>
      </c>
      <c r="EM190" s="10" t="e">
        <f t="shared" si="31"/>
        <v>#N/A</v>
      </c>
      <c r="EO190" s="12">
        <f t="shared" si="28"/>
        <v>0</v>
      </c>
      <c r="EP190" s="10">
        <f t="shared" si="29"/>
        <v>0</v>
      </c>
    </row>
    <row r="191" spans="11:146" x14ac:dyDescent="0.25">
      <c r="K191" s="5">
        <f t="shared" si="32"/>
        <v>174</v>
      </c>
      <c r="L191" s="70"/>
      <c r="M191" s="114"/>
      <c r="N191" s="60"/>
      <c r="O191" s="115"/>
      <c r="P191" s="60">
        <f t="shared" si="33"/>
        <v>8.6499999999999879</v>
      </c>
      <c r="Q191" s="115">
        <f t="shared" si="26"/>
        <v>2.9111600000106574</v>
      </c>
      <c r="R191" s="60">
        <f t="shared" si="34"/>
        <v>8.6499999999999879</v>
      </c>
      <c r="S191" s="115">
        <f t="shared" si="27"/>
        <v>2.000000000013888</v>
      </c>
      <c r="T191" s="60"/>
      <c r="U191" s="115"/>
      <c r="V191" s="60"/>
      <c r="W191" s="115"/>
      <c r="X191" s="60"/>
      <c r="Y191" s="115"/>
      <c r="Z191" s="60"/>
      <c r="AA191" s="115"/>
      <c r="AB191" s="60"/>
      <c r="AC191" s="115"/>
      <c r="AD191" s="60"/>
      <c r="AE191" s="115"/>
      <c r="AF191" s="60"/>
      <c r="AG191" s="115"/>
      <c r="AH191" s="60"/>
      <c r="AI191" s="115"/>
      <c r="AJ191" s="60"/>
      <c r="AK191" s="115"/>
      <c r="AL191" s="60"/>
      <c r="AM191" s="115"/>
      <c r="AN191" s="196"/>
      <c r="AO191" s="117"/>
      <c r="AP191" s="196"/>
      <c r="AQ191" s="117"/>
      <c r="AR191" s="196"/>
      <c r="AS191" s="117"/>
      <c r="AT191" s="196"/>
      <c r="AU191" s="117"/>
      <c r="AV191" s="196"/>
      <c r="AW191" s="117"/>
      <c r="AX191" s="196"/>
      <c r="AY191" s="117"/>
      <c r="AZ191" s="196"/>
      <c r="BA191" s="117"/>
      <c r="BB191" s="196"/>
      <c r="BC191" s="117"/>
      <c r="BD191" s="196"/>
      <c r="BE191" s="117"/>
      <c r="BF191" s="196"/>
      <c r="BG191" s="117"/>
      <c r="BH191" s="196"/>
      <c r="BI191" s="117"/>
      <c r="BJ191" s="196"/>
      <c r="BK191" s="117"/>
      <c r="BL191" s="196"/>
      <c r="BM191" s="117"/>
      <c r="BN191" s="196"/>
      <c r="BO191" s="117"/>
      <c r="BP191" s="196"/>
      <c r="BQ191" s="117"/>
      <c r="BR191" s="196"/>
      <c r="BS191" s="117"/>
      <c r="BT191" s="196"/>
      <c r="BU191" s="117"/>
      <c r="BV191" s="196"/>
      <c r="BW191" s="117"/>
      <c r="BX191" s="196"/>
      <c r="BY191" s="117"/>
      <c r="BZ191" s="196"/>
      <c r="CA191" s="117"/>
      <c r="CB191" s="196"/>
      <c r="CC191" s="117"/>
      <c r="CD191" s="196"/>
      <c r="CE191" s="117"/>
      <c r="CF191" s="196"/>
      <c r="CG191" s="117"/>
      <c r="CH191" s="196"/>
      <c r="CI191" s="117"/>
      <c r="CJ191" s="196"/>
      <c r="CK191" s="117"/>
      <c r="CL191" s="196"/>
      <c r="CM191" s="117"/>
      <c r="CN191" s="196"/>
      <c r="CO191" s="117"/>
      <c r="CP191" s="196"/>
      <c r="CQ191" s="117"/>
      <c r="CR191" s="196"/>
      <c r="CS191" s="117"/>
      <c r="CT191" s="196"/>
      <c r="CU191" s="117"/>
      <c r="CV191" s="196"/>
      <c r="CW191" s="117"/>
      <c r="CX191" s="196"/>
      <c r="CY191" s="117"/>
      <c r="CZ191" s="196"/>
      <c r="DA191" s="117"/>
      <c r="DB191" s="196"/>
      <c r="DC191" s="117"/>
      <c r="DD191" s="196"/>
      <c r="DE191" s="117"/>
      <c r="DF191" s="196"/>
      <c r="DG191" s="117"/>
      <c r="DH191" s="196"/>
      <c r="DI191" s="117"/>
      <c r="DJ191" s="196"/>
      <c r="DK191" s="117"/>
      <c r="DL191" s="196"/>
      <c r="DM191" s="117"/>
      <c r="DN191" s="196"/>
      <c r="DO191" s="117"/>
      <c r="DP191" s="196"/>
      <c r="DQ191" s="117"/>
      <c r="DR191" s="196"/>
      <c r="DS191" s="117"/>
      <c r="DT191" s="196"/>
      <c r="DU191" s="117"/>
      <c r="DV191" s="196"/>
      <c r="DW191" s="117"/>
      <c r="DX191" s="196"/>
      <c r="DY191" s="117"/>
      <c r="DZ191" s="196"/>
      <c r="EA191" s="117"/>
      <c r="EB191" s="196"/>
      <c r="EC191" s="117"/>
      <c r="ED191" s="196"/>
      <c r="EE191" s="117"/>
      <c r="EF191" s="196"/>
      <c r="EG191" s="117"/>
      <c r="EH191" s="196"/>
      <c r="EI191" s="117"/>
      <c r="EL191" s="3" t="e">
        <f t="shared" si="30"/>
        <v>#N/A</v>
      </c>
      <c r="EM191" s="10" t="e">
        <f t="shared" si="31"/>
        <v>#N/A</v>
      </c>
      <c r="EO191" s="12">
        <f t="shared" si="28"/>
        <v>0</v>
      </c>
      <c r="EP191" s="10">
        <f t="shared" si="29"/>
        <v>0</v>
      </c>
    </row>
    <row r="192" spans="11:146" x14ac:dyDescent="0.25">
      <c r="K192" s="5">
        <f t="shared" si="32"/>
        <v>175</v>
      </c>
      <c r="L192" s="70"/>
      <c r="M192" s="114"/>
      <c r="N192" s="60"/>
      <c r="O192" s="115"/>
      <c r="P192" s="60">
        <f t="shared" si="33"/>
        <v>8.6999999999999886</v>
      </c>
      <c r="Q192" s="115">
        <f t="shared" si="26"/>
        <v>2.9111600000106574</v>
      </c>
      <c r="R192" s="60">
        <f t="shared" si="34"/>
        <v>8.6999999999999886</v>
      </c>
      <c r="S192" s="115">
        <f t="shared" si="27"/>
        <v>2.000000000013888</v>
      </c>
      <c r="T192" s="60"/>
      <c r="U192" s="115"/>
      <c r="V192" s="60"/>
      <c r="W192" s="115"/>
      <c r="X192" s="60"/>
      <c r="Y192" s="115"/>
      <c r="Z192" s="60"/>
      <c r="AA192" s="115"/>
      <c r="AB192" s="60"/>
      <c r="AC192" s="115"/>
      <c r="AD192" s="60"/>
      <c r="AE192" s="115"/>
      <c r="AF192" s="60"/>
      <c r="AG192" s="115"/>
      <c r="AH192" s="60"/>
      <c r="AI192" s="115"/>
      <c r="AJ192" s="60"/>
      <c r="AK192" s="115"/>
      <c r="AL192" s="60"/>
      <c r="AM192" s="115"/>
      <c r="AN192" s="196"/>
      <c r="AO192" s="117"/>
      <c r="AP192" s="196"/>
      <c r="AQ192" s="117"/>
      <c r="AR192" s="196"/>
      <c r="AS192" s="117"/>
      <c r="AT192" s="196"/>
      <c r="AU192" s="117"/>
      <c r="AV192" s="196"/>
      <c r="AW192" s="117"/>
      <c r="AX192" s="196"/>
      <c r="AY192" s="117"/>
      <c r="AZ192" s="196"/>
      <c r="BA192" s="117"/>
      <c r="BB192" s="196"/>
      <c r="BC192" s="117"/>
      <c r="BD192" s="196"/>
      <c r="BE192" s="117"/>
      <c r="BF192" s="196"/>
      <c r="BG192" s="117"/>
      <c r="BH192" s="196"/>
      <c r="BI192" s="117"/>
      <c r="BJ192" s="196"/>
      <c r="BK192" s="117"/>
      <c r="BL192" s="196"/>
      <c r="BM192" s="117"/>
      <c r="BN192" s="196"/>
      <c r="BO192" s="117"/>
      <c r="BP192" s="196"/>
      <c r="BQ192" s="117"/>
      <c r="BR192" s="196"/>
      <c r="BS192" s="117"/>
      <c r="BT192" s="196"/>
      <c r="BU192" s="117"/>
      <c r="BV192" s="196"/>
      <c r="BW192" s="117"/>
      <c r="BX192" s="196"/>
      <c r="BY192" s="117"/>
      <c r="BZ192" s="196"/>
      <c r="CA192" s="117"/>
      <c r="CB192" s="196"/>
      <c r="CC192" s="117"/>
      <c r="CD192" s="196"/>
      <c r="CE192" s="117"/>
      <c r="CF192" s="196"/>
      <c r="CG192" s="117"/>
      <c r="CH192" s="196"/>
      <c r="CI192" s="117"/>
      <c r="CJ192" s="196"/>
      <c r="CK192" s="117"/>
      <c r="CL192" s="196"/>
      <c r="CM192" s="117"/>
      <c r="CN192" s="196"/>
      <c r="CO192" s="117"/>
      <c r="CP192" s="196"/>
      <c r="CQ192" s="117"/>
      <c r="CR192" s="196"/>
      <c r="CS192" s="117"/>
      <c r="CT192" s="196"/>
      <c r="CU192" s="117"/>
      <c r="CV192" s="196"/>
      <c r="CW192" s="117"/>
      <c r="CX192" s="196"/>
      <c r="CY192" s="117"/>
      <c r="CZ192" s="196"/>
      <c r="DA192" s="117"/>
      <c r="DB192" s="196"/>
      <c r="DC192" s="117"/>
      <c r="DD192" s="196"/>
      <c r="DE192" s="117"/>
      <c r="DF192" s="196"/>
      <c r="DG192" s="117"/>
      <c r="DH192" s="196"/>
      <c r="DI192" s="117"/>
      <c r="DJ192" s="196"/>
      <c r="DK192" s="117"/>
      <c r="DL192" s="196"/>
      <c r="DM192" s="117"/>
      <c r="DN192" s="196"/>
      <c r="DO192" s="117"/>
      <c r="DP192" s="196"/>
      <c r="DQ192" s="117"/>
      <c r="DR192" s="196"/>
      <c r="DS192" s="117"/>
      <c r="DT192" s="196"/>
      <c r="DU192" s="117"/>
      <c r="DV192" s="196"/>
      <c r="DW192" s="117"/>
      <c r="DX192" s="196"/>
      <c r="DY192" s="117"/>
      <c r="DZ192" s="196"/>
      <c r="EA192" s="117"/>
      <c r="EB192" s="196"/>
      <c r="EC192" s="117"/>
      <c r="ED192" s="196"/>
      <c r="EE192" s="117"/>
      <c r="EF192" s="196"/>
      <c r="EG192" s="117"/>
      <c r="EH192" s="196"/>
      <c r="EI192" s="117"/>
      <c r="EL192" s="3" t="e">
        <f t="shared" si="30"/>
        <v>#N/A</v>
      </c>
      <c r="EM192" s="10" t="e">
        <f t="shared" si="31"/>
        <v>#N/A</v>
      </c>
      <c r="EO192" s="12">
        <f t="shared" si="28"/>
        <v>0</v>
      </c>
      <c r="EP192" s="10">
        <f t="shared" si="29"/>
        <v>0</v>
      </c>
    </row>
    <row r="193" spans="11:146" x14ac:dyDescent="0.25">
      <c r="K193" s="5">
        <f t="shared" si="32"/>
        <v>176</v>
      </c>
      <c r="L193" s="70"/>
      <c r="M193" s="114"/>
      <c r="N193" s="60"/>
      <c r="O193" s="115"/>
      <c r="P193" s="60">
        <f t="shared" si="33"/>
        <v>8.7499999999999893</v>
      </c>
      <c r="Q193" s="115">
        <f t="shared" si="26"/>
        <v>2.9111600000106574</v>
      </c>
      <c r="R193" s="60">
        <f t="shared" si="34"/>
        <v>8.7499999999999893</v>
      </c>
      <c r="S193" s="115">
        <f t="shared" si="27"/>
        <v>2.000000000013888</v>
      </c>
      <c r="T193" s="60"/>
      <c r="U193" s="115"/>
      <c r="V193" s="60"/>
      <c r="W193" s="115"/>
      <c r="X193" s="60"/>
      <c r="Y193" s="115"/>
      <c r="Z193" s="60"/>
      <c r="AA193" s="115"/>
      <c r="AB193" s="60"/>
      <c r="AC193" s="115"/>
      <c r="AD193" s="60"/>
      <c r="AE193" s="115"/>
      <c r="AF193" s="60"/>
      <c r="AG193" s="115"/>
      <c r="AH193" s="60"/>
      <c r="AI193" s="115"/>
      <c r="AJ193" s="60"/>
      <c r="AK193" s="115"/>
      <c r="AL193" s="60"/>
      <c r="AM193" s="115"/>
      <c r="AN193" s="196"/>
      <c r="AO193" s="117"/>
      <c r="AP193" s="196"/>
      <c r="AQ193" s="117"/>
      <c r="AR193" s="196"/>
      <c r="AS193" s="117"/>
      <c r="AT193" s="196"/>
      <c r="AU193" s="117"/>
      <c r="AV193" s="196"/>
      <c r="AW193" s="117"/>
      <c r="AX193" s="196"/>
      <c r="AY193" s="117"/>
      <c r="AZ193" s="196"/>
      <c r="BA193" s="117"/>
      <c r="BB193" s="196"/>
      <c r="BC193" s="117"/>
      <c r="BD193" s="196"/>
      <c r="BE193" s="117"/>
      <c r="BF193" s="196"/>
      <c r="BG193" s="117"/>
      <c r="BH193" s="196"/>
      <c r="BI193" s="117"/>
      <c r="BJ193" s="196"/>
      <c r="BK193" s="117"/>
      <c r="BL193" s="196"/>
      <c r="BM193" s="117"/>
      <c r="BN193" s="196"/>
      <c r="BO193" s="117"/>
      <c r="BP193" s="196"/>
      <c r="BQ193" s="117"/>
      <c r="BR193" s="196"/>
      <c r="BS193" s="117"/>
      <c r="BT193" s="196"/>
      <c r="BU193" s="117"/>
      <c r="BV193" s="196"/>
      <c r="BW193" s="117"/>
      <c r="BX193" s="196"/>
      <c r="BY193" s="117"/>
      <c r="BZ193" s="196"/>
      <c r="CA193" s="117"/>
      <c r="CB193" s="196"/>
      <c r="CC193" s="117"/>
      <c r="CD193" s="196"/>
      <c r="CE193" s="117"/>
      <c r="CF193" s="196"/>
      <c r="CG193" s="117"/>
      <c r="CH193" s="196"/>
      <c r="CI193" s="117"/>
      <c r="CJ193" s="196"/>
      <c r="CK193" s="117"/>
      <c r="CL193" s="196"/>
      <c r="CM193" s="117"/>
      <c r="CN193" s="196"/>
      <c r="CO193" s="117"/>
      <c r="CP193" s="196"/>
      <c r="CQ193" s="117"/>
      <c r="CR193" s="196"/>
      <c r="CS193" s="117"/>
      <c r="CT193" s="196"/>
      <c r="CU193" s="117"/>
      <c r="CV193" s="196"/>
      <c r="CW193" s="117"/>
      <c r="CX193" s="196"/>
      <c r="CY193" s="117"/>
      <c r="CZ193" s="196"/>
      <c r="DA193" s="117"/>
      <c r="DB193" s="196"/>
      <c r="DC193" s="117"/>
      <c r="DD193" s="196"/>
      <c r="DE193" s="117"/>
      <c r="DF193" s="196"/>
      <c r="DG193" s="117"/>
      <c r="DH193" s="196"/>
      <c r="DI193" s="117"/>
      <c r="DJ193" s="196"/>
      <c r="DK193" s="117"/>
      <c r="DL193" s="196"/>
      <c r="DM193" s="117"/>
      <c r="DN193" s="196"/>
      <c r="DO193" s="117"/>
      <c r="DP193" s="196"/>
      <c r="DQ193" s="117"/>
      <c r="DR193" s="196"/>
      <c r="DS193" s="117"/>
      <c r="DT193" s="196"/>
      <c r="DU193" s="117"/>
      <c r="DV193" s="196"/>
      <c r="DW193" s="117"/>
      <c r="DX193" s="196"/>
      <c r="DY193" s="117"/>
      <c r="DZ193" s="196"/>
      <c r="EA193" s="117"/>
      <c r="EB193" s="196"/>
      <c r="EC193" s="117"/>
      <c r="ED193" s="196"/>
      <c r="EE193" s="117"/>
      <c r="EF193" s="196"/>
      <c r="EG193" s="117"/>
      <c r="EH193" s="196"/>
      <c r="EI193" s="117"/>
      <c r="EL193" s="3" t="e">
        <f t="shared" si="30"/>
        <v>#N/A</v>
      </c>
      <c r="EM193" s="10" t="e">
        <f t="shared" si="31"/>
        <v>#N/A</v>
      </c>
      <c r="EO193" s="12">
        <f t="shared" si="28"/>
        <v>0</v>
      </c>
      <c r="EP193" s="10">
        <f t="shared" si="29"/>
        <v>0</v>
      </c>
    </row>
    <row r="194" spans="11:146" x14ac:dyDescent="0.25">
      <c r="K194" s="5">
        <f t="shared" si="32"/>
        <v>177</v>
      </c>
      <c r="L194" s="70"/>
      <c r="M194" s="114"/>
      <c r="N194" s="60"/>
      <c r="O194" s="115"/>
      <c r="P194" s="60">
        <f t="shared" si="33"/>
        <v>8.7999999999999901</v>
      </c>
      <c r="Q194" s="115">
        <f t="shared" si="26"/>
        <v>2.9111600000106574</v>
      </c>
      <c r="R194" s="60">
        <f t="shared" si="34"/>
        <v>8.7999999999999901</v>
      </c>
      <c r="S194" s="115">
        <f t="shared" si="27"/>
        <v>2.000000000013888</v>
      </c>
      <c r="T194" s="60"/>
      <c r="U194" s="115"/>
      <c r="V194" s="60"/>
      <c r="W194" s="115"/>
      <c r="X194" s="60"/>
      <c r="Y194" s="115"/>
      <c r="Z194" s="60"/>
      <c r="AA194" s="115"/>
      <c r="AB194" s="60"/>
      <c r="AC194" s="115"/>
      <c r="AD194" s="60"/>
      <c r="AE194" s="115"/>
      <c r="AF194" s="60"/>
      <c r="AG194" s="115"/>
      <c r="AH194" s="60"/>
      <c r="AI194" s="115"/>
      <c r="AJ194" s="60"/>
      <c r="AK194" s="115"/>
      <c r="AL194" s="60"/>
      <c r="AM194" s="115"/>
      <c r="AN194" s="196"/>
      <c r="AO194" s="117"/>
      <c r="AP194" s="196"/>
      <c r="AQ194" s="117"/>
      <c r="AR194" s="196"/>
      <c r="AS194" s="117"/>
      <c r="AT194" s="196"/>
      <c r="AU194" s="117"/>
      <c r="AV194" s="196"/>
      <c r="AW194" s="117"/>
      <c r="AX194" s="196"/>
      <c r="AY194" s="117"/>
      <c r="AZ194" s="196"/>
      <c r="BA194" s="117"/>
      <c r="BB194" s="196"/>
      <c r="BC194" s="117"/>
      <c r="BD194" s="196"/>
      <c r="BE194" s="117"/>
      <c r="BF194" s="196"/>
      <c r="BG194" s="117"/>
      <c r="BH194" s="196"/>
      <c r="BI194" s="117"/>
      <c r="BJ194" s="196"/>
      <c r="BK194" s="117"/>
      <c r="BL194" s="196"/>
      <c r="BM194" s="117"/>
      <c r="BN194" s="196"/>
      <c r="BO194" s="117"/>
      <c r="BP194" s="196"/>
      <c r="BQ194" s="117"/>
      <c r="BR194" s="196"/>
      <c r="BS194" s="117"/>
      <c r="BT194" s="196"/>
      <c r="BU194" s="117"/>
      <c r="BV194" s="196"/>
      <c r="BW194" s="117"/>
      <c r="BX194" s="196"/>
      <c r="BY194" s="117"/>
      <c r="BZ194" s="196"/>
      <c r="CA194" s="117"/>
      <c r="CB194" s="196"/>
      <c r="CC194" s="117"/>
      <c r="CD194" s="196"/>
      <c r="CE194" s="117"/>
      <c r="CF194" s="196"/>
      <c r="CG194" s="117"/>
      <c r="CH194" s="196"/>
      <c r="CI194" s="117"/>
      <c r="CJ194" s="196"/>
      <c r="CK194" s="117"/>
      <c r="CL194" s="196"/>
      <c r="CM194" s="117"/>
      <c r="CN194" s="196"/>
      <c r="CO194" s="117"/>
      <c r="CP194" s="196"/>
      <c r="CQ194" s="117"/>
      <c r="CR194" s="196"/>
      <c r="CS194" s="117"/>
      <c r="CT194" s="196"/>
      <c r="CU194" s="117"/>
      <c r="CV194" s="196"/>
      <c r="CW194" s="117"/>
      <c r="CX194" s="196"/>
      <c r="CY194" s="117"/>
      <c r="CZ194" s="196"/>
      <c r="DA194" s="117"/>
      <c r="DB194" s="196"/>
      <c r="DC194" s="117"/>
      <c r="DD194" s="196"/>
      <c r="DE194" s="117"/>
      <c r="DF194" s="196"/>
      <c r="DG194" s="117"/>
      <c r="DH194" s="196"/>
      <c r="DI194" s="117"/>
      <c r="DJ194" s="196"/>
      <c r="DK194" s="117"/>
      <c r="DL194" s="196"/>
      <c r="DM194" s="117"/>
      <c r="DN194" s="196"/>
      <c r="DO194" s="117"/>
      <c r="DP194" s="196"/>
      <c r="DQ194" s="117"/>
      <c r="DR194" s="196"/>
      <c r="DS194" s="117"/>
      <c r="DT194" s="196"/>
      <c r="DU194" s="117"/>
      <c r="DV194" s="196"/>
      <c r="DW194" s="117"/>
      <c r="DX194" s="196"/>
      <c r="DY194" s="117"/>
      <c r="DZ194" s="196"/>
      <c r="EA194" s="117"/>
      <c r="EB194" s="196"/>
      <c r="EC194" s="117"/>
      <c r="ED194" s="196"/>
      <c r="EE194" s="117"/>
      <c r="EF194" s="196"/>
      <c r="EG194" s="117"/>
      <c r="EH194" s="196"/>
      <c r="EI194" s="117"/>
      <c r="EL194" s="3" t="e">
        <f t="shared" si="30"/>
        <v>#N/A</v>
      </c>
      <c r="EM194" s="10" t="e">
        <f t="shared" si="31"/>
        <v>#N/A</v>
      </c>
      <c r="EO194" s="12">
        <f t="shared" si="28"/>
        <v>0</v>
      </c>
      <c r="EP194" s="10">
        <f t="shared" si="29"/>
        <v>0</v>
      </c>
    </row>
    <row r="195" spans="11:146" x14ac:dyDescent="0.25">
      <c r="K195" s="5">
        <f t="shared" si="32"/>
        <v>178</v>
      </c>
      <c r="L195" s="70"/>
      <c r="M195" s="114"/>
      <c r="N195" s="60"/>
      <c r="O195" s="115"/>
      <c r="P195" s="60">
        <f t="shared" si="33"/>
        <v>8.8499999999999908</v>
      </c>
      <c r="Q195" s="115">
        <f t="shared" si="26"/>
        <v>2.9111600000106574</v>
      </c>
      <c r="R195" s="60">
        <f t="shared" si="34"/>
        <v>8.8499999999999908</v>
      </c>
      <c r="S195" s="115">
        <f t="shared" si="27"/>
        <v>2.000000000013888</v>
      </c>
      <c r="T195" s="60"/>
      <c r="U195" s="115"/>
      <c r="V195" s="60"/>
      <c r="W195" s="115"/>
      <c r="X195" s="60"/>
      <c r="Y195" s="115"/>
      <c r="Z195" s="60"/>
      <c r="AA195" s="115"/>
      <c r="AB195" s="60"/>
      <c r="AC195" s="115"/>
      <c r="AD195" s="60"/>
      <c r="AE195" s="115"/>
      <c r="AF195" s="60"/>
      <c r="AG195" s="115"/>
      <c r="AH195" s="60"/>
      <c r="AI195" s="115"/>
      <c r="AJ195" s="60"/>
      <c r="AK195" s="115"/>
      <c r="AL195" s="60"/>
      <c r="AM195" s="115"/>
      <c r="AN195" s="196"/>
      <c r="AO195" s="117"/>
      <c r="AP195" s="196"/>
      <c r="AQ195" s="117"/>
      <c r="AR195" s="196"/>
      <c r="AS195" s="117"/>
      <c r="AT195" s="196"/>
      <c r="AU195" s="117"/>
      <c r="AV195" s="196"/>
      <c r="AW195" s="117"/>
      <c r="AX195" s="196"/>
      <c r="AY195" s="117"/>
      <c r="AZ195" s="196"/>
      <c r="BA195" s="117"/>
      <c r="BB195" s="196"/>
      <c r="BC195" s="117"/>
      <c r="BD195" s="196"/>
      <c r="BE195" s="117"/>
      <c r="BF195" s="196"/>
      <c r="BG195" s="117"/>
      <c r="BH195" s="196"/>
      <c r="BI195" s="117"/>
      <c r="BJ195" s="196"/>
      <c r="BK195" s="117"/>
      <c r="BL195" s="196"/>
      <c r="BM195" s="117"/>
      <c r="BN195" s="196"/>
      <c r="BO195" s="117"/>
      <c r="BP195" s="196"/>
      <c r="BQ195" s="117"/>
      <c r="BR195" s="196"/>
      <c r="BS195" s="117"/>
      <c r="BT195" s="196"/>
      <c r="BU195" s="117"/>
      <c r="BV195" s="196"/>
      <c r="BW195" s="117"/>
      <c r="BX195" s="196"/>
      <c r="BY195" s="117"/>
      <c r="BZ195" s="196"/>
      <c r="CA195" s="117"/>
      <c r="CB195" s="196"/>
      <c r="CC195" s="117"/>
      <c r="CD195" s="196"/>
      <c r="CE195" s="117"/>
      <c r="CF195" s="196"/>
      <c r="CG195" s="117"/>
      <c r="CH195" s="196"/>
      <c r="CI195" s="117"/>
      <c r="CJ195" s="196"/>
      <c r="CK195" s="117"/>
      <c r="CL195" s="196"/>
      <c r="CM195" s="117"/>
      <c r="CN195" s="196"/>
      <c r="CO195" s="117"/>
      <c r="CP195" s="196"/>
      <c r="CQ195" s="117"/>
      <c r="CR195" s="196"/>
      <c r="CS195" s="117"/>
      <c r="CT195" s="196"/>
      <c r="CU195" s="117"/>
      <c r="CV195" s="196"/>
      <c r="CW195" s="117"/>
      <c r="CX195" s="196"/>
      <c r="CY195" s="117"/>
      <c r="CZ195" s="196"/>
      <c r="DA195" s="117"/>
      <c r="DB195" s="196"/>
      <c r="DC195" s="117"/>
      <c r="DD195" s="196"/>
      <c r="DE195" s="117"/>
      <c r="DF195" s="196"/>
      <c r="DG195" s="117"/>
      <c r="DH195" s="196"/>
      <c r="DI195" s="117"/>
      <c r="DJ195" s="196"/>
      <c r="DK195" s="117"/>
      <c r="DL195" s="196"/>
      <c r="DM195" s="117"/>
      <c r="DN195" s="196"/>
      <c r="DO195" s="117"/>
      <c r="DP195" s="196"/>
      <c r="DQ195" s="117"/>
      <c r="DR195" s="196"/>
      <c r="DS195" s="117"/>
      <c r="DT195" s="196"/>
      <c r="DU195" s="117"/>
      <c r="DV195" s="196"/>
      <c r="DW195" s="117"/>
      <c r="DX195" s="196"/>
      <c r="DY195" s="117"/>
      <c r="DZ195" s="196"/>
      <c r="EA195" s="117"/>
      <c r="EB195" s="196"/>
      <c r="EC195" s="117"/>
      <c r="ED195" s="196"/>
      <c r="EE195" s="117"/>
      <c r="EF195" s="196"/>
      <c r="EG195" s="117"/>
      <c r="EH195" s="196"/>
      <c r="EI195" s="117"/>
      <c r="EL195" s="3" t="e">
        <f t="shared" si="30"/>
        <v>#N/A</v>
      </c>
      <c r="EM195" s="10" t="e">
        <f t="shared" si="31"/>
        <v>#N/A</v>
      </c>
      <c r="EO195" s="12">
        <f t="shared" si="28"/>
        <v>0</v>
      </c>
      <c r="EP195" s="10">
        <f t="shared" si="29"/>
        <v>0</v>
      </c>
    </row>
    <row r="196" spans="11:146" x14ac:dyDescent="0.25">
      <c r="K196" s="5">
        <f t="shared" si="32"/>
        <v>179</v>
      </c>
      <c r="L196" s="70"/>
      <c r="M196" s="114"/>
      <c r="N196" s="60"/>
      <c r="O196" s="115"/>
      <c r="P196" s="60">
        <f t="shared" si="33"/>
        <v>8.8999999999999915</v>
      </c>
      <c r="Q196" s="115">
        <f t="shared" si="26"/>
        <v>2.9111600000106574</v>
      </c>
      <c r="R196" s="60">
        <f t="shared" si="34"/>
        <v>8.8999999999999915</v>
      </c>
      <c r="S196" s="115">
        <f t="shared" si="27"/>
        <v>2.000000000013888</v>
      </c>
      <c r="T196" s="60"/>
      <c r="U196" s="115"/>
      <c r="V196" s="60"/>
      <c r="W196" s="115"/>
      <c r="X196" s="60"/>
      <c r="Y196" s="115"/>
      <c r="Z196" s="60"/>
      <c r="AA196" s="115"/>
      <c r="AB196" s="60"/>
      <c r="AC196" s="115"/>
      <c r="AD196" s="60"/>
      <c r="AE196" s="115"/>
      <c r="AF196" s="60"/>
      <c r="AG196" s="115"/>
      <c r="AH196" s="60"/>
      <c r="AI196" s="115"/>
      <c r="AJ196" s="60"/>
      <c r="AK196" s="115"/>
      <c r="AL196" s="60"/>
      <c r="AM196" s="115"/>
      <c r="AN196" s="196"/>
      <c r="AO196" s="117"/>
      <c r="AP196" s="196"/>
      <c r="AQ196" s="117"/>
      <c r="AR196" s="196"/>
      <c r="AS196" s="117"/>
      <c r="AT196" s="196"/>
      <c r="AU196" s="117"/>
      <c r="AV196" s="196"/>
      <c r="AW196" s="117"/>
      <c r="AX196" s="196"/>
      <c r="AY196" s="117"/>
      <c r="AZ196" s="196"/>
      <c r="BA196" s="117"/>
      <c r="BB196" s="196"/>
      <c r="BC196" s="117"/>
      <c r="BD196" s="196"/>
      <c r="BE196" s="117"/>
      <c r="BF196" s="196"/>
      <c r="BG196" s="117"/>
      <c r="BH196" s="196"/>
      <c r="BI196" s="117"/>
      <c r="BJ196" s="196"/>
      <c r="BK196" s="117"/>
      <c r="BL196" s="196"/>
      <c r="BM196" s="117"/>
      <c r="BN196" s="196"/>
      <c r="BO196" s="117"/>
      <c r="BP196" s="196"/>
      <c r="BQ196" s="117"/>
      <c r="BR196" s="196"/>
      <c r="BS196" s="117"/>
      <c r="BT196" s="196"/>
      <c r="BU196" s="117"/>
      <c r="BV196" s="196"/>
      <c r="BW196" s="117"/>
      <c r="BX196" s="196"/>
      <c r="BY196" s="117"/>
      <c r="BZ196" s="196"/>
      <c r="CA196" s="117"/>
      <c r="CB196" s="196"/>
      <c r="CC196" s="117"/>
      <c r="CD196" s="196"/>
      <c r="CE196" s="117"/>
      <c r="CF196" s="196"/>
      <c r="CG196" s="117"/>
      <c r="CH196" s="196"/>
      <c r="CI196" s="117"/>
      <c r="CJ196" s="196"/>
      <c r="CK196" s="117"/>
      <c r="CL196" s="196"/>
      <c r="CM196" s="117"/>
      <c r="CN196" s="196"/>
      <c r="CO196" s="117"/>
      <c r="CP196" s="196"/>
      <c r="CQ196" s="117"/>
      <c r="CR196" s="196"/>
      <c r="CS196" s="117"/>
      <c r="CT196" s="196"/>
      <c r="CU196" s="117"/>
      <c r="CV196" s="196"/>
      <c r="CW196" s="117"/>
      <c r="CX196" s="196"/>
      <c r="CY196" s="117"/>
      <c r="CZ196" s="196"/>
      <c r="DA196" s="117"/>
      <c r="DB196" s="196"/>
      <c r="DC196" s="117"/>
      <c r="DD196" s="196"/>
      <c r="DE196" s="117"/>
      <c r="DF196" s="196"/>
      <c r="DG196" s="117"/>
      <c r="DH196" s="196"/>
      <c r="DI196" s="117"/>
      <c r="DJ196" s="196"/>
      <c r="DK196" s="117"/>
      <c r="DL196" s="196"/>
      <c r="DM196" s="117"/>
      <c r="DN196" s="196"/>
      <c r="DO196" s="117"/>
      <c r="DP196" s="196"/>
      <c r="DQ196" s="117"/>
      <c r="DR196" s="196"/>
      <c r="DS196" s="117"/>
      <c r="DT196" s="196"/>
      <c r="DU196" s="117"/>
      <c r="DV196" s="196"/>
      <c r="DW196" s="117"/>
      <c r="DX196" s="196"/>
      <c r="DY196" s="117"/>
      <c r="DZ196" s="196"/>
      <c r="EA196" s="117"/>
      <c r="EB196" s="196"/>
      <c r="EC196" s="117"/>
      <c r="ED196" s="196"/>
      <c r="EE196" s="117"/>
      <c r="EF196" s="196"/>
      <c r="EG196" s="117"/>
      <c r="EH196" s="196"/>
      <c r="EI196" s="117"/>
      <c r="EL196" s="3" t="e">
        <f t="shared" si="30"/>
        <v>#N/A</v>
      </c>
      <c r="EM196" s="10" t="e">
        <f t="shared" si="31"/>
        <v>#N/A</v>
      </c>
      <c r="EO196" s="12">
        <f t="shared" si="28"/>
        <v>0</v>
      </c>
      <c r="EP196" s="10">
        <f t="shared" si="29"/>
        <v>0</v>
      </c>
    </row>
    <row r="197" spans="11:146" x14ac:dyDescent="0.25">
      <c r="K197" s="5">
        <f t="shared" si="32"/>
        <v>180</v>
      </c>
      <c r="L197" s="70"/>
      <c r="M197" s="114"/>
      <c r="N197" s="60"/>
      <c r="O197" s="115"/>
      <c r="P197" s="60">
        <f t="shared" si="33"/>
        <v>8.9499999999999922</v>
      </c>
      <c r="Q197" s="115">
        <f t="shared" si="26"/>
        <v>2.9111600000106574</v>
      </c>
      <c r="R197" s="60">
        <f t="shared" si="34"/>
        <v>8.9499999999999922</v>
      </c>
      <c r="S197" s="115">
        <f t="shared" si="27"/>
        <v>2.000000000013888</v>
      </c>
      <c r="T197" s="60"/>
      <c r="U197" s="115"/>
      <c r="V197" s="60"/>
      <c r="W197" s="115"/>
      <c r="X197" s="60"/>
      <c r="Y197" s="115"/>
      <c r="Z197" s="60"/>
      <c r="AA197" s="115"/>
      <c r="AB197" s="60"/>
      <c r="AC197" s="115"/>
      <c r="AD197" s="60"/>
      <c r="AE197" s="115"/>
      <c r="AF197" s="60"/>
      <c r="AG197" s="115"/>
      <c r="AH197" s="60"/>
      <c r="AI197" s="115"/>
      <c r="AJ197" s="60"/>
      <c r="AK197" s="115"/>
      <c r="AL197" s="60"/>
      <c r="AM197" s="115"/>
      <c r="AN197" s="196"/>
      <c r="AO197" s="117"/>
      <c r="AP197" s="196"/>
      <c r="AQ197" s="117"/>
      <c r="AR197" s="196"/>
      <c r="AS197" s="117"/>
      <c r="AT197" s="196"/>
      <c r="AU197" s="117"/>
      <c r="AV197" s="196"/>
      <c r="AW197" s="117"/>
      <c r="AX197" s="196"/>
      <c r="AY197" s="117"/>
      <c r="AZ197" s="196"/>
      <c r="BA197" s="117"/>
      <c r="BB197" s="196"/>
      <c r="BC197" s="117"/>
      <c r="BD197" s="196"/>
      <c r="BE197" s="117"/>
      <c r="BF197" s="196"/>
      <c r="BG197" s="117"/>
      <c r="BH197" s="196"/>
      <c r="BI197" s="117"/>
      <c r="BJ197" s="196"/>
      <c r="BK197" s="117"/>
      <c r="BL197" s="196"/>
      <c r="BM197" s="117"/>
      <c r="BN197" s="196"/>
      <c r="BO197" s="117"/>
      <c r="BP197" s="196"/>
      <c r="BQ197" s="117"/>
      <c r="BR197" s="196"/>
      <c r="BS197" s="117"/>
      <c r="BT197" s="196"/>
      <c r="BU197" s="117"/>
      <c r="BV197" s="196"/>
      <c r="BW197" s="117"/>
      <c r="BX197" s="196"/>
      <c r="BY197" s="117"/>
      <c r="BZ197" s="196"/>
      <c r="CA197" s="117"/>
      <c r="CB197" s="196"/>
      <c r="CC197" s="117"/>
      <c r="CD197" s="196"/>
      <c r="CE197" s="117"/>
      <c r="CF197" s="196"/>
      <c r="CG197" s="117"/>
      <c r="CH197" s="196"/>
      <c r="CI197" s="117"/>
      <c r="CJ197" s="196"/>
      <c r="CK197" s="117"/>
      <c r="CL197" s="196"/>
      <c r="CM197" s="117"/>
      <c r="CN197" s="196"/>
      <c r="CO197" s="117"/>
      <c r="CP197" s="196"/>
      <c r="CQ197" s="117"/>
      <c r="CR197" s="196"/>
      <c r="CS197" s="117"/>
      <c r="CT197" s="196"/>
      <c r="CU197" s="117"/>
      <c r="CV197" s="196"/>
      <c r="CW197" s="117"/>
      <c r="CX197" s="196"/>
      <c r="CY197" s="117"/>
      <c r="CZ197" s="196"/>
      <c r="DA197" s="117"/>
      <c r="DB197" s="196"/>
      <c r="DC197" s="117"/>
      <c r="DD197" s="196"/>
      <c r="DE197" s="117"/>
      <c r="DF197" s="196"/>
      <c r="DG197" s="117"/>
      <c r="DH197" s="196"/>
      <c r="DI197" s="117"/>
      <c r="DJ197" s="196"/>
      <c r="DK197" s="117"/>
      <c r="DL197" s="196"/>
      <c r="DM197" s="117"/>
      <c r="DN197" s="196"/>
      <c r="DO197" s="117"/>
      <c r="DP197" s="196"/>
      <c r="DQ197" s="117"/>
      <c r="DR197" s="196"/>
      <c r="DS197" s="117"/>
      <c r="DT197" s="196"/>
      <c r="DU197" s="117"/>
      <c r="DV197" s="196"/>
      <c r="DW197" s="117"/>
      <c r="DX197" s="196"/>
      <c r="DY197" s="117"/>
      <c r="DZ197" s="196"/>
      <c r="EA197" s="117"/>
      <c r="EB197" s="196"/>
      <c r="EC197" s="117"/>
      <c r="ED197" s="196"/>
      <c r="EE197" s="117"/>
      <c r="EF197" s="196"/>
      <c r="EG197" s="117"/>
      <c r="EH197" s="196"/>
      <c r="EI197" s="117"/>
      <c r="EL197" s="3" t="e">
        <f t="shared" si="30"/>
        <v>#N/A</v>
      </c>
      <c r="EM197" s="10" t="e">
        <f t="shared" si="31"/>
        <v>#N/A</v>
      </c>
      <c r="EO197" s="12">
        <f t="shared" si="28"/>
        <v>0</v>
      </c>
      <c r="EP197" s="10">
        <f t="shared" si="29"/>
        <v>0</v>
      </c>
    </row>
    <row r="198" spans="11:146" x14ac:dyDescent="0.25">
      <c r="K198" s="5">
        <f t="shared" si="32"/>
        <v>181</v>
      </c>
      <c r="L198" s="70"/>
      <c r="M198" s="114"/>
      <c r="N198" s="60"/>
      <c r="O198" s="115"/>
      <c r="P198" s="60">
        <f t="shared" si="33"/>
        <v>8.9999999999999929</v>
      </c>
      <c r="Q198" s="115">
        <f t="shared" si="26"/>
        <v>2.9111600000106574</v>
      </c>
      <c r="R198" s="60">
        <f t="shared" si="34"/>
        <v>8.9999999999999929</v>
      </c>
      <c r="S198" s="115">
        <f t="shared" si="27"/>
        <v>2.000000000013888</v>
      </c>
      <c r="T198" s="60"/>
      <c r="U198" s="115"/>
      <c r="V198" s="60"/>
      <c r="W198" s="115"/>
      <c r="X198" s="60"/>
      <c r="Y198" s="115"/>
      <c r="Z198" s="60"/>
      <c r="AA198" s="115"/>
      <c r="AB198" s="60"/>
      <c r="AC198" s="115"/>
      <c r="AD198" s="60"/>
      <c r="AE198" s="115"/>
      <c r="AF198" s="60"/>
      <c r="AG198" s="115"/>
      <c r="AH198" s="60"/>
      <c r="AI198" s="115"/>
      <c r="AJ198" s="60"/>
      <c r="AK198" s="115"/>
      <c r="AL198" s="60"/>
      <c r="AM198" s="115"/>
      <c r="AN198" s="196"/>
      <c r="AO198" s="117"/>
      <c r="AP198" s="196"/>
      <c r="AQ198" s="117"/>
      <c r="AR198" s="196"/>
      <c r="AS198" s="117"/>
      <c r="AT198" s="196"/>
      <c r="AU198" s="117"/>
      <c r="AV198" s="196"/>
      <c r="AW198" s="117"/>
      <c r="AX198" s="196"/>
      <c r="AY198" s="117"/>
      <c r="AZ198" s="196"/>
      <c r="BA198" s="117"/>
      <c r="BB198" s="196"/>
      <c r="BC198" s="117"/>
      <c r="BD198" s="196"/>
      <c r="BE198" s="117"/>
      <c r="BF198" s="196"/>
      <c r="BG198" s="117"/>
      <c r="BH198" s="196"/>
      <c r="BI198" s="117"/>
      <c r="BJ198" s="196"/>
      <c r="BK198" s="117"/>
      <c r="BL198" s="196"/>
      <c r="BM198" s="117"/>
      <c r="BN198" s="196"/>
      <c r="BO198" s="117"/>
      <c r="BP198" s="196"/>
      <c r="BQ198" s="117"/>
      <c r="BR198" s="196"/>
      <c r="BS198" s="117"/>
      <c r="BT198" s="196"/>
      <c r="BU198" s="117"/>
      <c r="BV198" s="196"/>
      <c r="BW198" s="117"/>
      <c r="BX198" s="196"/>
      <c r="BY198" s="117"/>
      <c r="BZ198" s="196"/>
      <c r="CA198" s="117"/>
      <c r="CB198" s="196"/>
      <c r="CC198" s="117"/>
      <c r="CD198" s="196"/>
      <c r="CE198" s="117"/>
      <c r="CF198" s="196"/>
      <c r="CG198" s="117"/>
      <c r="CH198" s="196"/>
      <c r="CI198" s="117"/>
      <c r="CJ198" s="196"/>
      <c r="CK198" s="117"/>
      <c r="CL198" s="196"/>
      <c r="CM198" s="117"/>
      <c r="CN198" s="196"/>
      <c r="CO198" s="117"/>
      <c r="CP198" s="196"/>
      <c r="CQ198" s="117"/>
      <c r="CR198" s="196"/>
      <c r="CS198" s="117"/>
      <c r="CT198" s="196"/>
      <c r="CU198" s="117"/>
      <c r="CV198" s="196"/>
      <c r="CW198" s="117"/>
      <c r="CX198" s="196"/>
      <c r="CY198" s="117"/>
      <c r="CZ198" s="196"/>
      <c r="DA198" s="117"/>
      <c r="DB198" s="196"/>
      <c r="DC198" s="117"/>
      <c r="DD198" s="196"/>
      <c r="DE198" s="117"/>
      <c r="DF198" s="196"/>
      <c r="DG198" s="117"/>
      <c r="DH198" s="196"/>
      <c r="DI198" s="117"/>
      <c r="DJ198" s="196"/>
      <c r="DK198" s="117"/>
      <c r="DL198" s="196"/>
      <c r="DM198" s="117"/>
      <c r="DN198" s="196"/>
      <c r="DO198" s="117"/>
      <c r="DP198" s="196"/>
      <c r="DQ198" s="117"/>
      <c r="DR198" s="196"/>
      <c r="DS198" s="117"/>
      <c r="DT198" s="196"/>
      <c r="DU198" s="117"/>
      <c r="DV198" s="196"/>
      <c r="DW198" s="117"/>
      <c r="DX198" s="196"/>
      <c r="DY198" s="117"/>
      <c r="DZ198" s="196"/>
      <c r="EA198" s="117"/>
      <c r="EB198" s="196"/>
      <c r="EC198" s="117"/>
      <c r="ED198" s="196"/>
      <c r="EE198" s="117"/>
      <c r="EF198" s="196"/>
      <c r="EG198" s="117"/>
      <c r="EH198" s="196"/>
      <c r="EI198" s="117"/>
      <c r="EL198" s="3" t="e">
        <f t="shared" si="30"/>
        <v>#N/A</v>
      </c>
      <c r="EM198" s="10" t="e">
        <f t="shared" si="31"/>
        <v>#N/A</v>
      </c>
      <c r="EO198" s="12">
        <f t="shared" si="28"/>
        <v>0</v>
      </c>
      <c r="EP198" s="10">
        <f t="shared" si="29"/>
        <v>0</v>
      </c>
    </row>
    <row r="199" spans="11:146" x14ac:dyDescent="0.25">
      <c r="K199" s="5">
        <f t="shared" si="32"/>
        <v>182</v>
      </c>
      <c r="L199" s="70"/>
      <c r="M199" s="114"/>
      <c r="N199" s="60"/>
      <c r="O199" s="115"/>
      <c r="P199" s="60">
        <f t="shared" si="33"/>
        <v>9.0499999999999936</v>
      </c>
      <c r="Q199" s="115">
        <f t="shared" si="26"/>
        <v>2.9111600000106574</v>
      </c>
      <c r="R199" s="60">
        <f t="shared" si="34"/>
        <v>9.0499999999999936</v>
      </c>
      <c r="S199" s="115">
        <f t="shared" si="27"/>
        <v>2.000000000013888</v>
      </c>
      <c r="T199" s="60"/>
      <c r="U199" s="115"/>
      <c r="V199" s="60"/>
      <c r="W199" s="115"/>
      <c r="X199" s="60"/>
      <c r="Y199" s="115"/>
      <c r="Z199" s="60"/>
      <c r="AA199" s="115"/>
      <c r="AB199" s="60"/>
      <c r="AC199" s="115"/>
      <c r="AD199" s="60"/>
      <c r="AE199" s="115"/>
      <c r="AF199" s="60"/>
      <c r="AG199" s="115"/>
      <c r="AH199" s="60"/>
      <c r="AI199" s="115"/>
      <c r="AJ199" s="60"/>
      <c r="AK199" s="115"/>
      <c r="AL199" s="60"/>
      <c r="AM199" s="115"/>
      <c r="AN199" s="196"/>
      <c r="AO199" s="117"/>
      <c r="AP199" s="196"/>
      <c r="AQ199" s="117"/>
      <c r="AR199" s="196"/>
      <c r="AS199" s="117"/>
      <c r="AT199" s="196"/>
      <c r="AU199" s="117"/>
      <c r="AV199" s="196"/>
      <c r="AW199" s="117"/>
      <c r="AX199" s="196"/>
      <c r="AY199" s="117"/>
      <c r="AZ199" s="196"/>
      <c r="BA199" s="117"/>
      <c r="BB199" s="196"/>
      <c r="BC199" s="117"/>
      <c r="BD199" s="196"/>
      <c r="BE199" s="117"/>
      <c r="BF199" s="196"/>
      <c r="BG199" s="117"/>
      <c r="BH199" s="196"/>
      <c r="BI199" s="117"/>
      <c r="BJ199" s="196"/>
      <c r="BK199" s="117"/>
      <c r="BL199" s="196"/>
      <c r="BM199" s="117"/>
      <c r="BN199" s="196"/>
      <c r="BO199" s="117"/>
      <c r="BP199" s="196"/>
      <c r="BQ199" s="117"/>
      <c r="BR199" s="196"/>
      <c r="BS199" s="117"/>
      <c r="BT199" s="196"/>
      <c r="BU199" s="117"/>
      <c r="BV199" s="196"/>
      <c r="BW199" s="117"/>
      <c r="BX199" s="196"/>
      <c r="BY199" s="117"/>
      <c r="BZ199" s="196"/>
      <c r="CA199" s="117"/>
      <c r="CB199" s="196"/>
      <c r="CC199" s="117"/>
      <c r="CD199" s="196"/>
      <c r="CE199" s="117"/>
      <c r="CF199" s="196"/>
      <c r="CG199" s="117"/>
      <c r="CH199" s="196"/>
      <c r="CI199" s="117"/>
      <c r="CJ199" s="196"/>
      <c r="CK199" s="117"/>
      <c r="CL199" s="196"/>
      <c r="CM199" s="117"/>
      <c r="CN199" s="196"/>
      <c r="CO199" s="117"/>
      <c r="CP199" s="196"/>
      <c r="CQ199" s="117"/>
      <c r="CR199" s="196"/>
      <c r="CS199" s="117"/>
      <c r="CT199" s="196"/>
      <c r="CU199" s="117"/>
      <c r="CV199" s="196"/>
      <c r="CW199" s="117"/>
      <c r="CX199" s="196"/>
      <c r="CY199" s="117"/>
      <c r="CZ199" s="196"/>
      <c r="DA199" s="117"/>
      <c r="DB199" s="196"/>
      <c r="DC199" s="117"/>
      <c r="DD199" s="196"/>
      <c r="DE199" s="117"/>
      <c r="DF199" s="196"/>
      <c r="DG199" s="117"/>
      <c r="DH199" s="196"/>
      <c r="DI199" s="117"/>
      <c r="DJ199" s="196"/>
      <c r="DK199" s="117"/>
      <c r="DL199" s="196"/>
      <c r="DM199" s="117"/>
      <c r="DN199" s="196"/>
      <c r="DO199" s="117"/>
      <c r="DP199" s="196"/>
      <c r="DQ199" s="117"/>
      <c r="DR199" s="196"/>
      <c r="DS199" s="117"/>
      <c r="DT199" s="196"/>
      <c r="DU199" s="117"/>
      <c r="DV199" s="196"/>
      <c r="DW199" s="117"/>
      <c r="DX199" s="196"/>
      <c r="DY199" s="117"/>
      <c r="DZ199" s="196"/>
      <c r="EA199" s="117"/>
      <c r="EB199" s="196"/>
      <c r="EC199" s="117"/>
      <c r="ED199" s="196"/>
      <c r="EE199" s="117"/>
      <c r="EF199" s="196"/>
      <c r="EG199" s="117"/>
      <c r="EH199" s="196"/>
      <c r="EI199" s="117"/>
      <c r="EL199" s="3" t="e">
        <f t="shared" si="30"/>
        <v>#N/A</v>
      </c>
      <c r="EM199" s="10" t="e">
        <f t="shared" si="31"/>
        <v>#N/A</v>
      </c>
      <c r="EO199" s="12">
        <f t="shared" si="28"/>
        <v>0</v>
      </c>
      <c r="EP199" s="10">
        <f t="shared" si="29"/>
        <v>0</v>
      </c>
    </row>
    <row r="200" spans="11:146" x14ac:dyDescent="0.25">
      <c r="K200" s="5">
        <f t="shared" si="32"/>
        <v>183</v>
      </c>
      <c r="L200" s="70"/>
      <c r="M200" s="114"/>
      <c r="N200" s="60"/>
      <c r="O200" s="115"/>
      <c r="P200" s="60">
        <f t="shared" si="33"/>
        <v>9.0999999999999943</v>
      </c>
      <c r="Q200" s="115">
        <f t="shared" si="26"/>
        <v>2.9111600000106574</v>
      </c>
      <c r="R200" s="60">
        <f t="shared" si="34"/>
        <v>9.0999999999999943</v>
      </c>
      <c r="S200" s="115">
        <f t="shared" si="27"/>
        <v>2.000000000013888</v>
      </c>
      <c r="T200" s="60"/>
      <c r="U200" s="115"/>
      <c r="V200" s="60"/>
      <c r="W200" s="115"/>
      <c r="X200" s="60"/>
      <c r="Y200" s="115"/>
      <c r="Z200" s="60"/>
      <c r="AA200" s="115"/>
      <c r="AB200" s="60"/>
      <c r="AC200" s="115"/>
      <c r="AD200" s="60"/>
      <c r="AE200" s="115"/>
      <c r="AF200" s="60"/>
      <c r="AG200" s="115"/>
      <c r="AH200" s="60"/>
      <c r="AI200" s="115"/>
      <c r="AJ200" s="60"/>
      <c r="AK200" s="115"/>
      <c r="AL200" s="60"/>
      <c r="AM200" s="115"/>
      <c r="AN200" s="196"/>
      <c r="AO200" s="117"/>
      <c r="AP200" s="196"/>
      <c r="AQ200" s="117"/>
      <c r="AR200" s="196"/>
      <c r="AS200" s="117"/>
      <c r="AT200" s="196"/>
      <c r="AU200" s="117"/>
      <c r="AV200" s="196"/>
      <c r="AW200" s="117"/>
      <c r="AX200" s="196"/>
      <c r="AY200" s="117"/>
      <c r="AZ200" s="196"/>
      <c r="BA200" s="117"/>
      <c r="BB200" s="196"/>
      <c r="BC200" s="117"/>
      <c r="BD200" s="196"/>
      <c r="BE200" s="117"/>
      <c r="BF200" s="196"/>
      <c r="BG200" s="117"/>
      <c r="BH200" s="196"/>
      <c r="BI200" s="117"/>
      <c r="BJ200" s="196"/>
      <c r="BK200" s="117"/>
      <c r="BL200" s="196"/>
      <c r="BM200" s="117"/>
      <c r="BN200" s="196"/>
      <c r="BO200" s="117"/>
      <c r="BP200" s="196"/>
      <c r="BQ200" s="117"/>
      <c r="BR200" s="196"/>
      <c r="BS200" s="117"/>
      <c r="BT200" s="196"/>
      <c r="BU200" s="117"/>
      <c r="BV200" s="196"/>
      <c r="BW200" s="117"/>
      <c r="BX200" s="196"/>
      <c r="BY200" s="117"/>
      <c r="BZ200" s="196"/>
      <c r="CA200" s="117"/>
      <c r="CB200" s="196"/>
      <c r="CC200" s="117"/>
      <c r="CD200" s="196"/>
      <c r="CE200" s="117"/>
      <c r="CF200" s="196"/>
      <c r="CG200" s="117"/>
      <c r="CH200" s="196"/>
      <c r="CI200" s="117"/>
      <c r="CJ200" s="196"/>
      <c r="CK200" s="117"/>
      <c r="CL200" s="196"/>
      <c r="CM200" s="117"/>
      <c r="CN200" s="196"/>
      <c r="CO200" s="117"/>
      <c r="CP200" s="196"/>
      <c r="CQ200" s="117"/>
      <c r="CR200" s="196"/>
      <c r="CS200" s="117"/>
      <c r="CT200" s="196"/>
      <c r="CU200" s="117"/>
      <c r="CV200" s="196"/>
      <c r="CW200" s="117"/>
      <c r="CX200" s="196"/>
      <c r="CY200" s="117"/>
      <c r="CZ200" s="196"/>
      <c r="DA200" s="117"/>
      <c r="DB200" s="196"/>
      <c r="DC200" s="117"/>
      <c r="DD200" s="196"/>
      <c r="DE200" s="117"/>
      <c r="DF200" s="196"/>
      <c r="DG200" s="117"/>
      <c r="DH200" s="196"/>
      <c r="DI200" s="117"/>
      <c r="DJ200" s="196"/>
      <c r="DK200" s="117"/>
      <c r="DL200" s="196"/>
      <c r="DM200" s="117"/>
      <c r="DN200" s="196"/>
      <c r="DO200" s="117"/>
      <c r="DP200" s="196"/>
      <c r="DQ200" s="117"/>
      <c r="DR200" s="196"/>
      <c r="DS200" s="117"/>
      <c r="DT200" s="196"/>
      <c r="DU200" s="117"/>
      <c r="DV200" s="196"/>
      <c r="DW200" s="117"/>
      <c r="DX200" s="196"/>
      <c r="DY200" s="117"/>
      <c r="DZ200" s="196"/>
      <c r="EA200" s="117"/>
      <c r="EB200" s="196"/>
      <c r="EC200" s="117"/>
      <c r="ED200" s="196"/>
      <c r="EE200" s="117"/>
      <c r="EF200" s="196"/>
      <c r="EG200" s="117"/>
      <c r="EH200" s="196"/>
      <c r="EI200" s="117"/>
      <c r="EL200" s="3" t="e">
        <f t="shared" si="30"/>
        <v>#N/A</v>
      </c>
      <c r="EM200" s="10" t="e">
        <f t="shared" si="31"/>
        <v>#N/A</v>
      </c>
      <c r="EO200" s="12">
        <f t="shared" si="28"/>
        <v>0</v>
      </c>
      <c r="EP200" s="10">
        <f t="shared" si="29"/>
        <v>0</v>
      </c>
    </row>
    <row r="201" spans="11:146" x14ac:dyDescent="0.25">
      <c r="K201" s="5">
        <f t="shared" si="32"/>
        <v>184</v>
      </c>
      <c r="L201" s="70"/>
      <c r="M201" s="114"/>
      <c r="N201" s="60"/>
      <c r="O201" s="115"/>
      <c r="P201" s="60">
        <f t="shared" si="33"/>
        <v>9.149999999999995</v>
      </c>
      <c r="Q201" s="115">
        <f t="shared" si="26"/>
        <v>2.9111600000106574</v>
      </c>
      <c r="R201" s="60">
        <f t="shared" si="34"/>
        <v>9.149999999999995</v>
      </c>
      <c r="S201" s="115">
        <f t="shared" si="27"/>
        <v>2.000000000013888</v>
      </c>
      <c r="T201" s="60"/>
      <c r="U201" s="115"/>
      <c r="V201" s="60"/>
      <c r="W201" s="115"/>
      <c r="X201" s="60"/>
      <c r="Y201" s="115"/>
      <c r="Z201" s="60"/>
      <c r="AA201" s="115"/>
      <c r="AB201" s="60"/>
      <c r="AC201" s="115"/>
      <c r="AD201" s="60"/>
      <c r="AE201" s="115"/>
      <c r="AF201" s="60"/>
      <c r="AG201" s="115"/>
      <c r="AH201" s="60"/>
      <c r="AI201" s="115"/>
      <c r="AJ201" s="60"/>
      <c r="AK201" s="115"/>
      <c r="AL201" s="60"/>
      <c r="AM201" s="115"/>
      <c r="AN201" s="196"/>
      <c r="AO201" s="117"/>
      <c r="AP201" s="196"/>
      <c r="AQ201" s="117"/>
      <c r="AR201" s="196"/>
      <c r="AS201" s="117"/>
      <c r="AT201" s="196"/>
      <c r="AU201" s="117"/>
      <c r="AV201" s="196"/>
      <c r="AW201" s="117"/>
      <c r="AX201" s="196"/>
      <c r="AY201" s="117"/>
      <c r="AZ201" s="196"/>
      <c r="BA201" s="117"/>
      <c r="BB201" s="196"/>
      <c r="BC201" s="117"/>
      <c r="BD201" s="196"/>
      <c r="BE201" s="117"/>
      <c r="BF201" s="196"/>
      <c r="BG201" s="117"/>
      <c r="BH201" s="196"/>
      <c r="BI201" s="117"/>
      <c r="BJ201" s="196"/>
      <c r="BK201" s="117"/>
      <c r="BL201" s="196"/>
      <c r="BM201" s="117"/>
      <c r="BN201" s="196"/>
      <c r="BO201" s="117"/>
      <c r="BP201" s="196"/>
      <c r="BQ201" s="117"/>
      <c r="BR201" s="196"/>
      <c r="BS201" s="117"/>
      <c r="BT201" s="196"/>
      <c r="BU201" s="117"/>
      <c r="BV201" s="196"/>
      <c r="BW201" s="117"/>
      <c r="BX201" s="196"/>
      <c r="BY201" s="117"/>
      <c r="BZ201" s="196"/>
      <c r="CA201" s="117"/>
      <c r="CB201" s="196"/>
      <c r="CC201" s="117"/>
      <c r="CD201" s="196"/>
      <c r="CE201" s="117"/>
      <c r="CF201" s="196"/>
      <c r="CG201" s="117"/>
      <c r="CH201" s="196"/>
      <c r="CI201" s="117"/>
      <c r="CJ201" s="196"/>
      <c r="CK201" s="117"/>
      <c r="CL201" s="196"/>
      <c r="CM201" s="117"/>
      <c r="CN201" s="196"/>
      <c r="CO201" s="117"/>
      <c r="CP201" s="196"/>
      <c r="CQ201" s="117"/>
      <c r="CR201" s="196"/>
      <c r="CS201" s="117"/>
      <c r="CT201" s="196"/>
      <c r="CU201" s="117"/>
      <c r="CV201" s="196"/>
      <c r="CW201" s="117"/>
      <c r="CX201" s="196"/>
      <c r="CY201" s="117"/>
      <c r="CZ201" s="196"/>
      <c r="DA201" s="117"/>
      <c r="DB201" s="196"/>
      <c r="DC201" s="117"/>
      <c r="DD201" s="196"/>
      <c r="DE201" s="117"/>
      <c r="DF201" s="196"/>
      <c r="DG201" s="117"/>
      <c r="DH201" s="196"/>
      <c r="DI201" s="117"/>
      <c r="DJ201" s="196"/>
      <c r="DK201" s="117"/>
      <c r="DL201" s="196"/>
      <c r="DM201" s="117"/>
      <c r="DN201" s="196"/>
      <c r="DO201" s="117"/>
      <c r="DP201" s="196"/>
      <c r="DQ201" s="117"/>
      <c r="DR201" s="196"/>
      <c r="DS201" s="117"/>
      <c r="DT201" s="196"/>
      <c r="DU201" s="117"/>
      <c r="DV201" s="196"/>
      <c r="DW201" s="117"/>
      <c r="DX201" s="196"/>
      <c r="DY201" s="117"/>
      <c r="DZ201" s="196"/>
      <c r="EA201" s="117"/>
      <c r="EB201" s="196"/>
      <c r="EC201" s="117"/>
      <c r="ED201" s="196"/>
      <c r="EE201" s="117"/>
      <c r="EF201" s="196"/>
      <c r="EG201" s="117"/>
      <c r="EH201" s="196"/>
      <c r="EI201" s="117"/>
      <c r="EL201" s="3" t="e">
        <f t="shared" si="30"/>
        <v>#N/A</v>
      </c>
      <c r="EM201" s="10" t="e">
        <f t="shared" si="31"/>
        <v>#N/A</v>
      </c>
      <c r="EO201" s="12">
        <f t="shared" si="28"/>
        <v>0</v>
      </c>
      <c r="EP201" s="10">
        <f t="shared" si="29"/>
        <v>0</v>
      </c>
    </row>
    <row r="202" spans="11:146" x14ac:dyDescent="0.25">
      <c r="K202" s="5">
        <f t="shared" si="32"/>
        <v>185</v>
      </c>
      <c r="L202" s="70"/>
      <c r="M202" s="114"/>
      <c r="N202" s="60"/>
      <c r="O202" s="115"/>
      <c r="P202" s="60">
        <f t="shared" si="33"/>
        <v>9.1999999999999957</v>
      </c>
      <c r="Q202" s="115">
        <f t="shared" si="26"/>
        <v>2.9111600000106574</v>
      </c>
      <c r="R202" s="60">
        <f t="shared" si="34"/>
        <v>9.1999999999999957</v>
      </c>
      <c r="S202" s="115">
        <f t="shared" si="27"/>
        <v>2.000000000013888</v>
      </c>
      <c r="T202" s="60"/>
      <c r="U202" s="115"/>
      <c r="V202" s="60"/>
      <c r="W202" s="115"/>
      <c r="X202" s="60"/>
      <c r="Y202" s="115"/>
      <c r="Z202" s="60"/>
      <c r="AA202" s="115"/>
      <c r="AB202" s="60"/>
      <c r="AC202" s="115"/>
      <c r="AD202" s="60"/>
      <c r="AE202" s="115"/>
      <c r="AF202" s="60"/>
      <c r="AG202" s="115"/>
      <c r="AH202" s="60"/>
      <c r="AI202" s="115"/>
      <c r="AJ202" s="60"/>
      <c r="AK202" s="115"/>
      <c r="AL202" s="60"/>
      <c r="AM202" s="115"/>
      <c r="AN202" s="196"/>
      <c r="AO202" s="117"/>
      <c r="AP202" s="196"/>
      <c r="AQ202" s="117"/>
      <c r="AR202" s="196"/>
      <c r="AS202" s="117"/>
      <c r="AT202" s="196"/>
      <c r="AU202" s="117"/>
      <c r="AV202" s="196"/>
      <c r="AW202" s="117"/>
      <c r="AX202" s="196"/>
      <c r="AY202" s="117"/>
      <c r="AZ202" s="196"/>
      <c r="BA202" s="117"/>
      <c r="BB202" s="196"/>
      <c r="BC202" s="117"/>
      <c r="BD202" s="196"/>
      <c r="BE202" s="117"/>
      <c r="BF202" s="196"/>
      <c r="BG202" s="117"/>
      <c r="BH202" s="196"/>
      <c r="BI202" s="117"/>
      <c r="BJ202" s="196"/>
      <c r="BK202" s="117"/>
      <c r="BL202" s="196"/>
      <c r="BM202" s="117"/>
      <c r="BN202" s="196"/>
      <c r="BO202" s="117"/>
      <c r="BP202" s="196"/>
      <c r="BQ202" s="117"/>
      <c r="BR202" s="196"/>
      <c r="BS202" s="117"/>
      <c r="BT202" s="196"/>
      <c r="BU202" s="117"/>
      <c r="BV202" s="196"/>
      <c r="BW202" s="117"/>
      <c r="BX202" s="196"/>
      <c r="BY202" s="117"/>
      <c r="BZ202" s="196"/>
      <c r="CA202" s="117"/>
      <c r="CB202" s="196"/>
      <c r="CC202" s="117"/>
      <c r="CD202" s="196"/>
      <c r="CE202" s="117"/>
      <c r="CF202" s="196"/>
      <c r="CG202" s="117"/>
      <c r="CH202" s="196"/>
      <c r="CI202" s="117"/>
      <c r="CJ202" s="196"/>
      <c r="CK202" s="117"/>
      <c r="CL202" s="196"/>
      <c r="CM202" s="117"/>
      <c r="CN202" s="196"/>
      <c r="CO202" s="117"/>
      <c r="CP202" s="196"/>
      <c r="CQ202" s="117"/>
      <c r="CR202" s="196"/>
      <c r="CS202" s="117"/>
      <c r="CT202" s="196"/>
      <c r="CU202" s="117"/>
      <c r="CV202" s="196"/>
      <c r="CW202" s="117"/>
      <c r="CX202" s="196"/>
      <c r="CY202" s="117"/>
      <c r="CZ202" s="196"/>
      <c r="DA202" s="117"/>
      <c r="DB202" s="196"/>
      <c r="DC202" s="117"/>
      <c r="DD202" s="196"/>
      <c r="DE202" s="117"/>
      <c r="DF202" s="196"/>
      <c r="DG202" s="117"/>
      <c r="DH202" s="196"/>
      <c r="DI202" s="117"/>
      <c r="DJ202" s="196"/>
      <c r="DK202" s="117"/>
      <c r="DL202" s="196"/>
      <c r="DM202" s="117"/>
      <c r="DN202" s="196"/>
      <c r="DO202" s="117"/>
      <c r="DP202" s="196"/>
      <c r="DQ202" s="117"/>
      <c r="DR202" s="196"/>
      <c r="DS202" s="117"/>
      <c r="DT202" s="196"/>
      <c r="DU202" s="117"/>
      <c r="DV202" s="196"/>
      <c r="DW202" s="117"/>
      <c r="DX202" s="196"/>
      <c r="DY202" s="117"/>
      <c r="DZ202" s="196"/>
      <c r="EA202" s="117"/>
      <c r="EB202" s="196"/>
      <c r="EC202" s="117"/>
      <c r="ED202" s="196"/>
      <c r="EE202" s="117"/>
      <c r="EF202" s="196"/>
      <c r="EG202" s="117"/>
      <c r="EH202" s="196"/>
      <c r="EI202" s="117"/>
      <c r="EL202" s="3" t="e">
        <f t="shared" si="30"/>
        <v>#N/A</v>
      </c>
      <c r="EM202" s="10" t="e">
        <f t="shared" si="31"/>
        <v>#N/A</v>
      </c>
      <c r="EO202" s="12">
        <f t="shared" si="28"/>
        <v>0</v>
      </c>
      <c r="EP202" s="10">
        <f t="shared" si="29"/>
        <v>0</v>
      </c>
    </row>
    <row r="203" spans="11:146" x14ac:dyDescent="0.25">
      <c r="K203" s="5">
        <f t="shared" si="32"/>
        <v>186</v>
      </c>
      <c r="L203" s="70"/>
      <c r="M203" s="114"/>
      <c r="N203" s="60"/>
      <c r="O203" s="115"/>
      <c r="P203" s="60">
        <f t="shared" si="33"/>
        <v>9.2499999999999964</v>
      </c>
      <c r="Q203" s="115">
        <f t="shared" si="26"/>
        <v>2.9111600000106574</v>
      </c>
      <c r="R203" s="60">
        <f t="shared" si="34"/>
        <v>9.2499999999999964</v>
      </c>
      <c r="S203" s="115">
        <f t="shared" si="27"/>
        <v>2.000000000013888</v>
      </c>
      <c r="T203" s="60"/>
      <c r="U203" s="115"/>
      <c r="V203" s="60"/>
      <c r="W203" s="115"/>
      <c r="X203" s="60"/>
      <c r="Y203" s="115"/>
      <c r="Z203" s="60"/>
      <c r="AA203" s="115"/>
      <c r="AB203" s="60"/>
      <c r="AC203" s="115"/>
      <c r="AD203" s="60"/>
      <c r="AE203" s="115"/>
      <c r="AF203" s="60"/>
      <c r="AG203" s="115"/>
      <c r="AH203" s="60"/>
      <c r="AI203" s="115"/>
      <c r="AJ203" s="60"/>
      <c r="AK203" s="115"/>
      <c r="AL203" s="60"/>
      <c r="AM203" s="115"/>
      <c r="AN203" s="196"/>
      <c r="AO203" s="117"/>
      <c r="AP203" s="196"/>
      <c r="AQ203" s="117"/>
      <c r="AR203" s="196"/>
      <c r="AS203" s="117"/>
      <c r="AT203" s="196"/>
      <c r="AU203" s="117"/>
      <c r="AV203" s="196"/>
      <c r="AW203" s="117"/>
      <c r="AX203" s="196"/>
      <c r="AY203" s="117"/>
      <c r="AZ203" s="196"/>
      <c r="BA203" s="117"/>
      <c r="BB203" s="196"/>
      <c r="BC203" s="117"/>
      <c r="BD203" s="196"/>
      <c r="BE203" s="117"/>
      <c r="BF203" s="196"/>
      <c r="BG203" s="117"/>
      <c r="BH203" s="196"/>
      <c r="BI203" s="117"/>
      <c r="BJ203" s="196"/>
      <c r="BK203" s="117"/>
      <c r="BL203" s="196"/>
      <c r="BM203" s="117"/>
      <c r="BN203" s="196"/>
      <c r="BO203" s="117"/>
      <c r="BP203" s="196"/>
      <c r="BQ203" s="117"/>
      <c r="BR203" s="196"/>
      <c r="BS203" s="117"/>
      <c r="BT203" s="196"/>
      <c r="BU203" s="117"/>
      <c r="BV203" s="196"/>
      <c r="BW203" s="117"/>
      <c r="BX203" s="196"/>
      <c r="BY203" s="117"/>
      <c r="BZ203" s="196"/>
      <c r="CA203" s="117"/>
      <c r="CB203" s="196"/>
      <c r="CC203" s="117"/>
      <c r="CD203" s="196"/>
      <c r="CE203" s="117"/>
      <c r="CF203" s="196"/>
      <c r="CG203" s="117"/>
      <c r="CH203" s="196"/>
      <c r="CI203" s="117"/>
      <c r="CJ203" s="196"/>
      <c r="CK203" s="117"/>
      <c r="CL203" s="196"/>
      <c r="CM203" s="117"/>
      <c r="CN203" s="196"/>
      <c r="CO203" s="117"/>
      <c r="CP203" s="196"/>
      <c r="CQ203" s="117"/>
      <c r="CR203" s="196"/>
      <c r="CS203" s="117"/>
      <c r="CT203" s="196"/>
      <c r="CU203" s="117"/>
      <c r="CV203" s="196"/>
      <c r="CW203" s="117"/>
      <c r="CX203" s="196"/>
      <c r="CY203" s="117"/>
      <c r="CZ203" s="196"/>
      <c r="DA203" s="117"/>
      <c r="DB203" s="196"/>
      <c r="DC203" s="117"/>
      <c r="DD203" s="196"/>
      <c r="DE203" s="117"/>
      <c r="DF203" s="196"/>
      <c r="DG203" s="117"/>
      <c r="DH203" s="196"/>
      <c r="DI203" s="117"/>
      <c r="DJ203" s="196"/>
      <c r="DK203" s="117"/>
      <c r="DL203" s="196"/>
      <c r="DM203" s="117"/>
      <c r="DN203" s="196"/>
      <c r="DO203" s="117"/>
      <c r="DP203" s="196"/>
      <c r="DQ203" s="117"/>
      <c r="DR203" s="196"/>
      <c r="DS203" s="117"/>
      <c r="DT203" s="196"/>
      <c r="DU203" s="117"/>
      <c r="DV203" s="196"/>
      <c r="DW203" s="117"/>
      <c r="DX203" s="196"/>
      <c r="DY203" s="117"/>
      <c r="DZ203" s="196"/>
      <c r="EA203" s="117"/>
      <c r="EB203" s="196"/>
      <c r="EC203" s="117"/>
      <c r="ED203" s="196"/>
      <c r="EE203" s="117"/>
      <c r="EF203" s="196"/>
      <c r="EG203" s="117"/>
      <c r="EH203" s="196"/>
      <c r="EI203" s="117"/>
      <c r="EL203" s="3" t="e">
        <f t="shared" si="30"/>
        <v>#N/A</v>
      </c>
      <c r="EM203" s="10" t="e">
        <f t="shared" si="31"/>
        <v>#N/A</v>
      </c>
      <c r="EO203" s="12">
        <f t="shared" si="28"/>
        <v>0</v>
      </c>
      <c r="EP203" s="10">
        <f t="shared" si="29"/>
        <v>0</v>
      </c>
    </row>
    <row r="204" spans="11:146" x14ac:dyDescent="0.25">
      <c r="K204" s="5">
        <f t="shared" si="32"/>
        <v>187</v>
      </c>
      <c r="L204" s="70"/>
      <c r="M204" s="114"/>
      <c r="N204" s="60"/>
      <c r="O204" s="115"/>
      <c r="P204" s="60">
        <f t="shared" si="33"/>
        <v>9.2999999999999972</v>
      </c>
      <c r="Q204" s="115">
        <f t="shared" si="26"/>
        <v>2.9111600000106574</v>
      </c>
      <c r="R204" s="60">
        <f t="shared" si="34"/>
        <v>9.2999999999999972</v>
      </c>
      <c r="S204" s="115">
        <f t="shared" si="27"/>
        <v>2.000000000013888</v>
      </c>
      <c r="T204" s="60"/>
      <c r="U204" s="115"/>
      <c r="V204" s="60"/>
      <c r="W204" s="115"/>
      <c r="X204" s="60"/>
      <c r="Y204" s="115"/>
      <c r="Z204" s="60"/>
      <c r="AA204" s="115"/>
      <c r="AB204" s="60"/>
      <c r="AC204" s="115"/>
      <c r="AD204" s="60"/>
      <c r="AE204" s="115"/>
      <c r="AF204" s="60"/>
      <c r="AG204" s="115"/>
      <c r="AH204" s="60"/>
      <c r="AI204" s="115"/>
      <c r="AJ204" s="60"/>
      <c r="AK204" s="115"/>
      <c r="AL204" s="60"/>
      <c r="AM204" s="115"/>
      <c r="AN204" s="196"/>
      <c r="AO204" s="117"/>
      <c r="AP204" s="196"/>
      <c r="AQ204" s="117"/>
      <c r="AR204" s="196"/>
      <c r="AS204" s="117"/>
      <c r="AT204" s="196"/>
      <c r="AU204" s="117"/>
      <c r="AV204" s="196"/>
      <c r="AW204" s="117"/>
      <c r="AX204" s="196"/>
      <c r="AY204" s="117"/>
      <c r="AZ204" s="196"/>
      <c r="BA204" s="117"/>
      <c r="BB204" s="196"/>
      <c r="BC204" s="117"/>
      <c r="BD204" s="196"/>
      <c r="BE204" s="117"/>
      <c r="BF204" s="196"/>
      <c r="BG204" s="117"/>
      <c r="BH204" s="196"/>
      <c r="BI204" s="117"/>
      <c r="BJ204" s="196"/>
      <c r="BK204" s="117"/>
      <c r="BL204" s="196"/>
      <c r="BM204" s="117"/>
      <c r="BN204" s="196"/>
      <c r="BO204" s="117"/>
      <c r="BP204" s="196"/>
      <c r="BQ204" s="117"/>
      <c r="BR204" s="196"/>
      <c r="BS204" s="117"/>
      <c r="BT204" s="196"/>
      <c r="BU204" s="117"/>
      <c r="BV204" s="196"/>
      <c r="BW204" s="117"/>
      <c r="BX204" s="196"/>
      <c r="BY204" s="117"/>
      <c r="BZ204" s="196"/>
      <c r="CA204" s="117"/>
      <c r="CB204" s="196"/>
      <c r="CC204" s="117"/>
      <c r="CD204" s="196"/>
      <c r="CE204" s="117"/>
      <c r="CF204" s="196"/>
      <c r="CG204" s="117"/>
      <c r="CH204" s="196"/>
      <c r="CI204" s="117"/>
      <c r="CJ204" s="196"/>
      <c r="CK204" s="117"/>
      <c r="CL204" s="196"/>
      <c r="CM204" s="117"/>
      <c r="CN204" s="196"/>
      <c r="CO204" s="117"/>
      <c r="CP204" s="196"/>
      <c r="CQ204" s="117"/>
      <c r="CR204" s="196"/>
      <c r="CS204" s="117"/>
      <c r="CT204" s="196"/>
      <c r="CU204" s="117"/>
      <c r="CV204" s="196"/>
      <c r="CW204" s="117"/>
      <c r="CX204" s="196"/>
      <c r="CY204" s="117"/>
      <c r="CZ204" s="196"/>
      <c r="DA204" s="117"/>
      <c r="DB204" s="196"/>
      <c r="DC204" s="117"/>
      <c r="DD204" s="196"/>
      <c r="DE204" s="117"/>
      <c r="DF204" s="196"/>
      <c r="DG204" s="117"/>
      <c r="DH204" s="196"/>
      <c r="DI204" s="117"/>
      <c r="DJ204" s="196"/>
      <c r="DK204" s="117"/>
      <c r="DL204" s="196"/>
      <c r="DM204" s="117"/>
      <c r="DN204" s="196"/>
      <c r="DO204" s="117"/>
      <c r="DP204" s="196"/>
      <c r="DQ204" s="117"/>
      <c r="DR204" s="196"/>
      <c r="DS204" s="117"/>
      <c r="DT204" s="196"/>
      <c r="DU204" s="117"/>
      <c r="DV204" s="196"/>
      <c r="DW204" s="117"/>
      <c r="DX204" s="196"/>
      <c r="DY204" s="117"/>
      <c r="DZ204" s="196"/>
      <c r="EA204" s="117"/>
      <c r="EB204" s="196"/>
      <c r="EC204" s="117"/>
      <c r="ED204" s="196"/>
      <c r="EE204" s="117"/>
      <c r="EF204" s="196"/>
      <c r="EG204" s="117"/>
      <c r="EH204" s="196"/>
      <c r="EI204" s="117"/>
      <c r="EL204" s="3" t="e">
        <f t="shared" si="30"/>
        <v>#N/A</v>
      </c>
      <c r="EM204" s="10" t="e">
        <f t="shared" si="31"/>
        <v>#N/A</v>
      </c>
      <c r="EO204" s="12">
        <f t="shared" si="28"/>
        <v>0</v>
      </c>
      <c r="EP204" s="10">
        <f t="shared" si="29"/>
        <v>0</v>
      </c>
    </row>
    <row r="205" spans="11:146" x14ac:dyDescent="0.25">
      <c r="K205" s="5">
        <f t="shared" si="32"/>
        <v>188</v>
      </c>
      <c r="L205" s="70"/>
      <c r="M205" s="114"/>
      <c r="N205" s="60"/>
      <c r="O205" s="115"/>
      <c r="P205" s="60">
        <f t="shared" si="33"/>
        <v>9.3499999999999979</v>
      </c>
      <c r="Q205" s="115">
        <f t="shared" si="26"/>
        <v>2.9111600000106574</v>
      </c>
      <c r="R205" s="60">
        <f t="shared" si="34"/>
        <v>9.3499999999999979</v>
      </c>
      <c r="S205" s="115">
        <f t="shared" si="27"/>
        <v>2.000000000013888</v>
      </c>
      <c r="T205" s="60"/>
      <c r="U205" s="115"/>
      <c r="V205" s="60"/>
      <c r="W205" s="115"/>
      <c r="X205" s="60"/>
      <c r="Y205" s="115"/>
      <c r="Z205" s="60"/>
      <c r="AA205" s="115"/>
      <c r="AB205" s="60"/>
      <c r="AC205" s="115"/>
      <c r="AD205" s="60"/>
      <c r="AE205" s="115"/>
      <c r="AF205" s="60"/>
      <c r="AG205" s="115"/>
      <c r="AH205" s="60"/>
      <c r="AI205" s="115"/>
      <c r="AJ205" s="60"/>
      <c r="AK205" s="115"/>
      <c r="AL205" s="60"/>
      <c r="AM205" s="115"/>
      <c r="AN205" s="196"/>
      <c r="AO205" s="117"/>
      <c r="AP205" s="196"/>
      <c r="AQ205" s="117"/>
      <c r="AR205" s="196"/>
      <c r="AS205" s="117"/>
      <c r="AT205" s="196"/>
      <c r="AU205" s="117"/>
      <c r="AV205" s="196"/>
      <c r="AW205" s="117"/>
      <c r="AX205" s="196"/>
      <c r="AY205" s="117"/>
      <c r="AZ205" s="196"/>
      <c r="BA205" s="117"/>
      <c r="BB205" s="196"/>
      <c r="BC205" s="117"/>
      <c r="BD205" s="196"/>
      <c r="BE205" s="117"/>
      <c r="BF205" s="196"/>
      <c r="BG205" s="117"/>
      <c r="BH205" s="196"/>
      <c r="BI205" s="117"/>
      <c r="BJ205" s="196"/>
      <c r="BK205" s="117"/>
      <c r="BL205" s="196"/>
      <c r="BM205" s="117"/>
      <c r="BN205" s="196"/>
      <c r="BO205" s="117"/>
      <c r="BP205" s="196"/>
      <c r="BQ205" s="117"/>
      <c r="BR205" s="196"/>
      <c r="BS205" s="117"/>
      <c r="BT205" s="196"/>
      <c r="BU205" s="117"/>
      <c r="BV205" s="196"/>
      <c r="BW205" s="117"/>
      <c r="BX205" s="196"/>
      <c r="BY205" s="117"/>
      <c r="BZ205" s="196"/>
      <c r="CA205" s="117"/>
      <c r="CB205" s="196"/>
      <c r="CC205" s="117"/>
      <c r="CD205" s="196"/>
      <c r="CE205" s="117"/>
      <c r="CF205" s="196"/>
      <c r="CG205" s="117"/>
      <c r="CH205" s="196"/>
      <c r="CI205" s="117"/>
      <c r="CJ205" s="196"/>
      <c r="CK205" s="117"/>
      <c r="CL205" s="196"/>
      <c r="CM205" s="117"/>
      <c r="CN205" s="196"/>
      <c r="CO205" s="117"/>
      <c r="CP205" s="196"/>
      <c r="CQ205" s="117"/>
      <c r="CR205" s="196"/>
      <c r="CS205" s="117"/>
      <c r="CT205" s="196"/>
      <c r="CU205" s="117"/>
      <c r="CV205" s="196"/>
      <c r="CW205" s="117"/>
      <c r="CX205" s="196"/>
      <c r="CY205" s="117"/>
      <c r="CZ205" s="196"/>
      <c r="DA205" s="117"/>
      <c r="DB205" s="196"/>
      <c r="DC205" s="117"/>
      <c r="DD205" s="196"/>
      <c r="DE205" s="117"/>
      <c r="DF205" s="196"/>
      <c r="DG205" s="117"/>
      <c r="DH205" s="196"/>
      <c r="DI205" s="117"/>
      <c r="DJ205" s="196"/>
      <c r="DK205" s="117"/>
      <c r="DL205" s="196"/>
      <c r="DM205" s="117"/>
      <c r="DN205" s="196"/>
      <c r="DO205" s="117"/>
      <c r="DP205" s="196"/>
      <c r="DQ205" s="117"/>
      <c r="DR205" s="196"/>
      <c r="DS205" s="117"/>
      <c r="DT205" s="196"/>
      <c r="DU205" s="117"/>
      <c r="DV205" s="196"/>
      <c r="DW205" s="117"/>
      <c r="DX205" s="196"/>
      <c r="DY205" s="117"/>
      <c r="DZ205" s="196"/>
      <c r="EA205" s="117"/>
      <c r="EB205" s="196"/>
      <c r="EC205" s="117"/>
      <c r="ED205" s="196"/>
      <c r="EE205" s="117"/>
      <c r="EF205" s="196"/>
      <c r="EG205" s="117"/>
      <c r="EH205" s="196"/>
      <c r="EI205" s="117"/>
      <c r="EL205" s="3" t="e">
        <f t="shared" si="30"/>
        <v>#N/A</v>
      </c>
      <c r="EM205" s="10" t="e">
        <f t="shared" si="31"/>
        <v>#N/A</v>
      </c>
      <c r="EO205" s="12">
        <f t="shared" si="28"/>
        <v>0</v>
      </c>
      <c r="EP205" s="10">
        <f t="shared" si="29"/>
        <v>0</v>
      </c>
    </row>
    <row r="206" spans="11:146" x14ac:dyDescent="0.25">
      <c r="K206" s="5">
        <f t="shared" si="32"/>
        <v>189</v>
      </c>
      <c r="L206" s="70"/>
      <c r="M206" s="114"/>
      <c r="N206" s="60"/>
      <c r="O206" s="115"/>
      <c r="P206" s="60">
        <f t="shared" si="33"/>
        <v>9.3999999999999986</v>
      </c>
      <c r="Q206" s="115">
        <f t="shared" si="26"/>
        <v>2.9111600000106574</v>
      </c>
      <c r="R206" s="60">
        <f t="shared" si="34"/>
        <v>9.3999999999999986</v>
      </c>
      <c r="S206" s="115">
        <f t="shared" si="27"/>
        <v>2.000000000013888</v>
      </c>
      <c r="T206" s="60"/>
      <c r="U206" s="115"/>
      <c r="V206" s="60"/>
      <c r="W206" s="115"/>
      <c r="X206" s="60"/>
      <c r="Y206" s="115"/>
      <c r="Z206" s="60"/>
      <c r="AA206" s="115"/>
      <c r="AB206" s="60"/>
      <c r="AC206" s="115"/>
      <c r="AD206" s="60"/>
      <c r="AE206" s="115"/>
      <c r="AF206" s="60"/>
      <c r="AG206" s="115"/>
      <c r="AH206" s="60"/>
      <c r="AI206" s="115"/>
      <c r="AJ206" s="60"/>
      <c r="AK206" s="115"/>
      <c r="AL206" s="60"/>
      <c r="AM206" s="115"/>
      <c r="AN206" s="196"/>
      <c r="AO206" s="117"/>
      <c r="AP206" s="196"/>
      <c r="AQ206" s="117"/>
      <c r="AR206" s="196"/>
      <c r="AS206" s="117"/>
      <c r="AT206" s="196"/>
      <c r="AU206" s="117"/>
      <c r="AV206" s="196"/>
      <c r="AW206" s="117"/>
      <c r="AX206" s="196"/>
      <c r="AY206" s="117"/>
      <c r="AZ206" s="196"/>
      <c r="BA206" s="117"/>
      <c r="BB206" s="196"/>
      <c r="BC206" s="117"/>
      <c r="BD206" s="196"/>
      <c r="BE206" s="117"/>
      <c r="BF206" s="196"/>
      <c r="BG206" s="117"/>
      <c r="BH206" s="196"/>
      <c r="BI206" s="117"/>
      <c r="BJ206" s="196"/>
      <c r="BK206" s="117"/>
      <c r="BL206" s="196"/>
      <c r="BM206" s="117"/>
      <c r="BN206" s="196"/>
      <c r="BO206" s="117"/>
      <c r="BP206" s="196"/>
      <c r="BQ206" s="117"/>
      <c r="BR206" s="196"/>
      <c r="BS206" s="117"/>
      <c r="BT206" s="196"/>
      <c r="BU206" s="117"/>
      <c r="BV206" s="196"/>
      <c r="BW206" s="117"/>
      <c r="BX206" s="196"/>
      <c r="BY206" s="117"/>
      <c r="BZ206" s="196"/>
      <c r="CA206" s="117"/>
      <c r="CB206" s="196"/>
      <c r="CC206" s="117"/>
      <c r="CD206" s="196"/>
      <c r="CE206" s="117"/>
      <c r="CF206" s="196"/>
      <c r="CG206" s="117"/>
      <c r="CH206" s="196"/>
      <c r="CI206" s="117"/>
      <c r="CJ206" s="196"/>
      <c r="CK206" s="117"/>
      <c r="CL206" s="196"/>
      <c r="CM206" s="117"/>
      <c r="CN206" s="196"/>
      <c r="CO206" s="117"/>
      <c r="CP206" s="196"/>
      <c r="CQ206" s="117"/>
      <c r="CR206" s="196"/>
      <c r="CS206" s="117"/>
      <c r="CT206" s="196"/>
      <c r="CU206" s="117"/>
      <c r="CV206" s="196"/>
      <c r="CW206" s="117"/>
      <c r="CX206" s="196"/>
      <c r="CY206" s="117"/>
      <c r="CZ206" s="196"/>
      <c r="DA206" s="117"/>
      <c r="DB206" s="196"/>
      <c r="DC206" s="117"/>
      <c r="DD206" s="196"/>
      <c r="DE206" s="117"/>
      <c r="DF206" s="196"/>
      <c r="DG206" s="117"/>
      <c r="DH206" s="196"/>
      <c r="DI206" s="117"/>
      <c r="DJ206" s="196"/>
      <c r="DK206" s="117"/>
      <c r="DL206" s="196"/>
      <c r="DM206" s="117"/>
      <c r="DN206" s="196"/>
      <c r="DO206" s="117"/>
      <c r="DP206" s="196"/>
      <c r="DQ206" s="117"/>
      <c r="DR206" s="196"/>
      <c r="DS206" s="117"/>
      <c r="DT206" s="196"/>
      <c r="DU206" s="117"/>
      <c r="DV206" s="196"/>
      <c r="DW206" s="117"/>
      <c r="DX206" s="196"/>
      <c r="DY206" s="117"/>
      <c r="DZ206" s="196"/>
      <c r="EA206" s="117"/>
      <c r="EB206" s="196"/>
      <c r="EC206" s="117"/>
      <c r="ED206" s="196"/>
      <c r="EE206" s="117"/>
      <c r="EF206" s="196"/>
      <c r="EG206" s="117"/>
      <c r="EH206" s="196"/>
      <c r="EI206" s="117"/>
      <c r="EL206" s="3" t="e">
        <f t="shared" si="30"/>
        <v>#N/A</v>
      </c>
      <c r="EM206" s="10" t="e">
        <f t="shared" si="31"/>
        <v>#N/A</v>
      </c>
      <c r="EO206" s="12">
        <f t="shared" si="28"/>
        <v>0</v>
      </c>
      <c r="EP206" s="10">
        <f t="shared" si="29"/>
        <v>0</v>
      </c>
    </row>
    <row r="207" spans="11:146" x14ac:dyDescent="0.25">
      <c r="K207" s="5">
        <f t="shared" si="32"/>
        <v>190</v>
      </c>
      <c r="L207" s="70"/>
      <c r="M207" s="114"/>
      <c r="N207" s="60"/>
      <c r="O207" s="115"/>
      <c r="P207" s="60">
        <f t="shared" si="33"/>
        <v>9.4499999999999993</v>
      </c>
      <c r="Q207" s="115">
        <f t="shared" si="26"/>
        <v>2.9111600000106574</v>
      </c>
      <c r="R207" s="60">
        <f t="shared" si="34"/>
        <v>9.4499999999999993</v>
      </c>
      <c r="S207" s="115">
        <f t="shared" si="27"/>
        <v>2.000000000013888</v>
      </c>
      <c r="T207" s="60"/>
      <c r="U207" s="115"/>
      <c r="V207" s="60"/>
      <c r="W207" s="115"/>
      <c r="X207" s="60"/>
      <c r="Y207" s="115"/>
      <c r="Z207" s="60"/>
      <c r="AA207" s="115"/>
      <c r="AB207" s="60"/>
      <c r="AC207" s="115"/>
      <c r="AD207" s="60"/>
      <c r="AE207" s="115"/>
      <c r="AF207" s="60"/>
      <c r="AG207" s="115"/>
      <c r="AH207" s="60"/>
      <c r="AI207" s="115"/>
      <c r="AJ207" s="60"/>
      <c r="AK207" s="115"/>
      <c r="AL207" s="60"/>
      <c r="AM207" s="115"/>
      <c r="AN207" s="196"/>
      <c r="AO207" s="117"/>
      <c r="AP207" s="196"/>
      <c r="AQ207" s="117"/>
      <c r="AR207" s="196"/>
      <c r="AS207" s="117"/>
      <c r="AT207" s="196"/>
      <c r="AU207" s="117"/>
      <c r="AV207" s="196"/>
      <c r="AW207" s="117"/>
      <c r="AX207" s="196"/>
      <c r="AY207" s="117"/>
      <c r="AZ207" s="196"/>
      <c r="BA207" s="117"/>
      <c r="BB207" s="196"/>
      <c r="BC207" s="117"/>
      <c r="BD207" s="196"/>
      <c r="BE207" s="117"/>
      <c r="BF207" s="196"/>
      <c r="BG207" s="117"/>
      <c r="BH207" s="196"/>
      <c r="BI207" s="117"/>
      <c r="BJ207" s="196"/>
      <c r="BK207" s="117"/>
      <c r="BL207" s="196"/>
      <c r="BM207" s="117"/>
      <c r="BN207" s="196"/>
      <c r="BO207" s="117"/>
      <c r="BP207" s="196"/>
      <c r="BQ207" s="117"/>
      <c r="BR207" s="196"/>
      <c r="BS207" s="117"/>
      <c r="BT207" s="196"/>
      <c r="BU207" s="117"/>
      <c r="BV207" s="196"/>
      <c r="BW207" s="117"/>
      <c r="BX207" s="196"/>
      <c r="BY207" s="117"/>
      <c r="BZ207" s="196"/>
      <c r="CA207" s="117"/>
      <c r="CB207" s="196"/>
      <c r="CC207" s="117"/>
      <c r="CD207" s="196"/>
      <c r="CE207" s="117"/>
      <c r="CF207" s="196"/>
      <c r="CG207" s="117"/>
      <c r="CH207" s="196"/>
      <c r="CI207" s="117"/>
      <c r="CJ207" s="196"/>
      <c r="CK207" s="117"/>
      <c r="CL207" s="196"/>
      <c r="CM207" s="117"/>
      <c r="CN207" s="196"/>
      <c r="CO207" s="117"/>
      <c r="CP207" s="196"/>
      <c r="CQ207" s="117"/>
      <c r="CR207" s="196"/>
      <c r="CS207" s="117"/>
      <c r="CT207" s="196"/>
      <c r="CU207" s="117"/>
      <c r="CV207" s="196"/>
      <c r="CW207" s="117"/>
      <c r="CX207" s="196"/>
      <c r="CY207" s="117"/>
      <c r="CZ207" s="196"/>
      <c r="DA207" s="117"/>
      <c r="DB207" s="196"/>
      <c r="DC207" s="117"/>
      <c r="DD207" s="196"/>
      <c r="DE207" s="117"/>
      <c r="DF207" s="196"/>
      <c r="DG207" s="117"/>
      <c r="DH207" s="196"/>
      <c r="DI207" s="117"/>
      <c r="DJ207" s="196"/>
      <c r="DK207" s="117"/>
      <c r="DL207" s="196"/>
      <c r="DM207" s="117"/>
      <c r="DN207" s="196"/>
      <c r="DO207" s="117"/>
      <c r="DP207" s="196"/>
      <c r="DQ207" s="117"/>
      <c r="DR207" s="196"/>
      <c r="DS207" s="117"/>
      <c r="DT207" s="196"/>
      <c r="DU207" s="117"/>
      <c r="DV207" s="196"/>
      <c r="DW207" s="117"/>
      <c r="DX207" s="196"/>
      <c r="DY207" s="117"/>
      <c r="DZ207" s="196"/>
      <c r="EA207" s="117"/>
      <c r="EB207" s="196"/>
      <c r="EC207" s="117"/>
      <c r="ED207" s="196"/>
      <c r="EE207" s="117"/>
      <c r="EF207" s="196"/>
      <c r="EG207" s="117"/>
      <c r="EH207" s="196"/>
      <c r="EI207" s="117"/>
      <c r="EL207" s="3" t="e">
        <f t="shared" si="30"/>
        <v>#N/A</v>
      </c>
      <c r="EM207" s="10" t="e">
        <f t="shared" si="31"/>
        <v>#N/A</v>
      </c>
      <c r="EO207" s="12">
        <f t="shared" si="28"/>
        <v>0</v>
      </c>
      <c r="EP207" s="10">
        <f t="shared" si="29"/>
        <v>0</v>
      </c>
    </row>
    <row r="208" spans="11:146" x14ac:dyDescent="0.25">
      <c r="K208" s="5">
        <f t="shared" si="32"/>
        <v>191</v>
      </c>
      <c r="L208" s="70"/>
      <c r="M208" s="114"/>
      <c r="N208" s="60"/>
      <c r="O208" s="115"/>
      <c r="P208" s="60">
        <f t="shared" si="33"/>
        <v>9.5</v>
      </c>
      <c r="Q208" s="115">
        <f t="shared" si="26"/>
        <v>2.9111600000106574</v>
      </c>
      <c r="R208" s="60">
        <f t="shared" si="34"/>
        <v>9.5</v>
      </c>
      <c r="S208" s="115">
        <f t="shared" si="27"/>
        <v>2.000000000013888</v>
      </c>
      <c r="T208" s="60"/>
      <c r="U208" s="115"/>
      <c r="V208" s="60"/>
      <c r="W208" s="115"/>
      <c r="X208" s="60"/>
      <c r="Y208" s="115"/>
      <c r="Z208" s="60"/>
      <c r="AA208" s="115"/>
      <c r="AB208" s="60"/>
      <c r="AC208" s="115"/>
      <c r="AD208" s="60"/>
      <c r="AE208" s="115"/>
      <c r="AF208" s="60"/>
      <c r="AG208" s="115"/>
      <c r="AH208" s="60"/>
      <c r="AI208" s="115"/>
      <c r="AJ208" s="60"/>
      <c r="AK208" s="115"/>
      <c r="AL208" s="60"/>
      <c r="AM208" s="115"/>
      <c r="AN208" s="196"/>
      <c r="AO208" s="117"/>
      <c r="AP208" s="196"/>
      <c r="AQ208" s="117"/>
      <c r="AR208" s="196"/>
      <c r="AS208" s="117"/>
      <c r="AT208" s="196"/>
      <c r="AU208" s="117"/>
      <c r="AV208" s="196"/>
      <c r="AW208" s="117"/>
      <c r="AX208" s="196"/>
      <c r="AY208" s="117"/>
      <c r="AZ208" s="196"/>
      <c r="BA208" s="117"/>
      <c r="BB208" s="196"/>
      <c r="BC208" s="117"/>
      <c r="BD208" s="196"/>
      <c r="BE208" s="117"/>
      <c r="BF208" s="196"/>
      <c r="BG208" s="117"/>
      <c r="BH208" s="196"/>
      <c r="BI208" s="117"/>
      <c r="BJ208" s="196"/>
      <c r="BK208" s="117"/>
      <c r="BL208" s="196"/>
      <c r="BM208" s="117"/>
      <c r="BN208" s="196"/>
      <c r="BO208" s="117"/>
      <c r="BP208" s="196"/>
      <c r="BQ208" s="117"/>
      <c r="BR208" s="196"/>
      <c r="BS208" s="117"/>
      <c r="BT208" s="196"/>
      <c r="BU208" s="117"/>
      <c r="BV208" s="196"/>
      <c r="BW208" s="117"/>
      <c r="BX208" s="196"/>
      <c r="BY208" s="117"/>
      <c r="BZ208" s="196"/>
      <c r="CA208" s="117"/>
      <c r="CB208" s="196"/>
      <c r="CC208" s="117"/>
      <c r="CD208" s="196"/>
      <c r="CE208" s="117"/>
      <c r="CF208" s="196"/>
      <c r="CG208" s="117"/>
      <c r="CH208" s="196"/>
      <c r="CI208" s="117"/>
      <c r="CJ208" s="196"/>
      <c r="CK208" s="117"/>
      <c r="CL208" s="196"/>
      <c r="CM208" s="117"/>
      <c r="CN208" s="196"/>
      <c r="CO208" s="117"/>
      <c r="CP208" s="196"/>
      <c r="CQ208" s="117"/>
      <c r="CR208" s="196"/>
      <c r="CS208" s="117"/>
      <c r="CT208" s="196"/>
      <c r="CU208" s="117"/>
      <c r="CV208" s="196"/>
      <c r="CW208" s="117"/>
      <c r="CX208" s="196"/>
      <c r="CY208" s="117"/>
      <c r="CZ208" s="196"/>
      <c r="DA208" s="117"/>
      <c r="DB208" s="196"/>
      <c r="DC208" s="117"/>
      <c r="DD208" s="196"/>
      <c r="DE208" s="117"/>
      <c r="DF208" s="196"/>
      <c r="DG208" s="117"/>
      <c r="DH208" s="196"/>
      <c r="DI208" s="117"/>
      <c r="DJ208" s="196"/>
      <c r="DK208" s="117"/>
      <c r="DL208" s="196"/>
      <c r="DM208" s="117"/>
      <c r="DN208" s="196"/>
      <c r="DO208" s="117"/>
      <c r="DP208" s="196"/>
      <c r="DQ208" s="117"/>
      <c r="DR208" s="196"/>
      <c r="DS208" s="117"/>
      <c r="DT208" s="196"/>
      <c r="DU208" s="117"/>
      <c r="DV208" s="196"/>
      <c r="DW208" s="117"/>
      <c r="DX208" s="196"/>
      <c r="DY208" s="117"/>
      <c r="DZ208" s="196"/>
      <c r="EA208" s="117"/>
      <c r="EB208" s="196"/>
      <c r="EC208" s="117"/>
      <c r="ED208" s="196"/>
      <c r="EE208" s="117"/>
      <c r="EF208" s="196"/>
      <c r="EG208" s="117"/>
      <c r="EH208" s="196"/>
      <c r="EI208" s="117"/>
      <c r="EL208" s="3" t="e">
        <f t="shared" si="30"/>
        <v>#N/A</v>
      </c>
      <c r="EM208" s="10" t="e">
        <f t="shared" si="31"/>
        <v>#N/A</v>
      </c>
      <c r="EO208" s="12">
        <f t="shared" si="28"/>
        <v>0</v>
      </c>
      <c r="EP208" s="10">
        <f t="shared" si="29"/>
        <v>0</v>
      </c>
    </row>
    <row r="209" spans="11:146" x14ac:dyDescent="0.25">
      <c r="K209" s="5">
        <f t="shared" si="32"/>
        <v>192</v>
      </c>
      <c r="L209" s="70"/>
      <c r="M209" s="114"/>
      <c r="N209" s="60"/>
      <c r="O209" s="115"/>
      <c r="P209" s="60">
        <f t="shared" si="33"/>
        <v>9.5500000000000007</v>
      </c>
      <c r="Q209" s="115">
        <f t="shared" si="26"/>
        <v>2.9111600000106574</v>
      </c>
      <c r="R209" s="60">
        <f t="shared" si="34"/>
        <v>9.5500000000000007</v>
      </c>
      <c r="S209" s="115">
        <f t="shared" si="27"/>
        <v>2.000000000013888</v>
      </c>
      <c r="T209" s="60"/>
      <c r="U209" s="115"/>
      <c r="V209" s="60"/>
      <c r="W209" s="115"/>
      <c r="X209" s="60"/>
      <c r="Y209" s="115"/>
      <c r="Z209" s="60"/>
      <c r="AA209" s="115"/>
      <c r="AB209" s="60"/>
      <c r="AC209" s="115"/>
      <c r="AD209" s="60"/>
      <c r="AE209" s="115"/>
      <c r="AF209" s="60"/>
      <c r="AG209" s="115"/>
      <c r="AH209" s="60"/>
      <c r="AI209" s="115"/>
      <c r="AJ209" s="60"/>
      <c r="AK209" s="115"/>
      <c r="AL209" s="60"/>
      <c r="AM209" s="115"/>
      <c r="AN209" s="196"/>
      <c r="AO209" s="117"/>
      <c r="AP209" s="196"/>
      <c r="AQ209" s="117"/>
      <c r="AR209" s="196"/>
      <c r="AS209" s="117"/>
      <c r="AT209" s="196"/>
      <c r="AU209" s="117"/>
      <c r="AV209" s="196"/>
      <c r="AW209" s="117"/>
      <c r="AX209" s="196"/>
      <c r="AY209" s="117"/>
      <c r="AZ209" s="196"/>
      <c r="BA209" s="117"/>
      <c r="BB209" s="196"/>
      <c r="BC209" s="117"/>
      <c r="BD209" s="196"/>
      <c r="BE209" s="117"/>
      <c r="BF209" s="196"/>
      <c r="BG209" s="117"/>
      <c r="BH209" s="196"/>
      <c r="BI209" s="117"/>
      <c r="BJ209" s="196"/>
      <c r="BK209" s="117"/>
      <c r="BL209" s="196"/>
      <c r="BM209" s="117"/>
      <c r="BN209" s="196"/>
      <c r="BO209" s="117"/>
      <c r="BP209" s="196"/>
      <c r="BQ209" s="117"/>
      <c r="BR209" s="196"/>
      <c r="BS209" s="117"/>
      <c r="BT209" s="196"/>
      <c r="BU209" s="117"/>
      <c r="BV209" s="196"/>
      <c r="BW209" s="117"/>
      <c r="BX209" s="196"/>
      <c r="BY209" s="117"/>
      <c r="BZ209" s="196"/>
      <c r="CA209" s="117"/>
      <c r="CB209" s="196"/>
      <c r="CC209" s="117"/>
      <c r="CD209" s="196"/>
      <c r="CE209" s="117"/>
      <c r="CF209" s="196"/>
      <c r="CG209" s="117"/>
      <c r="CH209" s="196"/>
      <c r="CI209" s="117"/>
      <c r="CJ209" s="196"/>
      <c r="CK209" s="117"/>
      <c r="CL209" s="196"/>
      <c r="CM209" s="117"/>
      <c r="CN209" s="196"/>
      <c r="CO209" s="117"/>
      <c r="CP209" s="196"/>
      <c r="CQ209" s="117"/>
      <c r="CR209" s="196"/>
      <c r="CS209" s="117"/>
      <c r="CT209" s="196"/>
      <c r="CU209" s="117"/>
      <c r="CV209" s="196"/>
      <c r="CW209" s="117"/>
      <c r="CX209" s="196"/>
      <c r="CY209" s="117"/>
      <c r="CZ209" s="196"/>
      <c r="DA209" s="117"/>
      <c r="DB209" s="196"/>
      <c r="DC209" s="117"/>
      <c r="DD209" s="196"/>
      <c r="DE209" s="117"/>
      <c r="DF209" s="196"/>
      <c r="DG209" s="117"/>
      <c r="DH209" s="196"/>
      <c r="DI209" s="117"/>
      <c r="DJ209" s="196"/>
      <c r="DK209" s="117"/>
      <c r="DL209" s="196"/>
      <c r="DM209" s="117"/>
      <c r="DN209" s="196"/>
      <c r="DO209" s="117"/>
      <c r="DP209" s="196"/>
      <c r="DQ209" s="117"/>
      <c r="DR209" s="196"/>
      <c r="DS209" s="117"/>
      <c r="DT209" s="196"/>
      <c r="DU209" s="117"/>
      <c r="DV209" s="196"/>
      <c r="DW209" s="117"/>
      <c r="DX209" s="196"/>
      <c r="DY209" s="117"/>
      <c r="DZ209" s="196"/>
      <c r="EA209" s="117"/>
      <c r="EB209" s="196"/>
      <c r="EC209" s="117"/>
      <c r="ED209" s="196"/>
      <c r="EE209" s="117"/>
      <c r="EF209" s="196"/>
      <c r="EG209" s="117"/>
      <c r="EH209" s="196"/>
      <c r="EI209" s="117"/>
      <c r="EL209" s="3" t="e">
        <f t="shared" si="30"/>
        <v>#N/A</v>
      </c>
      <c r="EM209" s="10" t="e">
        <f t="shared" si="31"/>
        <v>#N/A</v>
      </c>
      <c r="EO209" s="12">
        <f t="shared" si="28"/>
        <v>0</v>
      </c>
      <c r="EP209" s="10">
        <f t="shared" si="29"/>
        <v>0</v>
      </c>
    </row>
    <row r="210" spans="11:146" x14ac:dyDescent="0.25">
      <c r="K210" s="5">
        <f t="shared" si="32"/>
        <v>193</v>
      </c>
      <c r="L210" s="70"/>
      <c r="M210" s="114"/>
      <c r="N210" s="60"/>
      <c r="O210" s="115"/>
      <c r="P210" s="60">
        <f t="shared" si="33"/>
        <v>9.6000000000000014</v>
      </c>
      <c r="Q210" s="115">
        <f t="shared" ref="Q210:Q273" si="35">Q$9+(Q$8-Q$9)/EXP(MIN(((P210-Q$10)/Q$11)^2,25))</f>
        <v>2.9111600000106574</v>
      </c>
      <c r="R210" s="60">
        <f t="shared" si="34"/>
        <v>9.6000000000000014</v>
      </c>
      <c r="S210" s="115">
        <f t="shared" ref="S210:S273" si="36">S$9+(S$8-S$9)/EXP(MIN(((R210-S$10)/S$11)^2,25))</f>
        <v>2.000000000013888</v>
      </c>
      <c r="T210" s="60"/>
      <c r="U210" s="115"/>
      <c r="V210" s="60"/>
      <c r="W210" s="115"/>
      <c r="X210" s="60"/>
      <c r="Y210" s="115"/>
      <c r="Z210" s="60"/>
      <c r="AA210" s="115"/>
      <c r="AB210" s="60"/>
      <c r="AC210" s="115"/>
      <c r="AD210" s="60"/>
      <c r="AE210" s="115"/>
      <c r="AF210" s="60"/>
      <c r="AG210" s="115"/>
      <c r="AH210" s="60"/>
      <c r="AI210" s="115"/>
      <c r="AJ210" s="60"/>
      <c r="AK210" s="115"/>
      <c r="AL210" s="60"/>
      <c r="AM210" s="115"/>
      <c r="AN210" s="196"/>
      <c r="AO210" s="117"/>
      <c r="AP210" s="196"/>
      <c r="AQ210" s="117"/>
      <c r="AR210" s="196"/>
      <c r="AS210" s="117"/>
      <c r="AT210" s="196"/>
      <c r="AU210" s="117"/>
      <c r="AV210" s="196"/>
      <c r="AW210" s="117"/>
      <c r="AX210" s="196"/>
      <c r="AY210" s="117"/>
      <c r="AZ210" s="196"/>
      <c r="BA210" s="117"/>
      <c r="BB210" s="196"/>
      <c r="BC210" s="117"/>
      <c r="BD210" s="196"/>
      <c r="BE210" s="117"/>
      <c r="BF210" s="196"/>
      <c r="BG210" s="117"/>
      <c r="BH210" s="196"/>
      <c r="BI210" s="117"/>
      <c r="BJ210" s="196"/>
      <c r="BK210" s="117"/>
      <c r="BL210" s="196"/>
      <c r="BM210" s="117"/>
      <c r="BN210" s="196"/>
      <c r="BO210" s="117"/>
      <c r="BP210" s="196"/>
      <c r="BQ210" s="117"/>
      <c r="BR210" s="196"/>
      <c r="BS210" s="117"/>
      <c r="BT210" s="196"/>
      <c r="BU210" s="117"/>
      <c r="BV210" s="196"/>
      <c r="BW210" s="117"/>
      <c r="BX210" s="196"/>
      <c r="BY210" s="117"/>
      <c r="BZ210" s="196"/>
      <c r="CA210" s="117"/>
      <c r="CB210" s="196"/>
      <c r="CC210" s="117"/>
      <c r="CD210" s="196"/>
      <c r="CE210" s="117"/>
      <c r="CF210" s="196"/>
      <c r="CG210" s="117"/>
      <c r="CH210" s="196"/>
      <c r="CI210" s="117"/>
      <c r="CJ210" s="196"/>
      <c r="CK210" s="117"/>
      <c r="CL210" s="196"/>
      <c r="CM210" s="117"/>
      <c r="CN210" s="196"/>
      <c r="CO210" s="117"/>
      <c r="CP210" s="196"/>
      <c r="CQ210" s="117"/>
      <c r="CR210" s="196"/>
      <c r="CS210" s="117"/>
      <c r="CT210" s="196"/>
      <c r="CU210" s="117"/>
      <c r="CV210" s="196"/>
      <c r="CW210" s="117"/>
      <c r="CX210" s="196"/>
      <c r="CY210" s="117"/>
      <c r="CZ210" s="196"/>
      <c r="DA210" s="117"/>
      <c r="DB210" s="196"/>
      <c r="DC210" s="117"/>
      <c r="DD210" s="196"/>
      <c r="DE210" s="117"/>
      <c r="DF210" s="196"/>
      <c r="DG210" s="117"/>
      <c r="DH210" s="196"/>
      <c r="DI210" s="117"/>
      <c r="DJ210" s="196"/>
      <c r="DK210" s="117"/>
      <c r="DL210" s="196"/>
      <c r="DM210" s="117"/>
      <c r="DN210" s="196"/>
      <c r="DO210" s="117"/>
      <c r="DP210" s="196"/>
      <c r="DQ210" s="117"/>
      <c r="DR210" s="196"/>
      <c r="DS210" s="117"/>
      <c r="DT210" s="196"/>
      <c r="DU210" s="117"/>
      <c r="DV210" s="196"/>
      <c r="DW210" s="117"/>
      <c r="DX210" s="196"/>
      <c r="DY210" s="117"/>
      <c r="DZ210" s="196"/>
      <c r="EA210" s="117"/>
      <c r="EB210" s="196"/>
      <c r="EC210" s="117"/>
      <c r="ED210" s="196"/>
      <c r="EE210" s="117"/>
      <c r="EF210" s="196"/>
      <c r="EG210" s="117"/>
      <c r="EH210" s="196"/>
      <c r="EI210" s="117"/>
      <c r="EL210" s="3" t="e">
        <f t="shared" si="30"/>
        <v>#N/A</v>
      </c>
      <c r="EM210" s="10" t="e">
        <f t="shared" si="31"/>
        <v>#N/A</v>
      </c>
      <c r="EO210" s="12">
        <f t="shared" ref="EO210:EO273" si="37">INDEX(cma_functions_data,K210,(2*chosen_cma_function-1))</f>
        <v>0</v>
      </c>
      <c r="EP210" s="10">
        <f t="shared" ref="EP210:EP273" si="38">INDEX(cma_functions_data,K210,(2*chosen_cma_function))</f>
        <v>0</v>
      </c>
    </row>
    <row r="211" spans="11:146" x14ac:dyDescent="0.25">
      <c r="K211" s="5">
        <f t="shared" si="32"/>
        <v>194</v>
      </c>
      <c r="L211" s="70"/>
      <c r="M211" s="114"/>
      <c r="N211" s="60"/>
      <c r="O211" s="115"/>
      <c r="P211" s="60">
        <f t="shared" si="33"/>
        <v>9.6500000000000021</v>
      </c>
      <c r="Q211" s="115">
        <f t="shared" si="35"/>
        <v>2.9111600000106574</v>
      </c>
      <c r="R211" s="60">
        <f t="shared" si="34"/>
        <v>9.6500000000000021</v>
      </c>
      <c r="S211" s="115">
        <f t="shared" si="36"/>
        <v>2.000000000013888</v>
      </c>
      <c r="T211" s="60"/>
      <c r="U211" s="115"/>
      <c r="V211" s="60"/>
      <c r="W211" s="115"/>
      <c r="X211" s="60"/>
      <c r="Y211" s="115"/>
      <c r="Z211" s="60"/>
      <c r="AA211" s="115"/>
      <c r="AB211" s="60"/>
      <c r="AC211" s="115"/>
      <c r="AD211" s="60"/>
      <c r="AE211" s="115"/>
      <c r="AF211" s="60"/>
      <c r="AG211" s="115"/>
      <c r="AH211" s="60"/>
      <c r="AI211" s="115"/>
      <c r="AJ211" s="60"/>
      <c r="AK211" s="115"/>
      <c r="AL211" s="60"/>
      <c r="AM211" s="115"/>
      <c r="AN211" s="196"/>
      <c r="AO211" s="117"/>
      <c r="AP211" s="196"/>
      <c r="AQ211" s="117"/>
      <c r="AR211" s="196"/>
      <c r="AS211" s="117"/>
      <c r="AT211" s="196"/>
      <c r="AU211" s="117"/>
      <c r="AV211" s="196"/>
      <c r="AW211" s="117"/>
      <c r="AX211" s="196"/>
      <c r="AY211" s="117"/>
      <c r="AZ211" s="196"/>
      <c r="BA211" s="117"/>
      <c r="BB211" s="196"/>
      <c r="BC211" s="117"/>
      <c r="BD211" s="196"/>
      <c r="BE211" s="117"/>
      <c r="BF211" s="196"/>
      <c r="BG211" s="117"/>
      <c r="BH211" s="196"/>
      <c r="BI211" s="117"/>
      <c r="BJ211" s="196"/>
      <c r="BK211" s="117"/>
      <c r="BL211" s="196"/>
      <c r="BM211" s="117"/>
      <c r="BN211" s="196"/>
      <c r="BO211" s="117"/>
      <c r="BP211" s="196"/>
      <c r="BQ211" s="117"/>
      <c r="BR211" s="196"/>
      <c r="BS211" s="117"/>
      <c r="BT211" s="196"/>
      <c r="BU211" s="117"/>
      <c r="BV211" s="196"/>
      <c r="BW211" s="117"/>
      <c r="BX211" s="196"/>
      <c r="BY211" s="117"/>
      <c r="BZ211" s="196"/>
      <c r="CA211" s="117"/>
      <c r="CB211" s="196"/>
      <c r="CC211" s="117"/>
      <c r="CD211" s="196"/>
      <c r="CE211" s="117"/>
      <c r="CF211" s="196"/>
      <c r="CG211" s="117"/>
      <c r="CH211" s="196"/>
      <c r="CI211" s="117"/>
      <c r="CJ211" s="196"/>
      <c r="CK211" s="117"/>
      <c r="CL211" s="196"/>
      <c r="CM211" s="117"/>
      <c r="CN211" s="196"/>
      <c r="CO211" s="117"/>
      <c r="CP211" s="196"/>
      <c r="CQ211" s="117"/>
      <c r="CR211" s="196"/>
      <c r="CS211" s="117"/>
      <c r="CT211" s="196"/>
      <c r="CU211" s="117"/>
      <c r="CV211" s="196"/>
      <c r="CW211" s="117"/>
      <c r="CX211" s="196"/>
      <c r="CY211" s="117"/>
      <c r="CZ211" s="196"/>
      <c r="DA211" s="117"/>
      <c r="DB211" s="196"/>
      <c r="DC211" s="117"/>
      <c r="DD211" s="196"/>
      <c r="DE211" s="117"/>
      <c r="DF211" s="196"/>
      <c r="DG211" s="117"/>
      <c r="DH211" s="196"/>
      <c r="DI211" s="117"/>
      <c r="DJ211" s="196"/>
      <c r="DK211" s="117"/>
      <c r="DL211" s="196"/>
      <c r="DM211" s="117"/>
      <c r="DN211" s="196"/>
      <c r="DO211" s="117"/>
      <c r="DP211" s="196"/>
      <c r="DQ211" s="117"/>
      <c r="DR211" s="196"/>
      <c r="DS211" s="117"/>
      <c r="DT211" s="196"/>
      <c r="DU211" s="117"/>
      <c r="DV211" s="196"/>
      <c r="DW211" s="117"/>
      <c r="DX211" s="196"/>
      <c r="DY211" s="117"/>
      <c r="DZ211" s="196"/>
      <c r="EA211" s="117"/>
      <c r="EB211" s="196"/>
      <c r="EC211" s="117"/>
      <c r="ED211" s="196"/>
      <c r="EE211" s="117"/>
      <c r="EF211" s="196"/>
      <c r="EG211" s="117"/>
      <c r="EH211" s="196"/>
      <c r="EI211" s="117"/>
      <c r="EL211" s="3" t="e">
        <f t="shared" ref="EL211:EL273" si="39">IF(AND(EO211&gt;EO210, EO211&lt;=chosen_CMA_Mach_limit),EO211+0,NA())</f>
        <v>#N/A</v>
      </c>
      <c r="EM211" s="10" t="e">
        <f t="shared" ref="EM211:EM273" si="40">IF(AND(EO211&gt;EO210, EO211&lt;=chosen_CMA_Mach_limit),EP211+0,NA())</f>
        <v>#N/A</v>
      </c>
      <c r="EO211" s="12">
        <f t="shared" si="37"/>
        <v>0</v>
      </c>
      <c r="EP211" s="10">
        <f t="shared" si="38"/>
        <v>0</v>
      </c>
    </row>
    <row r="212" spans="11:146" x14ac:dyDescent="0.25">
      <c r="K212" s="5">
        <f t="shared" ref="K212:K273" si="41">2*K211-K210</f>
        <v>195</v>
      </c>
      <c r="L212" s="70"/>
      <c r="M212" s="114"/>
      <c r="N212" s="60"/>
      <c r="O212" s="115"/>
      <c r="P212" s="60">
        <f t="shared" ref="P212:P273" si="42">P211+Q$12</f>
        <v>9.7000000000000028</v>
      </c>
      <c r="Q212" s="115">
        <f t="shared" si="35"/>
        <v>2.9111600000106574</v>
      </c>
      <c r="R212" s="60">
        <f t="shared" ref="R212:R273" si="43">R211+S$12</f>
        <v>9.7000000000000028</v>
      </c>
      <c r="S212" s="115">
        <f t="shared" si="36"/>
        <v>2.000000000013888</v>
      </c>
      <c r="T212" s="60"/>
      <c r="U212" s="115"/>
      <c r="V212" s="60"/>
      <c r="W212" s="115"/>
      <c r="X212" s="60"/>
      <c r="Y212" s="115"/>
      <c r="Z212" s="60"/>
      <c r="AA212" s="115"/>
      <c r="AB212" s="60"/>
      <c r="AC212" s="115"/>
      <c r="AD212" s="60"/>
      <c r="AE212" s="115"/>
      <c r="AF212" s="60"/>
      <c r="AG212" s="115"/>
      <c r="AH212" s="60"/>
      <c r="AI212" s="115"/>
      <c r="AJ212" s="60"/>
      <c r="AK212" s="115"/>
      <c r="AL212" s="60"/>
      <c r="AM212" s="115"/>
      <c r="AN212" s="196"/>
      <c r="AO212" s="117"/>
      <c r="AP212" s="196"/>
      <c r="AQ212" s="117"/>
      <c r="AR212" s="196"/>
      <c r="AS212" s="117"/>
      <c r="AT212" s="196"/>
      <c r="AU212" s="117"/>
      <c r="AV212" s="196"/>
      <c r="AW212" s="117"/>
      <c r="AX212" s="196"/>
      <c r="AY212" s="117"/>
      <c r="AZ212" s="196"/>
      <c r="BA212" s="117"/>
      <c r="BB212" s="196"/>
      <c r="BC212" s="117"/>
      <c r="BD212" s="196"/>
      <c r="BE212" s="117"/>
      <c r="BF212" s="196"/>
      <c r="BG212" s="117"/>
      <c r="BH212" s="196"/>
      <c r="BI212" s="117"/>
      <c r="BJ212" s="196"/>
      <c r="BK212" s="117"/>
      <c r="BL212" s="196"/>
      <c r="BM212" s="117"/>
      <c r="BN212" s="196"/>
      <c r="BO212" s="117"/>
      <c r="BP212" s="196"/>
      <c r="BQ212" s="117"/>
      <c r="BR212" s="196"/>
      <c r="BS212" s="117"/>
      <c r="BT212" s="196"/>
      <c r="BU212" s="117"/>
      <c r="BV212" s="196"/>
      <c r="BW212" s="117"/>
      <c r="BX212" s="196"/>
      <c r="BY212" s="117"/>
      <c r="BZ212" s="196"/>
      <c r="CA212" s="117"/>
      <c r="CB212" s="196"/>
      <c r="CC212" s="117"/>
      <c r="CD212" s="196"/>
      <c r="CE212" s="117"/>
      <c r="CF212" s="196"/>
      <c r="CG212" s="117"/>
      <c r="CH212" s="196"/>
      <c r="CI212" s="117"/>
      <c r="CJ212" s="196"/>
      <c r="CK212" s="117"/>
      <c r="CL212" s="196"/>
      <c r="CM212" s="117"/>
      <c r="CN212" s="196"/>
      <c r="CO212" s="117"/>
      <c r="CP212" s="196"/>
      <c r="CQ212" s="117"/>
      <c r="CR212" s="196"/>
      <c r="CS212" s="117"/>
      <c r="CT212" s="196"/>
      <c r="CU212" s="117"/>
      <c r="CV212" s="196"/>
      <c r="CW212" s="117"/>
      <c r="CX212" s="196"/>
      <c r="CY212" s="117"/>
      <c r="CZ212" s="196"/>
      <c r="DA212" s="117"/>
      <c r="DB212" s="196"/>
      <c r="DC212" s="117"/>
      <c r="DD212" s="196"/>
      <c r="DE212" s="117"/>
      <c r="DF212" s="196"/>
      <c r="DG212" s="117"/>
      <c r="DH212" s="196"/>
      <c r="DI212" s="117"/>
      <c r="DJ212" s="196"/>
      <c r="DK212" s="117"/>
      <c r="DL212" s="196"/>
      <c r="DM212" s="117"/>
      <c r="DN212" s="196"/>
      <c r="DO212" s="117"/>
      <c r="DP212" s="196"/>
      <c r="DQ212" s="117"/>
      <c r="DR212" s="196"/>
      <c r="DS212" s="117"/>
      <c r="DT212" s="196"/>
      <c r="DU212" s="117"/>
      <c r="DV212" s="196"/>
      <c r="DW212" s="117"/>
      <c r="DX212" s="196"/>
      <c r="DY212" s="117"/>
      <c r="DZ212" s="196"/>
      <c r="EA212" s="117"/>
      <c r="EB212" s="196"/>
      <c r="EC212" s="117"/>
      <c r="ED212" s="196"/>
      <c r="EE212" s="117"/>
      <c r="EF212" s="196"/>
      <c r="EG212" s="117"/>
      <c r="EH212" s="196"/>
      <c r="EI212" s="117"/>
      <c r="EL212" s="3" t="e">
        <f t="shared" si="39"/>
        <v>#N/A</v>
      </c>
      <c r="EM212" s="10" t="e">
        <f t="shared" si="40"/>
        <v>#N/A</v>
      </c>
      <c r="EO212" s="12">
        <f t="shared" si="37"/>
        <v>0</v>
      </c>
      <c r="EP212" s="10">
        <f t="shared" si="38"/>
        <v>0</v>
      </c>
    </row>
    <row r="213" spans="11:146" x14ac:dyDescent="0.25">
      <c r="K213" s="5">
        <f t="shared" si="41"/>
        <v>196</v>
      </c>
      <c r="L213" s="70"/>
      <c r="M213" s="114"/>
      <c r="N213" s="60"/>
      <c r="O213" s="115"/>
      <c r="P213" s="60">
        <f t="shared" si="42"/>
        <v>9.7500000000000036</v>
      </c>
      <c r="Q213" s="115">
        <f t="shared" si="35"/>
        <v>2.9111600000106574</v>
      </c>
      <c r="R213" s="60">
        <f t="shared" si="43"/>
        <v>9.7500000000000036</v>
      </c>
      <c r="S213" s="115">
        <f t="shared" si="36"/>
        <v>2.000000000013888</v>
      </c>
      <c r="T213" s="60"/>
      <c r="U213" s="115"/>
      <c r="V213" s="60"/>
      <c r="W213" s="115"/>
      <c r="X213" s="60"/>
      <c r="Y213" s="115"/>
      <c r="Z213" s="60"/>
      <c r="AA213" s="115"/>
      <c r="AB213" s="60"/>
      <c r="AC213" s="115"/>
      <c r="AD213" s="60"/>
      <c r="AE213" s="115"/>
      <c r="AF213" s="60"/>
      <c r="AG213" s="115"/>
      <c r="AH213" s="60"/>
      <c r="AI213" s="115"/>
      <c r="AJ213" s="60"/>
      <c r="AK213" s="115"/>
      <c r="AL213" s="60"/>
      <c r="AM213" s="115"/>
      <c r="AN213" s="196"/>
      <c r="AO213" s="117"/>
      <c r="AP213" s="196"/>
      <c r="AQ213" s="117"/>
      <c r="AR213" s="196"/>
      <c r="AS213" s="117"/>
      <c r="AT213" s="196"/>
      <c r="AU213" s="117"/>
      <c r="AV213" s="196"/>
      <c r="AW213" s="117"/>
      <c r="AX213" s="196"/>
      <c r="AY213" s="117"/>
      <c r="AZ213" s="196"/>
      <c r="BA213" s="117"/>
      <c r="BB213" s="196"/>
      <c r="BC213" s="117"/>
      <c r="BD213" s="196"/>
      <c r="BE213" s="117"/>
      <c r="BF213" s="196"/>
      <c r="BG213" s="117"/>
      <c r="BH213" s="196"/>
      <c r="BI213" s="117"/>
      <c r="BJ213" s="196"/>
      <c r="BK213" s="117"/>
      <c r="BL213" s="196"/>
      <c r="BM213" s="117"/>
      <c r="BN213" s="196"/>
      <c r="BO213" s="117"/>
      <c r="BP213" s="196"/>
      <c r="BQ213" s="117"/>
      <c r="BR213" s="196"/>
      <c r="BS213" s="117"/>
      <c r="BT213" s="196"/>
      <c r="BU213" s="117"/>
      <c r="BV213" s="196"/>
      <c r="BW213" s="117"/>
      <c r="BX213" s="196"/>
      <c r="BY213" s="117"/>
      <c r="BZ213" s="196"/>
      <c r="CA213" s="117"/>
      <c r="CB213" s="196"/>
      <c r="CC213" s="117"/>
      <c r="CD213" s="196"/>
      <c r="CE213" s="117"/>
      <c r="CF213" s="196"/>
      <c r="CG213" s="117"/>
      <c r="CH213" s="196"/>
      <c r="CI213" s="117"/>
      <c r="CJ213" s="196"/>
      <c r="CK213" s="117"/>
      <c r="CL213" s="196"/>
      <c r="CM213" s="117"/>
      <c r="CN213" s="196"/>
      <c r="CO213" s="117"/>
      <c r="CP213" s="196"/>
      <c r="CQ213" s="117"/>
      <c r="CR213" s="196"/>
      <c r="CS213" s="117"/>
      <c r="CT213" s="196"/>
      <c r="CU213" s="117"/>
      <c r="CV213" s="196"/>
      <c r="CW213" s="117"/>
      <c r="CX213" s="196"/>
      <c r="CY213" s="117"/>
      <c r="CZ213" s="196"/>
      <c r="DA213" s="117"/>
      <c r="DB213" s="196"/>
      <c r="DC213" s="117"/>
      <c r="DD213" s="196"/>
      <c r="DE213" s="117"/>
      <c r="DF213" s="196"/>
      <c r="DG213" s="117"/>
      <c r="DH213" s="196"/>
      <c r="DI213" s="117"/>
      <c r="DJ213" s="196"/>
      <c r="DK213" s="117"/>
      <c r="DL213" s="196"/>
      <c r="DM213" s="117"/>
      <c r="DN213" s="196"/>
      <c r="DO213" s="117"/>
      <c r="DP213" s="196"/>
      <c r="DQ213" s="117"/>
      <c r="DR213" s="196"/>
      <c r="DS213" s="117"/>
      <c r="DT213" s="196"/>
      <c r="DU213" s="117"/>
      <c r="DV213" s="196"/>
      <c r="DW213" s="117"/>
      <c r="DX213" s="196"/>
      <c r="DY213" s="117"/>
      <c r="DZ213" s="196"/>
      <c r="EA213" s="117"/>
      <c r="EB213" s="196"/>
      <c r="EC213" s="117"/>
      <c r="ED213" s="196"/>
      <c r="EE213" s="117"/>
      <c r="EF213" s="196"/>
      <c r="EG213" s="117"/>
      <c r="EH213" s="196"/>
      <c r="EI213" s="117"/>
      <c r="EL213" s="3" t="e">
        <f t="shared" si="39"/>
        <v>#N/A</v>
      </c>
      <c r="EM213" s="10" t="e">
        <f t="shared" si="40"/>
        <v>#N/A</v>
      </c>
      <c r="EO213" s="12">
        <f t="shared" si="37"/>
        <v>0</v>
      </c>
      <c r="EP213" s="10">
        <f t="shared" si="38"/>
        <v>0</v>
      </c>
    </row>
    <row r="214" spans="11:146" x14ac:dyDescent="0.25">
      <c r="K214" s="5">
        <f t="shared" si="41"/>
        <v>197</v>
      </c>
      <c r="L214" s="70"/>
      <c r="M214" s="114"/>
      <c r="N214" s="60"/>
      <c r="O214" s="115"/>
      <c r="P214" s="60">
        <f t="shared" si="42"/>
        <v>9.8000000000000043</v>
      </c>
      <c r="Q214" s="115">
        <f t="shared" si="35"/>
        <v>2.9111600000106574</v>
      </c>
      <c r="R214" s="60">
        <f t="shared" si="43"/>
        <v>9.8000000000000043</v>
      </c>
      <c r="S214" s="115">
        <f t="shared" si="36"/>
        <v>2.000000000013888</v>
      </c>
      <c r="T214" s="60"/>
      <c r="U214" s="115"/>
      <c r="V214" s="60"/>
      <c r="W214" s="115"/>
      <c r="X214" s="60"/>
      <c r="Y214" s="115"/>
      <c r="Z214" s="60"/>
      <c r="AA214" s="115"/>
      <c r="AB214" s="60"/>
      <c r="AC214" s="115"/>
      <c r="AD214" s="60"/>
      <c r="AE214" s="115"/>
      <c r="AF214" s="60"/>
      <c r="AG214" s="115"/>
      <c r="AH214" s="60"/>
      <c r="AI214" s="115"/>
      <c r="AJ214" s="60"/>
      <c r="AK214" s="115"/>
      <c r="AL214" s="60"/>
      <c r="AM214" s="115"/>
      <c r="AN214" s="196"/>
      <c r="AO214" s="117"/>
      <c r="AP214" s="196"/>
      <c r="AQ214" s="117"/>
      <c r="AR214" s="196"/>
      <c r="AS214" s="117"/>
      <c r="AT214" s="196"/>
      <c r="AU214" s="117"/>
      <c r="AV214" s="196"/>
      <c r="AW214" s="117"/>
      <c r="AX214" s="196"/>
      <c r="AY214" s="117"/>
      <c r="AZ214" s="196"/>
      <c r="BA214" s="117"/>
      <c r="BB214" s="196"/>
      <c r="BC214" s="117"/>
      <c r="BD214" s="196"/>
      <c r="BE214" s="117"/>
      <c r="BF214" s="196"/>
      <c r="BG214" s="117"/>
      <c r="BH214" s="196"/>
      <c r="BI214" s="117"/>
      <c r="BJ214" s="196"/>
      <c r="BK214" s="117"/>
      <c r="BL214" s="196"/>
      <c r="BM214" s="117"/>
      <c r="BN214" s="196"/>
      <c r="BO214" s="117"/>
      <c r="BP214" s="196"/>
      <c r="BQ214" s="117"/>
      <c r="BR214" s="196"/>
      <c r="BS214" s="117"/>
      <c r="BT214" s="196"/>
      <c r="BU214" s="117"/>
      <c r="BV214" s="196"/>
      <c r="BW214" s="117"/>
      <c r="BX214" s="196"/>
      <c r="BY214" s="117"/>
      <c r="BZ214" s="196"/>
      <c r="CA214" s="117"/>
      <c r="CB214" s="196"/>
      <c r="CC214" s="117"/>
      <c r="CD214" s="196"/>
      <c r="CE214" s="117"/>
      <c r="CF214" s="196"/>
      <c r="CG214" s="117"/>
      <c r="CH214" s="196"/>
      <c r="CI214" s="117"/>
      <c r="CJ214" s="196"/>
      <c r="CK214" s="117"/>
      <c r="CL214" s="196"/>
      <c r="CM214" s="117"/>
      <c r="CN214" s="196"/>
      <c r="CO214" s="117"/>
      <c r="CP214" s="196"/>
      <c r="CQ214" s="117"/>
      <c r="CR214" s="196"/>
      <c r="CS214" s="117"/>
      <c r="CT214" s="196"/>
      <c r="CU214" s="117"/>
      <c r="CV214" s="196"/>
      <c r="CW214" s="117"/>
      <c r="CX214" s="196"/>
      <c r="CY214" s="117"/>
      <c r="CZ214" s="196"/>
      <c r="DA214" s="117"/>
      <c r="DB214" s="196"/>
      <c r="DC214" s="117"/>
      <c r="DD214" s="196"/>
      <c r="DE214" s="117"/>
      <c r="DF214" s="196"/>
      <c r="DG214" s="117"/>
      <c r="DH214" s="196"/>
      <c r="DI214" s="117"/>
      <c r="DJ214" s="196"/>
      <c r="DK214" s="117"/>
      <c r="DL214" s="196"/>
      <c r="DM214" s="117"/>
      <c r="DN214" s="196"/>
      <c r="DO214" s="117"/>
      <c r="DP214" s="196"/>
      <c r="DQ214" s="117"/>
      <c r="DR214" s="196"/>
      <c r="DS214" s="117"/>
      <c r="DT214" s="196"/>
      <c r="DU214" s="117"/>
      <c r="DV214" s="196"/>
      <c r="DW214" s="117"/>
      <c r="DX214" s="196"/>
      <c r="DY214" s="117"/>
      <c r="DZ214" s="196"/>
      <c r="EA214" s="117"/>
      <c r="EB214" s="196"/>
      <c r="EC214" s="117"/>
      <c r="ED214" s="196"/>
      <c r="EE214" s="117"/>
      <c r="EF214" s="196"/>
      <c r="EG214" s="117"/>
      <c r="EH214" s="196"/>
      <c r="EI214" s="117"/>
      <c r="EL214" s="3" t="e">
        <f t="shared" si="39"/>
        <v>#N/A</v>
      </c>
      <c r="EM214" s="10" t="e">
        <f t="shared" si="40"/>
        <v>#N/A</v>
      </c>
      <c r="EO214" s="12">
        <f t="shared" si="37"/>
        <v>0</v>
      </c>
      <c r="EP214" s="10">
        <f t="shared" si="38"/>
        <v>0</v>
      </c>
    </row>
    <row r="215" spans="11:146" x14ac:dyDescent="0.25">
      <c r="K215" s="5">
        <f t="shared" si="41"/>
        <v>198</v>
      </c>
      <c r="L215" s="70"/>
      <c r="M215" s="114"/>
      <c r="N215" s="60"/>
      <c r="O215" s="115"/>
      <c r="P215" s="60">
        <f t="shared" si="42"/>
        <v>9.850000000000005</v>
      </c>
      <c r="Q215" s="115">
        <f t="shared" si="35"/>
        <v>2.9111600000106574</v>
      </c>
      <c r="R215" s="60">
        <f t="shared" si="43"/>
        <v>9.850000000000005</v>
      </c>
      <c r="S215" s="115">
        <f t="shared" si="36"/>
        <v>2.000000000013888</v>
      </c>
      <c r="T215" s="60"/>
      <c r="U215" s="115"/>
      <c r="V215" s="60"/>
      <c r="W215" s="115"/>
      <c r="X215" s="60"/>
      <c r="Y215" s="115"/>
      <c r="Z215" s="60"/>
      <c r="AA215" s="115"/>
      <c r="AB215" s="60"/>
      <c r="AC215" s="115"/>
      <c r="AD215" s="60"/>
      <c r="AE215" s="115"/>
      <c r="AF215" s="60"/>
      <c r="AG215" s="115"/>
      <c r="AH215" s="60"/>
      <c r="AI215" s="115"/>
      <c r="AJ215" s="60"/>
      <c r="AK215" s="115"/>
      <c r="AL215" s="60"/>
      <c r="AM215" s="115"/>
      <c r="AN215" s="196"/>
      <c r="AO215" s="117"/>
      <c r="AP215" s="196"/>
      <c r="AQ215" s="117"/>
      <c r="AR215" s="196"/>
      <c r="AS215" s="117"/>
      <c r="AT215" s="196"/>
      <c r="AU215" s="117"/>
      <c r="AV215" s="196"/>
      <c r="AW215" s="117"/>
      <c r="AX215" s="196"/>
      <c r="AY215" s="117"/>
      <c r="AZ215" s="196"/>
      <c r="BA215" s="117"/>
      <c r="BB215" s="196"/>
      <c r="BC215" s="117"/>
      <c r="BD215" s="196"/>
      <c r="BE215" s="117"/>
      <c r="BF215" s="196"/>
      <c r="BG215" s="117"/>
      <c r="BH215" s="196"/>
      <c r="BI215" s="117"/>
      <c r="BJ215" s="196"/>
      <c r="BK215" s="117"/>
      <c r="BL215" s="196"/>
      <c r="BM215" s="117"/>
      <c r="BN215" s="196"/>
      <c r="BO215" s="117"/>
      <c r="BP215" s="196"/>
      <c r="BQ215" s="117"/>
      <c r="BR215" s="196"/>
      <c r="BS215" s="117"/>
      <c r="BT215" s="196"/>
      <c r="BU215" s="117"/>
      <c r="BV215" s="196"/>
      <c r="BW215" s="117"/>
      <c r="BX215" s="196"/>
      <c r="BY215" s="117"/>
      <c r="BZ215" s="196"/>
      <c r="CA215" s="117"/>
      <c r="CB215" s="196"/>
      <c r="CC215" s="117"/>
      <c r="CD215" s="196"/>
      <c r="CE215" s="117"/>
      <c r="CF215" s="196"/>
      <c r="CG215" s="117"/>
      <c r="CH215" s="196"/>
      <c r="CI215" s="117"/>
      <c r="CJ215" s="196"/>
      <c r="CK215" s="117"/>
      <c r="CL215" s="196"/>
      <c r="CM215" s="117"/>
      <c r="CN215" s="196"/>
      <c r="CO215" s="117"/>
      <c r="CP215" s="196"/>
      <c r="CQ215" s="117"/>
      <c r="CR215" s="196"/>
      <c r="CS215" s="117"/>
      <c r="CT215" s="196"/>
      <c r="CU215" s="117"/>
      <c r="CV215" s="196"/>
      <c r="CW215" s="117"/>
      <c r="CX215" s="196"/>
      <c r="CY215" s="117"/>
      <c r="CZ215" s="196"/>
      <c r="DA215" s="117"/>
      <c r="DB215" s="196"/>
      <c r="DC215" s="117"/>
      <c r="DD215" s="196"/>
      <c r="DE215" s="117"/>
      <c r="DF215" s="196"/>
      <c r="DG215" s="117"/>
      <c r="DH215" s="196"/>
      <c r="DI215" s="117"/>
      <c r="DJ215" s="196"/>
      <c r="DK215" s="117"/>
      <c r="DL215" s="196"/>
      <c r="DM215" s="117"/>
      <c r="DN215" s="196"/>
      <c r="DO215" s="117"/>
      <c r="DP215" s="196"/>
      <c r="DQ215" s="117"/>
      <c r="DR215" s="196"/>
      <c r="DS215" s="117"/>
      <c r="DT215" s="196"/>
      <c r="DU215" s="117"/>
      <c r="DV215" s="196"/>
      <c r="DW215" s="117"/>
      <c r="DX215" s="196"/>
      <c r="DY215" s="117"/>
      <c r="DZ215" s="196"/>
      <c r="EA215" s="117"/>
      <c r="EB215" s="196"/>
      <c r="EC215" s="117"/>
      <c r="ED215" s="196"/>
      <c r="EE215" s="117"/>
      <c r="EF215" s="196"/>
      <c r="EG215" s="117"/>
      <c r="EH215" s="196"/>
      <c r="EI215" s="117"/>
      <c r="EL215" s="3" t="e">
        <f t="shared" si="39"/>
        <v>#N/A</v>
      </c>
      <c r="EM215" s="10" t="e">
        <f t="shared" si="40"/>
        <v>#N/A</v>
      </c>
      <c r="EO215" s="12">
        <f t="shared" si="37"/>
        <v>0</v>
      </c>
      <c r="EP215" s="10">
        <f t="shared" si="38"/>
        <v>0</v>
      </c>
    </row>
    <row r="216" spans="11:146" x14ac:dyDescent="0.25">
      <c r="K216" s="5">
        <f t="shared" si="41"/>
        <v>199</v>
      </c>
      <c r="L216" s="70"/>
      <c r="M216" s="114"/>
      <c r="N216" s="60"/>
      <c r="O216" s="115"/>
      <c r="P216" s="60">
        <f t="shared" si="42"/>
        <v>9.9000000000000057</v>
      </c>
      <c r="Q216" s="115">
        <f t="shared" si="35"/>
        <v>2.9111600000106574</v>
      </c>
      <c r="R216" s="60">
        <f t="shared" si="43"/>
        <v>9.9000000000000057</v>
      </c>
      <c r="S216" s="115">
        <f t="shared" si="36"/>
        <v>2.000000000013888</v>
      </c>
      <c r="T216" s="60"/>
      <c r="U216" s="115"/>
      <c r="V216" s="60"/>
      <c r="W216" s="115"/>
      <c r="X216" s="60"/>
      <c r="Y216" s="115"/>
      <c r="Z216" s="60"/>
      <c r="AA216" s="115"/>
      <c r="AB216" s="60"/>
      <c r="AC216" s="115"/>
      <c r="AD216" s="60"/>
      <c r="AE216" s="115"/>
      <c r="AF216" s="60"/>
      <c r="AG216" s="115"/>
      <c r="AH216" s="60"/>
      <c r="AI216" s="115"/>
      <c r="AJ216" s="60"/>
      <c r="AK216" s="115"/>
      <c r="AL216" s="60"/>
      <c r="AM216" s="115"/>
      <c r="AN216" s="196"/>
      <c r="AO216" s="117"/>
      <c r="AP216" s="196"/>
      <c r="AQ216" s="117"/>
      <c r="AR216" s="196"/>
      <c r="AS216" s="117"/>
      <c r="AT216" s="196"/>
      <c r="AU216" s="117"/>
      <c r="AV216" s="196"/>
      <c r="AW216" s="117"/>
      <c r="AX216" s="196"/>
      <c r="AY216" s="117"/>
      <c r="AZ216" s="196"/>
      <c r="BA216" s="117"/>
      <c r="BB216" s="196"/>
      <c r="BC216" s="117"/>
      <c r="BD216" s="196"/>
      <c r="BE216" s="117"/>
      <c r="BF216" s="196"/>
      <c r="BG216" s="117"/>
      <c r="BH216" s="196"/>
      <c r="BI216" s="117"/>
      <c r="BJ216" s="196"/>
      <c r="BK216" s="117"/>
      <c r="BL216" s="196"/>
      <c r="BM216" s="117"/>
      <c r="BN216" s="196"/>
      <c r="BO216" s="117"/>
      <c r="BP216" s="196"/>
      <c r="BQ216" s="117"/>
      <c r="BR216" s="196"/>
      <c r="BS216" s="117"/>
      <c r="BT216" s="196"/>
      <c r="BU216" s="117"/>
      <c r="BV216" s="196"/>
      <c r="BW216" s="117"/>
      <c r="BX216" s="196"/>
      <c r="BY216" s="117"/>
      <c r="BZ216" s="196"/>
      <c r="CA216" s="117"/>
      <c r="CB216" s="196"/>
      <c r="CC216" s="117"/>
      <c r="CD216" s="196"/>
      <c r="CE216" s="117"/>
      <c r="CF216" s="196"/>
      <c r="CG216" s="117"/>
      <c r="CH216" s="196"/>
      <c r="CI216" s="117"/>
      <c r="CJ216" s="196"/>
      <c r="CK216" s="117"/>
      <c r="CL216" s="196"/>
      <c r="CM216" s="117"/>
      <c r="CN216" s="196"/>
      <c r="CO216" s="117"/>
      <c r="CP216" s="196"/>
      <c r="CQ216" s="117"/>
      <c r="CR216" s="196"/>
      <c r="CS216" s="117"/>
      <c r="CT216" s="196"/>
      <c r="CU216" s="117"/>
      <c r="CV216" s="196"/>
      <c r="CW216" s="117"/>
      <c r="CX216" s="196"/>
      <c r="CY216" s="117"/>
      <c r="CZ216" s="196"/>
      <c r="DA216" s="117"/>
      <c r="DB216" s="196"/>
      <c r="DC216" s="117"/>
      <c r="DD216" s="196"/>
      <c r="DE216" s="117"/>
      <c r="DF216" s="196"/>
      <c r="DG216" s="117"/>
      <c r="DH216" s="196"/>
      <c r="DI216" s="117"/>
      <c r="DJ216" s="196"/>
      <c r="DK216" s="117"/>
      <c r="DL216" s="196"/>
      <c r="DM216" s="117"/>
      <c r="DN216" s="196"/>
      <c r="DO216" s="117"/>
      <c r="DP216" s="196"/>
      <c r="DQ216" s="117"/>
      <c r="DR216" s="196"/>
      <c r="DS216" s="117"/>
      <c r="DT216" s="196"/>
      <c r="DU216" s="117"/>
      <c r="DV216" s="196"/>
      <c r="DW216" s="117"/>
      <c r="DX216" s="196"/>
      <c r="DY216" s="117"/>
      <c r="DZ216" s="196"/>
      <c r="EA216" s="117"/>
      <c r="EB216" s="196"/>
      <c r="EC216" s="117"/>
      <c r="ED216" s="196"/>
      <c r="EE216" s="117"/>
      <c r="EF216" s="196"/>
      <c r="EG216" s="117"/>
      <c r="EH216" s="196"/>
      <c r="EI216" s="117"/>
      <c r="EL216" s="3" t="e">
        <f t="shared" si="39"/>
        <v>#N/A</v>
      </c>
      <c r="EM216" s="10" t="e">
        <f t="shared" si="40"/>
        <v>#N/A</v>
      </c>
      <c r="EO216" s="12">
        <f t="shared" si="37"/>
        <v>0</v>
      </c>
      <c r="EP216" s="10">
        <f t="shared" si="38"/>
        <v>0</v>
      </c>
    </row>
    <row r="217" spans="11:146" x14ac:dyDescent="0.25">
      <c r="K217" s="5">
        <f t="shared" si="41"/>
        <v>200</v>
      </c>
      <c r="L217" s="70"/>
      <c r="M217" s="114"/>
      <c r="N217" s="60"/>
      <c r="O217" s="115"/>
      <c r="P217" s="60">
        <f t="shared" si="42"/>
        <v>9.9500000000000064</v>
      </c>
      <c r="Q217" s="115">
        <f t="shared" si="35"/>
        <v>2.9111600000106574</v>
      </c>
      <c r="R217" s="60">
        <f t="shared" si="43"/>
        <v>9.9500000000000064</v>
      </c>
      <c r="S217" s="115">
        <f t="shared" si="36"/>
        <v>2.000000000013888</v>
      </c>
      <c r="T217" s="60"/>
      <c r="U217" s="115"/>
      <c r="V217" s="60"/>
      <c r="W217" s="115"/>
      <c r="X217" s="60"/>
      <c r="Y217" s="115"/>
      <c r="Z217" s="60"/>
      <c r="AA217" s="115"/>
      <c r="AB217" s="60"/>
      <c r="AC217" s="115"/>
      <c r="AD217" s="60"/>
      <c r="AE217" s="115"/>
      <c r="AF217" s="60"/>
      <c r="AG217" s="115"/>
      <c r="AH217" s="60"/>
      <c r="AI217" s="115"/>
      <c r="AJ217" s="60"/>
      <c r="AK217" s="115"/>
      <c r="AL217" s="60"/>
      <c r="AM217" s="115"/>
      <c r="AN217" s="196"/>
      <c r="AO217" s="117"/>
      <c r="AP217" s="196"/>
      <c r="AQ217" s="117"/>
      <c r="AR217" s="196"/>
      <c r="AS217" s="117"/>
      <c r="AT217" s="196"/>
      <c r="AU217" s="117"/>
      <c r="AV217" s="196"/>
      <c r="AW217" s="117"/>
      <c r="AX217" s="196"/>
      <c r="AY217" s="117"/>
      <c r="AZ217" s="196"/>
      <c r="BA217" s="117"/>
      <c r="BB217" s="196"/>
      <c r="BC217" s="117"/>
      <c r="BD217" s="196"/>
      <c r="BE217" s="117"/>
      <c r="BF217" s="196"/>
      <c r="BG217" s="117"/>
      <c r="BH217" s="196"/>
      <c r="BI217" s="117"/>
      <c r="BJ217" s="196"/>
      <c r="BK217" s="117"/>
      <c r="BL217" s="196"/>
      <c r="BM217" s="117"/>
      <c r="BN217" s="196"/>
      <c r="BO217" s="117"/>
      <c r="BP217" s="196"/>
      <c r="BQ217" s="117"/>
      <c r="BR217" s="196"/>
      <c r="BS217" s="117"/>
      <c r="BT217" s="196"/>
      <c r="BU217" s="117"/>
      <c r="BV217" s="196"/>
      <c r="BW217" s="117"/>
      <c r="BX217" s="196"/>
      <c r="BY217" s="117"/>
      <c r="BZ217" s="196"/>
      <c r="CA217" s="117"/>
      <c r="CB217" s="196"/>
      <c r="CC217" s="117"/>
      <c r="CD217" s="196"/>
      <c r="CE217" s="117"/>
      <c r="CF217" s="196"/>
      <c r="CG217" s="117"/>
      <c r="CH217" s="196"/>
      <c r="CI217" s="117"/>
      <c r="CJ217" s="196"/>
      <c r="CK217" s="117"/>
      <c r="CL217" s="196"/>
      <c r="CM217" s="117"/>
      <c r="CN217" s="196"/>
      <c r="CO217" s="117"/>
      <c r="CP217" s="196"/>
      <c r="CQ217" s="117"/>
      <c r="CR217" s="196"/>
      <c r="CS217" s="117"/>
      <c r="CT217" s="196"/>
      <c r="CU217" s="117"/>
      <c r="CV217" s="196"/>
      <c r="CW217" s="117"/>
      <c r="CX217" s="196"/>
      <c r="CY217" s="117"/>
      <c r="CZ217" s="196"/>
      <c r="DA217" s="117"/>
      <c r="DB217" s="196"/>
      <c r="DC217" s="117"/>
      <c r="DD217" s="196"/>
      <c r="DE217" s="117"/>
      <c r="DF217" s="196"/>
      <c r="DG217" s="117"/>
      <c r="DH217" s="196"/>
      <c r="DI217" s="117"/>
      <c r="DJ217" s="196"/>
      <c r="DK217" s="117"/>
      <c r="DL217" s="196"/>
      <c r="DM217" s="117"/>
      <c r="DN217" s="196"/>
      <c r="DO217" s="117"/>
      <c r="DP217" s="196"/>
      <c r="DQ217" s="117"/>
      <c r="DR217" s="196"/>
      <c r="DS217" s="117"/>
      <c r="DT217" s="196"/>
      <c r="DU217" s="117"/>
      <c r="DV217" s="196"/>
      <c r="DW217" s="117"/>
      <c r="DX217" s="196"/>
      <c r="DY217" s="117"/>
      <c r="DZ217" s="196"/>
      <c r="EA217" s="117"/>
      <c r="EB217" s="196"/>
      <c r="EC217" s="117"/>
      <c r="ED217" s="196"/>
      <c r="EE217" s="117"/>
      <c r="EF217" s="196"/>
      <c r="EG217" s="117"/>
      <c r="EH217" s="196"/>
      <c r="EI217" s="117"/>
      <c r="EL217" s="3" t="e">
        <f t="shared" si="39"/>
        <v>#N/A</v>
      </c>
      <c r="EM217" s="10" t="e">
        <f t="shared" si="40"/>
        <v>#N/A</v>
      </c>
      <c r="EO217" s="12">
        <f t="shared" si="37"/>
        <v>0</v>
      </c>
      <c r="EP217" s="10">
        <f t="shared" si="38"/>
        <v>0</v>
      </c>
    </row>
    <row r="218" spans="11:146" x14ac:dyDescent="0.25">
      <c r="K218" s="5">
        <f t="shared" si="41"/>
        <v>201</v>
      </c>
      <c r="L218" s="70"/>
      <c r="M218" s="114"/>
      <c r="N218" s="60"/>
      <c r="O218" s="115"/>
      <c r="P218" s="60">
        <f t="shared" si="42"/>
        <v>10.000000000000007</v>
      </c>
      <c r="Q218" s="115">
        <f t="shared" si="35"/>
        <v>2.9111600000106574</v>
      </c>
      <c r="R218" s="60">
        <f t="shared" si="43"/>
        <v>10.000000000000007</v>
      </c>
      <c r="S218" s="115">
        <f t="shared" si="36"/>
        <v>2.000000000013888</v>
      </c>
      <c r="T218" s="60"/>
      <c r="U218" s="115"/>
      <c r="V218" s="60"/>
      <c r="W218" s="115"/>
      <c r="X218" s="60"/>
      <c r="Y218" s="115"/>
      <c r="Z218" s="60"/>
      <c r="AA218" s="115"/>
      <c r="AB218" s="60"/>
      <c r="AC218" s="115"/>
      <c r="AD218" s="60"/>
      <c r="AE218" s="115"/>
      <c r="AF218" s="60"/>
      <c r="AG218" s="115"/>
      <c r="AH218" s="60"/>
      <c r="AI218" s="115"/>
      <c r="AJ218" s="60"/>
      <c r="AK218" s="115"/>
      <c r="AL218" s="60"/>
      <c r="AM218" s="115"/>
      <c r="AN218" s="196"/>
      <c r="AO218" s="117"/>
      <c r="AP218" s="196"/>
      <c r="AQ218" s="117"/>
      <c r="AR218" s="196"/>
      <c r="AS218" s="117"/>
      <c r="AT218" s="196"/>
      <c r="AU218" s="117"/>
      <c r="AV218" s="196"/>
      <c r="AW218" s="117"/>
      <c r="AX218" s="196"/>
      <c r="AY218" s="117"/>
      <c r="AZ218" s="196"/>
      <c r="BA218" s="117"/>
      <c r="BB218" s="196"/>
      <c r="BC218" s="117"/>
      <c r="BD218" s="196"/>
      <c r="BE218" s="117"/>
      <c r="BF218" s="196"/>
      <c r="BG218" s="117"/>
      <c r="BH218" s="196"/>
      <c r="BI218" s="117"/>
      <c r="BJ218" s="196"/>
      <c r="BK218" s="117"/>
      <c r="BL218" s="196"/>
      <c r="BM218" s="117"/>
      <c r="BN218" s="196"/>
      <c r="BO218" s="117"/>
      <c r="BP218" s="196"/>
      <c r="BQ218" s="117"/>
      <c r="BR218" s="196"/>
      <c r="BS218" s="117"/>
      <c r="BT218" s="196"/>
      <c r="BU218" s="117"/>
      <c r="BV218" s="196"/>
      <c r="BW218" s="117"/>
      <c r="BX218" s="196"/>
      <c r="BY218" s="117"/>
      <c r="BZ218" s="196"/>
      <c r="CA218" s="117"/>
      <c r="CB218" s="196"/>
      <c r="CC218" s="117"/>
      <c r="CD218" s="196"/>
      <c r="CE218" s="117"/>
      <c r="CF218" s="196"/>
      <c r="CG218" s="117"/>
      <c r="CH218" s="196"/>
      <c r="CI218" s="117"/>
      <c r="CJ218" s="196"/>
      <c r="CK218" s="117"/>
      <c r="CL218" s="196"/>
      <c r="CM218" s="117"/>
      <c r="CN218" s="196"/>
      <c r="CO218" s="117"/>
      <c r="CP218" s="196"/>
      <c r="CQ218" s="117"/>
      <c r="CR218" s="196"/>
      <c r="CS218" s="117"/>
      <c r="CT218" s="196"/>
      <c r="CU218" s="117"/>
      <c r="CV218" s="196"/>
      <c r="CW218" s="117"/>
      <c r="CX218" s="196"/>
      <c r="CY218" s="117"/>
      <c r="CZ218" s="196"/>
      <c r="DA218" s="117"/>
      <c r="DB218" s="196"/>
      <c r="DC218" s="117"/>
      <c r="DD218" s="196"/>
      <c r="DE218" s="117"/>
      <c r="DF218" s="196"/>
      <c r="DG218" s="117"/>
      <c r="DH218" s="196"/>
      <c r="DI218" s="117"/>
      <c r="DJ218" s="196"/>
      <c r="DK218" s="117"/>
      <c r="DL218" s="196"/>
      <c r="DM218" s="117"/>
      <c r="DN218" s="196"/>
      <c r="DO218" s="117"/>
      <c r="DP218" s="196"/>
      <c r="DQ218" s="117"/>
      <c r="DR218" s="196"/>
      <c r="DS218" s="117"/>
      <c r="DT218" s="196"/>
      <c r="DU218" s="117"/>
      <c r="DV218" s="196"/>
      <c r="DW218" s="117"/>
      <c r="DX218" s="196"/>
      <c r="DY218" s="117"/>
      <c r="DZ218" s="196"/>
      <c r="EA218" s="117"/>
      <c r="EB218" s="196"/>
      <c r="EC218" s="117"/>
      <c r="ED218" s="196"/>
      <c r="EE218" s="117"/>
      <c r="EF218" s="196"/>
      <c r="EG218" s="117"/>
      <c r="EH218" s="196"/>
      <c r="EI218" s="117"/>
      <c r="EL218" s="3" t="e">
        <f t="shared" si="39"/>
        <v>#N/A</v>
      </c>
      <c r="EM218" s="10" t="e">
        <f t="shared" si="40"/>
        <v>#N/A</v>
      </c>
      <c r="EO218" s="12">
        <f t="shared" si="37"/>
        <v>0</v>
      </c>
      <c r="EP218" s="10">
        <f t="shared" si="38"/>
        <v>0</v>
      </c>
    </row>
    <row r="219" spans="11:146" x14ac:dyDescent="0.25">
      <c r="K219" s="5">
        <f t="shared" si="41"/>
        <v>202</v>
      </c>
      <c r="L219" s="70"/>
      <c r="M219" s="114"/>
      <c r="N219" s="60"/>
      <c r="O219" s="115"/>
      <c r="P219" s="60">
        <f t="shared" si="42"/>
        <v>10.050000000000008</v>
      </c>
      <c r="Q219" s="115">
        <f t="shared" si="35"/>
        <v>2.9111600000106574</v>
      </c>
      <c r="R219" s="60">
        <f t="shared" si="43"/>
        <v>10.050000000000008</v>
      </c>
      <c r="S219" s="115">
        <f t="shared" si="36"/>
        <v>2.000000000013888</v>
      </c>
      <c r="T219" s="60"/>
      <c r="U219" s="115"/>
      <c r="V219" s="60"/>
      <c r="W219" s="115"/>
      <c r="X219" s="60"/>
      <c r="Y219" s="115"/>
      <c r="Z219" s="60"/>
      <c r="AA219" s="115"/>
      <c r="AB219" s="60"/>
      <c r="AC219" s="115"/>
      <c r="AD219" s="60"/>
      <c r="AE219" s="115"/>
      <c r="AF219" s="60"/>
      <c r="AG219" s="115"/>
      <c r="AH219" s="60"/>
      <c r="AI219" s="115"/>
      <c r="AJ219" s="60"/>
      <c r="AK219" s="115"/>
      <c r="AL219" s="60"/>
      <c r="AM219" s="115"/>
      <c r="AN219" s="196"/>
      <c r="AO219" s="117"/>
      <c r="AP219" s="196"/>
      <c r="AQ219" s="117"/>
      <c r="AR219" s="196"/>
      <c r="AS219" s="117"/>
      <c r="AT219" s="196"/>
      <c r="AU219" s="117"/>
      <c r="AV219" s="196"/>
      <c r="AW219" s="117"/>
      <c r="AX219" s="196"/>
      <c r="AY219" s="117"/>
      <c r="AZ219" s="196"/>
      <c r="BA219" s="117"/>
      <c r="BB219" s="196"/>
      <c r="BC219" s="117"/>
      <c r="BD219" s="196"/>
      <c r="BE219" s="117"/>
      <c r="BF219" s="196"/>
      <c r="BG219" s="117"/>
      <c r="BH219" s="196"/>
      <c r="BI219" s="117"/>
      <c r="BJ219" s="196"/>
      <c r="BK219" s="117"/>
      <c r="BL219" s="196"/>
      <c r="BM219" s="117"/>
      <c r="BN219" s="196"/>
      <c r="BO219" s="117"/>
      <c r="BP219" s="196"/>
      <c r="BQ219" s="117"/>
      <c r="BR219" s="196"/>
      <c r="BS219" s="117"/>
      <c r="BT219" s="196"/>
      <c r="BU219" s="117"/>
      <c r="BV219" s="196"/>
      <c r="BW219" s="117"/>
      <c r="BX219" s="196"/>
      <c r="BY219" s="117"/>
      <c r="BZ219" s="196"/>
      <c r="CA219" s="117"/>
      <c r="CB219" s="196"/>
      <c r="CC219" s="117"/>
      <c r="CD219" s="196"/>
      <c r="CE219" s="117"/>
      <c r="CF219" s="196"/>
      <c r="CG219" s="117"/>
      <c r="CH219" s="196"/>
      <c r="CI219" s="117"/>
      <c r="CJ219" s="196"/>
      <c r="CK219" s="117"/>
      <c r="CL219" s="196"/>
      <c r="CM219" s="117"/>
      <c r="CN219" s="196"/>
      <c r="CO219" s="117"/>
      <c r="CP219" s="196"/>
      <c r="CQ219" s="117"/>
      <c r="CR219" s="196"/>
      <c r="CS219" s="117"/>
      <c r="CT219" s="196"/>
      <c r="CU219" s="117"/>
      <c r="CV219" s="196"/>
      <c r="CW219" s="117"/>
      <c r="CX219" s="196"/>
      <c r="CY219" s="117"/>
      <c r="CZ219" s="196"/>
      <c r="DA219" s="117"/>
      <c r="DB219" s="196"/>
      <c r="DC219" s="117"/>
      <c r="DD219" s="196"/>
      <c r="DE219" s="117"/>
      <c r="DF219" s="196"/>
      <c r="DG219" s="117"/>
      <c r="DH219" s="196"/>
      <c r="DI219" s="117"/>
      <c r="DJ219" s="196"/>
      <c r="DK219" s="117"/>
      <c r="DL219" s="196"/>
      <c r="DM219" s="117"/>
      <c r="DN219" s="196"/>
      <c r="DO219" s="117"/>
      <c r="DP219" s="196"/>
      <c r="DQ219" s="117"/>
      <c r="DR219" s="196"/>
      <c r="DS219" s="117"/>
      <c r="DT219" s="196"/>
      <c r="DU219" s="117"/>
      <c r="DV219" s="196"/>
      <c r="DW219" s="117"/>
      <c r="DX219" s="196"/>
      <c r="DY219" s="117"/>
      <c r="DZ219" s="196"/>
      <c r="EA219" s="117"/>
      <c r="EB219" s="196"/>
      <c r="EC219" s="117"/>
      <c r="ED219" s="196"/>
      <c r="EE219" s="117"/>
      <c r="EF219" s="196"/>
      <c r="EG219" s="117"/>
      <c r="EH219" s="196"/>
      <c r="EI219" s="117"/>
      <c r="EL219" s="3" t="e">
        <f t="shared" si="39"/>
        <v>#N/A</v>
      </c>
      <c r="EM219" s="10" t="e">
        <f t="shared" si="40"/>
        <v>#N/A</v>
      </c>
      <c r="EO219" s="12">
        <f t="shared" si="37"/>
        <v>0</v>
      </c>
      <c r="EP219" s="10">
        <f t="shared" si="38"/>
        <v>0</v>
      </c>
    </row>
    <row r="220" spans="11:146" x14ac:dyDescent="0.25">
      <c r="K220" s="5">
        <f t="shared" si="41"/>
        <v>203</v>
      </c>
      <c r="L220" s="70"/>
      <c r="M220" s="114"/>
      <c r="N220" s="60"/>
      <c r="O220" s="115"/>
      <c r="P220" s="60">
        <f t="shared" si="42"/>
        <v>10.100000000000009</v>
      </c>
      <c r="Q220" s="115">
        <f t="shared" si="35"/>
        <v>2.9111600000106574</v>
      </c>
      <c r="R220" s="60">
        <f t="shared" si="43"/>
        <v>10.100000000000009</v>
      </c>
      <c r="S220" s="115">
        <f t="shared" si="36"/>
        <v>2.000000000013888</v>
      </c>
      <c r="T220" s="60"/>
      <c r="U220" s="115"/>
      <c r="V220" s="60"/>
      <c r="W220" s="115"/>
      <c r="X220" s="60"/>
      <c r="Y220" s="115"/>
      <c r="Z220" s="60"/>
      <c r="AA220" s="115"/>
      <c r="AB220" s="60"/>
      <c r="AC220" s="115"/>
      <c r="AD220" s="60"/>
      <c r="AE220" s="115"/>
      <c r="AF220" s="60"/>
      <c r="AG220" s="115"/>
      <c r="AH220" s="60"/>
      <c r="AI220" s="115"/>
      <c r="AJ220" s="60"/>
      <c r="AK220" s="115"/>
      <c r="AL220" s="60"/>
      <c r="AM220" s="115"/>
      <c r="AN220" s="196"/>
      <c r="AO220" s="117"/>
      <c r="AP220" s="196"/>
      <c r="AQ220" s="117"/>
      <c r="AR220" s="196"/>
      <c r="AS220" s="117"/>
      <c r="AT220" s="196"/>
      <c r="AU220" s="117"/>
      <c r="AV220" s="196"/>
      <c r="AW220" s="117"/>
      <c r="AX220" s="196"/>
      <c r="AY220" s="117"/>
      <c r="AZ220" s="196"/>
      <c r="BA220" s="117"/>
      <c r="BB220" s="196"/>
      <c r="BC220" s="117"/>
      <c r="BD220" s="196"/>
      <c r="BE220" s="117"/>
      <c r="BF220" s="196"/>
      <c r="BG220" s="117"/>
      <c r="BH220" s="196"/>
      <c r="BI220" s="117"/>
      <c r="BJ220" s="196"/>
      <c r="BK220" s="117"/>
      <c r="BL220" s="196"/>
      <c r="BM220" s="117"/>
      <c r="BN220" s="196"/>
      <c r="BO220" s="117"/>
      <c r="BP220" s="196"/>
      <c r="BQ220" s="117"/>
      <c r="BR220" s="196"/>
      <c r="BS220" s="117"/>
      <c r="BT220" s="196"/>
      <c r="BU220" s="117"/>
      <c r="BV220" s="196"/>
      <c r="BW220" s="117"/>
      <c r="BX220" s="196"/>
      <c r="BY220" s="117"/>
      <c r="BZ220" s="196"/>
      <c r="CA220" s="117"/>
      <c r="CB220" s="196"/>
      <c r="CC220" s="117"/>
      <c r="CD220" s="196"/>
      <c r="CE220" s="117"/>
      <c r="CF220" s="196"/>
      <c r="CG220" s="117"/>
      <c r="CH220" s="196"/>
      <c r="CI220" s="117"/>
      <c r="CJ220" s="196"/>
      <c r="CK220" s="117"/>
      <c r="CL220" s="196"/>
      <c r="CM220" s="117"/>
      <c r="CN220" s="196"/>
      <c r="CO220" s="117"/>
      <c r="CP220" s="196"/>
      <c r="CQ220" s="117"/>
      <c r="CR220" s="196"/>
      <c r="CS220" s="117"/>
      <c r="CT220" s="196"/>
      <c r="CU220" s="117"/>
      <c r="CV220" s="196"/>
      <c r="CW220" s="117"/>
      <c r="CX220" s="196"/>
      <c r="CY220" s="117"/>
      <c r="CZ220" s="196"/>
      <c r="DA220" s="117"/>
      <c r="DB220" s="196"/>
      <c r="DC220" s="117"/>
      <c r="DD220" s="196"/>
      <c r="DE220" s="117"/>
      <c r="DF220" s="196"/>
      <c r="DG220" s="117"/>
      <c r="DH220" s="196"/>
      <c r="DI220" s="117"/>
      <c r="DJ220" s="196"/>
      <c r="DK220" s="117"/>
      <c r="DL220" s="196"/>
      <c r="DM220" s="117"/>
      <c r="DN220" s="196"/>
      <c r="DO220" s="117"/>
      <c r="DP220" s="196"/>
      <c r="DQ220" s="117"/>
      <c r="DR220" s="196"/>
      <c r="DS220" s="117"/>
      <c r="DT220" s="196"/>
      <c r="DU220" s="117"/>
      <c r="DV220" s="196"/>
      <c r="DW220" s="117"/>
      <c r="DX220" s="196"/>
      <c r="DY220" s="117"/>
      <c r="DZ220" s="196"/>
      <c r="EA220" s="117"/>
      <c r="EB220" s="196"/>
      <c r="EC220" s="117"/>
      <c r="ED220" s="196"/>
      <c r="EE220" s="117"/>
      <c r="EF220" s="196"/>
      <c r="EG220" s="117"/>
      <c r="EH220" s="196"/>
      <c r="EI220" s="117"/>
      <c r="EL220" s="3" t="e">
        <f t="shared" si="39"/>
        <v>#N/A</v>
      </c>
      <c r="EM220" s="10" t="e">
        <f t="shared" si="40"/>
        <v>#N/A</v>
      </c>
      <c r="EO220" s="12">
        <f t="shared" si="37"/>
        <v>0</v>
      </c>
      <c r="EP220" s="10">
        <f t="shared" si="38"/>
        <v>0</v>
      </c>
    </row>
    <row r="221" spans="11:146" x14ac:dyDescent="0.25">
      <c r="K221" s="5">
        <f t="shared" si="41"/>
        <v>204</v>
      </c>
      <c r="L221" s="70"/>
      <c r="M221" s="114"/>
      <c r="N221" s="60"/>
      <c r="O221" s="115"/>
      <c r="P221" s="60">
        <f t="shared" si="42"/>
        <v>10.150000000000009</v>
      </c>
      <c r="Q221" s="115">
        <f t="shared" si="35"/>
        <v>2.9111600000106574</v>
      </c>
      <c r="R221" s="60">
        <f t="shared" si="43"/>
        <v>10.150000000000009</v>
      </c>
      <c r="S221" s="115">
        <f t="shared" si="36"/>
        <v>2.000000000013888</v>
      </c>
      <c r="T221" s="60"/>
      <c r="U221" s="115"/>
      <c r="V221" s="60"/>
      <c r="W221" s="115"/>
      <c r="X221" s="60"/>
      <c r="Y221" s="115"/>
      <c r="Z221" s="60"/>
      <c r="AA221" s="115"/>
      <c r="AB221" s="60"/>
      <c r="AC221" s="115"/>
      <c r="AD221" s="60"/>
      <c r="AE221" s="115"/>
      <c r="AF221" s="60"/>
      <c r="AG221" s="115"/>
      <c r="AH221" s="60"/>
      <c r="AI221" s="115"/>
      <c r="AJ221" s="60"/>
      <c r="AK221" s="115"/>
      <c r="AL221" s="60"/>
      <c r="AM221" s="115"/>
      <c r="AN221" s="196"/>
      <c r="AO221" s="117"/>
      <c r="AP221" s="196"/>
      <c r="AQ221" s="117"/>
      <c r="AR221" s="196"/>
      <c r="AS221" s="117"/>
      <c r="AT221" s="196"/>
      <c r="AU221" s="117"/>
      <c r="AV221" s="196"/>
      <c r="AW221" s="117"/>
      <c r="AX221" s="196"/>
      <c r="AY221" s="117"/>
      <c r="AZ221" s="196"/>
      <c r="BA221" s="117"/>
      <c r="BB221" s="196"/>
      <c r="BC221" s="117"/>
      <c r="BD221" s="196"/>
      <c r="BE221" s="117"/>
      <c r="BF221" s="196"/>
      <c r="BG221" s="117"/>
      <c r="BH221" s="196"/>
      <c r="BI221" s="117"/>
      <c r="BJ221" s="196"/>
      <c r="BK221" s="117"/>
      <c r="BL221" s="196"/>
      <c r="BM221" s="117"/>
      <c r="BN221" s="196"/>
      <c r="BO221" s="117"/>
      <c r="BP221" s="196"/>
      <c r="BQ221" s="117"/>
      <c r="BR221" s="196"/>
      <c r="BS221" s="117"/>
      <c r="BT221" s="196"/>
      <c r="BU221" s="117"/>
      <c r="BV221" s="196"/>
      <c r="BW221" s="117"/>
      <c r="BX221" s="196"/>
      <c r="BY221" s="117"/>
      <c r="BZ221" s="196"/>
      <c r="CA221" s="117"/>
      <c r="CB221" s="196"/>
      <c r="CC221" s="117"/>
      <c r="CD221" s="196"/>
      <c r="CE221" s="117"/>
      <c r="CF221" s="196"/>
      <c r="CG221" s="117"/>
      <c r="CH221" s="196"/>
      <c r="CI221" s="117"/>
      <c r="CJ221" s="196"/>
      <c r="CK221" s="117"/>
      <c r="CL221" s="196"/>
      <c r="CM221" s="117"/>
      <c r="CN221" s="196"/>
      <c r="CO221" s="117"/>
      <c r="CP221" s="196"/>
      <c r="CQ221" s="117"/>
      <c r="CR221" s="196"/>
      <c r="CS221" s="117"/>
      <c r="CT221" s="196"/>
      <c r="CU221" s="117"/>
      <c r="CV221" s="196"/>
      <c r="CW221" s="117"/>
      <c r="CX221" s="196"/>
      <c r="CY221" s="117"/>
      <c r="CZ221" s="196"/>
      <c r="DA221" s="117"/>
      <c r="DB221" s="196"/>
      <c r="DC221" s="117"/>
      <c r="DD221" s="196"/>
      <c r="DE221" s="117"/>
      <c r="DF221" s="196"/>
      <c r="DG221" s="117"/>
      <c r="DH221" s="196"/>
      <c r="DI221" s="117"/>
      <c r="DJ221" s="196"/>
      <c r="DK221" s="117"/>
      <c r="DL221" s="196"/>
      <c r="DM221" s="117"/>
      <c r="DN221" s="196"/>
      <c r="DO221" s="117"/>
      <c r="DP221" s="196"/>
      <c r="DQ221" s="117"/>
      <c r="DR221" s="196"/>
      <c r="DS221" s="117"/>
      <c r="DT221" s="196"/>
      <c r="DU221" s="117"/>
      <c r="DV221" s="196"/>
      <c r="DW221" s="117"/>
      <c r="DX221" s="196"/>
      <c r="DY221" s="117"/>
      <c r="DZ221" s="196"/>
      <c r="EA221" s="117"/>
      <c r="EB221" s="196"/>
      <c r="EC221" s="117"/>
      <c r="ED221" s="196"/>
      <c r="EE221" s="117"/>
      <c r="EF221" s="196"/>
      <c r="EG221" s="117"/>
      <c r="EH221" s="196"/>
      <c r="EI221" s="117"/>
      <c r="EL221" s="3" t="e">
        <f t="shared" si="39"/>
        <v>#N/A</v>
      </c>
      <c r="EM221" s="10" t="e">
        <f t="shared" si="40"/>
        <v>#N/A</v>
      </c>
      <c r="EO221" s="12">
        <f t="shared" si="37"/>
        <v>0</v>
      </c>
      <c r="EP221" s="10">
        <f t="shared" si="38"/>
        <v>0</v>
      </c>
    </row>
    <row r="222" spans="11:146" x14ac:dyDescent="0.25">
      <c r="K222" s="5">
        <f t="shared" si="41"/>
        <v>205</v>
      </c>
      <c r="L222" s="70"/>
      <c r="M222" s="114"/>
      <c r="N222" s="60"/>
      <c r="O222" s="115"/>
      <c r="P222" s="60">
        <f t="shared" si="42"/>
        <v>10.20000000000001</v>
      </c>
      <c r="Q222" s="115">
        <f t="shared" si="35"/>
        <v>2.9111600000106574</v>
      </c>
      <c r="R222" s="60">
        <f t="shared" si="43"/>
        <v>10.20000000000001</v>
      </c>
      <c r="S222" s="115">
        <f t="shared" si="36"/>
        <v>2.000000000013888</v>
      </c>
      <c r="T222" s="60"/>
      <c r="U222" s="115"/>
      <c r="V222" s="60"/>
      <c r="W222" s="115"/>
      <c r="X222" s="60"/>
      <c r="Y222" s="115"/>
      <c r="Z222" s="60"/>
      <c r="AA222" s="115"/>
      <c r="AB222" s="60"/>
      <c r="AC222" s="115"/>
      <c r="AD222" s="60"/>
      <c r="AE222" s="115"/>
      <c r="AF222" s="60"/>
      <c r="AG222" s="115"/>
      <c r="AH222" s="60"/>
      <c r="AI222" s="115"/>
      <c r="AJ222" s="60"/>
      <c r="AK222" s="115"/>
      <c r="AL222" s="60"/>
      <c r="AM222" s="115"/>
      <c r="AN222" s="196"/>
      <c r="AO222" s="117"/>
      <c r="AP222" s="196"/>
      <c r="AQ222" s="117"/>
      <c r="AR222" s="196"/>
      <c r="AS222" s="117"/>
      <c r="AT222" s="196"/>
      <c r="AU222" s="117"/>
      <c r="AV222" s="196"/>
      <c r="AW222" s="117"/>
      <c r="AX222" s="196"/>
      <c r="AY222" s="117"/>
      <c r="AZ222" s="196"/>
      <c r="BA222" s="117"/>
      <c r="BB222" s="196"/>
      <c r="BC222" s="117"/>
      <c r="BD222" s="196"/>
      <c r="BE222" s="117"/>
      <c r="BF222" s="196"/>
      <c r="BG222" s="117"/>
      <c r="BH222" s="196"/>
      <c r="BI222" s="117"/>
      <c r="BJ222" s="196"/>
      <c r="BK222" s="117"/>
      <c r="BL222" s="196"/>
      <c r="BM222" s="117"/>
      <c r="BN222" s="196"/>
      <c r="BO222" s="117"/>
      <c r="BP222" s="196"/>
      <c r="BQ222" s="117"/>
      <c r="BR222" s="196"/>
      <c r="BS222" s="117"/>
      <c r="BT222" s="196"/>
      <c r="BU222" s="117"/>
      <c r="BV222" s="196"/>
      <c r="BW222" s="117"/>
      <c r="BX222" s="196"/>
      <c r="BY222" s="117"/>
      <c r="BZ222" s="196"/>
      <c r="CA222" s="117"/>
      <c r="CB222" s="196"/>
      <c r="CC222" s="117"/>
      <c r="CD222" s="196"/>
      <c r="CE222" s="117"/>
      <c r="CF222" s="196"/>
      <c r="CG222" s="117"/>
      <c r="CH222" s="196"/>
      <c r="CI222" s="117"/>
      <c r="CJ222" s="196"/>
      <c r="CK222" s="117"/>
      <c r="CL222" s="196"/>
      <c r="CM222" s="117"/>
      <c r="CN222" s="196"/>
      <c r="CO222" s="117"/>
      <c r="CP222" s="196"/>
      <c r="CQ222" s="117"/>
      <c r="CR222" s="196"/>
      <c r="CS222" s="117"/>
      <c r="CT222" s="196"/>
      <c r="CU222" s="117"/>
      <c r="CV222" s="196"/>
      <c r="CW222" s="117"/>
      <c r="CX222" s="196"/>
      <c r="CY222" s="117"/>
      <c r="CZ222" s="196"/>
      <c r="DA222" s="117"/>
      <c r="DB222" s="196"/>
      <c r="DC222" s="117"/>
      <c r="DD222" s="196"/>
      <c r="DE222" s="117"/>
      <c r="DF222" s="196"/>
      <c r="DG222" s="117"/>
      <c r="DH222" s="196"/>
      <c r="DI222" s="117"/>
      <c r="DJ222" s="196"/>
      <c r="DK222" s="117"/>
      <c r="DL222" s="196"/>
      <c r="DM222" s="117"/>
      <c r="DN222" s="196"/>
      <c r="DO222" s="117"/>
      <c r="DP222" s="196"/>
      <c r="DQ222" s="117"/>
      <c r="DR222" s="196"/>
      <c r="DS222" s="117"/>
      <c r="DT222" s="196"/>
      <c r="DU222" s="117"/>
      <c r="DV222" s="196"/>
      <c r="DW222" s="117"/>
      <c r="DX222" s="196"/>
      <c r="DY222" s="117"/>
      <c r="DZ222" s="196"/>
      <c r="EA222" s="117"/>
      <c r="EB222" s="196"/>
      <c r="EC222" s="117"/>
      <c r="ED222" s="196"/>
      <c r="EE222" s="117"/>
      <c r="EF222" s="196"/>
      <c r="EG222" s="117"/>
      <c r="EH222" s="196"/>
      <c r="EI222" s="117"/>
      <c r="EL222" s="3" t="e">
        <f t="shared" si="39"/>
        <v>#N/A</v>
      </c>
      <c r="EM222" s="10" t="e">
        <f t="shared" si="40"/>
        <v>#N/A</v>
      </c>
      <c r="EO222" s="12">
        <f t="shared" si="37"/>
        <v>0</v>
      </c>
      <c r="EP222" s="10">
        <f t="shared" si="38"/>
        <v>0</v>
      </c>
    </row>
    <row r="223" spans="11:146" x14ac:dyDescent="0.25">
      <c r="K223" s="5">
        <f t="shared" si="41"/>
        <v>206</v>
      </c>
      <c r="L223" s="70"/>
      <c r="M223" s="114"/>
      <c r="N223" s="60"/>
      <c r="O223" s="115"/>
      <c r="P223" s="60">
        <f t="shared" si="42"/>
        <v>10.250000000000011</v>
      </c>
      <c r="Q223" s="115">
        <f t="shared" si="35"/>
        <v>2.9111600000106574</v>
      </c>
      <c r="R223" s="60">
        <f t="shared" si="43"/>
        <v>10.250000000000011</v>
      </c>
      <c r="S223" s="115">
        <f t="shared" si="36"/>
        <v>2.000000000013888</v>
      </c>
      <c r="T223" s="60"/>
      <c r="U223" s="115"/>
      <c r="V223" s="60"/>
      <c r="W223" s="115"/>
      <c r="X223" s="60"/>
      <c r="Y223" s="115"/>
      <c r="Z223" s="60"/>
      <c r="AA223" s="115"/>
      <c r="AB223" s="60"/>
      <c r="AC223" s="115"/>
      <c r="AD223" s="60"/>
      <c r="AE223" s="115"/>
      <c r="AF223" s="60"/>
      <c r="AG223" s="115"/>
      <c r="AH223" s="60"/>
      <c r="AI223" s="115"/>
      <c r="AJ223" s="60"/>
      <c r="AK223" s="115"/>
      <c r="AL223" s="60"/>
      <c r="AM223" s="115"/>
      <c r="AN223" s="196"/>
      <c r="AO223" s="117"/>
      <c r="AP223" s="196"/>
      <c r="AQ223" s="117"/>
      <c r="AR223" s="196"/>
      <c r="AS223" s="117"/>
      <c r="AT223" s="196"/>
      <c r="AU223" s="117"/>
      <c r="AV223" s="196"/>
      <c r="AW223" s="117"/>
      <c r="AX223" s="196"/>
      <c r="AY223" s="117"/>
      <c r="AZ223" s="196"/>
      <c r="BA223" s="117"/>
      <c r="BB223" s="196"/>
      <c r="BC223" s="117"/>
      <c r="BD223" s="196"/>
      <c r="BE223" s="117"/>
      <c r="BF223" s="196"/>
      <c r="BG223" s="117"/>
      <c r="BH223" s="196"/>
      <c r="BI223" s="117"/>
      <c r="BJ223" s="196"/>
      <c r="BK223" s="117"/>
      <c r="BL223" s="196"/>
      <c r="BM223" s="117"/>
      <c r="BN223" s="196"/>
      <c r="BO223" s="117"/>
      <c r="BP223" s="196"/>
      <c r="BQ223" s="117"/>
      <c r="BR223" s="196"/>
      <c r="BS223" s="117"/>
      <c r="BT223" s="196"/>
      <c r="BU223" s="117"/>
      <c r="BV223" s="196"/>
      <c r="BW223" s="117"/>
      <c r="BX223" s="196"/>
      <c r="BY223" s="117"/>
      <c r="BZ223" s="196"/>
      <c r="CA223" s="117"/>
      <c r="CB223" s="196"/>
      <c r="CC223" s="117"/>
      <c r="CD223" s="196"/>
      <c r="CE223" s="117"/>
      <c r="CF223" s="196"/>
      <c r="CG223" s="117"/>
      <c r="CH223" s="196"/>
      <c r="CI223" s="117"/>
      <c r="CJ223" s="196"/>
      <c r="CK223" s="117"/>
      <c r="CL223" s="196"/>
      <c r="CM223" s="117"/>
      <c r="CN223" s="196"/>
      <c r="CO223" s="117"/>
      <c r="CP223" s="196"/>
      <c r="CQ223" s="117"/>
      <c r="CR223" s="196"/>
      <c r="CS223" s="117"/>
      <c r="CT223" s="196"/>
      <c r="CU223" s="117"/>
      <c r="CV223" s="196"/>
      <c r="CW223" s="117"/>
      <c r="CX223" s="196"/>
      <c r="CY223" s="117"/>
      <c r="CZ223" s="196"/>
      <c r="DA223" s="117"/>
      <c r="DB223" s="196"/>
      <c r="DC223" s="117"/>
      <c r="DD223" s="196"/>
      <c r="DE223" s="117"/>
      <c r="DF223" s="196"/>
      <c r="DG223" s="117"/>
      <c r="DH223" s="196"/>
      <c r="DI223" s="117"/>
      <c r="DJ223" s="196"/>
      <c r="DK223" s="117"/>
      <c r="DL223" s="196"/>
      <c r="DM223" s="117"/>
      <c r="DN223" s="196"/>
      <c r="DO223" s="117"/>
      <c r="DP223" s="196"/>
      <c r="DQ223" s="117"/>
      <c r="DR223" s="196"/>
      <c r="DS223" s="117"/>
      <c r="DT223" s="196"/>
      <c r="DU223" s="117"/>
      <c r="DV223" s="196"/>
      <c r="DW223" s="117"/>
      <c r="DX223" s="196"/>
      <c r="DY223" s="117"/>
      <c r="DZ223" s="196"/>
      <c r="EA223" s="117"/>
      <c r="EB223" s="196"/>
      <c r="EC223" s="117"/>
      <c r="ED223" s="196"/>
      <c r="EE223" s="117"/>
      <c r="EF223" s="196"/>
      <c r="EG223" s="117"/>
      <c r="EH223" s="196"/>
      <c r="EI223" s="117"/>
      <c r="EL223" s="3" t="e">
        <f t="shared" si="39"/>
        <v>#N/A</v>
      </c>
      <c r="EM223" s="10" t="e">
        <f t="shared" si="40"/>
        <v>#N/A</v>
      </c>
      <c r="EO223" s="12">
        <f t="shared" si="37"/>
        <v>0</v>
      </c>
      <c r="EP223" s="10">
        <f t="shared" si="38"/>
        <v>0</v>
      </c>
    </row>
    <row r="224" spans="11:146" x14ac:dyDescent="0.25">
      <c r="K224" s="5">
        <f t="shared" si="41"/>
        <v>207</v>
      </c>
      <c r="L224" s="70"/>
      <c r="M224" s="114"/>
      <c r="N224" s="60"/>
      <c r="O224" s="115"/>
      <c r="P224" s="60">
        <f t="shared" si="42"/>
        <v>10.300000000000011</v>
      </c>
      <c r="Q224" s="115">
        <f t="shared" si="35"/>
        <v>2.9111600000106574</v>
      </c>
      <c r="R224" s="60">
        <f t="shared" si="43"/>
        <v>10.300000000000011</v>
      </c>
      <c r="S224" s="115">
        <f t="shared" si="36"/>
        <v>2.000000000013888</v>
      </c>
      <c r="T224" s="60"/>
      <c r="U224" s="115"/>
      <c r="V224" s="60"/>
      <c r="W224" s="115"/>
      <c r="X224" s="60"/>
      <c r="Y224" s="115"/>
      <c r="Z224" s="60"/>
      <c r="AA224" s="115"/>
      <c r="AB224" s="60"/>
      <c r="AC224" s="115"/>
      <c r="AD224" s="60"/>
      <c r="AE224" s="115"/>
      <c r="AF224" s="60"/>
      <c r="AG224" s="115"/>
      <c r="AH224" s="60"/>
      <c r="AI224" s="115"/>
      <c r="AJ224" s="60"/>
      <c r="AK224" s="115"/>
      <c r="AL224" s="60"/>
      <c r="AM224" s="115"/>
      <c r="AN224" s="196"/>
      <c r="AO224" s="117"/>
      <c r="AP224" s="196"/>
      <c r="AQ224" s="117"/>
      <c r="AR224" s="196"/>
      <c r="AS224" s="117"/>
      <c r="AT224" s="196"/>
      <c r="AU224" s="117"/>
      <c r="AV224" s="196"/>
      <c r="AW224" s="117"/>
      <c r="AX224" s="196"/>
      <c r="AY224" s="117"/>
      <c r="AZ224" s="196"/>
      <c r="BA224" s="117"/>
      <c r="BB224" s="196"/>
      <c r="BC224" s="117"/>
      <c r="BD224" s="196"/>
      <c r="BE224" s="117"/>
      <c r="BF224" s="196"/>
      <c r="BG224" s="117"/>
      <c r="BH224" s="196"/>
      <c r="BI224" s="117"/>
      <c r="BJ224" s="196"/>
      <c r="BK224" s="117"/>
      <c r="BL224" s="196"/>
      <c r="BM224" s="117"/>
      <c r="BN224" s="196"/>
      <c r="BO224" s="117"/>
      <c r="BP224" s="196"/>
      <c r="BQ224" s="117"/>
      <c r="BR224" s="196"/>
      <c r="BS224" s="117"/>
      <c r="BT224" s="196"/>
      <c r="BU224" s="117"/>
      <c r="BV224" s="196"/>
      <c r="BW224" s="117"/>
      <c r="BX224" s="196"/>
      <c r="BY224" s="117"/>
      <c r="BZ224" s="196"/>
      <c r="CA224" s="117"/>
      <c r="CB224" s="196"/>
      <c r="CC224" s="117"/>
      <c r="CD224" s="196"/>
      <c r="CE224" s="117"/>
      <c r="CF224" s="196"/>
      <c r="CG224" s="117"/>
      <c r="CH224" s="196"/>
      <c r="CI224" s="117"/>
      <c r="CJ224" s="196"/>
      <c r="CK224" s="117"/>
      <c r="CL224" s="196"/>
      <c r="CM224" s="117"/>
      <c r="CN224" s="196"/>
      <c r="CO224" s="117"/>
      <c r="CP224" s="196"/>
      <c r="CQ224" s="117"/>
      <c r="CR224" s="196"/>
      <c r="CS224" s="117"/>
      <c r="CT224" s="196"/>
      <c r="CU224" s="117"/>
      <c r="CV224" s="196"/>
      <c r="CW224" s="117"/>
      <c r="CX224" s="196"/>
      <c r="CY224" s="117"/>
      <c r="CZ224" s="196"/>
      <c r="DA224" s="117"/>
      <c r="DB224" s="196"/>
      <c r="DC224" s="117"/>
      <c r="DD224" s="196"/>
      <c r="DE224" s="117"/>
      <c r="DF224" s="196"/>
      <c r="DG224" s="117"/>
      <c r="DH224" s="196"/>
      <c r="DI224" s="117"/>
      <c r="DJ224" s="196"/>
      <c r="DK224" s="117"/>
      <c r="DL224" s="196"/>
      <c r="DM224" s="117"/>
      <c r="DN224" s="196"/>
      <c r="DO224" s="117"/>
      <c r="DP224" s="196"/>
      <c r="DQ224" s="117"/>
      <c r="DR224" s="196"/>
      <c r="DS224" s="117"/>
      <c r="DT224" s="196"/>
      <c r="DU224" s="117"/>
      <c r="DV224" s="196"/>
      <c r="DW224" s="117"/>
      <c r="DX224" s="196"/>
      <c r="DY224" s="117"/>
      <c r="DZ224" s="196"/>
      <c r="EA224" s="117"/>
      <c r="EB224" s="196"/>
      <c r="EC224" s="117"/>
      <c r="ED224" s="196"/>
      <c r="EE224" s="117"/>
      <c r="EF224" s="196"/>
      <c r="EG224" s="117"/>
      <c r="EH224" s="196"/>
      <c r="EI224" s="117"/>
      <c r="EL224" s="3" t="e">
        <f t="shared" si="39"/>
        <v>#N/A</v>
      </c>
      <c r="EM224" s="10" t="e">
        <f t="shared" si="40"/>
        <v>#N/A</v>
      </c>
      <c r="EO224" s="12">
        <f t="shared" si="37"/>
        <v>0</v>
      </c>
      <c r="EP224" s="10">
        <f t="shared" si="38"/>
        <v>0</v>
      </c>
    </row>
    <row r="225" spans="11:146" x14ac:dyDescent="0.25">
      <c r="K225" s="5">
        <f t="shared" si="41"/>
        <v>208</v>
      </c>
      <c r="L225" s="70"/>
      <c r="M225" s="114"/>
      <c r="N225" s="60"/>
      <c r="O225" s="115"/>
      <c r="P225" s="60">
        <f t="shared" si="42"/>
        <v>10.350000000000012</v>
      </c>
      <c r="Q225" s="115">
        <f t="shared" si="35"/>
        <v>2.9111600000106574</v>
      </c>
      <c r="R225" s="60">
        <f t="shared" si="43"/>
        <v>10.350000000000012</v>
      </c>
      <c r="S225" s="115">
        <f t="shared" si="36"/>
        <v>2.000000000013888</v>
      </c>
      <c r="T225" s="60"/>
      <c r="U225" s="115"/>
      <c r="V225" s="60"/>
      <c r="W225" s="115"/>
      <c r="X225" s="60"/>
      <c r="Y225" s="115"/>
      <c r="Z225" s="60"/>
      <c r="AA225" s="115"/>
      <c r="AB225" s="60"/>
      <c r="AC225" s="115"/>
      <c r="AD225" s="60"/>
      <c r="AE225" s="115"/>
      <c r="AF225" s="60"/>
      <c r="AG225" s="115"/>
      <c r="AH225" s="60"/>
      <c r="AI225" s="115"/>
      <c r="AJ225" s="60"/>
      <c r="AK225" s="115"/>
      <c r="AL225" s="60"/>
      <c r="AM225" s="115"/>
      <c r="AN225" s="196"/>
      <c r="AO225" s="117"/>
      <c r="AP225" s="196"/>
      <c r="AQ225" s="117"/>
      <c r="AR225" s="196"/>
      <c r="AS225" s="117"/>
      <c r="AT225" s="196"/>
      <c r="AU225" s="117"/>
      <c r="AV225" s="196"/>
      <c r="AW225" s="117"/>
      <c r="AX225" s="196"/>
      <c r="AY225" s="117"/>
      <c r="AZ225" s="196"/>
      <c r="BA225" s="117"/>
      <c r="BB225" s="196"/>
      <c r="BC225" s="117"/>
      <c r="BD225" s="196"/>
      <c r="BE225" s="117"/>
      <c r="BF225" s="196"/>
      <c r="BG225" s="117"/>
      <c r="BH225" s="196"/>
      <c r="BI225" s="117"/>
      <c r="BJ225" s="196"/>
      <c r="BK225" s="117"/>
      <c r="BL225" s="196"/>
      <c r="BM225" s="117"/>
      <c r="BN225" s="196"/>
      <c r="BO225" s="117"/>
      <c r="BP225" s="196"/>
      <c r="BQ225" s="117"/>
      <c r="BR225" s="196"/>
      <c r="BS225" s="117"/>
      <c r="BT225" s="196"/>
      <c r="BU225" s="117"/>
      <c r="BV225" s="196"/>
      <c r="BW225" s="117"/>
      <c r="BX225" s="196"/>
      <c r="BY225" s="117"/>
      <c r="BZ225" s="196"/>
      <c r="CA225" s="117"/>
      <c r="CB225" s="196"/>
      <c r="CC225" s="117"/>
      <c r="CD225" s="196"/>
      <c r="CE225" s="117"/>
      <c r="CF225" s="196"/>
      <c r="CG225" s="117"/>
      <c r="CH225" s="196"/>
      <c r="CI225" s="117"/>
      <c r="CJ225" s="196"/>
      <c r="CK225" s="117"/>
      <c r="CL225" s="196"/>
      <c r="CM225" s="117"/>
      <c r="CN225" s="196"/>
      <c r="CO225" s="117"/>
      <c r="CP225" s="196"/>
      <c r="CQ225" s="117"/>
      <c r="CR225" s="196"/>
      <c r="CS225" s="117"/>
      <c r="CT225" s="196"/>
      <c r="CU225" s="117"/>
      <c r="CV225" s="196"/>
      <c r="CW225" s="117"/>
      <c r="CX225" s="196"/>
      <c r="CY225" s="117"/>
      <c r="CZ225" s="196"/>
      <c r="DA225" s="117"/>
      <c r="DB225" s="196"/>
      <c r="DC225" s="117"/>
      <c r="DD225" s="196"/>
      <c r="DE225" s="117"/>
      <c r="DF225" s="196"/>
      <c r="DG225" s="117"/>
      <c r="DH225" s="196"/>
      <c r="DI225" s="117"/>
      <c r="DJ225" s="196"/>
      <c r="DK225" s="117"/>
      <c r="DL225" s="196"/>
      <c r="DM225" s="117"/>
      <c r="DN225" s="196"/>
      <c r="DO225" s="117"/>
      <c r="DP225" s="196"/>
      <c r="DQ225" s="117"/>
      <c r="DR225" s="196"/>
      <c r="DS225" s="117"/>
      <c r="DT225" s="196"/>
      <c r="DU225" s="117"/>
      <c r="DV225" s="196"/>
      <c r="DW225" s="117"/>
      <c r="DX225" s="196"/>
      <c r="DY225" s="117"/>
      <c r="DZ225" s="196"/>
      <c r="EA225" s="117"/>
      <c r="EB225" s="196"/>
      <c r="EC225" s="117"/>
      <c r="ED225" s="196"/>
      <c r="EE225" s="117"/>
      <c r="EF225" s="196"/>
      <c r="EG225" s="117"/>
      <c r="EH225" s="196"/>
      <c r="EI225" s="117"/>
      <c r="EL225" s="3" t="e">
        <f t="shared" si="39"/>
        <v>#N/A</v>
      </c>
      <c r="EM225" s="10" t="e">
        <f t="shared" si="40"/>
        <v>#N/A</v>
      </c>
      <c r="EO225" s="12">
        <f t="shared" si="37"/>
        <v>0</v>
      </c>
      <c r="EP225" s="10">
        <f t="shared" si="38"/>
        <v>0</v>
      </c>
    </row>
    <row r="226" spans="11:146" x14ac:dyDescent="0.25">
      <c r="K226" s="5">
        <f t="shared" si="41"/>
        <v>209</v>
      </c>
      <c r="L226" s="70"/>
      <c r="M226" s="114"/>
      <c r="N226" s="60"/>
      <c r="O226" s="115"/>
      <c r="P226" s="60">
        <f t="shared" si="42"/>
        <v>10.400000000000013</v>
      </c>
      <c r="Q226" s="115">
        <f t="shared" si="35"/>
        <v>2.9111600000106574</v>
      </c>
      <c r="R226" s="60">
        <f t="shared" si="43"/>
        <v>10.400000000000013</v>
      </c>
      <c r="S226" s="115">
        <f t="shared" si="36"/>
        <v>2.000000000013888</v>
      </c>
      <c r="T226" s="60"/>
      <c r="U226" s="115"/>
      <c r="V226" s="60"/>
      <c r="W226" s="115"/>
      <c r="X226" s="60"/>
      <c r="Y226" s="115"/>
      <c r="Z226" s="60"/>
      <c r="AA226" s="115"/>
      <c r="AB226" s="60"/>
      <c r="AC226" s="115"/>
      <c r="AD226" s="60"/>
      <c r="AE226" s="115"/>
      <c r="AF226" s="60"/>
      <c r="AG226" s="115"/>
      <c r="AH226" s="60"/>
      <c r="AI226" s="115"/>
      <c r="AJ226" s="60"/>
      <c r="AK226" s="115"/>
      <c r="AL226" s="60"/>
      <c r="AM226" s="115"/>
      <c r="AN226" s="196"/>
      <c r="AO226" s="117"/>
      <c r="AP226" s="196"/>
      <c r="AQ226" s="117"/>
      <c r="AR226" s="196"/>
      <c r="AS226" s="117"/>
      <c r="AT226" s="196"/>
      <c r="AU226" s="117"/>
      <c r="AV226" s="196"/>
      <c r="AW226" s="117"/>
      <c r="AX226" s="196"/>
      <c r="AY226" s="117"/>
      <c r="AZ226" s="196"/>
      <c r="BA226" s="117"/>
      <c r="BB226" s="196"/>
      <c r="BC226" s="117"/>
      <c r="BD226" s="196"/>
      <c r="BE226" s="117"/>
      <c r="BF226" s="196"/>
      <c r="BG226" s="117"/>
      <c r="BH226" s="196"/>
      <c r="BI226" s="117"/>
      <c r="BJ226" s="196"/>
      <c r="BK226" s="117"/>
      <c r="BL226" s="196"/>
      <c r="BM226" s="117"/>
      <c r="BN226" s="196"/>
      <c r="BO226" s="117"/>
      <c r="BP226" s="196"/>
      <c r="BQ226" s="117"/>
      <c r="BR226" s="196"/>
      <c r="BS226" s="117"/>
      <c r="BT226" s="196"/>
      <c r="BU226" s="117"/>
      <c r="BV226" s="196"/>
      <c r="BW226" s="117"/>
      <c r="BX226" s="196"/>
      <c r="BY226" s="117"/>
      <c r="BZ226" s="196"/>
      <c r="CA226" s="117"/>
      <c r="CB226" s="196"/>
      <c r="CC226" s="117"/>
      <c r="CD226" s="196"/>
      <c r="CE226" s="117"/>
      <c r="CF226" s="196"/>
      <c r="CG226" s="117"/>
      <c r="CH226" s="196"/>
      <c r="CI226" s="117"/>
      <c r="CJ226" s="196"/>
      <c r="CK226" s="117"/>
      <c r="CL226" s="196"/>
      <c r="CM226" s="117"/>
      <c r="CN226" s="196"/>
      <c r="CO226" s="117"/>
      <c r="CP226" s="196"/>
      <c r="CQ226" s="117"/>
      <c r="CR226" s="196"/>
      <c r="CS226" s="117"/>
      <c r="CT226" s="196"/>
      <c r="CU226" s="117"/>
      <c r="CV226" s="196"/>
      <c r="CW226" s="117"/>
      <c r="CX226" s="196"/>
      <c r="CY226" s="117"/>
      <c r="CZ226" s="196"/>
      <c r="DA226" s="117"/>
      <c r="DB226" s="196"/>
      <c r="DC226" s="117"/>
      <c r="DD226" s="196"/>
      <c r="DE226" s="117"/>
      <c r="DF226" s="196"/>
      <c r="DG226" s="117"/>
      <c r="DH226" s="196"/>
      <c r="DI226" s="117"/>
      <c r="DJ226" s="196"/>
      <c r="DK226" s="117"/>
      <c r="DL226" s="196"/>
      <c r="DM226" s="117"/>
      <c r="DN226" s="196"/>
      <c r="DO226" s="117"/>
      <c r="DP226" s="196"/>
      <c r="DQ226" s="117"/>
      <c r="DR226" s="196"/>
      <c r="DS226" s="117"/>
      <c r="DT226" s="196"/>
      <c r="DU226" s="117"/>
      <c r="DV226" s="196"/>
      <c r="DW226" s="117"/>
      <c r="DX226" s="196"/>
      <c r="DY226" s="117"/>
      <c r="DZ226" s="196"/>
      <c r="EA226" s="117"/>
      <c r="EB226" s="196"/>
      <c r="EC226" s="117"/>
      <c r="ED226" s="196"/>
      <c r="EE226" s="117"/>
      <c r="EF226" s="196"/>
      <c r="EG226" s="117"/>
      <c r="EH226" s="196"/>
      <c r="EI226" s="117"/>
      <c r="EL226" s="3" t="e">
        <f t="shared" si="39"/>
        <v>#N/A</v>
      </c>
      <c r="EM226" s="10" t="e">
        <f t="shared" si="40"/>
        <v>#N/A</v>
      </c>
      <c r="EO226" s="12">
        <f t="shared" si="37"/>
        <v>0</v>
      </c>
      <c r="EP226" s="10">
        <f t="shared" si="38"/>
        <v>0</v>
      </c>
    </row>
    <row r="227" spans="11:146" x14ac:dyDescent="0.25">
      <c r="K227" s="5">
        <f t="shared" si="41"/>
        <v>210</v>
      </c>
      <c r="L227" s="70"/>
      <c r="M227" s="114"/>
      <c r="N227" s="60"/>
      <c r="O227" s="115"/>
      <c r="P227" s="60">
        <f t="shared" si="42"/>
        <v>10.450000000000014</v>
      </c>
      <c r="Q227" s="115">
        <f t="shared" si="35"/>
        <v>2.9111600000106574</v>
      </c>
      <c r="R227" s="60">
        <f t="shared" si="43"/>
        <v>10.450000000000014</v>
      </c>
      <c r="S227" s="115">
        <f t="shared" si="36"/>
        <v>2.000000000013888</v>
      </c>
      <c r="T227" s="60"/>
      <c r="U227" s="115"/>
      <c r="V227" s="60"/>
      <c r="W227" s="115"/>
      <c r="X227" s="60"/>
      <c r="Y227" s="115"/>
      <c r="Z227" s="60"/>
      <c r="AA227" s="115"/>
      <c r="AB227" s="60"/>
      <c r="AC227" s="115"/>
      <c r="AD227" s="60"/>
      <c r="AE227" s="115"/>
      <c r="AF227" s="60"/>
      <c r="AG227" s="115"/>
      <c r="AH227" s="60"/>
      <c r="AI227" s="115"/>
      <c r="AJ227" s="60"/>
      <c r="AK227" s="115"/>
      <c r="AL227" s="60"/>
      <c r="AM227" s="115"/>
      <c r="AN227" s="196"/>
      <c r="AO227" s="117"/>
      <c r="AP227" s="196"/>
      <c r="AQ227" s="117"/>
      <c r="AR227" s="196"/>
      <c r="AS227" s="117"/>
      <c r="AT227" s="196"/>
      <c r="AU227" s="117"/>
      <c r="AV227" s="196"/>
      <c r="AW227" s="117"/>
      <c r="AX227" s="196"/>
      <c r="AY227" s="117"/>
      <c r="AZ227" s="196"/>
      <c r="BA227" s="117"/>
      <c r="BB227" s="196"/>
      <c r="BC227" s="117"/>
      <c r="BD227" s="196"/>
      <c r="BE227" s="117"/>
      <c r="BF227" s="196"/>
      <c r="BG227" s="117"/>
      <c r="BH227" s="196"/>
      <c r="BI227" s="117"/>
      <c r="BJ227" s="196"/>
      <c r="BK227" s="117"/>
      <c r="BL227" s="196"/>
      <c r="BM227" s="117"/>
      <c r="BN227" s="196"/>
      <c r="BO227" s="117"/>
      <c r="BP227" s="196"/>
      <c r="BQ227" s="117"/>
      <c r="BR227" s="196"/>
      <c r="BS227" s="117"/>
      <c r="BT227" s="196"/>
      <c r="BU227" s="117"/>
      <c r="BV227" s="196"/>
      <c r="BW227" s="117"/>
      <c r="BX227" s="196"/>
      <c r="BY227" s="117"/>
      <c r="BZ227" s="196"/>
      <c r="CA227" s="117"/>
      <c r="CB227" s="196"/>
      <c r="CC227" s="117"/>
      <c r="CD227" s="196"/>
      <c r="CE227" s="117"/>
      <c r="CF227" s="196"/>
      <c r="CG227" s="117"/>
      <c r="CH227" s="196"/>
      <c r="CI227" s="117"/>
      <c r="CJ227" s="196"/>
      <c r="CK227" s="117"/>
      <c r="CL227" s="196"/>
      <c r="CM227" s="117"/>
      <c r="CN227" s="196"/>
      <c r="CO227" s="117"/>
      <c r="CP227" s="196"/>
      <c r="CQ227" s="117"/>
      <c r="CR227" s="196"/>
      <c r="CS227" s="117"/>
      <c r="CT227" s="196"/>
      <c r="CU227" s="117"/>
      <c r="CV227" s="196"/>
      <c r="CW227" s="117"/>
      <c r="CX227" s="196"/>
      <c r="CY227" s="117"/>
      <c r="CZ227" s="196"/>
      <c r="DA227" s="117"/>
      <c r="DB227" s="196"/>
      <c r="DC227" s="117"/>
      <c r="DD227" s="196"/>
      <c r="DE227" s="117"/>
      <c r="DF227" s="196"/>
      <c r="DG227" s="117"/>
      <c r="DH227" s="196"/>
      <c r="DI227" s="117"/>
      <c r="DJ227" s="196"/>
      <c r="DK227" s="117"/>
      <c r="DL227" s="196"/>
      <c r="DM227" s="117"/>
      <c r="DN227" s="196"/>
      <c r="DO227" s="117"/>
      <c r="DP227" s="196"/>
      <c r="DQ227" s="117"/>
      <c r="DR227" s="196"/>
      <c r="DS227" s="117"/>
      <c r="DT227" s="196"/>
      <c r="DU227" s="117"/>
      <c r="DV227" s="196"/>
      <c r="DW227" s="117"/>
      <c r="DX227" s="196"/>
      <c r="DY227" s="117"/>
      <c r="DZ227" s="196"/>
      <c r="EA227" s="117"/>
      <c r="EB227" s="196"/>
      <c r="EC227" s="117"/>
      <c r="ED227" s="196"/>
      <c r="EE227" s="117"/>
      <c r="EF227" s="196"/>
      <c r="EG227" s="117"/>
      <c r="EH227" s="196"/>
      <c r="EI227" s="117"/>
      <c r="EL227" s="3" t="e">
        <f t="shared" si="39"/>
        <v>#N/A</v>
      </c>
      <c r="EM227" s="10" t="e">
        <f t="shared" si="40"/>
        <v>#N/A</v>
      </c>
      <c r="EO227" s="12">
        <f t="shared" si="37"/>
        <v>0</v>
      </c>
      <c r="EP227" s="10">
        <f t="shared" si="38"/>
        <v>0</v>
      </c>
    </row>
    <row r="228" spans="11:146" x14ac:dyDescent="0.25">
      <c r="K228" s="5">
        <f t="shared" si="41"/>
        <v>211</v>
      </c>
      <c r="L228" s="70"/>
      <c r="M228" s="114"/>
      <c r="N228" s="60"/>
      <c r="O228" s="115"/>
      <c r="P228" s="60">
        <f t="shared" si="42"/>
        <v>10.500000000000014</v>
      </c>
      <c r="Q228" s="115">
        <f t="shared" si="35"/>
        <v>2.9111600000106574</v>
      </c>
      <c r="R228" s="60">
        <f t="shared" si="43"/>
        <v>10.500000000000014</v>
      </c>
      <c r="S228" s="115">
        <f t="shared" si="36"/>
        <v>2.000000000013888</v>
      </c>
      <c r="T228" s="60"/>
      <c r="U228" s="115"/>
      <c r="V228" s="60"/>
      <c r="W228" s="115"/>
      <c r="X228" s="60"/>
      <c r="Y228" s="115"/>
      <c r="Z228" s="60"/>
      <c r="AA228" s="115"/>
      <c r="AB228" s="60"/>
      <c r="AC228" s="115"/>
      <c r="AD228" s="60"/>
      <c r="AE228" s="115"/>
      <c r="AF228" s="60"/>
      <c r="AG228" s="115"/>
      <c r="AH228" s="60"/>
      <c r="AI228" s="115"/>
      <c r="AJ228" s="60"/>
      <c r="AK228" s="115"/>
      <c r="AL228" s="60"/>
      <c r="AM228" s="115"/>
      <c r="AN228" s="196"/>
      <c r="AO228" s="117"/>
      <c r="AP228" s="196"/>
      <c r="AQ228" s="117"/>
      <c r="AR228" s="196"/>
      <c r="AS228" s="117"/>
      <c r="AT228" s="196"/>
      <c r="AU228" s="117"/>
      <c r="AV228" s="196"/>
      <c r="AW228" s="117"/>
      <c r="AX228" s="196"/>
      <c r="AY228" s="117"/>
      <c r="AZ228" s="196"/>
      <c r="BA228" s="117"/>
      <c r="BB228" s="196"/>
      <c r="BC228" s="117"/>
      <c r="BD228" s="196"/>
      <c r="BE228" s="117"/>
      <c r="BF228" s="196"/>
      <c r="BG228" s="117"/>
      <c r="BH228" s="196"/>
      <c r="BI228" s="117"/>
      <c r="BJ228" s="196"/>
      <c r="BK228" s="117"/>
      <c r="BL228" s="196"/>
      <c r="BM228" s="117"/>
      <c r="BN228" s="196"/>
      <c r="BO228" s="117"/>
      <c r="BP228" s="196"/>
      <c r="BQ228" s="117"/>
      <c r="BR228" s="196"/>
      <c r="BS228" s="117"/>
      <c r="BT228" s="196"/>
      <c r="BU228" s="117"/>
      <c r="BV228" s="196"/>
      <c r="BW228" s="117"/>
      <c r="BX228" s="196"/>
      <c r="BY228" s="117"/>
      <c r="BZ228" s="196"/>
      <c r="CA228" s="117"/>
      <c r="CB228" s="196"/>
      <c r="CC228" s="117"/>
      <c r="CD228" s="196"/>
      <c r="CE228" s="117"/>
      <c r="CF228" s="196"/>
      <c r="CG228" s="117"/>
      <c r="CH228" s="196"/>
      <c r="CI228" s="117"/>
      <c r="CJ228" s="196"/>
      <c r="CK228" s="117"/>
      <c r="CL228" s="196"/>
      <c r="CM228" s="117"/>
      <c r="CN228" s="196"/>
      <c r="CO228" s="117"/>
      <c r="CP228" s="196"/>
      <c r="CQ228" s="117"/>
      <c r="CR228" s="196"/>
      <c r="CS228" s="117"/>
      <c r="CT228" s="196"/>
      <c r="CU228" s="117"/>
      <c r="CV228" s="196"/>
      <c r="CW228" s="117"/>
      <c r="CX228" s="196"/>
      <c r="CY228" s="117"/>
      <c r="CZ228" s="196"/>
      <c r="DA228" s="117"/>
      <c r="DB228" s="196"/>
      <c r="DC228" s="117"/>
      <c r="DD228" s="196"/>
      <c r="DE228" s="117"/>
      <c r="DF228" s="196"/>
      <c r="DG228" s="117"/>
      <c r="DH228" s="196"/>
      <c r="DI228" s="117"/>
      <c r="DJ228" s="196"/>
      <c r="DK228" s="117"/>
      <c r="DL228" s="196"/>
      <c r="DM228" s="117"/>
      <c r="DN228" s="196"/>
      <c r="DO228" s="117"/>
      <c r="DP228" s="196"/>
      <c r="DQ228" s="117"/>
      <c r="DR228" s="196"/>
      <c r="DS228" s="117"/>
      <c r="DT228" s="196"/>
      <c r="DU228" s="117"/>
      <c r="DV228" s="196"/>
      <c r="DW228" s="117"/>
      <c r="DX228" s="196"/>
      <c r="DY228" s="117"/>
      <c r="DZ228" s="196"/>
      <c r="EA228" s="117"/>
      <c r="EB228" s="196"/>
      <c r="EC228" s="117"/>
      <c r="ED228" s="196"/>
      <c r="EE228" s="117"/>
      <c r="EF228" s="196"/>
      <c r="EG228" s="117"/>
      <c r="EH228" s="196"/>
      <c r="EI228" s="117"/>
      <c r="EL228" s="3" t="e">
        <f t="shared" si="39"/>
        <v>#N/A</v>
      </c>
      <c r="EM228" s="10" t="e">
        <f t="shared" si="40"/>
        <v>#N/A</v>
      </c>
      <c r="EO228" s="12">
        <f t="shared" si="37"/>
        <v>0</v>
      </c>
      <c r="EP228" s="10">
        <f t="shared" si="38"/>
        <v>0</v>
      </c>
    </row>
    <row r="229" spans="11:146" x14ac:dyDescent="0.25">
      <c r="K229" s="5">
        <f t="shared" si="41"/>
        <v>212</v>
      </c>
      <c r="L229" s="70"/>
      <c r="M229" s="114"/>
      <c r="N229" s="60"/>
      <c r="O229" s="115"/>
      <c r="P229" s="60">
        <f t="shared" si="42"/>
        <v>10.550000000000015</v>
      </c>
      <c r="Q229" s="115">
        <f t="shared" si="35"/>
        <v>2.9111600000106574</v>
      </c>
      <c r="R229" s="60">
        <f t="shared" si="43"/>
        <v>10.550000000000015</v>
      </c>
      <c r="S229" s="115">
        <f t="shared" si="36"/>
        <v>2.000000000013888</v>
      </c>
      <c r="T229" s="60"/>
      <c r="U229" s="115"/>
      <c r="V229" s="60"/>
      <c r="W229" s="115"/>
      <c r="X229" s="60"/>
      <c r="Y229" s="115"/>
      <c r="Z229" s="60"/>
      <c r="AA229" s="115"/>
      <c r="AB229" s="60"/>
      <c r="AC229" s="115"/>
      <c r="AD229" s="60"/>
      <c r="AE229" s="115"/>
      <c r="AF229" s="60"/>
      <c r="AG229" s="115"/>
      <c r="AH229" s="60"/>
      <c r="AI229" s="115"/>
      <c r="AJ229" s="60"/>
      <c r="AK229" s="115"/>
      <c r="AL229" s="60"/>
      <c r="AM229" s="115"/>
      <c r="AN229" s="196"/>
      <c r="AO229" s="117"/>
      <c r="AP229" s="196"/>
      <c r="AQ229" s="117"/>
      <c r="AR229" s="196"/>
      <c r="AS229" s="117"/>
      <c r="AT229" s="196"/>
      <c r="AU229" s="117"/>
      <c r="AV229" s="196"/>
      <c r="AW229" s="117"/>
      <c r="AX229" s="196"/>
      <c r="AY229" s="117"/>
      <c r="AZ229" s="196"/>
      <c r="BA229" s="117"/>
      <c r="BB229" s="196"/>
      <c r="BC229" s="117"/>
      <c r="BD229" s="196"/>
      <c r="BE229" s="117"/>
      <c r="BF229" s="196"/>
      <c r="BG229" s="117"/>
      <c r="BH229" s="196"/>
      <c r="BI229" s="117"/>
      <c r="BJ229" s="196"/>
      <c r="BK229" s="117"/>
      <c r="BL229" s="196"/>
      <c r="BM229" s="117"/>
      <c r="BN229" s="196"/>
      <c r="BO229" s="117"/>
      <c r="BP229" s="196"/>
      <c r="BQ229" s="117"/>
      <c r="BR229" s="196"/>
      <c r="BS229" s="117"/>
      <c r="BT229" s="196"/>
      <c r="BU229" s="117"/>
      <c r="BV229" s="196"/>
      <c r="BW229" s="117"/>
      <c r="BX229" s="196"/>
      <c r="BY229" s="117"/>
      <c r="BZ229" s="196"/>
      <c r="CA229" s="117"/>
      <c r="CB229" s="196"/>
      <c r="CC229" s="117"/>
      <c r="CD229" s="196"/>
      <c r="CE229" s="117"/>
      <c r="CF229" s="196"/>
      <c r="CG229" s="117"/>
      <c r="CH229" s="196"/>
      <c r="CI229" s="117"/>
      <c r="CJ229" s="196"/>
      <c r="CK229" s="117"/>
      <c r="CL229" s="196"/>
      <c r="CM229" s="117"/>
      <c r="CN229" s="196"/>
      <c r="CO229" s="117"/>
      <c r="CP229" s="196"/>
      <c r="CQ229" s="117"/>
      <c r="CR229" s="196"/>
      <c r="CS229" s="117"/>
      <c r="CT229" s="196"/>
      <c r="CU229" s="117"/>
      <c r="CV229" s="196"/>
      <c r="CW229" s="117"/>
      <c r="CX229" s="196"/>
      <c r="CY229" s="117"/>
      <c r="CZ229" s="196"/>
      <c r="DA229" s="117"/>
      <c r="DB229" s="196"/>
      <c r="DC229" s="117"/>
      <c r="DD229" s="196"/>
      <c r="DE229" s="117"/>
      <c r="DF229" s="196"/>
      <c r="DG229" s="117"/>
      <c r="DH229" s="196"/>
      <c r="DI229" s="117"/>
      <c r="DJ229" s="196"/>
      <c r="DK229" s="117"/>
      <c r="DL229" s="196"/>
      <c r="DM229" s="117"/>
      <c r="DN229" s="196"/>
      <c r="DO229" s="117"/>
      <c r="DP229" s="196"/>
      <c r="DQ229" s="117"/>
      <c r="DR229" s="196"/>
      <c r="DS229" s="117"/>
      <c r="DT229" s="196"/>
      <c r="DU229" s="117"/>
      <c r="DV229" s="196"/>
      <c r="DW229" s="117"/>
      <c r="DX229" s="196"/>
      <c r="DY229" s="117"/>
      <c r="DZ229" s="196"/>
      <c r="EA229" s="117"/>
      <c r="EB229" s="196"/>
      <c r="EC229" s="117"/>
      <c r="ED229" s="196"/>
      <c r="EE229" s="117"/>
      <c r="EF229" s="196"/>
      <c r="EG229" s="117"/>
      <c r="EH229" s="196"/>
      <c r="EI229" s="117"/>
      <c r="EL229" s="3" t="e">
        <f t="shared" si="39"/>
        <v>#N/A</v>
      </c>
      <c r="EM229" s="10" t="e">
        <f t="shared" si="40"/>
        <v>#N/A</v>
      </c>
      <c r="EO229" s="12">
        <f t="shared" si="37"/>
        <v>0</v>
      </c>
      <c r="EP229" s="10">
        <f t="shared" si="38"/>
        <v>0</v>
      </c>
    </row>
    <row r="230" spans="11:146" x14ac:dyDescent="0.25">
      <c r="K230" s="5">
        <f t="shared" si="41"/>
        <v>213</v>
      </c>
      <c r="L230" s="70"/>
      <c r="M230" s="114"/>
      <c r="N230" s="60"/>
      <c r="O230" s="115"/>
      <c r="P230" s="60">
        <f t="shared" si="42"/>
        <v>10.600000000000016</v>
      </c>
      <c r="Q230" s="115">
        <f t="shared" si="35"/>
        <v>2.9111600000106574</v>
      </c>
      <c r="R230" s="60">
        <f t="shared" si="43"/>
        <v>10.600000000000016</v>
      </c>
      <c r="S230" s="115">
        <f t="shared" si="36"/>
        <v>2.000000000013888</v>
      </c>
      <c r="T230" s="60"/>
      <c r="U230" s="115"/>
      <c r="V230" s="60"/>
      <c r="W230" s="115"/>
      <c r="X230" s="60"/>
      <c r="Y230" s="115"/>
      <c r="Z230" s="60"/>
      <c r="AA230" s="115"/>
      <c r="AB230" s="60"/>
      <c r="AC230" s="115"/>
      <c r="AD230" s="60"/>
      <c r="AE230" s="115"/>
      <c r="AF230" s="60"/>
      <c r="AG230" s="115"/>
      <c r="AH230" s="60"/>
      <c r="AI230" s="115"/>
      <c r="AJ230" s="60"/>
      <c r="AK230" s="115"/>
      <c r="AL230" s="60"/>
      <c r="AM230" s="115"/>
      <c r="AN230" s="196"/>
      <c r="AO230" s="117"/>
      <c r="AP230" s="196"/>
      <c r="AQ230" s="117"/>
      <c r="AR230" s="196"/>
      <c r="AS230" s="117"/>
      <c r="AT230" s="196"/>
      <c r="AU230" s="117"/>
      <c r="AV230" s="196"/>
      <c r="AW230" s="117"/>
      <c r="AX230" s="196"/>
      <c r="AY230" s="117"/>
      <c r="AZ230" s="196"/>
      <c r="BA230" s="117"/>
      <c r="BB230" s="196"/>
      <c r="BC230" s="117"/>
      <c r="BD230" s="196"/>
      <c r="BE230" s="117"/>
      <c r="BF230" s="196"/>
      <c r="BG230" s="117"/>
      <c r="BH230" s="196"/>
      <c r="BI230" s="117"/>
      <c r="BJ230" s="196"/>
      <c r="BK230" s="117"/>
      <c r="BL230" s="196"/>
      <c r="BM230" s="117"/>
      <c r="BN230" s="196"/>
      <c r="BO230" s="117"/>
      <c r="BP230" s="196"/>
      <c r="BQ230" s="117"/>
      <c r="BR230" s="196"/>
      <c r="BS230" s="117"/>
      <c r="BT230" s="196"/>
      <c r="BU230" s="117"/>
      <c r="BV230" s="196"/>
      <c r="BW230" s="117"/>
      <c r="BX230" s="196"/>
      <c r="BY230" s="117"/>
      <c r="BZ230" s="196"/>
      <c r="CA230" s="117"/>
      <c r="CB230" s="196"/>
      <c r="CC230" s="117"/>
      <c r="CD230" s="196"/>
      <c r="CE230" s="117"/>
      <c r="CF230" s="196"/>
      <c r="CG230" s="117"/>
      <c r="CH230" s="196"/>
      <c r="CI230" s="117"/>
      <c r="CJ230" s="196"/>
      <c r="CK230" s="117"/>
      <c r="CL230" s="196"/>
      <c r="CM230" s="117"/>
      <c r="CN230" s="196"/>
      <c r="CO230" s="117"/>
      <c r="CP230" s="196"/>
      <c r="CQ230" s="117"/>
      <c r="CR230" s="196"/>
      <c r="CS230" s="117"/>
      <c r="CT230" s="196"/>
      <c r="CU230" s="117"/>
      <c r="CV230" s="196"/>
      <c r="CW230" s="117"/>
      <c r="CX230" s="196"/>
      <c r="CY230" s="117"/>
      <c r="CZ230" s="196"/>
      <c r="DA230" s="117"/>
      <c r="DB230" s="196"/>
      <c r="DC230" s="117"/>
      <c r="DD230" s="196"/>
      <c r="DE230" s="117"/>
      <c r="DF230" s="196"/>
      <c r="DG230" s="117"/>
      <c r="DH230" s="196"/>
      <c r="DI230" s="117"/>
      <c r="DJ230" s="196"/>
      <c r="DK230" s="117"/>
      <c r="DL230" s="196"/>
      <c r="DM230" s="117"/>
      <c r="DN230" s="196"/>
      <c r="DO230" s="117"/>
      <c r="DP230" s="196"/>
      <c r="DQ230" s="117"/>
      <c r="DR230" s="196"/>
      <c r="DS230" s="117"/>
      <c r="DT230" s="196"/>
      <c r="DU230" s="117"/>
      <c r="DV230" s="196"/>
      <c r="DW230" s="117"/>
      <c r="DX230" s="196"/>
      <c r="DY230" s="117"/>
      <c r="DZ230" s="196"/>
      <c r="EA230" s="117"/>
      <c r="EB230" s="196"/>
      <c r="EC230" s="117"/>
      <c r="ED230" s="196"/>
      <c r="EE230" s="117"/>
      <c r="EF230" s="196"/>
      <c r="EG230" s="117"/>
      <c r="EH230" s="196"/>
      <c r="EI230" s="117"/>
      <c r="EL230" s="3" t="e">
        <f t="shared" si="39"/>
        <v>#N/A</v>
      </c>
      <c r="EM230" s="10" t="e">
        <f t="shared" si="40"/>
        <v>#N/A</v>
      </c>
      <c r="EO230" s="12">
        <f t="shared" si="37"/>
        <v>0</v>
      </c>
      <c r="EP230" s="10">
        <f t="shared" si="38"/>
        <v>0</v>
      </c>
    </row>
    <row r="231" spans="11:146" x14ac:dyDescent="0.25">
      <c r="K231" s="5">
        <f t="shared" si="41"/>
        <v>214</v>
      </c>
      <c r="L231" s="70"/>
      <c r="M231" s="114"/>
      <c r="N231" s="60"/>
      <c r="O231" s="115"/>
      <c r="P231" s="60">
        <f t="shared" si="42"/>
        <v>10.650000000000016</v>
      </c>
      <c r="Q231" s="115">
        <f t="shared" si="35"/>
        <v>2.9111600000106574</v>
      </c>
      <c r="R231" s="60">
        <f t="shared" si="43"/>
        <v>10.650000000000016</v>
      </c>
      <c r="S231" s="115">
        <f t="shared" si="36"/>
        <v>2.000000000013888</v>
      </c>
      <c r="T231" s="60"/>
      <c r="U231" s="115"/>
      <c r="V231" s="60"/>
      <c r="W231" s="115"/>
      <c r="X231" s="60"/>
      <c r="Y231" s="115"/>
      <c r="Z231" s="60"/>
      <c r="AA231" s="115"/>
      <c r="AB231" s="60"/>
      <c r="AC231" s="115"/>
      <c r="AD231" s="60"/>
      <c r="AE231" s="115"/>
      <c r="AF231" s="60"/>
      <c r="AG231" s="115"/>
      <c r="AH231" s="60"/>
      <c r="AI231" s="115"/>
      <c r="AJ231" s="60"/>
      <c r="AK231" s="115"/>
      <c r="AL231" s="60"/>
      <c r="AM231" s="115"/>
      <c r="AN231" s="196"/>
      <c r="AO231" s="117"/>
      <c r="AP231" s="196"/>
      <c r="AQ231" s="117"/>
      <c r="AR231" s="196"/>
      <c r="AS231" s="117"/>
      <c r="AT231" s="196"/>
      <c r="AU231" s="117"/>
      <c r="AV231" s="196"/>
      <c r="AW231" s="117"/>
      <c r="AX231" s="196"/>
      <c r="AY231" s="117"/>
      <c r="AZ231" s="196"/>
      <c r="BA231" s="117"/>
      <c r="BB231" s="196"/>
      <c r="BC231" s="117"/>
      <c r="BD231" s="196"/>
      <c r="BE231" s="117"/>
      <c r="BF231" s="196"/>
      <c r="BG231" s="117"/>
      <c r="BH231" s="196"/>
      <c r="BI231" s="117"/>
      <c r="BJ231" s="196"/>
      <c r="BK231" s="117"/>
      <c r="BL231" s="196"/>
      <c r="BM231" s="117"/>
      <c r="BN231" s="196"/>
      <c r="BO231" s="117"/>
      <c r="BP231" s="196"/>
      <c r="BQ231" s="117"/>
      <c r="BR231" s="196"/>
      <c r="BS231" s="117"/>
      <c r="BT231" s="196"/>
      <c r="BU231" s="117"/>
      <c r="BV231" s="196"/>
      <c r="BW231" s="117"/>
      <c r="BX231" s="196"/>
      <c r="BY231" s="117"/>
      <c r="BZ231" s="196"/>
      <c r="CA231" s="117"/>
      <c r="CB231" s="196"/>
      <c r="CC231" s="117"/>
      <c r="CD231" s="196"/>
      <c r="CE231" s="117"/>
      <c r="CF231" s="196"/>
      <c r="CG231" s="117"/>
      <c r="CH231" s="196"/>
      <c r="CI231" s="117"/>
      <c r="CJ231" s="196"/>
      <c r="CK231" s="117"/>
      <c r="CL231" s="196"/>
      <c r="CM231" s="117"/>
      <c r="CN231" s="196"/>
      <c r="CO231" s="117"/>
      <c r="CP231" s="196"/>
      <c r="CQ231" s="117"/>
      <c r="CR231" s="196"/>
      <c r="CS231" s="117"/>
      <c r="CT231" s="196"/>
      <c r="CU231" s="117"/>
      <c r="CV231" s="196"/>
      <c r="CW231" s="117"/>
      <c r="CX231" s="196"/>
      <c r="CY231" s="117"/>
      <c r="CZ231" s="196"/>
      <c r="DA231" s="117"/>
      <c r="DB231" s="196"/>
      <c r="DC231" s="117"/>
      <c r="DD231" s="196"/>
      <c r="DE231" s="117"/>
      <c r="DF231" s="196"/>
      <c r="DG231" s="117"/>
      <c r="DH231" s="196"/>
      <c r="DI231" s="117"/>
      <c r="DJ231" s="196"/>
      <c r="DK231" s="117"/>
      <c r="DL231" s="196"/>
      <c r="DM231" s="117"/>
      <c r="DN231" s="196"/>
      <c r="DO231" s="117"/>
      <c r="DP231" s="196"/>
      <c r="DQ231" s="117"/>
      <c r="DR231" s="196"/>
      <c r="DS231" s="117"/>
      <c r="DT231" s="196"/>
      <c r="DU231" s="117"/>
      <c r="DV231" s="196"/>
      <c r="DW231" s="117"/>
      <c r="DX231" s="196"/>
      <c r="DY231" s="117"/>
      <c r="DZ231" s="196"/>
      <c r="EA231" s="117"/>
      <c r="EB231" s="196"/>
      <c r="EC231" s="117"/>
      <c r="ED231" s="196"/>
      <c r="EE231" s="117"/>
      <c r="EF231" s="196"/>
      <c r="EG231" s="117"/>
      <c r="EH231" s="196"/>
      <c r="EI231" s="117"/>
      <c r="EL231" s="3" t="e">
        <f t="shared" si="39"/>
        <v>#N/A</v>
      </c>
      <c r="EM231" s="10" t="e">
        <f t="shared" si="40"/>
        <v>#N/A</v>
      </c>
      <c r="EO231" s="12">
        <f t="shared" si="37"/>
        <v>0</v>
      </c>
      <c r="EP231" s="10">
        <f t="shared" si="38"/>
        <v>0</v>
      </c>
    </row>
    <row r="232" spans="11:146" x14ac:dyDescent="0.25">
      <c r="K232" s="5">
        <f t="shared" si="41"/>
        <v>215</v>
      </c>
      <c r="L232" s="70"/>
      <c r="M232" s="114"/>
      <c r="N232" s="60"/>
      <c r="O232" s="115"/>
      <c r="P232" s="60">
        <f t="shared" si="42"/>
        <v>10.700000000000017</v>
      </c>
      <c r="Q232" s="115">
        <f t="shared" si="35"/>
        <v>2.9111600000106574</v>
      </c>
      <c r="R232" s="60">
        <f t="shared" si="43"/>
        <v>10.700000000000017</v>
      </c>
      <c r="S232" s="115">
        <f t="shared" si="36"/>
        <v>2.000000000013888</v>
      </c>
      <c r="T232" s="60"/>
      <c r="U232" s="115"/>
      <c r="V232" s="60"/>
      <c r="W232" s="115"/>
      <c r="X232" s="60"/>
      <c r="Y232" s="115"/>
      <c r="Z232" s="60"/>
      <c r="AA232" s="115"/>
      <c r="AB232" s="60"/>
      <c r="AC232" s="115"/>
      <c r="AD232" s="60"/>
      <c r="AE232" s="115"/>
      <c r="AF232" s="60"/>
      <c r="AG232" s="115"/>
      <c r="AH232" s="60"/>
      <c r="AI232" s="115"/>
      <c r="AJ232" s="60"/>
      <c r="AK232" s="115"/>
      <c r="AL232" s="60"/>
      <c r="AM232" s="115"/>
      <c r="AN232" s="196"/>
      <c r="AO232" s="117"/>
      <c r="AP232" s="196"/>
      <c r="AQ232" s="117"/>
      <c r="AR232" s="196"/>
      <c r="AS232" s="117"/>
      <c r="AT232" s="196"/>
      <c r="AU232" s="117"/>
      <c r="AV232" s="196"/>
      <c r="AW232" s="117"/>
      <c r="AX232" s="196"/>
      <c r="AY232" s="117"/>
      <c r="AZ232" s="196"/>
      <c r="BA232" s="117"/>
      <c r="BB232" s="196"/>
      <c r="BC232" s="117"/>
      <c r="BD232" s="196"/>
      <c r="BE232" s="117"/>
      <c r="BF232" s="196"/>
      <c r="BG232" s="117"/>
      <c r="BH232" s="196"/>
      <c r="BI232" s="117"/>
      <c r="BJ232" s="196"/>
      <c r="BK232" s="117"/>
      <c r="BL232" s="196"/>
      <c r="BM232" s="117"/>
      <c r="BN232" s="196"/>
      <c r="BO232" s="117"/>
      <c r="BP232" s="196"/>
      <c r="BQ232" s="117"/>
      <c r="BR232" s="196"/>
      <c r="BS232" s="117"/>
      <c r="BT232" s="196"/>
      <c r="BU232" s="117"/>
      <c r="BV232" s="196"/>
      <c r="BW232" s="117"/>
      <c r="BX232" s="196"/>
      <c r="BY232" s="117"/>
      <c r="BZ232" s="196"/>
      <c r="CA232" s="117"/>
      <c r="CB232" s="196"/>
      <c r="CC232" s="117"/>
      <c r="CD232" s="196"/>
      <c r="CE232" s="117"/>
      <c r="CF232" s="196"/>
      <c r="CG232" s="117"/>
      <c r="CH232" s="196"/>
      <c r="CI232" s="117"/>
      <c r="CJ232" s="196"/>
      <c r="CK232" s="117"/>
      <c r="CL232" s="196"/>
      <c r="CM232" s="117"/>
      <c r="CN232" s="196"/>
      <c r="CO232" s="117"/>
      <c r="CP232" s="196"/>
      <c r="CQ232" s="117"/>
      <c r="CR232" s="196"/>
      <c r="CS232" s="117"/>
      <c r="CT232" s="196"/>
      <c r="CU232" s="117"/>
      <c r="CV232" s="196"/>
      <c r="CW232" s="117"/>
      <c r="CX232" s="196"/>
      <c r="CY232" s="117"/>
      <c r="CZ232" s="196"/>
      <c r="DA232" s="117"/>
      <c r="DB232" s="196"/>
      <c r="DC232" s="117"/>
      <c r="DD232" s="196"/>
      <c r="DE232" s="117"/>
      <c r="DF232" s="196"/>
      <c r="DG232" s="117"/>
      <c r="DH232" s="196"/>
      <c r="DI232" s="117"/>
      <c r="DJ232" s="196"/>
      <c r="DK232" s="117"/>
      <c r="DL232" s="196"/>
      <c r="DM232" s="117"/>
      <c r="DN232" s="196"/>
      <c r="DO232" s="117"/>
      <c r="DP232" s="196"/>
      <c r="DQ232" s="117"/>
      <c r="DR232" s="196"/>
      <c r="DS232" s="117"/>
      <c r="DT232" s="196"/>
      <c r="DU232" s="117"/>
      <c r="DV232" s="196"/>
      <c r="DW232" s="117"/>
      <c r="DX232" s="196"/>
      <c r="DY232" s="117"/>
      <c r="DZ232" s="196"/>
      <c r="EA232" s="117"/>
      <c r="EB232" s="196"/>
      <c r="EC232" s="117"/>
      <c r="ED232" s="196"/>
      <c r="EE232" s="117"/>
      <c r="EF232" s="196"/>
      <c r="EG232" s="117"/>
      <c r="EH232" s="196"/>
      <c r="EI232" s="117"/>
      <c r="EL232" s="3" t="e">
        <f t="shared" si="39"/>
        <v>#N/A</v>
      </c>
      <c r="EM232" s="10" t="e">
        <f t="shared" si="40"/>
        <v>#N/A</v>
      </c>
      <c r="EO232" s="12">
        <f t="shared" si="37"/>
        <v>0</v>
      </c>
      <c r="EP232" s="10">
        <f t="shared" si="38"/>
        <v>0</v>
      </c>
    </row>
    <row r="233" spans="11:146" x14ac:dyDescent="0.25">
      <c r="K233" s="5">
        <f t="shared" si="41"/>
        <v>216</v>
      </c>
      <c r="L233" s="70"/>
      <c r="M233" s="114"/>
      <c r="N233" s="60"/>
      <c r="O233" s="115"/>
      <c r="P233" s="60">
        <f t="shared" si="42"/>
        <v>10.750000000000018</v>
      </c>
      <c r="Q233" s="115">
        <f t="shared" si="35"/>
        <v>2.9111600000106574</v>
      </c>
      <c r="R233" s="60">
        <f t="shared" si="43"/>
        <v>10.750000000000018</v>
      </c>
      <c r="S233" s="115">
        <f t="shared" si="36"/>
        <v>2.000000000013888</v>
      </c>
      <c r="T233" s="60"/>
      <c r="U233" s="115"/>
      <c r="V233" s="60"/>
      <c r="W233" s="115"/>
      <c r="X233" s="60"/>
      <c r="Y233" s="115"/>
      <c r="Z233" s="60"/>
      <c r="AA233" s="115"/>
      <c r="AB233" s="60"/>
      <c r="AC233" s="115"/>
      <c r="AD233" s="60"/>
      <c r="AE233" s="115"/>
      <c r="AF233" s="60"/>
      <c r="AG233" s="115"/>
      <c r="AH233" s="60"/>
      <c r="AI233" s="115"/>
      <c r="AJ233" s="60"/>
      <c r="AK233" s="115"/>
      <c r="AL233" s="60"/>
      <c r="AM233" s="115"/>
      <c r="AN233" s="196"/>
      <c r="AO233" s="117"/>
      <c r="AP233" s="196"/>
      <c r="AQ233" s="117"/>
      <c r="AR233" s="196"/>
      <c r="AS233" s="117"/>
      <c r="AT233" s="196"/>
      <c r="AU233" s="117"/>
      <c r="AV233" s="196"/>
      <c r="AW233" s="117"/>
      <c r="AX233" s="196"/>
      <c r="AY233" s="117"/>
      <c r="AZ233" s="196"/>
      <c r="BA233" s="117"/>
      <c r="BB233" s="196"/>
      <c r="BC233" s="117"/>
      <c r="BD233" s="196"/>
      <c r="BE233" s="117"/>
      <c r="BF233" s="196"/>
      <c r="BG233" s="117"/>
      <c r="BH233" s="196"/>
      <c r="BI233" s="117"/>
      <c r="BJ233" s="196"/>
      <c r="BK233" s="117"/>
      <c r="BL233" s="196"/>
      <c r="BM233" s="117"/>
      <c r="BN233" s="196"/>
      <c r="BO233" s="117"/>
      <c r="BP233" s="196"/>
      <c r="BQ233" s="117"/>
      <c r="BR233" s="196"/>
      <c r="BS233" s="117"/>
      <c r="BT233" s="196"/>
      <c r="BU233" s="117"/>
      <c r="BV233" s="196"/>
      <c r="BW233" s="117"/>
      <c r="BX233" s="196"/>
      <c r="BY233" s="117"/>
      <c r="BZ233" s="196"/>
      <c r="CA233" s="117"/>
      <c r="CB233" s="196"/>
      <c r="CC233" s="117"/>
      <c r="CD233" s="196"/>
      <c r="CE233" s="117"/>
      <c r="CF233" s="196"/>
      <c r="CG233" s="117"/>
      <c r="CH233" s="196"/>
      <c r="CI233" s="117"/>
      <c r="CJ233" s="196"/>
      <c r="CK233" s="117"/>
      <c r="CL233" s="196"/>
      <c r="CM233" s="117"/>
      <c r="CN233" s="196"/>
      <c r="CO233" s="117"/>
      <c r="CP233" s="196"/>
      <c r="CQ233" s="117"/>
      <c r="CR233" s="196"/>
      <c r="CS233" s="117"/>
      <c r="CT233" s="196"/>
      <c r="CU233" s="117"/>
      <c r="CV233" s="196"/>
      <c r="CW233" s="117"/>
      <c r="CX233" s="196"/>
      <c r="CY233" s="117"/>
      <c r="CZ233" s="196"/>
      <c r="DA233" s="117"/>
      <c r="DB233" s="196"/>
      <c r="DC233" s="117"/>
      <c r="DD233" s="196"/>
      <c r="DE233" s="117"/>
      <c r="DF233" s="196"/>
      <c r="DG233" s="117"/>
      <c r="DH233" s="196"/>
      <c r="DI233" s="117"/>
      <c r="DJ233" s="196"/>
      <c r="DK233" s="117"/>
      <c r="DL233" s="196"/>
      <c r="DM233" s="117"/>
      <c r="DN233" s="196"/>
      <c r="DO233" s="117"/>
      <c r="DP233" s="196"/>
      <c r="DQ233" s="117"/>
      <c r="DR233" s="196"/>
      <c r="DS233" s="117"/>
      <c r="DT233" s="196"/>
      <c r="DU233" s="117"/>
      <c r="DV233" s="196"/>
      <c r="DW233" s="117"/>
      <c r="DX233" s="196"/>
      <c r="DY233" s="117"/>
      <c r="DZ233" s="196"/>
      <c r="EA233" s="117"/>
      <c r="EB233" s="196"/>
      <c r="EC233" s="117"/>
      <c r="ED233" s="196"/>
      <c r="EE233" s="117"/>
      <c r="EF233" s="196"/>
      <c r="EG233" s="117"/>
      <c r="EH233" s="196"/>
      <c r="EI233" s="117"/>
      <c r="EL233" s="3" t="e">
        <f t="shared" si="39"/>
        <v>#N/A</v>
      </c>
      <c r="EM233" s="10" t="e">
        <f t="shared" si="40"/>
        <v>#N/A</v>
      </c>
      <c r="EO233" s="12">
        <f t="shared" si="37"/>
        <v>0</v>
      </c>
      <c r="EP233" s="10">
        <f t="shared" si="38"/>
        <v>0</v>
      </c>
    </row>
    <row r="234" spans="11:146" x14ac:dyDescent="0.25">
      <c r="K234" s="5">
        <f t="shared" si="41"/>
        <v>217</v>
      </c>
      <c r="L234" s="70"/>
      <c r="M234" s="114"/>
      <c r="N234" s="60"/>
      <c r="O234" s="115"/>
      <c r="P234" s="60">
        <f t="shared" si="42"/>
        <v>10.800000000000018</v>
      </c>
      <c r="Q234" s="115">
        <f t="shared" si="35"/>
        <v>2.9111600000106574</v>
      </c>
      <c r="R234" s="60">
        <f t="shared" si="43"/>
        <v>10.800000000000018</v>
      </c>
      <c r="S234" s="115">
        <f t="shared" si="36"/>
        <v>2.000000000013888</v>
      </c>
      <c r="T234" s="60"/>
      <c r="U234" s="115"/>
      <c r="V234" s="60"/>
      <c r="W234" s="115"/>
      <c r="X234" s="60"/>
      <c r="Y234" s="115"/>
      <c r="Z234" s="60"/>
      <c r="AA234" s="115"/>
      <c r="AB234" s="60"/>
      <c r="AC234" s="115"/>
      <c r="AD234" s="60"/>
      <c r="AE234" s="115"/>
      <c r="AF234" s="60"/>
      <c r="AG234" s="115"/>
      <c r="AH234" s="60"/>
      <c r="AI234" s="115"/>
      <c r="AJ234" s="60"/>
      <c r="AK234" s="115"/>
      <c r="AL234" s="60"/>
      <c r="AM234" s="115"/>
      <c r="AN234" s="196"/>
      <c r="AO234" s="117"/>
      <c r="AP234" s="196"/>
      <c r="AQ234" s="117"/>
      <c r="AR234" s="196"/>
      <c r="AS234" s="117"/>
      <c r="AT234" s="196"/>
      <c r="AU234" s="117"/>
      <c r="AV234" s="196"/>
      <c r="AW234" s="117"/>
      <c r="AX234" s="196"/>
      <c r="AY234" s="117"/>
      <c r="AZ234" s="196"/>
      <c r="BA234" s="117"/>
      <c r="BB234" s="196"/>
      <c r="BC234" s="117"/>
      <c r="BD234" s="196"/>
      <c r="BE234" s="117"/>
      <c r="BF234" s="196"/>
      <c r="BG234" s="117"/>
      <c r="BH234" s="196"/>
      <c r="BI234" s="117"/>
      <c r="BJ234" s="196"/>
      <c r="BK234" s="117"/>
      <c r="BL234" s="196"/>
      <c r="BM234" s="117"/>
      <c r="BN234" s="196"/>
      <c r="BO234" s="117"/>
      <c r="BP234" s="196"/>
      <c r="BQ234" s="117"/>
      <c r="BR234" s="196"/>
      <c r="BS234" s="117"/>
      <c r="BT234" s="196"/>
      <c r="BU234" s="117"/>
      <c r="BV234" s="196"/>
      <c r="BW234" s="117"/>
      <c r="BX234" s="196"/>
      <c r="BY234" s="117"/>
      <c r="BZ234" s="196"/>
      <c r="CA234" s="117"/>
      <c r="CB234" s="196"/>
      <c r="CC234" s="117"/>
      <c r="CD234" s="196"/>
      <c r="CE234" s="117"/>
      <c r="CF234" s="196"/>
      <c r="CG234" s="117"/>
      <c r="CH234" s="196"/>
      <c r="CI234" s="117"/>
      <c r="CJ234" s="196"/>
      <c r="CK234" s="117"/>
      <c r="CL234" s="196"/>
      <c r="CM234" s="117"/>
      <c r="CN234" s="196"/>
      <c r="CO234" s="117"/>
      <c r="CP234" s="196"/>
      <c r="CQ234" s="117"/>
      <c r="CR234" s="196"/>
      <c r="CS234" s="117"/>
      <c r="CT234" s="196"/>
      <c r="CU234" s="117"/>
      <c r="CV234" s="196"/>
      <c r="CW234" s="117"/>
      <c r="CX234" s="196"/>
      <c r="CY234" s="117"/>
      <c r="CZ234" s="196"/>
      <c r="DA234" s="117"/>
      <c r="DB234" s="196"/>
      <c r="DC234" s="117"/>
      <c r="DD234" s="196"/>
      <c r="DE234" s="117"/>
      <c r="DF234" s="196"/>
      <c r="DG234" s="117"/>
      <c r="DH234" s="196"/>
      <c r="DI234" s="117"/>
      <c r="DJ234" s="196"/>
      <c r="DK234" s="117"/>
      <c r="DL234" s="196"/>
      <c r="DM234" s="117"/>
      <c r="DN234" s="196"/>
      <c r="DO234" s="117"/>
      <c r="DP234" s="196"/>
      <c r="DQ234" s="117"/>
      <c r="DR234" s="196"/>
      <c r="DS234" s="117"/>
      <c r="DT234" s="196"/>
      <c r="DU234" s="117"/>
      <c r="DV234" s="196"/>
      <c r="DW234" s="117"/>
      <c r="DX234" s="196"/>
      <c r="DY234" s="117"/>
      <c r="DZ234" s="196"/>
      <c r="EA234" s="117"/>
      <c r="EB234" s="196"/>
      <c r="EC234" s="117"/>
      <c r="ED234" s="196"/>
      <c r="EE234" s="117"/>
      <c r="EF234" s="196"/>
      <c r="EG234" s="117"/>
      <c r="EH234" s="196"/>
      <c r="EI234" s="117"/>
      <c r="EL234" s="3" t="e">
        <f t="shared" si="39"/>
        <v>#N/A</v>
      </c>
      <c r="EM234" s="10" t="e">
        <f t="shared" si="40"/>
        <v>#N/A</v>
      </c>
      <c r="EO234" s="12">
        <f t="shared" si="37"/>
        <v>0</v>
      </c>
      <c r="EP234" s="10">
        <f t="shared" si="38"/>
        <v>0</v>
      </c>
    </row>
    <row r="235" spans="11:146" x14ac:dyDescent="0.25">
      <c r="K235" s="5">
        <f t="shared" si="41"/>
        <v>218</v>
      </c>
      <c r="L235" s="70"/>
      <c r="M235" s="114"/>
      <c r="N235" s="60"/>
      <c r="O235" s="115"/>
      <c r="P235" s="60">
        <f t="shared" si="42"/>
        <v>10.850000000000019</v>
      </c>
      <c r="Q235" s="115">
        <f t="shared" si="35"/>
        <v>2.9111600000106574</v>
      </c>
      <c r="R235" s="60">
        <f t="shared" si="43"/>
        <v>10.850000000000019</v>
      </c>
      <c r="S235" s="115">
        <f t="shared" si="36"/>
        <v>2.000000000013888</v>
      </c>
      <c r="T235" s="60"/>
      <c r="U235" s="115"/>
      <c r="V235" s="60"/>
      <c r="W235" s="115"/>
      <c r="X235" s="60"/>
      <c r="Y235" s="115"/>
      <c r="Z235" s="60"/>
      <c r="AA235" s="115"/>
      <c r="AB235" s="60"/>
      <c r="AC235" s="115"/>
      <c r="AD235" s="60"/>
      <c r="AE235" s="115"/>
      <c r="AF235" s="60"/>
      <c r="AG235" s="115"/>
      <c r="AH235" s="60"/>
      <c r="AI235" s="115"/>
      <c r="AJ235" s="60"/>
      <c r="AK235" s="115"/>
      <c r="AL235" s="60"/>
      <c r="AM235" s="115"/>
      <c r="AN235" s="196"/>
      <c r="AO235" s="117"/>
      <c r="AP235" s="196"/>
      <c r="AQ235" s="117"/>
      <c r="AR235" s="196"/>
      <c r="AS235" s="117"/>
      <c r="AT235" s="196"/>
      <c r="AU235" s="117"/>
      <c r="AV235" s="196"/>
      <c r="AW235" s="117"/>
      <c r="AX235" s="196"/>
      <c r="AY235" s="117"/>
      <c r="AZ235" s="196"/>
      <c r="BA235" s="117"/>
      <c r="BB235" s="196"/>
      <c r="BC235" s="117"/>
      <c r="BD235" s="196"/>
      <c r="BE235" s="117"/>
      <c r="BF235" s="196"/>
      <c r="BG235" s="117"/>
      <c r="BH235" s="196"/>
      <c r="BI235" s="117"/>
      <c r="BJ235" s="196"/>
      <c r="BK235" s="117"/>
      <c r="BL235" s="196"/>
      <c r="BM235" s="117"/>
      <c r="BN235" s="196"/>
      <c r="BO235" s="117"/>
      <c r="BP235" s="196"/>
      <c r="BQ235" s="117"/>
      <c r="BR235" s="196"/>
      <c r="BS235" s="117"/>
      <c r="BT235" s="196"/>
      <c r="BU235" s="117"/>
      <c r="BV235" s="196"/>
      <c r="BW235" s="117"/>
      <c r="BX235" s="196"/>
      <c r="BY235" s="117"/>
      <c r="BZ235" s="196"/>
      <c r="CA235" s="117"/>
      <c r="CB235" s="196"/>
      <c r="CC235" s="117"/>
      <c r="CD235" s="196"/>
      <c r="CE235" s="117"/>
      <c r="CF235" s="196"/>
      <c r="CG235" s="117"/>
      <c r="CH235" s="196"/>
      <c r="CI235" s="117"/>
      <c r="CJ235" s="196"/>
      <c r="CK235" s="117"/>
      <c r="CL235" s="196"/>
      <c r="CM235" s="117"/>
      <c r="CN235" s="196"/>
      <c r="CO235" s="117"/>
      <c r="CP235" s="196"/>
      <c r="CQ235" s="117"/>
      <c r="CR235" s="196"/>
      <c r="CS235" s="117"/>
      <c r="CT235" s="196"/>
      <c r="CU235" s="117"/>
      <c r="CV235" s="196"/>
      <c r="CW235" s="117"/>
      <c r="CX235" s="196"/>
      <c r="CY235" s="117"/>
      <c r="CZ235" s="196"/>
      <c r="DA235" s="117"/>
      <c r="DB235" s="196"/>
      <c r="DC235" s="117"/>
      <c r="DD235" s="196"/>
      <c r="DE235" s="117"/>
      <c r="DF235" s="196"/>
      <c r="DG235" s="117"/>
      <c r="DH235" s="196"/>
      <c r="DI235" s="117"/>
      <c r="DJ235" s="196"/>
      <c r="DK235" s="117"/>
      <c r="DL235" s="196"/>
      <c r="DM235" s="117"/>
      <c r="DN235" s="196"/>
      <c r="DO235" s="117"/>
      <c r="DP235" s="196"/>
      <c r="DQ235" s="117"/>
      <c r="DR235" s="196"/>
      <c r="DS235" s="117"/>
      <c r="DT235" s="196"/>
      <c r="DU235" s="117"/>
      <c r="DV235" s="196"/>
      <c r="DW235" s="117"/>
      <c r="DX235" s="196"/>
      <c r="DY235" s="117"/>
      <c r="DZ235" s="196"/>
      <c r="EA235" s="117"/>
      <c r="EB235" s="196"/>
      <c r="EC235" s="117"/>
      <c r="ED235" s="196"/>
      <c r="EE235" s="117"/>
      <c r="EF235" s="196"/>
      <c r="EG235" s="117"/>
      <c r="EH235" s="196"/>
      <c r="EI235" s="117"/>
      <c r="EL235" s="3" t="e">
        <f t="shared" si="39"/>
        <v>#N/A</v>
      </c>
      <c r="EM235" s="10" t="e">
        <f t="shared" si="40"/>
        <v>#N/A</v>
      </c>
      <c r="EO235" s="12">
        <f t="shared" si="37"/>
        <v>0</v>
      </c>
      <c r="EP235" s="10">
        <f t="shared" si="38"/>
        <v>0</v>
      </c>
    </row>
    <row r="236" spans="11:146" x14ac:dyDescent="0.25">
      <c r="K236" s="5">
        <f t="shared" si="41"/>
        <v>219</v>
      </c>
      <c r="L236" s="70"/>
      <c r="M236" s="114"/>
      <c r="N236" s="60"/>
      <c r="O236" s="115"/>
      <c r="P236" s="60">
        <f t="shared" si="42"/>
        <v>10.90000000000002</v>
      </c>
      <c r="Q236" s="115">
        <f t="shared" si="35"/>
        <v>2.9111600000106574</v>
      </c>
      <c r="R236" s="60">
        <f t="shared" si="43"/>
        <v>10.90000000000002</v>
      </c>
      <c r="S236" s="115">
        <f t="shared" si="36"/>
        <v>2.000000000013888</v>
      </c>
      <c r="T236" s="60"/>
      <c r="U236" s="115"/>
      <c r="V236" s="60"/>
      <c r="W236" s="115"/>
      <c r="X236" s="60"/>
      <c r="Y236" s="115"/>
      <c r="Z236" s="60"/>
      <c r="AA236" s="115"/>
      <c r="AB236" s="60"/>
      <c r="AC236" s="115"/>
      <c r="AD236" s="60"/>
      <c r="AE236" s="115"/>
      <c r="AF236" s="60"/>
      <c r="AG236" s="115"/>
      <c r="AH236" s="60"/>
      <c r="AI236" s="115"/>
      <c r="AJ236" s="60"/>
      <c r="AK236" s="115"/>
      <c r="AL236" s="60"/>
      <c r="AM236" s="115"/>
      <c r="AN236" s="196"/>
      <c r="AO236" s="117"/>
      <c r="AP236" s="196"/>
      <c r="AQ236" s="117"/>
      <c r="AR236" s="196"/>
      <c r="AS236" s="117"/>
      <c r="AT236" s="196"/>
      <c r="AU236" s="117"/>
      <c r="AV236" s="196"/>
      <c r="AW236" s="117"/>
      <c r="AX236" s="196"/>
      <c r="AY236" s="117"/>
      <c r="AZ236" s="196"/>
      <c r="BA236" s="117"/>
      <c r="BB236" s="196"/>
      <c r="BC236" s="117"/>
      <c r="BD236" s="196"/>
      <c r="BE236" s="117"/>
      <c r="BF236" s="196"/>
      <c r="BG236" s="117"/>
      <c r="BH236" s="196"/>
      <c r="BI236" s="117"/>
      <c r="BJ236" s="196"/>
      <c r="BK236" s="117"/>
      <c r="BL236" s="196"/>
      <c r="BM236" s="117"/>
      <c r="BN236" s="196"/>
      <c r="BO236" s="117"/>
      <c r="BP236" s="196"/>
      <c r="BQ236" s="117"/>
      <c r="BR236" s="196"/>
      <c r="BS236" s="117"/>
      <c r="BT236" s="196"/>
      <c r="BU236" s="117"/>
      <c r="BV236" s="196"/>
      <c r="BW236" s="117"/>
      <c r="BX236" s="196"/>
      <c r="BY236" s="117"/>
      <c r="BZ236" s="196"/>
      <c r="CA236" s="117"/>
      <c r="CB236" s="196"/>
      <c r="CC236" s="117"/>
      <c r="CD236" s="196"/>
      <c r="CE236" s="117"/>
      <c r="CF236" s="196"/>
      <c r="CG236" s="117"/>
      <c r="CH236" s="196"/>
      <c r="CI236" s="117"/>
      <c r="CJ236" s="196"/>
      <c r="CK236" s="117"/>
      <c r="CL236" s="196"/>
      <c r="CM236" s="117"/>
      <c r="CN236" s="196"/>
      <c r="CO236" s="117"/>
      <c r="CP236" s="196"/>
      <c r="CQ236" s="117"/>
      <c r="CR236" s="196"/>
      <c r="CS236" s="117"/>
      <c r="CT236" s="196"/>
      <c r="CU236" s="117"/>
      <c r="CV236" s="196"/>
      <c r="CW236" s="117"/>
      <c r="CX236" s="196"/>
      <c r="CY236" s="117"/>
      <c r="CZ236" s="196"/>
      <c r="DA236" s="117"/>
      <c r="DB236" s="196"/>
      <c r="DC236" s="117"/>
      <c r="DD236" s="196"/>
      <c r="DE236" s="117"/>
      <c r="DF236" s="196"/>
      <c r="DG236" s="117"/>
      <c r="DH236" s="196"/>
      <c r="DI236" s="117"/>
      <c r="DJ236" s="196"/>
      <c r="DK236" s="117"/>
      <c r="DL236" s="196"/>
      <c r="DM236" s="117"/>
      <c r="DN236" s="196"/>
      <c r="DO236" s="117"/>
      <c r="DP236" s="196"/>
      <c r="DQ236" s="117"/>
      <c r="DR236" s="196"/>
      <c r="DS236" s="117"/>
      <c r="DT236" s="196"/>
      <c r="DU236" s="117"/>
      <c r="DV236" s="196"/>
      <c r="DW236" s="117"/>
      <c r="DX236" s="196"/>
      <c r="DY236" s="117"/>
      <c r="DZ236" s="196"/>
      <c r="EA236" s="117"/>
      <c r="EB236" s="196"/>
      <c r="EC236" s="117"/>
      <c r="ED236" s="196"/>
      <c r="EE236" s="117"/>
      <c r="EF236" s="196"/>
      <c r="EG236" s="117"/>
      <c r="EH236" s="196"/>
      <c r="EI236" s="117"/>
      <c r="EL236" s="3" t="e">
        <f t="shared" si="39"/>
        <v>#N/A</v>
      </c>
      <c r="EM236" s="10" t="e">
        <f t="shared" si="40"/>
        <v>#N/A</v>
      </c>
      <c r="EO236" s="12">
        <f t="shared" si="37"/>
        <v>0</v>
      </c>
      <c r="EP236" s="10">
        <f t="shared" si="38"/>
        <v>0</v>
      </c>
    </row>
    <row r="237" spans="11:146" x14ac:dyDescent="0.25">
      <c r="K237" s="5">
        <f t="shared" si="41"/>
        <v>220</v>
      </c>
      <c r="L237" s="70"/>
      <c r="M237" s="114"/>
      <c r="N237" s="60"/>
      <c r="O237" s="115"/>
      <c r="P237" s="60">
        <f t="shared" si="42"/>
        <v>10.950000000000021</v>
      </c>
      <c r="Q237" s="115">
        <f t="shared" si="35"/>
        <v>2.9111600000106574</v>
      </c>
      <c r="R237" s="60">
        <f t="shared" si="43"/>
        <v>10.950000000000021</v>
      </c>
      <c r="S237" s="115">
        <f t="shared" si="36"/>
        <v>2.000000000013888</v>
      </c>
      <c r="T237" s="60"/>
      <c r="U237" s="115"/>
      <c r="V237" s="60"/>
      <c r="W237" s="115"/>
      <c r="X237" s="60"/>
      <c r="Y237" s="115"/>
      <c r="Z237" s="60"/>
      <c r="AA237" s="115"/>
      <c r="AB237" s="60"/>
      <c r="AC237" s="115"/>
      <c r="AD237" s="60"/>
      <c r="AE237" s="115"/>
      <c r="AF237" s="60"/>
      <c r="AG237" s="115"/>
      <c r="AH237" s="60"/>
      <c r="AI237" s="115"/>
      <c r="AJ237" s="60"/>
      <c r="AK237" s="115"/>
      <c r="AL237" s="60"/>
      <c r="AM237" s="115"/>
      <c r="AN237" s="196"/>
      <c r="AO237" s="117"/>
      <c r="AP237" s="196"/>
      <c r="AQ237" s="117"/>
      <c r="AR237" s="196"/>
      <c r="AS237" s="117"/>
      <c r="AT237" s="196"/>
      <c r="AU237" s="117"/>
      <c r="AV237" s="196"/>
      <c r="AW237" s="117"/>
      <c r="AX237" s="196"/>
      <c r="AY237" s="117"/>
      <c r="AZ237" s="196"/>
      <c r="BA237" s="117"/>
      <c r="BB237" s="196"/>
      <c r="BC237" s="117"/>
      <c r="BD237" s="196"/>
      <c r="BE237" s="117"/>
      <c r="BF237" s="196"/>
      <c r="BG237" s="117"/>
      <c r="BH237" s="196"/>
      <c r="BI237" s="117"/>
      <c r="BJ237" s="196"/>
      <c r="BK237" s="117"/>
      <c r="BL237" s="196"/>
      <c r="BM237" s="117"/>
      <c r="BN237" s="196"/>
      <c r="BO237" s="117"/>
      <c r="BP237" s="196"/>
      <c r="BQ237" s="117"/>
      <c r="BR237" s="196"/>
      <c r="BS237" s="117"/>
      <c r="BT237" s="196"/>
      <c r="BU237" s="117"/>
      <c r="BV237" s="196"/>
      <c r="BW237" s="117"/>
      <c r="BX237" s="196"/>
      <c r="BY237" s="117"/>
      <c r="BZ237" s="196"/>
      <c r="CA237" s="117"/>
      <c r="CB237" s="196"/>
      <c r="CC237" s="117"/>
      <c r="CD237" s="196"/>
      <c r="CE237" s="117"/>
      <c r="CF237" s="196"/>
      <c r="CG237" s="117"/>
      <c r="CH237" s="196"/>
      <c r="CI237" s="117"/>
      <c r="CJ237" s="196"/>
      <c r="CK237" s="117"/>
      <c r="CL237" s="196"/>
      <c r="CM237" s="117"/>
      <c r="CN237" s="196"/>
      <c r="CO237" s="117"/>
      <c r="CP237" s="196"/>
      <c r="CQ237" s="117"/>
      <c r="CR237" s="196"/>
      <c r="CS237" s="117"/>
      <c r="CT237" s="196"/>
      <c r="CU237" s="117"/>
      <c r="CV237" s="196"/>
      <c r="CW237" s="117"/>
      <c r="CX237" s="196"/>
      <c r="CY237" s="117"/>
      <c r="CZ237" s="196"/>
      <c r="DA237" s="117"/>
      <c r="DB237" s="196"/>
      <c r="DC237" s="117"/>
      <c r="DD237" s="196"/>
      <c r="DE237" s="117"/>
      <c r="DF237" s="196"/>
      <c r="DG237" s="117"/>
      <c r="DH237" s="196"/>
      <c r="DI237" s="117"/>
      <c r="DJ237" s="196"/>
      <c r="DK237" s="117"/>
      <c r="DL237" s="196"/>
      <c r="DM237" s="117"/>
      <c r="DN237" s="196"/>
      <c r="DO237" s="117"/>
      <c r="DP237" s="196"/>
      <c r="DQ237" s="117"/>
      <c r="DR237" s="196"/>
      <c r="DS237" s="117"/>
      <c r="DT237" s="196"/>
      <c r="DU237" s="117"/>
      <c r="DV237" s="196"/>
      <c r="DW237" s="117"/>
      <c r="DX237" s="196"/>
      <c r="DY237" s="117"/>
      <c r="DZ237" s="196"/>
      <c r="EA237" s="117"/>
      <c r="EB237" s="196"/>
      <c r="EC237" s="117"/>
      <c r="ED237" s="196"/>
      <c r="EE237" s="117"/>
      <c r="EF237" s="196"/>
      <c r="EG237" s="117"/>
      <c r="EH237" s="196"/>
      <c r="EI237" s="117"/>
      <c r="EL237" s="3" t="e">
        <f t="shared" si="39"/>
        <v>#N/A</v>
      </c>
      <c r="EM237" s="10" t="e">
        <f t="shared" si="40"/>
        <v>#N/A</v>
      </c>
      <c r="EO237" s="12">
        <f t="shared" si="37"/>
        <v>0</v>
      </c>
      <c r="EP237" s="10">
        <f t="shared" si="38"/>
        <v>0</v>
      </c>
    </row>
    <row r="238" spans="11:146" x14ac:dyDescent="0.25">
      <c r="K238" s="5">
        <f t="shared" si="41"/>
        <v>221</v>
      </c>
      <c r="L238" s="70"/>
      <c r="M238" s="114"/>
      <c r="N238" s="60"/>
      <c r="O238" s="115"/>
      <c r="P238" s="60">
        <f t="shared" si="42"/>
        <v>11.000000000000021</v>
      </c>
      <c r="Q238" s="115">
        <f t="shared" si="35"/>
        <v>2.9111600000106574</v>
      </c>
      <c r="R238" s="60">
        <f t="shared" si="43"/>
        <v>11.000000000000021</v>
      </c>
      <c r="S238" s="115">
        <f t="shared" si="36"/>
        <v>2.000000000013888</v>
      </c>
      <c r="T238" s="60"/>
      <c r="U238" s="115"/>
      <c r="V238" s="60"/>
      <c r="W238" s="115"/>
      <c r="X238" s="60"/>
      <c r="Y238" s="115"/>
      <c r="Z238" s="60"/>
      <c r="AA238" s="115"/>
      <c r="AB238" s="60"/>
      <c r="AC238" s="115"/>
      <c r="AD238" s="60"/>
      <c r="AE238" s="115"/>
      <c r="AF238" s="60"/>
      <c r="AG238" s="115"/>
      <c r="AH238" s="60"/>
      <c r="AI238" s="115"/>
      <c r="AJ238" s="60"/>
      <c r="AK238" s="115"/>
      <c r="AL238" s="60"/>
      <c r="AM238" s="115"/>
      <c r="AN238" s="196"/>
      <c r="AO238" s="117"/>
      <c r="AP238" s="196"/>
      <c r="AQ238" s="117"/>
      <c r="AR238" s="196"/>
      <c r="AS238" s="117"/>
      <c r="AT238" s="196"/>
      <c r="AU238" s="117"/>
      <c r="AV238" s="196"/>
      <c r="AW238" s="117"/>
      <c r="AX238" s="196"/>
      <c r="AY238" s="117"/>
      <c r="AZ238" s="196"/>
      <c r="BA238" s="117"/>
      <c r="BB238" s="196"/>
      <c r="BC238" s="117"/>
      <c r="BD238" s="196"/>
      <c r="BE238" s="117"/>
      <c r="BF238" s="196"/>
      <c r="BG238" s="117"/>
      <c r="BH238" s="196"/>
      <c r="BI238" s="117"/>
      <c r="BJ238" s="196"/>
      <c r="BK238" s="117"/>
      <c r="BL238" s="196"/>
      <c r="BM238" s="117"/>
      <c r="BN238" s="196"/>
      <c r="BO238" s="117"/>
      <c r="BP238" s="196"/>
      <c r="BQ238" s="117"/>
      <c r="BR238" s="196"/>
      <c r="BS238" s="117"/>
      <c r="BT238" s="196"/>
      <c r="BU238" s="117"/>
      <c r="BV238" s="196"/>
      <c r="BW238" s="117"/>
      <c r="BX238" s="196"/>
      <c r="BY238" s="117"/>
      <c r="BZ238" s="196"/>
      <c r="CA238" s="117"/>
      <c r="CB238" s="196"/>
      <c r="CC238" s="117"/>
      <c r="CD238" s="196"/>
      <c r="CE238" s="117"/>
      <c r="CF238" s="196"/>
      <c r="CG238" s="117"/>
      <c r="CH238" s="196"/>
      <c r="CI238" s="117"/>
      <c r="CJ238" s="196"/>
      <c r="CK238" s="117"/>
      <c r="CL238" s="196"/>
      <c r="CM238" s="117"/>
      <c r="CN238" s="196"/>
      <c r="CO238" s="117"/>
      <c r="CP238" s="196"/>
      <c r="CQ238" s="117"/>
      <c r="CR238" s="196"/>
      <c r="CS238" s="117"/>
      <c r="CT238" s="196"/>
      <c r="CU238" s="117"/>
      <c r="CV238" s="196"/>
      <c r="CW238" s="117"/>
      <c r="CX238" s="196"/>
      <c r="CY238" s="117"/>
      <c r="CZ238" s="196"/>
      <c r="DA238" s="117"/>
      <c r="DB238" s="196"/>
      <c r="DC238" s="117"/>
      <c r="DD238" s="196"/>
      <c r="DE238" s="117"/>
      <c r="DF238" s="196"/>
      <c r="DG238" s="117"/>
      <c r="DH238" s="196"/>
      <c r="DI238" s="117"/>
      <c r="DJ238" s="196"/>
      <c r="DK238" s="117"/>
      <c r="DL238" s="196"/>
      <c r="DM238" s="117"/>
      <c r="DN238" s="196"/>
      <c r="DO238" s="117"/>
      <c r="DP238" s="196"/>
      <c r="DQ238" s="117"/>
      <c r="DR238" s="196"/>
      <c r="DS238" s="117"/>
      <c r="DT238" s="196"/>
      <c r="DU238" s="117"/>
      <c r="DV238" s="196"/>
      <c r="DW238" s="117"/>
      <c r="DX238" s="196"/>
      <c r="DY238" s="117"/>
      <c r="DZ238" s="196"/>
      <c r="EA238" s="117"/>
      <c r="EB238" s="196"/>
      <c r="EC238" s="117"/>
      <c r="ED238" s="196"/>
      <c r="EE238" s="117"/>
      <c r="EF238" s="196"/>
      <c r="EG238" s="117"/>
      <c r="EH238" s="196"/>
      <c r="EI238" s="117"/>
      <c r="EL238" s="3" t="e">
        <f t="shared" si="39"/>
        <v>#N/A</v>
      </c>
      <c r="EM238" s="10" t="e">
        <f t="shared" si="40"/>
        <v>#N/A</v>
      </c>
      <c r="EO238" s="12">
        <f t="shared" si="37"/>
        <v>0</v>
      </c>
      <c r="EP238" s="10">
        <f t="shared" si="38"/>
        <v>0</v>
      </c>
    </row>
    <row r="239" spans="11:146" x14ac:dyDescent="0.25">
      <c r="K239" s="5">
        <f t="shared" si="41"/>
        <v>222</v>
      </c>
      <c r="L239" s="70"/>
      <c r="M239" s="114"/>
      <c r="N239" s="60"/>
      <c r="O239" s="115"/>
      <c r="P239" s="60">
        <f t="shared" si="42"/>
        <v>11.050000000000022</v>
      </c>
      <c r="Q239" s="115">
        <f t="shared" si="35"/>
        <v>2.9111600000106574</v>
      </c>
      <c r="R239" s="60">
        <f t="shared" si="43"/>
        <v>11.050000000000022</v>
      </c>
      <c r="S239" s="115">
        <f t="shared" si="36"/>
        <v>2.000000000013888</v>
      </c>
      <c r="T239" s="60"/>
      <c r="U239" s="115"/>
      <c r="V239" s="60"/>
      <c r="W239" s="115"/>
      <c r="X239" s="60"/>
      <c r="Y239" s="115"/>
      <c r="Z239" s="60"/>
      <c r="AA239" s="115"/>
      <c r="AB239" s="60"/>
      <c r="AC239" s="115"/>
      <c r="AD239" s="60"/>
      <c r="AE239" s="115"/>
      <c r="AF239" s="60"/>
      <c r="AG239" s="115"/>
      <c r="AH239" s="60"/>
      <c r="AI239" s="115"/>
      <c r="AJ239" s="60"/>
      <c r="AK239" s="115"/>
      <c r="AL239" s="60"/>
      <c r="AM239" s="115"/>
      <c r="AN239" s="196"/>
      <c r="AO239" s="117"/>
      <c r="AP239" s="196"/>
      <c r="AQ239" s="117"/>
      <c r="AR239" s="196"/>
      <c r="AS239" s="117"/>
      <c r="AT239" s="196"/>
      <c r="AU239" s="117"/>
      <c r="AV239" s="196"/>
      <c r="AW239" s="117"/>
      <c r="AX239" s="196"/>
      <c r="AY239" s="117"/>
      <c r="AZ239" s="196"/>
      <c r="BA239" s="117"/>
      <c r="BB239" s="196"/>
      <c r="BC239" s="117"/>
      <c r="BD239" s="196"/>
      <c r="BE239" s="117"/>
      <c r="BF239" s="196"/>
      <c r="BG239" s="117"/>
      <c r="BH239" s="196"/>
      <c r="BI239" s="117"/>
      <c r="BJ239" s="196"/>
      <c r="BK239" s="117"/>
      <c r="BL239" s="196"/>
      <c r="BM239" s="117"/>
      <c r="BN239" s="196"/>
      <c r="BO239" s="117"/>
      <c r="BP239" s="196"/>
      <c r="BQ239" s="117"/>
      <c r="BR239" s="196"/>
      <c r="BS239" s="117"/>
      <c r="BT239" s="196"/>
      <c r="BU239" s="117"/>
      <c r="BV239" s="196"/>
      <c r="BW239" s="117"/>
      <c r="BX239" s="196"/>
      <c r="BY239" s="117"/>
      <c r="BZ239" s="196"/>
      <c r="CA239" s="117"/>
      <c r="CB239" s="196"/>
      <c r="CC239" s="117"/>
      <c r="CD239" s="196"/>
      <c r="CE239" s="117"/>
      <c r="CF239" s="196"/>
      <c r="CG239" s="117"/>
      <c r="CH239" s="196"/>
      <c r="CI239" s="117"/>
      <c r="CJ239" s="196"/>
      <c r="CK239" s="117"/>
      <c r="CL239" s="196"/>
      <c r="CM239" s="117"/>
      <c r="CN239" s="196"/>
      <c r="CO239" s="117"/>
      <c r="CP239" s="196"/>
      <c r="CQ239" s="117"/>
      <c r="CR239" s="196"/>
      <c r="CS239" s="117"/>
      <c r="CT239" s="196"/>
      <c r="CU239" s="117"/>
      <c r="CV239" s="196"/>
      <c r="CW239" s="117"/>
      <c r="CX239" s="196"/>
      <c r="CY239" s="117"/>
      <c r="CZ239" s="196"/>
      <c r="DA239" s="117"/>
      <c r="DB239" s="196"/>
      <c r="DC239" s="117"/>
      <c r="DD239" s="196"/>
      <c r="DE239" s="117"/>
      <c r="DF239" s="196"/>
      <c r="DG239" s="117"/>
      <c r="DH239" s="196"/>
      <c r="DI239" s="117"/>
      <c r="DJ239" s="196"/>
      <c r="DK239" s="117"/>
      <c r="DL239" s="196"/>
      <c r="DM239" s="117"/>
      <c r="DN239" s="196"/>
      <c r="DO239" s="117"/>
      <c r="DP239" s="196"/>
      <c r="DQ239" s="117"/>
      <c r="DR239" s="196"/>
      <c r="DS239" s="117"/>
      <c r="DT239" s="196"/>
      <c r="DU239" s="117"/>
      <c r="DV239" s="196"/>
      <c r="DW239" s="117"/>
      <c r="DX239" s="196"/>
      <c r="DY239" s="117"/>
      <c r="DZ239" s="196"/>
      <c r="EA239" s="117"/>
      <c r="EB239" s="196"/>
      <c r="EC239" s="117"/>
      <c r="ED239" s="196"/>
      <c r="EE239" s="117"/>
      <c r="EF239" s="196"/>
      <c r="EG239" s="117"/>
      <c r="EH239" s="196"/>
      <c r="EI239" s="117"/>
      <c r="EL239" s="3" t="e">
        <f t="shared" si="39"/>
        <v>#N/A</v>
      </c>
      <c r="EM239" s="10" t="e">
        <f t="shared" si="40"/>
        <v>#N/A</v>
      </c>
      <c r="EO239" s="12">
        <f t="shared" si="37"/>
        <v>0</v>
      </c>
      <c r="EP239" s="10">
        <f t="shared" si="38"/>
        <v>0</v>
      </c>
    </row>
    <row r="240" spans="11:146" x14ac:dyDescent="0.25">
      <c r="K240" s="5">
        <f t="shared" si="41"/>
        <v>223</v>
      </c>
      <c r="L240" s="70"/>
      <c r="M240" s="114"/>
      <c r="N240" s="60"/>
      <c r="O240" s="115"/>
      <c r="P240" s="60">
        <f t="shared" si="42"/>
        <v>11.100000000000023</v>
      </c>
      <c r="Q240" s="115">
        <f t="shared" si="35"/>
        <v>2.9111600000106574</v>
      </c>
      <c r="R240" s="60">
        <f t="shared" si="43"/>
        <v>11.100000000000023</v>
      </c>
      <c r="S240" s="115">
        <f t="shared" si="36"/>
        <v>2.000000000013888</v>
      </c>
      <c r="T240" s="60"/>
      <c r="U240" s="115"/>
      <c r="V240" s="60"/>
      <c r="W240" s="115"/>
      <c r="X240" s="60"/>
      <c r="Y240" s="115"/>
      <c r="Z240" s="60"/>
      <c r="AA240" s="115"/>
      <c r="AB240" s="60"/>
      <c r="AC240" s="115"/>
      <c r="AD240" s="60"/>
      <c r="AE240" s="115"/>
      <c r="AF240" s="60"/>
      <c r="AG240" s="115"/>
      <c r="AH240" s="60"/>
      <c r="AI240" s="115"/>
      <c r="AJ240" s="60"/>
      <c r="AK240" s="115"/>
      <c r="AL240" s="60"/>
      <c r="AM240" s="115"/>
      <c r="AN240" s="196"/>
      <c r="AO240" s="117"/>
      <c r="AP240" s="196"/>
      <c r="AQ240" s="117"/>
      <c r="AR240" s="196"/>
      <c r="AS240" s="117"/>
      <c r="AT240" s="196"/>
      <c r="AU240" s="117"/>
      <c r="AV240" s="196"/>
      <c r="AW240" s="117"/>
      <c r="AX240" s="196"/>
      <c r="AY240" s="117"/>
      <c r="AZ240" s="196"/>
      <c r="BA240" s="117"/>
      <c r="BB240" s="196"/>
      <c r="BC240" s="117"/>
      <c r="BD240" s="196"/>
      <c r="BE240" s="117"/>
      <c r="BF240" s="196"/>
      <c r="BG240" s="117"/>
      <c r="BH240" s="196"/>
      <c r="BI240" s="117"/>
      <c r="BJ240" s="196"/>
      <c r="BK240" s="117"/>
      <c r="BL240" s="196"/>
      <c r="BM240" s="117"/>
      <c r="BN240" s="196"/>
      <c r="BO240" s="117"/>
      <c r="BP240" s="196"/>
      <c r="BQ240" s="117"/>
      <c r="BR240" s="196"/>
      <c r="BS240" s="117"/>
      <c r="BT240" s="196"/>
      <c r="BU240" s="117"/>
      <c r="BV240" s="196"/>
      <c r="BW240" s="117"/>
      <c r="BX240" s="196"/>
      <c r="BY240" s="117"/>
      <c r="BZ240" s="196"/>
      <c r="CA240" s="117"/>
      <c r="CB240" s="196"/>
      <c r="CC240" s="117"/>
      <c r="CD240" s="196"/>
      <c r="CE240" s="117"/>
      <c r="CF240" s="196"/>
      <c r="CG240" s="117"/>
      <c r="CH240" s="196"/>
      <c r="CI240" s="117"/>
      <c r="CJ240" s="196"/>
      <c r="CK240" s="117"/>
      <c r="CL240" s="196"/>
      <c r="CM240" s="117"/>
      <c r="CN240" s="196"/>
      <c r="CO240" s="117"/>
      <c r="CP240" s="196"/>
      <c r="CQ240" s="117"/>
      <c r="CR240" s="196"/>
      <c r="CS240" s="117"/>
      <c r="CT240" s="196"/>
      <c r="CU240" s="117"/>
      <c r="CV240" s="196"/>
      <c r="CW240" s="117"/>
      <c r="CX240" s="196"/>
      <c r="CY240" s="117"/>
      <c r="CZ240" s="196"/>
      <c r="DA240" s="117"/>
      <c r="DB240" s="196"/>
      <c r="DC240" s="117"/>
      <c r="DD240" s="196"/>
      <c r="DE240" s="117"/>
      <c r="DF240" s="196"/>
      <c r="DG240" s="117"/>
      <c r="DH240" s="196"/>
      <c r="DI240" s="117"/>
      <c r="DJ240" s="196"/>
      <c r="DK240" s="117"/>
      <c r="DL240" s="196"/>
      <c r="DM240" s="117"/>
      <c r="DN240" s="196"/>
      <c r="DO240" s="117"/>
      <c r="DP240" s="196"/>
      <c r="DQ240" s="117"/>
      <c r="DR240" s="196"/>
      <c r="DS240" s="117"/>
      <c r="DT240" s="196"/>
      <c r="DU240" s="117"/>
      <c r="DV240" s="196"/>
      <c r="DW240" s="117"/>
      <c r="DX240" s="196"/>
      <c r="DY240" s="117"/>
      <c r="DZ240" s="196"/>
      <c r="EA240" s="117"/>
      <c r="EB240" s="196"/>
      <c r="EC240" s="117"/>
      <c r="ED240" s="196"/>
      <c r="EE240" s="117"/>
      <c r="EF240" s="196"/>
      <c r="EG240" s="117"/>
      <c r="EH240" s="196"/>
      <c r="EI240" s="117"/>
      <c r="EL240" s="3" t="e">
        <f t="shared" si="39"/>
        <v>#N/A</v>
      </c>
      <c r="EM240" s="10" t="e">
        <f t="shared" si="40"/>
        <v>#N/A</v>
      </c>
      <c r="EO240" s="12">
        <f t="shared" si="37"/>
        <v>0</v>
      </c>
      <c r="EP240" s="10">
        <f t="shared" si="38"/>
        <v>0</v>
      </c>
    </row>
    <row r="241" spans="11:146" x14ac:dyDescent="0.25">
      <c r="K241" s="5">
        <f t="shared" si="41"/>
        <v>224</v>
      </c>
      <c r="L241" s="70"/>
      <c r="M241" s="114"/>
      <c r="N241" s="60"/>
      <c r="O241" s="115"/>
      <c r="P241" s="60">
        <f t="shared" si="42"/>
        <v>11.150000000000023</v>
      </c>
      <c r="Q241" s="115">
        <f t="shared" si="35"/>
        <v>2.9111600000106574</v>
      </c>
      <c r="R241" s="60">
        <f t="shared" si="43"/>
        <v>11.150000000000023</v>
      </c>
      <c r="S241" s="115">
        <f t="shared" si="36"/>
        <v>2.000000000013888</v>
      </c>
      <c r="T241" s="60"/>
      <c r="U241" s="115"/>
      <c r="V241" s="60"/>
      <c r="W241" s="115"/>
      <c r="X241" s="60"/>
      <c r="Y241" s="115"/>
      <c r="Z241" s="60"/>
      <c r="AA241" s="115"/>
      <c r="AB241" s="60"/>
      <c r="AC241" s="115"/>
      <c r="AD241" s="60"/>
      <c r="AE241" s="115"/>
      <c r="AF241" s="60"/>
      <c r="AG241" s="115"/>
      <c r="AH241" s="60"/>
      <c r="AI241" s="115"/>
      <c r="AJ241" s="60"/>
      <c r="AK241" s="115"/>
      <c r="AL241" s="60"/>
      <c r="AM241" s="115"/>
      <c r="AN241" s="196"/>
      <c r="AO241" s="117"/>
      <c r="AP241" s="196"/>
      <c r="AQ241" s="117"/>
      <c r="AR241" s="196"/>
      <c r="AS241" s="117"/>
      <c r="AT241" s="196"/>
      <c r="AU241" s="117"/>
      <c r="AV241" s="196"/>
      <c r="AW241" s="117"/>
      <c r="AX241" s="196"/>
      <c r="AY241" s="117"/>
      <c r="AZ241" s="196"/>
      <c r="BA241" s="117"/>
      <c r="BB241" s="196"/>
      <c r="BC241" s="117"/>
      <c r="BD241" s="196"/>
      <c r="BE241" s="117"/>
      <c r="BF241" s="196"/>
      <c r="BG241" s="117"/>
      <c r="BH241" s="196"/>
      <c r="BI241" s="117"/>
      <c r="BJ241" s="196"/>
      <c r="BK241" s="117"/>
      <c r="BL241" s="196"/>
      <c r="BM241" s="117"/>
      <c r="BN241" s="196"/>
      <c r="BO241" s="117"/>
      <c r="BP241" s="196"/>
      <c r="BQ241" s="117"/>
      <c r="BR241" s="196"/>
      <c r="BS241" s="117"/>
      <c r="BT241" s="196"/>
      <c r="BU241" s="117"/>
      <c r="BV241" s="196"/>
      <c r="BW241" s="117"/>
      <c r="BX241" s="196"/>
      <c r="BY241" s="117"/>
      <c r="BZ241" s="196"/>
      <c r="CA241" s="117"/>
      <c r="CB241" s="196"/>
      <c r="CC241" s="117"/>
      <c r="CD241" s="196"/>
      <c r="CE241" s="117"/>
      <c r="CF241" s="196"/>
      <c r="CG241" s="117"/>
      <c r="CH241" s="196"/>
      <c r="CI241" s="117"/>
      <c r="CJ241" s="196"/>
      <c r="CK241" s="117"/>
      <c r="CL241" s="196"/>
      <c r="CM241" s="117"/>
      <c r="CN241" s="196"/>
      <c r="CO241" s="117"/>
      <c r="CP241" s="196"/>
      <c r="CQ241" s="117"/>
      <c r="CR241" s="196"/>
      <c r="CS241" s="117"/>
      <c r="CT241" s="196"/>
      <c r="CU241" s="117"/>
      <c r="CV241" s="196"/>
      <c r="CW241" s="117"/>
      <c r="CX241" s="196"/>
      <c r="CY241" s="117"/>
      <c r="CZ241" s="196"/>
      <c r="DA241" s="117"/>
      <c r="DB241" s="196"/>
      <c r="DC241" s="117"/>
      <c r="DD241" s="196"/>
      <c r="DE241" s="117"/>
      <c r="DF241" s="196"/>
      <c r="DG241" s="117"/>
      <c r="DH241" s="196"/>
      <c r="DI241" s="117"/>
      <c r="DJ241" s="196"/>
      <c r="DK241" s="117"/>
      <c r="DL241" s="196"/>
      <c r="DM241" s="117"/>
      <c r="DN241" s="196"/>
      <c r="DO241" s="117"/>
      <c r="DP241" s="196"/>
      <c r="DQ241" s="117"/>
      <c r="DR241" s="196"/>
      <c r="DS241" s="117"/>
      <c r="DT241" s="196"/>
      <c r="DU241" s="117"/>
      <c r="DV241" s="196"/>
      <c r="DW241" s="117"/>
      <c r="DX241" s="196"/>
      <c r="DY241" s="117"/>
      <c r="DZ241" s="196"/>
      <c r="EA241" s="117"/>
      <c r="EB241" s="196"/>
      <c r="EC241" s="117"/>
      <c r="ED241" s="196"/>
      <c r="EE241" s="117"/>
      <c r="EF241" s="196"/>
      <c r="EG241" s="117"/>
      <c r="EH241" s="196"/>
      <c r="EI241" s="117"/>
      <c r="EL241" s="3" t="e">
        <f t="shared" si="39"/>
        <v>#N/A</v>
      </c>
      <c r="EM241" s="10" t="e">
        <f t="shared" si="40"/>
        <v>#N/A</v>
      </c>
      <c r="EO241" s="12">
        <f t="shared" si="37"/>
        <v>0</v>
      </c>
      <c r="EP241" s="10">
        <f t="shared" si="38"/>
        <v>0</v>
      </c>
    </row>
    <row r="242" spans="11:146" x14ac:dyDescent="0.25">
      <c r="K242" s="5">
        <f t="shared" si="41"/>
        <v>225</v>
      </c>
      <c r="L242" s="70"/>
      <c r="M242" s="114"/>
      <c r="N242" s="60"/>
      <c r="O242" s="115"/>
      <c r="P242" s="60">
        <f t="shared" si="42"/>
        <v>11.200000000000024</v>
      </c>
      <c r="Q242" s="115">
        <f t="shared" si="35"/>
        <v>2.9111600000106574</v>
      </c>
      <c r="R242" s="60">
        <f t="shared" si="43"/>
        <v>11.200000000000024</v>
      </c>
      <c r="S242" s="115">
        <f t="shared" si="36"/>
        <v>2.000000000013888</v>
      </c>
      <c r="T242" s="60"/>
      <c r="U242" s="115"/>
      <c r="V242" s="60"/>
      <c r="W242" s="115"/>
      <c r="X242" s="60"/>
      <c r="Y242" s="115"/>
      <c r="Z242" s="60"/>
      <c r="AA242" s="115"/>
      <c r="AB242" s="60"/>
      <c r="AC242" s="115"/>
      <c r="AD242" s="60"/>
      <c r="AE242" s="115"/>
      <c r="AF242" s="60"/>
      <c r="AG242" s="115"/>
      <c r="AH242" s="60"/>
      <c r="AI242" s="115"/>
      <c r="AJ242" s="60"/>
      <c r="AK242" s="115"/>
      <c r="AL242" s="60"/>
      <c r="AM242" s="115"/>
      <c r="AN242" s="196"/>
      <c r="AO242" s="117"/>
      <c r="AP242" s="196"/>
      <c r="AQ242" s="117"/>
      <c r="AR242" s="196"/>
      <c r="AS242" s="117"/>
      <c r="AT242" s="196"/>
      <c r="AU242" s="117"/>
      <c r="AV242" s="196"/>
      <c r="AW242" s="117"/>
      <c r="AX242" s="196"/>
      <c r="AY242" s="117"/>
      <c r="AZ242" s="196"/>
      <c r="BA242" s="117"/>
      <c r="BB242" s="196"/>
      <c r="BC242" s="117"/>
      <c r="BD242" s="196"/>
      <c r="BE242" s="117"/>
      <c r="BF242" s="196"/>
      <c r="BG242" s="117"/>
      <c r="BH242" s="196"/>
      <c r="BI242" s="117"/>
      <c r="BJ242" s="196"/>
      <c r="BK242" s="117"/>
      <c r="BL242" s="196"/>
      <c r="BM242" s="117"/>
      <c r="BN242" s="196"/>
      <c r="BO242" s="117"/>
      <c r="BP242" s="196"/>
      <c r="BQ242" s="117"/>
      <c r="BR242" s="196"/>
      <c r="BS242" s="117"/>
      <c r="BT242" s="196"/>
      <c r="BU242" s="117"/>
      <c r="BV242" s="196"/>
      <c r="BW242" s="117"/>
      <c r="BX242" s="196"/>
      <c r="BY242" s="117"/>
      <c r="BZ242" s="196"/>
      <c r="CA242" s="117"/>
      <c r="CB242" s="196"/>
      <c r="CC242" s="117"/>
      <c r="CD242" s="196"/>
      <c r="CE242" s="117"/>
      <c r="CF242" s="196"/>
      <c r="CG242" s="117"/>
      <c r="CH242" s="196"/>
      <c r="CI242" s="117"/>
      <c r="CJ242" s="196"/>
      <c r="CK242" s="117"/>
      <c r="CL242" s="196"/>
      <c r="CM242" s="117"/>
      <c r="CN242" s="196"/>
      <c r="CO242" s="117"/>
      <c r="CP242" s="196"/>
      <c r="CQ242" s="117"/>
      <c r="CR242" s="196"/>
      <c r="CS242" s="117"/>
      <c r="CT242" s="196"/>
      <c r="CU242" s="117"/>
      <c r="CV242" s="196"/>
      <c r="CW242" s="117"/>
      <c r="CX242" s="196"/>
      <c r="CY242" s="117"/>
      <c r="CZ242" s="196"/>
      <c r="DA242" s="117"/>
      <c r="DB242" s="196"/>
      <c r="DC242" s="117"/>
      <c r="DD242" s="196"/>
      <c r="DE242" s="117"/>
      <c r="DF242" s="196"/>
      <c r="DG242" s="117"/>
      <c r="DH242" s="196"/>
      <c r="DI242" s="117"/>
      <c r="DJ242" s="196"/>
      <c r="DK242" s="117"/>
      <c r="DL242" s="196"/>
      <c r="DM242" s="117"/>
      <c r="DN242" s="196"/>
      <c r="DO242" s="117"/>
      <c r="DP242" s="196"/>
      <c r="DQ242" s="117"/>
      <c r="DR242" s="196"/>
      <c r="DS242" s="117"/>
      <c r="DT242" s="196"/>
      <c r="DU242" s="117"/>
      <c r="DV242" s="196"/>
      <c r="DW242" s="117"/>
      <c r="DX242" s="196"/>
      <c r="DY242" s="117"/>
      <c r="DZ242" s="196"/>
      <c r="EA242" s="117"/>
      <c r="EB242" s="196"/>
      <c r="EC242" s="117"/>
      <c r="ED242" s="196"/>
      <c r="EE242" s="117"/>
      <c r="EF242" s="196"/>
      <c r="EG242" s="117"/>
      <c r="EH242" s="196"/>
      <c r="EI242" s="117"/>
      <c r="EL242" s="3" t="e">
        <f t="shared" si="39"/>
        <v>#N/A</v>
      </c>
      <c r="EM242" s="10" t="e">
        <f t="shared" si="40"/>
        <v>#N/A</v>
      </c>
      <c r="EO242" s="12">
        <f t="shared" si="37"/>
        <v>0</v>
      </c>
      <c r="EP242" s="10">
        <f t="shared" si="38"/>
        <v>0</v>
      </c>
    </row>
    <row r="243" spans="11:146" x14ac:dyDescent="0.25">
      <c r="K243" s="5">
        <f t="shared" si="41"/>
        <v>226</v>
      </c>
      <c r="L243" s="70"/>
      <c r="M243" s="114"/>
      <c r="N243" s="60"/>
      <c r="O243" s="115"/>
      <c r="P243" s="60">
        <f t="shared" si="42"/>
        <v>11.250000000000025</v>
      </c>
      <c r="Q243" s="115">
        <f t="shared" si="35"/>
        <v>2.9111600000106574</v>
      </c>
      <c r="R243" s="60">
        <f t="shared" si="43"/>
        <v>11.250000000000025</v>
      </c>
      <c r="S243" s="115">
        <f t="shared" si="36"/>
        <v>2.000000000013888</v>
      </c>
      <c r="T243" s="60"/>
      <c r="U243" s="115"/>
      <c r="V243" s="60"/>
      <c r="W243" s="115"/>
      <c r="X243" s="60"/>
      <c r="Y243" s="115"/>
      <c r="Z243" s="60"/>
      <c r="AA243" s="115"/>
      <c r="AB243" s="60"/>
      <c r="AC243" s="115"/>
      <c r="AD243" s="60"/>
      <c r="AE243" s="115"/>
      <c r="AF243" s="60"/>
      <c r="AG243" s="115"/>
      <c r="AH243" s="60"/>
      <c r="AI243" s="115"/>
      <c r="AJ243" s="60"/>
      <c r="AK243" s="115"/>
      <c r="AL243" s="60"/>
      <c r="AM243" s="115"/>
      <c r="AN243" s="196"/>
      <c r="AO243" s="117"/>
      <c r="AP243" s="196"/>
      <c r="AQ243" s="117"/>
      <c r="AR243" s="196"/>
      <c r="AS243" s="117"/>
      <c r="AT243" s="196"/>
      <c r="AU243" s="117"/>
      <c r="AV243" s="196"/>
      <c r="AW243" s="117"/>
      <c r="AX243" s="196"/>
      <c r="AY243" s="117"/>
      <c r="AZ243" s="196"/>
      <c r="BA243" s="117"/>
      <c r="BB243" s="196"/>
      <c r="BC243" s="117"/>
      <c r="BD243" s="196"/>
      <c r="BE243" s="117"/>
      <c r="BF243" s="196"/>
      <c r="BG243" s="117"/>
      <c r="BH243" s="196"/>
      <c r="BI243" s="117"/>
      <c r="BJ243" s="196"/>
      <c r="BK243" s="117"/>
      <c r="BL243" s="196"/>
      <c r="BM243" s="117"/>
      <c r="BN243" s="196"/>
      <c r="BO243" s="117"/>
      <c r="BP243" s="196"/>
      <c r="BQ243" s="117"/>
      <c r="BR243" s="196"/>
      <c r="BS243" s="117"/>
      <c r="BT243" s="196"/>
      <c r="BU243" s="117"/>
      <c r="BV243" s="196"/>
      <c r="BW243" s="117"/>
      <c r="BX243" s="196"/>
      <c r="BY243" s="117"/>
      <c r="BZ243" s="196"/>
      <c r="CA243" s="117"/>
      <c r="CB243" s="196"/>
      <c r="CC243" s="117"/>
      <c r="CD243" s="196"/>
      <c r="CE243" s="117"/>
      <c r="CF243" s="196"/>
      <c r="CG243" s="117"/>
      <c r="CH243" s="196"/>
      <c r="CI243" s="117"/>
      <c r="CJ243" s="196"/>
      <c r="CK243" s="117"/>
      <c r="CL243" s="196"/>
      <c r="CM243" s="117"/>
      <c r="CN243" s="196"/>
      <c r="CO243" s="117"/>
      <c r="CP243" s="196"/>
      <c r="CQ243" s="117"/>
      <c r="CR243" s="196"/>
      <c r="CS243" s="117"/>
      <c r="CT243" s="196"/>
      <c r="CU243" s="117"/>
      <c r="CV243" s="196"/>
      <c r="CW243" s="117"/>
      <c r="CX243" s="196"/>
      <c r="CY243" s="117"/>
      <c r="CZ243" s="196"/>
      <c r="DA243" s="117"/>
      <c r="DB243" s="196"/>
      <c r="DC243" s="117"/>
      <c r="DD243" s="196"/>
      <c r="DE243" s="117"/>
      <c r="DF243" s="196"/>
      <c r="DG243" s="117"/>
      <c r="DH243" s="196"/>
      <c r="DI243" s="117"/>
      <c r="DJ243" s="196"/>
      <c r="DK243" s="117"/>
      <c r="DL243" s="196"/>
      <c r="DM243" s="117"/>
      <c r="DN243" s="196"/>
      <c r="DO243" s="117"/>
      <c r="DP243" s="196"/>
      <c r="DQ243" s="117"/>
      <c r="DR243" s="196"/>
      <c r="DS243" s="117"/>
      <c r="DT243" s="196"/>
      <c r="DU243" s="117"/>
      <c r="DV243" s="196"/>
      <c r="DW243" s="117"/>
      <c r="DX243" s="196"/>
      <c r="DY243" s="117"/>
      <c r="DZ243" s="196"/>
      <c r="EA243" s="117"/>
      <c r="EB243" s="196"/>
      <c r="EC243" s="117"/>
      <c r="ED243" s="196"/>
      <c r="EE243" s="117"/>
      <c r="EF243" s="196"/>
      <c r="EG243" s="117"/>
      <c r="EH243" s="196"/>
      <c r="EI243" s="117"/>
      <c r="EL243" s="3" t="e">
        <f t="shared" si="39"/>
        <v>#N/A</v>
      </c>
      <c r="EM243" s="10" t="e">
        <f t="shared" si="40"/>
        <v>#N/A</v>
      </c>
      <c r="EO243" s="12">
        <f t="shared" si="37"/>
        <v>0</v>
      </c>
      <c r="EP243" s="10">
        <f t="shared" si="38"/>
        <v>0</v>
      </c>
    </row>
    <row r="244" spans="11:146" x14ac:dyDescent="0.25">
      <c r="K244" s="5">
        <f t="shared" si="41"/>
        <v>227</v>
      </c>
      <c r="L244" s="70"/>
      <c r="M244" s="114"/>
      <c r="N244" s="60"/>
      <c r="O244" s="115"/>
      <c r="P244" s="60">
        <f t="shared" si="42"/>
        <v>11.300000000000026</v>
      </c>
      <c r="Q244" s="115">
        <f t="shared" si="35"/>
        <v>2.9111600000106574</v>
      </c>
      <c r="R244" s="60">
        <f t="shared" si="43"/>
        <v>11.300000000000026</v>
      </c>
      <c r="S244" s="115">
        <f t="shared" si="36"/>
        <v>2.000000000013888</v>
      </c>
      <c r="T244" s="60"/>
      <c r="U244" s="115"/>
      <c r="V244" s="60"/>
      <c r="W244" s="115"/>
      <c r="X244" s="60"/>
      <c r="Y244" s="115"/>
      <c r="Z244" s="60"/>
      <c r="AA244" s="115"/>
      <c r="AB244" s="60"/>
      <c r="AC244" s="115"/>
      <c r="AD244" s="60"/>
      <c r="AE244" s="115"/>
      <c r="AF244" s="60"/>
      <c r="AG244" s="115"/>
      <c r="AH244" s="60"/>
      <c r="AI244" s="115"/>
      <c r="AJ244" s="60"/>
      <c r="AK244" s="115"/>
      <c r="AL244" s="60"/>
      <c r="AM244" s="115"/>
      <c r="AN244" s="196"/>
      <c r="AO244" s="117"/>
      <c r="AP244" s="196"/>
      <c r="AQ244" s="117"/>
      <c r="AR244" s="196"/>
      <c r="AS244" s="117"/>
      <c r="AT244" s="196"/>
      <c r="AU244" s="117"/>
      <c r="AV244" s="196"/>
      <c r="AW244" s="117"/>
      <c r="AX244" s="196"/>
      <c r="AY244" s="117"/>
      <c r="AZ244" s="196"/>
      <c r="BA244" s="117"/>
      <c r="BB244" s="196"/>
      <c r="BC244" s="117"/>
      <c r="BD244" s="196"/>
      <c r="BE244" s="117"/>
      <c r="BF244" s="196"/>
      <c r="BG244" s="117"/>
      <c r="BH244" s="196"/>
      <c r="BI244" s="117"/>
      <c r="BJ244" s="196"/>
      <c r="BK244" s="117"/>
      <c r="BL244" s="196"/>
      <c r="BM244" s="117"/>
      <c r="BN244" s="196"/>
      <c r="BO244" s="117"/>
      <c r="BP244" s="196"/>
      <c r="BQ244" s="117"/>
      <c r="BR244" s="196"/>
      <c r="BS244" s="117"/>
      <c r="BT244" s="196"/>
      <c r="BU244" s="117"/>
      <c r="BV244" s="196"/>
      <c r="BW244" s="117"/>
      <c r="BX244" s="196"/>
      <c r="BY244" s="117"/>
      <c r="BZ244" s="196"/>
      <c r="CA244" s="117"/>
      <c r="CB244" s="196"/>
      <c r="CC244" s="117"/>
      <c r="CD244" s="196"/>
      <c r="CE244" s="117"/>
      <c r="CF244" s="196"/>
      <c r="CG244" s="117"/>
      <c r="CH244" s="196"/>
      <c r="CI244" s="117"/>
      <c r="CJ244" s="196"/>
      <c r="CK244" s="117"/>
      <c r="CL244" s="196"/>
      <c r="CM244" s="117"/>
      <c r="CN244" s="196"/>
      <c r="CO244" s="117"/>
      <c r="CP244" s="196"/>
      <c r="CQ244" s="117"/>
      <c r="CR244" s="196"/>
      <c r="CS244" s="117"/>
      <c r="CT244" s="196"/>
      <c r="CU244" s="117"/>
      <c r="CV244" s="196"/>
      <c r="CW244" s="117"/>
      <c r="CX244" s="196"/>
      <c r="CY244" s="117"/>
      <c r="CZ244" s="196"/>
      <c r="DA244" s="117"/>
      <c r="DB244" s="196"/>
      <c r="DC244" s="117"/>
      <c r="DD244" s="196"/>
      <c r="DE244" s="117"/>
      <c r="DF244" s="196"/>
      <c r="DG244" s="117"/>
      <c r="DH244" s="196"/>
      <c r="DI244" s="117"/>
      <c r="DJ244" s="196"/>
      <c r="DK244" s="117"/>
      <c r="DL244" s="196"/>
      <c r="DM244" s="117"/>
      <c r="DN244" s="196"/>
      <c r="DO244" s="117"/>
      <c r="DP244" s="196"/>
      <c r="DQ244" s="117"/>
      <c r="DR244" s="196"/>
      <c r="DS244" s="117"/>
      <c r="DT244" s="196"/>
      <c r="DU244" s="117"/>
      <c r="DV244" s="196"/>
      <c r="DW244" s="117"/>
      <c r="DX244" s="196"/>
      <c r="DY244" s="117"/>
      <c r="DZ244" s="196"/>
      <c r="EA244" s="117"/>
      <c r="EB244" s="196"/>
      <c r="EC244" s="117"/>
      <c r="ED244" s="196"/>
      <c r="EE244" s="117"/>
      <c r="EF244" s="196"/>
      <c r="EG244" s="117"/>
      <c r="EH244" s="196"/>
      <c r="EI244" s="117"/>
      <c r="EL244" s="3" t="e">
        <f t="shared" si="39"/>
        <v>#N/A</v>
      </c>
      <c r="EM244" s="10" t="e">
        <f t="shared" si="40"/>
        <v>#N/A</v>
      </c>
      <c r="EO244" s="12">
        <f t="shared" si="37"/>
        <v>0</v>
      </c>
      <c r="EP244" s="10">
        <f t="shared" si="38"/>
        <v>0</v>
      </c>
    </row>
    <row r="245" spans="11:146" x14ac:dyDescent="0.25">
      <c r="K245" s="5">
        <f t="shared" si="41"/>
        <v>228</v>
      </c>
      <c r="L245" s="70"/>
      <c r="M245" s="114"/>
      <c r="N245" s="60"/>
      <c r="O245" s="115"/>
      <c r="P245" s="60">
        <f t="shared" si="42"/>
        <v>11.350000000000026</v>
      </c>
      <c r="Q245" s="115">
        <f t="shared" si="35"/>
        <v>2.9111600000106574</v>
      </c>
      <c r="R245" s="60">
        <f t="shared" si="43"/>
        <v>11.350000000000026</v>
      </c>
      <c r="S245" s="115">
        <f t="shared" si="36"/>
        <v>2.000000000013888</v>
      </c>
      <c r="T245" s="60"/>
      <c r="U245" s="115"/>
      <c r="V245" s="60"/>
      <c r="W245" s="115"/>
      <c r="X245" s="60"/>
      <c r="Y245" s="115"/>
      <c r="Z245" s="60"/>
      <c r="AA245" s="115"/>
      <c r="AB245" s="60"/>
      <c r="AC245" s="115"/>
      <c r="AD245" s="60"/>
      <c r="AE245" s="115"/>
      <c r="AF245" s="60"/>
      <c r="AG245" s="115"/>
      <c r="AH245" s="60"/>
      <c r="AI245" s="115"/>
      <c r="AJ245" s="60"/>
      <c r="AK245" s="115"/>
      <c r="AL245" s="60"/>
      <c r="AM245" s="115"/>
      <c r="AN245" s="196"/>
      <c r="AO245" s="117"/>
      <c r="AP245" s="196"/>
      <c r="AQ245" s="117"/>
      <c r="AR245" s="196"/>
      <c r="AS245" s="117"/>
      <c r="AT245" s="196"/>
      <c r="AU245" s="117"/>
      <c r="AV245" s="196"/>
      <c r="AW245" s="117"/>
      <c r="AX245" s="196"/>
      <c r="AY245" s="117"/>
      <c r="AZ245" s="196"/>
      <c r="BA245" s="117"/>
      <c r="BB245" s="196"/>
      <c r="BC245" s="117"/>
      <c r="BD245" s="196"/>
      <c r="BE245" s="117"/>
      <c r="BF245" s="196"/>
      <c r="BG245" s="117"/>
      <c r="BH245" s="196"/>
      <c r="BI245" s="117"/>
      <c r="BJ245" s="196"/>
      <c r="BK245" s="117"/>
      <c r="BL245" s="196"/>
      <c r="BM245" s="117"/>
      <c r="BN245" s="196"/>
      <c r="BO245" s="117"/>
      <c r="BP245" s="196"/>
      <c r="BQ245" s="117"/>
      <c r="BR245" s="196"/>
      <c r="BS245" s="117"/>
      <c r="BT245" s="196"/>
      <c r="BU245" s="117"/>
      <c r="BV245" s="196"/>
      <c r="BW245" s="117"/>
      <c r="BX245" s="196"/>
      <c r="BY245" s="117"/>
      <c r="BZ245" s="196"/>
      <c r="CA245" s="117"/>
      <c r="CB245" s="196"/>
      <c r="CC245" s="117"/>
      <c r="CD245" s="196"/>
      <c r="CE245" s="117"/>
      <c r="CF245" s="196"/>
      <c r="CG245" s="117"/>
      <c r="CH245" s="196"/>
      <c r="CI245" s="117"/>
      <c r="CJ245" s="196"/>
      <c r="CK245" s="117"/>
      <c r="CL245" s="196"/>
      <c r="CM245" s="117"/>
      <c r="CN245" s="196"/>
      <c r="CO245" s="117"/>
      <c r="CP245" s="196"/>
      <c r="CQ245" s="117"/>
      <c r="CR245" s="196"/>
      <c r="CS245" s="117"/>
      <c r="CT245" s="196"/>
      <c r="CU245" s="117"/>
      <c r="CV245" s="196"/>
      <c r="CW245" s="117"/>
      <c r="CX245" s="196"/>
      <c r="CY245" s="117"/>
      <c r="CZ245" s="196"/>
      <c r="DA245" s="117"/>
      <c r="DB245" s="196"/>
      <c r="DC245" s="117"/>
      <c r="DD245" s="196"/>
      <c r="DE245" s="117"/>
      <c r="DF245" s="196"/>
      <c r="DG245" s="117"/>
      <c r="DH245" s="196"/>
      <c r="DI245" s="117"/>
      <c r="DJ245" s="196"/>
      <c r="DK245" s="117"/>
      <c r="DL245" s="196"/>
      <c r="DM245" s="117"/>
      <c r="DN245" s="196"/>
      <c r="DO245" s="117"/>
      <c r="DP245" s="196"/>
      <c r="DQ245" s="117"/>
      <c r="DR245" s="196"/>
      <c r="DS245" s="117"/>
      <c r="DT245" s="196"/>
      <c r="DU245" s="117"/>
      <c r="DV245" s="196"/>
      <c r="DW245" s="117"/>
      <c r="DX245" s="196"/>
      <c r="DY245" s="117"/>
      <c r="DZ245" s="196"/>
      <c r="EA245" s="117"/>
      <c r="EB245" s="196"/>
      <c r="EC245" s="117"/>
      <c r="ED245" s="196"/>
      <c r="EE245" s="117"/>
      <c r="EF245" s="196"/>
      <c r="EG245" s="117"/>
      <c r="EH245" s="196"/>
      <c r="EI245" s="117"/>
      <c r="EL245" s="3" t="e">
        <f t="shared" si="39"/>
        <v>#N/A</v>
      </c>
      <c r="EM245" s="10" t="e">
        <f t="shared" si="40"/>
        <v>#N/A</v>
      </c>
      <c r="EO245" s="12">
        <f t="shared" si="37"/>
        <v>0</v>
      </c>
      <c r="EP245" s="10">
        <f t="shared" si="38"/>
        <v>0</v>
      </c>
    </row>
    <row r="246" spans="11:146" x14ac:dyDescent="0.25">
      <c r="K246" s="5">
        <f t="shared" si="41"/>
        <v>229</v>
      </c>
      <c r="L246" s="70"/>
      <c r="M246" s="114"/>
      <c r="N246" s="60"/>
      <c r="O246" s="115"/>
      <c r="P246" s="60">
        <f t="shared" si="42"/>
        <v>11.400000000000027</v>
      </c>
      <c r="Q246" s="115">
        <f t="shared" si="35"/>
        <v>2.9111600000106574</v>
      </c>
      <c r="R246" s="60">
        <f t="shared" si="43"/>
        <v>11.400000000000027</v>
      </c>
      <c r="S246" s="115">
        <f t="shared" si="36"/>
        <v>2.000000000013888</v>
      </c>
      <c r="T246" s="60"/>
      <c r="U246" s="115"/>
      <c r="V246" s="60"/>
      <c r="W246" s="115"/>
      <c r="X246" s="60"/>
      <c r="Y246" s="115"/>
      <c r="Z246" s="60"/>
      <c r="AA246" s="115"/>
      <c r="AB246" s="60"/>
      <c r="AC246" s="115"/>
      <c r="AD246" s="60"/>
      <c r="AE246" s="115"/>
      <c r="AF246" s="60"/>
      <c r="AG246" s="115"/>
      <c r="AH246" s="60"/>
      <c r="AI246" s="115"/>
      <c r="AJ246" s="60"/>
      <c r="AK246" s="115"/>
      <c r="AL246" s="60"/>
      <c r="AM246" s="115"/>
      <c r="AN246" s="196"/>
      <c r="AO246" s="117"/>
      <c r="AP246" s="196"/>
      <c r="AQ246" s="117"/>
      <c r="AR246" s="196"/>
      <c r="AS246" s="117"/>
      <c r="AT246" s="196"/>
      <c r="AU246" s="117"/>
      <c r="AV246" s="196"/>
      <c r="AW246" s="117"/>
      <c r="AX246" s="196"/>
      <c r="AY246" s="117"/>
      <c r="AZ246" s="196"/>
      <c r="BA246" s="117"/>
      <c r="BB246" s="196"/>
      <c r="BC246" s="117"/>
      <c r="BD246" s="196"/>
      <c r="BE246" s="117"/>
      <c r="BF246" s="196"/>
      <c r="BG246" s="117"/>
      <c r="BH246" s="196"/>
      <c r="BI246" s="117"/>
      <c r="BJ246" s="196"/>
      <c r="BK246" s="117"/>
      <c r="BL246" s="196"/>
      <c r="BM246" s="117"/>
      <c r="BN246" s="196"/>
      <c r="BO246" s="117"/>
      <c r="BP246" s="196"/>
      <c r="BQ246" s="117"/>
      <c r="BR246" s="196"/>
      <c r="BS246" s="117"/>
      <c r="BT246" s="196"/>
      <c r="BU246" s="117"/>
      <c r="BV246" s="196"/>
      <c r="BW246" s="117"/>
      <c r="BX246" s="196"/>
      <c r="BY246" s="117"/>
      <c r="BZ246" s="196"/>
      <c r="CA246" s="117"/>
      <c r="CB246" s="196"/>
      <c r="CC246" s="117"/>
      <c r="CD246" s="196"/>
      <c r="CE246" s="117"/>
      <c r="CF246" s="196"/>
      <c r="CG246" s="117"/>
      <c r="CH246" s="196"/>
      <c r="CI246" s="117"/>
      <c r="CJ246" s="196"/>
      <c r="CK246" s="117"/>
      <c r="CL246" s="196"/>
      <c r="CM246" s="117"/>
      <c r="CN246" s="196"/>
      <c r="CO246" s="117"/>
      <c r="CP246" s="196"/>
      <c r="CQ246" s="117"/>
      <c r="CR246" s="196"/>
      <c r="CS246" s="117"/>
      <c r="CT246" s="196"/>
      <c r="CU246" s="117"/>
      <c r="CV246" s="196"/>
      <c r="CW246" s="117"/>
      <c r="CX246" s="196"/>
      <c r="CY246" s="117"/>
      <c r="CZ246" s="196"/>
      <c r="DA246" s="117"/>
      <c r="DB246" s="196"/>
      <c r="DC246" s="117"/>
      <c r="DD246" s="196"/>
      <c r="DE246" s="117"/>
      <c r="DF246" s="196"/>
      <c r="DG246" s="117"/>
      <c r="DH246" s="196"/>
      <c r="DI246" s="117"/>
      <c r="DJ246" s="196"/>
      <c r="DK246" s="117"/>
      <c r="DL246" s="196"/>
      <c r="DM246" s="117"/>
      <c r="DN246" s="196"/>
      <c r="DO246" s="117"/>
      <c r="DP246" s="196"/>
      <c r="DQ246" s="117"/>
      <c r="DR246" s="196"/>
      <c r="DS246" s="117"/>
      <c r="DT246" s="196"/>
      <c r="DU246" s="117"/>
      <c r="DV246" s="196"/>
      <c r="DW246" s="117"/>
      <c r="DX246" s="196"/>
      <c r="DY246" s="117"/>
      <c r="DZ246" s="196"/>
      <c r="EA246" s="117"/>
      <c r="EB246" s="196"/>
      <c r="EC246" s="117"/>
      <c r="ED246" s="196"/>
      <c r="EE246" s="117"/>
      <c r="EF246" s="196"/>
      <c r="EG246" s="117"/>
      <c r="EH246" s="196"/>
      <c r="EI246" s="117"/>
      <c r="EL246" s="3" t="e">
        <f t="shared" si="39"/>
        <v>#N/A</v>
      </c>
      <c r="EM246" s="10" t="e">
        <f t="shared" si="40"/>
        <v>#N/A</v>
      </c>
      <c r="EO246" s="12">
        <f t="shared" si="37"/>
        <v>0</v>
      </c>
      <c r="EP246" s="10">
        <f t="shared" si="38"/>
        <v>0</v>
      </c>
    </row>
    <row r="247" spans="11:146" x14ac:dyDescent="0.25">
      <c r="K247" s="5">
        <f t="shared" si="41"/>
        <v>230</v>
      </c>
      <c r="L247" s="70"/>
      <c r="M247" s="114"/>
      <c r="N247" s="60"/>
      <c r="O247" s="115"/>
      <c r="P247" s="60">
        <f t="shared" si="42"/>
        <v>11.450000000000028</v>
      </c>
      <c r="Q247" s="115">
        <f t="shared" si="35"/>
        <v>2.9111600000106574</v>
      </c>
      <c r="R247" s="60">
        <f t="shared" si="43"/>
        <v>11.450000000000028</v>
      </c>
      <c r="S247" s="115">
        <f t="shared" si="36"/>
        <v>2.000000000013888</v>
      </c>
      <c r="T247" s="60"/>
      <c r="U247" s="115"/>
      <c r="V247" s="60"/>
      <c r="W247" s="115"/>
      <c r="X247" s="60"/>
      <c r="Y247" s="115"/>
      <c r="Z247" s="60"/>
      <c r="AA247" s="115"/>
      <c r="AB247" s="60"/>
      <c r="AC247" s="115"/>
      <c r="AD247" s="60"/>
      <c r="AE247" s="115"/>
      <c r="AF247" s="60"/>
      <c r="AG247" s="115"/>
      <c r="AH247" s="60"/>
      <c r="AI247" s="115"/>
      <c r="AJ247" s="60"/>
      <c r="AK247" s="115"/>
      <c r="AL247" s="60"/>
      <c r="AM247" s="115"/>
      <c r="AN247" s="196"/>
      <c r="AO247" s="117"/>
      <c r="AP247" s="196"/>
      <c r="AQ247" s="117"/>
      <c r="AR247" s="196"/>
      <c r="AS247" s="117"/>
      <c r="AT247" s="196"/>
      <c r="AU247" s="117"/>
      <c r="AV247" s="196"/>
      <c r="AW247" s="117"/>
      <c r="AX247" s="196"/>
      <c r="AY247" s="117"/>
      <c r="AZ247" s="196"/>
      <c r="BA247" s="117"/>
      <c r="BB247" s="196"/>
      <c r="BC247" s="117"/>
      <c r="BD247" s="196"/>
      <c r="BE247" s="117"/>
      <c r="BF247" s="196"/>
      <c r="BG247" s="117"/>
      <c r="BH247" s="196"/>
      <c r="BI247" s="117"/>
      <c r="BJ247" s="196"/>
      <c r="BK247" s="117"/>
      <c r="BL247" s="196"/>
      <c r="BM247" s="117"/>
      <c r="BN247" s="196"/>
      <c r="BO247" s="117"/>
      <c r="BP247" s="196"/>
      <c r="BQ247" s="117"/>
      <c r="BR247" s="196"/>
      <c r="BS247" s="117"/>
      <c r="BT247" s="196"/>
      <c r="BU247" s="117"/>
      <c r="BV247" s="196"/>
      <c r="BW247" s="117"/>
      <c r="BX247" s="196"/>
      <c r="BY247" s="117"/>
      <c r="BZ247" s="196"/>
      <c r="CA247" s="117"/>
      <c r="CB247" s="196"/>
      <c r="CC247" s="117"/>
      <c r="CD247" s="196"/>
      <c r="CE247" s="117"/>
      <c r="CF247" s="196"/>
      <c r="CG247" s="117"/>
      <c r="CH247" s="196"/>
      <c r="CI247" s="117"/>
      <c r="CJ247" s="196"/>
      <c r="CK247" s="117"/>
      <c r="CL247" s="196"/>
      <c r="CM247" s="117"/>
      <c r="CN247" s="196"/>
      <c r="CO247" s="117"/>
      <c r="CP247" s="196"/>
      <c r="CQ247" s="117"/>
      <c r="CR247" s="196"/>
      <c r="CS247" s="117"/>
      <c r="CT247" s="196"/>
      <c r="CU247" s="117"/>
      <c r="CV247" s="196"/>
      <c r="CW247" s="117"/>
      <c r="CX247" s="196"/>
      <c r="CY247" s="117"/>
      <c r="CZ247" s="196"/>
      <c r="DA247" s="117"/>
      <c r="DB247" s="196"/>
      <c r="DC247" s="117"/>
      <c r="DD247" s="196"/>
      <c r="DE247" s="117"/>
      <c r="DF247" s="196"/>
      <c r="DG247" s="117"/>
      <c r="DH247" s="196"/>
      <c r="DI247" s="117"/>
      <c r="DJ247" s="196"/>
      <c r="DK247" s="117"/>
      <c r="DL247" s="196"/>
      <c r="DM247" s="117"/>
      <c r="DN247" s="196"/>
      <c r="DO247" s="117"/>
      <c r="DP247" s="196"/>
      <c r="DQ247" s="117"/>
      <c r="DR247" s="196"/>
      <c r="DS247" s="117"/>
      <c r="DT247" s="196"/>
      <c r="DU247" s="117"/>
      <c r="DV247" s="196"/>
      <c r="DW247" s="117"/>
      <c r="DX247" s="196"/>
      <c r="DY247" s="117"/>
      <c r="DZ247" s="196"/>
      <c r="EA247" s="117"/>
      <c r="EB247" s="196"/>
      <c r="EC247" s="117"/>
      <c r="ED247" s="196"/>
      <c r="EE247" s="117"/>
      <c r="EF247" s="196"/>
      <c r="EG247" s="117"/>
      <c r="EH247" s="196"/>
      <c r="EI247" s="117"/>
      <c r="EL247" s="3" t="e">
        <f t="shared" si="39"/>
        <v>#N/A</v>
      </c>
      <c r="EM247" s="10" t="e">
        <f t="shared" si="40"/>
        <v>#N/A</v>
      </c>
      <c r="EO247" s="12">
        <f t="shared" si="37"/>
        <v>0</v>
      </c>
      <c r="EP247" s="10">
        <f t="shared" si="38"/>
        <v>0</v>
      </c>
    </row>
    <row r="248" spans="11:146" x14ac:dyDescent="0.25">
      <c r="K248" s="5">
        <f t="shared" si="41"/>
        <v>231</v>
      </c>
      <c r="L248" s="70"/>
      <c r="M248" s="114"/>
      <c r="N248" s="60"/>
      <c r="O248" s="115"/>
      <c r="P248" s="60">
        <f t="shared" si="42"/>
        <v>11.500000000000028</v>
      </c>
      <c r="Q248" s="115">
        <f t="shared" si="35"/>
        <v>2.9111600000106574</v>
      </c>
      <c r="R248" s="60">
        <f t="shared" si="43"/>
        <v>11.500000000000028</v>
      </c>
      <c r="S248" s="115">
        <f t="shared" si="36"/>
        <v>2.000000000013888</v>
      </c>
      <c r="T248" s="60"/>
      <c r="U248" s="115"/>
      <c r="V248" s="60"/>
      <c r="W248" s="115"/>
      <c r="X248" s="60"/>
      <c r="Y248" s="115"/>
      <c r="Z248" s="60"/>
      <c r="AA248" s="115"/>
      <c r="AB248" s="60"/>
      <c r="AC248" s="115"/>
      <c r="AD248" s="60"/>
      <c r="AE248" s="115"/>
      <c r="AF248" s="60"/>
      <c r="AG248" s="115"/>
      <c r="AH248" s="60"/>
      <c r="AI248" s="115"/>
      <c r="AJ248" s="60"/>
      <c r="AK248" s="115"/>
      <c r="AL248" s="60"/>
      <c r="AM248" s="115"/>
      <c r="AN248" s="196"/>
      <c r="AO248" s="117"/>
      <c r="AP248" s="196"/>
      <c r="AQ248" s="117"/>
      <c r="AR248" s="196"/>
      <c r="AS248" s="117"/>
      <c r="AT248" s="196"/>
      <c r="AU248" s="117"/>
      <c r="AV248" s="196"/>
      <c r="AW248" s="117"/>
      <c r="AX248" s="196"/>
      <c r="AY248" s="117"/>
      <c r="AZ248" s="196"/>
      <c r="BA248" s="117"/>
      <c r="BB248" s="196"/>
      <c r="BC248" s="117"/>
      <c r="BD248" s="196"/>
      <c r="BE248" s="117"/>
      <c r="BF248" s="196"/>
      <c r="BG248" s="117"/>
      <c r="BH248" s="196"/>
      <c r="BI248" s="117"/>
      <c r="BJ248" s="196"/>
      <c r="BK248" s="117"/>
      <c r="BL248" s="196"/>
      <c r="BM248" s="117"/>
      <c r="BN248" s="196"/>
      <c r="BO248" s="117"/>
      <c r="BP248" s="196"/>
      <c r="BQ248" s="117"/>
      <c r="BR248" s="196"/>
      <c r="BS248" s="117"/>
      <c r="BT248" s="196"/>
      <c r="BU248" s="117"/>
      <c r="BV248" s="196"/>
      <c r="BW248" s="117"/>
      <c r="BX248" s="196"/>
      <c r="BY248" s="117"/>
      <c r="BZ248" s="196"/>
      <c r="CA248" s="117"/>
      <c r="CB248" s="196"/>
      <c r="CC248" s="117"/>
      <c r="CD248" s="196"/>
      <c r="CE248" s="117"/>
      <c r="CF248" s="196"/>
      <c r="CG248" s="117"/>
      <c r="CH248" s="196"/>
      <c r="CI248" s="117"/>
      <c r="CJ248" s="196"/>
      <c r="CK248" s="117"/>
      <c r="CL248" s="196"/>
      <c r="CM248" s="117"/>
      <c r="CN248" s="196"/>
      <c r="CO248" s="117"/>
      <c r="CP248" s="196"/>
      <c r="CQ248" s="117"/>
      <c r="CR248" s="196"/>
      <c r="CS248" s="117"/>
      <c r="CT248" s="196"/>
      <c r="CU248" s="117"/>
      <c r="CV248" s="196"/>
      <c r="CW248" s="117"/>
      <c r="CX248" s="196"/>
      <c r="CY248" s="117"/>
      <c r="CZ248" s="196"/>
      <c r="DA248" s="117"/>
      <c r="DB248" s="196"/>
      <c r="DC248" s="117"/>
      <c r="DD248" s="196"/>
      <c r="DE248" s="117"/>
      <c r="DF248" s="196"/>
      <c r="DG248" s="117"/>
      <c r="DH248" s="196"/>
      <c r="DI248" s="117"/>
      <c r="DJ248" s="196"/>
      <c r="DK248" s="117"/>
      <c r="DL248" s="196"/>
      <c r="DM248" s="117"/>
      <c r="DN248" s="196"/>
      <c r="DO248" s="117"/>
      <c r="DP248" s="196"/>
      <c r="DQ248" s="117"/>
      <c r="DR248" s="196"/>
      <c r="DS248" s="117"/>
      <c r="DT248" s="196"/>
      <c r="DU248" s="117"/>
      <c r="DV248" s="196"/>
      <c r="DW248" s="117"/>
      <c r="DX248" s="196"/>
      <c r="DY248" s="117"/>
      <c r="DZ248" s="196"/>
      <c r="EA248" s="117"/>
      <c r="EB248" s="196"/>
      <c r="EC248" s="117"/>
      <c r="ED248" s="196"/>
      <c r="EE248" s="117"/>
      <c r="EF248" s="196"/>
      <c r="EG248" s="117"/>
      <c r="EH248" s="196"/>
      <c r="EI248" s="117"/>
      <c r="EL248" s="3" t="e">
        <f t="shared" si="39"/>
        <v>#N/A</v>
      </c>
      <c r="EM248" s="10" t="e">
        <f t="shared" si="40"/>
        <v>#N/A</v>
      </c>
      <c r="EO248" s="12">
        <f t="shared" si="37"/>
        <v>0</v>
      </c>
      <c r="EP248" s="10">
        <f t="shared" si="38"/>
        <v>0</v>
      </c>
    </row>
    <row r="249" spans="11:146" x14ac:dyDescent="0.25">
      <c r="K249" s="5">
        <f t="shared" si="41"/>
        <v>232</v>
      </c>
      <c r="L249" s="70"/>
      <c r="M249" s="114"/>
      <c r="N249" s="60"/>
      <c r="O249" s="115"/>
      <c r="P249" s="60">
        <f t="shared" si="42"/>
        <v>11.550000000000029</v>
      </c>
      <c r="Q249" s="115">
        <f t="shared" si="35"/>
        <v>2.9111600000106574</v>
      </c>
      <c r="R249" s="60">
        <f t="shared" si="43"/>
        <v>11.550000000000029</v>
      </c>
      <c r="S249" s="115">
        <f t="shared" si="36"/>
        <v>2.000000000013888</v>
      </c>
      <c r="T249" s="60"/>
      <c r="U249" s="115"/>
      <c r="V249" s="60"/>
      <c r="W249" s="115"/>
      <c r="X249" s="60"/>
      <c r="Y249" s="115"/>
      <c r="Z249" s="60"/>
      <c r="AA249" s="115"/>
      <c r="AB249" s="60"/>
      <c r="AC249" s="115"/>
      <c r="AD249" s="60"/>
      <c r="AE249" s="115"/>
      <c r="AF249" s="60"/>
      <c r="AG249" s="115"/>
      <c r="AH249" s="60"/>
      <c r="AI249" s="115"/>
      <c r="AJ249" s="60"/>
      <c r="AK249" s="115"/>
      <c r="AL249" s="60"/>
      <c r="AM249" s="115"/>
      <c r="AN249" s="196"/>
      <c r="AO249" s="117"/>
      <c r="AP249" s="196"/>
      <c r="AQ249" s="117"/>
      <c r="AR249" s="196"/>
      <c r="AS249" s="117"/>
      <c r="AT249" s="196"/>
      <c r="AU249" s="117"/>
      <c r="AV249" s="196"/>
      <c r="AW249" s="117"/>
      <c r="AX249" s="196"/>
      <c r="AY249" s="117"/>
      <c r="AZ249" s="196"/>
      <c r="BA249" s="117"/>
      <c r="BB249" s="196"/>
      <c r="BC249" s="117"/>
      <c r="BD249" s="196"/>
      <c r="BE249" s="117"/>
      <c r="BF249" s="196"/>
      <c r="BG249" s="117"/>
      <c r="BH249" s="196"/>
      <c r="BI249" s="117"/>
      <c r="BJ249" s="196"/>
      <c r="BK249" s="117"/>
      <c r="BL249" s="196"/>
      <c r="BM249" s="117"/>
      <c r="BN249" s="196"/>
      <c r="BO249" s="117"/>
      <c r="BP249" s="196"/>
      <c r="BQ249" s="117"/>
      <c r="BR249" s="196"/>
      <c r="BS249" s="117"/>
      <c r="BT249" s="196"/>
      <c r="BU249" s="117"/>
      <c r="BV249" s="196"/>
      <c r="BW249" s="117"/>
      <c r="BX249" s="196"/>
      <c r="BY249" s="117"/>
      <c r="BZ249" s="196"/>
      <c r="CA249" s="117"/>
      <c r="CB249" s="196"/>
      <c r="CC249" s="117"/>
      <c r="CD249" s="196"/>
      <c r="CE249" s="117"/>
      <c r="CF249" s="196"/>
      <c r="CG249" s="117"/>
      <c r="CH249" s="196"/>
      <c r="CI249" s="117"/>
      <c r="CJ249" s="196"/>
      <c r="CK249" s="117"/>
      <c r="CL249" s="196"/>
      <c r="CM249" s="117"/>
      <c r="CN249" s="196"/>
      <c r="CO249" s="117"/>
      <c r="CP249" s="196"/>
      <c r="CQ249" s="117"/>
      <c r="CR249" s="196"/>
      <c r="CS249" s="117"/>
      <c r="CT249" s="196"/>
      <c r="CU249" s="117"/>
      <c r="CV249" s="196"/>
      <c r="CW249" s="117"/>
      <c r="CX249" s="196"/>
      <c r="CY249" s="117"/>
      <c r="CZ249" s="196"/>
      <c r="DA249" s="117"/>
      <c r="DB249" s="196"/>
      <c r="DC249" s="117"/>
      <c r="DD249" s="196"/>
      <c r="DE249" s="117"/>
      <c r="DF249" s="196"/>
      <c r="DG249" s="117"/>
      <c r="DH249" s="196"/>
      <c r="DI249" s="117"/>
      <c r="DJ249" s="196"/>
      <c r="DK249" s="117"/>
      <c r="DL249" s="196"/>
      <c r="DM249" s="117"/>
      <c r="DN249" s="196"/>
      <c r="DO249" s="117"/>
      <c r="DP249" s="196"/>
      <c r="DQ249" s="117"/>
      <c r="DR249" s="196"/>
      <c r="DS249" s="117"/>
      <c r="DT249" s="196"/>
      <c r="DU249" s="117"/>
      <c r="DV249" s="196"/>
      <c r="DW249" s="117"/>
      <c r="DX249" s="196"/>
      <c r="DY249" s="117"/>
      <c r="DZ249" s="196"/>
      <c r="EA249" s="117"/>
      <c r="EB249" s="196"/>
      <c r="EC249" s="117"/>
      <c r="ED249" s="196"/>
      <c r="EE249" s="117"/>
      <c r="EF249" s="196"/>
      <c r="EG249" s="117"/>
      <c r="EH249" s="196"/>
      <c r="EI249" s="117"/>
      <c r="EL249" s="3" t="e">
        <f t="shared" si="39"/>
        <v>#N/A</v>
      </c>
      <c r="EM249" s="10" t="e">
        <f t="shared" si="40"/>
        <v>#N/A</v>
      </c>
      <c r="EO249" s="12">
        <f t="shared" si="37"/>
        <v>0</v>
      </c>
      <c r="EP249" s="10">
        <f t="shared" si="38"/>
        <v>0</v>
      </c>
    </row>
    <row r="250" spans="11:146" x14ac:dyDescent="0.25">
      <c r="K250" s="5">
        <f t="shared" si="41"/>
        <v>233</v>
      </c>
      <c r="L250" s="70"/>
      <c r="M250" s="114"/>
      <c r="N250" s="60"/>
      <c r="O250" s="115"/>
      <c r="P250" s="60">
        <f t="shared" si="42"/>
        <v>11.60000000000003</v>
      </c>
      <c r="Q250" s="115">
        <f t="shared" si="35"/>
        <v>2.9111600000106574</v>
      </c>
      <c r="R250" s="60">
        <f t="shared" si="43"/>
        <v>11.60000000000003</v>
      </c>
      <c r="S250" s="115">
        <f t="shared" si="36"/>
        <v>2.000000000013888</v>
      </c>
      <c r="T250" s="60"/>
      <c r="U250" s="115"/>
      <c r="V250" s="60"/>
      <c r="W250" s="115"/>
      <c r="X250" s="60"/>
      <c r="Y250" s="115"/>
      <c r="Z250" s="60"/>
      <c r="AA250" s="115"/>
      <c r="AB250" s="60"/>
      <c r="AC250" s="115"/>
      <c r="AD250" s="60"/>
      <c r="AE250" s="115"/>
      <c r="AF250" s="60"/>
      <c r="AG250" s="115"/>
      <c r="AH250" s="60"/>
      <c r="AI250" s="115"/>
      <c r="AJ250" s="60"/>
      <c r="AK250" s="115"/>
      <c r="AL250" s="60"/>
      <c r="AM250" s="115"/>
      <c r="AN250" s="196"/>
      <c r="AO250" s="117"/>
      <c r="AP250" s="196"/>
      <c r="AQ250" s="117"/>
      <c r="AR250" s="196"/>
      <c r="AS250" s="117"/>
      <c r="AT250" s="196"/>
      <c r="AU250" s="117"/>
      <c r="AV250" s="196"/>
      <c r="AW250" s="117"/>
      <c r="AX250" s="196"/>
      <c r="AY250" s="117"/>
      <c r="AZ250" s="196"/>
      <c r="BA250" s="117"/>
      <c r="BB250" s="196"/>
      <c r="BC250" s="117"/>
      <c r="BD250" s="196"/>
      <c r="BE250" s="117"/>
      <c r="BF250" s="196"/>
      <c r="BG250" s="117"/>
      <c r="BH250" s="196"/>
      <c r="BI250" s="117"/>
      <c r="BJ250" s="196"/>
      <c r="BK250" s="117"/>
      <c r="BL250" s="196"/>
      <c r="BM250" s="117"/>
      <c r="BN250" s="196"/>
      <c r="BO250" s="117"/>
      <c r="BP250" s="196"/>
      <c r="BQ250" s="117"/>
      <c r="BR250" s="196"/>
      <c r="BS250" s="117"/>
      <c r="BT250" s="196"/>
      <c r="BU250" s="117"/>
      <c r="BV250" s="196"/>
      <c r="BW250" s="117"/>
      <c r="BX250" s="196"/>
      <c r="BY250" s="117"/>
      <c r="BZ250" s="196"/>
      <c r="CA250" s="117"/>
      <c r="CB250" s="196"/>
      <c r="CC250" s="117"/>
      <c r="CD250" s="196"/>
      <c r="CE250" s="117"/>
      <c r="CF250" s="196"/>
      <c r="CG250" s="117"/>
      <c r="CH250" s="196"/>
      <c r="CI250" s="117"/>
      <c r="CJ250" s="196"/>
      <c r="CK250" s="117"/>
      <c r="CL250" s="196"/>
      <c r="CM250" s="117"/>
      <c r="CN250" s="196"/>
      <c r="CO250" s="117"/>
      <c r="CP250" s="196"/>
      <c r="CQ250" s="117"/>
      <c r="CR250" s="196"/>
      <c r="CS250" s="117"/>
      <c r="CT250" s="196"/>
      <c r="CU250" s="117"/>
      <c r="CV250" s="196"/>
      <c r="CW250" s="117"/>
      <c r="CX250" s="196"/>
      <c r="CY250" s="117"/>
      <c r="CZ250" s="196"/>
      <c r="DA250" s="117"/>
      <c r="DB250" s="196"/>
      <c r="DC250" s="117"/>
      <c r="DD250" s="196"/>
      <c r="DE250" s="117"/>
      <c r="DF250" s="196"/>
      <c r="DG250" s="117"/>
      <c r="DH250" s="196"/>
      <c r="DI250" s="117"/>
      <c r="DJ250" s="196"/>
      <c r="DK250" s="117"/>
      <c r="DL250" s="196"/>
      <c r="DM250" s="117"/>
      <c r="DN250" s="196"/>
      <c r="DO250" s="117"/>
      <c r="DP250" s="196"/>
      <c r="DQ250" s="117"/>
      <c r="DR250" s="196"/>
      <c r="DS250" s="117"/>
      <c r="DT250" s="196"/>
      <c r="DU250" s="117"/>
      <c r="DV250" s="196"/>
      <c r="DW250" s="117"/>
      <c r="DX250" s="196"/>
      <c r="DY250" s="117"/>
      <c r="DZ250" s="196"/>
      <c r="EA250" s="117"/>
      <c r="EB250" s="196"/>
      <c r="EC250" s="117"/>
      <c r="ED250" s="196"/>
      <c r="EE250" s="117"/>
      <c r="EF250" s="196"/>
      <c r="EG250" s="117"/>
      <c r="EH250" s="196"/>
      <c r="EI250" s="117"/>
      <c r="EL250" s="3" t="e">
        <f t="shared" si="39"/>
        <v>#N/A</v>
      </c>
      <c r="EM250" s="10" t="e">
        <f t="shared" si="40"/>
        <v>#N/A</v>
      </c>
      <c r="EO250" s="12">
        <f t="shared" si="37"/>
        <v>0</v>
      </c>
      <c r="EP250" s="10">
        <f t="shared" si="38"/>
        <v>0</v>
      </c>
    </row>
    <row r="251" spans="11:146" x14ac:dyDescent="0.25">
      <c r="K251" s="5">
        <f t="shared" si="41"/>
        <v>234</v>
      </c>
      <c r="L251" s="70"/>
      <c r="M251" s="114"/>
      <c r="N251" s="60"/>
      <c r="O251" s="115"/>
      <c r="P251" s="60">
        <f t="shared" si="42"/>
        <v>11.650000000000031</v>
      </c>
      <c r="Q251" s="115">
        <f t="shared" si="35"/>
        <v>2.9111600000106574</v>
      </c>
      <c r="R251" s="60">
        <f t="shared" si="43"/>
        <v>11.650000000000031</v>
      </c>
      <c r="S251" s="115">
        <f t="shared" si="36"/>
        <v>2.000000000013888</v>
      </c>
      <c r="T251" s="60"/>
      <c r="U251" s="115"/>
      <c r="V251" s="60"/>
      <c r="W251" s="115"/>
      <c r="X251" s="60"/>
      <c r="Y251" s="115"/>
      <c r="Z251" s="60"/>
      <c r="AA251" s="115"/>
      <c r="AB251" s="60"/>
      <c r="AC251" s="115"/>
      <c r="AD251" s="60"/>
      <c r="AE251" s="115"/>
      <c r="AF251" s="60"/>
      <c r="AG251" s="115"/>
      <c r="AH251" s="60"/>
      <c r="AI251" s="115"/>
      <c r="AJ251" s="60"/>
      <c r="AK251" s="115"/>
      <c r="AL251" s="60"/>
      <c r="AM251" s="115"/>
      <c r="AN251" s="196"/>
      <c r="AO251" s="117"/>
      <c r="AP251" s="196"/>
      <c r="AQ251" s="117"/>
      <c r="AR251" s="196"/>
      <c r="AS251" s="117"/>
      <c r="AT251" s="196"/>
      <c r="AU251" s="117"/>
      <c r="AV251" s="196"/>
      <c r="AW251" s="117"/>
      <c r="AX251" s="196"/>
      <c r="AY251" s="117"/>
      <c r="AZ251" s="196"/>
      <c r="BA251" s="117"/>
      <c r="BB251" s="196"/>
      <c r="BC251" s="117"/>
      <c r="BD251" s="196"/>
      <c r="BE251" s="117"/>
      <c r="BF251" s="196"/>
      <c r="BG251" s="117"/>
      <c r="BH251" s="196"/>
      <c r="BI251" s="117"/>
      <c r="BJ251" s="196"/>
      <c r="BK251" s="117"/>
      <c r="BL251" s="196"/>
      <c r="BM251" s="117"/>
      <c r="BN251" s="196"/>
      <c r="BO251" s="117"/>
      <c r="BP251" s="196"/>
      <c r="BQ251" s="117"/>
      <c r="BR251" s="196"/>
      <c r="BS251" s="117"/>
      <c r="BT251" s="196"/>
      <c r="BU251" s="117"/>
      <c r="BV251" s="196"/>
      <c r="BW251" s="117"/>
      <c r="BX251" s="196"/>
      <c r="BY251" s="117"/>
      <c r="BZ251" s="196"/>
      <c r="CA251" s="117"/>
      <c r="CB251" s="196"/>
      <c r="CC251" s="117"/>
      <c r="CD251" s="196"/>
      <c r="CE251" s="117"/>
      <c r="CF251" s="196"/>
      <c r="CG251" s="117"/>
      <c r="CH251" s="196"/>
      <c r="CI251" s="117"/>
      <c r="CJ251" s="196"/>
      <c r="CK251" s="117"/>
      <c r="CL251" s="196"/>
      <c r="CM251" s="117"/>
      <c r="CN251" s="196"/>
      <c r="CO251" s="117"/>
      <c r="CP251" s="196"/>
      <c r="CQ251" s="117"/>
      <c r="CR251" s="196"/>
      <c r="CS251" s="117"/>
      <c r="CT251" s="196"/>
      <c r="CU251" s="117"/>
      <c r="CV251" s="196"/>
      <c r="CW251" s="117"/>
      <c r="CX251" s="196"/>
      <c r="CY251" s="117"/>
      <c r="CZ251" s="196"/>
      <c r="DA251" s="117"/>
      <c r="DB251" s="196"/>
      <c r="DC251" s="117"/>
      <c r="DD251" s="196"/>
      <c r="DE251" s="117"/>
      <c r="DF251" s="196"/>
      <c r="DG251" s="117"/>
      <c r="DH251" s="196"/>
      <c r="DI251" s="117"/>
      <c r="DJ251" s="196"/>
      <c r="DK251" s="117"/>
      <c r="DL251" s="196"/>
      <c r="DM251" s="117"/>
      <c r="DN251" s="196"/>
      <c r="DO251" s="117"/>
      <c r="DP251" s="196"/>
      <c r="DQ251" s="117"/>
      <c r="DR251" s="196"/>
      <c r="DS251" s="117"/>
      <c r="DT251" s="196"/>
      <c r="DU251" s="117"/>
      <c r="DV251" s="196"/>
      <c r="DW251" s="117"/>
      <c r="DX251" s="196"/>
      <c r="DY251" s="117"/>
      <c r="DZ251" s="196"/>
      <c r="EA251" s="117"/>
      <c r="EB251" s="196"/>
      <c r="EC251" s="117"/>
      <c r="ED251" s="196"/>
      <c r="EE251" s="117"/>
      <c r="EF251" s="196"/>
      <c r="EG251" s="117"/>
      <c r="EH251" s="196"/>
      <c r="EI251" s="117"/>
      <c r="EL251" s="3" t="e">
        <f t="shared" si="39"/>
        <v>#N/A</v>
      </c>
      <c r="EM251" s="10" t="e">
        <f t="shared" si="40"/>
        <v>#N/A</v>
      </c>
      <c r="EO251" s="12">
        <f t="shared" si="37"/>
        <v>0</v>
      </c>
      <c r="EP251" s="10">
        <f t="shared" si="38"/>
        <v>0</v>
      </c>
    </row>
    <row r="252" spans="11:146" x14ac:dyDescent="0.25">
      <c r="K252" s="5">
        <f t="shared" si="41"/>
        <v>235</v>
      </c>
      <c r="L252" s="70"/>
      <c r="M252" s="114"/>
      <c r="N252" s="60"/>
      <c r="O252" s="115"/>
      <c r="P252" s="60">
        <f t="shared" si="42"/>
        <v>11.700000000000031</v>
      </c>
      <c r="Q252" s="115">
        <f t="shared" si="35"/>
        <v>2.9111600000106574</v>
      </c>
      <c r="R252" s="60">
        <f t="shared" si="43"/>
        <v>11.700000000000031</v>
      </c>
      <c r="S252" s="115">
        <f t="shared" si="36"/>
        <v>2.000000000013888</v>
      </c>
      <c r="T252" s="60"/>
      <c r="U252" s="115"/>
      <c r="V252" s="60"/>
      <c r="W252" s="115"/>
      <c r="X252" s="60"/>
      <c r="Y252" s="115"/>
      <c r="Z252" s="60"/>
      <c r="AA252" s="115"/>
      <c r="AB252" s="60"/>
      <c r="AC252" s="115"/>
      <c r="AD252" s="60"/>
      <c r="AE252" s="115"/>
      <c r="AF252" s="60"/>
      <c r="AG252" s="115"/>
      <c r="AH252" s="60"/>
      <c r="AI252" s="115"/>
      <c r="AJ252" s="60"/>
      <c r="AK252" s="115"/>
      <c r="AL252" s="60"/>
      <c r="AM252" s="115"/>
      <c r="AN252" s="196"/>
      <c r="AO252" s="117"/>
      <c r="AP252" s="196"/>
      <c r="AQ252" s="117"/>
      <c r="AR252" s="196"/>
      <c r="AS252" s="117"/>
      <c r="AT252" s="196"/>
      <c r="AU252" s="117"/>
      <c r="AV252" s="196"/>
      <c r="AW252" s="117"/>
      <c r="AX252" s="196"/>
      <c r="AY252" s="117"/>
      <c r="AZ252" s="196"/>
      <c r="BA252" s="117"/>
      <c r="BB252" s="196"/>
      <c r="BC252" s="117"/>
      <c r="BD252" s="196"/>
      <c r="BE252" s="117"/>
      <c r="BF252" s="196"/>
      <c r="BG252" s="117"/>
      <c r="BH252" s="196"/>
      <c r="BI252" s="117"/>
      <c r="BJ252" s="196"/>
      <c r="BK252" s="117"/>
      <c r="BL252" s="196"/>
      <c r="BM252" s="117"/>
      <c r="BN252" s="196"/>
      <c r="BO252" s="117"/>
      <c r="BP252" s="196"/>
      <c r="BQ252" s="117"/>
      <c r="BR252" s="196"/>
      <c r="BS252" s="117"/>
      <c r="BT252" s="196"/>
      <c r="BU252" s="117"/>
      <c r="BV252" s="196"/>
      <c r="BW252" s="117"/>
      <c r="BX252" s="196"/>
      <c r="BY252" s="117"/>
      <c r="BZ252" s="196"/>
      <c r="CA252" s="117"/>
      <c r="CB252" s="196"/>
      <c r="CC252" s="117"/>
      <c r="CD252" s="196"/>
      <c r="CE252" s="117"/>
      <c r="CF252" s="196"/>
      <c r="CG252" s="117"/>
      <c r="CH252" s="196"/>
      <c r="CI252" s="117"/>
      <c r="CJ252" s="196"/>
      <c r="CK252" s="117"/>
      <c r="CL252" s="196"/>
      <c r="CM252" s="117"/>
      <c r="CN252" s="196"/>
      <c r="CO252" s="117"/>
      <c r="CP252" s="196"/>
      <c r="CQ252" s="117"/>
      <c r="CR252" s="196"/>
      <c r="CS252" s="117"/>
      <c r="CT252" s="196"/>
      <c r="CU252" s="117"/>
      <c r="CV252" s="196"/>
      <c r="CW252" s="117"/>
      <c r="CX252" s="196"/>
      <c r="CY252" s="117"/>
      <c r="CZ252" s="196"/>
      <c r="DA252" s="117"/>
      <c r="DB252" s="196"/>
      <c r="DC252" s="117"/>
      <c r="DD252" s="196"/>
      <c r="DE252" s="117"/>
      <c r="DF252" s="196"/>
      <c r="DG252" s="117"/>
      <c r="DH252" s="196"/>
      <c r="DI252" s="117"/>
      <c r="DJ252" s="196"/>
      <c r="DK252" s="117"/>
      <c r="DL252" s="196"/>
      <c r="DM252" s="117"/>
      <c r="DN252" s="196"/>
      <c r="DO252" s="117"/>
      <c r="DP252" s="196"/>
      <c r="DQ252" s="117"/>
      <c r="DR252" s="196"/>
      <c r="DS252" s="117"/>
      <c r="DT252" s="196"/>
      <c r="DU252" s="117"/>
      <c r="DV252" s="196"/>
      <c r="DW252" s="117"/>
      <c r="DX252" s="196"/>
      <c r="DY252" s="117"/>
      <c r="DZ252" s="196"/>
      <c r="EA252" s="117"/>
      <c r="EB252" s="196"/>
      <c r="EC252" s="117"/>
      <c r="ED252" s="196"/>
      <c r="EE252" s="117"/>
      <c r="EF252" s="196"/>
      <c r="EG252" s="117"/>
      <c r="EH252" s="196"/>
      <c r="EI252" s="117"/>
      <c r="EL252" s="3" t="e">
        <f t="shared" si="39"/>
        <v>#N/A</v>
      </c>
      <c r="EM252" s="10" t="e">
        <f t="shared" si="40"/>
        <v>#N/A</v>
      </c>
      <c r="EO252" s="12">
        <f t="shared" si="37"/>
        <v>0</v>
      </c>
      <c r="EP252" s="10">
        <f t="shared" si="38"/>
        <v>0</v>
      </c>
    </row>
    <row r="253" spans="11:146" x14ac:dyDescent="0.25">
      <c r="K253" s="5">
        <f t="shared" si="41"/>
        <v>236</v>
      </c>
      <c r="L253" s="70"/>
      <c r="M253" s="114"/>
      <c r="N253" s="60"/>
      <c r="O253" s="115"/>
      <c r="P253" s="60">
        <f t="shared" si="42"/>
        <v>11.750000000000032</v>
      </c>
      <c r="Q253" s="115">
        <f t="shared" si="35"/>
        <v>2.9111600000106574</v>
      </c>
      <c r="R253" s="60">
        <f t="shared" si="43"/>
        <v>11.750000000000032</v>
      </c>
      <c r="S253" s="115">
        <f t="shared" si="36"/>
        <v>2.000000000013888</v>
      </c>
      <c r="T253" s="60"/>
      <c r="U253" s="115"/>
      <c r="V253" s="60"/>
      <c r="W253" s="115"/>
      <c r="X253" s="60"/>
      <c r="Y253" s="115"/>
      <c r="Z253" s="60"/>
      <c r="AA253" s="115"/>
      <c r="AB253" s="60"/>
      <c r="AC253" s="115"/>
      <c r="AD253" s="60"/>
      <c r="AE253" s="115"/>
      <c r="AF253" s="60"/>
      <c r="AG253" s="115"/>
      <c r="AH253" s="60"/>
      <c r="AI253" s="115"/>
      <c r="AJ253" s="60"/>
      <c r="AK253" s="115"/>
      <c r="AL253" s="60"/>
      <c r="AM253" s="115"/>
      <c r="AN253" s="196"/>
      <c r="AO253" s="117"/>
      <c r="AP253" s="196"/>
      <c r="AQ253" s="117"/>
      <c r="AR253" s="196"/>
      <c r="AS253" s="117"/>
      <c r="AT253" s="196"/>
      <c r="AU253" s="117"/>
      <c r="AV253" s="196"/>
      <c r="AW253" s="117"/>
      <c r="AX253" s="196"/>
      <c r="AY253" s="117"/>
      <c r="AZ253" s="196"/>
      <c r="BA253" s="117"/>
      <c r="BB253" s="196"/>
      <c r="BC253" s="117"/>
      <c r="BD253" s="196"/>
      <c r="BE253" s="117"/>
      <c r="BF253" s="196"/>
      <c r="BG253" s="117"/>
      <c r="BH253" s="196"/>
      <c r="BI253" s="117"/>
      <c r="BJ253" s="196"/>
      <c r="BK253" s="117"/>
      <c r="BL253" s="196"/>
      <c r="BM253" s="117"/>
      <c r="BN253" s="196"/>
      <c r="BO253" s="117"/>
      <c r="BP253" s="196"/>
      <c r="BQ253" s="117"/>
      <c r="BR253" s="196"/>
      <c r="BS253" s="117"/>
      <c r="BT253" s="196"/>
      <c r="BU253" s="117"/>
      <c r="BV253" s="196"/>
      <c r="BW253" s="117"/>
      <c r="BX253" s="196"/>
      <c r="BY253" s="117"/>
      <c r="BZ253" s="196"/>
      <c r="CA253" s="117"/>
      <c r="CB253" s="196"/>
      <c r="CC253" s="117"/>
      <c r="CD253" s="196"/>
      <c r="CE253" s="117"/>
      <c r="CF253" s="196"/>
      <c r="CG253" s="117"/>
      <c r="CH253" s="196"/>
      <c r="CI253" s="117"/>
      <c r="CJ253" s="196"/>
      <c r="CK253" s="117"/>
      <c r="CL253" s="196"/>
      <c r="CM253" s="117"/>
      <c r="CN253" s="196"/>
      <c r="CO253" s="117"/>
      <c r="CP253" s="196"/>
      <c r="CQ253" s="117"/>
      <c r="CR253" s="196"/>
      <c r="CS253" s="117"/>
      <c r="CT253" s="196"/>
      <c r="CU253" s="117"/>
      <c r="CV253" s="196"/>
      <c r="CW253" s="117"/>
      <c r="CX253" s="196"/>
      <c r="CY253" s="117"/>
      <c r="CZ253" s="196"/>
      <c r="DA253" s="117"/>
      <c r="DB253" s="196"/>
      <c r="DC253" s="117"/>
      <c r="DD253" s="196"/>
      <c r="DE253" s="117"/>
      <c r="DF253" s="196"/>
      <c r="DG253" s="117"/>
      <c r="DH253" s="196"/>
      <c r="DI253" s="117"/>
      <c r="DJ253" s="196"/>
      <c r="DK253" s="117"/>
      <c r="DL253" s="196"/>
      <c r="DM253" s="117"/>
      <c r="DN253" s="196"/>
      <c r="DO253" s="117"/>
      <c r="DP253" s="196"/>
      <c r="DQ253" s="117"/>
      <c r="DR253" s="196"/>
      <c r="DS253" s="117"/>
      <c r="DT253" s="196"/>
      <c r="DU253" s="117"/>
      <c r="DV253" s="196"/>
      <c r="DW253" s="117"/>
      <c r="DX253" s="196"/>
      <c r="DY253" s="117"/>
      <c r="DZ253" s="196"/>
      <c r="EA253" s="117"/>
      <c r="EB253" s="196"/>
      <c r="EC253" s="117"/>
      <c r="ED253" s="196"/>
      <c r="EE253" s="117"/>
      <c r="EF253" s="196"/>
      <c r="EG253" s="117"/>
      <c r="EH253" s="196"/>
      <c r="EI253" s="117"/>
      <c r="EL253" s="3" t="e">
        <f t="shared" si="39"/>
        <v>#N/A</v>
      </c>
      <c r="EM253" s="10" t="e">
        <f t="shared" si="40"/>
        <v>#N/A</v>
      </c>
      <c r="EO253" s="12">
        <f t="shared" si="37"/>
        <v>0</v>
      </c>
      <c r="EP253" s="10">
        <f t="shared" si="38"/>
        <v>0</v>
      </c>
    </row>
    <row r="254" spans="11:146" x14ac:dyDescent="0.25">
      <c r="K254" s="5">
        <f t="shared" si="41"/>
        <v>237</v>
      </c>
      <c r="L254" s="70"/>
      <c r="M254" s="114"/>
      <c r="N254" s="60"/>
      <c r="O254" s="115"/>
      <c r="P254" s="60">
        <f t="shared" si="42"/>
        <v>11.800000000000033</v>
      </c>
      <c r="Q254" s="115">
        <f t="shared" si="35"/>
        <v>2.9111600000106574</v>
      </c>
      <c r="R254" s="60">
        <f t="shared" si="43"/>
        <v>11.800000000000033</v>
      </c>
      <c r="S254" s="115">
        <f t="shared" si="36"/>
        <v>2.000000000013888</v>
      </c>
      <c r="T254" s="60"/>
      <c r="U254" s="115"/>
      <c r="V254" s="60"/>
      <c r="W254" s="115"/>
      <c r="X254" s="60"/>
      <c r="Y254" s="115"/>
      <c r="Z254" s="60"/>
      <c r="AA254" s="115"/>
      <c r="AB254" s="60"/>
      <c r="AC254" s="115"/>
      <c r="AD254" s="60"/>
      <c r="AE254" s="115"/>
      <c r="AF254" s="60"/>
      <c r="AG254" s="115"/>
      <c r="AH254" s="60"/>
      <c r="AI254" s="115"/>
      <c r="AJ254" s="60"/>
      <c r="AK254" s="115"/>
      <c r="AL254" s="60"/>
      <c r="AM254" s="115"/>
      <c r="AN254" s="196"/>
      <c r="AO254" s="117"/>
      <c r="AP254" s="196"/>
      <c r="AQ254" s="117"/>
      <c r="AR254" s="196"/>
      <c r="AS254" s="117"/>
      <c r="AT254" s="196"/>
      <c r="AU254" s="117"/>
      <c r="AV254" s="196"/>
      <c r="AW254" s="117"/>
      <c r="AX254" s="196"/>
      <c r="AY254" s="117"/>
      <c r="AZ254" s="196"/>
      <c r="BA254" s="117"/>
      <c r="BB254" s="196"/>
      <c r="BC254" s="117"/>
      <c r="BD254" s="196"/>
      <c r="BE254" s="117"/>
      <c r="BF254" s="196"/>
      <c r="BG254" s="117"/>
      <c r="BH254" s="196"/>
      <c r="BI254" s="117"/>
      <c r="BJ254" s="196"/>
      <c r="BK254" s="117"/>
      <c r="BL254" s="196"/>
      <c r="BM254" s="117"/>
      <c r="BN254" s="196"/>
      <c r="BO254" s="117"/>
      <c r="BP254" s="196"/>
      <c r="BQ254" s="117"/>
      <c r="BR254" s="196"/>
      <c r="BS254" s="117"/>
      <c r="BT254" s="196"/>
      <c r="BU254" s="117"/>
      <c r="BV254" s="196"/>
      <c r="BW254" s="117"/>
      <c r="BX254" s="196"/>
      <c r="BY254" s="117"/>
      <c r="BZ254" s="196"/>
      <c r="CA254" s="117"/>
      <c r="CB254" s="196"/>
      <c r="CC254" s="117"/>
      <c r="CD254" s="196"/>
      <c r="CE254" s="117"/>
      <c r="CF254" s="196"/>
      <c r="CG254" s="117"/>
      <c r="CH254" s="196"/>
      <c r="CI254" s="117"/>
      <c r="CJ254" s="196"/>
      <c r="CK254" s="117"/>
      <c r="CL254" s="196"/>
      <c r="CM254" s="117"/>
      <c r="CN254" s="196"/>
      <c r="CO254" s="117"/>
      <c r="CP254" s="196"/>
      <c r="CQ254" s="117"/>
      <c r="CR254" s="196"/>
      <c r="CS254" s="117"/>
      <c r="CT254" s="196"/>
      <c r="CU254" s="117"/>
      <c r="CV254" s="196"/>
      <c r="CW254" s="117"/>
      <c r="CX254" s="196"/>
      <c r="CY254" s="117"/>
      <c r="CZ254" s="196"/>
      <c r="DA254" s="117"/>
      <c r="DB254" s="196"/>
      <c r="DC254" s="117"/>
      <c r="DD254" s="196"/>
      <c r="DE254" s="117"/>
      <c r="DF254" s="196"/>
      <c r="DG254" s="117"/>
      <c r="DH254" s="196"/>
      <c r="DI254" s="117"/>
      <c r="DJ254" s="196"/>
      <c r="DK254" s="117"/>
      <c r="DL254" s="196"/>
      <c r="DM254" s="117"/>
      <c r="DN254" s="196"/>
      <c r="DO254" s="117"/>
      <c r="DP254" s="196"/>
      <c r="DQ254" s="117"/>
      <c r="DR254" s="196"/>
      <c r="DS254" s="117"/>
      <c r="DT254" s="196"/>
      <c r="DU254" s="117"/>
      <c r="DV254" s="196"/>
      <c r="DW254" s="117"/>
      <c r="DX254" s="196"/>
      <c r="DY254" s="117"/>
      <c r="DZ254" s="196"/>
      <c r="EA254" s="117"/>
      <c r="EB254" s="196"/>
      <c r="EC254" s="117"/>
      <c r="ED254" s="196"/>
      <c r="EE254" s="117"/>
      <c r="EF254" s="196"/>
      <c r="EG254" s="117"/>
      <c r="EH254" s="196"/>
      <c r="EI254" s="117"/>
      <c r="EL254" s="3" t="e">
        <f t="shared" si="39"/>
        <v>#N/A</v>
      </c>
      <c r="EM254" s="10" t="e">
        <f t="shared" si="40"/>
        <v>#N/A</v>
      </c>
      <c r="EO254" s="12">
        <f t="shared" si="37"/>
        <v>0</v>
      </c>
      <c r="EP254" s="10">
        <f t="shared" si="38"/>
        <v>0</v>
      </c>
    </row>
    <row r="255" spans="11:146" x14ac:dyDescent="0.25">
      <c r="K255" s="5">
        <f t="shared" si="41"/>
        <v>238</v>
      </c>
      <c r="L255" s="70"/>
      <c r="M255" s="114"/>
      <c r="N255" s="60"/>
      <c r="O255" s="115"/>
      <c r="P255" s="60">
        <f t="shared" si="42"/>
        <v>11.850000000000033</v>
      </c>
      <c r="Q255" s="115">
        <f t="shared" si="35"/>
        <v>2.9111600000106574</v>
      </c>
      <c r="R255" s="60">
        <f t="shared" si="43"/>
        <v>11.850000000000033</v>
      </c>
      <c r="S255" s="115">
        <f t="shared" si="36"/>
        <v>2.000000000013888</v>
      </c>
      <c r="T255" s="60"/>
      <c r="U255" s="115"/>
      <c r="V255" s="60"/>
      <c r="W255" s="115"/>
      <c r="X255" s="60"/>
      <c r="Y255" s="115"/>
      <c r="Z255" s="60"/>
      <c r="AA255" s="115"/>
      <c r="AB255" s="60"/>
      <c r="AC255" s="115"/>
      <c r="AD255" s="60"/>
      <c r="AE255" s="115"/>
      <c r="AF255" s="60"/>
      <c r="AG255" s="115"/>
      <c r="AH255" s="60"/>
      <c r="AI255" s="115"/>
      <c r="AJ255" s="60"/>
      <c r="AK255" s="115"/>
      <c r="AL255" s="60"/>
      <c r="AM255" s="115"/>
      <c r="AN255" s="196"/>
      <c r="AO255" s="117"/>
      <c r="AP255" s="196"/>
      <c r="AQ255" s="117"/>
      <c r="AR255" s="196"/>
      <c r="AS255" s="117"/>
      <c r="AT255" s="196"/>
      <c r="AU255" s="117"/>
      <c r="AV255" s="196"/>
      <c r="AW255" s="117"/>
      <c r="AX255" s="196"/>
      <c r="AY255" s="117"/>
      <c r="AZ255" s="196"/>
      <c r="BA255" s="117"/>
      <c r="BB255" s="196"/>
      <c r="BC255" s="117"/>
      <c r="BD255" s="196"/>
      <c r="BE255" s="117"/>
      <c r="BF255" s="196"/>
      <c r="BG255" s="117"/>
      <c r="BH255" s="196"/>
      <c r="BI255" s="117"/>
      <c r="BJ255" s="196"/>
      <c r="BK255" s="117"/>
      <c r="BL255" s="196"/>
      <c r="BM255" s="117"/>
      <c r="BN255" s="196"/>
      <c r="BO255" s="117"/>
      <c r="BP255" s="196"/>
      <c r="BQ255" s="117"/>
      <c r="BR255" s="196"/>
      <c r="BS255" s="117"/>
      <c r="BT255" s="196"/>
      <c r="BU255" s="117"/>
      <c r="BV255" s="196"/>
      <c r="BW255" s="117"/>
      <c r="BX255" s="196"/>
      <c r="BY255" s="117"/>
      <c r="BZ255" s="196"/>
      <c r="CA255" s="117"/>
      <c r="CB255" s="196"/>
      <c r="CC255" s="117"/>
      <c r="CD255" s="196"/>
      <c r="CE255" s="117"/>
      <c r="CF255" s="196"/>
      <c r="CG255" s="117"/>
      <c r="CH255" s="196"/>
      <c r="CI255" s="117"/>
      <c r="CJ255" s="196"/>
      <c r="CK255" s="117"/>
      <c r="CL255" s="196"/>
      <c r="CM255" s="117"/>
      <c r="CN255" s="196"/>
      <c r="CO255" s="117"/>
      <c r="CP255" s="196"/>
      <c r="CQ255" s="117"/>
      <c r="CR255" s="196"/>
      <c r="CS255" s="117"/>
      <c r="CT255" s="196"/>
      <c r="CU255" s="117"/>
      <c r="CV255" s="196"/>
      <c r="CW255" s="117"/>
      <c r="CX255" s="196"/>
      <c r="CY255" s="117"/>
      <c r="CZ255" s="196"/>
      <c r="DA255" s="117"/>
      <c r="DB255" s="196"/>
      <c r="DC255" s="117"/>
      <c r="DD255" s="196"/>
      <c r="DE255" s="117"/>
      <c r="DF255" s="196"/>
      <c r="DG255" s="117"/>
      <c r="DH255" s="196"/>
      <c r="DI255" s="117"/>
      <c r="DJ255" s="196"/>
      <c r="DK255" s="117"/>
      <c r="DL255" s="196"/>
      <c r="DM255" s="117"/>
      <c r="DN255" s="196"/>
      <c r="DO255" s="117"/>
      <c r="DP255" s="196"/>
      <c r="DQ255" s="117"/>
      <c r="DR255" s="196"/>
      <c r="DS255" s="117"/>
      <c r="DT255" s="196"/>
      <c r="DU255" s="117"/>
      <c r="DV255" s="196"/>
      <c r="DW255" s="117"/>
      <c r="DX255" s="196"/>
      <c r="DY255" s="117"/>
      <c r="DZ255" s="196"/>
      <c r="EA255" s="117"/>
      <c r="EB255" s="196"/>
      <c r="EC255" s="117"/>
      <c r="ED255" s="196"/>
      <c r="EE255" s="117"/>
      <c r="EF255" s="196"/>
      <c r="EG255" s="117"/>
      <c r="EH255" s="196"/>
      <c r="EI255" s="117"/>
      <c r="EL255" s="3" t="e">
        <f t="shared" si="39"/>
        <v>#N/A</v>
      </c>
      <c r="EM255" s="10" t="e">
        <f t="shared" si="40"/>
        <v>#N/A</v>
      </c>
      <c r="EO255" s="12">
        <f t="shared" si="37"/>
        <v>0</v>
      </c>
      <c r="EP255" s="10">
        <f t="shared" si="38"/>
        <v>0</v>
      </c>
    </row>
    <row r="256" spans="11:146" x14ac:dyDescent="0.25">
      <c r="K256" s="5">
        <f t="shared" si="41"/>
        <v>239</v>
      </c>
      <c r="L256" s="70"/>
      <c r="M256" s="114"/>
      <c r="N256" s="60"/>
      <c r="O256" s="115"/>
      <c r="P256" s="60">
        <f t="shared" si="42"/>
        <v>11.900000000000034</v>
      </c>
      <c r="Q256" s="115">
        <f t="shared" si="35"/>
        <v>2.9111600000106574</v>
      </c>
      <c r="R256" s="60">
        <f t="shared" si="43"/>
        <v>11.900000000000034</v>
      </c>
      <c r="S256" s="115">
        <f t="shared" si="36"/>
        <v>2.000000000013888</v>
      </c>
      <c r="T256" s="60"/>
      <c r="U256" s="115"/>
      <c r="V256" s="60"/>
      <c r="W256" s="115"/>
      <c r="X256" s="60"/>
      <c r="Y256" s="115"/>
      <c r="Z256" s="60"/>
      <c r="AA256" s="115"/>
      <c r="AB256" s="60"/>
      <c r="AC256" s="115"/>
      <c r="AD256" s="60"/>
      <c r="AE256" s="115"/>
      <c r="AF256" s="60"/>
      <c r="AG256" s="115"/>
      <c r="AH256" s="60"/>
      <c r="AI256" s="115"/>
      <c r="AJ256" s="60"/>
      <c r="AK256" s="115"/>
      <c r="AL256" s="60"/>
      <c r="AM256" s="115"/>
      <c r="AN256" s="196"/>
      <c r="AO256" s="117"/>
      <c r="AP256" s="196"/>
      <c r="AQ256" s="117"/>
      <c r="AR256" s="196"/>
      <c r="AS256" s="117"/>
      <c r="AT256" s="196"/>
      <c r="AU256" s="117"/>
      <c r="AV256" s="196"/>
      <c r="AW256" s="117"/>
      <c r="AX256" s="196"/>
      <c r="AY256" s="117"/>
      <c r="AZ256" s="196"/>
      <c r="BA256" s="117"/>
      <c r="BB256" s="196"/>
      <c r="BC256" s="117"/>
      <c r="BD256" s="196"/>
      <c r="BE256" s="117"/>
      <c r="BF256" s="196"/>
      <c r="BG256" s="117"/>
      <c r="BH256" s="196"/>
      <c r="BI256" s="117"/>
      <c r="BJ256" s="196"/>
      <c r="BK256" s="117"/>
      <c r="BL256" s="196"/>
      <c r="BM256" s="117"/>
      <c r="BN256" s="196"/>
      <c r="BO256" s="117"/>
      <c r="BP256" s="196"/>
      <c r="BQ256" s="117"/>
      <c r="BR256" s="196"/>
      <c r="BS256" s="117"/>
      <c r="BT256" s="196"/>
      <c r="BU256" s="117"/>
      <c r="BV256" s="196"/>
      <c r="BW256" s="117"/>
      <c r="BX256" s="196"/>
      <c r="BY256" s="117"/>
      <c r="BZ256" s="196"/>
      <c r="CA256" s="117"/>
      <c r="CB256" s="196"/>
      <c r="CC256" s="117"/>
      <c r="CD256" s="196"/>
      <c r="CE256" s="117"/>
      <c r="CF256" s="196"/>
      <c r="CG256" s="117"/>
      <c r="CH256" s="196"/>
      <c r="CI256" s="117"/>
      <c r="CJ256" s="196"/>
      <c r="CK256" s="117"/>
      <c r="CL256" s="196"/>
      <c r="CM256" s="117"/>
      <c r="CN256" s="196"/>
      <c r="CO256" s="117"/>
      <c r="CP256" s="196"/>
      <c r="CQ256" s="117"/>
      <c r="CR256" s="196"/>
      <c r="CS256" s="117"/>
      <c r="CT256" s="196"/>
      <c r="CU256" s="117"/>
      <c r="CV256" s="196"/>
      <c r="CW256" s="117"/>
      <c r="CX256" s="196"/>
      <c r="CY256" s="117"/>
      <c r="CZ256" s="196"/>
      <c r="DA256" s="117"/>
      <c r="DB256" s="196"/>
      <c r="DC256" s="117"/>
      <c r="DD256" s="196"/>
      <c r="DE256" s="117"/>
      <c r="DF256" s="196"/>
      <c r="DG256" s="117"/>
      <c r="DH256" s="196"/>
      <c r="DI256" s="117"/>
      <c r="DJ256" s="196"/>
      <c r="DK256" s="117"/>
      <c r="DL256" s="196"/>
      <c r="DM256" s="117"/>
      <c r="DN256" s="196"/>
      <c r="DO256" s="117"/>
      <c r="DP256" s="196"/>
      <c r="DQ256" s="117"/>
      <c r="DR256" s="196"/>
      <c r="DS256" s="117"/>
      <c r="DT256" s="196"/>
      <c r="DU256" s="117"/>
      <c r="DV256" s="196"/>
      <c r="DW256" s="117"/>
      <c r="DX256" s="196"/>
      <c r="DY256" s="117"/>
      <c r="DZ256" s="196"/>
      <c r="EA256" s="117"/>
      <c r="EB256" s="196"/>
      <c r="EC256" s="117"/>
      <c r="ED256" s="196"/>
      <c r="EE256" s="117"/>
      <c r="EF256" s="196"/>
      <c r="EG256" s="117"/>
      <c r="EH256" s="196"/>
      <c r="EI256" s="117"/>
      <c r="EL256" s="3" t="e">
        <f t="shared" si="39"/>
        <v>#N/A</v>
      </c>
      <c r="EM256" s="10" t="e">
        <f t="shared" si="40"/>
        <v>#N/A</v>
      </c>
      <c r="EO256" s="12">
        <f t="shared" si="37"/>
        <v>0</v>
      </c>
      <c r="EP256" s="10">
        <f t="shared" si="38"/>
        <v>0</v>
      </c>
    </row>
    <row r="257" spans="11:146" x14ac:dyDescent="0.25">
      <c r="K257" s="5">
        <f t="shared" si="41"/>
        <v>240</v>
      </c>
      <c r="L257" s="70"/>
      <c r="M257" s="114"/>
      <c r="N257" s="60"/>
      <c r="O257" s="115"/>
      <c r="P257" s="60">
        <f t="shared" si="42"/>
        <v>11.950000000000035</v>
      </c>
      <c r="Q257" s="115">
        <f t="shared" si="35"/>
        <v>2.9111600000106574</v>
      </c>
      <c r="R257" s="60">
        <f t="shared" si="43"/>
        <v>11.950000000000035</v>
      </c>
      <c r="S257" s="115">
        <f t="shared" si="36"/>
        <v>2.000000000013888</v>
      </c>
      <c r="T257" s="60"/>
      <c r="U257" s="115"/>
      <c r="V257" s="60"/>
      <c r="W257" s="115"/>
      <c r="X257" s="60"/>
      <c r="Y257" s="115"/>
      <c r="Z257" s="60"/>
      <c r="AA257" s="115"/>
      <c r="AB257" s="60"/>
      <c r="AC257" s="115"/>
      <c r="AD257" s="60"/>
      <c r="AE257" s="115"/>
      <c r="AF257" s="60"/>
      <c r="AG257" s="115"/>
      <c r="AH257" s="60"/>
      <c r="AI257" s="115"/>
      <c r="AJ257" s="60"/>
      <c r="AK257" s="115"/>
      <c r="AL257" s="60"/>
      <c r="AM257" s="115"/>
      <c r="AN257" s="196"/>
      <c r="AO257" s="117"/>
      <c r="AP257" s="196"/>
      <c r="AQ257" s="117"/>
      <c r="AR257" s="196"/>
      <c r="AS257" s="117"/>
      <c r="AT257" s="196"/>
      <c r="AU257" s="117"/>
      <c r="AV257" s="196"/>
      <c r="AW257" s="117"/>
      <c r="AX257" s="196"/>
      <c r="AY257" s="117"/>
      <c r="AZ257" s="196"/>
      <c r="BA257" s="117"/>
      <c r="BB257" s="196"/>
      <c r="BC257" s="117"/>
      <c r="BD257" s="196"/>
      <c r="BE257" s="117"/>
      <c r="BF257" s="196"/>
      <c r="BG257" s="117"/>
      <c r="BH257" s="196"/>
      <c r="BI257" s="117"/>
      <c r="BJ257" s="196"/>
      <c r="BK257" s="117"/>
      <c r="BL257" s="196"/>
      <c r="BM257" s="117"/>
      <c r="BN257" s="196"/>
      <c r="BO257" s="117"/>
      <c r="BP257" s="196"/>
      <c r="BQ257" s="117"/>
      <c r="BR257" s="196"/>
      <c r="BS257" s="117"/>
      <c r="BT257" s="196"/>
      <c r="BU257" s="117"/>
      <c r="BV257" s="196"/>
      <c r="BW257" s="117"/>
      <c r="BX257" s="196"/>
      <c r="BY257" s="117"/>
      <c r="BZ257" s="196"/>
      <c r="CA257" s="117"/>
      <c r="CB257" s="196"/>
      <c r="CC257" s="117"/>
      <c r="CD257" s="196"/>
      <c r="CE257" s="117"/>
      <c r="CF257" s="196"/>
      <c r="CG257" s="117"/>
      <c r="CH257" s="196"/>
      <c r="CI257" s="117"/>
      <c r="CJ257" s="196"/>
      <c r="CK257" s="117"/>
      <c r="CL257" s="196"/>
      <c r="CM257" s="117"/>
      <c r="CN257" s="196"/>
      <c r="CO257" s="117"/>
      <c r="CP257" s="196"/>
      <c r="CQ257" s="117"/>
      <c r="CR257" s="196"/>
      <c r="CS257" s="117"/>
      <c r="CT257" s="196"/>
      <c r="CU257" s="117"/>
      <c r="CV257" s="196"/>
      <c r="CW257" s="117"/>
      <c r="CX257" s="196"/>
      <c r="CY257" s="117"/>
      <c r="CZ257" s="196"/>
      <c r="DA257" s="117"/>
      <c r="DB257" s="196"/>
      <c r="DC257" s="117"/>
      <c r="DD257" s="196"/>
      <c r="DE257" s="117"/>
      <c r="DF257" s="196"/>
      <c r="DG257" s="117"/>
      <c r="DH257" s="196"/>
      <c r="DI257" s="117"/>
      <c r="DJ257" s="196"/>
      <c r="DK257" s="117"/>
      <c r="DL257" s="196"/>
      <c r="DM257" s="117"/>
      <c r="DN257" s="196"/>
      <c r="DO257" s="117"/>
      <c r="DP257" s="196"/>
      <c r="DQ257" s="117"/>
      <c r="DR257" s="196"/>
      <c r="DS257" s="117"/>
      <c r="DT257" s="196"/>
      <c r="DU257" s="117"/>
      <c r="DV257" s="196"/>
      <c r="DW257" s="117"/>
      <c r="DX257" s="196"/>
      <c r="DY257" s="117"/>
      <c r="DZ257" s="196"/>
      <c r="EA257" s="117"/>
      <c r="EB257" s="196"/>
      <c r="EC257" s="117"/>
      <c r="ED257" s="196"/>
      <c r="EE257" s="117"/>
      <c r="EF257" s="196"/>
      <c r="EG257" s="117"/>
      <c r="EH257" s="196"/>
      <c r="EI257" s="117"/>
      <c r="EL257" s="3" t="e">
        <f t="shared" si="39"/>
        <v>#N/A</v>
      </c>
      <c r="EM257" s="10" t="e">
        <f t="shared" si="40"/>
        <v>#N/A</v>
      </c>
      <c r="EO257" s="12">
        <f t="shared" si="37"/>
        <v>0</v>
      </c>
      <c r="EP257" s="10">
        <f t="shared" si="38"/>
        <v>0</v>
      </c>
    </row>
    <row r="258" spans="11:146" x14ac:dyDescent="0.25">
      <c r="K258" s="5">
        <f t="shared" si="41"/>
        <v>241</v>
      </c>
      <c r="L258" s="70"/>
      <c r="M258" s="114"/>
      <c r="N258" s="60"/>
      <c r="O258" s="115"/>
      <c r="P258" s="60">
        <f t="shared" si="42"/>
        <v>12.000000000000036</v>
      </c>
      <c r="Q258" s="115">
        <f t="shared" si="35"/>
        <v>2.9111600000106574</v>
      </c>
      <c r="R258" s="60">
        <f t="shared" si="43"/>
        <v>12.000000000000036</v>
      </c>
      <c r="S258" s="115">
        <f t="shared" si="36"/>
        <v>2.000000000013888</v>
      </c>
      <c r="T258" s="60"/>
      <c r="U258" s="115"/>
      <c r="V258" s="60"/>
      <c r="W258" s="115"/>
      <c r="X258" s="60"/>
      <c r="Y258" s="115"/>
      <c r="Z258" s="60"/>
      <c r="AA258" s="115"/>
      <c r="AB258" s="60"/>
      <c r="AC258" s="115"/>
      <c r="AD258" s="60"/>
      <c r="AE258" s="115"/>
      <c r="AF258" s="60"/>
      <c r="AG258" s="115"/>
      <c r="AH258" s="60"/>
      <c r="AI258" s="115"/>
      <c r="AJ258" s="60"/>
      <c r="AK258" s="115"/>
      <c r="AL258" s="60"/>
      <c r="AM258" s="115"/>
      <c r="AN258" s="196"/>
      <c r="AO258" s="117"/>
      <c r="AP258" s="196"/>
      <c r="AQ258" s="117"/>
      <c r="AR258" s="196"/>
      <c r="AS258" s="117"/>
      <c r="AT258" s="196"/>
      <c r="AU258" s="117"/>
      <c r="AV258" s="196"/>
      <c r="AW258" s="117"/>
      <c r="AX258" s="196"/>
      <c r="AY258" s="117"/>
      <c r="AZ258" s="196"/>
      <c r="BA258" s="117"/>
      <c r="BB258" s="196"/>
      <c r="BC258" s="117"/>
      <c r="BD258" s="196"/>
      <c r="BE258" s="117"/>
      <c r="BF258" s="196"/>
      <c r="BG258" s="117"/>
      <c r="BH258" s="196"/>
      <c r="BI258" s="117"/>
      <c r="BJ258" s="196"/>
      <c r="BK258" s="117"/>
      <c r="BL258" s="196"/>
      <c r="BM258" s="117"/>
      <c r="BN258" s="196"/>
      <c r="BO258" s="117"/>
      <c r="BP258" s="196"/>
      <c r="BQ258" s="117"/>
      <c r="BR258" s="196"/>
      <c r="BS258" s="117"/>
      <c r="BT258" s="196"/>
      <c r="BU258" s="117"/>
      <c r="BV258" s="196"/>
      <c r="BW258" s="117"/>
      <c r="BX258" s="196"/>
      <c r="BY258" s="117"/>
      <c r="BZ258" s="196"/>
      <c r="CA258" s="117"/>
      <c r="CB258" s="196"/>
      <c r="CC258" s="117"/>
      <c r="CD258" s="196"/>
      <c r="CE258" s="117"/>
      <c r="CF258" s="196"/>
      <c r="CG258" s="117"/>
      <c r="CH258" s="196"/>
      <c r="CI258" s="117"/>
      <c r="CJ258" s="196"/>
      <c r="CK258" s="117"/>
      <c r="CL258" s="196"/>
      <c r="CM258" s="117"/>
      <c r="CN258" s="196"/>
      <c r="CO258" s="117"/>
      <c r="CP258" s="196"/>
      <c r="CQ258" s="117"/>
      <c r="CR258" s="196"/>
      <c r="CS258" s="117"/>
      <c r="CT258" s="196"/>
      <c r="CU258" s="117"/>
      <c r="CV258" s="196"/>
      <c r="CW258" s="117"/>
      <c r="CX258" s="196"/>
      <c r="CY258" s="117"/>
      <c r="CZ258" s="196"/>
      <c r="DA258" s="117"/>
      <c r="DB258" s="196"/>
      <c r="DC258" s="117"/>
      <c r="DD258" s="196"/>
      <c r="DE258" s="117"/>
      <c r="DF258" s="196"/>
      <c r="DG258" s="117"/>
      <c r="DH258" s="196"/>
      <c r="DI258" s="117"/>
      <c r="DJ258" s="196"/>
      <c r="DK258" s="117"/>
      <c r="DL258" s="196"/>
      <c r="DM258" s="117"/>
      <c r="DN258" s="196"/>
      <c r="DO258" s="117"/>
      <c r="DP258" s="196"/>
      <c r="DQ258" s="117"/>
      <c r="DR258" s="196"/>
      <c r="DS258" s="117"/>
      <c r="DT258" s="196"/>
      <c r="DU258" s="117"/>
      <c r="DV258" s="196"/>
      <c r="DW258" s="117"/>
      <c r="DX258" s="196"/>
      <c r="DY258" s="117"/>
      <c r="DZ258" s="196"/>
      <c r="EA258" s="117"/>
      <c r="EB258" s="196"/>
      <c r="EC258" s="117"/>
      <c r="ED258" s="196"/>
      <c r="EE258" s="117"/>
      <c r="EF258" s="196"/>
      <c r="EG258" s="117"/>
      <c r="EH258" s="196"/>
      <c r="EI258" s="117"/>
      <c r="EL258" s="3" t="e">
        <f t="shared" si="39"/>
        <v>#N/A</v>
      </c>
      <c r="EM258" s="10" t="e">
        <f t="shared" si="40"/>
        <v>#N/A</v>
      </c>
      <c r="EO258" s="12">
        <f t="shared" si="37"/>
        <v>0</v>
      </c>
      <c r="EP258" s="10">
        <f t="shared" si="38"/>
        <v>0</v>
      </c>
    </row>
    <row r="259" spans="11:146" x14ac:dyDescent="0.25">
      <c r="K259" s="5">
        <f t="shared" si="41"/>
        <v>242</v>
      </c>
      <c r="L259" s="70"/>
      <c r="M259" s="114"/>
      <c r="N259" s="60"/>
      <c r="O259" s="115"/>
      <c r="P259" s="60">
        <f t="shared" si="42"/>
        <v>12.050000000000036</v>
      </c>
      <c r="Q259" s="115">
        <f t="shared" si="35"/>
        <v>2.9111600000106574</v>
      </c>
      <c r="R259" s="60">
        <f t="shared" si="43"/>
        <v>12.050000000000036</v>
      </c>
      <c r="S259" s="115">
        <f t="shared" si="36"/>
        <v>2.000000000013888</v>
      </c>
      <c r="T259" s="60"/>
      <c r="U259" s="115"/>
      <c r="V259" s="60"/>
      <c r="W259" s="115"/>
      <c r="X259" s="60"/>
      <c r="Y259" s="115"/>
      <c r="Z259" s="60"/>
      <c r="AA259" s="115"/>
      <c r="AB259" s="60"/>
      <c r="AC259" s="115"/>
      <c r="AD259" s="60"/>
      <c r="AE259" s="115"/>
      <c r="AF259" s="60"/>
      <c r="AG259" s="115"/>
      <c r="AH259" s="60"/>
      <c r="AI259" s="115"/>
      <c r="AJ259" s="60"/>
      <c r="AK259" s="115"/>
      <c r="AL259" s="60"/>
      <c r="AM259" s="115"/>
      <c r="AN259" s="196"/>
      <c r="AO259" s="117"/>
      <c r="AP259" s="196"/>
      <c r="AQ259" s="117"/>
      <c r="AR259" s="196"/>
      <c r="AS259" s="117"/>
      <c r="AT259" s="196"/>
      <c r="AU259" s="117"/>
      <c r="AV259" s="196"/>
      <c r="AW259" s="117"/>
      <c r="AX259" s="196"/>
      <c r="AY259" s="117"/>
      <c r="AZ259" s="196"/>
      <c r="BA259" s="117"/>
      <c r="BB259" s="196"/>
      <c r="BC259" s="117"/>
      <c r="BD259" s="196"/>
      <c r="BE259" s="117"/>
      <c r="BF259" s="196"/>
      <c r="BG259" s="117"/>
      <c r="BH259" s="196"/>
      <c r="BI259" s="117"/>
      <c r="BJ259" s="196"/>
      <c r="BK259" s="117"/>
      <c r="BL259" s="196"/>
      <c r="BM259" s="117"/>
      <c r="BN259" s="196"/>
      <c r="BO259" s="117"/>
      <c r="BP259" s="196"/>
      <c r="BQ259" s="117"/>
      <c r="BR259" s="196"/>
      <c r="BS259" s="117"/>
      <c r="BT259" s="196"/>
      <c r="BU259" s="117"/>
      <c r="BV259" s="196"/>
      <c r="BW259" s="117"/>
      <c r="BX259" s="196"/>
      <c r="BY259" s="117"/>
      <c r="BZ259" s="196"/>
      <c r="CA259" s="117"/>
      <c r="CB259" s="196"/>
      <c r="CC259" s="117"/>
      <c r="CD259" s="196"/>
      <c r="CE259" s="117"/>
      <c r="CF259" s="196"/>
      <c r="CG259" s="117"/>
      <c r="CH259" s="196"/>
      <c r="CI259" s="117"/>
      <c r="CJ259" s="196"/>
      <c r="CK259" s="117"/>
      <c r="CL259" s="196"/>
      <c r="CM259" s="117"/>
      <c r="CN259" s="196"/>
      <c r="CO259" s="117"/>
      <c r="CP259" s="196"/>
      <c r="CQ259" s="117"/>
      <c r="CR259" s="196"/>
      <c r="CS259" s="117"/>
      <c r="CT259" s="196"/>
      <c r="CU259" s="117"/>
      <c r="CV259" s="196"/>
      <c r="CW259" s="117"/>
      <c r="CX259" s="196"/>
      <c r="CY259" s="117"/>
      <c r="CZ259" s="196"/>
      <c r="DA259" s="117"/>
      <c r="DB259" s="196"/>
      <c r="DC259" s="117"/>
      <c r="DD259" s="196"/>
      <c r="DE259" s="117"/>
      <c r="DF259" s="196"/>
      <c r="DG259" s="117"/>
      <c r="DH259" s="196"/>
      <c r="DI259" s="117"/>
      <c r="DJ259" s="196"/>
      <c r="DK259" s="117"/>
      <c r="DL259" s="196"/>
      <c r="DM259" s="117"/>
      <c r="DN259" s="196"/>
      <c r="DO259" s="117"/>
      <c r="DP259" s="196"/>
      <c r="DQ259" s="117"/>
      <c r="DR259" s="196"/>
      <c r="DS259" s="117"/>
      <c r="DT259" s="196"/>
      <c r="DU259" s="117"/>
      <c r="DV259" s="196"/>
      <c r="DW259" s="117"/>
      <c r="DX259" s="196"/>
      <c r="DY259" s="117"/>
      <c r="DZ259" s="196"/>
      <c r="EA259" s="117"/>
      <c r="EB259" s="196"/>
      <c r="EC259" s="117"/>
      <c r="ED259" s="196"/>
      <c r="EE259" s="117"/>
      <c r="EF259" s="196"/>
      <c r="EG259" s="117"/>
      <c r="EH259" s="196"/>
      <c r="EI259" s="117"/>
      <c r="EL259" s="3" t="e">
        <f t="shared" si="39"/>
        <v>#N/A</v>
      </c>
      <c r="EM259" s="10" t="e">
        <f t="shared" si="40"/>
        <v>#N/A</v>
      </c>
      <c r="EO259" s="12">
        <f t="shared" si="37"/>
        <v>0</v>
      </c>
      <c r="EP259" s="10">
        <f t="shared" si="38"/>
        <v>0</v>
      </c>
    </row>
    <row r="260" spans="11:146" x14ac:dyDescent="0.25">
      <c r="K260" s="5">
        <f t="shared" si="41"/>
        <v>243</v>
      </c>
      <c r="L260" s="70"/>
      <c r="M260" s="114"/>
      <c r="N260" s="60"/>
      <c r="O260" s="115"/>
      <c r="P260" s="60">
        <f t="shared" si="42"/>
        <v>12.100000000000037</v>
      </c>
      <c r="Q260" s="115">
        <f t="shared" si="35"/>
        <v>2.9111600000106574</v>
      </c>
      <c r="R260" s="60">
        <f t="shared" si="43"/>
        <v>12.100000000000037</v>
      </c>
      <c r="S260" s="115">
        <f t="shared" si="36"/>
        <v>2.000000000013888</v>
      </c>
      <c r="T260" s="60"/>
      <c r="U260" s="115"/>
      <c r="V260" s="60"/>
      <c r="W260" s="115"/>
      <c r="X260" s="60"/>
      <c r="Y260" s="115"/>
      <c r="Z260" s="60"/>
      <c r="AA260" s="115"/>
      <c r="AB260" s="60"/>
      <c r="AC260" s="115"/>
      <c r="AD260" s="60"/>
      <c r="AE260" s="115"/>
      <c r="AF260" s="60"/>
      <c r="AG260" s="115"/>
      <c r="AH260" s="60"/>
      <c r="AI260" s="115"/>
      <c r="AJ260" s="60"/>
      <c r="AK260" s="115"/>
      <c r="AL260" s="60"/>
      <c r="AM260" s="115"/>
      <c r="AN260" s="196"/>
      <c r="AO260" s="117"/>
      <c r="AP260" s="196"/>
      <c r="AQ260" s="117"/>
      <c r="AR260" s="196"/>
      <c r="AS260" s="117"/>
      <c r="AT260" s="196"/>
      <c r="AU260" s="117"/>
      <c r="AV260" s="196"/>
      <c r="AW260" s="117"/>
      <c r="AX260" s="196"/>
      <c r="AY260" s="117"/>
      <c r="AZ260" s="196"/>
      <c r="BA260" s="117"/>
      <c r="BB260" s="196"/>
      <c r="BC260" s="117"/>
      <c r="BD260" s="196"/>
      <c r="BE260" s="117"/>
      <c r="BF260" s="196"/>
      <c r="BG260" s="117"/>
      <c r="BH260" s="196"/>
      <c r="BI260" s="117"/>
      <c r="BJ260" s="196"/>
      <c r="BK260" s="117"/>
      <c r="BL260" s="196"/>
      <c r="BM260" s="117"/>
      <c r="BN260" s="196"/>
      <c r="BO260" s="117"/>
      <c r="BP260" s="196"/>
      <c r="BQ260" s="117"/>
      <c r="BR260" s="196"/>
      <c r="BS260" s="117"/>
      <c r="BT260" s="196"/>
      <c r="BU260" s="117"/>
      <c r="BV260" s="196"/>
      <c r="BW260" s="117"/>
      <c r="BX260" s="196"/>
      <c r="BY260" s="117"/>
      <c r="BZ260" s="196"/>
      <c r="CA260" s="117"/>
      <c r="CB260" s="196"/>
      <c r="CC260" s="117"/>
      <c r="CD260" s="196"/>
      <c r="CE260" s="117"/>
      <c r="CF260" s="196"/>
      <c r="CG260" s="117"/>
      <c r="CH260" s="196"/>
      <c r="CI260" s="117"/>
      <c r="CJ260" s="196"/>
      <c r="CK260" s="117"/>
      <c r="CL260" s="196"/>
      <c r="CM260" s="117"/>
      <c r="CN260" s="196"/>
      <c r="CO260" s="117"/>
      <c r="CP260" s="196"/>
      <c r="CQ260" s="117"/>
      <c r="CR260" s="196"/>
      <c r="CS260" s="117"/>
      <c r="CT260" s="196"/>
      <c r="CU260" s="117"/>
      <c r="CV260" s="196"/>
      <c r="CW260" s="117"/>
      <c r="CX260" s="196"/>
      <c r="CY260" s="117"/>
      <c r="CZ260" s="196"/>
      <c r="DA260" s="117"/>
      <c r="DB260" s="196"/>
      <c r="DC260" s="117"/>
      <c r="DD260" s="196"/>
      <c r="DE260" s="117"/>
      <c r="DF260" s="196"/>
      <c r="DG260" s="117"/>
      <c r="DH260" s="196"/>
      <c r="DI260" s="117"/>
      <c r="DJ260" s="196"/>
      <c r="DK260" s="117"/>
      <c r="DL260" s="196"/>
      <c r="DM260" s="117"/>
      <c r="DN260" s="196"/>
      <c r="DO260" s="117"/>
      <c r="DP260" s="196"/>
      <c r="DQ260" s="117"/>
      <c r="DR260" s="196"/>
      <c r="DS260" s="117"/>
      <c r="DT260" s="196"/>
      <c r="DU260" s="117"/>
      <c r="DV260" s="196"/>
      <c r="DW260" s="117"/>
      <c r="DX260" s="196"/>
      <c r="DY260" s="117"/>
      <c r="DZ260" s="196"/>
      <c r="EA260" s="117"/>
      <c r="EB260" s="196"/>
      <c r="EC260" s="117"/>
      <c r="ED260" s="196"/>
      <c r="EE260" s="117"/>
      <c r="EF260" s="196"/>
      <c r="EG260" s="117"/>
      <c r="EH260" s="196"/>
      <c r="EI260" s="117"/>
      <c r="EL260" s="3" t="e">
        <f t="shared" si="39"/>
        <v>#N/A</v>
      </c>
      <c r="EM260" s="10" t="e">
        <f t="shared" si="40"/>
        <v>#N/A</v>
      </c>
      <c r="EO260" s="12">
        <f t="shared" si="37"/>
        <v>0</v>
      </c>
      <c r="EP260" s="10">
        <f t="shared" si="38"/>
        <v>0</v>
      </c>
    </row>
    <row r="261" spans="11:146" x14ac:dyDescent="0.25">
      <c r="K261" s="5">
        <f t="shared" si="41"/>
        <v>244</v>
      </c>
      <c r="L261" s="70"/>
      <c r="M261" s="114"/>
      <c r="N261" s="60"/>
      <c r="O261" s="115"/>
      <c r="P261" s="60">
        <f t="shared" si="42"/>
        <v>12.150000000000038</v>
      </c>
      <c r="Q261" s="115">
        <f t="shared" si="35"/>
        <v>2.9111600000106574</v>
      </c>
      <c r="R261" s="60">
        <f t="shared" si="43"/>
        <v>12.150000000000038</v>
      </c>
      <c r="S261" s="115">
        <f t="shared" si="36"/>
        <v>2.000000000013888</v>
      </c>
      <c r="T261" s="60"/>
      <c r="U261" s="115"/>
      <c r="V261" s="60"/>
      <c r="W261" s="115"/>
      <c r="X261" s="60"/>
      <c r="Y261" s="115"/>
      <c r="Z261" s="60"/>
      <c r="AA261" s="115"/>
      <c r="AB261" s="60"/>
      <c r="AC261" s="115"/>
      <c r="AD261" s="60"/>
      <c r="AE261" s="115"/>
      <c r="AF261" s="60"/>
      <c r="AG261" s="115"/>
      <c r="AH261" s="60"/>
      <c r="AI261" s="115"/>
      <c r="AJ261" s="60"/>
      <c r="AK261" s="115"/>
      <c r="AL261" s="60"/>
      <c r="AM261" s="115"/>
      <c r="AN261" s="196"/>
      <c r="AO261" s="117"/>
      <c r="AP261" s="196"/>
      <c r="AQ261" s="117"/>
      <c r="AR261" s="196"/>
      <c r="AS261" s="117"/>
      <c r="AT261" s="196"/>
      <c r="AU261" s="117"/>
      <c r="AV261" s="196"/>
      <c r="AW261" s="117"/>
      <c r="AX261" s="196"/>
      <c r="AY261" s="117"/>
      <c r="AZ261" s="196"/>
      <c r="BA261" s="117"/>
      <c r="BB261" s="196"/>
      <c r="BC261" s="117"/>
      <c r="BD261" s="196"/>
      <c r="BE261" s="117"/>
      <c r="BF261" s="196"/>
      <c r="BG261" s="117"/>
      <c r="BH261" s="196"/>
      <c r="BI261" s="117"/>
      <c r="BJ261" s="196"/>
      <c r="BK261" s="117"/>
      <c r="BL261" s="196"/>
      <c r="BM261" s="117"/>
      <c r="BN261" s="196"/>
      <c r="BO261" s="117"/>
      <c r="BP261" s="196"/>
      <c r="BQ261" s="117"/>
      <c r="BR261" s="196"/>
      <c r="BS261" s="117"/>
      <c r="BT261" s="196"/>
      <c r="BU261" s="117"/>
      <c r="BV261" s="196"/>
      <c r="BW261" s="117"/>
      <c r="BX261" s="196"/>
      <c r="BY261" s="117"/>
      <c r="BZ261" s="196"/>
      <c r="CA261" s="117"/>
      <c r="CB261" s="196"/>
      <c r="CC261" s="117"/>
      <c r="CD261" s="196"/>
      <c r="CE261" s="117"/>
      <c r="CF261" s="196"/>
      <c r="CG261" s="117"/>
      <c r="CH261" s="196"/>
      <c r="CI261" s="117"/>
      <c r="CJ261" s="196"/>
      <c r="CK261" s="117"/>
      <c r="CL261" s="196"/>
      <c r="CM261" s="117"/>
      <c r="CN261" s="196"/>
      <c r="CO261" s="117"/>
      <c r="CP261" s="196"/>
      <c r="CQ261" s="117"/>
      <c r="CR261" s="196"/>
      <c r="CS261" s="117"/>
      <c r="CT261" s="196"/>
      <c r="CU261" s="117"/>
      <c r="CV261" s="196"/>
      <c r="CW261" s="117"/>
      <c r="CX261" s="196"/>
      <c r="CY261" s="117"/>
      <c r="CZ261" s="196"/>
      <c r="DA261" s="117"/>
      <c r="DB261" s="196"/>
      <c r="DC261" s="117"/>
      <c r="DD261" s="196"/>
      <c r="DE261" s="117"/>
      <c r="DF261" s="196"/>
      <c r="DG261" s="117"/>
      <c r="DH261" s="196"/>
      <c r="DI261" s="117"/>
      <c r="DJ261" s="196"/>
      <c r="DK261" s="117"/>
      <c r="DL261" s="196"/>
      <c r="DM261" s="117"/>
      <c r="DN261" s="196"/>
      <c r="DO261" s="117"/>
      <c r="DP261" s="196"/>
      <c r="DQ261" s="117"/>
      <c r="DR261" s="196"/>
      <c r="DS261" s="117"/>
      <c r="DT261" s="196"/>
      <c r="DU261" s="117"/>
      <c r="DV261" s="196"/>
      <c r="DW261" s="117"/>
      <c r="DX261" s="196"/>
      <c r="DY261" s="117"/>
      <c r="DZ261" s="196"/>
      <c r="EA261" s="117"/>
      <c r="EB261" s="196"/>
      <c r="EC261" s="117"/>
      <c r="ED261" s="196"/>
      <c r="EE261" s="117"/>
      <c r="EF261" s="196"/>
      <c r="EG261" s="117"/>
      <c r="EH261" s="196"/>
      <c r="EI261" s="117"/>
      <c r="EL261" s="3" t="e">
        <f t="shared" si="39"/>
        <v>#N/A</v>
      </c>
      <c r="EM261" s="10" t="e">
        <f t="shared" si="40"/>
        <v>#N/A</v>
      </c>
      <c r="EO261" s="12">
        <f t="shared" si="37"/>
        <v>0</v>
      </c>
      <c r="EP261" s="10">
        <f t="shared" si="38"/>
        <v>0</v>
      </c>
    </row>
    <row r="262" spans="11:146" x14ac:dyDescent="0.25">
      <c r="K262" s="5">
        <f t="shared" si="41"/>
        <v>245</v>
      </c>
      <c r="L262" s="70"/>
      <c r="M262" s="114"/>
      <c r="N262" s="60"/>
      <c r="O262" s="115"/>
      <c r="P262" s="60">
        <f t="shared" si="42"/>
        <v>12.200000000000038</v>
      </c>
      <c r="Q262" s="115">
        <f t="shared" si="35"/>
        <v>2.9111600000106574</v>
      </c>
      <c r="R262" s="60">
        <f t="shared" si="43"/>
        <v>12.200000000000038</v>
      </c>
      <c r="S262" s="115">
        <f t="shared" si="36"/>
        <v>2.000000000013888</v>
      </c>
      <c r="T262" s="60"/>
      <c r="U262" s="115"/>
      <c r="V262" s="60"/>
      <c r="W262" s="115"/>
      <c r="X262" s="60"/>
      <c r="Y262" s="115"/>
      <c r="Z262" s="60"/>
      <c r="AA262" s="115"/>
      <c r="AB262" s="60"/>
      <c r="AC262" s="115"/>
      <c r="AD262" s="60"/>
      <c r="AE262" s="115"/>
      <c r="AF262" s="60"/>
      <c r="AG262" s="115"/>
      <c r="AH262" s="60"/>
      <c r="AI262" s="115"/>
      <c r="AJ262" s="60"/>
      <c r="AK262" s="115"/>
      <c r="AL262" s="60"/>
      <c r="AM262" s="115"/>
      <c r="AN262" s="196"/>
      <c r="AO262" s="117"/>
      <c r="AP262" s="196"/>
      <c r="AQ262" s="117"/>
      <c r="AR262" s="196"/>
      <c r="AS262" s="117"/>
      <c r="AT262" s="196"/>
      <c r="AU262" s="117"/>
      <c r="AV262" s="196"/>
      <c r="AW262" s="117"/>
      <c r="AX262" s="196"/>
      <c r="AY262" s="117"/>
      <c r="AZ262" s="196"/>
      <c r="BA262" s="117"/>
      <c r="BB262" s="196"/>
      <c r="BC262" s="117"/>
      <c r="BD262" s="196"/>
      <c r="BE262" s="117"/>
      <c r="BF262" s="196"/>
      <c r="BG262" s="117"/>
      <c r="BH262" s="196"/>
      <c r="BI262" s="117"/>
      <c r="BJ262" s="196"/>
      <c r="BK262" s="117"/>
      <c r="BL262" s="196"/>
      <c r="BM262" s="117"/>
      <c r="BN262" s="196"/>
      <c r="BO262" s="117"/>
      <c r="BP262" s="196"/>
      <c r="BQ262" s="117"/>
      <c r="BR262" s="196"/>
      <c r="BS262" s="117"/>
      <c r="BT262" s="196"/>
      <c r="BU262" s="117"/>
      <c r="BV262" s="196"/>
      <c r="BW262" s="117"/>
      <c r="BX262" s="196"/>
      <c r="BY262" s="117"/>
      <c r="BZ262" s="196"/>
      <c r="CA262" s="117"/>
      <c r="CB262" s="196"/>
      <c r="CC262" s="117"/>
      <c r="CD262" s="196"/>
      <c r="CE262" s="117"/>
      <c r="CF262" s="196"/>
      <c r="CG262" s="117"/>
      <c r="CH262" s="196"/>
      <c r="CI262" s="117"/>
      <c r="CJ262" s="196"/>
      <c r="CK262" s="117"/>
      <c r="CL262" s="196"/>
      <c r="CM262" s="117"/>
      <c r="CN262" s="196"/>
      <c r="CO262" s="117"/>
      <c r="CP262" s="196"/>
      <c r="CQ262" s="117"/>
      <c r="CR262" s="196"/>
      <c r="CS262" s="117"/>
      <c r="CT262" s="196"/>
      <c r="CU262" s="117"/>
      <c r="CV262" s="196"/>
      <c r="CW262" s="117"/>
      <c r="CX262" s="196"/>
      <c r="CY262" s="117"/>
      <c r="CZ262" s="196"/>
      <c r="DA262" s="117"/>
      <c r="DB262" s="196"/>
      <c r="DC262" s="117"/>
      <c r="DD262" s="196"/>
      <c r="DE262" s="117"/>
      <c r="DF262" s="196"/>
      <c r="DG262" s="117"/>
      <c r="DH262" s="196"/>
      <c r="DI262" s="117"/>
      <c r="DJ262" s="196"/>
      <c r="DK262" s="117"/>
      <c r="DL262" s="196"/>
      <c r="DM262" s="117"/>
      <c r="DN262" s="196"/>
      <c r="DO262" s="117"/>
      <c r="DP262" s="196"/>
      <c r="DQ262" s="117"/>
      <c r="DR262" s="196"/>
      <c r="DS262" s="117"/>
      <c r="DT262" s="196"/>
      <c r="DU262" s="117"/>
      <c r="DV262" s="196"/>
      <c r="DW262" s="117"/>
      <c r="DX262" s="196"/>
      <c r="DY262" s="117"/>
      <c r="DZ262" s="196"/>
      <c r="EA262" s="117"/>
      <c r="EB262" s="196"/>
      <c r="EC262" s="117"/>
      <c r="ED262" s="196"/>
      <c r="EE262" s="117"/>
      <c r="EF262" s="196"/>
      <c r="EG262" s="117"/>
      <c r="EH262" s="196"/>
      <c r="EI262" s="117"/>
      <c r="EL262" s="3" t="e">
        <f t="shared" si="39"/>
        <v>#N/A</v>
      </c>
      <c r="EM262" s="10" t="e">
        <f t="shared" si="40"/>
        <v>#N/A</v>
      </c>
      <c r="EO262" s="12">
        <f t="shared" si="37"/>
        <v>0</v>
      </c>
      <c r="EP262" s="10">
        <f t="shared" si="38"/>
        <v>0</v>
      </c>
    </row>
    <row r="263" spans="11:146" x14ac:dyDescent="0.25">
      <c r="K263" s="5">
        <f t="shared" si="41"/>
        <v>246</v>
      </c>
      <c r="L263" s="70"/>
      <c r="M263" s="114"/>
      <c r="N263" s="60"/>
      <c r="O263" s="115"/>
      <c r="P263" s="60">
        <f t="shared" si="42"/>
        <v>12.250000000000039</v>
      </c>
      <c r="Q263" s="115">
        <f t="shared" si="35"/>
        <v>2.9111600000106574</v>
      </c>
      <c r="R263" s="60">
        <f t="shared" si="43"/>
        <v>12.250000000000039</v>
      </c>
      <c r="S263" s="115">
        <f t="shared" si="36"/>
        <v>2.000000000013888</v>
      </c>
      <c r="T263" s="60"/>
      <c r="U263" s="115"/>
      <c r="V263" s="60"/>
      <c r="W263" s="115"/>
      <c r="X263" s="60"/>
      <c r="Y263" s="115"/>
      <c r="Z263" s="60"/>
      <c r="AA263" s="115"/>
      <c r="AB263" s="60"/>
      <c r="AC263" s="115"/>
      <c r="AD263" s="60"/>
      <c r="AE263" s="115"/>
      <c r="AF263" s="60"/>
      <c r="AG263" s="115"/>
      <c r="AH263" s="60"/>
      <c r="AI263" s="115"/>
      <c r="AJ263" s="60"/>
      <c r="AK263" s="115"/>
      <c r="AL263" s="60"/>
      <c r="AM263" s="115"/>
      <c r="AN263" s="196"/>
      <c r="AO263" s="117"/>
      <c r="AP263" s="196"/>
      <c r="AQ263" s="117"/>
      <c r="AR263" s="196"/>
      <c r="AS263" s="117"/>
      <c r="AT263" s="196"/>
      <c r="AU263" s="117"/>
      <c r="AV263" s="196"/>
      <c r="AW263" s="117"/>
      <c r="AX263" s="196"/>
      <c r="AY263" s="117"/>
      <c r="AZ263" s="196"/>
      <c r="BA263" s="117"/>
      <c r="BB263" s="196"/>
      <c r="BC263" s="117"/>
      <c r="BD263" s="196"/>
      <c r="BE263" s="117"/>
      <c r="BF263" s="196"/>
      <c r="BG263" s="117"/>
      <c r="BH263" s="196"/>
      <c r="BI263" s="117"/>
      <c r="BJ263" s="196"/>
      <c r="BK263" s="117"/>
      <c r="BL263" s="196"/>
      <c r="BM263" s="117"/>
      <c r="BN263" s="196"/>
      <c r="BO263" s="117"/>
      <c r="BP263" s="196"/>
      <c r="BQ263" s="117"/>
      <c r="BR263" s="196"/>
      <c r="BS263" s="117"/>
      <c r="BT263" s="196"/>
      <c r="BU263" s="117"/>
      <c r="BV263" s="196"/>
      <c r="BW263" s="117"/>
      <c r="BX263" s="196"/>
      <c r="BY263" s="117"/>
      <c r="BZ263" s="196"/>
      <c r="CA263" s="117"/>
      <c r="CB263" s="196"/>
      <c r="CC263" s="117"/>
      <c r="CD263" s="196"/>
      <c r="CE263" s="117"/>
      <c r="CF263" s="196"/>
      <c r="CG263" s="117"/>
      <c r="CH263" s="196"/>
      <c r="CI263" s="117"/>
      <c r="CJ263" s="196"/>
      <c r="CK263" s="117"/>
      <c r="CL263" s="196"/>
      <c r="CM263" s="117"/>
      <c r="CN263" s="196"/>
      <c r="CO263" s="117"/>
      <c r="CP263" s="196"/>
      <c r="CQ263" s="117"/>
      <c r="CR263" s="196"/>
      <c r="CS263" s="117"/>
      <c r="CT263" s="196"/>
      <c r="CU263" s="117"/>
      <c r="CV263" s="196"/>
      <c r="CW263" s="117"/>
      <c r="CX263" s="196"/>
      <c r="CY263" s="117"/>
      <c r="CZ263" s="196"/>
      <c r="DA263" s="117"/>
      <c r="DB263" s="196"/>
      <c r="DC263" s="117"/>
      <c r="DD263" s="196"/>
      <c r="DE263" s="117"/>
      <c r="DF263" s="196"/>
      <c r="DG263" s="117"/>
      <c r="DH263" s="196"/>
      <c r="DI263" s="117"/>
      <c r="DJ263" s="196"/>
      <c r="DK263" s="117"/>
      <c r="DL263" s="196"/>
      <c r="DM263" s="117"/>
      <c r="DN263" s="196"/>
      <c r="DO263" s="117"/>
      <c r="DP263" s="196"/>
      <c r="DQ263" s="117"/>
      <c r="DR263" s="196"/>
      <c r="DS263" s="117"/>
      <c r="DT263" s="196"/>
      <c r="DU263" s="117"/>
      <c r="DV263" s="196"/>
      <c r="DW263" s="117"/>
      <c r="DX263" s="196"/>
      <c r="DY263" s="117"/>
      <c r="DZ263" s="196"/>
      <c r="EA263" s="117"/>
      <c r="EB263" s="196"/>
      <c r="EC263" s="117"/>
      <c r="ED263" s="196"/>
      <c r="EE263" s="117"/>
      <c r="EF263" s="196"/>
      <c r="EG263" s="117"/>
      <c r="EH263" s="196"/>
      <c r="EI263" s="117"/>
      <c r="EL263" s="3" t="e">
        <f t="shared" si="39"/>
        <v>#N/A</v>
      </c>
      <c r="EM263" s="10" t="e">
        <f t="shared" si="40"/>
        <v>#N/A</v>
      </c>
      <c r="EO263" s="12">
        <f t="shared" si="37"/>
        <v>0</v>
      </c>
      <c r="EP263" s="10">
        <f t="shared" si="38"/>
        <v>0</v>
      </c>
    </row>
    <row r="264" spans="11:146" x14ac:dyDescent="0.25">
      <c r="K264" s="5">
        <f t="shared" si="41"/>
        <v>247</v>
      </c>
      <c r="L264" s="70"/>
      <c r="M264" s="114"/>
      <c r="N264" s="60"/>
      <c r="O264" s="115"/>
      <c r="P264" s="60">
        <f t="shared" si="42"/>
        <v>12.30000000000004</v>
      </c>
      <c r="Q264" s="115">
        <f t="shared" si="35"/>
        <v>2.9111600000106574</v>
      </c>
      <c r="R264" s="60">
        <f t="shared" si="43"/>
        <v>12.30000000000004</v>
      </c>
      <c r="S264" s="115">
        <f t="shared" si="36"/>
        <v>2.000000000013888</v>
      </c>
      <c r="T264" s="60"/>
      <c r="U264" s="115"/>
      <c r="V264" s="60"/>
      <c r="W264" s="115"/>
      <c r="X264" s="60"/>
      <c r="Y264" s="115"/>
      <c r="Z264" s="60"/>
      <c r="AA264" s="115"/>
      <c r="AB264" s="60"/>
      <c r="AC264" s="115"/>
      <c r="AD264" s="60"/>
      <c r="AE264" s="115"/>
      <c r="AF264" s="60"/>
      <c r="AG264" s="115"/>
      <c r="AH264" s="60"/>
      <c r="AI264" s="115"/>
      <c r="AJ264" s="60"/>
      <c r="AK264" s="115"/>
      <c r="AL264" s="60"/>
      <c r="AM264" s="115"/>
      <c r="AN264" s="196"/>
      <c r="AO264" s="117"/>
      <c r="AP264" s="196"/>
      <c r="AQ264" s="117"/>
      <c r="AR264" s="196"/>
      <c r="AS264" s="117"/>
      <c r="AT264" s="196"/>
      <c r="AU264" s="117"/>
      <c r="AV264" s="196"/>
      <c r="AW264" s="117"/>
      <c r="AX264" s="196"/>
      <c r="AY264" s="117"/>
      <c r="AZ264" s="196"/>
      <c r="BA264" s="117"/>
      <c r="BB264" s="196"/>
      <c r="BC264" s="117"/>
      <c r="BD264" s="196"/>
      <c r="BE264" s="117"/>
      <c r="BF264" s="196"/>
      <c r="BG264" s="117"/>
      <c r="BH264" s="196"/>
      <c r="BI264" s="117"/>
      <c r="BJ264" s="196"/>
      <c r="BK264" s="117"/>
      <c r="BL264" s="196"/>
      <c r="BM264" s="117"/>
      <c r="BN264" s="196"/>
      <c r="BO264" s="117"/>
      <c r="BP264" s="196"/>
      <c r="BQ264" s="117"/>
      <c r="BR264" s="196"/>
      <c r="BS264" s="117"/>
      <c r="BT264" s="196"/>
      <c r="BU264" s="117"/>
      <c r="BV264" s="196"/>
      <c r="BW264" s="117"/>
      <c r="BX264" s="196"/>
      <c r="BY264" s="117"/>
      <c r="BZ264" s="196"/>
      <c r="CA264" s="117"/>
      <c r="CB264" s="196"/>
      <c r="CC264" s="117"/>
      <c r="CD264" s="196"/>
      <c r="CE264" s="117"/>
      <c r="CF264" s="196"/>
      <c r="CG264" s="117"/>
      <c r="CH264" s="196"/>
      <c r="CI264" s="117"/>
      <c r="CJ264" s="196"/>
      <c r="CK264" s="117"/>
      <c r="CL264" s="196"/>
      <c r="CM264" s="117"/>
      <c r="CN264" s="196"/>
      <c r="CO264" s="117"/>
      <c r="CP264" s="196"/>
      <c r="CQ264" s="117"/>
      <c r="CR264" s="196"/>
      <c r="CS264" s="117"/>
      <c r="CT264" s="196"/>
      <c r="CU264" s="117"/>
      <c r="CV264" s="196"/>
      <c r="CW264" s="117"/>
      <c r="CX264" s="196"/>
      <c r="CY264" s="117"/>
      <c r="CZ264" s="196"/>
      <c r="DA264" s="117"/>
      <c r="DB264" s="196"/>
      <c r="DC264" s="117"/>
      <c r="DD264" s="196"/>
      <c r="DE264" s="117"/>
      <c r="DF264" s="196"/>
      <c r="DG264" s="117"/>
      <c r="DH264" s="196"/>
      <c r="DI264" s="117"/>
      <c r="DJ264" s="196"/>
      <c r="DK264" s="117"/>
      <c r="DL264" s="196"/>
      <c r="DM264" s="117"/>
      <c r="DN264" s="196"/>
      <c r="DO264" s="117"/>
      <c r="DP264" s="196"/>
      <c r="DQ264" s="117"/>
      <c r="DR264" s="196"/>
      <c r="DS264" s="117"/>
      <c r="DT264" s="196"/>
      <c r="DU264" s="117"/>
      <c r="DV264" s="196"/>
      <c r="DW264" s="117"/>
      <c r="DX264" s="196"/>
      <c r="DY264" s="117"/>
      <c r="DZ264" s="196"/>
      <c r="EA264" s="117"/>
      <c r="EB264" s="196"/>
      <c r="EC264" s="117"/>
      <c r="ED264" s="196"/>
      <c r="EE264" s="117"/>
      <c r="EF264" s="196"/>
      <c r="EG264" s="117"/>
      <c r="EH264" s="196"/>
      <c r="EI264" s="117"/>
      <c r="EL264" s="3" t="e">
        <f t="shared" si="39"/>
        <v>#N/A</v>
      </c>
      <c r="EM264" s="10" t="e">
        <f t="shared" si="40"/>
        <v>#N/A</v>
      </c>
      <c r="EO264" s="12">
        <f t="shared" si="37"/>
        <v>0</v>
      </c>
      <c r="EP264" s="10">
        <f t="shared" si="38"/>
        <v>0</v>
      </c>
    </row>
    <row r="265" spans="11:146" x14ac:dyDescent="0.25">
      <c r="K265" s="5">
        <f t="shared" si="41"/>
        <v>248</v>
      </c>
      <c r="L265" s="70"/>
      <c r="M265" s="114"/>
      <c r="N265" s="60"/>
      <c r="O265" s="115"/>
      <c r="P265" s="60">
        <f t="shared" si="42"/>
        <v>12.350000000000041</v>
      </c>
      <c r="Q265" s="115">
        <f t="shared" si="35"/>
        <v>2.9111600000106574</v>
      </c>
      <c r="R265" s="60">
        <f t="shared" si="43"/>
        <v>12.350000000000041</v>
      </c>
      <c r="S265" s="115">
        <f t="shared" si="36"/>
        <v>2.000000000013888</v>
      </c>
      <c r="T265" s="60"/>
      <c r="U265" s="115"/>
      <c r="V265" s="60"/>
      <c r="W265" s="115"/>
      <c r="X265" s="60"/>
      <c r="Y265" s="115"/>
      <c r="Z265" s="60"/>
      <c r="AA265" s="115"/>
      <c r="AB265" s="60"/>
      <c r="AC265" s="115"/>
      <c r="AD265" s="60"/>
      <c r="AE265" s="115"/>
      <c r="AF265" s="60"/>
      <c r="AG265" s="115"/>
      <c r="AH265" s="60"/>
      <c r="AI265" s="115"/>
      <c r="AJ265" s="60"/>
      <c r="AK265" s="115"/>
      <c r="AL265" s="60"/>
      <c r="AM265" s="115"/>
      <c r="AN265" s="196"/>
      <c r="AO265" s="117"/>
      <c r="AP265" s="196"/>
      <c r="AQ265" s="117"/>
      <c r="AR265" s="196"/>
      <c r="AS265" s="117"/>
      <c r="AT265" s="196"/>
      <c r="AU265" s="117"/>
      <c r="AV265" s="196"/>
      <c r="AW265" s="117"/>
      <c r="AX265" s="196"/>
      <c r="AY265" s="117"/>
      <c r="AZ265" s="196"/>
      <c r="BA265" s="117"/>
      <c r="BB265" s="196"/>
      <c r="BC265" s="117"/>
      <c r="BD265" s="196"/>
      <c r="BE265" s="117"/>
      <c r="BF265" s="196"/>
      <c r="BG265" s="117"/>
      <c r="BH265" s="196"/>
      <c r="BI265" s="117"/>
      <c r="BJ265" s="196"/>
      <c r="BK265" s="117"/>
      <c r="BL265" s="196"/>
      <c r="BM265" s="117"/>
      <c r="BN265" s="196"/>
      <c r="BO265" s="117"/>
      <c r="BP265" s="196"/>
      <c r="BQ265" s="117"/>
      <c r="BR265" s="196"/>
      <c r="BS265" s="117"/>
      <c r="BT265" s="196"/>
      <c r="BU265" s="117"/>
      <c r="BV265" s="196"/>
      <c r="BW265" s="117"/>
      <c r="BX265" s="196"/>
      <c r="BY265" s="117"/>
      <c r="BZ265" s="196"/>
      <c r="CA265" s="117"/>
      <c r="CB265" s="196"/>
      <c r="CC265" s="117"/>
      <c r="CD265" s="196"/>
      <c r="CE265" s="117"/>
      <c r="CF265" s="196"/>
      <c r="CG265" s="117"/>
      <c r="CH265" s="196"/>
      <c r="CI265" s="117"/>
      <c r="CJ265" s="196"/>
      <c r="CK265" s="117"/>
      <c r="CL265" s="196"/>
      <c r="CM265" s="117"/>
      <c r="CN265" s="196"/>
      <c r="CO265" s="117"/>
      <c r="CP265" s="196"/>
      <c r="CQ265" s="117"/>
      <c r="CR265" s="196"/>
      <c r="CS265" s="117"/>
      <c r="CT265" s="196"/>
      <c r="CU265" s="117"/>
      <c r="CV265" s="196"/>
      <c r="CW265" s="117"/>
      <c r="CX265" s="196"/>
      <c r="CY265" s="117"/>
      <c r="CZ265" s="196"/>
      <c r="DA265" s="117"/>
      <c r="DB265" s="196"/>
      <c r="DC265" s="117"/>
      <c r="DD265" s="196"/>
      <c r="DE265" s="117"/>
      <c r="DF265" s="196"/>
      <c r="DG265" s="117"/>
      <c r="DH265" s="196"/>
      <c r="DI265" s="117"/>
      <c r="DJ265" s="196"/>
      <c r="DK265" s="117"/>
      <c r="DL265" s="196"/>
      <c r="DM265" s="117"/>
      <c r="DN265" s="196"/>
      <c r="DO265" s="117"/>
      <c r="DP265" s="196"/>
      <c r="DQ265" s="117"/>
      <c r="DR265" s="196"/>
      <c r="DS265" s="117"/>
      <c r="DT265" s="196"/>
      <c r="DU265" s="117"/>
      <c r="DV265" s="196"/>
      <c r="DW265" s="117"/>
      <c r="DX265" s="196"/>
      <c r="DY265" s="117"/>
      <c r="DZ265" s="196"/>
      <c r="EA265" s="117"/>
      <c r="EB265" s="196"/>
      <c r="EC265" s="117"/>
      <c r="ED265" s="196"/>
      <c r="EE265" s="117"/>
      <c r="EF265" s="196"/>
      <c r="EG265" s="117"/>
      <c r="EH265" s="196"/>
      <c r="EI265" s="117"/>
      <c r="EL265" s="3" t="e">
        <f t="shared" si="39"/>
        <v>#N/A</v>
      </c>
      <c r="EM265" s="10" t="e">
        <f t="shared" si="40"/>
        <v>#N/A</v>
      </c>
      <c r="EO265" s="12">
        <f t="shared" si="37"/>
        <v>0</v>
      </c>
      <c r="EP265" s="10">
        <f t="shared" si="38"/>
        <v>0</v>
      </c>
    </row>
    <row r="266" spans="11:146" x14ac:dyDescent="0.25">
      <c r="K266" s="5">
        <f t="shared" si="41"/>
        <v>249</v>
      </c>
      <c r="L266" s="70"/>
      <c r="M266" s="114"/>
      <c r="N266" s="60"/>
      <c r="O266" s="115"/>
      <c r="P266" s="60">
        <f t="shared" si="42"/>
        <v>12.400000000000041</v>
      </c>
      <c r="Q266" s="115">
        <f t="shared" si="35"/>
        <v>2.9111600000106574</v>
      </c>
      <c r="R266" s="60">
        <f t="shared" si="43"/>
        <v>12.400000000000041</v>
      </c>
      <c r="S266" s="115">
        <f t="shared" si="36"/>
        <v>2.000000000013888</v>
      </c>
      <c r="T266" s="60"/>
      <c r="U266" s="115"/>
      <c r="V266" s="60"/>
      <c r="W266" s="115"/>
      <c r="X266" s="60"/>
      <c r="Y266" s="115"/>
      <c r="Z266" s="60"/>
      <c r="AA266" s="115"/>
      <c r="AB266" s="60"/>
      <c r="AC266" s="115"/>
      <c r="AD266" s="60"/>
      <c r="AE266" s="115"/>
      <c r="AF266" s="60"/>
      <c r="AG266" s="115"/>
      <c r="AH266" s="60"/>
      <c r="AI266" s="115"/>
      <c r="AJ266" s="60"/>
      <c r="AK266" s="115"/>
      <c r="AL266" s="60"/>
      <c r="AM266" s="115"/>
      <c r="AN266" s="196"/>
      <c r="AO266" s="117"/>
      <c r="AP266" s="196"/>
      <c r="AQ266" s="117"/>
      <c r="AR266" s="196"/>
      <c r="AS266" s="117"/>
      <c r="AT266" s="196"/>
      <c r="AU266" s="117"/>
      <c r="AV266" s="196"/>
      <c r="AW266" s="117"/>
      <c r="AX266" s="196"/>
      <c r="AY266" s="117"/>
      <c r="AZ266" s="196"/>
      <c r="BA266" s="117"/>
      <c r="BB266" s="196"/>
      <c r="BC266" s="117"/>
      <c r="BD266" s="196"/>
      <c r="BE266" s="117"/>
      <c r="BF266" s="196"/>
      <c r="BG266" s="117"/>
      <c r="BH266" s="196"/>
      <c r="BI266" s="117"/>
      <c r="BJ266" s="196"/>
      <c r="BK266" s="117"/>
      <c r="BL266" s="196"/>
      <c r="BM266" s="117"/>
      <c r="BN266" s="196"/>
      <c r="BO266" s="117"/>
      <c r="BP266" s="196"/>
      <c r="BQ266" s="117"/>
      <c r="BR266" s="196"/>
      <c r="BS266" s="117"/>
      <c r="BT266" s="196"/>
      <c r="BU266" s="117"/>
      <c r="BV266" s="196"/>
      <c r="BW266" s="117"/>
      <c r="BX266" s="196"/>
      <c r="BY266" s="117"/>
      <c r="BZ266" s="196"/>
      <c r="CA266" s="117"/>
      <c r="CB266" s="196"/>
      <c r="CC266" s="117"/>
      <c r="CD266" s="196"/>
      <c r="CE266" s="117"/>
      <c r="CF266" s="196"/>
      <c r="CG266" s="117"/>
      <c r="CH266" s="196"/>
      <c r="CI266" s="117"/>
      <c r="CJ266" s="196"/>
      <c r="CK266" s="117"/>
      <c r="CL266" s="196"/>
      <c r="CM266" s="117"/>
      <c r="CN266" s="196"/>
      <c r="CO266" s="117"/>
      <c r="CP266" s="196"/>
      <c r="CQ266" s="117"/>
      <c r="CR266" s="196"/>
      <c r="CS266" s="117"/>
      <c r="CT266" s="196"/>
      <c r="CU266" s="117"/>
      <c r="CV266" s="196"/>
      <c r="CW266" s="117"/>
      <c r="CX266" s="196"/>
      <c r="CY266" s="117"/>
      <c r="CZ266" s="196"/>
      <c r="DA266" s="117"/>
      <c r="DB266" s="196"/>
      <c r="DC266" s="117"/>
      <c r="DD266" s="196"/>
      <c r="DE266" s="117"/>
      <c r="DF266" s="196"/>
      <c r="DG266" s="117"/>
      <c r="DH266" s="196"/>
      <c r="DI266" s="117"/>
      <c r="DJ266" s="196"/>
      <c r="DK266" s="117"/>
      <c r="DL266" s="196"/>
      <c r="DM266" s="117"/>
      <c r="DN266" s="196"/>
      <c r="DO266" s="117"/>
      <c r="DP266" s="196"/>
      <c r="DQ266" s="117"/>
      <c r="DR266" s="196"/>
      <c r="DS266" s="117"/>
      <c r="DT266" s="196"/>
      <c r="DU266" s="117"/>
      <c r="DV266" s="196"/>
      <c r="DW266" s="117"/>
      <c r="DX266" s="196"/>
      <c r="DY266" s="117"/>
      <c r="DZ266" s="196"/>
      <c r="EA266" s="117"/>
      <c r="EB266" s="196"/>
      <c r="EC266" s="117"/>
      <c r="ED266" s="196"/>
      <c r="EE266" s="117"/>
      <c r="EF266" s="196"/>
      <c r="EG266" s="117"/>
      <c r="EH266" s="196"/>
      <c r="EI266" s="117"/>
      <c r="EL266" s="3" t="e">
        <f t="shared" si="39"/>
        <v>#N/A</v>
      </c>
      <c r="EM266" s="10" t="e">
        <f t="shared" si="40"/>
        <v>#N/A</v>
      </c>
      <c r="EO266" s="12">
        <f t="shared" si="37"/>
        <v>0</v>
      </c>
      <c r="EP266" s="10">
        <f t="shared" si="38"/>
        <v>0</v>
      </c>
    </row>
    <row r="267" spans="11:146" x14ac:dyDescent="0.25">
      <c r="K267" s="5">
        <f t="shared" si="41"/>
        <v>250</v>
      </c>
      <c r="L267" s="70"/>
      <c r="M267" s="114"/>
      <c r="N267" s="60"/>
      <c r="O267" s="115"/>
      <c r="P267" s="60">
        <f t="shared" si="42"/>
        <v>12.450000000000042</v>
      </c>
      <c r="Q267" s="115">
        <f t="shared" si="35"/>
        <v>2.9111600000106574</v>
      </c>
      <c r="R267" s="60">
        <f t="shared" si="43"/>
        <v>12.450000000000042</v>
      </c>
      <c r="S267" s="115">
        <f t="shared" si="36"/>
        <v>2.000000000013888</v>
      </c>
      <c r="T267" s="60"/>
      <c r="U267" s="115"/>
      <c r="V267" s="60"/>
      <c r="W267" s="115"/>
      <c r="X267" s="60"/>
      <c r="Y267" s="115"/>
      <c r="Z267" s="60"/>
      <c r="AA267" s="115"/>
      <c r="AB267" s="60"/>
      <c r="AC267" s="115"/>
      <c r="AD267" s="60"/>
      <c r="AE267" s="115"/>
      <c r="AF267" s="60"/>
      <c r="AG267" s="115"/>
      <c r="AH267" s="60"/>
      <c r="AI267" s="115"/>
      <c r="AJ267" s="60"/>
      <c r="AK267" s="115"/>
      <c r="AL267" s="60"/>
      <c r="AM267" s="115"/>
      <c r="AN267" s="196"/>
      <c r="AO267" s="117"/>
      <c r="AP267" s="196"/>
      <c r="AQ267" s="117"/>
      <c r="AR267" s="196"/>
      <c r="AS267" s="117"/>
      <c r="AT267" s="196"/>
      <c r="AU267" s="117"/>
      <c r="AV267" s="196"/>
      <c r="AW267" s="117"/>
      <c r="AX267" s="196"/>
      <c r="AY267" s="117"/>
      <c r="AZ267" s="196"/>
      <c r="BA267" s="117"/>
      <c r="BB267" s="196"/>
      <c r="BC267" s="117"/>
      <c r="BD267" s="196"/>
      <c r="BE267" s="117"/>
      <c r="BF267" s="196"/>
      <c r="BG267" s="117"/>
      <c r="BH267" s="196"/>
      <c r="BI267" s="117"/>
      <c r="BJ267" s="196"/>
      <c r="BK267" s="117"/>
      <c r="BL267" s="196"/>
      <c r="BM267" s="117"/>
      <c r="BN267" s="196"/>
      <c r="BO267" s="117"/>
      <c r="BP267" s="196"/>
      <c r="BQ267" s="117"/>
      <c r="BR267" s="196"/>
      <c r="BS267" s="117"/>
      <c r="BT267" s="196"/>
      <c r="BU267" s="117"/>
      <c r="BV267" s="196"/>
      <c r="BW267" s="117"/>
      <c r="BX267" s="196"/>
      <c r="BY267" s="117"/>
      <c r="BZ267" s="196"/>
      <c r="CA267" s="117"/>
      <c r="CB267" s="196"/>
      <c r="CC267" s="117"/>
      <c r="CD267" s="196"/>
      <c r="CE267" s="117"/>
      <c r="CF267" s="196"/>
      <c r="CG267" s="117"/>
      <c r="CH267" s="196"/>
      <c r="CI267" s="117"/>
      <c r="CJ267" s="196"/>
      <c r="CK267" s="117"/>
      <c r="CL267" s="196"/>
      <c r="CM267" s="117"/>
      <c r="CN267" s="196"/>
      <c r="CO267" s="117"/>
      <c r="CP267" s="196"/>
      <c r="CQ267" s="117"/>
      <c r="CR267" s="196"/>
      <c r="CS267" s="117"/>
      <c r="CT267" s="196"/>
      <c r="CU267" s="117"/>
      <c r="CV267" s="196"/>
      <c r="CW267" s="117"/>
      <c r="CX267" s="196"/>
      <c r="CY267" s="117"/>
      <c r="CZ267" s="196"/>
      <c r="DA267" s="117"/>
      <c r="DB267" s="196"/>
      <c r="DC267" s="117"/>
      <c r="DD267" s="196"/>
      <c r="DE267" s="117"/>
      <c r="DF267" s="196"/>
      <c r="DG267" s="117"/>
      <c r="DH267" s="196"/>
      <c r="DI267" s="117"/>
      <c r="DJ267" s="196"/>
      <c r="DK267" s="117"/>
      <c r="DL267" s="196"/>
      <c r="DM267" s="117"/>
      <c r="DN267" s="196"/>
      <c r="DO267" s="117"/>
      <c r="DP267" s="196"/>
      <c r="DQ267" s="117"/>
      <c r="DR267" s="196"/>
      <c r="DS267" s="117"/>
      <c r="DT267" s="196"/>
      <c r="DU267" s="117"/>
      <c r="DV267" s="196"/>
      <c r="DW267" s="117"/>
      <c r="DX267" s="196"/>
      <c r="DY267" s="117"/>
      <c r="DZ267" s="196"/>
      <c r="EA267" s="117"/>
      <c r="EB267" s="196"/>
      <c r="EC267" s="117"/>
      <c r="ED267" s="196"/>
      <c r="EE267" s="117"/>
      <c r="EF267" s="196"/>
      <c r="EG267" s="117"/>
      <c r="EH267" s="196"/>
      <c r="EI267" s="117"/>
      <c r="EL267" s="3" t="e">
        <f t="shared" si="39"/>
        <v>#N/A</v>
      </c>
      <c r="EM267" s="10" t="e">
        <f t="shared" si="40"/>
        <v>#N/A</v>
      </c>
      <c r="EO267" s="12">
        <f t="shared" si="37"/>
        <v>0</v>
      </c>
      <c r="EP267" s="10">
        <f t="shared" si="38"/>
        <v>0</v>
      </c>
    </row>
    <row r="268" spans="11:146" x14ac:dyDescent="0.25">
      <c r="K268" s="5">
        <f t="shared" si="41"/>
        <v>251</v>
      </c>
      <c r="L268" s="70"/>
      <c r="M268" s="114"/>
      <c r="N268" s="60"/>
      <c r="O268" s="115"/>
      <c r="P268" s="60">
        <f t="shared" si="42"/>
        <v>12.500000000000043</v>
      </c>
      <c r="Q268" s="115">
        <f t="shared" si="35"/>
        <v>2.9111600000106574</v>
      </c>
      <c r="R268" s="60">
        <f t="shared" si="43"/>
        <v>12.500000000000043</v>
      </c>
      <c r="S268" s="115">
        <f t="shared" si="36"/>
        <v>2.000000000013888</v>
      </c>
      <c r="T268" s="60"/>
      <c r="U268" s="115"/>
      <c r="V268" s="60"/>
      <c r="W268" s="115"/>
      <c r="X268" s="60"/>
      <c r="Y268" s="115"/>
      <c r="Z268" s="60"/>
      <c r="AA268" s="115"/>
      <c r="AB268" s="60"/>
      <c r="AC268" s="115"/>
      <c r="AD268" s="60"/>
      <c r="AE268" s="115"/>
      <c r="AF268" s="60"/>
      <c r="AG268" s="115"/>
      <c r="AH268" s="60"/>
      <c r="AI268" s="115"/>
      <c r="AJ268" s="60"/>
      <c r="AK268" s="115"/>
      <c r="AL268" s="60"/>
      <c r="AM268" s="115"/>
      <c r="AN268" s="196"/>
      <c r="AO268" s="117"/>
      <c r="AP268" s="196"/>
      <c r="AQ268" s="117"/>
      <c r="AR268" s="196"/>
      <c r="AS268" s="117"/>
      <c r="AT268" s="196"/>
      <c r="AU268" s="117"/>
      <c r="AV268" s="196"/>
      <c r="AW268" s="117"/>
      <c r="AX268" s="196"/>
      <c r="AY268" s="117"/>
      <c r="AZ268" s="196"/>
      <c r="BA268" s="117"/>
      <c r="BB268" s="196"/>
      <c r="BC268" s="117"/>
      <c r="BD268" s="196"/>
      <c r="BE268" s="117"/>
      <c r="BF268" s="196"/>
      <c r="BG268" s="117"/>
      <c r="BH268" s="196"/>
      <c r="BI268" s="117"/>
      <c r="BJ268" s="196"/>
      <c r="BK268" s="117"/>
      <c r="BL268" s="196"/>
      <c r="BM268" s="117"/>
      <c r="BN268" s="196"/>
      <c r="BO268" s="117"/>
      <c r="BP268" s="196"/>
      <c r="BQ268" s="117"/>
      <c r="BR268" s="196"/>
      <c r="BS268" s="117"/>
      <c r="BT268" s="196"/>
      <c r="BU268" s="117"/>
      <c r="BV268" s="196"/>
      <c r="BW268" s="117"/>
      <c r="BX268" s="196"/>
      <c r="BY268" s="117"/>
      <c r="BZ268" s="196"/>
      <c r="CA268" s="117"/>
      <c r="CB268" s="196"/>
      <c r="CC268" s="117"/>
      <c r="CD268" s="196"/>
      <c r="CE268" s="117"/>
      <c r="CF268" s="196"/>
      <c r="CG268" s="117"/>
      <c r="CH268" s="196"/>
      <c r="CI268" s="117"/>
      <c r="CJ268" s="196"/>
      <c r="CK268" s="117"/>
      <c r="CL268" s="196"/>
      <c r="CM268" s="117"/>
      <c r="CN268" s="196"/>
      <c r="CO268" s="117"/>
      <c r="CP268" s="196"/>
      <c r="CQ268" s="117"/>
      <c r="CR268" s="196"/>
      <c r="CS268" s="117"/>
      <c r="CT268" s="196"/>
      <c r="CU268" s="117"/>
      <c r="CV268" s="196"/>
      <c r="CW268" s="117"/>
      <c r="CX268" s="196"/>
      <c r="CY268" s="117"/>
      <c r="CZ268" s="196"/>
      <c r="DA268" s="117"/>
      <c r="DB268" s="196"/>
      <c r="DC268" s="117"/>
      <c r="DD268" s="196"/>
      <c r="DE268" s="117"/>
      <c r="DF268" s="196"/>
      <c r="DG268" s="117"/>
      <c r="DH268" s="196"/>
      <c r="DI268" s="117"/>
      <c r="DJ268" s="196"/>
      <c r="DK268" s="117"/>
      <c r="DL268" s="196"/>
      <c r="DM268" s="117"/>
      <c r="DN268" s="196"/>
      <c r="DO268" s="117"/>
      <c r="DP268" s="196"/>
      <c r="DQ268" s="117"/>
      <c r="DR268" s="196"/>
      <c r="DS268" s="117"/>
      <c r="DT268" s="196"/>
      <c r="DU268" s="117"/>
      <c r="DV268" s="196"/>
      <c r="DW268" s="117"/>
      <c r="DX268" s="196"/>
      <c r="DY268" s="117"/>
      <c r="DZ268" s="196"/>
      <c r="EA268" s="117"/>
      <c r="EB268" s="196"/>
      <c r="EC268" s="117"/>
      <c r="ED268" s="196"/>
      <c r="EE268" s="117"/>
      <c r="EF268" s="196"/>
      <c r="EG268" s="117"/>
      <c r="EH268" s="196"/>
      <c r="EI268" s="117"/>
      <c r="EL268" s="3" t="e">
        <f t="shared" si="39"/>
        <v>#N/A</v>
      </c>
      <c r="EM268" s="10" t="e">
        <f t="shared" si="40"/>
        <v>#N/A</v>
      </c>
      <c r="EO268" s="12">
        <f t="shared" si="37"/>
        <v>0</v>
      </c>
      <c r="EP268" s="10">
        <f t="shared" si="38"/>
        <v>0</v>
      </c>
    </row>
    <row r="269" spans="11:146" x14ac:dyDescent="0.25">
      <c r="K269" s="5">
        <f t="shared" si="41"/>
        <v>252</v>
      </c>
      <c r="L269" s="70"/>
      <c r="M269" s="114"/>
      <c r="N269" s="60"/>
      <c r="O269" s="115"/>
      <c r="P269" s="60">
        <f t="shared" si="42"/>
        <v>12.550000000000043</v>
      </c>
      <c r="Q269" s="115">
        <f t="shared" si="35"/>
        <v>2.9111600000106574</v>
      </c>
      <c r="R269" s="60">
        <f t="shared" si="43"/>
        <v>12.550000000000043</v>
      </c>
      <c r="S269" s="115">
        <f t="shared" si="36"/>
        <v>2.000000000013888</v>
      </c>
      <c r="T269" s="60"/>
      <c r="U269" s="115"/>
      <c r="V269" s="60"/>
      <c r="W269" s="115"/>
      <c r="X269" s="60"/>
      <c r="Y269" s="115"/>
      <c r="Z269" s="60"/>
      <c r="AA269" s="115"/>
      <c r="AB269" s="60"/>
      <c r="AC269" s="115"/>
      <c r="AD269" s="60"/>
      <c r="AE269" s="115"/>
      <c r="AF269" s="60"/>
      <c r="AG269" s="115"/>
      <c r="AH269" s="60"/>
      <c r="AI269" s="115"/>
      <c r="AJ269" s="60"/>
      <c r="AK269" s="115"/>
      <c r="AL269" s="60"/>
      <c r="AM269" s="115"/>
      <c r="AN269" s="196"/>
      <c r="AO269" s="117"/>
      <c r="AP269" s="196"/>
      <c r="AQ269" s="117"/>
      <c r="AR269" s="196"/>
      <c r="AS269" s="117"/>
      <c r="AT269" s="196"/>
      <c r="AU269" s="117"/>
      <c r="AV269" s="196"/>
      <c r="AW269" s="117"/>
      <c r="AX269" s="196"/>
      <c r="AY269" s="117"/>
      <c r="AZ269" s="196"/>
      <c r="BA269" s="117"/>
      <c r="BB269" s="196"/>
      <c r="BC269" s="117"/>
      <c r="BD269" s="196"/>
      <c r="BE269" s="117"/>
      <c r="BF269" s="196"/>
      <c r="BG269" s="117"/>
      <c r="BH269" s="196"/>
      <c r="BI269" s="117"/>
      <c r="BJ269" s="196"/>
      <c r="BK269" s="117"/>
      <c r="BL269" s="196"/>
      <c r="BM269" s="117"/>
      <c r="BN269" s="196"/>
      <c r="BO269" s="117"/>
      <c r="BP269" s="196"/>
      <c r="BQ269" s="117"/>
      <c r="BR269" s="196"/>
      <c r="BS269" s="117"/>
      <c r="BT269" s="196"/>
      <c r="BU269" s="117"/>
      <c r="BV269" s="196"/>
      <c r="BW269" s="117"/>
      <c r="BX269" s="196"/>
      <c r="BY269" s="117"/>
      <c r="BZ269" s="196"/>
      <c r="CA269" s="117"/>
      <c r="CB269" s="196"/>
      <c r="CC269" s="117"/>
      <c r="CD269" s="196"/>
      <c r="CE269" s="117"/>
      <c r="CF269" s="196"/>
      <c r="CG269" s="117"/>
      <c r="CH269" s="196"/>
      <c r="CI269" s="117"/>
      <c r="CJ269" s="196"/>
      <c r="CK269" s="117"/>
      <c r="CL269" s="196"/>
      <c r="CM269" s="117"/>
      <c r="CN269" s="196"/>
      <c r="CO269" s="117"/>
      <c r="CP269" s="196"/>
      <c r="CQ269" s="117"/>
      <c r="CR269" s="196"/>
      <c r="CS269" s="117"/>
      <c r="CT269" s="196"/>
      <c r="CU269" s="117"/>
      <c r="CV269" s="196"/>
      <c r="CW269" s="117"/>
      <c r="CX269" s="196"/>
      <c r="CY269" s="117"/>
      <c r="CZ269" s="196"/>
      <c r="DA269" s="117"/>
      <c r="DB269" s="196"/>
      <c r="DC269" s="117"/>
      <c r="DD269" s="196"/>
      <c r="DE269" s="117"/>
      <c r="DF269" s="196"/>
      <c r="DG269" s="117"/>
      <c r="DH269" s="196"/>
      <c r="DI269" s="117"/>
      <c r="DJ269" s="196"/>
      <c r="DK269" s="117"/>
      <c r="DL269" s="196"/>
      <c r="DM269" s="117"/>
      <c r="DN269" s="196"/>
      <c r="DO269" s="117"/>
      <c r="DP269" s="196"/>
      <c r="DQ269" s="117"/>
      <c r="DR269" s="196"/>
      <c r="DS269" s="117"/>
      <c r="DT269" s="196"/>
      <c r="DU269" s="117"/>
      <c r="DV269" s="196"/>
      <c r="DW269" s="117"/>
      <c r="DX269" s="196"/>
      <c r="DY269" s="117"/>
      <c r="DZ269" s="196"/>
      <c r="EA269" s="117"/>
      <c r="EB269" s="196"/>
      <c r="EC269" s="117"/>
      <c r="ED269" s="196"/>
      <c r="EE269" s="117"/>
      <c r="EF269" s="196"/>
      <c r="EG269" s="117"/>
      <c r="EH269" s="196"/>
      <c r="EI269" s="117"/>
      <c r="EL269" s="3" t="e">
        <f t="shared" si="39"/>
        <v>#N/A</v>
      </c>
      <c r="EM269" s="10" t="e">
        <f t="shared" si="40"/>
        <v>#N/A</v>
      </c>
      <c r="EO269" s="12">
        <f t="shared" si="37"/>
        <v>0</v>
      </c>
      <c r="EP269" s="10">
        <f t="shared" si="38"/>
        <v>0</v>
      </c>
    </row>
    <row r="270" spans="11:146" x14ac:dyDescent="0.25">
      <c r="K270" s="5">
        <f t="shared" si="41"/>
        <v>253</v>
      </c>
      <c r="L270" s="70"/>
      <c r="M270" s="114"/>
      <c r="N270" s="60"/>
      <c r="O270" s="115"/>
      <c r="P270" s="60">
        <f t="shared" si="42"/>
        <v>12.600000000000044</v>
      </c>
      <c r="Q270" s="115">
        <f t="shared" si="35"/>
        <v>2.9111600000106574</v>
      </c>
      <c r="R270" s="60">
        <f t="shared" si="43"/>
        <v>12.600000000000044</v>
      </c>
      <c r="S270" s="115">
        <f t="shared" si="36"/>
        <v>2.000000000013888</v>
      </c>
      <c r="T270" s="60"/>
      <c r="U270" s="115"/>
      <c r="V270" s="60"/>
      <c r="W270" s="115"/>
      <c r="X270" s="60"/>
      <c r="Y270" s="115"/>
      <c r="Z270" s="60"/>
      <c r="AA270" s="115"/>
      <c r="AB270" s="60"/>
      <c r="AC270" s="115"/>
      <c r="AD270" s="60"/>
      <c r="AE270" s="115"/>
      <c r="AF270" s="60"/>
      <c r="AG270" s="115"/>
      <c r="AH270" s="60"/>
      <c r="AI270" s="115"/>
      <c r="AJ270" s="60"/>
      <c r="AK270" s="115"/>
      <c r="AL270" s="60"/>
      <c r="AM270" s="115"/>
      <c r="AN270" s="196"/>
      <c r="AO270" s="117"/>
      <c r="AP270" s="196"/>
      <c r="AQ270" s="117"/>
      <c r="AR270" s="196"/>
      <c r="AS270" s="117"/>
      <c r="AT270" s="196"/>
      <c r="AU270" s="117"/>
      <c r="AV270" s="196"/>
      <c r="AW270" s="117"/>
      <c r="AX270" s="196"/>
      <c r="AY270" s="117"/>
      <c r="AZ270" s="196"/>
      <c r="BA270" s="117"/>
      <c r="BB270" s="196"/>
      <c r="BC270" s="117"/>
      <c r="BD270" s="196"/>
      <c r="BE270" s="117"/>
      <c r="BF270" s="196"/>
      <c r="BG270" s="117"/>
      <c r="BH270" s="196"/>
      <c r="BI270" s="117"/>
      <c r="BJ270" s="196"/>
      <c r="BK270" s="117"/>
      <c r="BL270" s="196"/>
      <c r="BM270" s="117"/>
      <c r="BN270" s="196"/>
      <c r="BO270" s="117"/>
      <c r="BP270" s="196"/>
      <c r="BQ270" s="117"/>
      <c r="BR270" s="196"/>
      <c r="BS270" s="117"/>
      <c r="BT270" s="196"/>
      <c r="BU270" s="117"/>
      <c r="BV270" s="196"/>
      <c r="BW270" s="117"/>
      <c r="BX270" s="196"/>
      <c r="BY270" s="117"/>
      <c r="BZ270" s="196"/>
      <c r="CA270" s="117"/>
      <c r="CB270" s="196"/>
      <c r="CC270" s="117"/>
      <c r="CD270" s="196"/>
      <c r="CE270" s="117"/>
      <c r="CF270" s="196"/>
      <c r="CG270" s="117"/>
      <c r="CH270" s="196"/>
      <c r="CI270" s="117"/>
      <c r="CJ270" s="196"/>
      <c r="CK270" s="117"/>
      <c r="CL270" s="196"/>
      <c r="CM270" s="117"/>
      <c r="CN270" s="196"/>
      <c r="CO270" s="117"/>
      <c r="CP270" s="196"/>
      <c r="CQ270" s="117"/>
      <c r="CR270" s="196"/>
      <c r="CS270" s="117"/>
      <c r="CT270" s="196"/>
      <c r="CU270" s="117"/>
      <c r="CV270" s="196"/>
      <c r="CW270" s="117"/>
      <c r="CX270" s="196"/>
      <c r="CY270" s="117"/>
      <c r="CZ270" s="196"/>
      <c r="DA270" s="117"/>
      <c r="DB270" s="196"/>
      <c r="DC270" s="117"/>
      <c r="DD270" s="196"/>
      <c r="DE270" s="117"/>
      <c r="DF270" s="196"/>
      <c r="DG270" s="117"/>
      <c r="DH270" s="196"/>
      <c r="DI270" s="117"/>
      <c r="DJ270" s="196"/>
      <c r="DK270" s="117"/>
      <c r="DL270" s="196"/>
      <c r="DM270" s="117"/>
      <c r="DN270" s="196"/>
      <c r="DO270" s="117"/>
      <c r="DP270" s="196"/>
      <c r="DQ270" s="117"/>
      <c r="DR270" s="196"/>
      <c r="DS270" s="117"/>
      <c r="DT270" s="196"/>
      <c r="DU270" s="117"/>
      <c r="DV270" s="196"/>
      <c r="DW270" s="117"/>
      <c r="DX270" s="196"/>
      <c r="DY270" s="117"/>
      <c r="DZ270" s="196"/>
      <c r="EA270" s="117"/>
      <c r="EB270" s="196"/>
      <c r="EC270" s="117"/>
      <c r="ED270" s="196"/>
      <c r="EE270" s="117"/>
      <c r="EF270" s="196"/>
      <c r="EG270" s="117"/>
      <c r="EH270" s="196"/>
      <c r="EI270" s="117"/>
      <c r="EL270" s="3" t="e">
        <f t="shared" si="39"/>
        <v>#N/A</v>
      </c>
      <c r="EM270" s="10" t="e">
        <f t="shared" si="40"/>
        <v>#N/A</v>
      </c>
      <c r="EO270" s="12">
        <f t="shared" si="37"/>
        <v>0</v>
      </c>
      <c r="EP270" s="10">
        <f t="shared" si="38"/>
        <v>0</v>
      </c>
    </row>
    <row r="271" spans="11:146" x14ac:dyDescent="0.25">
      <c r="K271" s="5">
        <f t="shared" si="41"/>
        <v>254</v>
      </c>
      <c r="L271" s="70"/>
      <c r="M271" s="114"/>
      <c r="N271" s="60"/>
      <c r="O271" s="115"/>
      <c r="P271" s="60">
        <f t="shared" si="42"/>
        <v>12.650000000000045</v>
      </c>
      <c r="Q271" s="115">
        <f t="shared" si="35"/>
        <v>2.9111600000106574</v>
      </c>
      <c r="R271" s="60">
        <f t="shared" si="43"/>
        <v>12.650000000000045</v>
      </c>
      <c r="S271" s="115">
        <f t="shared" si="36"/>
        <v>2.000000000013888</v>
      </c>
      <c r="T271" s="60"/>
      <c r="U271" s="115"/>
      <c r="V271" s="60"/>
      <c r="W271" s="115"/>
      <c r="X271" s="60"/>
      <c r="Y271" s="115"/>
      <c r="Z271" s="60"/>
      <c r="AA271" s="115"/>
      <c r="AB271" s="60"/>
      <c r="AC271" s="115"/>
      <c r="AD271" s="60"/>
      <c r="AE271" s="115"/>
      <c r="AF271" s="60"/>
      <c r="AG271" s="115"/>
      <c r="AH271" s="60"/>
      <c r="AI271" s="115"/>
      <c r="AJ271" s="60"/>
      <c r="AK271" s="115"/>
      <c r="AL271" s="60"/>
      <c r="AM271" s="115"/>
      <c r="AN271" s="196"/>
      <c r="AO271" s="117"/>
      <c r="AP271" s="196"/>
      <c r="AQ271" s="117"/>
      <c r="AR271" s="196"/>
      <c r="AS271" s="117"/>
      <c r="AT271" s="196"/>
      <c r="AU271" s="117"/>
      <c r="AV271" s="196"/>
      <c r="AW271" s="117"/>
      <c r="AX271" s="196"/>
      <c r="AY271" s="117"/>
      <c r="AZ271" s="196"/>
      <c r="BA271" s="117"/>
      <c r="BB271" s="196"/>
      <c r="BC271" s="117"/>
      <c r="BD271" s="196"/>
      <c r="BE271" s="117"/>
      <c r="BF271" s="196"/>
      <c r="BG271" s="117"/>
      <c r="BH271" s="196"/>
      <c r="BI271" s="117"/>
      <c r="BJ271" s="196"/>
      <c r="BK271" s="117"/>
      <c r="BL271" s="196"/>
      <c r="BM271" s="117"/>
      <c r="BN271" s="196"/>
      <c r="BO271" s="117"/>
      <c r="BP271" s="196"/>
      <c r="BQ271" s="117"/>
      <c r="BR271" s="196"/>
      <c r="BS271" s="117"/>
      <c r="BT271" s="196"/>
      <c r="BU271" s="117"/>
      <c r="BV271" s="196"/>
      <c r="BW271" s="117"/>
      <c r="BX271" s="196"/>
      <c r="BY271" s="117"/>
      <c r="BZ271" s="196"/>
      <c r="CA271" s="117"/>
      <c r="CB271" s="196"/>
      <c r="CC271" s="117"/>
      <c r="CD271" s="196"/>
      <c r="CE271" s="117"/>
      <c r="CF271" s="196"/>
      <c r="CG271" s="117"/>
      <c r="CH271" s="196"/>
      <c r="CI271" s="117"/>
      <c r="CJ271" s="196"/>
      <c r="CK271" s="117"/>
      <c r="CL271" s="196"/>
      <c r="CM271" s="117"/>
      <c r="CN271" s="196"/>
      <c r="CO271" s="117"/>
      <c r="CP271" s="196"/>
      <c r="CQ271" s="117"/>
      <c r="CR271" s="196"/>
      <c r="CS271" s="117"/>
      <c r="CT271" s="196"/>
      <c r="CU271" s="117"/>
      <c r="CV271" s="196"/>
      <c r="CW271" s="117"/>
      <c r="CX271" s="196"/>
      <c r="CY271" s="117"/>
      <c r="CZ271" s="196"/>
      <c r="DA271" s="117"/>
      <c r="DB271" s="196"/>
      <c r="DC271" s="117"/>
      <c r="DD271" s="196"/>
      <c r="DE271" s="117"/>
      <c r="DF271" s="196"/>
      <c r="DG271" s="117"/>
      <c r="DH271" s="196"/>
      <c r="DI271" s="117"/>
      <c r="DJ271" s="196"/>
      <c r="DK271" s="117"/>
      <c r="DL271" s="196"/>
      <c r="DM271" s="117"/>
      <c r="DN271" s="196"/>
      <c r="DO271" s="117"/>
      <c r="DP271" s="196"/>
      <c r="DQ271" s="117"/>
      <c r="DR271" s="196"/>
      <c r="DS271" s="117"/>
      <c r="DT271" s="196"/>
      <c r="DU271" s="117"/>
      <c r="DV271" s="196"/>
      <c r="DW271" s="117"/>
      <c r="DX271" s="196"/>
      <c r="DY271" s="117"/>
      <c r="DZ271" s="196"/>
      <c r="EA271" s="117"/>
      <c r="EB271" s="196"/>
      <c r="EC271" s="117"/>
      <c r="ED271" s="196"/>
      <c r="EE271" s="117"/>
      <c r="EF271" s="196"/>
      <c r="EG271" s="117"/>
      <c r="EH271" s="196"/>
      <c r="EI271" s="117"/>
      <c r="EL271" s="3" t="e">
        <f t="shared" si="39"/>
        <v>#N/A</v>
      </c>
      <c r="EM271" s="10" t="e">
        <f t="shared" si="40"/>
        <v>#N/A</v>
      </c>
      <c r="EO271" s="12">
        <f t="shared" si="37"/>
        <v>0</v>
      </c>
      <c r="EP271" s="10">
        <f t="shared" si="38"/>
        <v>0</v>
      </c>
    </row>
    <row r="272" spans="11:146" x14ac:dyDescent="0.25">
      <c r="K272" s="5">
        <f t="shared" si="41"/>
        <v>255</v>
      </c>
      <c r="L272" s="70"/>
      <c r="M272" s="114"/>
      <c r="N272" s="60"/>
      <c r="O272" s="115"/>
      <c r="P272" s="60">
        <f t="shared" si="42"/>
        <v>12.700000000000045</v>
      </c>
      <c r="Q272" s="115">
        <f t="shared" si="35"/>
        <v>2.9111600000106574</v>
      </c>
      <c r="R272" s="60">
        <f t="shared" si="43"/>
        <v>12.700000000000045</v>
      </c>
      <c r="S272" s="115">
        <f t="shared" si="36"/>
        <v>2.000000000013888</v>
      </c>
      <c r="T272" s="60"/>
      <c r="U272" s="115"/>
      <c r="V272" s="60"/>
      <c r="W272" s="115"/>
      <c r="X272" s="60"/>
      <c r="Y272" s="115"/>
      <c r="Z272" s="60"/>
      <c r="AA272" s="115"/>
      <c r="AB272" s="60"/>
      <c r="AC272" s="115"/>
      <c r="AD272" s="60"/>
      <c r="AE272" s="115"/>
      <c r="AF272" s="60"/>
      <c r="AG272" s="115"/>
      <c r="AH272" s="60"/>
      <c r="AI272" s="115"/>
      <c r="AJ272" s="60"/>
      <c r="AK272" s="115"/>
      <c r="AL272" s="60"/>
      <c r="AM272" s="115"/>
      <c r="AN272" s="196"/>
      <c r="AO272" s="117"/>
      <c r="AP272" s="196"/>
      <c r="AQ272" s="117"/>
      <c r="AR272" s="196"/>
      <c r="AS272" s="117"/>
      <c r="AT272" s="196"/>
      <c r="AU272" s="117"/>
      <c r="AV272" s="196"/>
      <c r="AW272" s="117"/>
      <c r="AX272" s="196"/>
      <c r="AY272" s="117"/>
      <c r="AZ272" s="196"/>
      <c r="BA272" s="117"/>
      <c r="BB272" s="196"/>
      <c r="BC272" s="117"/>
      <c r="BD272" s="196"/>
      <c r="BE272" s="117"/>
      <c r="BF272" s="196"/>
      <c r="BG272" s="117"/>
      <c r="BH272" s="196"/>
      <c r="BI272" s="117"/>
      <c r="BJ272" s="196"/>
      <c r="BK272" s="117"/>
      <c r="BL272" s="196"/>
      <c r="BM272" s="117"/>
      <c r="BN272" s="196"/>
      <c r="BO272" s="117"/>
      <c r="BP272" s="196"/>
      <c r="BQ272" s="117"/>
      <c r="BR272" s="196"/>
      <c r="BS272" s="117"/>
      <c r="BT272" s="196"/>
      <c r="BU272" s="117"/>
      <c r="BV272" s="196"/>
      <c r="BW272" s="117"/>
      <c r="BX272" s="196"/>
      <c r="BY272" s="117"/>
      <c r="BZ272" s="196"/>
      <c r="CA272" s="117"/>
      <c r="CB272" s="196"/>
      <c r="CC272" s="117"/>
      <c r="CD272" s="196"/>
      <c r="CE272" s="117"/>
      <c r="CF272" s="196"/>
      <c r="CG272" s="117"/>
      <c r="CH272" s="196"/>
      <c r="CI272" s="117"/>
      <c r="CJ272" s="196"/>
      <c r="CK272" s="117"/>
      <c r="CL272" s="196"/>
      <c r="CM272" s="117"/>
      <c r="CN272" s="196"/>
      <c r="CO272" s="117"/>
      <c r="CP272" s="196"/>
      <c r="CQ272" s="117"/>
      <c r="CR272" s="196"/>
      <c r="CS272" s="117"/>
      <c r="CT272" s="196"/>
      <c r="CU272" s="117"/>
      <c r="CV272" s="196"/>
      <c r="CW272" s="117"/>
      <c r="CX272" s="196"/>
      <c r="CY272" s="117"/>
      <c r="CZ272" s="196"/>
      <c r="DA272" s="117"/>
      <c r="DB272" s="196"/>
      <c r="DC272" s="117"/>
      <c r="DD272" s="196"/>
      <c r="DE272" s="117"/>
      <c r="DF272" s="196"/>
      <c r="DG272" s="117"/>
      <c r="DH272" s="196"/>
      <c r="DI272" s="117"/>
      <c r="DJ272" s="196"/>
      <c r="DK272" s="117"/>
      <c r="DL272" s="196"/>
      <c r="DM272" s="117"/>
      <c r="DN272" s="196"/>
      <c r="DO272" s="117"/>
      <c r="DP272" s="196"/>
      <c r="DQ272" s="117"/>
      <c r="DR272" s="196"/>
      <c r="DS272" s="117"/>
      <c r="DT272" s="196"/>
      <c r="DU272" s="117"/>
      <c r="DV272" s="196"/>
      <c r="DW272" s="117"/>
      <c r="DX272" s="196"/>
      <c r="DY272" s="117"/>
      <c r="DZ272" s="196"/>
      <c r="EA272" s="117"/>
      <c r="EB272" s="196"/>
      <c r="EC272" s="117"/>
      <c r="ED272" s="196"/>
      <c r="EE272" s="117"/>
      <c r="EF272" s="196"/>
      <c r="EG272" s="117"/>
      <c r="EH272" s="196"/>
      <c r="EI272" s="117"/>
      <c r="EL272" s="3" t="e">
        <f t="shared" si="39"/>
        <v>#N/A</v>
      </c>
      <c r="EM272" s="10" t="e">
        <f t="shared" si="40"/>
        <v>#N/A</v>
      </c>
      <c r="EO272" s="12">
        <f t="shared" si="37"/>
        <v>0</v>
      </c>
      <c r="EP272" s="10">
        <f t="shared" si="38"/>
        <v>0</v>
      </c>
    </row>
    <row r="273" spans="8:146" ht="15.75" thickBot="1" x14ac:dyDescent="0.3">
      <c r="H273" s="33"/>
      <c r="K273" s="6">
        <f t="shared" si="41"/>
        <v>256</v>
      </c>
      <c r="L273" s="70"/>
      <c r="M273" s="114"/>
      <c r="N273" s="197"/>
      <c r="O273" s="116"/>
      <c r="P273" s="197">
        <f t="shared" si="42"/>
        <v>12.750000000000046</v>
      </c>
      <c r="Q273" s="116">
        <f t="shared" si="35"/>
        <v>2.9111600000106574</v>
      </c>
      <c r="R273" s="197">
        <f t="shared" si="43"/>
        <v>12.750000000000046</v>
      </c>
      <c r="S273" s="116">
        <f t="shared" si="36"/>
        <v>2.000000000013888</v>
      </c>
      <c r="T273" s="197"/>
      <c r="U273" s="116"/>
      <c r="V273" s="197"/>
      <c r="W273" s="116"/>
      <c r="X273" s="197"/>
      <c r="Y273" s="116"/>
      <c r="Z273" s="197"/>
      <c r="AA273" s="116"/>
      <c r="AB273" s="197"/>
      <c r="AC273" s="116"/>
      <c r="AD273" s="197"/>
      <c r="AE273" s="116"/>
      <c r="AF273" s="197"/>
      <c r="AG273" s="116"/>
      <c r="AH273" s="197"/>
      <c r="AI273" s="116"/>
      <c r="AJ273" s="197"/>
      <c r="AK273" s="116"/>
      <c r="AL273" s="197"/>
      <c r="AM273" s="116"/>
      <c r="AN273" s="198"/>
      <c r="AO273" s="118"/>
      <c r="AP273" s="198"/>
      <c r="AQ273" s="118"/>
      <c r="AR273" s="198"/>
      <c r="AS273" s="118"/>
      <c r="AT273" s="198"/>
      <c r="AU273" s="118"/>
      <c r="AV273" s="198"/>
      <c r="AW273" s="118"/>
      <c r="AX273" s="198"/>
      <c r="AY273" s="118"/>
      <c r="AZ273" s="198"/>
      <c r="BA273" s="118"/>
      <c r="BB273" s="198"/>
      <c r="BC273" s="118"/>
      <c r="BD273" s="198"/>
      <c r="BE273" s="118"/>
      <c r="BF273" s="198"/>
      <c r="BG273" s="118"/>
      <c r="BH273" s="198"/>
      <c r="BI273" s="118"/>
      <c r="BJ273" s="198"/>
      <c r="BK273" s="118"/>
      <c r="BL273" s="198"/>
      <c r="BM273" s="118"/>
      <c r="BN273" s="198"/>
      <c r="BO273" s="118"/>
      <c r="BP273" s="198"/>
      <c r="BQ273" s="118"/>
      <c r="BR273" s="198"/>
      <c r="BS273" s="118"/>
      <c r="BT273" s="198"/>
      <c r="BU273" s="118"/>
      <c r="BV273" s="198"/>
      <c r="BW273" s="118"/>
      <c r="BX273" s="198"/>
      <c r="BY273" s="118"/>
      <c r="BZ273" s="198"/>
      <c r="CA273" s="118"/>
      <c r="CB273" s="198"/>
      <c r="CC273" s="118"/>
      <c r="CD273" s="198"/>
      <c r="CE273" s="118"/>
      <c r="CF273" s="198"/>
      <c r="CG273" s="118"/>
      <c r="CH273" s="198"/>
      <c r="CI273" s="118"/>
      <c r="CJ273" s="198"/>
      <c r="CK273" s="118"/>
      <c r="CL273" s="198"/>
      <c r="CM273" s="118"/>
      <c r="CN273" s="198"/>
      <c r="CO273" s="118"/>
      <c r="CP273" s="198"/>
      <c r="CQ273" s="118"/>
      <c r="CR273" s="198"/>
      <c r="CS273" s="118"/>
      <c r="CT273" s="198"/>
      <c r="CU273" s="118"/>
      <c r="CV273" s="198"/>
      <c r="CW273" s="118"/>
      <c r="CX273" s="198"/>
      <c r="CY273" s="118"/>
      <c r="CZ273" s="198"/>
      <c r="DA273" s="118"/>
      <c r="DB273" s="198"/>
      <c r="DC273" s="118"/>
      <c r="DD273" s="198"/>
      <c r="DE273" s="118"/>
      <c r="DF273" s="198"/>
      <c r="DG273" s="118"/>
      <c r="DH273" s="198"/>
      <c r="DI273" s="118"/>
      <c r="DJ273" s="198"/>
      <c r="DK273" s="118"/>
      <c r="DL273" s="198"/>
      <c r="DM273" s="118"/>
      <c r="DN273" s="198"/>
      <c r="DO273" s="118"/>
      <c r="DP273" s="198"/>
      <c r="DQ273" s="118"/>
      <c r="DR273" s="198"/>
      <c r="DS273" s="118"/>
      <c r="DT273" s="198"/>
      <c r="DU273" s="118"/>
      <c r="DV273" s="198"/>
      <c r="DW273" s="118"/>
      <c r="DX273" s="198"/>
      <c r="DY273" s="118"/>
      <c r="DZ273" s="198"/>
      <c r="EA273" s="118"/>
      <c r="EB273" s="198"/>
      <c r="EC273" s="118"/>
      <c r="ED273" s="198"/>
      <c r="EE273" s="118"/>
      <c r="EF273" s="198"/>
      <c r="EG273" s="118"/>
      <c r="EH273" s="198"/>
      <c r="EI273" s="118"/>
      <c r="EL273" s="3" t="e">
        <f t="shared" si="39"/>
        <v>#N/A</v>
      </c>
      <c r="EM273" s="10" t="e">
        <f t="shared" si="40"/>
        <v>#N/A</v>
      </c>
      <c r="EO273" s="12">
        <f t="shared" si="37"/>
        <v>0</v>
      </c>
      <c r="EP273" s="10">
        <f t="shared" si="38"/>
        <v>0</v>
      </c>
    </row>
    <row r="274" spans="8:146" x14ac:dyDescent="0.25">
      <c r="AL274" s="36"/>
    </row>
    <row r="275" spans="8:146" x14ac:dyDescent="0.25">
      <c r="AL275" s="36"/>
    </row>
    <row r="276" spans="8:146" x14ac:dyDescent="0.25">
      <c r="AL276" s="36"/>
    </row>
  </sheetData>
  <sortState xmlns:xlrd2="http://schemas.microsoft.com/office/spreadsheetml/2017/richdata2" ref="B66:E74">
    <sortCondition ref="B66:B74"/>
  </sortState>
  <mergeCells count="210">
    <mergeCell ref="AK10:AK13"/>
    <mergeCell ref="AF9:AJ9"/>
    <mergeCell ref="AF8:AJ8"/>
    <mergeCell ref="AF7:AJ7"/>
    <mergeCell ref="AF6:AJ6"/>
    <mergeCell ref="AF5:AJ5"/>
    <mergeCell ref="AF4:AJ4"/>
    <mergeCell ref="AF3:AJ3"/>
    <mergeCell ref="C12:D12"/>
    <mergeCell ref="W4:X4"/>
    <mergeCell ref="Y4:Z4"/>
    <mergeCell ref="W5:X5"/>
    <mergeCell ref="Y5:Z5"/>
    <mergeCell ref="DB16:DC16"/>
    <mergeCell ref="DD16:DE16"/>
    <mergeCell ref="DF16:DG16"/>
    <mergeCell ref="DH16:DI16"/>
    <mergeCell ref="DJ16:DK16"/>
    <mergeCell ref="DL16:DM16"/>
    <mergeCell ref="CP16:CQ16"/>
    <mergeCell ref="CR16:CS16"/>
    <mergeCell ref="CT16:CU16"/>
    <mergeCell ref="CV16:CW16"/>
    <mergeCell ref="CX16:CY16"/>
    <mergeCell ref="CZ16:DA16"/>
    <mergeCell ref="CJ16:CK16"/>
    <mergeCell ref="CL16:CM16"/>
    <mergeCell ref="CN16:CO16"/>
    <mergeCell ref="BR16:BS16"/>
    <mergeCell ref="BT16:BU16"/>
    <mergeCell ref="BV16:BW16"/>
    <mergeCell ref="BX16:BY16"/>
    <mergeCell ref="BZ16:CA16"/>
    <mergeCell ref="CB16:CC16"/>
    <mergeCell ref="CD16:CE16"/>
    <mergeCell ref="CF16:CG16"/>
    <mergeCell ref="CH16:CI16"/>
    <mergeCell ref="EF16:EG16"/>
    <mergeCell ref="EH16:EI16"/>
    <mergeCell ref="EO17:EP17"/>
    <mergeCell ref="DN16:DO16"/>
    <mergeCell ref="DP16:DQ16"/>
    <mergeCell ref="DR16:DS16"/>
    <mergeCell ref="DT16:DU16"/>
    <mergeCell ref="DV16:DW16"/>
    <mergeCell ref="DX16:DY16"/>
    <mergeCell ref="DZ16:EA16"/>
    <mergeCell ref="EB16:EC16"/>
    <mergeCell ref="ED16:EE16"/>
    <mergeCell ref="BF16:BG16"/>
    <mergeCell ref="BH16:BI16"/>
    <mergeCell ref="BJ16:BK16"/>
    <mergeCell ref="BL16:BM16"/>
    <mergeCell ref="BN16:BO16"/>
    <mergeCell ref="BP16:BQ16"/>
    <mergeCell ref="AT16:AU16"/>
    <mergeCell ref="AV16:AW16"/>
    <mergeCell ref="AX16:AY16"/>
    <mergeCell ref="AZ16:BA16"/>
    <mergeCell ref="BB16:BC16"/>
    <mergeCell ref="BD16:BE16"/>
    <mergeCell ref="AH16:AI16"/>
    <mergeCell ref="AJ16:AK16"/>
    <mergeCell ref="AL16:AM16"/>
    <mergeCell ref="AN16:AO16"/>
    <mergeCell ref="AP16:AQ16"/>
    <mergeCell ref="AR16:AS16"/>
    <mergeCell ref="V16:W16"/>
    <mergeCell ref="X16:Y16"/>
    <mergeCell ref="Z16:AA16"/>
    <mergeCell ref="AB16:AC16"/>
    <mergeCell ref="AD16:AE16"/>
    <mergeCell ref="AF16:AG16"/>
    <mergeCell ref="DZ15:EA15"/>
    <mergeCell ref="EB15:EC15"/>
    <mergeCell ref="ED15:EE15"/>
    <mergeCell ref="EF15:EG15"/>
    <mergeCell ref="EH15:EI15"/>
    <mergeCell ref="L16:M16"/>
    <mergeCell ref="N16:O16"/>
    <mergeCell ref="P16:Q16"/>
    <mergeCell ref="R16:S16"/>
    <mergeCell ref="T16:U16"/>
    <mergeCell ref="DN15:DO15"/>
    <mergeCell ref="DP15:DQ15"/>
    <mergeCell ref="DR15:DS15"/>
    <mergeCell ref="DT15:DU15"/>
    <mergeCell ref="DV15:DW15"/>
    <mergeCell ref="DX15:DY15"/>
    <mergeCell ref="DB15:DC15"/>
    <mergeCell ref="DD15:DE15"/>
    <mergeCell ref="DF15:DG15"/>
    <mergeCell ref="DH15:DI15"/>
    <mergeCell ref="DJ15:DK15"/>
    <mergeCell ref="DL15:DM15"/>
    <mergeCell ref="CP15:CQ15"/>
    <mergeCell ref="CR15:CS15"/>
    <mergeCell ref="CT15:CU15"/>
    <mergeCell ref="CV15:CW15"/>
    <mergeCell ref="CX15:CY15"/>
    <mergeCell ref="CZ15:DA15"/>
    <mergeCell ref="CD15:CE15"/>
    <mergeCell ref="CF15:CG15"/>
    <mergeCell ref="CH15:CI15"/>
    <mergeCell ref="CJ15:CK15"/>
    <mergeCell ref="CL15:CM15"/>
    <mergeCell ref="CN15:CO15"/>
    <mergeCell ref="BR15:BS15"/>
    <mergeCell ref="BT15:BU15"/>
    <mergeCell ref="BV15:BW15"/>
    <mergeCell ref="BX15:BY15"/>
    <mergeCell ref="BZ15:CA15"/>
    <mergeCell ref="CB15:CC15"/>
    <mergeCell ref="BF15:BG15"/>
    <mergeCell ref="BH15:BI15"/>
    <mergeCell ref="BJ15:BK15"/>
    <mergeCell ref="BL15:BM15"/>
    <mergeCell ref="BN15:BO15"/>
    <mergeCell ref="BP15:BQ15"/>
    <mergeCell ref="AT15:AU15"/>
    <mergeCell ref="AV15:AW15"/>
    <mergeCell ref="AX15:AY15"/>
    <mergeCell ref="AZ15:BA15"/>
    <mergeCell ref="BB15:BC15"/>
    <mergeCell ref="BD15:BE15"/>
    <mergeCell ref="AH15:AI15"/>
    <mergeCell ref="AJ15:AK15"/>
    <mergeCell ref="AL15:AM15"/>
    <mergeCell ref="AN15:AO15"/>
    <mergeCell ref="AP15:AQ15"/>
    <mergeCell ref="AR15:AS15"/>
    <mergeCell ref="V15:W15"/>
    <mergeCell ref="X15:Y15"/>
    <mergeCell ref="Z15:AA15"/>
    <mergeCell ref="AB15:AC15"/>
    <mergeCell ref="AD15:AE15"/>
    <mergeCell ref="AF15:AG15"/>
    <mergeCell ref="DZ14:EA14"/>
    <mergeCell ref="EB14:EC14"/>
    <mergeCell ref="ED14:EE14"/>
    <mergeCell ref="CZ14:DA14"/>
    <mergeCell ref="CD14:CE14"/>
    <mergeCell ref="CF14:CG14"/>
    <mergeCell ref="CH14:CI14"/>
    <mergeCell ref="CJ14:CK14"/>
    <mergeCell ref="CL14:CM14"/>
    <mergeCell ref="CN14:CO14"/>
    <mergeCell ref="BR14:BS14"/>
    <mergeCell ref="BT14:BU14"/>
    <mergeCell ref="BV14:BW14"/>
    <mergeCell ref="BX14:BY14"/>
    <mergeCell ref="BZ14:CA14"/>
    <mergeCell ref="CB14:CC14"/>
    <mergeCell ref="BF14:BG14"/>
    <mergeCell ref="BH14:BI14"/>
    <mergeCell ref="EF14:EG14"/>
    <mergeCell ref="EH14:EI14"/>
    <mergeCell ref="L15:M15"/>
    <mergeCell ref="N15:O15"/>
    <mergeCell ref="P15:Q15"/>
    <mergeCell ref="R15:S15"/>
    <mergeCell ref="T15:U15"/>
    <mergeCell ref="DN14:DO14"/>
    <mergeCell ref="DP14:DQ14"/>
    <mergeCell ref="DR14:DS14"/>
    <mergeCell ref="DT14:DU14"/>
    <mergeCell ref="DV14:DW14"/>
    <mergeCell ref="DX14:DY14"/>
    <mergeCell ref="DB14:DC14"/>
    <mergeCell ref="DD14:DE14"/>
    <mergeCell ref="DF14:DG14"/>
    <mergeCell ref="DH14:DI14"/>
    <mergeCell ref="DJ14:DK14"/>
    <mergeCell ref="DL14:DM14"/>
    <mergeCell ref="CP14:CQ14"/>
    <mergeCell ref="CR14:CS14"/>
    <mergeCell ref="CT14:CU14"/>
    <mergeCell ref="CV14:CW14"/>
    <mergeCell ref="CX14:CY14"/>
    <mergeCell ref="BJ14:BK14"/>
    <mergeCell ref="BL14:BM14"/>
    <mergeCell ref="BN14:BO14"/>
    <mergeCell ref="BP14:BQ14"/>
    <mergeCell ref="AT14:AU14"/>
    <mergeCell ref="AV14:AW14"/>
    <mergeCell ref="AX14:AY14"/>
    <mergeCell ref="AZ14:BA14"/>
    <mergeCell ref="BB14:BC14"/>
    <mergeCell ref="BD14:BE14"/>
    <mergeCell ref="AH14:AI14"/>
    <mergeCell ref="AJ14:AK14"/>
    <mergeCell ref="AL14:AM14"/>
    <mergeCell ref="AN14:AO14"/>
    <mergeCell ref="AP14:AQ14"/>
    <mergeCell ref="AR14:AS14"/>
    <mergeCell ref="V14:W14"/>
    <mergeCell ref="X14:Y14"/>
    <mergeCell ref="Z14:AA14"/>
    <mergeCell ref="AB14:AC14"/>
    <mergeCell ref="AD14:AE14"/>
    <mergeCell ref="AF14:AG14"/>
    <mergeCell ref="L14:M14"/>
    <mergeCell ref="N14:O14"/>
    <mergeCell ref="P14:Q14"/>
    <mergeCell ref="R14:S14"/>
    <mergeCell ref="T14:U14"/>
    <mergeCell ref="P2:Q5"/>
    <mergeCell ref="P7:Q7"/>
    <mergeCell ref="R2:S5"/>
    <mergeCell ref="R7:S7"/>
  </mergeCell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2:EI1491"/>
  <sheetViews>
    <sheetView topLeftCell="A9" zoomScaleNormal="100" workbookViewId="0">
      <selection activeCell="J22" sqref="J22"/>
    </sheetView>
  </sheetViews>
  <sheetFormatPr defaultRowHeight="15" x14ac:dyDescent="0.25"/>
  <cols>
    <col min="4" max="4" width="18.28515625" customWidth="1"/>
    <col min="6" max="6" width="10.5703125" bestFit="1" customWidth="1"/>
    <col min="7" max="7" width="18.85546875" bestFit="1" customWidth="1"/>
    <col min="8" max="8" width="8.5703125" customWidth="1"/>
    <col min="9" max="9" width="16.28515625" customWidth="1"/>
    <col min="10" max="10" width="10" customWidth="1"/>
    <col min="11" max="11" width="14.85546875" customWidth="1"/>
    <col min="12" max="12" width="8.5703125" customWidth="1"/>
    <col min="16" max="16" width="18.7109375" customWidth="1"/>
    <col min="17" max="17" width="9.140625" customWidth="1"/>
    <col min="24" max="24" width="11.85546875" customWidth="1"/>
  </cols>
  <sheetData>
    <row r="2" spans="4:139" x14ac:dyDescent="0.25">
      <c r="I2" s="133">
        <v>34</v>
      </c>
      <c r="J2" s="133" t="s">
        <v>338</v>
      </c>
      <c r="M2" s="255">
        <v>1116</v>
      </c>
    </row>
    <row r="3" spans="4:139" x14ac:dyDescent="0.25">
      <c r="F3" s="30"/>
      <c r="I3" s="133"/>
    </row>
    <row r="4" spans="4:139" x14ac:dyDescent="0.25">
      <c r="G4">
        <v>340.15679999999998</v>
      </c>
      <c r="I4" s="257" t="s">
        <v>339</v>
      </c>
    </row>
    <row r="5" spans="4:139" x14ac:dyDescent="0.25">
      <c r="G5">
        <v>44.500799999999998</v>
      </c>
      <c r="I5" s="133">
        <v>35</v>
      </c>
      <c r="J5" s="133" t="s">
        <v>342</v>
      </c>
      <c r="O5">
        <v>10000</v>
      </c>
      <c r="P5" s="133">
        <f>IF((O5*100/2.54/12)&gt;36500,970/1116,1-146/1116/36500*(O5*100/2.54/12))</f>
        <v>0.8824071722217518</v>
      </c>
    </row>
    <row r="6" spans="4:139" x14ac:dyDescent="0.25">
      <c r="I6" s="133" t="s">
        <v>340</v>
      </c>
    </row>
    <row r="7" spans="4:139" ht="15.75" thickBot="1" x14ac:dyDescent="0.3">
      <c r="G7">
        <v>295.65600000000001</v>
      </c>
      <c r="I7" s="133">
        <v>36</v>
      </c>
      <c r="J7" s="133" t="s">
        <v>341</v>
      </c>
    </row>
    <row r="8" spans="4:139" x14ac:dyDescent="0.25">
      <c r="N8" s="448"/>
      <c r="O8" s="508"/>
      <c r="P8" s="508"/>
      <c r="Q8" s="449"/>
      <c r="R8" s="448" t="s">
        <v>51</v>
      </c>
      <c r="S8" s="508"/>
      <c r="T8" s="508"/>
      <c r="U8" s="449"/>
    </row>
    <row r="9" spans="4:139" ht="15.75" thickBot="1" x14ac:dyDescent="0.3">
      <c r="N9" s="509"/>
      <c r="O9" s="510"/>
      <c r="P9" s="510"/>
      <c r="Q9" s="511"/>
      <c r="R9" s="509"/>
      <c r="S9" s="510"/>
      <c r="T9" s="510"/>
      <c r="U9" s="511"/>
    </row>
    <row r="10" spans="4:139" ht="15.75" thickBot="1" x14ac:dyDescent="0.3">
      <c r="K10" s="56" t="s">
        <v>29</v>
      </c>
      <c r="L10" s="438">
        <v>1</v>
      </c>
      <c r="M10" s="439"/>
      <c r="N10" s="438">
        <v>2</v>
      </c>
      <c r="O10" s="439"/>
      <c r="P10" s="438">
        <f>2*N10-L10</f>
        <v>3</v>
      </c>
      <c r="Q10" s="439"/>
      <c r="R10" s="438">
        <f>2*P10-N10</f>
        <v>4</v>
      </c>
      <c r="S10" s="439"/>
      <c r="T10" s="438">
        <f>2*R10-P10</f>
        <v>5</v>
      </c>
      <c r="U10" s="439"/>
      <c r="V10" s="438">
        <f>2*T10-R10</f>
        <v>6</v>
      </c>
      <c r="W10" s="439"/>
      <c r="X10" s="438">
        <f>2*V10-T10</f>
        <v>7</v>
      </c>
      <c r="Y10" s="439"/>
      <c r="Z10" s="438">
        <f>2*X10-V10</f>
        <v>8</v>
      </c>
      <c r="AA10" s="439"/>
      <c r="AB10" s="438">
        <f>2*Z10-X10</f>
        <v>9</v>
      </c>
      <c r="AC10" s="439"/>
      <c r="AD10" s="438">
        <f>2*AB10-Z10</f>
        <v>10</v>
      </c>
      <c r="AE10" s="439"/>
      <c r="AF10" s="438">
        <f>2*AD10-AB10</f>
        <v>11</v>
      </c>
      <c r="AG10" s="439"/>
      <c r="AH10" s="438">
        <f>2*AF10-AD10</f>
        <v>12</v>
      </c>
      <c r="AI10" s="439"/>
      <c r="AJ10" s="438">
        <f>2*AH10-AF10</f>
        <v>13</v>
      </c>
      <c r="AK10" s="439"/>
      <c r="AL10" s="438">
        <f>2*AJ10-AH10</f>
        <v>14</v>
      </c>
      <c r="AM10" s="439"/>
      <c r="AN10" s="438">
        <f>2*AL10-AJ10</f>
        <v>15</v>
      </c>
      <c r="AO10" s="439"/>
      <c r="AP10" s="438">
        <f>2*AN10-AL10</f>
        <v>16</v>
      </c>
      <c r="AQ10" s="439"/>
      <c r="AR10" s="438">
        <f>2*AP10-AN10</f>
        <v>17</v>
      </c>
      <c r="AS10" s="439"/>
      <c r="AT10" s="438">
        <f>2*AR10-AP10</f>
        <v>18</v>
      </c>
      <c r="AU10" s="439"/>
      <c r="AV10" s="438">
        <f>2*AT10-AR10</f>
        <v>19</v>
      </c>
      <c r="AW10" s="439"/>
      <c r="AX10" s="438">
        <f>2*AV10-AT10</f>
        <v>20</v>
      </c>
      <c r="AY10" s="439"/>
      <c r="AZ10" s="438">
        <f>2*AX10-AV10</f>
        <v>21</v>
      </c>
      <c r="BA10" s="439"/>
      <c r="BB10" s="438">
        <f>2*AZ10-AX10</f>
        <v>22</v>
      </c>
      <c r="BC10" s="439"/>
      <c r="BD10" s="438">
        <f>2*BB10-AZ10</f>
        <v>23</v>
      </c>
      <c r="BE10" s="439"/>
      <c r="BF10" s="438">
        <f>2*BD10-BB10</f>
        <v>24</v>
      </c>
      <c r="BG10" s="439"/>
      <c r="BH10" s="438">
        <f>2*BF10-BD10</f>
        <v>25</v>
      </c>
      <c r="BI10" s="439"/>
      <c r="BJ10" s="438">
        <f>2*BH10-BF10</f>
        <v>26</v>
      </c>
      <c r="BK10" s="439"/>
      <c r="BL10" s="438">
        <f>2*BJ10-BH10</f>
        <v>27</v>
      </c>
      <c r="BM10" s="439"/>
      <c r="BN10" s="438">
        <f>2*BL10-BJ10</f>
        <v>28</v>
      </c>
      <c r="BO10" s="439"/>
      <c r="BP10" s="438">
        <f>2*BN10-BL10</f>
        <v>29</v>
      </c>
      <c r="BQ10" s="439"/>
      <c r="BR10" s="438">
        <f>2*BP10-BN10</f>
        <v>30</v>
      </c>
      <c r="BS10" s="439"/>
      <c r="BT10" s="438">
        <f>2*BR10-BP10</f>
        <v>31</v>
      </c>
      <c r="BU10" s="439"/>
      <c r="BV10" s="438">
        <f>2*BT10-BR10</f>
        <v>32</v>
      </c>
      <c r="BW10" s="439"/>
      <c r="BX10" s="438">
        <f>2*BV10-BT10</f>
        <v>33</v>
      </c>
      <c r="BY10" s="439"/>
      <c r="BZ10" s="438">
        <f>2*BX10-BV10</f>
        <v>34</v>
      </c>
      <c r="CA10" s="439"/>
      <c r="CB10" s="438">
        <f>2*BZ10-BX10</f>
        <v>35</v>
      </c>
      <c r="CC10" s="439"/>
      <c r="CD10" s="438">
        <f>2*CB10-BZ10</f>
        <v>36</v>
      </c>
      <c r="CE10" s="439"/>
      <c r="CF10" s="438">
        <f>2*CD10-CB10</f>
        <v>37</v>
      </c>
      <c r="CG10" s="439"/>
      <c r="CH10" s="438">
        <f>2*CF10-CD10</f>
        <v>38</v>
      </c>
      <c r="CI10" s="439"/>
      <c r="CJ10" s="438">
        <f>2*CH10-CF10</f>
        <v>39</v>
      </c>
      <c r="CK10" s="439"/>
      <c r="CL10" s="438">
        <f>2*CJ10-CH10</f>
        <v>40</v>
      </c>
      <c r="CM10" s="439"/>
      <c r="CN10" s="438">
        <f>2*CL10-CJ10</f>
        <v>41</v>
      </c>
      <c r="CO10" s="439"/>
      <c r="CP10" s="438">
        <f>2*CN10-CL10</f>
        <v>42</v>
      </c>
      <c r="CQ10" s="439"/>
      <c r="CR10" s="438">
        <f>2*CP10-CN10</f>
        <v>43</v>
      </c>
      <c r="CS10" s="439"/>
      <c r="CT10" s="438">
        <f>2*CR10-CP10</f>
        <v>44</v>
      </c>
      <c r="CU10" s="439"/>
      <c r="CV10" s="438">
        <f>2*CT10-CR10</f>
        <v>45</v>
      </c>
      <c r="CW10" s="439"/>
      <c r="CX10" s="438">
        <f>2*CV10-CT10</f>
        <v>46</v>
      </c>
      <c r="CY10" s="439"/>
      <c r="CZ10" s="438">
        <f>2*CX10-CV10</f>
        <v>47</v>
      </c>
      <c r="DA10" s="439"/>
      <c r="DB10" s="438">
        <f>2*CZ10-CX10</f>
        <v>48</v>
      </c>
      <c r="DC10" s="439"/>
      <c r="DD10" s="438">
        <f>2*DB10-CZ10</f>
        <v>49</v>
      </c>
      <c r="DE10" s="439"/>
      <c r="DF10" s="438">
        <f>2*DD10-DB10</f>
        <v>50</v>
      </c>
      <c r="DG10" s="439"/>
      <c r="DH10" s="438">
        <f>2*DF10-DD10</f>
        <v>51</v>
      </c>
      <c r="DI10" s="439"/>
      <c r="DJ10" s="438">
        <f>2*DH10-DF10</f>
        <v>52</v>
      </c>
      <c r="DK10" s="439"/>
      <c r="DL10" s="438">
        <f>2*DJ10-DH10</f>
        <v>53</v>
      </c>
      <c r="DM10" s="439"/>
      <c r="DN10" s="438">
        <f>2*DL10-DJ10</f>
        <v>54</v>
      </c>
      <c r="DO10" s="439"/>
      <c r="DP10" s="438">
        <f>2*DN10-DL10</f>
        <v>55</v>
      </c>
      <c r="DQ10" s="439"/>
      <c r="DR10" s="438">
        <f>2*DP10-DN10</f>
        <v>56</v>
      </c>
      <c r="DS10" s="439"/>
      <c r="DT10" s="438">
        <f>2*DR10-DP10</f>
        <v>57</v>
      </c>
      <c r="DU10" s="439"/>
      <c r="DV10" s="438">
        <f>2*DT10-DR10</f>
        <v>58</v>
      </c>
      <c r="DW10" s="439"/>
      <c r="DX10" s="438">
        <f>2*DV10-DT10</f>
        <v>59</v>
      </c>
      <c r="DY10" s="439"/>
      <c r="DZ10" s="438">
        <f>2*DX10-DV10</f>
        <v>60</v>
      </c>
      <c r="EA10" s="439"/>
      <c r="EB10" s="438">
        <f>2*DZ10-DX10</f>
        <v>61</v>
      </c>
      <c r="EC10" s="439"/>
      <c r="ED10" s="438">
        <f>2*EB10-DZ10</f>
        <v>62</v>
      </c>
      <c r="EE10" s="439"/>
      <c r="EF10" s="438">
        <f>2*ED10-EB10</f>
        <v>63</v>
      </c>
      <c r="EG10" s="439"/>
      <c r="EH10" s="438">
        <f>2*EF10-ED10</f>
        <v>64</v>
      </c>
      <c r="EI10" s="439"/>
    </row>
    <row r="11" spans="4:139" ht="15.75" customHeight="1" thickBot="1" x14ac:dyDescent="0.3">
      <c r="K11" s="56" t="s">
        <v>45</v>
      </c>
      <c r="L11" s="438" t="s">
        <v>2</v>
      </c>
      <c r="M11" s="439"/>
      <c r="N11" s="438" t="s">
        <v>407</v>
      </c>
      <c r="O11" s="439"/>
      <c r="P11" s="438" t="s">
        <v>102</v>
      </c>
      <c r="Q11" s="439"/>
      <c r="R11" s="438" t="s">
        <v>30</v>
      </c>
      <c r="S11" s="439"/>
      <c r="T11" s="438" t="s">
        <v>30</v>
      </c>
      <c r="U11" s="439"/>
      <c r="V11" s="438" t="s">
        <v>349</v>
      </c>
      <c r="W11" s="439"/>
      <c r="X11" s="440" t="s">
        <v>481</v>
      </c>
      <c r="Y11" s="441"/>
      <c r="Z11" s="440"/>
      <c r="AA11" s="441"/>
      <c r="AB11" s="440"/>
      <c r="AC11" s="441"/>
      <c r="AD11" s="440"/>
      <c r="AE11" s="441"/>
      <c r="AF11" s="440"/>
      <c r="AG11" s="441"/>
      <c r="AH11" s="440"/>
      <c r="AI11" s="441"/>
      <c r="AJ11" s="440"/>
      <c r="AK11" s="441"/>
      <c r="AL11" s="440"/>
      <c r="AM11" s="441"/>
      <c r="AN11" s="440"/>
      <c r="AO11" s="441"/>
      <c r="AP11" s="440"/>
      <c r="AQ11" s="441"/>
      <c r="AR11" s="440"/>
      <c r="AS11" s="441"/>
      <c r="AT11" s="440"/>
      <c r="AU11" s="441"/>
      <c r="AV11" s="440"/>
      <c r="AW11" s="441"/>
      <c r="AX11" s="440"/>
      <c r="AY11" s="441"/>
      <c r="AZ11" s="440"/>
      <c r="BA11" s="441"/>
      <c r="BB11" s="440"/>
      <c r="BC11" s="441"/>
      <c r="BD11" s="440"/>
      <c r="BE11" s="441"/>
      <c r="BF11" s="440"/>
      <c r="BG11" s="441"/>
      <c r="BH11" s="440"/>
      <c r="BI11" s="441"/>
      <c r="BJ11" s="440"/>
      <c r="BK11" s="441"/>
      <c r="BL11" s="440"/>
      <c r="BM11" s="441"/>
      <c r="BN11" s="440"/>
      <c r="BO11" s="441"/>
      <c r="BP11" s="440"/>
      <c r="BQ11" s="441"/>
      <c r="BR11" s="440"/>
      <c r="BS11" s="441"/>
      <c r="BT11" s="440"/>
      <c r="BU11" s="441"/>
      <c r="BV11" s="440"/>
      <c r="BW11" s="441"/>
      <c r="BX11" s="440"/>
      <c r="BY11" s="441"/>
      <c r="BZ11" s="440"/>
      <c r="CA11" s="441"/>
      <c r="CB11" s="440"/>
      <c r="CC11" s="441"/>
      <c r="CD11" s="440"/>
      <c r="CE11" s="441"/>
      <c r="CF11" s="440"/>
      <c r="CG11" s="441"/>
      <c r="CH11" s="512"/>
      <c r="CI11" s="513"/>
      <c r="CJ11" s="512"/>
      <c r="CK11" s="513"/>
      <c r="CL11" s="512"/>
      <c r="CM11" s="513"/>
      <c r="CN11" s="512"/>
      <c r="CO11" s="513"/>
      <c r="CP11" s="512"/>
      <c r="CQ11" s="513"/>
      <c r="CR11" s="512"/>
      <c r="CS11" s="513"/>
      <c r="CT11" s="512"/>
      <c r="CU11" s="513"/>
      <c r="CV11" s="512"/>
      <c r="CW11" s="513"/>
      <c r="CX11" s="512"/>
      <c r="CY11" s="513"/>
      <c r="CZ11" s="512"/>
      <c r="DA11" s="513"/>
      <c r="DB11" s="512"/>
      <c r="DC11" s="513"/>
      <c r="DD11" s="512"/>
      <c r="DE11" s="513"/>
      <c r="DF11" s="512"/>
      <c r="DG11" s="513"/>
      <c r="DH11" s="512"/>
      <c r="DI11" s="513"/>
      <c r="DJ11" s="512"/>
      <c r="DK11" s="513"/>
      <c r="DL11" s="512"/>
      <c r="DM11" s="513"/>
      <c r="DN11" s="512"/>
      <c r="DO11" s="513"/>
      <c r="DP11" s="512"/>
      <c r="DQ11" s="513"/>
      <c r="DR11" s="512"/>
      <c r="DS11" s="513"/>
      <c r="DT11" s="512"/>
      <c r="DU11" s="513"/>
      <c r="DV11" s="512"/>
      <c r="DW11" s="513"/>
      <c r="DX11" s="512"/>
      <c r="DY11" s="513"/>
      <c r="DZ11" s="512"/>
      <c r="EA11" s="513"/>
      <c r="EB11" s="512"/>
      <c r="EC11" s="513"/>
      <c r="ED11" s="512"/>
      <c r="EE11" s="513"/>
      <c r="EF11" s="512"/>
      <c r="EG11" s="513"/>
      <c r="EH11" s="512"/>
      <c r="EI11" s="513"/>
    </row>
    <row r="12" spans="4:139" ht="33" customHeight="1" thickBot="1" x14ac:dyDescent="0.3">
      <c r="K12" s="57" t="s">
        <v>86</v>
      </c>
      <c r="L12" s="438"/>
      <c r="M12" s="439"/>
      <c r="N12" s="490" t="s">
        <v>296</v>
      </c>
      <c r="O12" s="491"/>
      <c r="P12" s="490" t="s">
        <v>297</v>
      </c>
      <c r="Q12" s="491"/>
      <c r="R12" s="490" t="s">
        <v>298</v>
      </c>
      <c r="S12" s="491"/>
      <c r="T12" s="490" t="s">
        <v>298</v>
      </c>
      <c r="U12" s="491"/>
      <c r="V12" s="514" t="s">
        <v>348</v>
      </c>
      <c r="W12" s="515"/>
      <c r="X12" s="440"/>
      <c r="Y12" s="441"/>
      <c r="Z12" s="440"/>
      <c r="AA12" s="441"/>
      <c r="AB12" s="440"/>
      <c r="AC12" s="441"/>
      <c r="AD12" s="440"/>
      <c r="AE12" s="441"/>
      <c r="AF12" s="440"/>
      <c r="AG12" s="441"/>
      <c r="AH12" s="440"/>
      <c r="AI12" s="441"/>
      <c r="AJ12" s="440"/>
      <c r="AK12" s="441"/>
      <c r="AL12" s="440"/>
      <c r="AM12" s="441"/>
      <c r="AN12" s="440"/>
      <c r="AO12" s="441"/>
      <c r="AP12" s="440"/>
      <c r="AQ12" s="441"/>
      <c r="AR12" s="440"/>
      <c r="AS12" s="441"/>
      <c r="AT12" s="440"/>
      <c r="AU12" s="441"/>
      <c r="AV12" s="440"/>
      <c r="AW12" s="441"/>
      <c r="AX12" s="440"/>
      <c r="AY12" s="441"/>
      <c r="AZ12" s="440"/>
      <c r="BA12" s="441"/>
      <c r="BB12" s="440"/>
      <c r="BC12" s="441"/>
      <c r="BD12" s="440"/>
      <c r="BE12" s="441"/>
      <c r="BF12" s="440"/>
      <c r="BG12" s="441"/>
      <c r="BH12" s="440"/>
      <c r="BI12" s="441"/>
      <c r="BJ12" s="440"/>
      <c r="BK12" s="441"/>
      <c r="BL12" s="440"/>
      <c r="BM12" s="441"/>
      <c r="BN12" s="440"/>
      <c r="BO12" s="441"/>
      <c r="BP12" s="440"/>
      <c r="BQ12" s="441"/>
      <c r="BR12" s="440"/>
      <c r="BS12" s="441"/>
      <c r="BT12" s="440"/>
      <c r="BU12" s="441"/>
      <c r="BV12" s="440"/>
      <c r="BW12" s="441"/>
      <c r="BX12" s="440"/>
      <c r="BY12" s="441"/>
      <c r="BZ12" s="440"/>
      <c r="CA12" s="441"/>
      <c r="CB12" s="440"/>
      <c r="CC12" s="441"/>
      <c r="CD12" s="440"/>
      <c r="CE12" s="441"/>
      <c r="CF12" s="440"/>
      <c r="CG12" s="441"/>
      <c r="CH12" s="512"/>
      <c r="CI12" s="513"/>
      <c r="CJ12" s="512"/>
      <c r="CK12" s="513"/>
      <c r="CL12" s="512"/>
      <c r="CM12" s="513"/>
      <c r="CN12" s="512"/>
      <c r="CO12" s="513"/>
      <c r="CP12" s="512"/>
      <c r="CQ12" s="513"/>
      <c r="CR12" s="512"/>
      <c r="CS12" s="513"/>
      <c r="CT12" s="512"/>
      <c r="CU12" s="513"/>
      <c r="CV12" s="512"/>
      <c r="CW12" s="513"/>
      <c r="CX12" s="512"/>
      <c r="CY12" s="513"/>
      <c r="CZ12" s="512"/>
      <c r="DA12" s="513"/>
      <c r="DB12" s="512"/>
      <c r="DC12" s="513"/>
      <c r="DD12" s="512"/>
      <c r="DE12" s="513"/>
      <c r="DF12" s="512"/>
      <c r="DG12" s="513"/>
      <c r="DH12" s="512"/>
      <c r="DI12" s="513"/>
      <c r="DJ12" s="512"/>
      <c r="DK12" s="513"/>
      <c r="DL12" s="512"/>
      <c r="DM12" s="513"/>
      <c r="DN12" s="512"/>
      <c r="DO12" s="513"/>
      <c r="DP12" s="512"/>
      <c r="DQ12" s="513"/>
      <c r="DR12" s="512"/>
      <c r="DS12" s="513"/>
      <c r="DT12" s="512"/>
      <c r="DU12" s="513"/>
      <c r="DV12" s="512"/>
      <c r="DW12" s="513"/>
      <c r="DX12" s="512"/>
      <c r="DY12" s="513"/>
      <c r="DZ12" s="512"/>
      <c r="EA12" s="513"/>
      <c r="EB12" s="512"/>
      <c r="EC12" s="513"/>
      <c r="ED12" s="512"/>
      <c r="EE12" s="513"/>
      <c r="EF12" s="512"/>
      <c r="EG12" s="513"/>
      <c r="EH12" s="512"/>
      <c r="EI12" s="513"/>
    </row>
    <row r="13" spans="4:139" ht="30.75" thickBot="1" x14ac:dyDescent="0.3">
      <c r="K13" s="58"/>
      <c r="L13" s="78" t="s">
        <v>58</v>
      </c>
      <c r="M13" s="79" t="s">
        <v>2</v>
      </c>
      <c r="N13" s="78" t="s">
        <v>58</v>
      </c>
      <c r="O13" s="79" t="s">
        <v>31</v>
      </c>
      <c r="P13" s="78" t="s">
        <v>58</v>
      </c>
      <c r="Q13" s="79" t="s">
        <v>59</v>
      </c>
      <c r="R13" s="78" t="s">
        <v>58</v>
      </c>
      <c r="S13" s="79" t="s">
        <v>30</v>
      </c>
      <c r="T13" s="78" t="s">
        <v>58</v>
      </c>
      <c r="U13" s="79" t="s">
        <v>59</v>
      </c>
      <c r="V13" s="78" t="s">
        <v>58</v>
      </c>
      <c r="W13" s="79" t="s">
        <v>59</v>
      </c>
      <c r="X13" s="78" t="s">
        <v>58</v>
      </c>
      <c r="Y13" s="79" t="s">
        <v>59</v>
      </c>
      <c r="Z13" s="78" t="s">
        <v>58</v>
      </c>
      <c r="AA13" s="79" t="s">
        <v>59</v>
      </c>
      <c r="AB13" s="78" t="s">
        <v>58</v>
      </c>
      <c r="AC13" s="79" t="s">
        <v>59</v>
      </c>
      <c r="AD13" s="78" t="s">
        <v>58</v>
      </c>
      <c r="AE13" s="79" t="s">
        <v>59</v>
      </c>
      <c r="AF13" s="78" t="s">
        <v>58</v>
      </c>
      <c r="AG13" s="79" t="s">
        <v>59</v>
      </c>
      <c r="AH13" s="78" t="s">
        <v>58</v>
      </c>
      <c r="AI13" s="79" t="s">
        <v>59</v>
      </c>
      <c r="AJ13" s="78" t="s">
        <v>58</v>
      </c>
      <c r="AK13" s="79" t="s">
        <v>59</v>
      </c>
      <c r="AL13" s="78" t="s">
        <v>58</v>
      </c>
      <c r="AM13" s="79" t="s">
        <v>59</v>
      </c>
      <c r="AN13" s="78" t="s">
        <v>58</v>
      </c>
      <c r="AO13" s="79" t="s">
        <v>59</v>
      </c>
      <c r="AP13" s="78" t="s">
        <v>58</v>
      </c>
      <c r="AQ13" s="79" t="s">
        <v>59</v>
      </c>
      <c r="AR13" s="78" t="s">
        <v>58</v>
      </c>
      <c r="AS13" s="79" t="s">
        <v>59</v>
      </c>
      <c r="AT13" s="78" t="s">
        <v>58</v>
      </c>
      <c r="AU13" s="79" t="s">
        <v>59</v>
      </c>
      <c r="AV13" s="78" t="s">
        <v>58</v>
      </c>
      <c r="AW13" s="79" t="s">
        <v>59</v>
      </c>
      <c r="AX13" s="78" t="s">
        <v>58</v>
      </c>
      <c r="AY13" s="79" t="s">
        <v>59</v>
      </c>
      <c r="AZ13" s="78" t="s">
        <v>58</v>
      </c>
      <c r="BA13" s="79" t="s">
        <v>59</v>
      </c>
      <c r="BB13" s="78" t="s">
        <v>58</v>
      </c>
      <c r="BC13" s="79" t="s">
        <v>59</v>
      </c>
      <c r="BD13" s="78" t="s">
        <v>58</v>
      </c>
      <c r="BE13" s="79" t="s">
        <v>59</v>
      </c>
      <c r="BF13" s="78" t="s">
        <v>58</v>
      </c>
      <c r="BG13" s="79" t="s">
        <v>59</v>
      </c>
      <c r="BH13" s="78" t="s">
        <v>58</v>
      </c>
      <c r="BI13" s="79" t="s">
        <v>59</v>
      </c>
      <c r="BJ13" s="78" t="s">
        <v>58</v>
      </c>
      <c r="BK13" s="79" t="s">
        <v>59</v>
      </c>
      <c r="BL13" s="78" t="s">
        <v>58</v>
      </c>
      <c r="BM13" s="79" t="s">
        <v>59</v>
      </c>
      <c r="BN13" s="78" t="s">
        <v>58</v>
      </c>
      <c r="BO13" s="79" t="s">
        <v>59</v>
      </c>
      <c r="BP13" s="78" t="s">
        <v>58</v>
      </c>
      <c r="BQ13" s="79" t="s">
        <v>59</v>
      </c>
      <c r="BR13" s="78" t="s">
        <v>58</v>
      </c>
      <c r="BS13" s="79" t="s">
        <v>59</v>
      </c>
      <c r="BT13" s="78" t="s">
        <v>58</v>
      </c>
      <c r="BU13" s="79" t="s">
        <v>59</v>
      </c>
      <c r="BV13" s="78" t="s">
        <v>58</v>
      </c>
      <c r="BW13" s="79" t="s">
        <v>59</v>
      </c>
      <c r="BX13" s="78" t="s">
        <v>58</v>
      </c>
      <c r="BY13" s="79" t="s">
        <v>59</v>
      </c>
      <c r="BZ13" s="78" t="s">
        <v>58</v>
      </c>
      <c r="CA13" s="79" t="s">
        <v>59</v>
      </c>
      <c r="CB13" s="78" t="s">
        <v>58</v>
      </c>
      <c r="CC13" s="79" t="s">
        <v>59</v>
      </c>
      <c r="CD13" s="78" t="s">
        <v>58</v>
      </c>
      <c r="CE13" s="79" t="s">
        <v>59</v>
      </c>
      <c r="CF13" s="78" t="s">
        <v>58</v>
      </c>
      <c r="CG13" s="79" t="s">
        <v>59</v>
      </c>
      <c r="CH13" s="78" t="s">
        <v>58</v>
      </c>
      <c r="CI13" s="79" t="s">
        <v>59</v>
      </c>
      <c r="CJ13" s="78" t="s">
        <v>58</v>
      </c>
      <c r="CK13" s="79" t="s">
        <v>59</v>
      </c>
      <c r="CL13" s="78" t="s">
        <v>58</v>
      </c>
      <c r="CM13" s="79" t="s">
        <v>59</v>
      </c>
      <c r="CN13" s="78" t="s">
        <v>58</v>
      </c>
      <c r="CO13" s="79" t="s">
        <v>59</v>
      </c>
      <c r="CP13" s="78" t="s">
        <v>58</v>
      </c>
      <c r="CQ13" s="79" t="s">
        <v>59</v>
      </c>
      <c r="CR13" s="78" t="s">
        <v>58</v>
      </c>
      <c r="CS13" s="79" t="s">
        <v>59</v>
      </c>
      <c r="CT13" s="78" t="s">
        <v>58</v>
      </c>
      <c r="CU13" s="79" t="s">
        <v>59</v>
      </c>
      <c r="CV13" s="78" t="s">
        <v>58</v>
      </c>
      <c r="CW13" s="79" t="s">
        <v>59</v>
      </c>
      <c r="CX13" s="78" t="s">
        <v>58</v>
      </c>
      <c r="CY13" s="79" t="s">
        <v>59</v>
      </c>
      <c r="CZ13" s="78" t="s">
        <v>58</v>
      </c>
      <c r="DA13" s="79" t="s">
        <v>59</v>
      </c>
      <c r="DB13" s="78" t="s">
        <v>58</v>
      </c>
      <c r="DC13" s="79" t="s">
        <v>59</v>
      </c>
      <c r="DD13" s="78" t="s">
        <v>58</v>
      </c>
      <c r="DE13" s="79" t="s">
        <v>59</v>
      </c>
      <c r="DF13" s="78" t="s">
        <v>58</v>
      </c>
      <c r="DG13" s="79" t="s">
        <v>59</v>
      </c>
      <c r="DH13" s="78" t="s">
        <v>58</v>
      </c>
      <c r="DI13" s="79" t="s">
        <v>59</v>
      </c>
      <c r="DJ13" s="78" t="s">
        <v>58</v>
      </c>
      <c r="DK13" s="79" t="s">
        <v>59</v>
      </c>
      <c r="DL13" s="78" t="s">
        <v>58</v>
      </c>
      <c r="DM13" s="79" t="s">
        <v>59</v>
      </c>
      <c r="DN13" s="78" t="s">
        <v>58</v>
      </c>
      <c r="DO13" s="79" t="s">
        <v>59</v>
      </c>
      <c r="DP13" s="78" t="s">
        <v>58</v>
      </c>
      <c r="DQ13" s="79" t="s">
        <v>59</v>
      </c>
      <c r="DR13" s="78" t="s">
        <v>58</v>
      </c>
      <c r="DS13" s="79" t="s">
        <v>59</v>
      </c>
      <c r="DT13" s="78" t="s">
        <v>58</v>
      </c>
      <c r="DU13" s="79" t="s">
        <v>59</v>
      </c>
      <c r="DV13" s="78" t="s">
        <v>58</v>
      </c>
      <c r="DW13" s="79" t="s">
        <v>59</v>
      </c>
      <c r="DX13" s="78" t="s">
        <v>58</v>
      </c>
      <c r="DY13" s="79" t="s">
        <v>59</v>
      </c>
      <c r="DZ13" s="78" t="s">
        <v>58</v>
      </c>
      <c r="EA13" s="79" t="s">
        <v>59</v>
      </c>
      <c r="EB13" s="78" t="s">
        <v>58</v>
      </c>
      <c r="EC13" s="79" t="s">
        <v>59</v>
      </c>
      <c r="ED13" s="78" t="s">
        <v>58</v>
      </c>
      <c r="EE13" s="79" t="s">
        <v>59</v>
      </c>
      <c r="EF13" s="78" t="s">
        <v>58</v>
      </c>
      <c r="EG13" s="79" t="s">
        <v>59</v>
      </c>
      <c r="EH13" s="78" t="s">
        <v>58</v>
      </c>
      <c r="EI13" s="79" t="s">
        <v>59</v>
      </c>
    </row>
    <row r="14" spans="4:139" x14ac:dyDescent="0.25">
      <c r="D14" s="24"/>
      <c r="E14" s="24"/>
      <c r="K14" s="39">
        <v>1</v>
      </c>
      <c r="L14" s="29">
        <v>-1200</v>
      </c>
      <c r="M14" s="76">
        <v>1</v>
      </c>
      <c r="N14" s="29">
        <v>-1200</v>
      </c>
      <c r="O14" s="261">
        <f>(344 - (0.004 * MIN(15000,L14) )) / 344</f>
        <v>1.0139534883720931</v>
      </c>
      <c r="P14" s="29">
        <v>-1200</v>
      </c>
      <c r="Q14" s="261">
        <f>(344 - (0.004 * MIN(15000,N14) )) / 344</f>
        <v>1.0139534883720931</v>
      </c>
      <c r="R14" s="29">
        <v>-1200</v>
      </c>
      <c r="S14" s="261">
        <v>1.0129297678518954</v>
      </c>
      <c r="T14" s="29">
        <v>-1200</v>
      </c>
      <c r="U14" s="261">
        <v>1.0129297678518954</v>
      </c>
      <c r="V14" s="29">
        <v>-1200</v>
      </c>
      <c r="W14" s="261">
        <f>IF((V14*100/2.54/12)&gt;36500,970/1116,1-146/1116/36500*(V14*100/2.54/12))</f>
        <v>1.0141111393333897</v>
      </c>
      <c r="X14" s="321">
        <v>-1200</v>
      </c>
      <c r="Y14" s="75">
        <v>1.0129297678518954</v>
      </c>
      <c r="Z14" s="74"/>
      <c r="AA14" s="75"/>
      <c r="AB14" s="74"/>
      <c r="AC14" s="75"/>
      <c r="AD14" s="74"/>
      <c r="AE14" s="75"/>
      <c r="AF14" s="74"/>
      <c r="AG14" s="75"/>
      <c r="AH14" s="74"/>
      <c r="AI14" s="75"/>
      <c r="AJ14" s="74"/>
      <c r="AK14" s="75"/>
      <c r="AL14" s="74"/>
      <c r="AM14" s="75"/>
      <c r="AN14" s="74"/>
      <c r="AO14" s="75"/>
      <c r="AP14" s="74"/>
      <c r="AQ14" s="75"/>
      <c r="AR14" s="74"/>
      <c r="AS14" s="75"/>
      <c r="AT14" s="74"/>
      <c r="AU14" s="75"/>
      <c r="AV14" s="74"/>
      <c r="AW14" s="75"/>
      <c r="AX14" s="74"/>
      <c r="AY14" s="75"/>
      <c r="AZ14" s="74"/>
      <c r="BA14" s="75"/>
      <c r="BB14" s="74"/>
      <c r="BC14" s="75"/>
      <c r="BD14" s="74"/>
      <c r="BE14" s="75"/>
      <c r="BF14" s="74"/>
      <c r="BG14" s="75"/>
      <c r="BH14" s="74"/>
      <c r="BI14" s="75"/>
      <c r="BJ14" s="74"/>
      <c r="BK14" s="75"/>
      <c r="BL14" s="74"/>
      <c r="BM14" s="75"/>
      <c r="BN14" s="74"/>
      <c r="BO14" s="75"/>
      <c r="BP14" s="74"/>
      <c r="BQ14" s="75"/>
      <c r="BR14" s="74"/>
      <c r="BS14" s="75"/>
      <c r="BT14" s="74"/>
      <c r="BU14" s="75"/>
      <c r="BV14" s="74"/>
      <c r="BW14" s="75"/>
      <c r="BX14" s="74"/>
      <c r="BY14" s="75"/>
      <c r="BZ14" s="74"/>
      <c r="CA14" s="75"/>
      <c r="CB14" s="74"/>
      <c r="CC14" s="75"/>
      <c r="CD14" s="74"/>
      <c r="CE14" s="75"/>
      <c r="CF14" s="74"/>
      <c r="CG14" s="75"/>
      <c r="CH14" s="74"/>
      <c r="CI14" s="75"/>
      <c r="CJ14" s="74"/>
      <c r="CK14" s="75"/>
      <c r="CL14" s="74"/>
      <c r="CM14" s="75"/>
      <c r="CN14" s="74"/>
      <c r="CO14" s="75"/>
      <c r="CP14" s="74"/>
      <c r="CQ14" s="75"/>
      <c r="CR14" s="74"/>
      <c r="CS14" s="75"/>
      <c r="CT14" s="74"/>
      <c r="CU14" s="75"/>
      <c r="CV14" s="74"/>
      <c r="CW14" s="75"/>
      <c r="CX14" s="74"/>
      <c r="CY14" s="75"/>
      <c r="CZ14" s="74"/>
      <c r="DA14" s="75"/>
      <c r="DB14" s="74"/>
      <c r="DC14" s="75"/>
      <c r="DD14" s="74"/>
      <c r="DE14" s="75"/>
      <c r="DF14" s="74"/>
      <c r="DG14" s="75"/>
      <c r="DH14" s="74"/>
      <c r="DI14" s="75"/>
      <c r="DJ14" s="74"/>
      <c r="DK14" s="75"/>
      <c r="DL14" s="74"/>
      <c r="DM14" s="75"/>
      <c r="DN14" s="74"/>
      <c r="DO14" s="75"/>
      <c r="DP14" s="74"/>
      <c r="DQ14" s="75"/>
      <c r="DR14" s="74"/>
      <c r="DS14" s="75"/>
      <c r="DT14" s="74"/>
      <c r="DU14" s="75"/>
      <c r="DV14" s="74"/>
      <c r="DW14" s="75"/>
      <c r="DX14" s="74"/>
      <c r="DY14" s="75"/>
      <c r="DZ14" s="74"/>
      <c r="EA14" s="75"/>
      <c r="EB14" s="74"/>
      <c r="EC14" s="75"/>
      <c r="ED14" s="74"/>
      <c r="EE14" s="75"/>
      <c r="EF14" s="74"/>
      <c r="EG14" s="75"/>
      <c r="EH14" s="74"/>
      <c r="EI14" s="75"/>
    </row>
    <row r="15" spans="4:139" x14ac:dyDescent="0.25">
      <c r="D15" s="24"/>
      <c r="E15" s="24"/>
      <c r="K15" s="38">
        <v>2</v>
      </c>
      <c r="L15" s="29">
        <v>-1000</v>
      </c>
      <c r="M15" s="261">
        <f>M14</f>
        <v>1</v>
      </c>
      <c r="N15" s="29">
        <v>-1000</v>
      </c>
      <c r="O15" s="261">
        <f t="shared" ref="O15:O22" si="0">(344 - (0.004 * MIN(15000,L15) )) / 344</f>
        <v>1.0116279069767442</v>
      </c>
      <c r="P15" s="29">
        <v>-1000</v>
      </c>
      <c r="Q15" s="261">
        <f t="shared" ref="Q15:Q22" si="1">(344 - (0.004 * MIN(15000,N15) )) / 344</f>
        <v>1.0116279069767442</v>
      </c>
      <c r="R15" s="29">
        <v>-1000</v>
      </c>
      <c r="S15" s="261">
        <v>1.0111666176902734</v>
      </c>
      <c r="T15" s="29">
        <v>-1000</v>
      </c>
      <c r="U15" s="261">
        <v>1.0111666176902734</v>
      </c>
      <c r="V15" s="29">
        <v>-1000</v>
      </c>
      <c r="W15" s="261">
        <f t="shared" ref="W15:W78" si="2">IF((V15*100/2.54/12)&gt;36500,970/1116,1-146/1116/36500*(V15*100/2.54/12))</f>
        <v>1.0117592827778248</v>
      </c>
      <c r="X15" s="322">
        <v>0</v>
      </c>
      <c r="Y15" s="77">
        <v>1</v>
      </c>
      <c r="Z15" s="76"/>
      <c r="AA15" s="77"/>
      <c r="AB15" s="76"/>
      <c r="AC15" s="77"/>
      <c r="AD15" s="76"/>
      <c r="AE15" s="77"/>
      <c r="AF15" s="76"/>
      <c r="AG15" s="77"/>
      <c r="AH15" s="76"/>
      <c r="AI15" s="77"/>
      <c r="AJ15" s="76"/>
      <c r="AK15" s="77"/>
      <c r="AL15" s="76"/>
      <c r="AM15" s="77"/>
      <c r="AN15" s="76"/>
      <c r="AO15" s="77"/>
      <c r="AP15" s="76"/>
      <c r="AQ15" s="77"/>
      <c r="AR15" s="76"/>
      <c r="AS15" s="77"/>
      <c r="AT15" s="76"/>
      <c r="AU15" s="77"/>
      <c r="AV15" s="76"/>
      <c r="AW15" s="77"/>
      <c r="AX15" s="76"/>
      <c r="AY15" s="77"/>
      <c r="AZ15" s="76"/>
      <c r="BA15" s="77"/>
      <c r="BB15" s="76"/>
      <c r="BC15" s="77"/>
      <c r="BD15" s="76"/>
      <c r="BE15" s="77"/>
      <c r="BF15" s="76"/>
      <c r="BG15" s="77"/>
      <c r="BH15" s="76"/>
      <c r="BI15" s="77"/>
      <c r="BJ15" s="76"/>
      <c r="BK15" s="77"/>
      <c r="BL15" s="76"/>
      <c r="BM15" s="77"/>
      <c r="BN15" s="76"/>
      <c r="BO15" s="77"/>
      <c r="BP15" s="76"/>
      <c r="BQ15" s="77"/>
      <c r="BR15" s="76"/>
      <c r="BS15" s="77"/>
      <c r="BT15" s="76"/>
      <c r="BU15" s="77"/>
      <c r="BV15" s="76"/>
      <c r="BW15" s="77"/>
      <c r="BX15" s="76"/>
      <c r="BY15" s="77"/>
      <c r="BZ15" s="76"/>
      <c r="CA15" s="77"/>
      <c r="CB15" s="76"/>
      <c r="CC15" s="77"/>
      <c r="CD15" s="76"/>
      <c r="CE15" s="77"/>
      <c r="CF15" s="76"/>
      <c r="CG15" s="77"/>
      <c r="CH15" s="76"/>
      <c r="CI15" s="77"/>
      <c r="CJ15" s="76"/>
      <c r="CK15" s="77"/>
      <c r="CL15" s="76"/>
      <c r="CM15" s="77"/>
      <c r="CN15" s="76"/>
      <c r="CO15" s="77"/>
      <c r="CP15" s="76"/>
      <c r="CQ15" s="77"/>
      <c r="CR15" s="76"/>
      <c r="CS15" s="77"/>
      <c r="CT15" s="76"/>
      <c r="CU15" s="77"/>
      <c r="CV15" s="76"/>
      <c r="CW15" s="77"/>
      <c r="CX15" s="76"/>
      <c r="CY15" s="77"/>
      <c r="CZ15" s="76"/>
      <c r="DA15" s="77"/>
      <c r="DB15" s="76"/>
      <c r="DC15" s="77"/>
      <c r="DD15" s="76"/>
      <c r="DE15" s="77"/>
      <c r="DF15" s="76"/>
      <c r="DG15" s="77"/>
      <c r="DH15" s="76"/>
      <c r="DI15" s="77"/>
      <c r="DJ15" s="76"/>
      <c r="DK15" s="77"/>
      <c r="DL15" s="76"/>
      <c r="DM15" s="77"/>
      <c r="DN15" s="76"/>
      <c r="DO15" s="77"/>
      <c r="DP15" s="76"/>
      <c r="DQ15" s="77"/>
      <c r="DR15" s="76"/>
      <c r="DS15" s="77"/>
      <c r="DT15" s="76"/>
      <c r="DU15" s="77"/>
      <c r="DV15" s="76"/>
      <c r="DW15" s="77"/>
      <c r="DX15" s="76"/>
      <c r="DY15" s="77"/>
      <c r="DZ15" s="76"/>
      <c r="EA15" s="77"/>
      <c r="EB15" s="76"/>
      <c r="EC15" s="77"/>
      <c r="ED15" s="76"/>
      <c r="EE15" s="77"/>
      <c r="EF15" s="76"/>
      <c r="EG15" s="77"/>
      <c r="EH15" s="76"/>
      <c r="EI15" s="77"/>
    </row>
    <row r="16" spans="4:139" x14ac:dyDescent="0.25">
      <c r="D16" s="24"/>
      <c r="E16" s="24"/>
      <c r="K16" s="38">
        <f t="shared" ref="K16:K79" si="3">2*K15-K14</f>
        <v>3</v>
      </c>
      <c r="L16" s="29">
        <v>-800</v>
      </c>
      <c r="M16" s="261">
        <f t="shared" ref="M16:M79" si="4">M15</f>
        <v>1</v>
      </c>
      <c r="N16" s="29">
        <v>-800</v>
      </c>
      <c r="O16" s="261">
        <f t="shared" si="0"/>
        <v>1.0093023255813953</v>
      </c>
      <c r="P16" s="29">
        <v>-800</v>
      </c>
      <c r="Q16" s="261">
        <f t="shared" si="1"/>
        <v>1.0093023255813953</v>
      </c>
      <c r="R16" s="29">
        <v>-800</v>
      </c>
      <c r="S16" s="261">
        <v>1.0085218924478401</v>
      </c>
      <c r="T16" s="29">
        <v>-800</v>
      </c>
      <c r="U16" s="261">
        <v>1.0085218924478401</v>
      </c>
      <c r="V16" s="29">
        <v>-800</v>
      </c>
      <c r="W16" s="261">
        <f t="shared" si="2"/>
        <v>1.0094074262222599</v>
      </c>
      <c r="X16" s="322">
        <v>2000</v>
      </c>
      <c r="Y16" s="77">
        <v>0.97707904789891264</v>
      </c>
      <c r="Z16" s="76"/>
      <c r="AA16" s="77"/>
      <c r="AB16" s="76"/>
      <c r="AC16" s="77"/>
      <c r="AD16" s="76"/>
      <c r="AE16" s="77"/>
      <c r="AF16" s="76"/>
      <c r="AG16" s="77"/>
      <c r="AH16" s="76"/>
      <c r="AI16" s="77"/>
      <c r="AJ16" s="76"/>
      <c r="AK16" s="77"/>
      <c r="AL16" s="76"/>
      <c r="AM16" s="77"/>
      <c r="AN16" s="76"/>
      <c r="AO16" s="77"/>
      <c r="AP16" s="76"/>
      <c r="AQ16" s="77"/>
      <c r="AR16" s="76"/>
      <c r="AS16" s="77"/>
      <c r="AT16" s="76"/>
      <c r="AU16" s="77"/>
      <c r="AV16" s="76"/>
      <c r="AW16" s="77"/>
      <c r="AX16" s="76"/>
      <c r="AY16" s="77"/>
      <c r="AZ16" s="76"/>
      <c r="BA16" s="77"/>
      <c r="BB16" s="76"/>
      <c r="BC16" s="77"/>
      <c r="BD16" s="76"/>
      <c r="BE16" s="77"/>
      <c r="BF16" s="76"/>
      <c r="BG16" s="77"/>
      <c r="BH16" s="76"/>
      <c r="BI16" s="77"/>
      <c r="BJ16" s="76"/>
      <c r="BK16" s="77"/>
      <c r="BL16" s="76"/>
      <c r="BM16" s="77"/>
      <c r="BN16" s="76"/>
      <c r="BO16" s="77"/>
      <c r="BP16" s="76"/>
      <c r="BQ16" s="77"/>
      <c r="BR16" s="76"/>
      <c r="BS16" s="77"/>
      <c r="BT16" s="76"/>
      <c r="BU16" s="77"/>
      <c r="BV16" s="76"/>
      <c r="BW16" s="77"/>
      <c r="BX16" s="76"/>
      <c r="BY16" s="77"/>
      <c r="BZ16" s="76"/>
      <c r="CA16" s="77"/>
      <c r="CB16" s="76"/>
      <c r="CC16" s="77"/>
      <c r="CD16" s="76"/>
      <c r="CE16" s="77"/>
      <c r="CF16" s="76"/>
      <c r="CG16" s="77"/>
      <c r="CH16" s="76"/>
      <c r="CI16" s="77"/>
      <c r="CJ16" s="76"/>
      <c r="CK16" s="77"/>
      <c r="CL16" s="76"/>
      <c r="CM16" s="77"/>
      <c r="CN16" s="76"/>
      <c r="CO16" s="77"/>
      <c r="CP16" s="76"/>
      <c r="CQ16" s="77"/>
      <c r="CR16" s="76"/>
      <c r="CS16" s="77"/>
      <c r="CT16" s="76"/>
      <c r="CU16" s="77"/>
      <c r="CV16" s="76"/>
      <c r="CW16" s="77"/>
      <c r="CX16" s="76"/>
      <c r="CY16" s="77"/>
      <c r="CZ16" s="76"/>
      <c r="DA16" s="77"/>
      <c r="DB16" s="76"/>
      <c r="DC16" s="77"/>
      <c r="DD16" s="76"/>
      <c r="DE16" s="77"/>
      <c r="DF16" s="76"/>
      <c r="DG16" s="77"/>
      <c r="DH16" s="76"/>
      <c r="DI16" s="77"/>
      <c r="DJ16" s="76"/>
      <c r="DK16" s="77"/>
      <c r="DL16" s="76"/>
      <c r="DM16" s="77"/>
      <c r="DN16" s="76"/>
      <c r="DO16" s="77"/>
      <c r="DP16" s="76"/>
      <c r="DQ16" s="77"/>
      <c r="DR16" s="76"/>
      <c r="DS16" s="77"/>
      <c r="DT16" s="76"/>
      <c r="DU16" s="77"/>
      <c r="DV16" s="76"/>
      <c r="DW16" s="77"/>
      <c r="DX16" s="76"/>
      <c r="DY16" s="77"/>
      <c r="DZ16" s="76"/>
      <c r="EA16" s="77"/>
      <c r="EB16" s="76"/>
      <c r="EC16" s="77"/>
      <c r="ED16" s="76"/>
      <c r="EE16" s="77"/>
      <c r="EF16" s="76"/>
      <c r="EG16" s="77"/>
      <c r="EH16" s="76"/>
      <c r="EI16" s="77"/>
    </row>
    <row r="17" spans="4:139" x14ac:dyDescent="0.25">
      <c r="D17" s="24"/>
      <c r="E17" s="24"/>
      <c r="K17" s="38">
        <f t="shared" si="3"/>
        <v>4</v>
      </c>
      <c r="L17" s="29">
        <v>-600</v>
      </c>
      <c r="M17" s="261">
        <f t="shared" si="4"/>
        <v>1</v>
      </c>
      <c r="N17" s="29">
        <v>-600</v>
      </c>
      <c r="O17" s="261">
        <f t="shared" si="0"/>
        <v>1.0069767441860464</v>
      </c>
      <c r="P17" s="29">
        <v>-600</v>
      </c>
      <c r="Q17" s="261">
        <f t="shared" si="1"/>
        <v>1.0069767441860464</v>
      </c>
      <c r="R17" s="29">
        <v>-600</v>
      </c>
      <c r="S17" s="261">
        <v>1.0061710255656773</v>
      </c>
      <c r="T17" s="29">
        <v>-600</v>
      </c>
      <c r="U17" s="261">
        <v>1.0061710255656773</v>
      </c>
      <c r="V17" s="29">
        <v>-600</v>
      </c>
      <c r="W17" s="261">
        <f t="shared" si="2"/>
        <v>1.007055569666695</v>
      </c>
      <c r="X17" s="322">
        <v>4500</v>
      </c>
      <c r="Y17" s="77">
        <v>0.94798707023214812</v>
      </c>
      <c r="Z17" s="76"/>
      <c r="AA17" s="77"/>
      <c r="AB17" s="76"/>
      <c r="AC17" s="77"/>
      <c r="AD17" s="76"/>
      <c r="AE17" s="77"/>
      <c r="AF17" s="76"/>
      <c r="AG17" s="77"/>
      <c r="AH17" s="76"/>
      <c r="AI17" s="77"/>
      <c r="AJ17" s="76"/>
      <c r="AK17" s="77"/>
      <c r="AL17" s="76"/>
      <c r="AM17" s="77"/>
      <c r="AN17" s="76"/>
      <c r="AO17" s="77"/>
      <c r="AP17" s="76"/>
      <c r="AQ17" s="77"/>
      <c r="AR17" s="76"/>
      <c r="AS17" s="77"/>
      <c r="AT17" s="76"/>
      <c r="AU17" s="77"/>
      <c r="AV17" s="76"/>
      <c r="AW17" s="77"/>
      <c r="AX17" s="76"/>
      <c r="AY17" s="77"/>
      <c r="AZ17" s="76"/>
      <c r="BA17" s="77"/>
      <c r="BB17" s="76"/>
      <c r="BC17" s="77"/>
      <c r="BD17" s="76"/>
      <c r="BE17" s="77"/>
      <c r="BF17" s="76"/>
      <c r="BG17" s="77"/>
      <c r="BH17" s="76"/>
      <c r="BI17" s="77"/>
      <c r="BJ17" s="76"/>
      <c r="BK17" s="77"/>
      <c r="BL17" s="76"/>
      <c r="BM17" s="77"/>
      <c r="BN17" s="76"/>
      <c r="BO17" s="77"/>
      <c r="BP17" s="76"/>
      <c r="BQ17" s="77"/>
      <c r="BR17" s="76"/>
      <c r="BS17" s="77"/>
      <c r="BT17" s="76"/>
      <c r="BU17" s="77"/>
      <c r="BV17" s="76"/>
      <c r="BW17" s="77"/>
      <c r="BX17" s="76"/>
      <c r="BY17" s="77"/>
      <c r="BZ17" s="76"/>
      <c r="CA17" s="77"/>
      <c r="CB17" s="76"/>
      <c r="CC17" s="77"/>
      <c r="CD17" s="76"/>
      <c r="CE17" s="77"/>
      <c r="CF17" s="76"/>
      <c r="CG17" s="77"/>
      <c r="CH17" s="76"/>
      <c r="CI17" s="77"/>
      <c r="CJ17" s="76"/>
      <c r="CK17" s="77"/>
      <c r="CL17" s="76"/>
      <c r="CM17" s="77"/>
      <c r="CN17" s="76"/>
      <c r="CO17" s="77"/>
      <c r="CP17" s="76"/>
      <c r="CQ17" s="77"/>
      <c r="CR17" s="76"/>
      <c r="CS17" s="77"/>
      <c r="CT17" s="76"/>
      <c r="CU17" s="77"/>
      <c r="CV17" s="76"/>
      <c r="CW17" s="77"/>
      <c r="CX17" s="76"/>
      <c r="CY17" s="77"/>
      <c r="CZ17" s="76"/>
      <c r="DA17" s="77"/>
      <c r="DB17" s="76"/>
      <c r="DC17" s="77"/>
      <c r="DD17" s="76"/>
      <c r="DE17" s="77"/>
      <c r="DF17" s="76"/>
      <c r="DG17" s="77"/>
      <c r="DH17" s="76"/>
      <c r="DI17" s="77"/>
      <c r="DJ17" s="76"/>
      <c r="DK17" s="77"/>
      <c r="DL17" s="76"/>
      <c r="DM17" s="77"/>
      <c r="DN17" s="76"/>
      <c r="DO17" s="77"/>
      <c r="DP17" s="76"/>
      <c r="DQ17" s="77"/>
      <c r="DR17" s="76"/>
      <c r="DS17" s="77"/>
      <c r="DT17" s="76"/>
      <c r="DU17" s="77"/>
      <c r="DV17" s="76"/>
      <c r="DW17" s="77"/>
      <c r="DX17" s="76"/>
      <c r="DY17" s="77"/>
      <c r="DZ17" s="76"/>
      <c r="EA17" s="77"/>
      <c r="EB17" s="76"/>
      <c r="EC17" s="77"/>
      <c r="ED17" s="76"/>
      <c r="EE17" s="77"/>
      <c r="EF17" s="76"/>
      <c r="EG17" s="77"/>
      <c r="EH17" s="76"/>
      <c r="EI17" s="77"/>
    </row>
    <row r="18" spans="4:139" ht="15.75" customHeight="1" x14ac:dyDescent="0.25">
      <c r="D18" s="24"/>
      <c r="E18" s="24"/>
      <c r="K18" s="38">
        <f t="shared" si="3"/>
        <v>5</v>
      </c>
      <c r="L18" s="29">
        <v>-400</v>
      </c>
      <c r="M18" s="261">
        <f t="shared" si="4"/>
        <v>1</v>
      </c>
      <c r="N18" s="29">
        <v>-400</v>
      </c>
      <c r="O18" s="261">
        <f t="shared" si="0"/>
        <v>1.0046511627906978</v>
      </c>
      <c r="P18" s="29">
        <v>-400</v>
      </c>
      <c r="Q18" s="261">
        <f t="shared" si="1"/>
        <v>1.0046511627906978</v>
      </c>
      <c r="R18" s="29">
        <v>-400</v>
      </c>
      <c r="S18" s="261">
        <v>1.0044078754040553</v>
      </c>
      <c r="T18" s="29">
        <v>-400</v>
      </c>
      <c r="U18" s="261">
        <v>1.0044078754040553</v>
      </c>
      <c r="V18" s="29">
        <v>-400</v>
      </c>
      <c r="W18" s="261">
        <f t="shared" si="2"/>
        <v>1.0047037131111298</v>
      </c>
      <c r="X18" s="322">
        <v>8000</v>
      </c>
      <c r="Y18" s="77">
        <v>0.90537760799294742</v>
      </c>
      <c r="Z18" s="76"/>
      <c r="AA18" s="77"/>
      <c r="AB18" s="76"/>
      <c r="AC18" s="77"/>
      <c r="AD18" s="76"/>
      <c r="AE18" s="77"/>
      <c r="AF18" s="76"/>
      <c r="AG18" s="77"/>
      <c r="AH18" s="76"/>
      <c r="AI18" s="77"/>
      <c r="AJ18" s="76"/>
      <c r="AK18" s="77"/>
      <c r="AL18" s="76"/>
      <c r="AM18" s="77"/>
      <c r="AN18" s="76"/>
      <c r="AO18" s="77"/>
      <c r="AP18" s="76"/>
      <c r="AQ18" s="77"/>
      <c r="AR18" s="76"/>
      <c r="AS18" s="77"/>
      <c r="AT18" s="76"/>
      <c r="AU18" s="77"/>
      <c r="AV18" s="76"/>
      <c r="AW18" s="77"/>
      <c r="AX18" s="76"/>
      <c r="AY18" s="77"/>
      <c r="AZ18" s="76"/>
      <c r="BA18" s="77"/>
      <c r="BB18" s="76"/>
      <c r="BC18" s="77"/>
      <c r="BD18" s="76"/>
      <c r="BE18" s="77"/>
      <c r="BF18" s="76"/>
      <c r="BG18" s="77"/>
      <c r="BH18" s="76"/>
      <c r="BI18" s="77"/>
      <c r="BJ18" s="76"/>
      <c r="BK18" s="77"/>
      <c r="BL18" s="76"/>
      <c r="BM18" s="77"/>
      <c r="BN18" s="76"/>
      <c r="BO18" s="77"/>
      <c r="BP18" s="76"/>
      <c r="BQ18" s="77"/>
      <c r="BR18" s="76"/>
      <c r="BS18" s="77"/>
      <c r="BT18" s="76"/>
      <c r="BU18" s="77"/>
      <c r="BV18" s="76"/>
      <c r="BW18" s="77"/>
      <c r="BX18" s="76"/>
      <c r="BY18" s="77"/>
      <c r="BZ18" s="76"/>
      <c r="CA18" s="77"/>
      <c r="CB18" s="76"/>
      <c r="CC18" s="77"/>
      <c r="CD18" s="76"/>
      <c r="CE18" s="77"/>
      <c r="CF18" s="76"/>
      <c r="CG18" s="77"/>
      <c r="CH18" s="76"/>
      <c r="CI18" s="77"/>
      <c r="CJ18" s="76"/>
      <c r="CK18" s="77"/>
      <c r="CL18" s="76"/>
      <c r="CM18" s="77"/>
      <c r="CN18" s="76"/>
      <c r="CO18" s="77"/>
      <c r="CP18" s="76"/>
      <c r="CQ18" s="77"/>
      <c r="CR18" s="76"/>
      <c r="CS18" s="77"/>
      <c r="CT18" s="76"/>
      <c r="CU18" s="77"/>
      <c r="CV18" s="76"/>
      <c r="CW18" s="77"/>
      <c r="CX18" s="76"/>
      <c r="CY18" s="77"/>
      <c r="CZ18" s="76"/>
      <c r="DA18" s="77"/>
      <c r="DB18" s="76"/>
      <c r="DC18" s="77"/>
      <c r="DD18" s="76"/>
      <c r="DE18" s="77"/>
      <c r="DF18" s="76"/>
      <c r="DG18" s="77"/>
      <c r="DH18" s="76"/>
      <c r="DI18" s="77"/>
      <c r="DJ18" s="76"/>
      <c r="DK18" s="77"/>
      <c r="DL18" s="76"/>
      <c r="DM18" s="77"/>
      <c r="DN18" s="76"/>
      <c r="DO18" s="77"/>
      <c r="DP18" s="76"/>
      <c r="DQ18" s="77"/>
      <c r="DR18" s="76"/>
      <c r="DS18" s="77"/>
      <c r="DT18" s="76"/>
      <c r="DU18" s="77"/>
      <c r="DV18" s="76"/>
      <c r="DW18" s="77"/>
      <c r="DX18" s="76"/>
      <c r="DY18" s="77"/>
      <c r="DZ18" s="76"/>
      <c r="EA18" s="77"/>
      <c r="EB18" s="76"/>
      <c r="EC18" s="77"/>
      <c r="ED18" s="76"/>
      <c r="EE18" s="77"/>
      <c r="EF18" s="76"/>
      <c r="EG18" s="77"/>
      <c r="EH18" s="76"/>
      <c r="EI18" s="77"/>
    </row>
    <row r="19" spans="4:139" x14ac:dyDescent="0.25">
      <c r="D19" s="24"/>
      <c r="E19" s="24"/>
      <c r="K19" s="38">
        <f t="shared" si="3"/>
        <v>6</v>
      </c>
      <c r="L19" s="29">
        <v>-200</v>
      </c>
      <c r="M19" s="261">
        <f t="shared" si="4"/>
        <v>1</v>
      </c>
      <c r="N19" s="29">
        <v>-200</v>
      </c>
      <c r="O19" s="261">
        <f t="shared" si="0"/>
        <v>1.0023255813953489</v>
      </c>
      <c r="P19" s="29">
        <v>-200</v>
      </c>
      <c r="Q19" s="261">
        <f t="shared" si="1"/>
        <v>1.0023255813953489</v>
      </c>
      <c r="R19" s="29">
        <v>-200</v>
      </c>
      <c r="S19" s="261">
        <v>1.001763150161622</v>
      </c>
      <c r="T19" s="29">
        <v>-200</v>
      </c>
      <c r="U19" s="261">
        <v>1.001763150161622</v>
      </c>
      <c r="V19" s="29">
        <v>-200</v>
      </c>
      <c r="W19" s="261">
        <f t="shared" si="2"/>
        <v>1.0023518565555649</v>
      </c>
      <c r="X19" s="322">
        <v>11000</v>
      </c>
      <c r="Y19" s="77">
        <v>0.8674698795180722</v>
      </c>
      <c r="Z19" s="76"/>
      <c r="AA19" s="77"/>
      <c r="AB19" s="76"/>
      <c r="AC19" s="77"/>
      <c r="AD19" s="76"/>
      <c r="AE19" s="77"/>
      <c r="AF19" s="76"/>
      <c r="AG19" s="77"/>
      <c r="AH19" s="76"/>
      <c r="AI19" s="77"/>
      <c r="AJ19" s="76"/>
      <c r="AK19" s="77"/>
      <c r="AL19" s="76"/>
      <c r="AM19" s="77"/>
      <c r="AN19" s="76"/>
      <c r="AO19" s="77"/>
      <c r="AP19" s="76"/>
      <c r="AQ19" s="77"/>
      <c r="AR19" s="76"/>
      <c r="AS19" s="77"/>
      <c r="AT19" s="76"/>
      <c r="AU19" s="77"/>
      <c r="AV19" s="76"/>
      <c r="AW19" s="77"/>
      <c r="AX19" s="76"/>
      <c r="AY19" s="77"/>
      <c r="AZ19" s="76"/>
      <c r="BA19" s="77"/>
      <c r="BB19" s="76"/>
      <c r="BC19" s="77"/>
      <c r="BD19" s="76"/>
      <c r="BE19" s="77"/>
      <c r="BF19" s="76"/>
      <c r="BG19" s="77"/>
      <c r="BH19" s="76"/>
      <c r="BI19" s="77"/>
      <c r="BJ19" s="76"/>
      <c r="BK19" s="77"/>
      <c r="BL19" s="76"/>
      <c r="BM19" s="77"/>
      <c r="BN19" s="76"/>
      <c r="BO19" s="77"/>
      <c r="BP19" s="76"/>
      <c r="BQ19" s="77"/>
      <c r="BR19" s="76"/>
      <c r="BS19" s="77"/>
      <c r="BT19" s="76"/>
      <c r="BU19" s="77"/>
      <c r="BV19" s="76"/>
      <c r="BW19" s="77"/>
      <c r="BX19" s="76"/>
      <c r="BY19" s="77"/>
      <c r="BZ19" s="76"/>
      <c r="CA19" s="77"/>
      <c r="CB19" s="76"/>
      <c r="CC19" s="77"/>
      <c r="CD19" s="76"/>
      <c r="CE19" s="77"/>
      <c r="CF19" s="76"/>
      <c r="CG19" s="77"/>
      <c r="CH19" s="76"/>
      <c r="CI19" s="77"/>
      <c r="CJ19" s="76"/>
      <c r="CK19" s="77"/>
      <c r="CL19" s="76"/>
      <c r="CM19" s="77"/>
      <c r="CN19" s="76"/>
      <c r="CO19" s="77"/>
      <c r="CP19" s="76"/>
      <c r="CQ19" s="77"/>
      <c r="CR19" s="76"/>
      <c r="CS19" s="77"/>
      <c r="CT19" s="76"/>
      <c r="CU19" s="77"/>
      <c r="CV19" s="76"/>
      <c r="CW19" s="77"/>
      <c r="CX19" s="76"/>
      <c r="CY19" s="77"/>
      <c r="CZ19" s="76"/>
      <c r="DA19" s="77"/>
      <c r="DB19" s="76"/>
      <c r="DC19" s="77"/>
      <c r="DD19" s="76"/>
      <c r="DE19" s="77"/>
      <c r="DF19" s="76"/>
      <c r="DG19" s="77"/>
      <c r="DH19" s="76"/>
      <c r="DI19" s="77"/>
      <c r="DJ19" s="76"/>
      <c r="DK19" s="77"/>
      <c r="DL19" s="76"/>
      <c r="DM19" s="77"/>
      <c r="DN19" s="76"/>
      <c r="DO19" s="77"/>
      <c r="DP19" s="76"/>
      <c r="DQ19" s="77"/>
      <c r="DR19" s="76"/>
      <c r="DS19" s="77"/>
      <c r="DT19" s="76"/>
      <c r="DU19" s="77"/>
      <c r="DV19" s="76"/>
      <c r="DW19" s="77"/>
      <c r="DX19" s="76"/>
      <c r="DY19" s="77"/>
      <c r="DZ19" s="76"/>
      <c r="EA19" s="77"/>
      <c r="EB19" s="76"/>
      <c r="EC19" s="77"/>
      <c r="ED19" s="76"/>
      <c r="EE19" s="77"/>
      <c r="EF19" s="76"/>
      <c r="EG19" s="77"/>
      <c r="EH19" s="76"/>
      <c r="EI19" s="77"/>
    </row>
    <row r="20" spans="4:139" x14ac:dyDescent="0.25">
      <c r="D20" s="24"/>
      <c r="E20" s="24"/>
      <c r="K20" s="38">
        <f t="shared" si="3"/>
        <v>7</v>
      </c>
      <c r="L20" s="29">
        <v>0</v>
      </c>
      <c r="M20" s="261">
        <f t="shared" si="4"/>
        <v>1</v>
      </c>
      <c r="N20" s="29">
        <v>0</v>
      </c>
      <c r="O20" s="261">
        <f t="shared" si="0"/>
        <v>1</v>
      </c>
      <c r="P20" s="29">
        <v>0</v>
      </c>
      <c r="Q20" s="261">
        <f t="shared" si="1"/>
        <v>1</v>
      </c>
      <c r="R20" s="29">
        <v>0</v>
      </c>
      <c r="S20" s="261">
        <v>1</v>
      </c>
      <c r="T20" s="29">
        <v>0</v>
      </c>
      <c r="U20" s="261">
        <v>1</v>
      </c>
      <c r="V20" s="29">
        <v>0</v>
      </c>
      <c r="W20" s="261">
        <f t="shared" si="2"/>
        <v>1</v>
      </c>
      <c r="X20" s="322">
        <v>20000</v>
      </c>
      <c r="Y20" s="77">
        <v>0.86717602115780201</v>
      </c>
      <c r="Z20" s="76"/>
      <c r="AA20" s="77"/>
      <c r="AB20" s="76"/>
      <c r="AC20" s="77"/>
      <c r="AD20" s="76"/>
      <c r="AE20" s="77"/>
      <c r="AF20" s="76"/>
      <c r="AG20" s="77"/>
      <c r="AH20" s="76"/>
      <c r="AI20" s="77"/>
      <c r="AJ20" s="76"/>
      <c r="AK20" s="77"/>
      <c r="AL20" s="76"/>
      <c r="AM20" s="77"/>
      <c r="AN20" s="76"/>
      <c r="AO20" s="77"/>
      <c r="AP20" s="76"/>
      <c r="AQ20" s="77"/>
      <c r="AR20" s="76"/>
      <c r="AS20" s="77"/>
      <c r="AT20" s="76"/>
      <c r="AU20" s="77"/>
      <c r="AV20" s="76"/>
      <c r="AW20" s="77"/>
      <c r="AX20" s="76"/>
      <c r="AY20" s="77"/>
      <c r="AZ20" s="76"/>
      <c r="BA20" s="77"/>
      <c r="BB20" s="76"/>
      <c r="BC20" s="77"/>
      <c r="BD20" s="76"/>
      <c r="BE20" s="77"/>
      <c r="BF20" s="76"/>
      <c r="BG20" s="77"/>
      <c r="BH20" s="76"/>
      <c r="BI20" s="77"/>
      <c r="BJ20" s="76"/>
      <c r="BK20" s="77"/>
      <c r="BL20" s="76"/>
      <c r="BM20" s="77"/>
      <c r="BN20" s="76"/>
      <c r="BO20" s="77"/>
      <c r="BP20" s="76"/>
      <c r="BQ20" s="77"/>
      <c r="BR20" s="76"/>
      <c r="BS20" s="77"/>
      <c r="BT20" s="76"/>
      <c r="BU20" s="77"/>
      <c r="BV20" s="76"/>
      <c r="BW20" s="77"/>
      <c r="BX20" s="76"/>
      <c r="BY20" s="77"/>
      <c r="BZ20" s="76"/>
      <c r="CA20" s="77"/>
      <c r="CB20" s="76"/>
      <c r="CC20" s="77"/>
      <c r="CD20" s="76"/>
      <c r="CE20" s="77"/>
      <c r="CF20" s="76"/>
      <c r="CG20" s="77"/>
      <c r="CH20" s="76"/>
      <c r="CI20" s="77"/>
      <c r="CJ20" s="76"/>
      <c r="CK20" s="77"/>
      <c r="CL20" s="76"/>
      <c r="CM20" s="77"/>
      <c r="CN20" s="76"/>
      <c r="CO20" s="77"/>
      <c r="CP20" s="76"/>
      <c r="CQ20" s="77"/>
      <c r="CR20" s="76"/>
      <c r="CS20" s="77"/>
      <c r="CT20" s="76"/>
      <c r="CU20" s="77"/>
      <c r="CV20" s="76"/>
      <c r="CW20" s="77"/>
      <c r="CX20" s="76"/>
      <c r="CY20" s="77"/>
      <c r="CZ20" s="76"/>
      <c r="DA20" s="77"/>
      <c r="DB20" s="76"/>
      <c r="DC20" s="77"/>
      <c r="DD20" s="76"/>
      <c r="DE20" s="77"/>
      <c r="DF20" s="76"/>
      <c r="DG20" s="77"/>
      <c r="DH20" s="76"/>
      <c r="DI20" s="77"/>
      <c r="DJ20" s="76"/>
      <c r="DK20" s="77"/>
      <c r="DL20" s="76"/>
      <c r="DM20" s="77"/>
      <c r="DN20" s="76"/>
      <c r="DO20" s="77"/>
      <c r="DP20" s="76"/>
      <c r="DQ20" s="77"/>
      <c r="DR20" s="76"/>
      <c r="DS20" s="77"/>
      <c r="DT20" s="76"/>
      <c r="DU20" s="77"/>
      <c r="DV20" s="76"/>
      <c r="DW20" s="77"/>
      <c r="DX20" s="76"/>
      <c r="DY20" s="77"/>
      <c r="DZ20" s="76"/>
      <c r="EA20" s="77"/>
      <c r="EB20" s="76"/>
      <c r="EC20" s="77"/>
      <c r="ED20" s="76"/>
      <c r="EE20" s="77"/>
      <c r="EF20" s="76"/>
      <c r="EG20" s="77"/>
      <c r="EH20" s="76"/>
      <c r="EI20" s="77"/>
    </row>
    <row r="21" spans="4:139" x14ac:dyDescent="0.25">
      <c r="D21" s="24"/>
      <c r="E21" s="24"/>
      <c r="K21" s="38">
        <f t="shared" si="3"/>
        <v>8</v>
      </c>
      <c r="L21" s="29">
        <v>250</v>
      </c>
      <c r="M21" s="261">
        <f t="shared" si="4"/>
        <v>1</v>
      </c>
      <c r="N21" s="29">
        <v>250</v>
      </c>
      <c r="O21" s="261">
        <f t="shared" si="0"/>
        <v>0.99709302325581395</v>
      </c>
      <c r="P21" s="29">
        <v>250</v>
      </c>
      <c r="Q21" s="261">
        <f t="shared" si="1"/>
        <v>0.99709302325581395</v>
      </c>
      <c r="R21" s="29">
        <v>250</v>
      </c>
      <c r="S21" s="261">
        <v>0.99706141639729651</v>
      </c>
      <c r="T21" s="29">
        <v>250</v>
      </c>
      <c r="U21" s="261">
        <v>0.99706141639729651</v>
      </c>
      <c r="V21" s="29">
        <v>250</v>
      </c>
      <c r="W21" s="261">
        <f t="shared" si="2"/>
        <v>0.9970601793055438</v>
      </c>
      <c r="X21" s="322">
        <v>32000</v>
      </c>
      <c r="Y21" s="77">
        <v>0.89039083161915955</v>
      </c>
      <c r="Z21" s="76"/>
      <c r="AA21" s="77"/>
      <c r="AB21" s="76"/>
      <c r="AC21" s="77"/>
      <c r="AD21" s="76"/>
      <c r="AE21" s="77"/>
      <c r="AF21" s="76"/>
      <c r="AG21" s="77"/>
      <c r="AH21" s="76"/>
      <c r="AI21" s="77"/>
      <c r="AJ21" s="76"/>
      <c r="AK21" s="77"/>
      <c r="AL21" s="76"/>
      <c r="AM21" s="77"/>
      <c r="AN21" s="76"/>
      <c r="AO21" s="77"/>
      <c r="AP21" s="76"/>
      <c r="AQ21" s="77"/>
      <c r="AR21" s="76"/>
      <c r="AS21" s="77"/>
      <c r="AT21" s="76"/>
      <c r="AU21" s="77"/>
      <c r="AV21" s="76"/>
      <c r="AW21" s="77"/>
      <c r="AX21" s="76"/>
      <c r="AY21" s="77"/>
      <c r="AZ21" s="76"/>
      <c r="BA21" s="77"/>
      <c r="BB21" s="76"/>
      <c r="BC21" s="77"/>
      <c r="BD21" s="76"/>
      <c r="BE21" s="77"/>
      <c r="BF21" s="76"/>
      <c r="BG21" s="77"/>
      <c r="BH21" s="76"/>
      <c r="BI21" s="77"/>
      <c r="BJ21" s="76"/>
      <c r="BK21" s="77"/>
      <c r="BL21" s="76"/>
      <c r="BM21" s="77"/>
      <c r="BN21" s="76"/>
      <c r="BO21" s="77"/>
      <c r="BP21" s="76"/>
      <c r="BQ21" s="77"/>
      <c r="BR21" s="76"/>
      <c r="BS21" s="77"/>
      <c r="BT21" s="76"/>
      <c r="BU21" s="77"/>
      <c r="BV21" s="76"/>
      <c r="BW21" s="77"/>
      <c r="BX21" s="76"/>
      <c r="BY21" s="77"/>
      <c r="BZ21" s="76"/>
      <c r="CA21" s="77"/>
      <c r="CB21" s="76"/>
      <c r="CC21" s="77"/>
      <c r="CD21" s="76"/>
      <c r="CE21" s="77"/>
      <c r="CF21" s="76"/>
      <c r="CG21" s="77"/>
      <c r="CH21" s="76"/>
      <c r="CI21" s="77"/>
      <c r="CJ21" s="76"/>
      <c r="CK21" s="77"/>
      <c r="CL21" s="76"/>
      <c r="CM21" s="77"/>
      <c r="CN21" s="76"/>
      <c r="CO21" s="77"/>
      <c r="CP21" s="76"/>
      <c r="CQ21" s="77"/>
      <c r="CR21" s="76"/>
      <c r="CS21" s="77"/>
      <c r="CT21" s="76"/>
      <c r="CU21" s="77"/>
      <c r="CV21" s="76"/>
      <c r="CW21" s="77"/>
      <c r="CX21" s="76"/>
      <c r="CY21" s="77"/>
      <c r="CZ21" s="76"/>
      <c r="DA21" s="77"/>
      <c r="DB21" s="76"/>
      <c r="DC21" s="77"/>
      <c r="DD21" s="76"/>
      <c r="DE21" s="77"/>
      <c r="DF21" s="76"/>
      <c r="DG21" s="77"/>
      <c r="DH21" s="76"/>
      <c r="DI21" s="77"/>
      <c r="DJ21" s="76"/>
      <c r="DK21" s="77"/>
      <c r="DL21" s="76"/>
      <c r="DM21" s="77"/>
      <c r="DN21" s="76"/>
      <c r="DO21" s="77"/>
      <c r="DP21" s="76"/>
      <c r="DQ21" s="77"/>
      <c r="DR21" s="76"/>
      <c r="DS21" s="77"/>
      <c r="DT21" s="76"/>
      <c r="DU21" s="77"/>
      <c r="DV21" s="76"/>
      <c r="DW21" s="77"/>
      <c r="DX21" s="76"/>
      <c r="DY21" s="77"/>
      <c r="DZ21" s="76"/>
      <c r="EA21" s="77"/>
      <c r="EB21" s="76"/>
      <c r="EC21" s="77"/>
      <c r="ED21" s="76"/>
      <c r="EE21" s="77"/>
      <c r="EF21" s="76"/>
      <c r="EG21" s="77"/>
      <c r="EH21" s="76"/>
      <c r="EI21" s="77"/>
    </row>
    <row r="22" spans="4:139" x14ac:dyDescent="0.25">
      <c r="D22" s="24"/>
      <c r="E22" s="24"/>
      <c r="K22" s="38">
        <f t="shared" si="3"/>
        <v>9</v>
      </c>
      <c r="L22" s="29">
        <v>500</v>
      </c>
      <c r="M22" s="261">
        <f t="shared" si="4"/>
        <v>1</v>
      </c>
      <c r="N22" s="29">
        <v>500</v>
      </c>
      <c r="O22" s="261">
        <f t="shared" si="0"/>
        <v>0.9941860465116279</v>
      </c>
      <c r="P22" s="29">
        <v>500</v>
      </c>
      <c r="Q22" s="261">
        <f t="shared" si="1"/>
        <v>0.9941860465116279</v>
      </c>
      <c r="R22" s="29">
        <v>500</v>
      </c>
      <c r="S22" s="261">
        <v>0.99441669115486331</v>
      </c>
      <c r="T22" s="29">
        <v>500</v>
      </c>
      <c r="U22" s="261">
        <v>0.99441669115486331</v>
      </c>
      <c r="V22" s="29">
        <v>500</v>
      </c>
      <c r="W22" s="261">
        <f t="shared" si="2"/>
        <v>0.99412035861108761</v>
      </c>
      <c r="X22" s="322">
        <v>47000</v>
      </c>
      <c r="Y22" s="77">
        <v>0.96738172200999117</v>
      </c>
      <c r="Z22" s="76"/>
      <c r="AA22" s="77"/>
      <c r="AB22" s="76"/>
      <c r="AC22" s="77"/>
      <c r="AD22" s="76"/>
      <c r="AE22" s="77"/>
      <c r="AF22" s="76"/>
      <c r="AG22" s="77"/>
      <c r="AH22" s="76"/>
      <c r="AI22" s="77"/>
      <c r="AJ22" s="76"/>
      <c r="AK22" s="77"/>
      <c r="AL22" s="76"/>
      <c r="AM22" s="77"/>
      <c r="AN22" s="76"/>
      <c r="AO22" s="77"/>
      <c r="AP22" s="76"/>
      <c r="AQ22" s="77"/>
      <c r="AR22" s="76"/>
      <c r="AS22" s="77"/>
      <c r="AT22" s="76"/>
      <c r="AU22" s="77"/>
      <c r="AV22" s="76"/>
      <c r="AW22" s="77"/>
      <c r="AX22" s="76"/>
      <c r="AY22" s="77"/>
      <c r="AZ22" s="76"/>
      <c r="BA22" s="77"/>
      <c r="BB22" s="76"/>
      <c r="BC22" s="77"/>
      <c r="BD22" s="76"/>
      <c r="BE22" s="77"/>
      <c r="BF22" s="76"/>
      <c r="BG22" s="77"/>
      <c r="BH22" s="76"/>
      <c r="BI22" s="77"/>
      <c r="BJ22" s="76"/>
      <c r="BK22" s="77"/>
      <c r="BL22" s="76"/>
      <c r="BM22" s="77"/>
      <c r="BN22" s="76"/>
      <c r="BO22" s="77"/>
      <c r="BP22" s="76"/>
      <c r="BQ22" s="77"/>
      <c r="BR22" s="76"/>
      <c r="BS22" s="77"/>
      <c r="BT22" s="76"/>
      <c r="BU22" s="77"/>
      <c r="BV22" s="76"/>
      <c r="BW22" s="77"/>
      <c r="BX22" s="76"/>
      <c r="BY22" s="77"/>
      <c r="BZ22" s="76"/>
      <c r="CA22" s="77"/>
      <c r="CB22" s="76"/>
      <c r="CC22" s="77"/>
      <c r="CD22" s="76"/>
      <c r="CE22" s="77"/>
      <c r="CF22" s="76"/>
      <c r="CG22" s="77"/>
      <c r="CH22" s="76"/>
      <c r="CI22" s="77"/>
      <c r="CJ22" s="76"/>
      <c r="CK22" s="77"/>
      <c r="CL22" s="76"/>
      <c r="CM22" s="77"/>
      <c r="CN22" s="76"/>
      <c r="CO22" s="77"/>
      <c r="CP22" s="76"/>
      <c r="CQ22" s="77"/>
      <c r="CR22" s="76"/>
      <c r="CS22" s="77"/>
      <c r="CT22" s="76"/>
      <c r="CU22" s="77"/>
      <c r="CV22" s="76"/>
      <c r="CW22" s="77"/>
      <c r="CX22" s="76"/>
      <c r="CY22" s="77"/>
      <c r="CZ22" s="76"/>
      <c r="DA22" s="77"/>
      <c r="DB22" s="76"/>
      <c r="DC22" s="77"/>
      <c r="DD22" s="76"/>
      <c r="DE22" s="77"/>
      <c r="DF22" s="76"/>
      <c r="DG22" s="77"/>
      <c r="DH22" s="76"/>
      <c r="DI22" s="77"/>
      <c r="DJ22" s="76"/>
      <c r="DK22" s="77"/>
      <c r="DL22" s="76"/>
      <c r="DM22" s="77"/>
      <c r="DN22" s="76"/>
      <c r="DO22" s="77"/>
      <c r="DP22" s="76"/>
      <c r="DQ22" s="77"/>
      <c r="DR22" s="76"/>
      <c r="DS22" s="77"/>
      <c r="DT22" s="76"/>
      <c r="DU22" s="77"/>
      <c r="DV22" s="76"/>
      <c r="DW22" s="77"/>
      <c r="DX22" s="76"/>
      <c r="DY22" s="77"/>
      <c r="DZ22" s="76"/>
      <c r="EA22" s="77"/>
      <c r="EB22" s="76"/>
      <c r="EC22" s="77"/>
      <c r="ED22" s="76"/>
      <c r="EE22" s="77"/>
      <c r="EF22" s="76"/>
      <c r="EG22" s="77"/>
      <c r="EH22" s="76"/>
      <c r="EI22" s="77"/>
    </row>
    <row r="23" spans="4:139" x14ac:dyDescent="0.25">
      <c r="D23" s="24"/>
      <c r="E23" s="24"/>
      <c r="K23" s="38">
        <f t="shared" si="3"/>
        <v>10</v>
      </c>
      <c r="L23" s="29">
        <v>750</v>
      </c>
      <c r="M23" s="261">
        <f t="shared" si="4"/>
        <v>1</v>
      </c>
      <c r="N23" s="29">
        <v>750</v>
      </c>
      <c r="O23" s="261">
        <f>(344 - (0.004 * MIN(15000,L23) )) / 344</f>
        <v>0.99127906976744184</v>
      </c>
      <c r="P23" s="29">
        <v>750</v>
      </c>
      <c r="Q23" s="261">
        <f>(344 - (0.004 * MIN(15000,N23) )) / 344</f>
        <v>0.99127906976744184</v>
      </c>
      <c r="R23" s="29">
        <v>750</v>
      </c>
      <c r="S23" s="261">
        <v>0.9914781075521597</v>
      </c>
      <c r="T23" s="29">
        <v>750</v>
      </c>
      <c r="U23" s="261">
        <v>0.9914781075521597</v>
      </c>
      <c r="V23" s="29">
        <v>750</v>
      </c>
      <c r="W23" s="261">
        <f t="shared" si="2"/>
        <v>0.99118053791663141</v>
      </c>
      <c r="X23" s="322">
        <v>48000</v>
      </c>
      <c r="Y23" s="77">
        <v>0.96914487217161327</v>
      </c>
      <c r="Z23" s="76"/>
      <c r="AA23" s="77"/>
      <c r="AB23" s="76"/>
      <c r="AC23" s="77"/>
      <c r="AD23" s="76"/>
      <c r="AE23" s="77"/>
      <c r="AF23" s="76"/>
      <c r="AG23" s="77"/>
      <c r="AH23" s="76"/>
      <c r="AI23" s="77"/>
      <c r="AJ23" s="76"/>
      <c r="AK23" s="77"/>
      <c r="AL23" s="76"/>
      <c r="AM23" s="77"/>
      <c r="AN23" s="76"/>
      <c r="AO23" s="77"/>
      <c r="AP23" s="76"/>
      <c r="AQ23" s="77"/>
      <c r="AR23" s="76"/>
      <c r="AS23" s="77"/>
      <c r="AT23" s="76"/>
      <c r="AU23" s="77"/>
      <c r="AV23" s="76"/>
      <c r="AW23" s="77"/>
      <c r="AX23" s="76"/>
      <c r="AY23" s="77"/>
      <c r="AZ23" s="76"/>
      <c r="BA23" s="77"/>
      <c r="BB23" s="76"/>
      <c r="BC23" s="77"/>
      <c r="BD23" s="76"/>
      <c r="BE23" s="77"/>
      <c r="BF23" s="76"/>
      <c r="BG23" s="77"/>
      <c r="BH23" s="76"/>
      <c r="BI23" s="77"/>
      <c r="BJ23" s="76"/>
      <c r="BK23" s="77"/>
      <c r="BL23" s="76"/>
      <c r="BM23" s="77"/>
      <c r="BN23" s="76"/>
      <c r="BO23" s="77"/>
      <c r="BP23" s="76"/>
      <c r="BQ23" s="77"/>
      <c r="BR23" s="76"/>
      <c r="BS23" s="77"/>
      <c r="BT23" s="76"/>
      <c r="BU23" s="77"/>
      <c r="BV23" s="76"/>
      <c r="BW23" s="77"/>
      <c r="BX23" s="76"/>
      <c r="BY23" s="77"/>
      <c r="BZ23" s="76"/>
      <c r="CA23" s="77"/>
      <c r="CB23" s="76"/>
      <c r="CC23" s="77"/>
      <c r="CD23" s="76"/>
      <c r="CE23" s="77"/>
      <c r="CF23" s="76"/>
      <c r="CG23" s="77"/>
      <c r="CH23" s="76"/>
      <c r="CI23" s="77"/>
      <c r="CJ23" s="76"/>
      <c r="CK23" s="77"/>
      <c r="CL23" s="76"/>
      <c r="CM23" s="77"/>
      <c r="CN23" s="76"/>
      <c r="CO23" s="77"/>
      <c r="CP23" s="76"/>
      <c r="CQ23" s="77"/>
      <c r="CR23" s="76"/>
      <c r="CS23" s="77"/>
      <c r="CT23" s="76"/>
      <c r="CU23" s="77"/>
      <c r="CV23" s="76"/>
      <c r="CW23" s="77"/>
      <c r="CX23" s="76"/>
      <c r="CY23" s="77"/>
      <c r="CZ23" s="76"/>
      <c r="DA23" s="77"/>
      <c r="DB23" s="76"/>
      <c r="DC23" s="77"/>
      <c r="DD23" s="76"/>
      <c r="DE23" s="77"/>
      <c r="DF23" s="76"/>
      <c r="DG23" s="77"/>
      <c r="DH23" s="76"/>
      <c r="DI23" s="77"/>
      <c r="DJ23" s="76"/>
      <c r="DK23" s="77"/>
      <c r="DL23" s="76"/>
      <c r="DM23" s="77"/>
      <c r="DN23" s="76"/>
      <c r="DO23" s="77"/>
      <c r="DP23" s="76"/>
      <c r="DQ23" s="77"/>
      <c r="DR23" s="76"/>
      <c r="DS23" s="77"/>
      <c r="DT23" s="76"/>
      <c r="DU23" s="77"/>
      <c r="DV23" s="76"/>
      <c r="DW23" s="77"/>
      <c r="DX23" s="76"/>
      <c r="DY23" s="77"/>
      <c r="DZ23" s="76"/>
      <c r="EA23" s="77"/>
      <c r="EB23" s="76"/>
      <c r="EC23" s="77"/>
      <c r="ED23" s="76"/>
      <c r="EE23" s="77"/>
      <c r="EF23" s="76"/>
      <c r="EG23" s="77"/>
      <c r="EH23" s="76"/>
      <c r="EI23" s="77"/>
    </row>
    <row r="24" spans="4:139" x14ac:dyDescent="0.25">
      <c r="D24" s="24"/>
      <c r="E24" s="24"/>
      <c r="K24" s="38">
        <f t="shared" si="3"/>
        <v>11</v>
      </c>
      <c r="L24" s="29">
        <v>1000</v>
      </c>
      <c r="M24" s="261">
        <f t="shared" si="4"/>
        <v>1</v>
      </c>
      <c r="N24" s="29">
        <v>1000</v>
      </c>
      <c r="O24" s="261">
        <f t="shared" ref="O24:O87" si="5">(344 - (0.004 * MIN(15000,L24) )) / 344</f>
        <v>0.98837209302325579</v>
      </c>
      <c r="P24" s="29">
        <v>1000</v>
      </c>
      <c r="Q24" s="261">
        <f t="shared" ref="Q24:Q87" si="6">(344 - (0.004 * MIN(15000,N24) )) / 344</f>
        <v>0.98837209302325579</v>
      </c>
      <c r="R24" s="29">
        <v>1000</v>
      </c>
      <c r="S24" s="261">
        <v>0.98853952394945621</v>
      </c>
      <c r="T24" s="29">
        <v>1000</v>
      </c>
      <c r="U24" s="261">
        <v>0.98853952394945621</v>
      </c>
      <c r="V24" s="29">
        <v>1000</v>
      </c>
      <c r="W24" s="261">
        <f t="shared" si="2"/>
        <v>0.98824071722217521</v>
      </c>
      <c r="X24" s="322">
        <v>52000</v>
      </c>
      <c r="Y24" s="77">
        <v>0.96914487217161327</v>
      </c>
      <c r="Z24" s="76"/>
      <c r="AA24" s="77"/>
      <c r="AB24" s="76"/>
      <c r="AC24" s="77"/>
      <c r="AD24" s="76"/>
      <c r="AE24" s="77"/>
      <c r="AF24" s="76"/>
      <c r="AG24" s="77"/>
      <c r="AH24" s="76"/>
      <c r="AI24" s="77"/>
      <c r="AJ24" s="76"/>
      <c r="AK24" s="77"/>
      <c r="AL24" s="76"/>
      <c r="AM24" s="77"/>
      <c r="AN24" s="76"/>
      <c r="AO24" s="77"/>
      <c r="AP24" s="76"/>
      <c r="AQ24" s="77"/>
      <c r="AR24" s="76"/>
      <c r="AS24" s="77"/>
      <c r="AT24" s="76"/>
      <c r="AU24" s="77"/>
      <c r="AV24" s="76"/>
      <c r="AW24" s="77"/>
      <c r="AX24" s="76"/>
      <c r="AY24" s="77"/>
      <c r="AZ24" s="76"/>
      <c r="BA24" s="77"/>
      <c r="BB24" s="76"/>
      <c r="BC24" s="77"/>
      <c r="BD24" s="76"/>
      <c r="BE24" s="77"/>
      <c r="BF24" s="76"/>
      <c r="BG24" s="77"/>
      <c r="BH24" s="76"/>
      <c r="BI24" s="77"/>
      <c r="BJ24" s="76"/>
      <c r="BK24" s="77"/>
      <c r="BL24" s="76"/>
      <c r="BM24" s="77"/>
      <c r="BN24" s="76"/>
      <c r="BO24" s="77"/>
      <c r="BP24" s="76"/>
      <c r="BQ24" s="77"/>
      <c r="BR24" s="76"/>
      <c r="BS24" s="77"/>
      <c r="BT24" s="76"/>
      <c r="BU24" s="77"/>
      <c r="BV24" s="76"/>
      <c r="BW24" s="77"/>
      <c r="BX24" s="76"/>
      <c r="BY24" s="77"/>
      <c r="BZ24" s="76"/>
      <c r="CA24" s="77"/>
      <c r="CB24" s="76"/>
      <c r="CC24" s="77"/>
      <c r="CD24" s="76"/>
      <c r="CE24" s="77"/>
      <c r="CF24" s="76"/>
      <c r="CG24" s="77"/>
      <c r="CH24" s="76"/>
      <c r="CI24" s="77"/>
      <c r="CJ24" s="76"/>
      <c r="CK24" s="77"/>
      <c r="CL24" s="76"/>
      <c r="CM24" s="77"/>
      <c r="CN24" s="76"/>
      <c r="CO24" s="77"/>
      <c r="CP24" s="76"/>
      <c r="CQ24" s="77"/>
      <c r="CR24" s="76"/>
      <c r="CS24" s="77"/>
      <c r="CT24" s="76"/>
      <c r="CU24" s="77"/>
      <c r="CV24" s="76"/>
      <c r="CW24" s="77"/>
      <c r="CX24" s="76"/>
      <c r="CY24" s="77"/>
      <c r="CZ24" s="76"/>
      <c r="DA24" s="77"/>
      <c r="DB24" s="76"/>
      <c r="DC24" s="77"/>
      <c r="DD24" s="76"/>
      <c r="DE24" s="77"/>
      <c r="DF24" s="76"/>
      <c r="DG24" s="77"/>
      <c r="DH24" s="76"/>
      <c r="DI24" s="77"/>
      <c r="DJ24" s="76"/>
      <c r="DK24" s="77"/>
      <c r="DL24" s="76"/>
      <c r="DM24" s="77"/>
      <c r="DN24" s="76"/>
      <c r="DO24" s="77"/>
      <c r="DP24" s="76"/>
      <c r="DQ24" s="77"/>
      <c r="DR24" s="76"/>
      <c r="DS24" s="77"/>
      <c r="DT24" s="76"/>
      <c r="DU24" s="77"/>
      <c r="DV24" s="76"/>
      <c r="DW24" s="77"/>
      <c r="DX24" s="76"/>
      <c r="DY24" s="77"/>
      <c r="DZ24" s="76"/>
      <c r="EA24" s="77"/>
      <c r="EB24" s="76"/>
      <c r="EC24" s="77"/>
      <c r="ED24" s="76"/>
      <c r="EE24" s="77"/>
      <c r="EF24" s="76"/>
      <c r="EG24" s="77"/>
      <c r="EH24" s="76"/>
      <c r="EI24" s="77"/>
    </row>
    <row r="25" spans="4:139" x14ac:dyDescent="0.25">
      <c r="D25" s="24"/>
      <c r="E25" s="24"/>
      <c r="K25" s="38">
        <f t="shared" si="3"/>
        <v>12</v>
      </c>
      <c r="L25" s="29">
        <v>1500</v>
      </c>
      <c r="M25" s="261">
        <f t="shared" si="4"/>
        <v>1</v>
      </c>
      <c r="N25" s="29">
        <v>1500</v>
      </c>
      <c r="O25" s="261">
        <f t="shared" si="5"/>
        <v>0.98255813953488369</v>
      </c>
      <c r="P25" s="29">
        <v>1500</v>
      </c>
      <c r="Q25" s="261">
        <f t="shared" si="6"/>
        <v>0.98255813953488369</v>
      </c>
      <c r="R25" s="29">
        <v>1500</v>
      </c>
      <c r="S25" s="261">
        <v>0.98295621510431963</v>
      </c>
      <c r="T25" s="29">
        <v>1500</v>
      </c>
      <c r="U25" s="261">
        <v>0.98295621510431963</v>
      </c>
      <c r="V25" s="29">
        <v>1500</v>
      </c>
      <c r="W25" s="261">
        <f t="shared" si="2"/>
        <v>0.98236107583326282</v>
      </c>
      <c r="X25" s="322">
        <v>53000</v>
      </c>
      <c r="Y25" s="77">
        <v>0.96708786364972088</v>
      </c>
      <c r="Z25" s="76"/>
      <c r="AA25" s="77"/>
      <c r="AB25" s="76"/>
      <c r="AC25" s="77"/>
      <c r="AD25" s="76"/>
      <c r="AE25" s="77"/>
      <c r="AF25" s="76"/>
      <c r="AG25" s="77"/>
      <c r="AH25" s="76"/>
      <c r="AI25" s="77"/>
      <c r="AJ25" s="76"/>
      <c r="AK25" s="77"/>
      <c r="AL25" s="76"/>
      <c r="AM25" s="77"/>
      <c r="AN25" s="76"/>
      <c r="AO25" s="77"/>
      <c r="AP25" s="76"/>
      <c r="AQ25" s="77"/>
      <c r="AR25" s="76"/>
      <c r="AS25" s="77"/>
      <c r="AT25" s="76"/>
      <c r="AU25" s="77"/>
      <c r="AV25" s="76"/>
      <c r="AW25" s="77"/>
      <c r="AX25" s="76"/>
      <c r="AY25" s="77"/>
      <c r="AZ25" s="76"/>
      <c r="BA25" s="77"/>
      <c r="BB25" s="76"/>
      <c r="BC25" s="77"/>
      <c r="BD25" s="76"/>
      <c r="BE25" s="77"/>
      <c r="BF25" s="76"/>
      <c r="BG25" s="77"/>
      <c r="BH25" s="76"/>
      <c r="BI25" s="77"/>
      <c r="BJ25" s="76"/>
      <c r="BK25" s="77"/>
      <c r="BL25" s="76"/>
      <c r="BM25" s="77"/>
      <c r="BN25" s="76"/>
      <c r="BO25" s="77"/>
      <c r="BP25" s="76"/>
      <c r="BQ25" s="77"/>
      <c r="BR25" s="76"/>
      <c r="BS25" s="77"/>
      <c r="BT25" s="76"/>
      <c r="BU25" s="77"/>
      <c r="BV25" s="76"/>
      <c r="BW25" s="77"/>
      <c r="BX25" s="76"/>
      <c r="BY25" s="77"/>
      <c r="BZ25" s="76"/>
      <c r="CA25" s="77"/>
      <c r="CB25" s="76"/>
      <c r="CC25" s="77"/>
      <c r="CD25" s="76"/>
      <c r="CE25" s="77"/>
      <c r="CF25" s="76"/>
      <c r="CG25" s="77"/>
      <c r="CH25" s="76"/>
      <c r="CI25" s="77"/>
      <c r="CJ25" s="76"/>
      <c r="CK25" s="77"/>
      <c r="CL25" s="76"/>
      <c r="CM25" s="77"/>
      <c r="CN25" s="76"/>
      <c r="CO25" s="77"/>
      <c r="CP25" s="76"/>
      <c r="CQ25" s="77"/>
      <c r="CR25" s="76"/>
      <c r="CS25" s="77"/>
      <c r="CT25" s="76"/>
      <c r="CU25" s="77"/>
      <c r="CV25" s="76"/>
      <c r="CW25" s="77"/>
      <c r="CX25" s="76"/>
      <c r="CY25" s="77"/>
      <c r="CZ25" s="76"/>
      <c r="DA25" s="77"/>
      <c r="DB25" s="76"/>
      <c r="DC25" s="77"/>
      <c r="DD25" s="76"/>
      <c r="DE25" s="77"/>
      <c r="DF25" s="76"/>
      <c r="DG25" s="77"/>
      <c r="DH25" s="76"/>
      <c r="DI25" s="77"/>
      <c r="DJ25" s="76"/>
      <c r="DK25" s="77"/>
      <c r="DL25" s="76"/>
      <c r="DM25" s="77"/>
      <c r="DN25" s="76"/>
      <c r="DO25" s="77"/>
      <c r="DP25" s="76"/>
      <c r="DQ25" s="77"/>
      <c r="DR25" s="76"/>
      <c r="DS25" s="77"/>
      <c r="DT25" s="76"/>
      <c r="DU25" s="77"/>
      <c r="DV25" s="76"/>
      <c r="DW25" s="77"/>
      <c r="DX25" s="76"/>
      <c r="DY25" s="77"/>
      <c r="DZ25" s="76"/>
      <c r="EA25" s="77"/>
      <c r="EB25" s="76"/>
      <c r="EC25" s="77"/>
      <c r="ED25" s="76"/>
      <c r="EE25" s="77"/>
      <c r="EF25" s="76"/>
      <c r="EG25" s="77"/>
      <c r="EH25" s="76"/>
      <c r="EI25" s="77"/>
    </row>
    <row r="26" spans="4:139" x14ac:dyDescent="0.25">
      <c r="D26" s="24"/>
      <c r="E26" s="24"/>
      <c r="F26" s="32"/>
      <c r="K26" s="38">
        <f t="shared" si="3"/>
        <v>13</v>
      </c>
      <c r="L26" s="29">
        <v>2000</v>
      </c>
      <c r="M26" s="261">
        <f t="shared" si="4"/>
        <v>1</v>
      </c>
      <c r="N26" s="29">
        <v>2000</v>
      </c>
      <c r="O26" s="261">
        <f t="shared" si="5"/>
        <v>0.97674418604651159</v>
      </c>
      <c r="P26" s="29">
        <v>2000</v>
      </c>
      <c r="Q26" s="261">
        <f t="shared" si="6"/>
        <v>0.97674418604651159</v>
      </c>
      <c r="R26" s="29">
        <v>2000</v>
      </c>
      <c r="S26" s="261">
        <v>0.97707904789891264</v>
      </c>
      <c r="T26" s="29">
        <v>2000</v>
      </c>
      <c r="U26" s="261">
        <v>0.97707904789891264</v>
      </c>
      <c r="V26" s="29">
        <v>2000</v>
      </c>
      <c r="W26" s="261">
        <f t="shared" si="2"/>
        <v>0.97648143444435032</v>
      </c>
      <c r="X26" s="322">
        <v>61000</v>
      </c>
      <c r="Y26" s="77">
        <v>0.93858360270349683</v>
      </c>
      <c r="Z26" s="76"/>
      <c r="AA26" s="77"/>
      <c r="AB26" s="76"/>
      <c r="AC26" s="77"/>
      <c r="AD26" s="76"/>
      <c r="AE26" s="77"/>
      <c r="AF26" s="76"/>
      <c r="AG26" s="77"/>
      <c r="AH26" s="76"/>
      <c r="AI26" s="77"/>
      <c r="AJ26" s="76"/>
      <c r="AK26" s="77"/>
      <c r="AL26" s="76"/>
      <c r="AM26" s="77"/>
      <c r="AN26" s="76"/>
      <c r="AO26" s="77"/>
      <c r="AP26" s="76"/>
      <c r="AQ26" s="77"/>
      <c r="AR26" s="76"/>
      <c r="AS26" s="77"/>
      <c r="AT26" s="76"/>
      <c r="AU26" s="77"/>
      <c r="AV26" s="76"/>
      <c r="AW26" s="77"/>
      <c r="AX26" s="76"/>
      <c r="AY26" s="77"/>
      <c r="AZ26" s="76"/>
      <c r="BA26" s="77"/>
      <c r="BB26" s="76"/>
      <c r="BC26" s="77"/>
      <c r="BD26" s="76"/>
      <c r="BE26" s="77"/>
      <c r="BF26" s="76"/>
      <c r="BG26" s="77"/>
      <c r="BH26" s="76"/>
      <c r="BI26" s="77"/>
      <c r="BJ26" s="76"/>
      <c r="BK26" s="77"/>
      <c r="BL26" s="76"/>
      <c r="BM26" s="77"/>
      <c r="BN26" s="76"/>
      <c r="BO26" s="77"/>
      <c r="BP26" s="76"/>
      <c r="BQ26" s="77"/>
      <c r="BR26" s="76"/>
      <c r="BS26" s="77"/>
      <c r="BT26" s="76"/>
      <c r="BU26" s="77"/>
      <c r="BV26" s="76"/>
      <c r="BW26" s="77"/>
      <c r="BX26" s="76"/>
      <c r="BY26" s="77"/>
      <c r="BZ26" s="76"/>
      <c r="CA26" s="77"/>
      <c r="CB26" s="76"/>
      <c r="CC26" s="77"/>
      <c r="CD26" s="76"/>
      <c r="CE26" s="77"/>
      <c r="CF26" s="76"/>
      <c r="CG26" s="77"/>
      <c r="CH26" s="76"/>
      <c r="CI26" s="77"/>
      <c r="CJ26" s="76"/>
      <c r="CK26" s="77"/>
      <c r="CL26" s="76"/>
      <c r="CM26" s="77"/>
      <c r="CN26" s="76"/>
      <c r="CO26" s="77"/>
      <c r="CP26" s="76"/>
      <c r="CQ26" s="77"/>
      <c r="CR26" s="76"/>
      <c r="CS26" s="77"/>
      <c r="CT26" s="76"/>
      <c r="CU26" s="77"/>
      <c r="CV26" s="76"/>
      <c r="CW26" s="77"/>
      <c r="CX26" s="76"/>
      <c r="CY26" s="77"/>
      <c r="CZ26" s="76"/>
      <c r="DA26" s="77"/>
      <c r="DB26" s="76"/>
      <c r="DC26" s="77"/>
      <c r="DD26" s="76"/>
      <c r="DE26" s="77"/>
      <c r="DF26" s="76"/>
      <c r="DG26" s="77"/>
      <c r="DH26" s="76"/>
      <c r="DI26" s="77"/>
      <c r="DJ26" s="76"/>
      <c r="DK26" s="77"/>
      <c r="DL26" s="76"/>
      <c r="DM26" s="77"/>
      <c r="DN26" s="76"/>
      <c r="DO26" s="77"/>
      <c r="DP26" s="76"/>
      <c r="DQ26" s="77"/>
      <c r="DR26" s="76"/>
      <c r="DS26" s="77"/>
      <c r="DT26" s="76"/>
      <c r="DU26" s="77"/>
      <c r="DV26" s="76"/>
      <c r="DW26" s="77"/>
      <c r="DX26" s="76"/>
      <c r="DY26" s="77"/>
      <c r="DZ26" s="76"/>
      <c r="EA26" s="77"/>
      <c r="EB26" s="76"/>
      <c r="EC26" s="77"/>
      <c r="ED26" s="76"/>
      <c r="EE26" s="77"/>
      <c r="EF26" s="76"/>
      <c r="EG26" s="77"/>
      <c r="EH26" s="76"/>
      <c r="EI26" s="77"/>
    </row>
    <row r="27" spans="4:139" x14ac:dyDescent="0.25">
      <c r="D27" s="24"/>
      <c r="E27" s="24"/>
      <c r="F27" s="32"/>
      <c r="K27" s="38">
        <f t="shared" si="3"/>
        <v>14</v>
      </c>
      <c r="L27" s="29">
        <v>2500</v>
      </c>
      <c r="M27" s="261">
        <f t="shared" si="4"/>
        <v>1</v>
      </c>
      <c r="N27" s="29">
        <v>2500</v>
      </c>
      <c r="O27" s="261">
        <f t="shared" si="5"/>
        <v>0.97093023255813948</v>
      </c>
      <c r="P27" s="29">
        <v>2500</v>
      </c>
      <c r="Q27" s="261">
        <f t="shared" si="6"/>
        <v>0.97093023255813948</v>
      </c>
      <c r="R27" s="29">
        <v>2500</v>
      </c>
      <c r="S27" s="261">
        <v>0.97149573905377606</v>
      </c>
      <c r="T27" s="29">
        <v>2500</v>
      </c>
      <c r="U27" s="261">
        <v>0.97149573905377606</v>
      </c>
      <c r="V27" s="29">
        <v>2500</v>
      </c>
      <c r="W27" s="261">
        <f t="shared" si="2"/>
        <v>0.97060179305543792</v>
      </c>
      <c r="X27" s="322">
        <v>70000</v>
      </c>
      <c r="Y27" s="77">
        <v>0.87364090508374959</v>
      </c>
      <c r="Z27" s="76"/>
      <c r="AA27" s="77"/>
      <c r="AB27" s="76"/>
      <c r="AC27" s="77"/>
      <c r="AD27" s="76"/>
      <c r="AE27" s="77"/>
      <c r="AF27" s="76"/>
      <c r="AG27" s="77"/>
      <c r="AH27" s="76"/>
      <c r="AI27" s="77"/>
      <c r="AJ27" s="76"/>
      <c r="AK27" s="77"/>
      <c r="AL27" s="76"/>
      <c r="AM27" s="77"/>
      <c r="AN27" s="76"/>
      <c r="AO27" s="77"/>
      <c r="AP27" s="76"/>
      <c r="AQ27" s="77"/>
      <c r="AR27" s="76"/>
      <c r="AS27" s="77"/>
      <c r="AT27" s="76"/>
      <c r="AU27" s="77"/>
      <c r="AV27" s="76"/>
      <c r="AW27" s="77"/>
      <c r="AX27" s="76"/>
      <c r="AY27" s="77"/>
      <c r="AZ27" s="76"/>
      <c r="BA27" s="77"/>
      <c r="BB27" s="76"/>
      <c r="BC27" s="77"/>
      <c r="BD27" s="76"/>
      <c r="BE27" s="77"/>
      <c r="BF27" s="76"/>
      <c r="BG27" s="77"/>
      <c r="BH27" s="76"/>
      <c r="BI27" s="77"/>
      <c r="BJ27" s="76"/>
      <c r="BK27" s="77"/>
      <c r="BL27" s="76"/>
      <c r="BM27" s="77"/>
      <c r="BN27" s="76"/>
      <c r="BO27" s="77"/>
      <c r="BP27" s="76"/>
      <c r="BQ27" s="77"/>
      <c r="BR27" s="76"/>
      <c r="BS27" s="77"/>
      <c r="BT27" s="76"/>
      <c r="BU27" s="77"/>
      <c r="BV27" s="76"/>
      <c r="BW27" s="77"/>
      <c r="BX27" s="76"/>
      <c r="BY27" s="77"/>
      <c r="BZ27" s="76"/>
      <c r="CA27" s="77"/>
      <c r="CB27" s="76"/>
      <c r="CC27" s="77"/>
      <c r="CD27" s="76"/>
      <c r="CE27" s="77"/>
      <c r="CF27" s="76"/>
      <c r="CG27" s="77"/>
      <c r="CH27" s="76"/>
      <c r="CI27" s="77"/>
      <c r="CJ27" s="76"/>
      <c r="CK27" s="77"/>
      <c r="CL27" s="76"/>
      <c r="CM27" s="77"/>
      <c r="CN27" s="76"/>
      <c r="CO27" s="77"/>
      <c r="CP27" s="76"/>
      <c r="CQ27" s="77"/>
      <c r="CR27" s="76"/>
      <c r="CS27" s="77"/>
      <c r="CT27" s="76"/>
      <c r="CU27" s="77"/>
      <c r="CV27" s="76"/>
      <c r="CW27" s="77"/>
      <c r="CX27" s="76"/>
      <c r="CY27" s="77"/>
      <c r="CZ27" s="76"/>
      <c r="DA27" s="77"/>
      <c r="DB27" s="76"/>
      <c r="DC27" s="77"/>
      <c r="DD27" s="76"/>
      <c r="DE27" s="77"/>
      <c r="DF27" s="76"/>
      <c r="DG27" s="77"/>
      <c r="DH27" s="76"/>
      <c r="DI27" s="77"/>
      <c r="DJ27" s="76"/>
      <c r="DK27" s="77"/>
      <c r="DL27" s="76"/>
      <c r="DM27" s="77"/>
      <c r="DN27" s="76"/>
      <c r="DO27" s="77"/>
      <c r="DP27" s="76"/>
      <c r="DQ27" s="77"/>
      <c r="DR27" s="76"/>
      <c r="DS27" s="77"/>
      <c r="DT27" s="76"/>
      <c r="DU27" s="77"/>
      <c r="DV27" s="76"/>
      <c r="DW27" s="77"/>
      <c r="DX27" s="76"/>
      <c r="DY27" s="77"/>
      <c r="DZ27" s="76"/>
      <c r="EA27" s="77"/>
      <c r="EB27" s="76"/>
      <c r="EC27" s="77"/>
      <c r="ED27" s="76"/>
      <c r="EE27" s="77"/>
      <c r="EF27" s="76"/>
      <c r="EG27" s="77"/>
      <c r="EH27" s="76"/>
      <c r="EI27" s="77"/>
    </row>
    <row r="28" spans="4:139" x14ac:dyDescent="0.25">
      <c r="D28" s="24"/>
      <c r="E28" s="24"/>
      <c r="K28" s="38">
        <f t="shared" si="3"/>
        <v>15</v>
      </c>
      <c r="L28" s="29">
        <v>3000</v>
      </c>
      <c r="M28" s="261">
        <f t="shared" si="4"/>
        <v>1</v>
      </c>
      <c r="N28" s="29">
        <v>3000</v>
      </c>
      <c r="O28" s="261">
        <f t="shared" si="5"/>
        <v>0.96511627906976749</v>
      </c>
      <c r="P28" s="29">
        <v>3000</v>
      </c>
      <c r="Q28" s="261">
        <f t="shared" si="6"/>
        <v>0.96511627906976749</v>
      </c>
      <c r="R28" s="29">
        <v>3000</v>
      </c>
      <c r="S28" s="261">
        <v>0.96561857184836908</v>
      </c>
      <c r="T28" s="29">
        <v>3000</v>
      </c>
      <c r="U28" s="261">
        <v>0.96561857184836908</v>
      </c>
      <c r="V28" s="29">
        <v>3000</v>
      </c>
      <c r="W28" s="261">
        <f t="shared" si="2"/>
        <v>0.96472215166652553</v>
      </c>
      <c r="X28" s="322">
        <v>80000</v>
      </c>
      <c r="Y28" s="77">
        <v>0.81339994122832793</v>
      </c>
      <c r="Z28" s="76"/>
      <c r="AA28" s="77"/>
      <c r="AB28" s="76"/>
      <c r="AC28" s="77"/>
      <c r="AD28" s="76"/>
      <c r="AE28" s="77"/>
      <c r="AF28" s="76"/>
      <c r="AG28" s="77"/>
      <c r="AH28" s="76"/>
      <c r="AI28" s="77"/>
      <c r="AJ28" s="76"/>
      <c r="AK28" s="77"/>
      <c r="AL28" s="76"/>
      <c r="AM28" s="77"/>
      <c r="AN28" s="76"/>
      <c r="AO28" s="77"/>
      <c r="AP28" s="76"/>
      <c r="AQ28" s="77"/>
      <c r="AR28" s="76"/>
      <c r="AS28" s="77"/>
      <c r="AT28" s="76"/>
      <c r="AU28" s="77"/>
      <c r="AV28" s="76"/>
      <c r="AW28" s="77"/>
      <c r="AX28" s="76"/>
      <c r="AY28" s="77"/>
      <c r="AZ28" s="76"/>
      <c r="BA28" s="77"/>
      <c r="BB28" s="76"/>
      <c r="BC28" s="77"/>
      <c r="BD28" s="76"/>
      <c r="BE28" s="77"/>
      <c r="BF28" s="76"/>
      <c r="BG28" s="77"/>
      <c r="BH28" s="76"/>
      <c r="BI28" s="77"/>
      <c r="BJ28" s="76"/>
      <c r="BK28" s="77"/>
      <c r="BL28" s="76"/>
      <c r="BM28" s="77"/>
      <c r="BN28" s="76"/>
      <c r="BO28" s="77"/>
      <c r="BP28" s="76"/>
      <c r="BQ28" s="77"/>
      <c r="BR28" s="76"/>
      <c r="BS28" s="77"/>
      <c r="BT28" s="76"/>
      <c r="BU28" s="77"/>
      <c r="BV28" s="76"/>
      <c r="BW28" s="77"/>
      <c r="BX28" s="76"/>
      <c r="BY28" s="77"/>
      <c r="BZ28" s="76"/>
      <c r="CA28" s="77"/>
      <c r="CB28" s="76"/>
      <c r="CC28" s="77"/>
      <c r="CD28" s="76"/>
      <c r="CE28" s="77"/>
      <c r="CF28" s="76"/>
      <c r="CG28" s="77"/>
      <c r="CH28" s="76"/>
      <c r="CI28" s="77"/>
      <c r="CJ28" s="76"/>
      <c r="CK28" s="77"/>
      <c r="CL28" s="76"/>
      <c r="CM28" s="77"/>
      <c r="CN28" s="76"/>
      <c r="CO28" s="77"/>
      <c r="CP28" s="76"/>
      <c r="CQ28" s="77"/>
      <c r="CR28" s="76"/>
      <c r="CS28" s="77"/>
      <c r="CT28" s="76"/>
      <c r="CU28" s="77"/>
      <c r="CV28" s="76"/>
      <c r="CW28" s="77"/>
      <c r="CX28" s="76"/>
      <c r="CY28" s="77"/>
      <c r="CZ28" s="76"/>
      <c r="DA28" s="77"/>
      <c r="DB28" s="76"/>
      <c r="DC28" s="77"/>
      <c r="DD28" s="76"/>
      <c r="DE28" s="77"/>
      <c r="DF28" s="76"/>
      <c r="DG28" s="77"/>
      <c r="DH28" s="76"/>
      <c r="DI28" s="77"/>
      <c r="DJ28" s="76"/>
      <c r="DK28" s="77"/>
      <c r="DL28" s="76"/>
      <c r="DM28" s="77"/>
      <c r="DN28" s="76"/>
      <c r="DO28" s="77"/>
      <c r="DP28" s="76"/>
      <c r="DQ28" s="77"/>
      <c r="DR28" s="76"/>
      <c r="DS28" s="77"/>
      <c r="DT28" s="76"/>
      <c r="DU28" s="77"/>
      <c r="DV28" s="76"/>
      <c r="DW28" s="77"/>
      <c r="DX28" s="76"/>
      <c r="DY28" s="77"/>
      <c r="DZ28" s="76"/>
      <c r="EA28" s="77"/>
      <c r="EB28" s="76"/>
      <c r="EC28" s="77"/>
      <c r="ED28" s="76"/>
      <c r="EE28" s="77"/>
      <c r="EF28" s="76"/>
      <c r="EG28" s="77"/>
      <c r="EH28" s="76"/>
      <c r="EI28" s="77"/>
    </row>
    <row r="29" spans="4:139" x14ac:dyDescent="0.25">
      <c r="D29" s="24"/>
      <c r="E29" s="24"/>
      <c r="K29" s="38">
        <f t="shared" si="3"/>
        <v>16</v>
      </c>
      <c r="L29" s="29">
        <v>3500</v>
      </c>
      <c r="M29" s="261">
        <f t="shared" si="4"/>
        <v>1</v>
      </c>
      <c r="N29" s="29">
        <v>3500</v>
      </c>
      <c r="O29" s="261">
        <f t="shared" si="5"/>
        <v>0.95930232558139539</v>
      </c>
      <c r="P29" s="29">
        <v>3500</v>
      </c>
      <c r="Q29" s="261">
        <f t="shared" si="6"/>
        <v>0.95930232558139539</v>
      </c>
      <c r="R29" s="29">
        <v>3500</v>
      </c>
      <c r="S29" s="261">
        <v>0.95974140464296209</v>
      </c>
      <c r="T29" s="29">
        <v>3500</v>
      </c>
      <c r="U29" s="261">
        <v>0.95974140464296209</v>
      </c>
      <c r="V29" s="29">
        <v>3500</v>
      </c>
      <c r="W29" s="261">
        <f t="shared" si="2"/>
        <v>0.95884251027761314</v>
      </c>
      <c r="X29" s="322">
        <v>90000</v>
      </c>
      <c r="Y29" s="77">
        <v>0.81339994122832793</v>
      </c>
      <c r="Z29" s="76"/>
      <c r="AA29" s="77"/>
      <c r="AB29" s="76"/>
      <c r="AC29" s="77"/>
      <c r="AD29" s="76"/>
      <c r="AE29" s="77"/>
      <c r="AF29" s="76"/>
      <c r="AG29" s="77"/>
      <c r="AH29" s="76"/>
      <c r="AI29" s="77"/>
      <c r="AJ29" s="76"/>
      <c r="AK29" s="77"/>
      <c r="AL29" s="76"/>
      <c r="AM29" s="77"/>
      <c r="AN29" s="76"/>
      <c r="AO29" s="77"/>
      <c r="AP29" s="76"/>
      <c r="AQ29" s="77"/>
      <c r="AR29" s="76"/>
      <c r="AS29" s="77"/>
      <c r="AT29" s="76"/>
      <c r="AU29" s="77"/>
      <c r="AV29" s="76"/>
      <c r="AW29" s="77"/>
      <c r="AX29" s="76"/>
      <c r="AY29" s="77"/>
      <c r="AZ29" s="76"/>
      <c r="BA29" s="77"/>
      <c r="BB29" s="76"/>
      <c r="BC29" s="77"/>
      <c r="BD29" s="76"/>
      <c r="BE29" s="77"/>
      <c r="BF29" s="76"/>
      <c r="BG29" s="77"/>
      <c r="BH29" s="76"/>
      <c r="BI29" s="77"/>
      <c r="BJ29" s="76"/>
      <c r="BK29" s="77"/>
      <c r="BL29" s="76"/>
      <c r="BM29" s="77"/>
      <c r="BN29" s="76"/>
      <c r="BO29" s="77"/>
      <c r="BP29" s="76"/>
      <c r="BQ29" s="77"/>
      <c r="BR29" s="76"/>
      <c r="BS29" s="77"/>
      <c r="BT29" s="76"/>
      <c r="BU29" s="77"/>
      <c r="BV29" s="76"/>
      <c r="BW29" s="77"/>
      <c r="BX29" s="76"/>
      <c r="BY29" s="77"/>
      <c r="BZ29" s="76"/>
      <c r="CA29" s="77"/>
      <c r="CB29" s="76"/>
      <c r="CC29" s="77"/>
      <c r="CD29" s="76"/>
      <c r="CE29" s="77"/>
      <c r="CF29" s="76"/>
      <c r="CG29" s="77"/>
      <c r="CH29" s="76"/>
      <c r="CI29" s="77"/>
      <c r="CJ29" s="76"/>
      <c r="CK29" s="77"/>
      <c r="CL29" s="76"/>
      <c r="CM29" s="77"/>
      <c r="CN29" s="76"/>
      <c r="CO29" s="77"/>
      <c r="CP29" s="76"/>
      <c r="CQ29" s="77"/>
      <c r="CR29" s="76"/>
      <c r="CS29" s="77"/>
      <c r="CT29" s="76"/>
      <c r="CU29" s="77"/>
      <c r="CV29" s="76"/>
      <c r="CW29" s="77"/>
      <c r="CX29" s="76"/>
      <c r="CY29" s="77"/>
      <c r="CZ29" s="76"/>
      <c r="DA29" s="77"/>
      <c r="DB29" s="76"/>
      <c r="DC29" s="77"/>
      <c r="DD29" s="76"/>
      <c r="DE29" s="77"/>
      <c r="DF29" s="76"/>
      <c r="DG29" s="77"/>
      <c r="DH29" s="76"/>
      <c r="DI29" s="77"/>
      <c r="DJ29" s="76"/>
      <c r="DK29" s="77"/>
      <c r="DL29" s="76"/>
      <c r="DM29" s="77"/>
      <c r="DN29" s="76"/>
      <c r="DO29" s="77"/>
      <c r="DP29" s="76"/>
      <c r="DQ29" s="77"/>
      <c r="DR29" s="76"/>
      <c r="DS29" s="77"/>
      <c r="DT29" s="76"/>
      <c r="DU29" s="77"/>
      <c r="DV29" s="76"/>
      <c r="DW29" s="77"/>
      <c r="DX29" s="76"/>
      <c r="DY29" s="77"/>
      <c r="DZ29" s="76"/>
      <c r="EA29" s="77"/>
      <c r="EB29" s="76"/>
      <c r="EC29" s="77"/>
      <c r="ED29" s="76"/>
      <c r="EE29" s="77"/>
      <c r="EF29" s="76"/>
      <c r="EG29" s="77"/>
      <c r="EH29" s="76"/>
      <c r="EI29" s="77"/>
    </row>
    <row r="30" spans="4:139" x14ac:dyDescent="0.25">
      <c r="D30" s="24"/>
      <c r="E30" s="24"/>
      <c r="K30" s="38">
        <f t="shared" si="3"/>
        <v>17</v>
      </c>
      <c r="L30" s="29">
        <v>4000</v>
      </c>
      <c r="M30" s="261">
        <f t="shared" si="4"/>
        <v>1</v>
      </c>
      <c r="N30" s="29">
        <v>4000</v>
      </c>
      <c r="O30" s="261">
        <f t="shared" si="5"/>
        <v>0.95348837209302328</v>
      </c>
      <c r="P30" s="29">
        <v>4000</v>
      </c>
      <c r="Q30" s="261">
        <f t="shared" si="6"/>
        <v>0.95348837209302328</v>
      </c>
      <c r="R30" s="29">
        <v>4000</v>
      </c>
      <c r="S30" s="261">
        <v>0.95386423743755511</v>
      </c>
      <c r="T30" s="29">
        <v>4000</v>
      </c>
      <c r="U30" s="261">
        <v>0.95386423743755511</v>
      </c>
      <c r="V30" s="29">
        <v>4000</v>
      </c>
      <c r="W30" s="261">
        <f t="shared" si="2"/>
        <v>0.95296286888870074</v>
      </c>
      <c r="X30" s="322">
        <v>92000</v>
      </c>
      <c r="Y30" s="77">
        <v>0.81633852483103142</v>
      </c>
      <c r="Z30" s="76"/>
      <c r="AA30" s="77"/>
      <c r="AB30" s="76"/>
      <c r="AC30" s="77"/>
      <c r="AD30" s="76"/>
      <c r="AE30" s="77"/>
      <c r="AF30" s="76"/>
      <c r="AG30" s="77"/>
      <c r="AH30" s="76"/>
      <c r="AI30" s="77"/>
      <c r="AJ30" s="76"/>
      <c r="AK30" s="77"/>
      <c r="AL30" s="76"/>
      <c r="AM30" s="77"/>
      <c r="AN30" s="76"/>
      <c r="AO30" s="77"/>
      <c r="AP30" s="76"/>
      <c r="AQ30" s="77"/>
      <c r="AR30" s="76"/>
      <c r="AS30" s="77"/>
      <c r="AT30" s="76"/>
      <c r="AU30" s="77"/>
      <c r="AV30" s="76"/>
      <c r="AW30" s="77"/>
      <c r="AX30" s="76"/>
      <c r="AY30" s="77"/>
      <c r="AZ30" s="76"/>
      <c r="BA30" s="77"/>
      <c r="BB30" s="76"/>
      <c r="BC30" s="77"/>
      <c r="BD30" s="76"/>
      <c r="BE30" s="77"/>
      <c r="BF30" s="76"/>
      <c r="BG30" s="77"/>
      <c r="BH30" s="76"/>
      <c r="BI30" s="77"/>
      <c r="BJ30" s="76"/>
      <c r="BK30" s="77"/>
      <c r="BL30" s="76"/>
      <c r="BM30" s="77"/>
      <c r="BN30" s="76"/>
      <c r="BO30" s="77"/>
      <c r="BP30" s="76"/>
      <c r="BQ30" s="77"/>
      <c r="BR30" s="76"/>
      <c r="BS30" s="77"/>
      <c r="BT30" s="76"/>
      <c r="BU30" s="77"/>
      <c r="BV30" s="76"/>
      <c r="BW30" s="77"/>
      <c r="BX30" s="76"/>
      <c r="BY30" s="77"/>
      <c r="BZ30" s="76"/>
      <c r="CA30" s="77"/>
      <c r="CB30" s="76"/>
      <c r="CC30" s="77"/>
      <c r="CD30" s="76"/>
      <c r="CE30" s="77"/>
      <c r="CF30" s="76"/>
      <c r="CG30" s="77"/>
      <c r="CH30" s="76"/>
      <c r="CI30" s="77"/>
      <c r="CJ30" s="76"/>
      <c r="CK30" s="77"/>
      <c r="CL30" s="76"/>
      <c r="CM30" s="77"/>
      <c r="CN30" s="76"/>
      <c r="CO30" s="77"/>
      <c r="CP30" s="76"/>
      <c r="CQ30" s="77"/>
      <c r="CR30" s="76"/>
      <c r="CS30" s="77"/>
      <c r="CT30" s="76"/>
      <c r="CU30" s="77"/>
      <c r="CV30" s="76"/>
      <c r="CW30" s="77"/>
      <c r="CX30" s="76"/>
      <c r="CY30" s="77"/>
      <c r="CZ30" s="76"/>
      <c r="DA30" s="77"/>
      <c r="DB30" s="76"/>
      <c r="DC30" s="77"/>
      <c r="DD30" s="76"/>
      <c r="DE30" s="77"/>
      <c r="DF30" s="76"/>
      <c r="DG30" s="77"/>
      <c r="DH30" s="76"/>
      <c r="DI30" s="77"/>
      <c r="DJ30" s="76"/>
      <c r="DK30" s="77"/>
      <c r="DL30" s="76"/>
      <c r="DM30" s="77"/>
      <c r="DN30" s="76"/>
      <c r="DO30" s="77"/>
      <c r="DP30" s="76"/>
      <c r="DQ30" s="77"/>
      <c r="DR30" s="76"/>
      <c r="DS30" s="77"/>
      <c r="DT30" s="76"/>
      <c r="DU30" s="77"/>
      <c r="DV30" s="76"/>
      <c r="DW30" s="77"/>
      <c r="DX30" s="76"/>
      <c r="DY30" s="77"/>
      <c r="DZ30" s="76"/>
      <c r="EA30" s="77"/>
      <c r="EB30" s="76"/>
      <c r="EC30" s="77"/>
      <c r="ED30" s="76"/>
      <c r="EE30" s="77"/>
      <c r="EF30" s="76"/>
      <c r="EG30" s="77"/>
      <c r="EH30" s="76"/>
      <c r="EI30" s="77"/>
    </row>
    <row r="31" spans="4:139" x14ac:dyDescent="0.25">
      <c r="D31" s="24"/>
      <c r="E31" s="24"/>
      <c r="K31" s="38">
        <f t="shared" si="3"/>
        <v>18</v>
      </c>
      <c r="L31" s="29">
        <v>4500</v>
      </c>
      <c r="M31" s="261">
        <f t="shared" si="4"/>
        <v>1</v>
      </c>
      <c r="N31" s="29">
        <v>4500</v>
      </c>
      <c r="O31" s="261">
        <f t="shared" si="5"/>
        <v>0.94767441860465118</v>
      </c>
      <c r="P31" s="29">
        <v>4500</v>
      </c>
      <c r="Q31" s="261">
        <f t="shared" si="6"/>
        <v>0.94767441860465118</v>
      </c>
      <c r="R31" s="29">
        <v>4500</v>
      </c>
      <c r="S31" s="261">
        <v>0.94798707023214812</v>
      </c>
      <c r="T31" s="29">
        <v>4500</v>
      </c>
      <c r="U31" s="261">
        <v>0.94798707023214812</v>
      </c>
      <c r="V31" s="29">
        <v>4500</v>
      </c>
      <c r="W31" s="261">
        <f t="shared" si="2"/>
        <v>0.94708322749978835</v>
      </c>
      <c r="X31" s="322">
        <v>94000</v>
      </c>
      <c r="Y31" s="77">
        <v>0.82456655891860131</v>
      </c>
      <c r="Z31" s="76"/>
      <c r="AA31" s="77"/>
      <c r="AB31" s="76"/>
      <c r="AC31" s="77"/>
      <c r="AD31" s="76"/>
      <c r="AE31" s="77"/>
      <c r="AF31" s="76"/>
      <c r="AG31" s="77"/>
      <c r="AH31" s="76"/>
      <c r="AI31" s="77"/>
      <c r="AJ31" s="76"/>
      <c r="AK31" s="77"/>
      <c r="AL31" s="76"/>
      <c r="AM31" s="77"/>
      <c r="AN31" s="76"/>
      <c r="AO31" s="77"/>
      <c r="AP31" s="76"/>
      <c r="AQ31" s="77"/>
      <c r="AR31" s="76"/>
      <c r="AS31" s="77"/>
      <c r="AT31" s="76"/>
      <c r="AU31" s="77"/>
      <c r="AV31" s="76"/>
      <c r="AW31" s="77"/>
      <c r="AX31" s="76"/>
      <c r="AY31" s="77"/>
      <c r="AZ31" s="76"/>
      <c r="BA31" s="77"/>
      <c r="BB31" s="76"/>
      <c r="BC31" s="77"/>
      <c r="BD31" s="76"/>
      <c r="BE31" s="77"/>
      <c r="BF31" s="76"/>
      <c r="BG31" s="77"/>
      <c r="BH31" s="76"/>
      <c r="BI31" s="77"/>
      <c r="BJ31" s="76"/>
      <c r="BK31" s="77"/>
      <c r="BL31" s="76"/>
      <c r="BM31" s="77"/>
      <c r="BN31" s="76"/>
      <c r="BO31" s="77"/>
      <c r="BP31" s="76"/>
      <c r="BQ31" s="77"/>
      <c r="BR31" s="76"/>
      <c r="BS31" s="77"/>
      <c r="BT31" s="76"/>
      <c r="BU31" s="77"/>
      <c r="BV31" s="76"/>
      <c r="BW31" s="77"/>
      <c r="BX31" s="76"/>
      <c r="BY31" s="77"/>
      <c r="BZ31" s="76"/>
      <c r="CA31" s="77"/>
      <c r="CB31" s="76"/>
      <c r="CC31" s="77"/>
      <c r="CD31" s="76"/>
      <c r="CE31" s="77"/>
      <c r="CF31" s="76"/>
      <c r="CG31" s="77"/>
      <c r="CH31" s="76"/>
      <c r="CI31" s="77"/>
      <c r="CJ31" s="76"/>
      <c r="CK31" s="77"/>
      <c r="CL31" s="76"/>
      <c r="CM31" s="77"/>
      <c r="CN31" s="76"/>
      <c r="CO31" s="77"/>
      <c r="CP31" s="76"/>
      <c r="CQ31" s="77"/>
      <c r="CR31" s="76"/>
      <c r="CS31" s="77"/>
      <c r="CT31" s="76"/>
      <c r="CU31" s="77"/>
      <c r="CV31" s="76"/>
      <c r="CW31" s="77"/>
      <c r="CX31" s="76"/>
      <c r="CY31" s="77"/>
      <c r="CZ31" s="76"/>
      <c r="DA31" s="77"/>
      <c r="DB31" s="76"/>
      <c r="DC31" s="77"/>
      <c r="DD31" s="76"/>
      <c r="DE31" s="77"/>
      <c r="DF31" s="76"/>
      <c r="DG31" s="77"/>
      <c r="DH31" s="76"/>
      <c r="DI31" s="77"/>
      <c r="DJ31" s="76"/>
      <c r="DK31" s="77"/>
      <c r="DL31" s="76"/>
      <c r="DM31" s="77"/>
      <c r="DN31" s="76"/>
      <c r="DO31" s="77"/>
      <c r="DP31" s="76"/>
      <c r="DQ31" s="77"/>
      <c r="DR31" s="76"/>
      <c r="DS31" s="77"/>
      <c r="DT31" s="76"/>
      <c r="DU31" s="77"/>
      <c r="DV31" s="76"/>
      <c r="DW31" s="77"/>
      <c r="DX31" s="76"/>
      <c r="DY31" s="77"/>
      <c r="DZ31" s="76"/>
      <c r="EA31" s="77"/>
      <c r="EB31" s="76"/>
      <c r="EC31" s="77"/>
      <c r="ED31" s="76"/>
      <c r="EE31" s="77"/>
      <c r="EF31" s="76"/>
      <c r="EG31" s="77"/>
      <c r="EH31" s="76"/>
      <c r="EI31" s="77"/>
    </row>
    <row r="32" spans="4:139" x14ac:dyDescent="0.25">
      <c r="D32" s="24"/>
      <c r="E32" s="24"/>
      <c r="K32" s="38">
        <f t="shared" si="3"/>
        <v>19</v>
      </c>
      <c r="L32" s="29">
        <v>5000</v>
      </c>
      <c r="M32" s="261">
        <f t="shared" si="4"/>
        <v>1</v>
      </c>
      <c r="N32" s="29">
        <v>5000</v>
      </c>
      <c r="O32" s="261">
        <f t="shared" si="5"/>
        <v>0.94186046511627908</v>
      </c>
      <c r="P32" s="29">
        <v>5000</v>
      </c>
      <c r="Q32" s="261">
        <f t="shared" si="6"/>
        <v>0.94186046511627908</v>
      </c>
      <c r="R32" s="29">
        <v>5000</v>
      </c>
      <c r="S32" s="261">
        <v>0.94181604466647073</v>
      </c>
      <c r="T32" s="29">
        <v>5000</v>
      </c>
      <c r="U32" s="261">
        <v>0.94181604466647073</v>
      </c>
      <c r="V32" s="29">
        <v>5000</v>
      </c>
      <c r="W32" s="261">
        <f t="shared" si="2"/>
        <v>0.94120358611087596</v>
      </c>
      <c r="X32" s="322">
        <v>96000</v>
      </c>
      <c r="Y32" s="77">
        <v>0.84072876873347047</v>
      </c>
      <c r="Z32" s="76"/>
      <c r="AA32" s="77"/>
      <c r="AB32" s="76"/>
      <c r="AC32" s="77"/>
      <c r="AD32" s="76"/>
      <c r="AE32" s="77"/>
      <c r="AF32" s="76"/>
      <c r="AG32" s="77"/>
      <c r="AH32" s="76"/>
      <c r="AI32" s="77"/>
      <c r="AJ32" s="76"/>
      <c r="AK32" s="77"/>
      <c r="AL32" s="76"/>
      <c r="AM32" s="77"/>
      <c r="AN32" s="76"/>
      <c r="AO32" s="77"/>
      <c r="AP32" s="76"/>
      <c r="AQ32" s="77"/>
      <c r="AR32" s="76"/>
      <c r="AS32" s="77"/>
      <c r="AT32" s="76"/>
      <c r="AU32" s="77"/>
      <c r="AV32" s="76"/>
      <c r="AW32" s="77"/>
      <c r="AX32" s="76"/>
      <c r="AY32" s="77"/>
      <c r="AZ32" s="76"/>
      <c r="BA32" s="77"/>
      <c r="BB32" s="76"/>
      <c r="BC32" s="77"/>
      <c r="BD32" s="76"/>
      <c r="BE32" s="77"/>
      <c r="BF32" s="76"/>
      <c r="BG32" s="77"/>
      <c r="BH32" s="76"/>
      <c r="BI32" s="77"/>
      <c r="BJ32" s="76"/>
      <c r="BK32" s="77"/>
      <c r="BL32" s="76"/>
      <c r="BM32" s="77"/>
      <c r="BN32" s="76"/>
      <c r="BO32" s="77"/>
      <c r="BP32" s="76"/>
      <c r="BQ32" s="77"/>
      <c r="BR32" s="76"/>
      <c r="BS32" s="77"/>
      <c r="BT32" s="76"/>
      <c r="BU32" s="77"/>
      <c r="BV32" s="76"/>
      <c r="BW32" s="77"/>
      <c r="BX32" s="76"/>
      <c r="BY32" s="77"/>
      <c r="BZ32" s="76"/>
      <c r="CA32" s="77"/>
      <c r="CB32" s="76"/>
      <c r="CC32" s="77"/>
      <c r="CD32" s="76"/>
      <c r="CE32" s="77"/>
      <c r="CF32" s="76"/>
      <c r="CG32" s="77"/>
      <c r="CH32" s="76"/>
      <c r="CI32" s="77"/>
      <c r="CJ32" s="76"/>
      <c r="CK32" s="77"/>
      <c r="CL32" s="76"/>
      <c r="CM32" s="77"/>
      <c r="CN32" s="76"/>
      <c r="CO32" s="77"/>
      <c r="CP32" s="76"/>
      <c r="CQ32" s="77"/>
      <c r="CR32" s="76"/>
      <c r="CS32" s="77"/>
      <c r="CT32" s="76"/>
      <c r="CU32" s="77"/>
      <c r="CV32" s="76"/>
      <c r="CW32" s="77"/>
      <c r="CX32" s="76"/>
      <c r="CY32" s="77"/>
      <c r="CZ32" s="76"/>
      <c r="DA32" s="77"/>
      <c r="DB32" s="76"/>
      <c r="DC32" s="77"/>
      <c r="DD32" s="76"/>
      <c r="DE32" s="77"/>
      <c r="DF32" s="76"/>
      <c r="DG32" s="77"/>
      <c r="DH32" s="76"/>
      <c r="DI32" s="77"/>
      <c r="DJ32" s="76"/>
      <c r="DK32" s="77"/>
      <c r="DL32" s="76"/>
      <c r="DM32" s="77"/>
      <c r="DN32" s="76"/>
      <c r="DO32" s="77"/>
      <c r="DP32" s="76"/>
      <c r="DQ32" s="77"/>
      <c r="DR32" s="76"/>
      <c r="DS32" s="77"/>
      <c r="DT32" s="76"/>
      <c r="DU32" s="77"/>
      <c r="DV32" s="76"/>
      <c r="DW32" s="77"/>
      <c r="DX32" s="76"/>
      <c r="DY32" s="77"/>
      <c r="DZ32" s="76"/>
      <c r="EA32" s="77"/>
      <c r="EB32" s="76"/>
      <c r="EC32" s="77"/>
      <c r="ED32" s="76"/>
      <c r="EE32" s="77"/>
      <c r="EF32" s="76"/>
      <c r="EG32" s="77"/>
      <c r="EH32" s="76"/>
      <c r="EI32" s="77"/>
    </row>
    <row r="33" spans="4:139" x14ac:dyDescent="0.25">
      <c r="D33" s="24"/>
      <c r="E33" s="24"/>
      <c r="K33" s="38">
        <f t="shared" si="3"/>
        <v>20</v>
      </c>
      <c r="L33" s="29">
        <v>5500</v>
      </c>
      <c r="M33" s="261">
        <f t="shared" si="4"/>
        <v>1</v>
      </c>
      <c r="N33" s="29">
        <v>5500</v>
      </c>
      <c r="O33" s="261">
        <f t="shared" si="5"/>
        <v>0.93604651162790697</v>
      </c>
      <c r="P33" s="29">
        <v>5500</v>
      </c>
      <c r="Q33" s="261">
        <f t="shared" si="6"/>
        <v>0.93604651162790697</v>
      </c>
      <c r="R33" s="29">
        <v>5500</v>
      </c>
      <c r="S33" s="261">
        <v>0.93593887746106375</v>
      </c>
      <c r="T33" s="29">
        <v>5500</v>
      </c>
      <c r="U33" s="261">
        <v>0.93593887746106375</v>
      </c>
      <c r="V33" s="29">
        <v>5500</v>
      </c>
      <c r="W33" s="261">
        <f t="shared" si="2"/>
        <v>0.93532394472196356</v>
      </c>
      <c r="X33" s="322">
        <v>98000</v>
      </c>
      <c r="Y33" s="77">
        <v>0.84072876873347047</v>
      </c>
      <c r="Z33" s="76"/>
      <c r="AA33" s="77"/>
      <c r="AB33" s="76"/>
      <c r="AC33" s="77"/>
      <c r="AD33" s="76"/>
      <c r="AE33" s="77"/>
      <c r="AF33" s="76"/>
      <c r="AG33" s="77"/>
      <c r="AH33" s="76"/>
      <c r="AI33" s="77"/>
      <c r="AJ33" s="76"/>
      <c r="AK33" s="77"/>
      <c r="AL33" s="76"/>
      <c r="AM33" s="77"/>
      <c r="AN33" s="76"/>
      <c r="AO33" s="77"/>
      <c r="AP33" s="76"/>
      <c r="AQ33" s="77"/>
      <c r="AR33" s="76"/>
      <c r="AS33" s="77"/>
      <c r="AT33" s="76"/>
      <c r="AU33" s="77"/>
      <c r="AV33" s="76"/>
      <c r="AW33" s="77"/>
      <c r="AX33" s="76"/>
      <c r="AY33" s="77"/>
      <c r="AZ33" s="76"/>
      <c r="BA33" s="77"/>
      <c r="BB33" s="76"/>
      <c r="BC33" s="77"/>
      <c r="BD33" s="76"/>
      <c r="BE33" s="77"/>
      <c r="BF33" s="76"/>
      <c r="BG33" s="77"/>
      <c r="BH33" s="76"/>
      <c r="BI33" s="77"/>
      <c r="BJ33" s="76"/>
      <c r="BK33" s="77"/>
      <c r="BL33" s="76"/>
      <c r="BM33" s="77"/>
      <c r="BN33" s="76"/>
      <c r="BO33" s="77"/>
      <c r="BP33" s="76"/>
      <c r="BQ33" s="77"/>
      <c r="BR33" s="76"/>
      <c r="BS33" s="77"/>
      <c r="BT33" s="76"/>
      <c r="BU33" s="77"/>
      <c r="BV33" s="76"/>
      <c r="BW33" s="77"/>
      <c r="BX33" s="76"/>
      <c r="BY33" s="77"/>
      <c r="BZ33" s="76"/>
      <c r="CA33" s="77"/>
      <c r="CB33" s="76"/>
      <c r="CC33" s="77"/>
      <c r="CD33" s="76"/>
      <c r="CE33" s="77"/>
      <c r="CF33" s="76"/>
      <c r="CG33" s="77"/>
      <c r="CH33" s="76"/>
      <c r="CI33" s="77"/>
      <c r="CJ33" s="76"/>
      <c r="CK33" s="77"/>
      <c r="CL33" s="76"/>
      <c r="CM33" s="77"/>
      <c r="CN33" s="76"/>
      <c r="CO33" s="77"/>
      <c r="CP33" s="76"/>
      <c r="CQ33" s="77"/>
      <c r="CR33" s="76"/>
      <c r="CS33" s="77"/>
      <c r="CT33" s="76"/>
      <c r="CU33" s="77"/>
      <c r="CV33" s="76"/>
      <c r="CW33" s="77"/>
      <c r="CX33" s="76"/>
      <c r="CY33" s="77"/>
      <c r="CZ33" s="76"/>
      <c r="DA33" s="77"/>
      <c r="DB33" s="76"/>
      <c r="DC33" s="77"/>
      <c r="DD33" s="76"/>
      <c r="DE33" s="77"/>
      <c r="DF33" s="76"/>
      <c r="DG33" s="77"/>
      <c r="DH33" s="76"/>
      <c r="DI33" s="77"/>
      <c r="DJ33" s="76"/>
      <c r="DK33" s="77"/>
      <c r="DL33" s="76"/>
      <c r="DM33" s="77"/>
      <c r="DN33" s="76"/>
      <c r="DO33" s="77"/>
      <c r="DP33" s="76"/>
      <c r="DQ33" s="77"/>
      <c r="DR33" s="76"/>
      <c r="DS33" s="77"/>
      <c r="DT33" s="76"/>
      <c r="DU33" s="77"/>
      <c r="DV33" s="76"/>
      <c r="DW33" s="77"/>
      <c r="DX33" s="76"/>
      <c r="DY33" s="77"/>
      <c r="DZ33" s="76"/>
      <c r="EA33" s="77"/>
      <c r="EB33" s="76"/>
      <c r="EC33" s="77"/>
      <c r="ED33" s="76"/>
      <c r="EE33" s="77"/>
      <c r="EF33" s="76"/>
      <c r="EG33" s="77"/>
      <c r="EH33" s="76"/>
      <c r="EI33" s="77"/>
    </row>
    <row r="34" spans="4:139" x14ac:dyDescent="0.25">
      <c r="D34" s="24"/>
      <c r="E34" s="24"/>
      <c r="K34" s="38">
        <f t="shared" si="3"/>
        <v>21</v>
      </c>
      <c r="L34" s="29">
        <v>6000</v>
      </c>
      <c r="M34" s="261">
        <f t="shared" si="4"/>
        <v>1</v>
      </c>
      <c r="N34" s="29">
        <v>6000</v>
      </c>
      <c r="O34" s="261">
        <f t="shared" si="5"/>
        <v>0.93023255813953487</v>
      </c>
      <c r="P34" s="29">
        <v>6000</v>
      </c>
      <c r="Q34" s="261">
        <f t="shared" si="6"/>
        <v>0.93023255813953487</v>
      </c>
      <c r="R34" s="29">
        <v>6000</v>
      </c>
      <c r="S34" s="261">
        <v>0.93006171025565676</v>
      </c>
      <c r="T34" s="29">
        <v>6000</v>
      </c>
      <c r="U34" s="261">
        <v>0.93006171025565676</v>
      </c>
      <c r="V34" s="29">
        <v>6000</v>
      </c>
      <c r="W34" s="261">
        <f t="shared" si="2"/>
        <v>0.92944430333305106</v>
      </c>
      <c r="X34" s="322">
        <v>102000</v>
      </c>
      <c r="Y34" s="77">
        <v>0.85836027034969153</v>
      </c>
      <c r="Z34" s="76"/>
      <c r="AA34" s="77"/>
      <c r="AB34" s="76"/>
      <c r="AC34" s="77"/>
      <c r="AD34" s="76"/>
      <c r="AE34" s="77"/>
      <c r="AF34" s="76"/>
      <c r="AG34" s="77"/>
      <c r="AH34" s="76"/>
      <c r="AI34" s="77"/>
      <c r="AJ34" s="76"/>
      <c r="AK34" s="77"/>
      <c r="AL34" s="76"/>
      <c r="AM34" s="77"/>
      <c r="AN34" s="76"/>
      <c r="AO34" s="77"/>
      <c r="AP34" s="76"/>
      <c r="AQ34" s="77"/>
      <c r="AR34" s="76"/>
      <c r="AS34" s="77"/>
      <c r="AT34" s="76"/>
      <c r="AU34" s="77"/>
      <c r="AV34" s="76"/>
      <c r="AW34" s="77"/>
      <c r="AX34" s="76"/>
      <c r="AY34" s="77"/>
      <c r="AZ34" s="76"/>
      <c r="BA34" s="77"/>
      <c r="BB34" s="76"/>
      <c r="BC34" s="77"/>
      <c r="BD34" s="76"/>
      <c r="BE34" s="77"/>
      <c r="BF34" s="76"/>
      <c r="BG34" s="77"/>
      <c r="BH34" s="76"/>
      <c r="BI34" s="77"/>
      <c r="BJ34" s="76"/>
      <c r="BK34" s="77"/>
      <c r="BL34" s="76"/>
      <c r="BM34" s="77"/>
      <c r="BN34" s="76"/>
      <c r="BO34" s="77"/>
      <c r="BP34" s="76"/>
      <c r="BQ34" s="77"/>
      <c r="BR34" s="76"/>
      <c r="BS34" s="77"/>
      <c r="BT34" s="76"/>
      <c r="BU34" s="77"/>
      <c r="BV34" s="76"/>
      <c r="BW34" s="77"/>
      <c r="BX34" s="76"/>
      <c r="BY34" s="77"/>
      <c r="BZ34" s="76"/>
      <c r="CA34" s="77"/>
      <c r="CB34" s="76"/>
      <c r="CC34" s="77"/>
      <c r="CD34" s="76"/>
      <c r="CE34" s="77"/>
      <c r="CF34" s="76"/>
      <c r="CG34" s="77"/>
      <c r="CH34" s="76"/>
      <c r="CI34" s="77"/>
      <c r="CJ34" s="76"/>
      <c r="CK34" s="77"/>
      <c r="CL34" s="76"/>
      <c r="CM34" s="77"/>
      <c r="CN34" s="76"/>
      <c r="CO34" s="77"/>
      <c r="CP34" s="76"/>
      <c r="CQ34" s="77"/>
      <c r="CR34" s="76"/>
      <c r="CS34" s="77"/>
      <c r="CT34" s="76"/>
      <c r="CU34" s="77"/>
      <c r="CV34" s="76"/>
      <c r="CW34" s="77"/>
      <c r="CX34" s="76"/>
      <c r="CY34" s="77"/>
      <c r="CZ34" s="76"/>
      <c r="DA34" s="77"/>
      <c r="DB34" s="76"/>
      <c r="DC34" s="77"/>
      <c r="DD34" s="76"/>
      <c r="DE34" s="77"/>
      <c r="DF34" s="76"/>
      <c r="DG34" s="77"/>
      <c r="DH34" s="76"/>
      <c r="DI34" s="77"/>
      <c r="DJ34" s="76"/>
      <c r="DK34" s="77"/>
      <c r="DL34" s="76"/>
      <c r="DM34" s="77"/>
      <c r="DN34" s="76"/>
      <c r="DO34" s="77"/>
      <c r="DP34" s="76"/>
      <c r="DQ34" s="77"/>
      <c r="DR34" s="76"/>
      <c r="DS34" s="77"/>
      <c r="DT34" s="76"/>
      <c r="DU34" s="77"/>
      <c r="DV34" s="76"/>
      <c r="DW34" s="77"/>
      <c r="DX34" s="76"/>
      <c r="DY34" s="77"/>
      <c r="DZ34" s="76"/>
      <c r="EA34" s="77"/>
      <c r="EB34" s="76"/>
      <c r="EC34" s="77"/>
      <c r="ED34" s="76"/>
      <c r="EE34" s="77"/>
      <c r="EF34" s="76"/>
      <c r="EG34" s="77"/>
      <c r="EH34" s="76"/>
      <c r="EI34" s="77"/>
    </row>
    <row r="35" spans="4:139" x14ac:dyDescent="0.25">
      <c r="D35" s="24"/>
      <c r="E35" s="24"/>
      <c r="K35" s="38">
        <f t="shared" si="3"/>
        <v>22</v>
      </c>
      <c r="L35" s="29">
        <v>6500</v>
      </c>
      <c r="M35" s="261">
        <f t="shared" si="4"/>
        <v>1</v>
      </c>
      <c r="N35" s="29">
        <v>6500</v>
      </c>
      <c r="O35" s="261">
        <f t="shared" si="5"/>
        <v>0.92441860465116277</v>
      </c>
      <c r="P35" s="29">
        <v>6500</v>
      </c>
      <c r="Q35" s="261">
        <f t="shared" si="6"/>
        <v>0.92441860465116277</v>
      </c>
      <c r="R35" s="29">
        <v>6500</v>
      </c>
      <c r="S35" s="261">
        <v>0.92389068468997937</v>
      </c>
      <c r="T35" s="29">
        <v>6500</v>
      </c>
      <c r="U35" s="261">
        <v>0.92389068468997937</v>
      </c>
      <c r="V35" s="29">
        <v>6500</v>
      </c>
      <c r="W35" s="261">
        <f t="shared" si="2"/>
        <v>0.92356466194413867</v>
      </c>
      <c r="X35" s="322">
        <v>112000</v>
      </c>
      <c r="Y35" s="77">
        <v>0.94122832794593003</v>
      </c>
      <c r="Z35" s="76"/>
      <c r="AA35" s="77"/>
      <c r="AB35" s="76"/>
      <c r="AC35" s="77"/>
      <c r="AD35" s="76"/>
      <c r="AE35" s="77"/>
      <c r="AF35" s="76"/>
      <c r="AG35" s="77"/>
      <c r="AH35" s="76"/>
      <c r="AI35" s="77"/>
      <c r="AJ35" s="76"/>
      <c r="AK35" s="77"/>
      <c r="AL35" s="76"/>
      <c r="AM35" s="77"/>
      <c r="AN35" s="76"/>
      <c r="AO35" s="77"/>
      <c r="AP35" s="76"/>
      <c r="AQ35" s="77"/>
      <c r="AR35" s="76"/>
      <c r="AS35" s="77"/>
      <c r="AT35" s="76"/>
      <c r="AU35" s="77"/>
      <c r="AV35" s="76"/>
      <c r="AW35" s="77"/>
      <c r="AX35" s="76"/>
      <c r="AY35" s="77"/>
      <c r="AZ35" s="76"/>
      <c r="BA35" s="77"/>
      <c r="BB35" s="76"/>
      <c r="BC35" s="77"/>
      <c r="BD35" s="76"/>
      <c r="BE35" s="77"/>
      <c r="BF35" s="76"/>
      <c r="BG35" s="77"/>
      <c r="BH35" s="76"/>
      <c r="BI35" s="77"/>
      <c r="BJ35" s="76"/>
      <c r="BK35" s="77"/>
      <c r="BL35" s="76"/>
      <c r="BM35" s="77"/>
      <c r="BN35" s="76"/>
      <c r="BO35" s="77"/>
      <c r="BP35" s="76"/>
      <c r="BQ35" s="77"/>
      <c r="BR35" s="76"/>
      <c r="BS35" s="77"/>
      <c r="BT35" s="76"/>
      <c r="BU35" s="77"/>
      <c r="BV35" s="76"/>
      <c r="BW35" s="77"/>
      <c r="BX35" s="76"/>
      <c r="BY35" s="77"/>
      <c r="BZ35" s="76"/>
      <c r="CA35" s="77"/>
      <c r="CB35" s="76"/>
      <c r="CC35" s="77"/>
      <c r="CD35" s="76"/>
      <c r="CE35" s="77"/>
      <c r="CF35" s="76"/>
      <c r="CG35" s="77"/>
      <c r="CH35" s="76"/>
      <c r="CI35" s="77"/>
      <c r="CJ35" s="76"/>
      <c r="CK35" s="77"/>
      <c r="CL35" s="76"/>
      <c r="CM35" s="77"/>
      <c r="CN35" s="76"/>
      <c r="CO35" s="77"/>
      <c r="CP35" s="76"/>
      <c r="CQ35" s="77"/>
      <c r="CR35" s="76"/>
      <c r="CS35" s="77"/>
      <c r="CT35" s="76"/>
      <c r="CU35" s="77"/>
      <c r="CV35" s="76"/>
      <c r="CW35" s="77"/>
      <c r="CX35" s="76"/>
      <c r="CY35" s="77"/>
      <c r="CZ35" s="76"/>
      <c r="DA35" s="77"/>
      <c r="DB35" s="76"/>
      <c r="DC35" s="77"/>
      <c r="DD35" s="76"/>
      <c r="DE35" s="77"/>
      <c r="DF35" s="76"/>
      <c r="DG35" s="77"/>
      <c r="DH35" s="76"/>
      <c r="DI35" s="77"/>
      <c r="DJ35" s="76"/>
      <c r="DK35" s="77"/>
      <c r="DL35" s="76"/>
      <c r="DM35" s="77"/>
      <c r="DN35" s="76"/>
      <c r="DO35" s="77"/>
      <c r="DP35" s="76"/>
      <c r="DQ35" s="77"/>
      <c r="DR35" s="76"/>
      <c r="DS35" s="77"/>
      <c r="DT35" s="76"/>
      <c r="DU35" s="77"/>
      <c r="DV35" s="76"/>
      <c r="DW35" s="77"/>
      <c r="DX35" s="76"/>
      <c r="DY35" s="77"/>
      <c r="DZ35" s="76"/>
      <c r="EA35" s="77"/>
      <c r="EB35" s="76"/>
      <c r="EC35" s="77"/>
      <c r="ED35" s="76"/>
      <c r="EE35" s="77"/>
      <c r="EF35" s="76"/>
      <c r="EG35" s="77"/>
      <c r="EH35" s="76"/>
      <c r="EI35" s="77"/>
    </row>
    <row r="36" spans="4:139" x14ac:dyDescent="0.25">
      <c r="D36" s="24"/>
      <c r="E36" s="24"/>
      <c r="K36" s="38">
        <f t="shared" si="3"/>
        <v>23</v>
      </c>
      <c r="L36" s="29">
        <v>7000</v>
      </c>
      <c r="M36" s="261">
        <f t="shared" si="4"/>
        <v>1</v>
      </c>
      <c r="N36" s="29">
        <v>7000</v>
      </c>
      <c r="O36" s="261">
        <f t="shared" si="5"/>
        <v>0.91860465116279066</v>
      </c>
      <c r="P36" s="29">
        <v>7000</v>
      </c>
      <c r="Q36" s="261">
        <f t="shared" si="6"/>
        <v>0.91860465116279066</v>
      </c>
      <c r="R36" s="29">
        <v>7000</v>
      </c>
      <c r="S36" s="261">
        <v>0.91771965912430209</v>
      </c>
      <c r="T36" s="29">
        <v>7000</v>
      </c>
      <c r="U36" s="261">
        <v>0.91771965912430209</v>
      </c>
      <c r="V36" s="29">
        <v>7000</v>
      </c>
      <c r="W36" s="261">
        <f t="shared" si="2"/>
        <v>0.91768502055522627</v>
      </c>
      <c r="X36" s="322">
        <v>114000</v>
      </c>
      <c r="Y36" s="77">
        <v>0.99794299147810761</v>
      </c>
      <c r="Z36" s="76"/>
      <c r="AA36" s="77"/>
      <c r="AB36" s="76"/>
      <c r="AC36" s="77"/>
      <c r="AD36" s="76"/>
      <c r="AE36" s="77"/>
      <c r="AF36" s="76"/>
      <c r="AG36" s="77"/>
      <c r="AH36" s="76"/>
      <c r="AI36" s="77"/>
      <c r="AJ36" s="76"/>
      <c r="AK36" s="77"/>
      <c r="AL36" s="76"/>
      <c r="AM36" s="77"/>
      <c r="AN36" s="76"/>
      <c r="AO36" s="77"/>
      <c r="AP36" s="76"/>
      <c r="AQ36" s="77"/>
      <c r="AR36" s="76"/>
      <c r="AS36" s="77"/>
      <c r="AT36" s="76"/>
      <c r="AU36" s="77"/>
      <c r="AV36" s="76"/>
      <c r="AW36" s="77"/>
      <c r="AX36" s="76"/>
      <c r="AY36" s="77"/>
      <c r="AZ36" s="76"/>
      <c r="BA36" s="77"/>
      <c r="BB36" s="76"/>
      <c r="BC36" s="77"/>
      <c r="BD36" s="76"/>
      <c r="BE36" s="77"/>
      <c r="BF36" s="76"/>
      <c r="BG36" s="77"/>
      <c r="BH36" s="76"/>
      <c r="BI36" s="77"/>
      <c r="BJ36" s="76"/>
      <c r="BK36" s="77"/>
      <c r="BL36" s="76"/>
      <c r="BM36" s="77"/>
      <c r="BN36" s="76"/>
      <c r="BO36" s="77"/>
      <c r="BP36" s="76"/>
      <c r="BQ36" s="77"/>
      <c r="BR36" s="76"/>
      <c r="BS36" s="77"/>
      <c r="BT36" s="76"/>
      <c r="BU36" s="77"/>
      <c r="BV36" s="76"/>
      <c r="BW36" s="77"/>
      <c r="BX36" s="76"/>
      <c r="BY36" s="77"/>
      <c r="BZ36" s="76"/>
      <c r="CA36" s="77"/>
      <c r="CB36" s="76"/>
      <c r="CC36" s="77"/>
      <c r="CD36" s="76"/>
      <c r="CE36" s="77"/>
      <c r="CF36" s="76"/>
      <c r="CG36" s="77"/>
      <c r="CH36" s="76"/>
      <c r="CI36" s="77"/>
      <c r="CJ36" s="76"/>
      <c r="CK36" s="77"/>
      <c r="CL36" s="76"/>
      <c r="CM36" s="77"/>
      <c r="CN36" s="76"/>
      <c r="CO36" s="77"/>
      <c r="CP36" s="76"/>
      <c r="CQ36" s="77"/>
      <c r="CR36" s="76"/>
      <c r="CS36" s="77"/>
      <c r="CT36" s="76"/>
      <c r="CU36" s="77"/>
      <c r="CV36" s="76"/>
      <c r="CW36" s="77"/>
      <c r="CX36" s="76"/>
      <c r="CY36" s="77"/>
      <c r="CZ36" s="76"/>
      <c r="DA36" s="77"/>
      <c r="DB36" s="76"/>
      <c r="DC36" s="77"/>
      <c r="DD36" s="76"/>
      <c r="DE36" s="77"/>
      <c r="DF36" s="76"/>
      <c r="DG36" s="77"/>
      <c r="DH36" s="76"/>
      <c r="DI36" s="77"/>
      <c r="DJ36" s="76"/>
      <c r="DK36" s="77"/>
      <c r="DL36" s="76"/>
      <c r="DM36" s="77"/>
      <c r="DN36" s="76"/>
      <c r="DO36" s="77"/>
      <c r="DP36" s="76"/>
      <c r="DQ36" s="77"/>
      <c r="DR36" s="76"/>
      <c r="DS36" s="77"/>
      <c r="DT36" s="76"/>
      <c r="DU36" s="77"/>
      <c r="DV36" s="76"/>
      <c r="DW36" s="77"/>
      <c r="DX36" s="76"/>
      <c r="DY36" s="77"/>
      <c r="DZ36" s="76"/>
      <c r="EA36" s="77"/>
      <c r="EB36" s="76"/>
      <c r="EC36" s="77"/>
      <c r="ED36" s="76"/>
      <c r="EE36" s="77"/>
      <c r="EF36" s="76"/>
      <c r="EG36" s="77"/>
      <c r="EH36" s="76"/>
      <c r="EI36" s="77"/>
    </row>
    <row r="37" spans="4:139" x14ac:dyDescent="0.25">
      <c r="D37" s="24"/>
      <c r="E37" s="24"/>
      <c r="K37" s="38">
        <f t="shared" si="3"/>
        <v>24</v>
      </c>
      <c r="L37" s="29">
        <v>7500</v>
      </c>
      <c r="M37" s="261">
        <f t="shared" si="4"/>
        <v>1</v>
      </c>
      <c r="N37" s="29">
        <v>7500</v>
      </c>
      <c r="O37" s="261">
        <f t="shared" si="5"/>
        <v>0.91279069767441856</v>
      </c>
      <c r="P37" s="29">
        <v>7500</v>
      </c>
      <c r="Q37" s="261">
        <f t="shared" si="6"/>
        <v>0.91279069767441856</v>
      </c>
      <c r="R37" s="29">
        <v>7500</v>
      </c>
      <c r="S37" s="261">
        <v>0.9115486335586247</v>
      </c>
      <c r="T37" s="29">
        <v>7500</v>
      </c>
      <c r="U37" s="261">
        <v>0.9115486335586247</v>
      </c>
      <c r="V37" s="29">
        <v>7500</v>
      </c>
      <c r="W37" s="261">
        <f t="shared" si="2"/>
        <v>0.91180537916631388</v>
      </c>
      <c r="X37" s="322">
        <v>116000</v>
      </c>
      <c r="Y37" s="77">
        <v>1.0517190714075815</v>
      </c>
      <c r="Z37" s="76"/>
      <c r="AA37" s="77"/>
      <c r="AB37" s="76"/>
      <c r="AC37" s="77"/>
      <c r="AD37" s="76"/>
      <c r="AE37" s="77"/>
      <c r="AF37" s="76"/>
      <c r="AG37" s="77"/>
      <c r="AH37" s="76"/>
      <c r="AI37" s="77"/>
      <c r="AJ37" s="76"/>
      <c r="AK37" s="77"/>
      <c r="AL37" s="76"/>
      <c r="AM37" s="77"/>
      <c r="AN37" s="76"/>
      <c r="AO37" s="77"/>
      <c r="AP37" s="76"/>
      <c r="AQ37" s="77"/>
      <c r="AR37" s="76"/>
      <c r="AS37" s="77"/>
      <c r="AT37" s="76"/>
      <c r="AU37" s="77"/>
      <c r="AV37" s="76"/>
      <c r="AW37" s="77"/>
      <c r="AX37" s="76"/>
      <c r="AY37" s="77"/>
      <c r="AZ37" s="76"/>
      <c r="BA37" s="77"/>
      <c r="BB37" s="76"/>
      <c r="BC37" s="77"/>
      <c r="BD37" s="76"/>
      <c r="BE37" s="77"/>
      <c r="BF37" s="76"/>
      <c r="BG37" s="77"/>
      <c r="BH37" s="76"/>
      <c r="BI37" s="77"/>
      <c r="BJ37" s="76"/>
      <c r="BK37" s="77"/>
      <c r="BL37" s="76"/>
      <c r="BM37" s="77"/>
      <c r="BN37" s="76"/>
      <c r="BO37" s="77"/>
      <c r="BP37" s="76"/>
      <c r="BQ37" s="77"/>
      <c r="BR37" s="76"/>
      <c r="BS37" s="77"/>
      <c r="BT37" s="76"/>
      <c r="BU37" s="77"/>
      <c r="BV37" s="76"/>
      <c r="BW37" s="77"/>
      <c r="BX37" s="76"/>
      <c r="BY37" s="77"/>
      <c r="BZ37" s="76"/>
      <c r="CA37" s="77"/>
      <c r="CB37" s="76"/>
      <c r="CC37" s="77"/>
      <c r="CD37" s="76"/>
      <c r="CE37" s="77"/>
      <c r="CF37" s="76"/>
      <c r="CG37" s="77"/>
      <c r="CH37" s="76"/>
      <c r="CI37" s="77"/>
      <c r="CJ37" s="76"/>
      <c r="CK37" s="77"/>
      <c r="CL37" s="76"/>
      <c r="CM37" s="77"/>
      <c r="CN37" s="76"/>
      <c r="CO37" s="77"/>
      <c r="CP37" s="76"/>
      <c r="CQ37" s="77"/>
      <c r="CR37" s="76"/>
      <c r="CS37" s="77"/>
      <c r="CT37" s="76"/>
      <c r="CU37" s="77"/>
      <c r="CV37" s="76"/>
      <c r="CW37" s="77"/>
      <c r="CX37" s="76"/>
      <c r="CY37" s="77"/>
      <c r="CZ37" s="76"/>
      <c r="DA37" s="77"/>
      <c r="DB37" s="76"/>
      <c r="DC37" s="77"/>
      <c r="DD37" s="76"/>
      <c r="DE37" s="77"/>
      <c r="DF37" s="76"/>
      <c r="DG37" s="77"/>
      <c r="DH37" s="76"/>
      <c r="DI37" s="77"/>
      <c r="DJ37" s="76"/>
      <c r="DK37" s="77"/>
      <c r="DL37" s="76"/>
      <c r="DM37" s="77"/>
      <c r="DN37" s="76"/>
      <c r="DO37" s="77"/>
      <c r="DP37" s="76"/>
      <c r="DQ37" s="77"/>
      <c r="DR37" s="76"/>
      <c r="DS37" s="77"/>
      <c r="DT37" s="76"/>
      <c r="DU37" s="77"/>
      <c r="DV37" s="76"/>
      <c r="DW37" s="77"/>
      <c r="DX37" s="76"/>
      <c r="DY37" s="77"/>
      <c r="DZ37" s="76"/>
      <c r="EA37" s="77"/>
      <c r="EB37" s="76"/>
      <c r="EC37" s="77"/>
      <c r="ED37" s="76"/>
      <c r="EE37" s="77"/>
      <c r="EF37" s="76"/>
      <c r="EG37" s="77"/>
      <c r="EH37" s="76"/>
      <c r="EI37" s="77"/>
    </row>
    <row r="38" spans="4:139" x14ac:dyDescent="0.25">
      <c r="D38" s="24"/>
      <c r="E38" s="24"/>
      <c r="K38" s="38">
        <f t="shared" si="3"/>
        <v>25</v>
      </c>
      <c r="L38" s="29">
        <v>8000</v>
      </c>
      <c r="M38" s="261">
        <f t="shared" si="4"/>
        <v>1</v>
      </c>
      <c r="N38" s="29">
        <v>8000</v>
      </c>
      <c r="O38" s="261">
        <f t="shared" si="5"/>
        <v>0.90697674418604646</v>
      </c>
      <c r="P38" s="29">
        <v>8000</v>
      </c>
      <c r="Q38" s="261">
        <f t="shared" si="6"/>
        <v>0.90697674418604646</v>
      </c>
      <c r="R38" s="29">
        <v>8000</v>
      </c>
      <c r="S38" s="261">
        <v>0.90537760799294742</v>
      </c>
      <c r="T38" s="29">
        <v>8000</v>
      </c>
      <c r="U38" s="261">
        <v>0.90537760799294742</v>
      </c>
      <c r="V38" s="29">
        <v>8000</v>
      </c>
      <c r="W38" s="261">
        <f t="shared" si="2"/>
        <v>0.90592573777740149</v>
      </c>
      <c r="X38" s="322">
        <v>118000</v>
      </c>
      <c r="Y38" s="77">
        <v>1.1028504260946224</v>
      </c>
      <c r="Z38" s="76"/>
      <c r="AA38" s="77"/>
      <c r="AB38" s="76"/>
      <c r="AC38" s="77"/>
      <c r="AD38" s="76"/>
      <c r="AE38" s="77"/>
      <c r="AF38" s="76"/>
      <c r="AG38" s="77"/>
      <c r="AH38" s="76"/>
      <c r="AI38" s="77"/>
      <c r="AJ38" s="76"/>
      <c r="AK38" s="77"/>
      <c r="AL38" s="76"/>
      <c r="AM38" s="77"/>
      <c r="AN38" s="76"/>
      <c r="AO38" s="77"/>
      <c r="AP38" s="76"/>
      <c r="AQ38" s="77"/>
      <c r="AR38" s="76"/>
      <c r="AS38" s="77"/>
      <c r="AT38" s="76"/>
      <c r="AU38" s="77"/>
      <c r="AV38" s="76"/>
      <c r="AW38" s="77"/>
      <c r="AX38" s="76"/>
      <c r="AY38" s="77"/>
      <c r="AZ38" s="76"/>
      <c r="BA38" s="77"/>
      <c r="BB38" s="76"/>
      <c r="BC38" s="77"/>
      <c r="BD38" s="76"/>
      <c r="BE38" s="77"/>
      <c r="BF38" s="76"/>
      <c r="BG38" s="77"/>
      <c r="BH38" s="76"/>
      <c r="BI38" s="77"/>
      <c r="BJ38" s="76"/>
      <c r="BK38" s="77"/>
      <c r="BL38" s="76"/>
      <c r="BM38" s="77"/>
      <c r="BN38" s="76"/>
      <c r="BO38" s="77"/>
      <c r="BP38" s="76"/>
      <c r="BQ38" s="77"/>
      <c r="BR38" s="76"/>
      <c r="BS38" s="77"/>
      <c r="BT38" s="76"/>
      <c r="BU38" s="77"/>
      <c r="BV38" s="76"/>
      <c r="BW38" s="77"/>
      <c r="BX38" s="76"/>
      <c r="BY38" s="77"/>
      <c r="BZ38" s="76"/>
      <c r="CA38" s="77"/>
      <c r="CB38" s="76"/>
      <c r="CC38" s="77"/>
      <c r="CD38" s="76"/>
      <c r="CE38" s="77"/>
      <c r="CF38" s="76"/>
      <c r="CG38" s="77"/>
      <c r="CH38" s="76"/>
      <c r="CI38" s="77"/>
      <c r="CJ38" s="76"/>
      <c r="CK38" s="77"/>
      <c r="CL38" s="76"/>
      <c r="CM38" s="77"/>
      <c r="CN38" s="76"/>
      <c r="CO38" s="77"/>
      <c r="CP38" s="76"/>
      <c r="CQ38" s="77"/>
      <c r="CR38" s="76"/>
      <c r="CS38" s="77"/>
      <c r="CT38" s="76"/>
      <c r="CU38" s="77"/>
      <c r="CV38" s="76"/>
      <c r="CW38" s="77"/>
      <c r="CX38" s="76"/>
      <c r="CY38" s="77"/>
      <c r="CZ38" s="76"/>
      <c r="DA38" s="77"/>
      <c r="DB38" s="76"/>
      <c r="DC38" s="77"/>
      <c r="DD38" s="76"/>
      <c r="DE38" s="77"/>
      <c r="DF38" s="76"/>
      <c r="DG38" s="77"/>
      <c r="DH38" s="76"/>
      <c r="DI38" s="77"/>
      <c r="DJ38" s="76"/>
      <c r="DK38" s="77"/>
      <c r="DL38" s="76"/>
      <c r="DM38" s="77"/>
      <c r="DN38" s="76"/>
      <c r="DO38" s="77"/>
      <c r="DP38" s="76"/>
      <c r="DQ38" s="77"/>
      <c r="DR38" s="76"/>
      <c r="DS38" s="77"/>
      <c r="DT38" s="76"/>
      <c r="DU38" s="77"/>
      <c r="DV38" s="76"/>
      <c r="DW38" s="77"/>
      <c r="DX38" s="76"/>
      <c r="DY38" s="77"/>
      <c r="DZ38" s="76"/>
      <c r="EA38" s="77"/>
      <c r="EB38" s="76"/>
      <c r="EC38" s="77"/>
      <c r="ED38" s="76"/>
      <c r="EE38" s="77"/>
      <c r="EF38" s="76"/>
      <c r="EG38" s="77"/>
      <c r="EH38" s="76"/>
      <c r="EI38" s="77"/>
    </row>
    <row r="39" spans="4:139" x14ac:dyDescent="0.25">
      <c r="D39" s="24"/>
      <c r="E39" s="24"/>
      <c r="K39" s="38">
        <f t="shared" si="3"/>
        <v>26</v>
      </c>
      <c r="L39" s="29">
        <v>8500</v>
      </c>
      <c r="M39" s="261">
        <f t="shared" si="4"/>
        <v>1</v>
      </c>
      <c r="N39" s="29">
        <v>8500</v>
      </c>
      <c r="O39" s="261">
        <f t="shared" si="5"/>
        <v>0.90116279069767447</v>
      </c>
      <c r="P39" s="29">
        <v>8500</v>
      </c>
      <c r="Q39" s="261">
        <f t="shared" si="6"/>
        <v>0.90116279069767447</v>
      </c>
      <c r="R39" s="29">
        <v>8500</v>
      </c>
      <c r="S39" s="261">
        <v>0.89920658242727003</v>
      </c>
      <c r="T39" s="29">
        <v>8500</v>
      </c>
      <c r="U39" s="261">
        <v>0.89920658242727003</v>
      </c>
      <c r="V39" s="29">
        <v>8500</v>
      </c>
      <c r="W39" s="261">
        <f t="shared" si="2"/>
        <v>0.90004609638848909</v>
      </c>
      <c r="X39" s="322"/>
      <c r="Y39" s="77"/>
      <c r="Z39" s="76"/>
      <c r="AA39" s="77"/>
      <c r="AB39" s="76"/>
      <c r="AC39" s="77"/>
      <c r="AD39" s="76"/>
      <c r="AE39" s="77"/>
      <c r="AF39" s="76"/>
      <c r="AG39" s="77"/>
      <c r="AH39" s="76"/>
      <c r="AI39" s="77"/>
      <c r="AJ39" s="76"/>
      <c r="AK39" s="77"/>
      <c r="AL39" s="76"/>
      <c r="AM39" s="77"/>
      <c r="AN39" s="76"/>
      <c r="AO39" s="77"/>
      <c r="AP39" s="76"/>
      <c r="AQ39" s="77"/>
      <c r="AR39" s="76"/>
      <c r="AS39" s="77"/>
      <c r="AT39" s="76"/>
      <c r="AU39" s="77"/>
      <c r="AV39" s="76"/>
      <c r="AW39" s="77"/>
      <c r="AX39" s="76"/>
      <c r="AY39" s="77"/>
      <c r="AZ39" s="76"/>
      <c r="BA39" s="77"/>
      <c r="BB39" s="76"/>
      <c r="BC39" s="77"/>
      <c r="BD39" s="76"/>
      <c r="BE39" s="77"/>
      <c r="BF39" s="76"/>
      <c r="BG39" s="77"/>
      <c r="BH39" s="76"/>
      <c r="BI39" s="77"/>
      <c r="BJ39" s="76"/>
      <c r="BK39" s="77"/>
      <c r="BL39" s="76"/>
      <c r="BM39" s="77"/>
      <c r="BN39" s="76"/>
      <c r="BO39" s="77"/>
      <c r="BP39" s="76"/>
      <c r="BQ39" s="77"/>
      <c r="BR39" s="76"/>
      <c r="BS39" s="77"/>
      <c r="BT39" s="76"/>
      <c r="BU39" s="77"/>
      <c r="BV39" s="76"/>
      <c r="BW39" s="77"/>
      <c r="BX39" s="76"/>
      <c r="BY39" s="77"/>
      <c r="BZ39" s="76"/>
      <c r="CA39" s="77"/>
      <c r="CB39" s="76"/>
      <c r="CC39" s="77"/>
      <c r="CD39" s="76"/>
      <c r="CE39" s="77"/>
      <c r="CF39" s="76"/>
      <c r="CG39" s="77"/>
      <c r="CH39" s="76"/>
      <c r="CI39" s="77"/>
      <c r="CJ39" s="76"/>
      <c r="CK39" s="77"/>
      <c r="CL39" s="76"/>
      <c r="CM39" s="77"/>
      <c r="CN39" s="76"/>
      <c r="CO39" s="77"/>
      <c r="CP39" s="76"/>
      <c r="CQ39" s="77"/>
      <c r="CR39" s="76"/>
      <c r="CS39" s="77"/>
      <c r="CT39" s="76"/>
      <c r="CU39" s="77"/>
      <c r="CV39" s="76"/>
      <c r="CW39" s="77"/>
      <c r="CX39" s="76"/>
      <c r="CY39" s="77"/>
      <c r="CZ39" s="76"/>
      <c r="DA39" s="77"/>
      <c r="DB39" s="76"/>
      <c r="DC39" s="77"/>
      <c r="DD39" s="76"/>
      <c r="DE39" s="77"/>
      <c r="DF39" s="76"/>
      <c r="DG39" s="77"/>
      <c r="DH39" s="76"/>
      <c r="DI39" s="77"/>
      <c r="DJ39" s="76"/>
      <c r="DK39" s="77"/>
      <c r="DL39" s="76"/>
      <c r="DM39" s="77"/>
      <c r="DN39" s="76"/>
      <c r="DO39" s="77"/>
      <c r="DP39" s="76"/>
      <c r="DQ39" s="77"/>
      <c r="DR39" s="76"/>
      <c r="DS39" s="77"/>
      <c r="DT39" s="76"/>
      <c r="DU39" s="77"/>
      <c r="DV39" s="76"/>
      <c r="DW39" s="77"/>
      <c r="DX39" s="76"/>
      <c r="DY39" s="77"/>
      <c r="DZ39" s="76"/>
      <c r="EA39" s="77"/>
      <c r="EB39" s="76"/>
      <c r="EC39" s="77"/>
      <c r="ED39" s="76"/>
      <c r="EE39" s="77"/>
      <c r="EF39" s="76"/>
      <c r="EG39" s="77"/>
      <c r="EH39" s="76"/>
      <c r="EI39" s="77"/>
    </row>
    <row r="40" spans="4:139" x14ac:dyDescent="0.25">
      <c r="D40" s="24"/>
      <c r="E40" s="24"/>
      <c r="G40" s="27"/>
      <c r="K40" s="38">
        <f t="shared" si="3"/>
        <v>27</v>
      </c>
      <c r="L40" s="29">
        <v>9000</v>
      </c>
      <c r="M40" s="261">
        <f t="shared" si="4"/>
        <v>1</v>
      </c>
      <c r="N40" s="29">
        <v>9000</v>
      </c>
      <c r="O40" s="261">
        <f t="shared" si="5"/>
        <v>0.89534883720930236</v>
      </c>
      <c r="P40" s="29">
        <v>9000</v>
      </c>
      <c r="Q40" s="261">
        <f t="shared" si="6"/>
        <v>0.89534883720930236</v>
      </c>
      <c r="R40" s="29">
        <v>9000</v>
      </c>
      <c r="S40" s="261">
        <v>0.89274169850132234</v>
      </c>
      <c r="T40" s="29">
        <v>9000</v>
      </c>
      <c r="U40" s="261">
        <v>0.89274169850132234</v>
      </c>
      <c r="V40" s="29">
        <v>9000</v>
      </c>
      <c r="W40" s="261">
        <f t="shared" si="2"/>
        <v>0.8941664549995767</v>
      </c>
      <c r="X40" s="76"/>
      <c r="Y40" s="77"/>
      <c r="Z40" s="76"/>
      <c r="AA40" s="77"/>
      <c r="AB40" s="76"/>
      <c r="AC40" s="77"/>
      <c r="AD40" s="76"/>
      <c r="AE40" s="77"/>
      <c r="AF40" s="76"/>
      <c r="AG40" s="77"/>
      <c r="AH40" s="76"/>
      <c r="AI40" s="77"/>
      <c r="AJ40" s="76"/>
      <c r="AK40" s="77"/>
      <c r="AL40" s="76"/>
      <c r="AM40" s="77"/>
      <c r="AN40" s="76"/>
      <c r="AO40" s="77"/>
      <c r="AP40" s="76"/>
      <c r="AQ40" s="77"/>
      <c r="AR40" s="76"/>
      <c r="AS40" s="77"/>
      <c r="AT40" s="76"/>
      <c r="AU40" s="77"/>
      <c r="AV40" s="76"/>
      <c r="AW40" s="77"/>
      <c r="AX40" s="76"/>
      <c r="AY40" s="77"/>
      <c r="AZ40" s="76"/>
      <c r="BA40" s="77"/>
      <c r="BB40" s="76"/>
      <c r="BC40" s="77"/>
      <c r="BD40" s="76"/>
      <c r="BE40" s="77"/>
      <c r="BF40" s="76"/>
      <c r="BG40" s="77"/>
      <c r="BH40" s="76"/>
      <c r="BI40" s="77"/>
      <c r="BJ40" s="76"/>
      <c r="BK40" s="77"/>
      <c r="BL40" s="76"/>
      <c r="BM40" s="77"/>
      <c r="BN40" s="76"/>
      <c r="BO40" s="77"/>
      <c r="BP40" s="76"/>
      <c r="BQ40" s="77"/>
      <c r="BR40" s="76"/>
      <c r="BS40" s="77"/>
      <c r="BT40" s="76"/>
      <c r="BU40" s="77"/>
      <c r="BV40" s="76"/>
      <c r="BW40" s="77"/>
      <c r="BX40" s="76"/>
      <c r="BY40" s="77"/>
      <c r="BZ40" s="76"/>
      <c r="CA40" s="77"/>
      <c r="CB40" s="76"/>
      <c r="CC40" s="77"/>
      <c r="CD40" s="76"/>
      <c r="CE40" s="77"/>
      <c r="CF40" s="76"/>
      <c r="CG40" s="77"/>
      <c r="CH40" s="76"/>
      <c r="CI40" s="77"/>
      <c r="CJ40" s="76"/>
      <c r="CK40" s="77"/>
      <c r="CL40" s="76"/>
      <c r="CM40" s="77"/>
      <c r="CN40" s="76"/>
      <c r="CO40" s="77"/>
      <c r="CP40" s="76"/>
      <c r="CQ40" s="77"/>
      <c r="CR40" s="76"/>
      <c r="CS40" s="77"/>
      <c r="CT40" s="76"/>
      <c r="CU40" s="77"/>
      <c r="CV40" s="76"/>
      <c r="CW40" s="77"/>
      <c r="CX40" s="76"/>
      <c r="CY40" s="77"/>
      <c r="CZ40" s="76"/>
      <c r="DA40" s="77"/>
      <c r="DB40" s="76"/>
      <c r="DC40" s="77"/>
      <c r="DD40" s="76"/>
      <c r="DE40" s="77"/>
      <c r="DF40" s="76"/>
      <c r="DG40" s="77"/>
      <c r="DH40" s="76"/>
      <c r="DI40" s="77"/>
      <c r="DJ40" s="76"/>
      <c r="DK40" s="77"/>
      <c r="DL40" s="76"/>
      <c r="DM40" s="77"/>
      <c r="DN40" s="76"/>
      <c r="DO40" s="77"/>
      <c r="DP40" s="76"/>
      <c r="DQ40" s="77"/>
      <c r="DR40" s="76"/>
      <c r="DS40" s="77"/>
      <c r="DT40" s="76"/>
      <c r="DU40" s="77"/>
      <c r="DV40" s="76"/>
      <c r="DW40" s="77"/>
      <c r="DX40" s="76"/>
      <c r="DY40" s="77"/>
      <c r="DZ40" s="76"/>
      <c r="EA40" s="77"/>
      <c r="EB40" s="76"/>
      <c r="EC40" s="77"/>
      <c r="ED40" s="76"/>
      <c r="EE40" s="77"/>
      <c r="EF40" s="76"/>
      <c r="EG40" s="77"/>
      <c r="EH40" s="76"/>
      <c r="EI40" s="77"/>
    </row>
    <row r="41" spans="4:139" x14ac:dyDescent="0.25">
      <c r="D41" s="24"/>
      <c r="E41" s="24"/>
      <c r="K41" s="38">
        <f t="shared" si="3"/>
        <v>28</v>
      </c>
      <c r="L41" s="29">
        <v>9500</v>
      </c>
      <c r="M41" s="261">
        <f t="shared" si="4"/>
        <v>1</v>
      </c>
      <c r="N41" s="29">
        <v>9500</v>
      </c>
      <c r="O41" s="261">
        <f t="shared" si="5"/>
        <v>0.88953488372093026</v>
      </c>
      <c r="P41" s="29">
        <v>9500</v>
      </c>
      <c r="Q41" s="261">
        <f t="shared" si="6"/>
        <v>0.88953488372093026</v>
      </c>
      <c r="R41" s="29">
        <v>9500</v>
      </c>
      <c r="S41" s="261">
        <v>0.88657067293564495</v>
      </c>
      <c r="T41" s="29">
        <v>9500</v>
      </c>
      <c r="U41" s="261">
        <v>0.88657067293564495</v>
      </c>
      <c r="V41" s="29">
        <v>9500</v>
      </c>
      <c r="W41" s="261">
        <f t="shared" si="2"/>
        <v>0.88828681361066419</v>
      </c>
      <c r="X41" s="76"/>
      <c r="Y41" s="77"/>
      <c r="Z41" s="76"/>
      <c r="AA41" s="77"/>
      <c r="AB41" s="76"/>
      <c r="AC41" s="77"/>
      <c r="AD41" s="76"/>
      <c r="AE41" s="77"/>
      <c r="AF41" s="76"/>
      <c r="AG41" s="77"/>
      <c r="AH41" s="76"/>
      <c r="AI41" s="77"/>
      <c r="AJ41" s="76"/>
      <c r="AK41" s="77"/>
      <c r="AL41" s="76"/>
      <c r="AM41" s="77"/>
      <c r="AN41" s="76"/>
      <c r="AO41" s="77"/>
      <c r="AP41" s="76"/>
      <c r="AQ41" s="77"/>
      <c r="AR41" s="76"/>
      <c r="AS41" s="77"/>
      <c r="AT41" s="76"/>
      <c r="AU41" s="77"/>
      <c r="AV41" s="76"/>
      <c r="AW41" s="77"/>
      <c r="AX41" s="76"/>
      <c r="AY41" s="77"/>
      <c r="AZ41" s="76"/>
      <c r="BA41" s="77"/>
      <c r="BB41" s="76"/>
      <c r="BC41" s="77"/>
      <c r="BD41" s="76"/>
      <c r="BE41" s="77"/>
      <c r="BF41" s="76"/>
      <c r="BG41" s="77"/>
      <c r="BH41" s="76"/>
      <c r="BI41" s="77"/>
      <c r="BJ41" s="76"/>
      <c r="BK41" s="77"/>
      <c r="BL41" s="76"/>
      <c r="BM41" s="77"/>
      <c r="BN41" s="76"/>
      <c r="BO41" s="77"/>
      <c r="BP41" s="76"/>
      <c r="BQ41" s="77"/>
      <c r="BR41" s="76"/>
      <c r="BS41" s="77"/>
      <c r="BT41" s="76"/>
      <c r="BU41" s="77"/>
      <c r="BV41" s="76"/>
      <c r="BW41" s="77"/>
      <c r="BX41" s="76"/>
      <c r="BY41" s="77"/>
      <c r="BZ41" s="76"/>
      <c r="CA41" s="77"/>
      <c r="CB41" s="76"/>
      <c r="CC41" s="77"/>
      <c r="CD41" s="76"/>
      <c r="CE41" s="77"/>
      <c r="CF41" s="76"/>
      <c r="CG41" s="77"/>
      <c r="CH41" s="76"/>
      <c r="CI41" s="77"/>
      <c r="CJ41" s="76"/>
      <c r="CK41" s="77"/>
      <c r="CL41" s="76"/>
      <c r="CM41" s="77"/>
      <c r="CN41" s="76"/>
      <c r="CO41" s="77"/>
      <c r="CP41" s="76"/>
      <c r="CQ41" s="77"/>
      <c r="CR41" s="76"/>
      <c r="CS41" s="77"/>
      <c r="CT41" s="76"/>
      <c r="CU41" s="77"/>
      <c r="CV41" s="76"/>
      <c r="CW41" s="77"/>
      <c r="CX41" s="76"/>
      <c r="CY41" s="77"/>
      <c r="CZ41" s="76"/>
      <c r="DA41" s="77"/>
      <c r="DB41" s="76"/>
      <c r="DC41" s="77"/>
      <c r="DD41" s="76"/>
      <c r="DE41" s="77"/>
      <c r="DF41" s="76"/>
      <c r="DG41" s="77"/>
      <c r="DH41" s="76"/>
      <c r="DI41" s="77"/>
      <c r="DJ41" s="76"/>
      <c r="DK41" s="77"/>
      <c r="DL41" s="76"/>
      <c r="DM41" s="77"/>
      <c r="DN41" s="76"/>
      <c r="DO41" s="77"/>
      <c r="DP41" s="76"/>
      <c r="DQ41" s="77"/>
      <c r="DR41" s="76"/>
      <c r="DS41" s="77"/>
      <c r="DT41" s="76"/>
      <c r="DU41" s="77"/>
      <c r="DV41" s="76"/>
      <c r="DW41" s="77"/>
      <c r="DX41" s="76"/>
      <c r="DY41" s="77"/>
      <c r="DZ41" s="76"/>
      <c r="EA41" s="77"/>
      <c r="EB41" s="76"/>
      <c r="EC41" s="77"/>
      <c r="ED41" s="76"/>
      <c r="EE41" s="77"/>
      <c r="EF41" s="76"/>
      <c r="EG41" s="77"/>
      <c r="EH41" s="76"/>
      <c r="EI41" s="77"/>
    </row>
    <row r="42" spans="4:139" x14ac:dyDescent="0.25">
      <c r="D42" s="24"/>
      <c r="E42" s="24"/>
      <c r="G42" s="27"/>
      <c r="K42" s="38">
        <f t="shared" si="3"/>
        <v>29</v>
      </c>
      <c r="L42" s="29">
        <v>10000</v>
      </c>
      <c r="M42" s="261">
        <f t="shared" si="4"/>
        <v>1</v>
      </c>
      <c r="N42" s="29">
        <v>10000</v>
      </c>
      <c r="O42" s="261">
        <f t="shared" si="5"/>
        <v>0.88372093023255816</v>
      </c>
      <c r="P42" s="29">
        <v>10000</v>
      </c>
      <c r="Q42" s="261">
        <f t="shared" si="6"/>
        <v>0.88372093023255816</v>
      </c>
      <c r="R42" s="29">
        <v>10000</v>
      </c>
      <c r="S42" s="261">
        <v>0.88010578900969727</v>
      </c>
      <c r="T42" s="29">
        <v>10000</v>
      </c>
      <c r="U42" s="261">
        <v>0.88010578900969727</v>
      </c>
      <c r="V42" s="29">
        <v>10000</v>
      </c>
      <c r="W42" s="261">
        <f t="shared" si="2"/>
        <v>0.8824071722217518</v>
      </c>
      <c r="X42" s="76"/>
      <c r="Y42" s="77"/>
      <c r="Z42" s="76"/>
      <c r="AA42" s="77"/>
      <c r="AB42" s="76"/>
      <c r="AC42" s="77"/>
      <c r="AD42" s="76"/>
      <c r="AE42" s="77"/>
      <c r="AF42" s="76"/>
      <c r="AG42" s="77"/>
      <c r="AH42" s="76"/>
      <c r="AI42" s="77"/>
      <c r="AJ42" s="76"/>
      <c r="AK42" s="77"/>
      <c r="AL42" s="76"/>
      <c r="AM42" s="77"/>
      <c r="AN42" s="76"/>
      <c r="AO42" s="77"/>
      <c r="AP42" s="76"/>
      <c r="AQ42" s="77"/>
      <c r="AR42" s="76"/>
      <c r="AS42" s="77"/>
      <c r="AT42" s="76"/>
      <c r="AU42" s="77"/>
      <c r="AV42" s="76"/>
      <c r="AW42" s="77"/>
      <c r="AX42" s="76"/>
      <c r="AY42" s="77"/>
      <c r="AZ42" s="76"/>
      <c r="BA42" s="77"/>
      <c r="BB42" s="76"/>
      <c r="BC42" s="77"/>
      <c r="BD42" s="76"/>
      <c r="BE42" s="77"/>
      <c r="BF42" s="76"/>
      <c r="BG42" s="77"/>
      <c r="BH42" s="76"/>
      <c r="BI42" s="77"/>
      <c r="BJ42" s="76"/>
      <c r="BK42" s="77"/>
      <c r="BL42" s="76"/>
      <c r="BM42" s="77"/>
      <c r="BN42" s="76"/>
      <c r="BO42" s="77"/>
      <c r="BP42" s="76"/>
      <c r="BQ42" s="77"/>
      <c r="BR42" s="76"/>
      <c r="BS42" s="77"/>
      <c r="BT42" s="76"/>
      <c r="BU42" s="77"/>
      <c r="BV42" s="76"/>
      <c r="BW42" s="77"/>
      <c r="BX42" s="76"/>
      <c r="BY42" s="77"/>
      <c r="BZ42" s="76"/>
      <c r="CA42" s="77"/>
      <c r="CB42" s="76"/>
      <c r="CC42" s="77"/>
      <c r="CD42" s="76"/>
      <c r="CE42" s="77"/>
      <c r="CF42" s="76"/>
      <c r="CG42" s="77"/>
      <c r="CH42" s="76"/>
      <c r="CI42" s="77"/>
      <c r="CJ42" s="76"/>
      <c r="CK42" s="77"/>
      <c r="CL42" s="76"/>
      <c r="CM42" s="77"/>
      <c r="CN42" s="76"/>
      <c r="CO42" s="77"/>
      <c r="CP42" s="76"/>
      <c r="CQ42" s="77"/>
      <c r="CR42" s="76"/>
      <c r="CS42" s="77"/>
      <c r="CT42" s="76"/>
      <c r="CU42" s="77"/>
      <c r="CV42" s="76"/>
      <c r="CW42" s="77"/>
      <c r="CX42" s="76"/>
      <c r="CY42" s="77"/>
      <c r="CZ42" s="76"/>
      <c r="DA42" s="77"/>
      <c r="DB42" s="76"/>
      <c r="DC42" s="77"/>
      <c r="DD42" s="76"/>
      <c r="DE42" s="77"/>
      <c r="DF42" s="76"/>
      <c r="DG42" s="77"/>
      <c r="DH42" s="76"/>
      <c r="DI42" s="77"/>
      <c r="DJ42" s="76"/>
      <c r="DK42" s="77"/>
      <c r="DL42" s="76"/>
      <c r="DM42" s="77"/>
      <c r="DN42" s="76"/>
      <c r="DO42" s="77"/>
      <c r="DP42" s="76"/>
      <c r="DQ42" s="77"/>
      <c r="DR42" s="76"/>
      <c r="DS42" s="77"/>
      <c r="DT42" s="76"/>
      <c r="DU42" s="77"/>
      <c r="DV42" s="76"/>
      <c r="DW42" s="77"/>
      <c r="DX42" s="76"/>
      <c r="DY42" s="77"/>
      <c r="DZ42" s="76"/>
      <c r="EA42" s="77"/>
      <c r="EB42" s="76"/>
      <c r="EC42" s="77"/>
      <c r="ED42" s="76"/>
      <c r="EE42" s="77"/>
      <c r="EF42" s="76"/>
      <c r="EG42" s="77"/>
      <c r="EH42" s="76"/>
      <c r="EI42" s="77"/>
    </row>
    <row r="43" spans="4:139" x14ac:dyDescent="0.25">
      <c r="D43" s="24"/>
      <c r="E43" s="24"/>
      <c r="F43" s="27"/>
      <c r="G43" s="27"/>
      <c r="K43" s="38">
        <f t="shared" si="3"/>
        <v>30</v>
      </c>
      <c r="L43" s="29">
        <v>10500</v>
      </c>
      <c r="M43" s="261">
        <f t="shared" si="4"/>
        <v>1</v>
      </c>
      <c r="N43" s="29">
        <v>10500</v>
      </c>
      <c r="O43" s="261">
        <f t="shared" si="5"/>
        <v>0.87790697674418605</v>
      </c>
      <c r="P43" s="29">
        <v>10500</v>
      </c>
      <c r="Q43" s="261">
        <f t="shared" si="6"/>
        <v>0.87790697674418605</v>
      </c>
      <c r="R43" s="29">
        <v>10500</v>
      </c>
      <c r="S43" s="261">
        <v>0.87393476344401988</v>
      </c>
      <c r="T43" s="29">
        <v>10500</v>
      </c>
      <c r="U43" s="261">
        <v>0.87393476344401988</v>
      </c>
      <c r="V43" s="29">
        <v>10500</v>
      </c>
      <c r="W43" s="261">
        <f t="shared" si="2"/>
        <v>0.87652753083283941</v>
      </c>
      <c r="X43" s="76"/>
      <c r="Y43" s="77"/>
      <c r="Z43" s="76"/>
      <c r="AA43" s="77"/>
      <c r="AB43" s="76"/>
      <c r="AC43" s="77"/>
      <c r="AD43" s="76"/>
      <c r="AE43" s="77"/>
      <c r="AF43" s="76"/>
      <c r="AG43" s="77"/>
      <c r="AH43" s="76"/>
      <c r="AI43" s="77"/>
      <c r="AJ43" s="76"/>
      <c r="AK43" s="77"/>
      <c r="AL43" s="76"/>
      <c r="AM43" s="77"/>
      <c r="AN43" s="76"/>
      <c r="AO43" s="77"/>
      <c r="AP43" s="76"/>
      <c r="AQ43" s="77"/>
      <c r="AR43" s="76"/>
      <c r="AS43" s="77"/>
      <c r="AT43" s="76"/>
      <c r="AU43" s="77"/>
      <c r="AV43" s="76"/>
      <c r="AW43" s="77"/>
      <c r="AX43" s="76"/>
      <c r="AY43" s="77"/>
      <c r="AZ43" s="76"/>
      <c r="BA43" s="77"/>
      <c r="BB43" s="76"/>
      <c r="BC43" s="77"/>
      <c r="BD43" s="76"/>
      <c r="BE43" s="77"/>
      <c r="BF43" s="76"/>
      <c r="BG43" s="77"/>
      <c r="BH43" s="76"/>
      <c r="BI43" s="77"/>
      <c r="BJ43" s="76"/>
      <c r="BK43" s="77"/>
      <c r="BL43" s="76"/>
      <c r="BM43" s="77"/>
      <c r="BN43" s="76"/>
      <c r="BO43" s="77"/>
      <c r="BP43" s="76"/>
      <c r="BQ43" s="77"/>
      <c r="BR43" s="76"/>
      <c r="BS43" s="77"/>
      <c r="BT43" s="76"/>
      <c r="BU43" s="77"/>
      <c r="BV43" s="76"/>
      <c r="BW43" s="77"/>
      <c r="BX43" s="76"/>
      <c r="BY43" s="77"/>
      <c r="BZ43" s="76"/>
      <c r="CA43" s="77"/>
      <c r="CB43" s="76"/>
      <c r="CC43" s="77"/>
      <c r="CD43" s="76"/>
      <c r="CE43" s="77"/>
      <c r="CF43" s="76"/>
      <c r="CG43" s="77"/>
      <c r="CH43" s="76"/>
      <c r="CI43" s="77"/>
      <c r="CJ43" s="76"/>
      <c r="CK43" s="77"/>
      <c r="CL43" s="76"/>
      <c r="CM43" s="77"/>
      <c r="CN43" s="76"/>
      <c r="CO43" s="77"/>
      <c r="CP43" s="76"/>
      <c r="CQ43" s="77"/>
      <c r="CR43" s="76"/>
      <c r="CS43" s="77"/>
      <c r="CT43" s="76"/>
      <c r="CU43" s="77"/>
      <c r="CV43" s="76"/>
      <c r="CW43" s="77"/>
      <c r="CX43" s="76"/>
      <c r="CY43" s="77"/>
      <c r="CZ43" s="76"/>
      <c r="DA43" s="77"/>
      <c r="DB43" s="76"/>
      <c r="DC43" s="77"/>
      <c r="DD43" s="76"/>
      <c r="DE43" s="77"/>
      <c r="DF43" s="76"/>
      <c r="DG43" s="77"/>
      <c r="DH43" s="76"/>
      <c r="DI43" s="77"/>
      <c r="DJ43" s="76"/>
      <c r="DK43" s="77"/>
      <c r="DL43" s="76"/>
      <c r="DM43" s="77"/>
      <c r="DN43" s="76"/>
      <c r="DO43" s="77"/>
      <c r="DP43" s="76"/>
      <c r="DQ43" s="77"/>
      <c r="DR43" s="76"/>
      <c r="DS43" s="77"/>
      <c r="DT43" s="76"/>
      <c r="DU43" s="77"/>
      <c r="DV43" s="76"/>
      <c r="DW43" s="77"/>
      <c r="DX43" s="76"/>
      <c r="DY43" s="77"/>
      <c r="DZ43" s="76"/>
      <c r="EA43" s="77"/>
      <c r="EB43" s="76"/>
      <c r="EC43" s="77"/>
      <c r="ED43" s="76"/>
      <c r="EE43" s="77"/>
      <c r="EF43" s="76"/>
      <c r="EG43" s="77"/>
      <c r="EH43" s="76"/>
      <c r="EI43" s="77"/>
    </row>
    <row r="44" spans="4:139" x14ac:dyDescent="0.25">
      <c r="D44" s="24"/>
      <c r="E44" s="24"/>
      <c r="F44" s="27"/>
      <c r="G44" s="27"/>
      <c r="K44" s="38">
        <f t="shared" si="3"/>
        <v>31</v>
      </c>
      <c r="L44" s="29">
        <v>11000</v>
      </c>
      <c r="M44" s="261">
        <f t="shared" si="4"/>
        <v>1</v>
      </c>
      <c r="N44" s="29">
        <v>11000</v>
      </c>
      <c r="O44" s="261">
        <f t="shared" si="5"/>
        <v>0.87209302325581395</v>
      </c>
      <c r="P44" s="29">
        <v>11000</v>
      </c>
      <c r="Q44" s="261">
        <f t="shared" si="6"/>
        <v>0.87209302325581395</v>
      </c>
      <c r="R44" s="29">
        <v>11000</v>
      </c>
      <c r="S44" s="261">
        <v>0.8674698795180722</v>
      </c>
      <c r="T44" s="29">
        <v>11000</v>
      </c>
      <c r="U44" s="261">
        <v>0.8674698795180722</v>
      </c>
      <c r="V44" s="29">
        <v>11000</v>
      </c>
      <c r="W44" s="261">
        <f t="shared" si="2"/>
        <v>0.87064788944392701</v>
      </c>
      <c r="X44" s="76"/>
      <c r="Y44" s="77"/>
      <c r="Z44" s="76"/>
      <c r="AA44" s="77"/>
      <c r="AB44" s="76"/>
      <c r="AC44" s="77"/>
      <c r="AD44" s="76"/>
      <c r="AE44" s="77"/>
      <c r="AF44" s="76"/>
      <c r="AG44" s="77"/>
      <c r="AH44" s="76"/>
      <c r="AI44" s="77"/>
      <c r="AJ44" s="76"/>
      <c r="AK44" s="77"/>
      <c r="AL44" s="76"/>
      <c r="AM44" s="77"/>
      <c r="AN44" s="76"/>
      <c r="AO44" s="77"/>
      <c r="AP44" s="76"/>
      <c r="AQ44" s="77"/>
      <c r="AR44" s="76"/>
      <c r="AS44" s="77"/>
      <c r="AT44" s="76"/>
      <c r="AU44" s="77"/>
      <c r="AV44" s="76"/>
      <c r="AW44" s="77"/>
      <c r="AX44" s="76"/>
      <c r="AY44" s="77"/>
      <c r="AZ44" s="76"/>
      <c r="BA44" s="77"/>
      <c r="BB44" s="76"/>
      <c r="BC44" s="77"/>
      <c r="BD44" s="76"/>
      <c r="BE44" s="77"/>
      <c r="BF44" s="76"/>
      <c r="BG44" s="77"/>
      <c r="BH44" s="76"/>
      <c r="BI44" s="77"/>
      <c r="BJ44" s="76"/>
      <c r="BK44" s="77"/>
      <c r="BL44" s="76"/>
      <c r="BM44" s="77"/>
      <c r="BN44" s="76"/>
      <c r="BO44" s="77"/>
      <c r="BP44" s="76"/>
      <c r="BQ44" s="77"/>
      <c r="BR44" s="76"/>
      <c r="BS44" s="77"/>
      <c r="BT44" s="76"/>
      <c r="BU44" s="77"/>
      <c r="BV44" s="76"/>
      <c r="BW44" s="77"/>
      <c r="BX44" s="76"/>
      <c r="BY44" s="77"/>
      <c r="BZ44" s="76"/>
      <c r="CA44" s="77"/>
      <c r="CB44" s="76"/>
      <c r="CC44" s="77"/>
      <c r="CD44" s="76"/>
      <c r="CE44" s="77"/>
      <c r="CF44" s="76"/>
      <c r="CG44" s="77"/>
      <c r="CH44" s="76"/>
      <c r="CI44" s="77"/>
      <c r="CJ44" s="76"/>
      <c r="CK44" s="77"/>
      <c r="CL44" s="76"/>
      <c r="CM44" s="77"/>
      <c r="CN44" s="76"/>
      <c r="CO44" s="77"/>
      <c r="CP44" s="76"/>
      <c r="CQ44" s="77"/>
      <c r="CR44" s="76"/>
      <c r="CS44" s="77"/>
      <c r="CT44" s="76"/>
      <c r="CU44" s="77"/>
      <c r="CV44" s="76"/>
      <c r="CW44" s="77"/>
      <c r="CX44" s="76"/>
      <c r="CY44" s="77"/>
      <c r="CZ44" s="76"/>
      <c r="DA44" s="77"/>
      <c r="DB44" s="76"/>
      <c r="DC44" s="77"/>
      <c r="DD44" s="76"/>
      <c r="DE44" s="77"/>
      <c r="DF44" s="76"/>
      <c r="DG44" s="77"/>
      <c r="DH44" s="76"/>
      <c r="DI44" s="77"/>
      <c r="DJ44" s="76"/>
      <c r="DK44" s="77"/>
      <c r="DL44" s="76"/>
      <c r="DM44" s="77"/>
      <c r="DN44" s="76"/>
      <c r="DO44" s="77"/>
      <c r="DP44" s="76"/>
      <c r="DQ44" s="77"/>
      <c r="DR44" s="76"/>
      <c r="DS44" s="77"/>
      <c r="DT44" s="76"/>
      <c r="DU44" s="77"/>
      <c r="DV44" s="76"/>
      <c r="DW44" s="77"/>
      <c r="DX44" s="76"/>
      <c r="DY44" s="77"/>
      <c r="DZ44" s="76"/>
      <c r="EA44" s="77"/>
      <c r="EB44" s="76"/>
      <c r="EC44" s="77"/>
      <c r="ED44" s="76"/>
      <c r="EE44" s="77"/>
      <c r="EF44" s="76"/>
      <c r="EG44" s="77"/>
      <c r="EH44" s="76"/>
      <c r="EI44" s="77"/>
    </row>
    <row r="45" spans="4:139" x14ac:dyDescent="0.25">
      <c r="D45" s="24"/>
      <c r="E45" s="24"/>
      <c r="F45" s="27"/>
      <c r="G45" s="27"/>
      <c r="K45" s="38">
        <f t="shared" si="3"/>
        <v>32</v>
      </c>
      <c r="L45" s="29">
        <v>11500</v>
      </c>
      <c r="M45" s="261">
        <f t="shared" si="4"/>
        <v>1</v>
      </c>
      <c r="N45" s="29">
        <v>11500</v>
      </c>
      <c r="O45" s="261">
        <f t="shared" si="5"/>
        <v>0.86627906976744184</v>
      </c>
      <c r="P45" s="29">
        <v>11500</v>
      </c>
      <c r="Q45" s="261">
        <f t="shared" si="6"/>
        <v>0.86627906976744184</v>
      </c>
      <c r="R45" s="29">
        <v>11500</v>
      </c>
      <c r="S45" s="261">
        <v>0.86717602115780201</v>
      </c>
      <c r="T45" s="29">
        <v>11500</v>
      </c>
      <c r="U45" s="261">
        <v>0.86717602115780201</v>
      </c>
      <c r="V45" s="29">
        <v>11500</v>
      </c>
      <c r="W45" s="261">
        <f t="shared" si="2"/>
        <v>0.86917562724014341</v>
      </c>
      <c r="X45" s="76"/>
      <c r="Y45" s="77"/>
      <c r="Z45" s="76"/>
      <c r="AA45" s="77"/>
      <c r="AB45" s="76"/>
      <c r="AC45" s="77"/>
      <c r="AD45" s="76"/>
      <c r="AE45" s="77"/>
      <c r="AF45" s="76"/>
      <c r="AG45" s="77"/>
      <c r="AH45" s="76"/>
      <c r="AI45" s="77"/>
      <c r="AJ45" s="76"/>
      <c r="AK45" s="77"/>
      <c r="AL45" s="76"/>
      <c r="AM45" s="77"/>
      <c r="AN45" s="76"/>
      <c r="AO45" s="77"/>
      <c r="AP45" s="76"/>
      <c r="AQ45" s="77"/>
      <c r="AR45" s="76"/>
      <c r="AS45" s="77"/>
      <c r="AT45" s="76"/>
      <c r="AU45" s="77"/>
      <c r="AV45" s="76"/>
      <c r="AW45" s="77"/>
      <c r="AX45" s="76"/>
      <c r="AY45" s="77"/>
      <c r="AZ45" s="76"/>
      <c r="BA45" s="77"/>
      <c r="BB45" s="76"/>
      <c r="BC45" s="77"/>
      <c r="BD45" s="76"/>
      <c r="BE45" s="77"/>
      <c r="BF45" s="76"/>
      <c r="BG45" s="77"/>
      <c r="BH45" s="76"/>
      <c r="BI45" s="77"/>
      <c r="BJ45" s="76"/>
      <c r="BK45" s="77"/>
      <c r="BL45" s="76"/>
      <c r="BM45" s="77"/>
      <c r="BN45" s="76"/>
      <c r="BO45" s="77"/>
      <c r="BP45" s="76"/>
      <c r="BQ45" s="77"/>
      <c r="BR45" s="76"/>
      <c r="BS45" s="77"/>
      <c r="BT45" s="76"/>
      <c r="BU45" s="77"/>
      <c r="BV45" s="76"/>
      <c r="BW45" s="77"/>
      <c r="BX45" s="76"/>
      <c r="BY45" s="77"/>
      <c r="BZ45" s="76"/>
      <c r="CA45" s="77"/>
      <c r="CB45" s="76"/>
      <c r="CC45" s="77"/>
      <c r="CD45" s="76"/>
      <c r="CE45" s="77"/>
      <c r="CF45" s="76"/>
      <c r="CG45" s="77"/>
      <c r="CH45" s="76"/>
      <c r="CI45" s="77"/>
      <c r="CJ45" s="76"/>
      <c r="CK45" s="77"/>
      <c r="CL45" s="76"/>
      <c r="CM45" s="77"/>
      <c r="CN45" s="76"/>
      <c r="CO45" s="77"/>
      <c r="CP45" s="76"/>
      <c r="CQ45" s="77"/>
      <c r="CR45" s="76"/>
      <c r="CS45" s="77"/>
      <c r="CT45" s="76"/>
      <c r="CU45" s="77"/>
      <c r="CV45" s="76"/>
      <c r="CW45" s="77"/>
      <c r="CX45" s="76"/>
      <c r="CY45" s="77"/>
      <c r="CZ45" s="76"/>
      <c r="DA45" s="77"/>
      <c r="DB45" s="76"/>
      <c r="DC45" s="77"/>
      <c r="DD45" s="76"/>
      <c r="DE45" s="77"/>
      <c r="DF45" s="76"/>
      <c r="DG45" s="77"/>
      <c r="DH45" s="76"/>
      <c r="DI45" s="77"/>
      <c r="DJ45" s="76"/>
      <c r="DK45" s="77"/>
      <c r="DL45" s="76"/>
      <c r="DM45" s="77"/>
      <c r="DN45" s="76"/>
      <c r="DO45" s="77"/>
      <c r="DP45" s="76"/>
      <c r="DQ45" s="77"/>
      <c r="DR45" s="76"/>
      <c r="DS45" s="77"/>
      <c r="DT45" s="76"/>
      <c r="DU45" s="77"/>
      <c r="DV45" s="76"/>
      <c r="DW45" s="77"/>
      <c r="DX45" s="76"/>
      <c r="DY45" s="77"/>
      <c r="DZ45" s="76"/>
      <c r="EA45" s="77"/>
      <c r="EB45" s="76"/>
      <c r="EC45" s="77"/>
      <c r="ED45" s="76"/>
      <c r="EE45" s="77"/>
      <c r="EF45" s="76"/>
      <c r="EG45" s="77"/>
      <c r="EH45" s="76"/>
      <c r="EI45" s="77"/>
    </row>
    <row r="46" spans="4:139" x14ac:dyDescent="0.25">
      <c r="D46" s="24"/>
      <c r="E46" s="24"/>
      <c r="F46" s="27"/>
      <c r="G46" s="27"/>
      <c r="K46" s="38">
        <f t="shared" si="3"/>
        <v>33</v>
      </c>
      <c r="L46" s="29">
        <v>12000</v>
      </c>
      <c r="M46" s="261">
        <f t="shared" si="4"/>
        <v>1</v>
      </c>
      <c r="N46" s="29">
        <v>12000</v>
      </c>
      <c r="O46" s="261">
        <f t="shared" si="5"/>
        <v>0.86046511627906974</v>
      </c>
      <c r="P46" s="29">
        <v>12000</v>
      </c>
      <c r="Q46" s="261">
        <f t="shared" si="6"/>
        <v>0.86046511627906974</v>
      </c>
      <c r="R46" s="29">
        <v>12000</v>
      </c>
      <c r="S46" s="261">
        <v>0.86717602115780201</v>
      </c>
      <c r="T46" s="29">
        <v>12000</v>
      </c>
      <c r="U46" s="261">
        <v>0.86717602115780201</v>
      </c>
      <c r="V46" s="29">
        <v>12000</v>
      </c>
      <c r="W46" s="261">
        <f t="shared" si="2"/>
        <v>0.86917562724014341</v>
      </c>
      <c r="X46" s="76"/>
      <c r="Y46" s="77"/>
      <c r="Z46" s="76"/>
      <c r="AA46" s="77"/>
      <c r="AB46" s="76"/>
      <c r="AC46" s="77"/>
      <c r="AD46" s="76"/>
      <c r="AE46" s="77"/>
      <c r="AF46" s="76"/>
      <c r="AG46" s="77"/>
      <c r="AH46" s="76"/>
      <c r="AI46" s="77"/>
      <c r="AJ46" s="76"/>
      <c r="AK46" s="77"/>
      <c r="AL46" s="76"/>
      <c r="AM46" s="77"/>
      <c r="AN46" s="76"/>
      <c r="AO46" s="77"/>
      <c r="AP46" s="76"/>
      <c r="AQ46" s="77"/>
      <c r="AR46" s="76"/>
      <c r="AS46" s="77"/>
      <c r="AT46" s="76"/>
      <c r="AU46" s="77"/>
      <c r="AV46" s="76"/>
      <c r="AW46" s="77"/>
      <c r="AX46" s="76"/>
      <c r="AY46" s="77"/>
      <c r="AZ46" s="76"/>
      <c r="BA46" s="77"/>
      <c r="BB46" s="76"/>
      <c r="BC46" s="77"/>
      <c r="BD46" s="76"/>
      <c r="BE46" s="77"/>
      <c r="BF46" s="76"/>
      <c r="BG46" s="77"/>
      <c r="BH46" s="76"/>
      <c r="BI46" s="77"/>
      <c r="BJ46" s="76"/>
      <c r="BK46" s="77"/>
      <c r="BL46" s="76"/>
      <c r="BM46" s="77"/>
      <c r="BN46" s="76"/>
      <c r="BO46" s="77"/>
      <c r="BP46" s="76"/>
      <c r="BQ46" s="77"/>
      <c r="BR46" s="76"/>
      <c r="BS46" s="77"/>
      <c r="BT46" s="76"/>
      <c r="BU46" s="77"/>
      <c r="BV46" s="76"/>
      <c r="BW46" s="77"/>
      <c r="BX46" s="76"/>
      <c r="BY46" s="77"/>
      <c r="BZ46" s="76"/>
      <c r="CA46" s="77"/>
      <c r="CB46" s="76"/>
      <c r="CC46" s="77"/>
      <c r="CD46" s="76"/>
      <c r="CE46" s="77"/>
      <c r="CF46" s="76"/>
      <c r="CG46" s="77"/>
      <c r="CH46" s="76"/>
      <c r="CI46" s="77"/>
      <c r="CJ46" s="76"/>
      <c r="CK46" s="77"/>
      <c r="CL46" s="76"/>
      <c r="CM46" s="77"/>
      <c r="CN46" s="76"/>
      <c r="CO46" s="77"/>
      <c r="CP46" s="76"/>
      <c r="CQ46" s="77"/>
      <c r="CR46" s="76"/>
      <c r="CS46" s="77"/>
      <c r="CT46" s="76"/>
      <c r="CU46" s="77"/>
      <c r="CV46" s="76"/>
      <c r="CW46" s="77"/>
      <c r="CX46" s="76"/>
      <c r="CY46" s="77"/>
      <c r="CZ46" s="76"/>
      <c r="DA46" s="77"/>
      <c r="DB46" s="76"/>
      <c r="DC46" s="77"/>
      <c r="DD46" s="76"/>
      <c r="DE46" s="77"/>
      <c r="DF46" s="76"/>
      <c r="DG46" s="77"/>
      <c r="DH46" s="76"/>
      <c r="DI46" s="77"/>
      <c r="DJ46" s="76"/>
      <c r="DK46" s="77"/>
      <c r="DL46" s="76"/>
      <c r="DM46" s="77"/>
      <c r="DN46" s="76"/>
      <c r="DO46" s="77"/>
      <c r="DP46" s="76"/>
      <c r="DQ46" s="77"/>
      <c r="DR46" s="76"/>
      <c r="DS46" s="77"/>
      <c r="DT46" s="76"/>
      <c r="DU46" s="77"/>
      <c r="DV46" s="76"/>
      <c r="DW46" s="77"/>
      <c r="DX46" s="76"/>
      <c r="DY46" s="77"/>
      <c r="DZ46" s="76"/>
      <c r="EA46" s="77"/>
      <c r="EB46" s="76"/>
      <c r="EC46" s="77"/>
      <c r="ED46" s="76"/>
      <c r="EE46" s="77"/>
      <c r="EF46" s="76"/>
      <c r="EG46" s="77"/>
      <c r="EH46" s="76"/>
      <c r="EI46" s="77"/>
    </row>
    <row r="47" spans="4:139" x14ac:dyDescent="0.25">
      <c r="D47" s="24"/>
      <c r="E47" s="24"/>
      <c r="F47" s="27"/>
      <c r="G47" s="27"/>
      <c r="K47" s="38">
        <f t="shared" si="3"/>
        <v>34</v>
      </c>
      <c r="L47" s="29">
        <v>12500</v>
      </c>
      <c r="M47" s="261">
        <f t="shared" si="4"/>
        <v>1</v>
      </c>
      <c r="N47" s="29">
        <v>12500</v>
      </c>
      <c r="O47" s="261">
        <f t="shared" si="5"/>
        <v>0.85465116279069764</v>
      </c>
      <c r="P47" s="29">
        <v>12500</v>
      </c>
      <c r="Q47" s="261">
        <f t="shared" si="6"/>
        <v>0.85465116279069764</v>
      </c>
      <c r="R47" s="29">
        <v>12500</v>
      </c>
      <c r="S47" s="261">
        <v>0.86717602115780201</v>
      </c>
      <c r="T47" s="29">
        <v>12500</v>
      </c>
      <c r="U47" s="261">
        <v>0.86717602115780201</v>
      </c>
      <c r="V47" s="29">
        <v>12500</v>
      </c>
      <c r="W47" s="261">
        <f t="shared" si="2"/>
        <v>0.86917562724014341</v>
      </c>
      <c r="X47" s="76"/>
      <c r="Y47" s="77"/>
      <c r="Z47" s="76"/>
      <c r="AA47" s="77"/>
      <c r="AB47" s="76"/>
      <c r="AC47" s="77"/>
      <c r="AD47" s="76"/>
      <c r="AE47" s="77"/>
      <c r="AF47" s="76"/>
      <c r="AG47" s="77"/>
      <c r="AH47" s="76"/>
      <c r="AI47" s="77"/>
      <c r="AJ47" s="76"/>
      <c r="AK47" s="77"/>
      <c r="AL47" s="76"/>
      <c r="AM47" s="77"/>
      <c r="AN47" s="76"/>
      <c r="AO47" s="77"/>
      <c r="AP47" s="76"/>
      <c r="AQ47" s="77"/>
      <c r="AR47" s="76"/>
      <c r="AS47" s="77"/>
      <c r="AT47" s="76"/>
      <c r="AU47" s="77"/>
      <c r="AV47" s="76"/>
      <c r="AW47" s="77"/>
      <c r="AX47" s="76"/>
      <c r="AY47" s="77"/>
      <c r="AZ47" s="76"/>
      <c r="BA47" s="77"/>
      <c r="BB47" s="76"/>
      <c r="BC47" s="77"/>
      <c r="BD47" s="76"/>
      <c r="BE47" s="77"/>
      <c r="BF47" s="76"/>
      <c r="BG47" s="77"/>
      <c r="BH47" s="76"/>
      <c r="BI47" s="77"/>
      <c r="BJ47" s="76"/>
      <c r="BK47" s="77"/>
      <c r="BL47" s="76"/>
      <c r="BM47" s="77"/>
      <c r="BN47" s="76"/>
      <c r="BO47" s="77"/>
      <c r="BP47" s="76"/>
      <c r="BQ47" s="77"/>
      <c r="BR47" s="76"/>
      <c r="BS47" s="77"/>
      <c r="BT47" s="76"/>
      <c r="BU47" s="77"/>
      <c r="BV47" s="76"/>
      <c r="BW47" s="77"/>
      <c r="BX47" s="76"/>
      <c r="BY47" s="77"/>
      <c r="BZ47" s="76"/>
      <c r="CA47" s="77"/>
      <c r="CB47" s="76"/>
      <c r="CC47" s="77"/>
      <c r="CD47" s="76"/>
      <c r="CE47" s="77"/>
      <c r="CF47" s="76"/>
      <c r="CG47" s="77"/>
      <c r="CH47" s="76"/>
      <c r="CI47" s="77"/>
      <c r="CJ47" s="76"/>
      <c r="CK47" s="77"/>
      <c r="CL47" s="76"/>
      <c r="CM47" s="77"/>
      <c r="CN47" s="76"/>
      <c r="CO47" s="77"/>
      <c r="CP47" s="76"/>
      <c r="CQ47" s="77"/>
      <c r="CR47" s="76"/>
      <c r="CS47" s="77"/>
      <c r="CT47" s="76"/>
      <c r="CU47" s="77"/>
      <c r="CV47" s="76"/>
      <c r="CW47" s="77"/>
      <c r="CX47" s="76"/>
      <c r="CY47" s="77"/>
      <c r="CZ47" s="76"/>
      <c r="DA47" s="77"/>
      <c r="DB47" s="76"/>
      <c r="DC47" s="77"/>
      <c r="DD47" s="76"/>
      <c r="DE47" s="77"/>
      <c r="DF47" s="76"/>
      <c r="DG47" s="77"/>
      <c r="DH47" s="76"/>
      <c r="DI47" s="77"/>
      <c r="DJ47" s="76"/>
      <c r="DK47" s="77"/>
      <c r="DL47" s="76"/>
      <c r="DM47" s="77"/>
      <c r="DN47" s="76"/>
      <c r="DO47" s="77"/>
      <c r="DP47" s="76"/>
      <c r="DQ47" s="77"/>
      <c r="DR47" s="76"/>
      <c r="DS47" s="77"/>
      <c r="DT47" s="76"/>
      <c r="DU47" s="77"/>
      <c r="DV47" s="76"/>
      <c r="DW47" s="77"/>
      <c r="DX47" s="76"/>
      <c r="DY47" s="77"/>
      <c r="DZ47" s="76"/>
      <c r="EA47" s="77"/>
      <c r="EB47" s="76"/>
      <c r="EC47" s="77"/>
      <c r="ED47" s="76"/>
      <c r="EE47" s="77"/>
      <c r="EF47" s="76"/>
      <c r="EG47" s="77"/>
      <c r="EH47" s="76"/>
      <c r="EI47" s="77"/>
    </row>
    <row r="48" spans="4:139" x14ac:dyDescent="0.25">
      <c r="D48" s="24"/>
      <c r="E48" s="24"/>
      <c r="F48" s="27"/>
      <c r="G48" s="27"/>
      <c r="K48" s="38">
        <f t="shared" si="3"/>
        <v>35</v>
      </c>
      <c r="L48" s="29">
        <v>13000</v>
      </c>
      <c r="M48" s="261">
        <f t="shared" si="4"/>
        <v>1</v>
      </c>
      <c r="N48" s="29">
        <v>13000</v>
      </c>
      <c r="O48" s="261">
        <f t="shared" si="5"/>
        <v>0.84883720930232553</v>
      </c>
      <c r="P48" s="29">
        <v>13000</v>
      </c>
      <c r="Q48" s="261">
        <f t="shared" si="6"/>
        <v>0.84883720930232553</v>
      </c>
      <c r="R48" s="29">
        <v>13000</v>
      </c>
      <c r="S48" s="261">
        <v>0.86717602115780201</v>
      </c>
      <c r="T48" s="29">
        <v>13000</v>
      </c>
      <c r="U48" s="261">
        <v>0.86717602115780201</v>
      </c>
      <c r="V48" s="29">
        <v>13000</v>
      </c>
      <c r="W48" s="261">
        <f t="shared" si="2"/>
        <v>0.86917562724014341</v>
      </c>
      <c r="X48" s="76"/>
      <c r="Y48" s="77"/>
      <c r="Z48" s="76"/>
      <c r="AA48" s="77"/>
      <c r="AB48" s="76"/>
      <c r="AC48" s="77"/>
      <c r="AD48" s="76"/>
      <c r="AE48" s="77"/>
      <c r="AF48" s="76"/>
      <c r="AG48" s="77"/>
      <c r="AH48" s="76"/>
      <c r="AI48" s="77"/>
      <c r="AJ48" s="76"/>
      <c r="AK48" s="77"/>
      <c r="AL48" s="76"/>
      <c r="AM48" s="77"/>
      <c r="AN48" s="76"/>
      <c r="AO48" s="77"/>
      <c r="AP48" s="76"/>
      <c r="AQ48" s="77"/>
      <c r="AR48" s="76"/>
      <c r="AS48" s="77"/>
      <c r="AT48" s="76"/>
      <c r="AU48" s="77"/>
      <c r="AV48" s="76"/>
      <c r="AW48" s="77"/>
      <c r="AX48" s="76"/>
      <c r="AY48" s="77"/>
      <c r="AZ48" s="76"/>
      <c r="BA48" s="77"/>
      <c r="BB48" s="76"/>
      <c r="BC48" s="77"/>
      <c r="BD48" s="76"/>
      <c r="BE48" s="77"/>
      <c r="BF48" s="76"/>
      <c r="BG48" s="77"/>
      <c r="BH48" s="76"/>
      <c r="BI48" s="77"/>
      <c r="BJ48" s="76"/>
      <c r="BK48" s="77"/>
      <c r="BL48" s="76"/>
      <c r="BM48" s="77"/>
      <c r="BN48" s="76"/>
      <c r="BO48" s="77"/>
      <c r="BP48" s="76"/>
      <c r="BQ48" s="77"/>
      <c r="BR48" s="76"/>
      <c r="BS48" s="77"/>
      <c r="BT48" s="76"/>
      <c r="BU48" s="77"/>
      <c r="BV48" s="76"/>
      <c r="BW48" s="77"/>
      <c r="BX48" s="76"/>
      <c r="BY48" s="77"/>
      <c r="BZ48" s="76"/>
      <c r="CA48" s="77"/>
      <c r="CB48" s="76"/>
      <c r="CC48" s="77"/>
      <c r="CD48" s="76"/>
      <c r="CE48" s="77"/>
      <c r="CF48" s="76"/>
      <c r="CG48" s="77"/>
      <c r="CH48" s="76"/>
      <c r="CI48" s="77"/>
      <c r="CJ48" s="76"/>
      <c r="CK48" s="77"/>
      <c r="CL48" s="76"/>
      <c r="CM48" s="77"/>
      <c r="CN48" s="76"/>
      <c r="CO48" s="77"/>
      <c r="CP48" s="76"/>
      <c r="CQ48" s="77"/>
      <c r="CR48" s="76"/>
      <c r="CS48" s="77"/>
      <c r="CT48" s="76"/>
      <c r="CU48" s="77"/>
      <c r="CV48" s="76"/>
      <c r="CW48" s="77"/>
      <c r="CX48" s="76"/>
      <c r="CY48" s="77"/>
      <c r="CZ48" s="76"/>
      <c r="DA48" s="77"/>
      <c r="DB48" s="76"/>
      <c r="DC48" s="77"/>
      <c r="DD48" s="76"/>
      <c r="DE48" s="77"/>
      <c r="DF48" s="76"/>
      <c r="DG48" s="77"/>
      <c r="DH48" s="76"/>
      <c r="DI48" s="77"/>
      <c r="DJ48" s="76"/>
      <c r="DK48" s="77"/>
      <c r="DL48" s="76"/>
      <c r="DM48" s="77"/>
      <c r="DN48" s="76"/>
      <c r="DO48" s="77"/>
      <c r="DP48" s="76"/>
      <c r="DQ48" s="77"/>
      <c r="DR48" s="76"/>
      <c r="DS48" s="77"/>
      <c r="DT48" s="76"/>
      <c r="DU48" s="77"/>
      <c r="DV48" s="76"/>
      <c r="DW48" s="77"/>
      <c r="DX48" s="76"/>
      <c r="DY48" s="77"/>
      <c r="DZ48" s="76"/>
      <c r="EA48" s="77"/>
      <c r="EB48" s="76"/>
      <c r="EC48" s="77"/>
      <c r="ED48" s="76"/>
      <c r="EE48" s="77"/>
      <c r="EF48" s="76"/>
      <c r="EG48" s="77"/>
      <c r="EH48" s="76"/>
      <c r="EI48" s="77"/>
    </row>
    <row r="49" spans="4:139" x14ac:dyDescent="0.25">
      <c r="D49" s="24"/>
      <c r="E49" s="24"/>
      <c r="F49" s="27"/>
      <c r="G49" s="27"/>
      <c r="K49" s="38">
        <f t="shared" si="3"/>
        <v>36</v>
      </c>
      <c r="L49" s="29">
        <v>13500</v>
      </c>
      <c r="M49" s="261">
        <f t="shared" si="4"/>
        <v>1</v>
      </c>
      <c r="N49" s="29">
        <v>13500</v>
      </c>
      <c r="O49" s="261">
        <f t="shared" si="5"/>
        <v>0.84302325581395354</v>
      </c>
      <c r="P49" s="29">
        <v>13500</v>
      </c>
      <c r="Q49" s="261">
        <f t="shared" si="6"/>
        <v>0.84302325581395354</v>
      </c>
      <c r="R49" s="29">
        <v>13500</v>
      </c>
      <c r="S49" s="261">
        <v>0.86717602115780201</v>
      </c>
      <c r="T49" s="29">
        <v>13500</v>
      </c>
      <c r="U49" s="261">
        <v>0.86717602115780201</v>
      </c>
      <c r="V49" s="29">
        <v>13500</v>
      </c>
      <c r="W49" s="261">
        <f t="shared" si="2"/>
        <v>0.86917562724014341</v>
      </c>
      <c r="X49" s="76"/>
      <c r="Y49" s="77"/>
      <c r="Z49" s="76"/>
      <c r="AA49" s="77"/>
      <c r="AB49" s="76"/>
      <c r="AC49" s="77"/>
      <c r="AD49" s="76"/>
      <c r="AE49" s="77"/>
      <c r="AF49" s="76"/>
      <c r="AG49" s="77"/>
      <c r="AH49" s="76"/>
      <c r="AI49" s="77"/>
      <c r="AJ49" s="76"/>
      <c r="AK49" s="77"/>
      <c r="AL49" s="76"/>
      <c r="AM49" s="77"/>
      <c r="AN49" s="76"/>
      <c r="AO49" s="77"/>
      <c r="AP49" s="76"/>
      <c r="AQ49" s="77"/>
      <c r="AR49" s="76"/>
      <c r="AS49" s="77"/>
      <c r="AT49" s="76"/>
      <c r="AU49" s="77"/>
      <c r="AV49" s="76"/>
      <c r="AW49" s="77"/>
      <c r="AX49" s="76"/>
      <c r="AY49" s="77"/>
      <c r="AZ49" s="76"/>
      <c r="BA49" s="77"/>
      <c r="BB49" s="76"/>
      <c r="BC49" s="77"/>
      <c r="BD49" s="76"/>
      <c r="BE49" s="77"/>
      <c r="BF49" s="76"/>
      <c r="BG49" s="77"/>
      <c r="BH49" s="76"/>
      <c r="BI49" s="77"/>
      <c r="BJ49" s="76"/>
      <c r="BK49" s="77"/>
      <c r="BL49" s="76"/>
      <c r="BM49" s="77"/>
      <c r="BN49" s="76"/>
      <c r="BO49" s="77"/>
      <c r="BP49" s="76"/>
      <c r="BQ49" s="77"/>
      <c r="BR49" s="76"/>
      <c r="BS49" s="77"/>
      <c r="BT49" s="76"/>
      <c r="BU49" s="77"/>
      <c r="BV49" s="76"/>
      <c r="BW49" s="77"/>
      <c r="BX49" s="76"/>
      <c r="BY49" s="77"/>
      <c r="BZ49" s="76"/>
      <c r="CA49" s="77"/>
      <c r="CB49" s="76"/>
      <c r="CC49" s="77"/>
      <c r="CD49" s="76"/>
      <c r="CE49" s="77"/>
      <c r="CF49" s="76"/>
      <c r="CG49" s="77"/>
      <c r="CH49" s="76"/>
      <c r="CI49" s="77"/>
      <c r="CJ49" s="76"/>
      <c r="CK49" s="77"/>
      <c r="CL49" s="76"/>
      <c r="CM49" s="77"/>
      <c r="CN49" s="76"/>
      <c r="CO49" s="77"/>
      <c r="CP49" s="76"/>
      <c r="CQ49" s="77"/>
      <c r="CR49" s="76"/>
      <c r="CS49" s="77"/>
      <c r="CT49" s="76"/>
      <c r="CU49" s="77"/>
      <c r="CV49" s="76"/>
      <c r="CW49" s="77"/>
      <c r="CX49" s="76"/>
      <c r="CY49" s="77"/>
      <c r="CZ49" s="76"/>
      <c r="DA49" s="77"/>
      <c r="DB49" s="76"/>
      <c r="DC49" s="77"/>
      <c r="DD49" s="76"/>
      <c r="DE49" s="77"/>
      <c r="DF49" s="76"/>
      <c r="DG49" s="77"/>
      <c r="DH49" s="76"/>
      <c r="DI49" s="77"/>
      <c r="DJ49" s="76"/>
      <c r="DK49" s="77"/>
      <c r="DL49" s="76"/>
      <c r="DM49" s="77"/>
      <c r="DN49" s="76"/>
      <c r="DO49" s="77"/>
      <c r="DP49" s="76"/>
      <c r="DQ49" s="77"/>
      <c r="DR49" s="76"/>
      <c r="DS49" s="77"/>
      <c r="DT49" s="76"/>
      <c r="DU49" s="77"/>
      <c r="DV49" s="76"/>
      <c r="DW49" s="77"/>
      <c r="DX49" s="76"/>
      <c r="DY49" s="77"/>
      <c r="DZ49" s="76"/>
      <c r="EA49" s="77"/>
      <c r="EB49" s="76"/>
      <c r="EC49" s="77"/>
      <c r="ED49" s="76"/>
      <c r="EE49" s="77"/>
      <c r="EF49" s="76"/>
      <c r="EG49" s="77"/>
      <c r="EH49" s="76"/>
      <c r="EI49" s="77"/>
    </row>
    <row r="50" spans="4:139" x14ac:dyDescent="0.25">
      <c r="D50" s="24"/>
      <c r="E50" s="24"/>
      <c r="F50" s="27"/>
      <c r="G50" s="27"/>
      <c r="K50" s="38">
        <f t="shared" si="3"/>
        <v>37</v>
      </c>
      <c r="L50" s="29">
        <v>14000</v>
      </c>
      <c r="M50" s="261">
        <f t="shared" si="4"/>
        <v>1</v>
      </c>
      <c r="N50" s="29">
        <v>14000</v>
      </c>
      <c r="O50" s="261">
        <f t="shared" si="5"/>
        <v>0.83720930232558144</v>
      </c>
      <c r="P50" s="29">
        <v>14000</v>
      </c>
      <c r="Q50" s="261">
        <f t="shared" si="6"/>
        <v>0.83720930232558144</v>
      </c>
      <c r="R50" s="29">
        <v>14000</v>
      </c>
      <c r="S50" s="261">
        <v>0.86717602115780201</v>
      </c>
      <c r="T50" s="29">
        <v>14000</v>
      </c>
      <c r="U50" s="261">
        <v>0.86717602115780201</v>
      </c>
      <c r="V50" s="29">
        <v>14000</v>
      </c>
      <c r="W50" s="261">
        <f t="shared" si="2"/>
        <v>0.86917562724014341</v>
      </c>
      <c r="X50" s="76"/>
      <c r="Y50" s="77"/>
      <c r="Z50" s="76"/>
      <c r="AA50" s="77"/>
      <c r="AB50" s="76"/>
      <c r="AC50" s="77"/>
      <c r="AD50" s="76"/>
      <c r="AE50" s="77"/>
      <c r="AF50" s="76"/>
      <c r="AG50" s="77"/>
      <c r="AH50" s="76"/>
      <c r="AI50" s="77"/>
      <c r="AJ50" s="76"/>
      <c r="AK50" s="77"/>
      <c r="AL50" s="76"/>
      <c r="AM50" s="77"/>
      <c r="AN50" s="76"/>
      <c r="AO50" s="77"/>
      <c r="AP50" s="76"/>
      <c r="AQ50" s="77"/>
      <c r="AR50" s="76"/>
      <c r="AS50" s="77"/>
      <c r="AT50" s="76"/>
      <c r="AU50" s="77"/>
      <c r="AV50" s="76"/>
      <c r="AW50" s="77"/>
      <c r="AX50" s="76"/>
      <c r="AY50" s="77"/>
      <c r="AZ50" s="76"/>
      <c r="BA50" s="77"/>
      <c r="BB50" s="76"/>
      <c r="BC50" s="77"/>
      <c r="BD50" s="76"/>
      <c r="BE50" s="77"/>
      <c r="BF50" s="76"/>
      <c r="BG50" s="77"/>
      <c r="BH50" s="76"/>
      <c r="BI50" s="77"/>
      <c r="BJ50" s="76"/>
      <c r="BK50" s="77"/>
      <c r="BL50" s="76"/>
      <c r="BM50" s="77"/>
      <c r="BN50" s="76"/>
      <c r="BO50" s="77"/>
      <c r="BP50" s="76"/>
      <c r="BQ50" s="77"/>
      <c r="BR50" s="76"/>
      <c r="BS50" s="77"/>
      <c r="BT50" s="76"/>
      <c r="BU50" s="77"/>
      <c r="BV50" s="76"/>
      <c r="BW50" s="77"/>
      <c r="BX50" s="76"/>
      <c r="BY50" s="77"/>
      <c r="BZ50" s="76"/>
      <c r="CA50" s="77"/>
      <c r="CB50" s="76"/>
      <c r="CC50" s="77"/>
      <c r="CD50" s="76"/>
      <c r="CE50" s="77"/>
      <c r="CF50" s="76"/>
      <c r="CG50" s="77"/>
      <c r="CH50" s="76"/>
      <c r="CI50" s="77"/>
      <c r="CJ50" s="76"/>
      <c r="CK50" s="77"/>
      <c r="CL50" s="76"/>
      <c r="CM50" s="77"/>
      <c r="CN50" s="76"/>
      <c r="CO50" s="77"/>
      <c r="CP50" s="76"/>
      <c r="CQ50" s="77"/>
      <c r="CR50" s="76"/>
      <c r="CS50" s="77"/>
      <c r="CT50" s="76"/>
      <c r="CU50" s="77"/>
      <c r="CV50" s="76"/>
      <c r="CW50" s="77"/>
      <c r="CX50" s="76"/>
      <c r="CY50" s="77"/>
      <c r="CZ50" s="76"/>
      <c r="DA50" s="77"/>
      <c r="DB50" s="76"/>
      <c r="DC50" s="77"/>
      <c r="DD50" s="76"/>
      <c r="DE50" s="77"/>
      <c r="DF50" s="76"/>
      <c r="DG50" s="77"/>
      <c r="DH50" s="76"/>
      <c r="DI50" s="77"/>
      <c r="DJ50" s="76"/>
      <c r="DK50" s="77"/>
      <c r="DL50" s="76"/>
      <c r="DM50" s="77"/>
      <c r="DN50" s="76"/>
      <c r="DO50" s="77"/>
      <c r="DP50" s="76"/>
      <c r="DQ50" s="77"/>
      <c r="DR50" s="76"/>
      <c r="DS50" s="77"/>
      <c r="DT50" s="76"/>
      <c r="DU50" s="77"/>
      <c r="DV50" s="76"/>
      <c r="DW50" s="77"/>
      <c r="DX50" s="76"/>
      <c r="DY50" s="77"/>
      <c r="DZ50" s="76"/>
      <c r="EA50" s="77"/>
      <c r="EB50" s="76"/>
      <c r="EC50" s="77"/>
      <c r="ED50" s="76"/>
      <c r="EE50" s="77"/>
      <c r="EF50" s="76"/>
      <c r="EG50" s="77"/>
      <c r="EH50" s="76"/>
      <c r="EI50" s="77"/>
    </row>
    <row r="51" spans="4:139" x14ac:dyDescent="0.25">
      <c r="D51" s="24"/>
      <c r="E51" s="24"/>
      <c r="F51" s="27"/>
      <c r="G51" s="27"/>
      <c r="K51" s="38">
        <f t="shared" si="3"/>
        <v>38</v>
      </c>
      <c r="L51" s="29">
        <v>14500</v>
      </c>
      <c r="M51" s="261">
        <f t="shared" si="4"/>
        <v>1</v>
      </c>
      <c r="N51" s="29">
        <v>14500</v>
      </c>
      <c r="O51" s="261">
        <f t="shared" si="5"/>
        <v>0.83139534883720934</v>
      </c>
      <c r="P51" s="29">
        <v>14500</v>
      </c>
      <c r="Q51" s="261">
        <f t="shared" si="6"/>
        <v>0.83139534883720934</v>
      </c>
      <c r="R51" s="29">
        <v>14500</v>
      </c>
      <c r="S51" s="261">
        <v>0.86717602115780201</v>
      </c>
      <c r="T51" s="29">
        <v>14500</v>
      </c>
      <c r="U51" s="261">
        <v>0.86717602115780201</v>
      </c>
      <c r="V51" s="29">
        <v>14500</v>
      </c>
      <c r="W51" s="261">
        <f t="shared" si="2"/>
        <v>0.86917562724014341</v>
      </c>
      <c r="X51" s="76"/>
      <c r="Y51" s="77"/>
      <c r="Z51" s="76"/>
      <c r="AA51" s="77"/>
      <c r="AB51" s="76"/>
      <c r="AC51" s="77"/>
      <c r="AD51" s="76"/>
      <c r="AE51" s="77"/>
      <c r="AF51" s="76"/>
      <c r="AG51" s="77"/>
      <c r="AH51" s="76"/>
      <c r="AI51" s="77"/>
      <c r="AJ51" s="76"/>
      <c r="AK51" s="77"/>
      <c r="AL51" s="76"/>
      <c r="AM51" s="77"/>
      <c r="AN51" s="76"/>
      <c r="AO51" s="77"/>
      <c r="AP51" s="76"/>
      <c r="AQ51" s="77"/>
      <c r="AR51" s="76"/>
      <c r="AS51" s="77"/>
      <c r="AT51" s="76"/>
      <c r="AU51" s="77"/>
      <c r="AV51" s="76"/>
      <c r="AW51" s="77"/>
      <c r="AX51" s="76"/>
      <c r="AY51" s="77"/>
      <c r="AZ51" s="76"/>
      <c r="BA51" s="77"/>
      <c r="BB51" s="76"/>
      <c r="BC51" s="77"/>
      <c r="BD51" s="76"/>
      <c r="BE51" s="77"/>
      <c r="BF51" s="76"/>
      <c r="BG51" s="77"/>
      <c r="BH51" s="76"/>
      <c r="BI51" s="77"/>
      <c r="BJ51" s="76"/>
      <c r="BK51" s="77"/>
      <c r="BL51" s="76"/>
      <c r="BM51" s="77"/>
      <c r="BN51" s="76"/>
      <c r="BO51" s="77"/>
      <c r="BP51" s="76"/>
      <c r="BQ51" s="77"/>
      <c r="BR51" s="76"/>
      <c r="BS51" s="77"/>
      <c r="BT51" s="76"/>
      <c r="BU51" s="77"/>
      <c r="BV51" s="76"/>
      <c r="BW51" s="77"/>
      <c r="BX51" s="76"/>
      <c r="BY51" s="77"/>
      <c r="BZ51" s="76"/>
      <c r="CA51" s="77"/>
      <c r="CB51" s="76"/>
      <c r="CC51" s="77"/>
      <c r="CD51" s="76"/>
      <c r="CE51" s="77"/>
      <c r="CF51" s="76"/>
      <c r="CG51" s="77"/>
      <c r="CH51" s="76"/>
      <c r="CI51" s="77"/>
      <c r="CJ51" s="76"/>
      <c r="CK51" s="77"/>
      <c r="CL51" s="76"/>
      <c r="CM51" s="77"/>
      <c r="CN51" s="76"/>
      <c r="CO51" s="77"/>
      <c r="CP51" s="76"/>
      <c r="CQ51" s="77"/>
      <c r="CR51" s="76"/>
      <c r="CS51" s="77"/>
      <c r="CT51" s="76"/>
      <c r="CU51" s="77"/>
      <c r="CV51" s="76"/>
      <c r="CW51" s="77"/>
      <c r="CX51" s="76"/>
      <c r="CY51" s="77"/>
      <c r="CZ51" s="76"/>
      <c r="DA51" s="77"/>
      <c r="DB51" s="76"/>
      <c r="DC51" s="77"/>
      <c r="DD51" s="76"/>
      <c r="DE51" s="77"/>
      <c r="DF51" s="76"/>
      <c r="DG51" s="77"/>
      <c r="DH51" s="76"/>
      <c r="DI51" s="77"/>
      <c r="DJ51" s="76"/>
      <c r="DK51" s="77"/>
      <c r="DL51" s="76"/>
      <c r="DM51" s="77"/>
      <c r="DN51" s="76"/>
      <c r="DO51" s="77"/>
      <c r="DP51" s="76"/>
      <c r="DQ51" s="77"/>
      <c r="DR51" s="76"/>
      <c r="DS51" s="77"/>
      <c r="DT51" s="76"/>
      <c r="DU51" s="77"/>
      <c r="DV51" s="76"/>
      <c r="DW51" s="77"/>
      <c r="DX51" s="76"/>
      <c r="DY51" s="77"/>
      <c r="DZ51" s="76"/>
      <c r="EA51" s="77"/>
      <c r="EB51" s="76"/>
      <c r="EC51" s="77"/>
      <c r="ED51" s="76"/>
      <c r="EE51" s="77"/>
      <c r="EF51" s="76"/>
      <c r="EG51" s="77"/>
      <c r="EH51" s="76"/>
      <c r="EI51" s="77"/>
    </row>
    <row r="52" spans="4:139" x14ac:dyDescent="0.25">
      <c r="D52" s="24"/>
      <c r="E52" s="24"/>
      <c r="F52" s="27"/>
      <c r="G52" s="27"/>
      <c r="K52" s="38">
        <f t="shared" si="3"/>
        <v>39</v>
      </c>
      <c r="L52" s="29">
        <v>15000</v>
      </c>
      <c r="M52" s="261">
        <f t="shared" si="4"/>
        <v>1</v>
      </c>
      <c r="N52" s="29">
        <v>15000</v>
      </c>
      <c r="O52" s="261">
        <f t="shared" si="5"/>
        <v>0.82558139534883723</v>
      </c>
      <c r="P52" s="29">
        <v>15000</v>
      </c>
      <c r="Q52" s="261">
        <f t="shared" si="6"/>
        <v>0.82558139534883723</v>
      </c>
      <c r="R52" s="29">
        <v>15000</v>
      </c>
      <c r="S52" s="261">
        <v>0.86717602115780201</v>
      </c>
      <c r="T52" s="29">
        <v>15000</v>
      </c>
      <c r="U52" s="261">
        <v>0.86717602115780201</v>
      </c>
      <c r="V52" s="29">
        <v>15000</v>
      </c>
      <c r="W52" s="261">
        <f t="shared" si="2"/>
        <v>0.86917562724014341</v>
      </c>
      <c r="X52" s="76"/>
      <c r="Y52" s="77"/>
      <c r="Z52" s="76"/>
      <c r="AA52" s="77"/>
      <c r="AB52" s="76"/>
      <c r="AC52" s="77"/>
      <c r="AD52" s="76"/>
      <c r="AE52" s="77"/>
      <c r="AF52" s="76"/>
      <c r="AG52" s="77"/>
      <c r="AH52" s="76"/>
      <c r="AI52" s="77"/>
      <c r="AJ52" s="76"/>
      <c r="AK52" s="77"/>
      <c r="AL52" s="76"/>
      <c r="AM52" s="77"/>
      <c r="AN52" s="76"/>
      <c r="AO52" s="77"/>
      <c r="AP52" s="76"/>
      <c r="AQ52" s="77"/>
      <c r="AR52" s="76"/>
      <c r="AS52" s="77"/>
      <c r="AT52" s="76"/>
      <c r="AU52" s="77"/>
      <c r="AV52" s="76"/>
      <c r="AW52" s="77"/>
      <c r="AX52" s="76"/>
      <c r="AY52" s="77"/>
      <c r="AZ52" s="76"/>
      <c r="BA52" s="77"/>
      <c r="BB52" s="76"/>
      <c r="BC52" s="77"/>
      <c r="BD52" s="76"/>
      <c r="BE52" s="77"/>
      <c r="BF52" s="76"/>
      <c r="BG52" s="77"/>
      <c r="BH52" s="76"/>
      <c r="BI52" s="77"/>
      <c r="BJ52" s="76"/>
      <c r="BK52" s="77"/>
      <c r="BL52" s="76"/>
      <c r="BM52" s="77"/>
      <c r="BN52" s="76"/>
      <c r="BO52" s="77"/>
      <c r="BP52" s="76"/>
      <c r="BQ52" s="77"/>
      <c r="BR52" s="76"/>
      <c r="BS52" s="77"/>
      <c r="BT52" s="76"/>
      <c r="BU52" s="77"/>
      <c r="BV52" s="76"/>
      <c r="BW52" s="77"/>
      <c r="BX52" s="76"/>
      <c r="BY52" s="77"/>
      <c r="BZ52" s="76"/>
      <c r="CA52" s="77"/>
      <c r="CB52" s="76"/>
      <c r="CC52" s="77"/>
      <c r="CD52" s="76"/>
      <c r="CE52" s="77"/>
      <c r="CF52" s="76"/>
      <c r="CG52" s="77"/>
      <c r="CH52" s="76"/>
      <c r="CI52" s="77"/>
      <c r="CJ52" s="76"/>
      <c r="CK52" s="77"/>
      <c r="CL52" s="76"/>
      <c r="CM52" s="77"/>
      <c r="CN52" s="76"/>
      <c r="CO52" s="77"/>
      <c r="CP52" s="76"/>
      <c r="CQ52" s="77"/>
      <c r="CR52" s="76"/>
      <c r="CS52" s="77"/>
      <c r="CT52" s="76"/>
      <c r="CU52" s="77"/>
      <c r="CV52" s="76"/>
      <c r="CW52" s="77"/>
      <c r="CX52" s="76"/>
      <c r="CY52" s="77"/>
      <c r="CZ52" s="76"/>
      <c r="DA52" s="77"/>
      <c r="DB52" s="76"/>
      <c r="DC52" s="77"/>
      <c r="DD52" s="76"/>
      <c r="DE52" s="77"/>
      <c r="DF52" s="76"/>
      <c r="DG52" s="77"/>
      <c r="DH52" s="76"/>
      <c r="DI52" s="77"/>
      <c r="DJ52" s="76"/>
      <c r="DK52" s="77"/>
      <c r="DL52" s="76"/>
      <c r="DM52" s="77"/>
      <c r="DN52" s="76"/>
      <c r="DO52" s="77"/>
      <c r="DP52" s="76"/>
      <c r="DQ52" s="77"/>
      <c r="DR52" s="76"/>
      <c r="DS52" s="77"/>
      <c r="DT52" s="76"/>
      <c r="DU52" s="77"/>
      <c r="DV52" s="76"/>
      <c r="DW52" s="77"/>
      <c r="DX52" s="76"/>
      <c r="DY52" s="77"/>
      <c r="DZ52" s="76"/>
      <c r="EA52" s="77"/>
      <c r="EB52" s="76"/>
      <c r="EC52" s="77"/>
      <c r="ED52" s="76"/>
      <c r="EE52" s="77"/>
      <c r="EF52" s="76"/>
      <c r="EG52" s="77"/>
      <c r="EH52" s="76"/>
      <c r="EI52" s="77"/>
    </row>
    <row r="53" spans="4:139" x14ac:dyDescent="0.25">
      <c r="D53" s="24"/>
      <c r="E53" s="24"/>
      <c r="F53" s="27"/>
      <c r="G53" s="27"/>
      <c r="K53" s="38">
        <f t="shared" si="3"/>
        <v>40</v>
      </c>
      <c r="L53" s="29">
        <v>15500</v>
      </c>
      <c r="M53" s="261">
        <f t="shared" si="4"/>
        <v>1</v>
      </c>
      <c r="N53" s="29">
        <v>15500</v>
      </c>
      <c r="O53" s="261">
        <f t="shared" si="5"/>
        <v>0.82558139534883723</v>
      </c>
      <c r="P53" s="29">
        <v>15500</v>
      </c>
      <c r="Q53" s="261">
        <f t="shared" si="6"/>
        <v>0.82558139534883723</v>
      </c>
      <c r="R53" s="29">
        <v>15500</v>
      </c>
      <c r="S53" s="261">
        <v>0.86717602115780201</v>
      </c>
      <c r="T53" s="29">
        <v>15500</v>
      </c>
      <c r="U53" s="261">
        <v>0.86717602115780201</v>
      </c>
      <c r="V53" s="29">
        <v>15500</v>
      </c>
      <c r="W53" s="261">
        <f t="shared" si="2"/>
        <v>0.86917562724014341</v>
      </c>
      <c r="X53" s="76"/>
      <c r="Y53" s="77"/>
      <c r="Z53" s="76"/>
      <c r="AA53" s="77"/>
      <c r="AB53" s="76"/>
      <c r="AC53" s="77"/>
      <c r="AD53" s="76"/>
      <c r="AE53" s="77"/>
      <c r="AF53" s="76"/>
      <c r="AG53" s="77"/>
      <c r="AH53" s="76"/>
      <c r="AI53" s="77"/>
      <c r="AJ53" s="76"/>
      <c r="AK53" s="77"/>
      <c r="AL53" s="76"/>
      <c r="AM53" s="77"/>
      <c r="AN53" s="76"/>
      <c r="AO53" s="77"/>
      <c r="AP53" s="76"/>
      <c r="AQ53" s="77"/>
      <c r="AR53" s="76"/>
      <c r="AS53" s="77"/>
      <c r="AT53" s="76"/>
      <c r="AU53" s="77"/>
      <c r="AV53" s="76"/>
      <c r="AW53" s="77"/>
      <c r="AX53" s="76"/>
      <c r="AY53" s="77"/>
      <c r="AZ53" s="76"/>
      <c r="BA53" s="77"/>
      <c r="BB53" s="76"/>
      <c r="BC53" s="77"/>
      <c r="BD53" s="76"/>
      <c r="BE53" s="77"/>
      <c r="BF53" s="76"/>
      <c r="BG53" s="77"/>
      <c r="BH53" s="76"/>
      <c r="BI53" s="77"/>
      <c r="BJ53" s="76"/>
      <c r="BK53" s="77"/>
      <c r="BL53" s="76"/>
      <c r="BM53" s="77"/>
      <c r="BN53" s="76"/>
      <c r="BO53" s="77"/>
      <c r="BP53" s="76"/>
      <c r="BQ53" s="77"/>
      <c r="BR53" s="76"/>
      <c r="BS53" s="77"/>
      <c r="BT53" s="76"/>
      <c r="BU53" s="77"/>
      <c r="BV53" s="76"/>
      <c r="BW53" s="77"/>
      <c r="BX53" s="76"/>
      <c r="BY53" s="77"/>
      <c r="BZ53" s="76"/>
      <c r="CA53" s="77"/>
      <c r="CB53" s="76"/>
      <c r="CC53" s="77"/>
      <c r="CD53" s="76"/>
      <c r="CE53" s="77"/>
      <c r="CF53" s="76"/>
      <c r="CG53" s="77"/>
      <c r="CH53" s="76"/>
      <c r="CI53" s="77"/>
      <c r="CJ53" s="76"/>
      <c r="CK53" s="77"/>
      <c r="CL53" s="76"/>
      <c r="CM53" s="77"/>
      <c r="CN53" s="76"/>
      <c r="CO53" s="77"/>
      <c r="CP53" s="76"/>
      <c r="CQ53" s="77"/>
      <c r="CR53" s="76"/>
      <c r="CS53" s="77"/>
      <c r="CT53" s="76"/>
      <c r="CU53" s="77"/>
      <c r="CV53" s="76"/>
      <c r="CW53" s="77"/>
      <c r="CX53" s="76"/>
      <c r="CY53" s="77"/>
      <c r="CZ53" s="76"/>
      <c r="DA53" s="77"/>
      <c r="DB53" s="76"/>
      <c r="DC53" s="77"/>
      <c r="DD53" s="76"/>
      <c r="DE53" s="77"/>
      <c r="DF53" s="76"/>
      <c r="DG53" s="77"/>
      <c r="DH53" s="76"/>
      <c r="DI53" s="77"/>
      <c r="DJ53" s="76"/>
      <c r="DK53" s="77"/>
      <c r="DL53" s="76"/>
      <c r="DM53" s="77"/>
      <c r="DN53" s="76"/>
      <c r="DO53" s="77"/>
      <c r="DP53" s="76"/>
      <c r="DQ53" s="77"/>
      <c r="DR53" s="76"/>
      <c r="DS53" s="77"/>
      <c r="DT53" s="76"/>
      <c r="DU53" s="77"/>
      <c r="DV53" s="76"/>
      <c r="DW53" s="77"/>
      <c r="DX53" s="76"/>
      <c r="DY53" s="77"/>
      <c r="DZ53" s="76"/>
      <c r="EA53" s="77"/>
      <c r="EB53" s="76"/>
      <c r="EC53" s="77"/>
      <c r="ED53" s="76"/>
      <c r="EE53" s="77"/>
      <c r="EF53" s="76"/>
      <c r="EG53" s="77"/>
      <c r="EH53" s="76"/>
      <c r="EI53" s="77"/>
    </row>
    <row r="54" spans="4:139" x14ac:dyDescent="0.25">
      <c r="D54" s="24"/>
      <c r="E54" s="24"/>
      <c r="F54" s="27"/>
      <c r="G54" s="27"/>
      <c r="K54" s="38">
        <f t="shared" si="3"/>
        <v>41</v>
      </c>
      <c r="L54" s="29">
        <v>16000</v>
      </c>
      <c r="M54" s="261">
        <f t="shared" si="4"/>
        <v>1</v>
      </c>
      <c r="N54" s="29">
        <v>16000</v>
      </c>
      <c r="O54" s="261">
        <f t="shared" si="5"/>
        <v>0.82558139534883723</v>
      </c>
      <c r="P54" s="29">
        <v>16000</v>
      </c>
      <c r="Q54" s="261">
        <f t="shared" si="6"/>
        <v>0.82558139534883723</v>
      </c>
      <c r="R54" s="29">
        <v>16000</v>
      </c>
      <c r="S54" s="261">
        <v>0.86717602115780201</v>
      </c>
      <c r="T54" s="29">
        <v>16000</v>
      </c>
      <c r="U54" s="261">
        <v>0.86717602115780201</v>
      </c>
      <c r="V54" s="29">
        <v>16000</v>
      </c>
      <c r="W54" s="261">
        <f t="shared" si="2"/>
        <v>0.86917562724014341</v>
      </c>
      <c r="X54" s="76"/>
      <c r="Y54" s="77"/>
      <c r="Z54" s="76"/>
      <c r="AA54" s="77"/>
      <c r="AB54" s="76"/>
      <c r="AC54" s="77"/>
      <c r="AD54" s="76"/>
      <c r="AE54" s="77"/>
      <c r="AF54" s="76"/>
      <c r="AG54" s="77"/>
      <c r="AH54" s="76"/>
      <c r="AI54" s="77"/>
      <c r="AJ54" s="76"/>
      <c r="AK54" s="77"/>
      <c r="AL54" s="76"/>
      <c r="AM54" s="77"/>
      <c r="AN54" s="76"/>
      <c r="AO54" s="77"/>
      <c r="AP54" s="76"/>
      <c r="AQ54" s="77"/>
      <c r="AR54" s="76"/>
      <c r="AS54" s="77"/>
      <c r="AT54" s="76"/>
      <c r="AU54" s="77"/>
      <c r="AV54" s="76"/>
      <c r="AW54" s="77"/>
      <c r="AX54" s="76"/>
      <c r="AY54" s="77"/>
      <c r="AZ54" s="76"/>
      <c r="BA54" s="77"/>
      <c r="BB54" s="76"/>
      <c r="BC54" s="77"/>
      <c r="BD54" s="76"/>
      <c r="BE54" s="77"/>
      <c r="BF54" s="76"/>
      <c r="BG54" s="77"/>
      <c r="BH54" s="76"/>
      <c r="BI54" s="77"/>
      <c r="BJ54" s="76"/>
      <c r="BK54" s="77"/>
      <c r="BL54" s="76"/>
      <c r="BM54" s="77"/>
      <c r="BN54" s="76"/>
      <c r="BO54" s="77"/>
      <c r="BP54" s="76"/>
      <c r="BQ54" s="77"/>
      <c r="BR54" s="76"/>
      <c r="BS54" s="77"/>
      <c r="BT54" s="76"/>
      <c r="BU54" s="77"/>
      <c r="BV54" s="76"/>
      <c r="BW54" s="77"/>
      <c r="BX54" s="76"/>
      <c r="BY54" s="77"/>
      <c r="BZ54" s="76"/>
      <c r="CA54" s="77"/>
      <c r="CB54" s="76"/>
      <c r="CC54" s="77"/>
      <c r="CD54" s="76"/>
      <c r="CE54" s="77"/>
      <c r="CF54" s="76"/>
      <c r="CG54" s="77"/>
      <c r="CH54" s="76"/>
      <c r="CI54" s="77"/>
      <c r="CJ54" s="76"/>
      <c r="CK54" s="77"/>
      <c r="CL54" s="76"/>
      <c r="CM54" s="77"/>
      <c r="CN54" s="76"/>
      <c r="CO54" s="77"/>
      <c r="CP54" s="76"/>
      <c r="CQ54" s="77"/>
      <c r="CR54" s="76"/>
      <c r="CS54" s="77"/>
      <c r="CT54" s="76"/>
      <c r="CU54" s="77"/>
      <c r="CV54" s="76"/>
      <c r="CW54" s="77"/>
      <c r="CX54" s="76"/>
      <c r="CY54" s="77"/>
      <c r="CZ54" s="76"/>
      <c r="DA54" s="77"/>
      <c r="DB54" s="76"/>
      <c r="DC54" s="77"/>
      <c r="DD54" s="76"/>
      <c r="DE54" s="77"/>
      <c r="DF54" s="76"/>
      <c r="DG54" s="77"/>
      <c r="DH54" s="76"/>
      <c r="DI54" s="77"/>
      <c r="DJ54" s="76"/>
      <c r="DK54" s="77"/>
      <c r="DL54" s="76"/>
      <c r="DM54" s="77"/>
      <c r="DN54" s="76"/>
      <c r="DO54" s="77"/>
      <c r="DP54" s="76"/>
      <c r="DQ54" s="77"/>
      <c r="DR54" s="76"/>
      <c r="DS54" s="77"/>
      <c r="DT54" s="76"/>
      <c r="DU54" s="77"/>
      <c r="DV54" s="76"/>
      <c r="DW54" s="77"/>
      <c r="DX54" s="76"/>
      <c r="DY54" s="77"/>
      <c r="DZ54" s="76"/>
      <c r="EA54" s="77"/>
      <c r="EB54" s="76"/>
      <c r="EC54" s="77"/>
      <c r="ED54" s="76"/>
      <c r="EE54" s="77"/>
      <c r="EF54" s="76"/>
      <c r="EG54" s="77"/>
      <c r="EH54" s="76"/>
      <c r="EI54" s="77"/>
    </row>
    <row r="55" spans="4:139" x14ac:dyDescent="0.25">
      <c r="D55" s="24"/>
      <c r="E55" s="24"/>
      <c r="F55" s="27"/>
      <c r="G55" s="27"/>
      <c r="K55" s="38">
        <f t="shared" si="3"/>
        <v>42</v>
      </c>
      <c r="L55" s="29">
        <v>16500</v>
      </c>
      <c r="M55" s="261">
        <f t="shared" si="4"/>
        <v>1</v>
      </c>
      <c r="N55" s="29">
        <v>16500</v>
      </c>
      <c r="O55" s="261">
        <f t="shared" si="5"/>
        <v>0.82558139534883723</v>
      </c>
      <c r="P55" s="29">
        <v>16500</v>
      </c>
      <c r="Q55" s="261">
        <f t="shared" si="6"/>
        <v>0.82558139534883723</v>
      </c>
      <c r="R55" s="29">
        <v>16500</v>
      </c>
      <c r="S55" s="261">
        <v>0.86717602115780201</v>
      </c>
      <c r="T55" s="29">
        <v>16500</v>
      </c>
      <c r="U55" s="261">
        <v>0.86717602115780201</v>
      </c>
      <c r="V55" s="29">
        <v>16500</v>
      </c>
      <c r="W55" s="261">
        <f t="shared" si="2"/>
        <v>0.86917562724014341</v>
      </c>
      <c r="X55" s="76"/>
      <c r="Y55" s="77"/>
      <c r="Z55" s="76"/>
      <c r="AA55" s="77"/>
      <c r="AB55" s="76"/>
      <c r="AC55" s="77"/>
      <c r="AD55" s="76"/>
      <c r="AE55" s="77"/>
      <c r="AF55" s="76"/>
      <c r="AG55" s="77"/>
      <c r="AH55" s="76"/>
      <c r="AI55" s="77"/>
      <c r="AJ55" s="76"/>
      <c r="AK55" s="77"/>
      <c r="AL55" s="76"/>
      <c r="AM55" s="77"/>
      <c r="AN55" s="76"/>
      <c r="AO55" s="77"/>
      <c r="AP55" s="76"/>
      <c r="AQ55" s="77"/>
      <c r="AR55" s="76"/>
      <c r="AS55" s="77"/>
      <c r="AT55" s="76"/>
      <c r="AU55" s="77"/>
      <c r="AV55" s="76"/>
      <c r="AW55" s="77"/>
      <c r="AX55" s="76"/>
      <c r="AY55" s="77"/>
      <c r="AZ55" s="76"/>
      <c r="BA55" s="77"/>
      <c r="BB55" s="76"/>
      <c r="BC55" s="77"/>
      <c r="BD55" s="76"/>
      <c r="BE55" s="77"/>
      <c r="BF55" s="76"/>
      <c r="BG55" s="77"/>
      <c r="BH55" s="76"/>
      <c r="BI55" s="77"/>
      <c r="BJ55" s="76"/>
      <c r="BK55" s="77"/>
      <c r="BL55" s="76"/>
      <c r="BM55" s="77"/>
      <c r="BN55" s="76"/>
      <c r="BO55" s="77"/>
      <c r="BP55" s="76"/>
      <c r="BQ55" s="77"/>
      <c r="BR55" s="76"/>
      <c r="BS55" s="77"/>
      <c r="BT55" s="76"/>
      <c r="BU55" s="77"/>
      <c r="BV55" s="76"/>
      <c r="BW55" s="77"/>
      <c r="BX55" s="76"/>
      <c r="BY55" s="77"/>
      <c r="BZ55" s="76"/>
      <c r="CA55" s="77"/>
      <c r="CB55" s="76"/>
      <c r="CC55" s="77"/>
      <c r="CD55" s="76"/>
      <c r="CE55" s="77"/>
      <c r="CF55" s="76"/>
      <c r="CG55" s="77"/>
      <c r="CH55" s="76"/>
      <c r="CI55" s="77"/>
      <c r="CJ55" s="76"/>
      <c r="CK55" s="77"/>
      <c r="CL55" s="76"/>
      <c r="CM55" s="77"/>
      <c r="CN55" s="76"/>
      <c r="CO55" s="77"/>
      <c r="CP55" s="76"/>
      <c r="CQ55" s="77"/>
      <c r="CR55" s="76"/>
      <c r="CS55" s="77"/>
      <c r="CT55" s="76"/>
      <c r="CU55" s="77"/>
      <c r="CV55" s="76"/>
      <c r="CW55" s="77"/>
      <c r="CX55" s="76"/>
      <c r="CY55" s="77"/>
      <c r="CZ55" s="76"/>
      <c r="DA55" s="77"/>
      <c r="DB55" s="76"/>
      <c r="DC55" s="77"/>
      <c r="DD55" s="76"/>
      <c r="DE55" s="77"/>
      <c r="DF55" s="76"/>
      <c r="DG55" s="77"/>
      <c r="DH55" s="76"/>
      <c r="DI55" s="77"/>
      <c r="DJ55" s="76"/>
      <c r="DK55" s="77"/>
      <c r="DL55" s="76"/>
      <c r="DM55" s="77"/>
      <c r="DN55" s="76"/>
      <c r="DO55" s="77"/>
      <c r="DP55" s="76"/>
      <c r="DQ55" s="77"/>
      <c r="DR55" s="76"/>
      <c r="DS55" s="77"/>
      <c r="DT55" s="76"/>
      <c r="DU55" s="77"/>
      <c r="DV55" s="76"/>
      <c r="DW55" s="77"/>
      <c r="DX55" s="76"/>
      <c r="DY55" s="77"/>
      <c r="DZ55" s="76"/>
      <c r="EA55" s="77"/>
      <c r="EB55" s="76"/>
      <c r="EC55" s="77"/>
      <c r="ED55" s="76"/>
      <c r="EE55" s="77"/>
      <c r="EF55" s="76"/>
      <c r="EG55" s="77"/>
      <c r="EH55" s="76"/>
      <c r="EI55" s="77"/>
    </row>
    <row r="56" spans="4:139" x14ac:dyDescent="0.25">
      <c r="D56" s="24"/>
      <c r="E56" s="24"/>
      <c r="F56" s="27"/>
      <c r="G56" s="27"/>
      <c r="K56" s="38">
        <f t="shared" si="3"/>
        <v>43</v>
      </c>
      <c r="L56" s="29">
        <v>17000</v>
      </c>
      <c r="M56" s="261">
        <f t="shared" si="4"/>
        <v>1</v>
      </c>
      <c r="N56" s="29">
        <v>17000</v>
      </c>
      <c r="O56" s="261">
        <f t="shared" si="5"/>
        <v>0.82558139534883723</v>
      </c>
      <c r="P56" s="29">
        <v>17000</v>
      </c>
      <c r="Q56" s="261">
        <f t="shared" si="6"/>
        <v>0.82558139534883723</v>
      </c>
      <c r="R56" s="29">
        <v>17000</v>
      </c>
      <c r="S56" s="261">
        <v>0.86717602115780201</v>
      </c>
      <c r="T56" s="29">
        <v>17000</v>
      </c>
      <c r="U56" s="261">
        <v>0.86717602115780201</v>
      </c>
      <c r="V56" s="29">
        <v>17000</v>
      </c>
      <c r="W56" s="261">
        <f t="shared" si="2"/>
        <v>0.86917562724014341</v>
      </c>
      <c r="X56" s="76"/>
      <c r="Y56" s="77"/>
      <c r="Z56" s="76"/>
      <c r="AA56" s="77"/>
      <c r="AB56" s="76"/>
      <c r="AC56" s="77"/>
      <c r="AD56" s="76"/>
      <c r="AE56" s="77"/>
      <c r="AF56" s="76"/>
      <c r="AG56" s="77"/>
      <c r="AH56" s="76"/>
      <c r="AI56" s="77"/>
      <c r="AJ56" s="76"/>
      <c r="AK56" s="77"/>
      <c r="AL56" s="76"/>
      <c r="AM56" s="77"/>
      <c r="AN56" s="76"/>
      <c r="AO56" s="77"/>
      <c r="AP56" s="76"/>
      <c r="AQ56" s="77"/>
      <c r="AR56" s="76"/>
      <c r="AS56" s="77"/>
      <c r="AT56" s="76"/>
      <c r="AU56" s="77"/>
      <c r="AV56" s="76"/>
      <c r="AW56" s="77"/>
      <c r="AX56" s="76"/>
      <c r="AY56" s="77"/>
      <c r="AZ56" s="76"/>
      <c r="BA56" s="77"/>
      <c r="BB56" s="76"/>
      <c r="BC56" s="77"/>
      <c r="BD56" s="76"/>
      <c r="BE56" s="77"/>
      <c r="BF56" s="76"/>
      <c r="BG56" s="77"/>
      <c r="BH56" s="76"/>
      <c r="BI56" s="77"/>
      <c r="BJ56" s="76"/>
      <c r="BK56" s="77"/>
      <c r="BL56" s="76"/>
      <c r="BM56" s="77"/>
      <c r="BN56" s="76"/>
      <c r="BO56" s="77"/>
      <c r="BP56" s="76"/>
      <c r="BQ56" s="77"/>
      <c r="BR56" s="76"/>
      <c r="BS56" s="77"/>
      <c r="BT56" s="76"/>
      <c r="BU56" s="77"/>
      <c r="BV56" s="76"/>
      <c r="BW56" s="77"/>
      <c r="BX56" s="76"/>
      <c r="BY56" s="77"/>
      <c r="BZ56" s="76"/>
      <c r="CA56" s="77"/>
      <c r="CB56" s="76"/>
      <c r="CC56" s="77"/>
      <c r="CD56" s="76"/>
      <c r="CE56" s="77"/>
      <c r="CF56" s="76"/>
      <c r="CG56" s="77"/>
      <c r="CH56" s="76"/>
      <c r="CI56" s="77"/>
      <c r="CJ56" s="76"/>
      <c r="CK56" s="77"/>
      <c r="CL56" s="76"/>
      <c r="CM56" s="77"/>
      <c r="CN56" s="76"/>
      <c r="CO56" s="77"/>
      <c r="CP56" s="76"/>
      <c r="CQ56" s="77"/>
      <c r="CR56" s="76"/>
      <c r="CS56" s="77"/>
      <c r="CT56" s="76"/>
      <c r="CU56" s="77"/>
      <c r="CV56" s="76"/>
      <c r="CW56" s="77"/>
      <c r="CX56" s="76"/>
      <c r="CY56" s="77"/>
      <c r="CZ56" s="76"/>
      <c r="DA56" s="77"/>
      <c r="DB56" s="76"/>
      <c r="DC56" s="77"/>
      <c r="DD56" s="76"/>
      <c r="DE56" s="77"/>
      <c r="DF56" s="76"/>
      <c r="DG56" s="77"/>
      <c r="DH56" s="76"/>
      <c r="DI56" s="77"/>
      <c r="DJ56" s="76"/>
      <c r="DK56" s="77"/>
      <c r="DL56" s="76"/>
      <c r="DM56" s="77"/>
      <c r="DN56" s="76"/>
      <c r="DO56" s="77"/>
      <c r="DP56" s="76"/>
      <c r="DQ56" s="77"/>
      <c r="DR56" s="76"/>
      <c r="DS56" s="77"/>
      <c r="DT56" s="76"/>
      <c r="DU56" s="77"/>
      <c r="DV56" s="76"/>
      <c r="DW56" s="77"/>
      <c r="DX56" s="76"/>
      <c r="DY56" s="77"/>
      <c r="DZ56" s="76"/>
      <c r="EA56" s="77"/>
      <c r="EB56" s="76"/>
      <c r="EC56" s="77"/>
      <c r="ED56" s="76"/>
      <c r="EE56" s="77"/>
      <c r="EF56" s="76"/>
      <c r="EG56" s="77"/>
      <c r="EH56" s="76"/>
      <c r="EI56" s="77"/>
    </row>
    <row r="57" spans="4:139" x14ac:dyDescent="0.25">
      <c r="D57" s="24"/>
      <c r="E57" s="24"/>
      <c r="F57" s="27"/>
      <c r="G57" s="27"/>
      <c r="K57" s="38">
        <f t="shared" si="3"/>
        <v>44</v>
      </c>
      <c r="L57" s="29">
        <v>17500</v>
      </c>
      <c r="M57" s="261">
        <f t="shared" si="4"/>
        <v>1</v>
      </c>
      <c r="N57" s="29">
        <v>17500</v>
      </c>
      <c r="O57" s="261">
        <f t="shared" si="5"/>
        <v>0.82558139534883723</v>
      </c>
      <c r="P57" s="29">
        <v>17500</v>
      </c>
      <c r="Q57" s="261">
        <f t="shared" si="6"/>
        <v>0.82558139534883723</v>
      </c>
      <c r="R57" s="29">
        <v>17500</v>
      </c>
      <c r="S57" s="261">
        <v>0.86717602115780201</v>
      </c>
      <c r="T57" s="29">
        <v>17500</v>
      </c>
      <c r="U57" s="261">
        <v>0.86717602115780201</v>
      </c>
      <c r="V57" s="29">
        <v>17500</v>
      </c>
      <c r="W57" s="261">
        <f t="shared" si="2"/>
        <v>0.86917562724014341</v>
      </c>
      <c r="X57" s="76"/>
      <c r="Y57" s="77"/>
      <c r="Z57" s="76"/>
      <c r="AA57" s="77"/>
      <c r="AB57" s="76"/>
      <c r="AC57" s="77"/>
      <c r="AD57" s="76"/>
      <c r="AE57" s="77"/>
      <c r="AF57" s="76"/>
      <c r="AG57" s="77"/>
      <c r="AH57" s="76"/>
      <c r="AI57" s="77"/>
      <c r="AJ57" s="76"/>
      <c r="AK57" s="77"/>
      <c r="AL57" s="76"/>
      <c r="AM57" s="77"/>
      <c r="AN57" s="76"/>
      <c r="AO57" s="77"/>
      <c r="AP57" s="76"/>
      <c r="AQ57" s="77"/>
      <c r="AR57" s="76"/>
      <c r="AS57" s="77"/>
      <c r="AT57" s="76"/>
      <c r="AU57" s="77"/>
      <c r="AV57" s="76"/>
      <c r="AW57" s="77"/>
      <c r="AX57" s="76"/>
      <c r="AY57" s="77"/>
      <c r="AZ57" s="76"/>
      <c r="BA57" s="77"/>
      <c r="BB57" s="76"/>
      <c r="BC57" s="77"/>
      <c r="BD57" s="76"/>
      <c r="BE57" s="77"/>
      <c r="BF57" s="76"/>
      <c r="BG57" s="77"/>
      <c r="BH57" s="76"/>
      <c r="BI57" s="77"/>
      <c r="BJ57" s="76"/>
      <c r="BK57" s="77"/>
      <c r="BL57" s="76"/>
      <c r="BM57" s="77"/>
      <c r="BN57" s="76"/>
      <c r="BO57" s="77"/>
      <c r="BP57" s="76"/>
      <c r="BQ57" s="77"/>
      <c r="BR57" s="76"/>
      <c r="BS57" s="77"/>
      <c r="BT57" s="76"/>
      <c r="BU57" s="77"/>
      <c r="BV57" s="76"/>
      <c r="BW57" s="77"/>
      <c r="BX57" s="76"/>
      <c r="BY57" s="77"/>
      <c r="BZ57" s="76"/>
      <c r="CA57" s="77"/>
      <c r="CB57" s="76"/>
      <c r="CC57" s="77"/>
      <c r="CD57" s="76"/>
      <c r="CE57" s="77"/>
      <c r="CF57" s="76"/>
      <c r="CG57" s="77"/>
      <c r="CH57" s="76"/>
      <c r="CI57" s="77"/>
      <c r="CJ57" s="76"/>
      <c r="CK57" s="77"/>
      <c r="CL57" s="76"/>
      <c r="CM57" s="77"/>
      <c r="CN57" s="76"/>
      <c r="CO57" s="77"/>
      <c r="CP57" s="76"/>
      <c r="CQ57" s="77"/>
      <c r="CR57" s="76"/>
      <c r="CS57" s="77"/>
      <c r="CT57" s="76"/>
      <c r="CU57" s="77"/>
      <c r="CV57" s="76"/>
      <c r="CW57" s="77"/>
      <c r="CX57" s="76"/>
      <c r="CY57" s="77"/>
      <c r="CZ57" s="76"/>
      <c r="DA57" s="77"/>
      <c r="DB57" s="76"/>
      <c r="DC57" s="77"/>
      <c r="DD57" s="76"/>
      <c r="DE57" s="77"/>
      <c r="DF57" s="76"/>
      <c r="DG57" s="77"/>
      <c r="DH57" s="76"/>
      <c r="DI57" s="77"/>
      <c r="DJ57" s="76"/>
      <c r="DK57" s="77"/>
      <c r="DL57" s="76"/>
      <c r="DM57" s="77"/>
      <c r="DN57" s="76"/>
      <c r="DO57" s="77"/>
      <c r="DP57" s="76"/>
      <c r="DQ57" s="77"/>
      <c r="DR57" s="76"/>
      <c r="DS57" s="77"/>
      <c r="DT57" s="76"/>
      <c r="DU57" s="77"/>
      <c r="DV57" s="76"/>
      <c r="DW57" s="77"/>
      <c r="DX57" s="76"/>
      <c r="DY57" s="77"/>
      <c r="DZ57" s="76"/>
      <c r="EA57" s="77"/>
      <c r="EB57" s="76"/>
      <c r="EC57" s="77"/>
      <c r="ED57" s="76"/>
      <c r="EE57" s="77"/>
      <c r="EF57" s="76"/>
      <c r="EG57" s="77"/>
      <c r="EH57" s="76"/>
      <c r="EI57" s="77"/>
    </row>
    <row r="58" spans="4:139" x14ac:dyDescent="0.25">
      <c r="D58" s="24"/>
      <c r="E58" s="24"/>
      <c r="F58" s="27"/>
      <c r="G58" s="27"/>
      <c r="K58" s="38">
        <f t="shared" si="3"/>
        <v>45</v>
      </c>
      <c r="L58" s="29">
        <v>18000</v>
      </c>
      <c r="M58" s="261">
        <f t="shared" si="4"/>
        <v>1</v>
      </c>
      <c r="N58" s="29">
        <v>18000</v>
      </c>
      <c r="O58" s="261">
        <f t="shared" si="5"/>
        <v>0.82558139534883723</v>
      </c>
      <c r="P58" s="29">
        <v>18000</v>
      </c>
      <c r="Q58" s="261">
        <f t="shared" si="6"/>
        <v>0.82558139534883723</v>
      </c>
      <c r="R58" s="29">
        <v>18000</v>
      </c>
      <c r="S58" s="261">
        <v>0.86717602115780201</v>
      </c>
      <c r="T58" s="29">
        <v>18000</v>
      </c>
      <c r="U58" s="261">
        <v>0.86717602115780201</v>
      </c>
      <c r="V58" s="29">
        <v>18000</v>
      </c>
      <c r="W58" s="261">
        <f t="shared" si="2"/>
        <v>0.86917562724014341</v>
      </c>
      <c r="X58" s="76"/>
      <c r="Y58" s="77"/>
      <c r="Z58" s="76"/>
      <c r="AA58" s="77"/>
      <c r="AB58" s="76"/>
      <c r="AC58" s="77"/>
      <c r="AD58" s="76"/>
      <c r="AE58" s="77"/>
      <c r="AF58" s="76"/>
      <c r="AG58" s="77"/>
      <c r="AH58" s="76"/>
      <c r="AI58" s="77"/>
      <c r="AJ58" s="76"/>
      <c r="AK58" s="77"/>
      <c r="AL58" s="76"/>
      <c r="AM58" s="77"/>
      <c r="AN58" s="76"/>
      <c r="AO58" s="77"/>
      <c r="AP58" s="76"/>
      <c r="AQ58" s="77"/>
      <c r="AR58" s="76"/>
      <c r="AS58" s="77"/>
      <c r="AT58" s="76"/>
      <c r="AU58" s="77"/>
      <c r="AV58" s="76"/>
      <c r="AW58" s="77"/>
      <c r="AX58" s="76"/>
      <c r="AY58" s="77"/>
      <c r="AZ58" s="76"/>
      <c r="BA58" s="77"/>
      <c r="BB58" s="76"/>
      <c r="BC58" s="77"/>
      <c r="BD58" s="76"/>
      <c r="BE58" s="77"/>
      <c r="BF58" s="76"/>
      <c r="BG58" s="77"/>
      <c r="BH58" s="76"/>
      <c r="BI58" s="77"/>
      <c r="BJ58" s="76"/>
      <c r="BK58" s="77"/>
      <c r="BL58" s="76"/>
      <c r="BM58" s="77"/>
      <c r="BN58" s="76"/>
      <c r="BO58" s="77"/>
      <c r="BP58" s="76"/>
      <c r="BQ58" s="77"/>
      <c r="BR58" s="76"/>
      <c r="BS58" s="77"/>
      <c r="BT58" s="76"/>
      <c r="BU58" s="77"/>
      <c r="BV58" s="76"/>
      <c r="BW58" s="77"/>
      <c r="BX58" s="76"/>
      <c r="BY58" s="77"/>
      <c r="BZ58" s="76"/>
      <c r="CA58" s="77"/>
      <c r="CB58" s="76"/>
      <c r="CC58" s="77"/>
      <c r="CD58" s="76"/>
      <c r="CE58" s="77"/>
      <c r="CF58" s="76"/>
      <c r="CG58" s="77"/>
      <c r="CH58" s="76"/>
      <c r="CI58" s="77"/>
      <c r="CJ58" s="76"/>
      <c r="CK58" s="77"/>
      <c r="CL58" s="76"/>
      <c r="CM58" s="77"/>
      <c r="CN58" s="76"/>
      <c r="CO58" s="77"/>
      <c r="CP58" s="76"/>
      <c r="CQ58" s="77"/>
      <c r="CR58" s="76"/>
      <c r="CS58" s="77"/>
      <c r="CT58" s="76"/>
      <c r="CU58" s="77"/>
      <c r="CV58" s="76"/>
      <c r="CW58" s="77"/>
      <c r="CX58" s="76"/>
      <c r="CY58" s="77"/>
      <c r="CZ58" s="76"/>
      <c r="DA58" s="77"/>
      <c r="DB58" s="76"/>
      <c r="DC58" s="77"/>
      <c r="DD58" s="76"/>
      <c r="DE58" s="77"/>
      <c r="DF58" s="76"/>
      <c r="DG58" s="77"/>
      <c r="DH58" s="76"/>
      <c r="DI58" s="77"/>
      <c r="DJ58" s="76"/>
      <c r="DK58" s="77"/>
      <c r="DL58" s="76"/>
      <c r="DM58" s="77"/>
      <c r="DN58" s="76"/>
      <c r="DO58" s="77"/>
      <c r="DP58" s="76"/>
      <c r="DQ58" s="77"/>
      <c r="DR58" s="76"/>
      <c r="DS58" s="77"/>
      <c r="DT58" s="76"/>
      <c r="DU58" s="77"/>
      <c r="DV58" s="76"/>
      <c r="DW58" s="77"/>
      <c r="DX58" s="76"/>
      <c r="DY58" s="77"/>
      <c r="DZ58" s="76"/>
      <c r="EA58" s="77"/>
      <c r="EB58" s="76"/>
      <c r="EC58" s="77"/>
      <c r="ED58" s="76"/>
      <c r="EE58" s="77"/>
      <c r="EF58" s="76"/>
      <c r="EG58" s="77"/>
      <c r="EH58" s="76"/>
      <c r="EI58" s="77"/>
    </row>
    <row r="59" spans="4:139" x14ac:dyDescent="0.25">
      <c r="D59" s="24"/>
      <c r="E59" s="24"/>
      <c r="F59" s="27"/>
      <c r="G59" s="27"/>
      <c r="K59" s="38">
        <f t="shared" si="3"/>
        <v>46</v>
      </c>
      <c r="L59" s="29">
        <v>18500</v>
      </c>
      <c r="M59" s="261">
        <f t="shared" si="4"/>
        <v>1</v>
      </c>
      <c r="N59" s="29">
        <v>18500</v>
      </c>
      <c r="O59" s="261">
        <f t="shared" si="5"/>
        <v>0.82558139534883723</v>
      </c>
      <c r="P59" s="29">
        <v>18500</v>
      </c>
      <c r="Q59" s="261">
        <f t="shared" si="6"/>
        <v>0.82558139534883723</v>
      </c>
      <c r="R59" s="29">
        <v>18500</v>
      </c>
      <c r="S59" s="261">
        <v>0.86717602115780201</v>
      </c>
      <c r="T59" s="29">
        <v>18500</v>
      </c>
      <c r="U59" s="261">
        <v>0.86717602115780201</v>
      </c>
      <c r="V59" s="29">
        <v>18500</v>
      </c>
      <c r="W59" s="261">
        <f t="shared" si="2"/>
        <v>0.86917562724014341</v>
      </c>
      <c r="X59" s="76"/>
      <c r="Y59" s="77"/>
      <c r="Z59" s="76"/>
      <c r="AA59" s="77"/>
      <c r="AB59" s="76"/>
      <c r="AC59" s="77"/>
      <c r="AD59" s="76"/>
      <c r="AE59" s="77"/>
      <c r="AF59" s="76"/>
      <c r="AG59" s="77"/>
      <c r="AH59" s="76"/>
      <c r="AI59" s="77"/>
      <c r="AJ59" s="76"/>
      <c r="AK59" s="77"/>
      <c r="AL59" s="76"/>
      <c r="AM59" s="77"/>
      <c r="AN59" s="76"/>
      <c r="AO59" s="77"/>
      <c r="AP59" s="76"/>
      <c r="AQ59" s="77"/>
      <c r="AR59" s="76"/>
      <c r="AS59" s="77"/>
      <c r="AT59" s="76"/>
      <c r="AU59" s="77"/>
      <c r="AV59" s="76"/>
      <c r="AW59" s="77"/>
      <c r="AX59" s="76"/>
      <c r="AY59" s="77"/>
      <c r="AZ59" s="76"/>
      <c r="BA59" s="77"/>
      <c r="BB59" s="76"/>
      <c r="BC59" s="77"/>
      <c r="BD59" s="76"/>
      <c r="BE59" s="77"/>
      <c r="BF59" s="76"/>
      <c r="BG59" s="77"/>
      <c r="BH59" s="76"/>
      <c r="BI59" s="77"/>
      <c r="BJ59" s="76"/>
      <c r="BK59" s="77"/>
      <c r="BL59" s="76"/>
      <c r="BM59" s="77"/>
      <c r="BN59" s="76"/>
      <c r="BO59" s="77"/>
      <c r="BP59" s="76"/>
      <c r="BQ59" s="77"/>
      <c r="BR59" s="76"/>
      <c r="BS59" s="77"/>
      <c r="BT59" s="76"/>
      <c r="BU59" s="77"/>
      <c r="BV59" s="76"/>
      <c r="BW59" s="77"/>
      <c r="BX59" s="76"/>
      <c r="BY59" s="77"/>
      <c r="BZ59" s="76"/>
      <c r="CA59" s="77"/>
      <c r="CB59" s="76"/>
      <c r="CC59" s="77"/>
      <c r="CD59" s="76"/>
      <c r="CE59" s="77"/>
      <c r="CF59" s="76"/>
      <c r="CG59" s="77"/>
      <c r="CH59" s="76"/>
      <c r="CI59" s="77"/>
      <c r="CJ59" s="76"/>
      <c r="CK59" s="77"/>
      <c r="CL59" s="76"/>
      <c r="CM59" s="77"/>
      <c r="CN59" s="76"/>
      <c r="CO59" s="77"/>
      <c r="CP59" s="76"/>
      <c r="CQ59" s="77"/>
      <c r="CR59" s="76"/>
      <c r="CS59" s="77"/>
      <c r="CT59" s="76"/>
      <c r="CU59" s="77"/>
      <c r="CV59" s="76"/>
      <c r="CW59" s="77"/>
      <c r="CX59" s="76"/>
      <c r="CY59" s="77"/>
      <c r="CZ59" s="76"/>
      <c r="DA59" s="77"/>
      <c r="DB59" s="76"/>
      <c r="DC59" s="77"/>
      <c r="DD59" s="76"/>
      <c r="DE59" s="77"/>
      <c r="DF59" s="76"/>
      <c r="DG59" s="77"/>
      <c r="DH59" s="76"/>
      <c r="DI59" s="77"/>
      <c r="DJ59" s="76"/>
      <c r="DK59" s="77"/>
      <c r="DL59" s="76"/>
      <c r="DM59" s="77"/>
      <c r="DN59" s="76"/>
      <c r="DO59" s="77"/>
      <c r="DP59" s="76"/>
      <c r="DQ59" s="77"/>
      <c r="DR59" s="76"/>
      <c r="DS59" s="77"/>
      <c r="DT59" s="76"/>
      <c r="DU59" s="77"/>
      <c r="DV59" s="76"/>
      <c r="DW59" s="77"/>
      <c r="DX59" s="76"/>
      <c r="DY59" s="77"/>
      <c r="DZ59" s="76"/>
      <c r="EA59" s="77"/>
      <c r="EB59" s="76"/>
      <c r="EC59" s="77"/>
      <c r="ED59" s="76"/>
      <c r="EE59" s="77"/>
      <c r="EF59" s="76"/>
      <c r="EG59" s="77"/>
      <c r="EH59" s="76"/>
      <c r="EI59" s="77"/>
    </row>
    <row r="60" spans="4:139" x14ac:dyDescent="0.25">
      <c r="D60" s="24"/>
      <c r="E60" s="24"/>
      <c r="F60" s="27"/>
      <c r="G60" s="27"/>
      <c r="K60" s="38">
        <f t="shared" si="3"/>
        <v>47</v>
      </c>
      <c r="L60" s="29">
        <v>19000</v>
      </c>
      <c r="M60" s="261">
        <f t="shared" si="4"/>
        <v>1</v>
      </c>
      <c r="N60" s="29">
        <v>19000</v>
      </c>
      <c r="O60" s="261">
        <f t="shared" si="5"/>
        <v>0.82558139534883723</v>
      </c>
      <c r="P60" s="29">
        <v>19000</v>
      </c>
      <c r="Q60" s="261">
        <f t="shared" si="6"/>
        <v>0.82558139534883723</v>
      </c>
      <c r="R60" s="29">
        <v>19000</v>
      </c>
      <c r="S60" s="261">
        <v>0.86717602115780201</v>
      </c>
      <c r="T60" s="29">
        <v>19000</v>
      </c>
      <c r="U60" s="261">
        <v>0.86717602115780201</v>
      </c>
      <c r="V60" s="29">
        <v>19000</v>
      </c>
      <c r="W60" s="261">
        <f t="shared" si="2"/>
        <v>0.86917562724014341</v>
      </c>
      <c r="X60" s="76"/>
      <c r="Y60" s="77"/>
      <c r="Z60" s="76"/>
      <c r="AA60" s="77"/>
      <c r="AB60" s="76"/>
      <c r="AC60" s="77"/>
      <c r="AD60" s="76"/>
      <c r="AE60" s="77"/>
      <c r="AF60" s="76"/>
      <c r="AG60" s="77"/>
      <c r="AH60" s="76"/>
      <c r="AI60" s="77"/>
      <c r="AJ60" s="76"/>
      <c r="AK60" s="77"/>
      <c r="AL60" s="76"/>
      <c r="AM60" s="77"/>
      <c r="AN60" s="76"/>
      <c r="AO60" s="77"/>
      <c r="AP60" s="76"/>
      <c r="AQ60" s="77"/>
      <c r="AR60" s="76"/>
      <c r="AS60" s="77"/>
      <c r="AT60" s="76"/>
      <c r="AU60" s="77"/>
      <c r="AV60" s="76"/>
      <c r="AW60" s="77"/>
      <c r="AX60" s="76"/>
      <c r="AY60" s="77"/>
      <c r="AZ60" s="76"/>
      <c r="BA60" s="77"/>
      <c r="BB60" s="76"/>
      <c r="BC60" s="77"/>
      <c r="BD60" s="76"/>
      <c r="BE60" s="77"/>
      <c r="BF60" s="76"/>
      <c r="BG60" s="77"/>
      <c r="BH60" s="76"/>
      <c r="BI60" s="77"/>
      <c r="BJ60" s="76"/>
      <c r="BK60" s="77"/>
      <c r="BL60" s="76"/>
      <c r="BM60" s="77"/>
      <c r="BN60" s="76"/>
      <c r="BO60" s="77"/>
      <c r="BP60" s="76"/>
      <c r="BQ60" s="77"/>
      <c r="BR60" s="76"/>
      <c r="BS60" s="77"/>
      <c r="BT60" s="76"/>
      <c r="BU60" s="77"/>
      <c r="BV60" s="76"/>
      <c r="BW60" s="77"/>
      <c r="BX60" s="76"/>
      <c r="BY60" s="77"/>
      <c r="BZ60" s="76"/>
      <c r="CA60" s="77"/>
      <c r="CB60" s="76"/>
      <c r="CC60" s="77"/>
      <c r="CD60" s="76"/>
      <c r="CE60" s="77"/>
      <c r="CF60" s="76"/>
      <c r="CG60" s="77"/>
      <c r="CH60" s="76"/>
      <c r="CI60" s="77"/>
      <c r="CJ60" s="76"/>
      <c r="CK60" s="77"/>
      <c r="CL60" s="76"/>
      <c r="CM60" s="77"/>
      <c r="CN60" s="76"/>
      <c r="CO60" s="77"/>
      <c r="CP60" s="76"/>
      <c r="CQ60" s="77"/>
      <c r="CR60" s="76"/>
      <c r="CS60" s="77"/>
      <c r="CT60" s="76"/>
      <c r="CU60" s="77"/>
      <c r="CV60" s="76"/>
      <c r="CW60" s="77"/>
      <c r="CX60" s="76"/>
      <c r="CY60" s="77"/>
      <c r="CZ60" s="76"/>
      <c r="DA60" s="77"/>
      <c r="DB60" s="76"/>
      <c r="DC60" s="77"/>
      <c r="DD60" s="76"/>
      <c r="DE60" s="77"/>
      <c r="DF60" s="76"/>
      <c r="DG60" s="77"/>
      <c r="DH60" s="76"/>
      <c r="DI60" s="77"/>
      <c r="DJ60" s="76"/>
      <c r="DK60" s="77"/>
      <c r="DL60" s="76"/>
      <c r="DM60" s="77"/>
      <c r="DN60" s="76"/>
      <c r="DO60" s="77"/>
      <c r="DP60" s="76"/>
      <c r="DQ60" s="77"/>
      <c r="DR60" s="76"/>
      <c r="DS60" s="77"/>
      <c r="DT60" s="76"/>
      <c r="DU60" s="77"/>
      <c r="DV60" s="76"/>
      <c r="DW60" s="77"/>
      <c r="DX60" s="76"/>
      <c r="DY60" s="77"/>
      <c r="DZ60" s="76"/>
      <c r="EA60" s="77"/>
      <c r="EB60" s="76"/>
      <c r="EC60" s="77"/>
      <c r="ED60" s="76"/>
      <c r="EE60" s="77"/>
      <c r="EF60" s="76"/>
      <c r="EG60" s="77"/>
      <c r="EH60" s="76"/>
      <c r="EI60" s="77"/>
    </row>
    <row r="61" spans="4:139" x14ac:dyDescent="0.25">
      <c r="D61" s="24"/>
      <c r="E61" s="24"/>
      <c r="F61" s="27"/>
      <c r="G61" s="27"/>
      <c r="K61" s="38">
        <f t="shared" si="3"/>
        <v>48</v>
      </c>
      <c r="L61" s="29">
        <v>19500</v>
      </c>
      <c r="M61" s="261">
        <f t="shared" si="4"/>
        <v>1</v>
      </c>
      <c r="N61" s="29">
        <v>19500</v>
      </c>
      <c r="O61" s="261">
        <f t="shared" si="5"/>
        <v>0.82558139534883723</v>
      </c>
      <c r="P61" s="29">
        <v>19500</v>
      </c>
      <c r="Q61" s="261">
        <f t="shared" si="6"/>
        <v>0.82558139534883723</v>
      </c>
      <c r="R61" s="29">
        <v>19500</v>
      </c>
      <c r="S61" s="261">
        <v>0.86717602115780201</v>
      </c>
      <c r="T61" s="29">
        <v>19500</v>
      </c>
      <c r="U61" s="261">
        <v>0.86717602115780201</v>
      </c>
      <c r="V61" s="29">
        <v>19500</v>
      </c>
      <c r="W61" s="261">
        <f t="shared" si="2"/>
        <v>0.86917562724014341</v>
      </c>
      <c r="X61" s="76"/>
      <c r="Y61" s="77"/>
      <c r="Z61" s="76"/>
      <c r="AA61" s="77"/>
      <c r="AB61" s="76"/>
      <c r="AC61" s="77"/>
      <c r="AD61" s="76"/>
      <c r="AE61" s="77"/>
      <c r="AF61" s="76"/>
      <c r="AG61" s="77"/>
      <c r="AH61" s="76"/>
      <c r="AI61" s="77"/>
      <c r="AJ61" s="76"/>
      <c r="AK61" s="77"/>
      <c r="AL61" s="76"/>
      <c r="AM61" s="77"/>
      <c r="AN61" s="76"/>
      <c r="AO61" s="77"/>
      <c r="AP61" s="76"/>
      <c r="AQ61" s="77"/>
      <c r="AR61" s="76"/>
      <c r="AS61" s="77"/>
      <c r="AT61" s="76"/>
      <c r="AU61" s="77"/>
      <c r="AV61" s="76"/>
      <c r="AW61" s="77"/>
      <c r="AX61" s="76"/>
      <c r="AY61" s="77"/>
      <c r="AZ61" s="76"/>
      <c r="BA61" s="77"/>
      <c r="BB61" s="76"/>
      <c r="BC61" s="77"/>
      <c r="BD61" s="76"/>
      <c r="BE61" s="77"/>
      <c r="BF61" s="76"/>
      <c r="BG61" s="77"/>
      <c r="BH61" s="76"/>
      <c r="BI61" s="77"/>
      <c r="BJ61" s="76"/>
      <c r="BK61" s="77"/>
      <c r="BL61" s="76"/>
      <c r="BM61" s="77"/>
      <c r="BN61" s="76"/>
      <c r="BO61" s="77"/>
      <c r="BP61" s="76"/>
      <c r="BQ61" s="77"/>
      <c r="BR61" s="76"/>
      <c r="BS61" s="77"/>
      <c r="BT61" s="76"/>
      <c r="BU61" s="77"/>
      <c r="BV61" s="76"/>
      <c r="BW61" s="77"/>
      <c r="BX61" s="76"/>
      <c r="BY61" s="77"/>
      <c r="BZ61" s="76"/>
      <c r="CA61" s="77"/>
      <c r="CB61" s="76"/>
      <c r="CC61" s="77"/>
      <c r="CD61" s="76"/>
      <c r="CE61" s="77"/>
      <c r="CF61" s="76"/>
      <c r="CG61" s="77"/>
      <c r="CH61" s="76"/>
      <c r="CI61" s="77"/>
      <c r="CJ61" s="76"/>
      <c r="CK61" s="77"/>
      <c r="CL61" s="76"/>
      <c r="CM61" s="77"/>
      <c r="CN61" s="76"/>
      <c r="CO61" s="77"/>
      <c r="CP61" s="76"/>
      <c r="CQ61" s="77"/>
      <c r="CR61" s="76"/>
      <c r="CS61" s="77"/>
      <c r="CT61" s="76"/>
      <c r="CU61" s="77"/>
      <c r="CV61" s="76"/>
      <c r="CW61" s="77"/>
      <c r="CX61" s="76"/>
      <c r="CY61" s="77"/>
      <c r="CZ61" s="76"/>
      <c r="DA61" s="77"/>
      <c r="DB61" s="76"/>
      <c r="DC61" s="77"/>
      <c r="DD61" s="76"/>
      <c r="DE61" s="77"/>
      <c r="DF61" s="76"/>
      <c r="DG61" s="77"/>
      <c r="DH61" s="76"/>
      <c r="DI61" s="77"/>
      <c r="DJ61" s="76"/>
      <c r="DK61" s="77"/>
      <c r="DL61" s="76"/>
      <c r="DM61" s="77"/>
      <c r="DN61" s="76"/>
      <c r="DO61" s="77"/>
      <c r="DP61" s="76"/>
      <c r="DQ61" s="77"/>
      <c r="DR61" s="76"/>
      <c r="DS61" s="77"/>
      <c r="DT61" s="76"/>
      <c r="DU61" s="77"/>
      <c r="DV61" s="76"/>
      <c r="DW61" s="77"/>
      <c r="DX61" s="76"/>
      <c r="DY61" s="77"/>
      <c r="DZ61" s="76"/>
      <c r="EA61" s="77"/>
      <c r="EB61" s="76"/>
      <c r="EC61" s="77"/>
      <c r="ED61" s="76"/>
      <c r="EE61" s="77"/>
      <c r="EF61" s="76"/>
      <c r="EG61" s="77"/>
      <c r="EH61" s="76"/>
      <c r="EI61" s="77"/>
    </row>
    <row r="62" spans="4:139" x14ac:dyDescent="0.25">
      <c r="D62" s="24"/>
      <c r="E62" s="24"/>
      <c r="F62" s="27"/>
      <c r="G62" s="27"/>
      <c r="K62" s="38">
        <f t="shared" si="3"/>
        <v>49</v>
      </c>
      <c r="L62" s="29">
        <v>20000</v>
      </c>
      <c r="M62" s="261">
        <f t="shared" si="4"/>
        <v>1</v>
      </c>
      <c r="N62" s="29">
        <v>20000</v>
      </c>
      <c r="O62" s="261">
        <f t="shared" si="5"/>
        <v>0.82558139534883723</v>
      </c>
      <c r="P62" s="29">
        <v>20000</v>
      </c>
      <c r="Q62" s="261">
        <f t="shared" si="6"/>
        <v>0.82558139534883723</v>
      </c>
      <c r="R62" s="29">
        <v>20000</v>
      </c>
      <c r="S62" s="261">
        <v>0.86717602115780201</v>
      </c>
      <c r="T62" s="29">
        <v>20000</v>
      </c>
      <c r="U62" s="261">
        <v>0.86717602115780201</v>
      </c>
      <c r="V62" s="29">
        <v>20000</v>
      </c>
      <c r="W62" s="261">
        <f t="shared" si="2"/>
        <v>0.86917562724014341</v>
      </c>
      <c r="X62" s="76"/>
      <c r="Y62" s="77"/>
      <c r="Z62" s="76"/>
      <c r="AA62" s="77"/>
      <c r="AB62" s="76"/>
      <c r="AC62" s="77"/>
      <c r="AD62" s="76"/>
      <c r="AE62" s="77"/>
      <c r="AF62" s="76"/>
      <c r="AG62" s="77"/>
      <c r="AH62" s="76"/>
      <c r="AI62" s="77"/>
      <c r="AJ62" s="76"/>
      <c r="AK62" s="77"/>
      <c r="AL62" s="76"/>
      <c r="AM62" s="77"/>
      <c r="AN62" s="76"/>
      <c r="AO62" s="77"/>
      <c r="AP62" s="76"/>
      <c r="AQ62" s="77"/>
      <c r="AR62" s="76"/>
      <c r="AS62" s="77"/>
      <c r="AT62" s="76"/>
      <c r="AU62" s="77"/>
      <c r="AV62" s="76"/>
      <c r="AW62" s="77"/>
      <c r="AX62" s="76"/>
      <c r="AY62" s="77"/>
      <c r="AZ62" s="76"/>
      <c r="BA62" s="77"/>
      <c r="BB62" s="76"/>
      <c r="BC62" s="77"/>
      <c r="BD62" s="76"/>
      <c r="BE62" s="77"/>
      <c r="BF62" s="76"/>
      <c r="BG62" s="77"/>
      <c r="BH62" s="76"/>
      <c r="BI62" s="77"/>
      <c r="BJ62" s="76"/>
      <c r="BK62" s="77"/>
      <c r="BL62" s="76"/>
      <c r="BM62" s="77"/>
      <c r="BN62" s="76"/>
      <c r="BO62" s="77"/>
      <c r="BP62" s="76"/>
      <c r="BQ62" s="77"/>
      <c r="BR62" s="76"/>
      <c r="BS62" s="77"/>
      <c r="BT62" s="76"/>
      <c r="BU62" s="77"/>
      <c r="BV62" s="76"/>
      <c r="BW62" s="77"/>
      <c r="BX62" s="76"/>
      <c r="BY62" s="77"/>
      <c r="BZ62" s="76"/>
      <c r="CA62" s="77"/>
      <c r="CB62" s="76"/>
      <c r="CC62" s="77"/>
      <c r="CD62" s="76"/>
      <c r="CE62" s="77"/>
      <c r="CF62" s="76"/>
      <c r="CG62" s="77"/>
      <c r="CH62" s="76"/>
      <c r="CI62" s="77"/>
      <c r="CJ62" s="76"/>
      <c r="CK62" s="77"/>
      <c r="CL62" s="76"/>
      <c r="CM62" s="77"/>
      <c r="CN62" s="76"/>
      <c r="CO62" s="77"/>
      <c r="CP62" s="76"/>
      <c r="CQ62" s="77"/>
      <c r="CR62" s="76"/>
      <c r="CS62" s="77"/>
      <c r="CT62" s="76"/>
      <c r="CU62" s="77"/>
      <c r="CV62" s="76"/>
      <c r="CW62" s="77"/>
      <c r="CX62" s="76"/>
      <c r="CY62" s="77"/>
      <c r="CZ62" s="76"/>
      <c r="DA62" s="77"/>
      <c r="DB62" s="76"/>
      <c r="DC62" s="77"/>
      <c r="DD62" s="76"/>
      <c r="DE62" s="77"/>
      <c r="DF62" s="76"/>
      <c r="DG62" s="77"/>
      <c r="DH62" s="76"/>
      <c r="DI62" s="77"/>
      <c r="DJ62" s="76"/>
      <c r="DK62" s="77"/>
      <c r="DL62" s="76"/>
      <c r="DM62" s="77"/>
      <c r="DN62" s="76"/>
      <c r="DO62" s="77"/>
      <c r="DP62" s="76"/>
      <c r="DQ62" s="77"/>
      <c r="DR62" s="76"/>
      <c r="DS62" s="77"/>
      <c r="DT62" s="76"/>
      <c r="DU62" s="77"/>
      <c r="DV62" s="76"/>
      <c r="DW62" s="77"/>
      <c r="DX62" s="76"/>
      <c r="DY62" s="77"/>
      <c r="DZ62" s="76"/>
      <c r="EA62" s="77"/>
      <c r="EB62" s="76"/>
      <c r="EC62" s="77"/>
      <c r="ED62" s="76"/>
      <c r="EE62" s="77"/>
      <c r="EF62" s="76"/>
      <c r="EG62" s="77"/>
      <c r="EH62" s="76"/>
      <c r="EI62" s="77"/>
    </row>
    <row r="63" spans="4:139" x14ac:dyDescent="0.25">
      <c r="D63" s="24"/>
      <c r="E63" s="24"/>
      <c r="F63" s="27"/>
      <c r="G63" s="27"/>
      <c r="K63" s="38">
        <f t="shared" si="3"/>
        <v>50</v>
      </c>
      <c r="L63" s="29">
        <v>20500</v>
      </c>
      <c r="M63" s="261">
        <f t="shared" si="4"/>
        <v>1</v>
      </c>
      <c r="N63" s="29">
        <v>20500</v>
      </c>
      <c r="O63" s="261">
        <f t="shared" si="5"/>
        <v>0.82558139534883723</v>
      </c>
      <c r="P63" s="29">
        <v>20500</v>
      </c>
      <c r="Q63" s="261">
        <f t="shared" si="6"/>
        <v>0.82558139534883723</v>
      </c>
      <c r="R63" s="29">
        <v>20500</v>
      </c>
      <c r="S63" s="261">
        <v>0.86805759623861289</v>
      </c>
      <c r="T63" s="29">
        <v>20500</v>
      </c>
      <c r="U63" s="261">
        <v>0.86805759623861289</v>
      </c>
      <c r="V63" s="29">
        <v>20500</v>
      </c>
      <c r="W63" s="261">
        <f t="shared" si="2"/>
        <v>0.86917562724014341</v>
      </c>
      <c r="X63" s="66"/>
      <c r="Y63" s="67"/>
      <c r="Z63" s="66"/>
      <c r="AA63" s="67"/>
      <c r="AB63" s="66"/>
      <c r="AC63" s="67"/>
      <c r="AD63" s="66"/>
      <c r="AE63" s="67"/>
      <c r="AF63" s="66"/>
      <c r="AG63" s="67"/>
      <c r="AH63" s="66"/>
      <c r="AI63" s="67"/>
      <c r="AJ63" s="66"/>
      <c r="AK63" s="67"/>
      <c r="AL63" s="66"/>
      <c r="AM63" s="67"/>
      <c r="AN63" s="66"/>
      <c r="AO63" s="67"/>
      <c r="AP63" s="66"/>
      <c r="AQ63" s="67"/>
      <c r="AR63" s="66"/>
      <c r="AS63" s="67"/>
      <c r="AT63" s="66"/>
      <c r="AU63" s="67"/>
      <c r="AV63" s="66"/>
      <c r="AW63" s="67"/>
      <c r="AX63" s="66"/>
      <c r="AY63" s="67"/>
      <c r="AZ63" s="66"/>
      <c r="BA63" s="67"/>
      <c r="BB63" s="66"/>
      <c r="BC63" s="67"/>
      <c r="BD63" s="66"/>
      <c r="BE63" s="67"/>
      <c r="BF63" s="66"/>
      <c r="BG63" s="67"/>
      <c r="BH63" s="66"/>
      <c r="BI63" s="67"/>
      <c r="BJ63" s="66"/>
      <c r="BK63" s="67"/>
      <c r="BL63" s="66"/>
      <c r="BM63" s="67"/>
      <c r="BN63" s="66"/>
      <c r="BO63" s="67"/>
      <c r="BP63" s="66"/>
      <c r="BQ63" s="67"/>
      <c r="BR63" s="66"/>
      <c r="BS63" s="67"/>
      <c r="BT63" s="66"/>
      <c r="BU63" s="67"/>
      <c r="BV63" s="66"/>
      <c r="BW63" s="67"/>
      <c r="BX63" s="66"/>
      <c r="BY63" s="67"/>
      <c r="BZ63" s="66"/>
      <c r="CA63" s="67"/>
      <c r="CB63" s="66"/>
      <c r="CC63" s="67"/>
      <c r="CD63" s="66"/>
      <c r="CE63" s="67"/>
      <c r="CF63" s="66"/>
      <c r="CG63" s="67"/>
      <c r="CH63" s="66"/>
      <c r="CI63" s="67"/>
      <c r="CJ63" s="66"/>
      <c r="CK63" s="67"/>
      <c r="CL63" s="66"/>
      <c r="CM63" s="67"/>
      <c r="CN63" s="66"/>
      <c r="CO63" s="67"/>
      <c r="CP63" s="66"/>
      <c r="CQ63" s="67"/>
      <c r="CR63" s="66"/>
      <c r="CS63" s="67"/>
      <c r="CT63" s="66"/>
      <c r="CU63" s="67"/>
      <c r="CV63" s="66"/>
      <c r="CW63" s="67"/>
      <c r="CX63" s="66"/>
      <c r="CY63" s="67"/>
      <c r="CZ63" s="66"/>
      <c r="DA63" s="67"/>
      <c r="DB63" s="66"/>
      <c r="DC63" s="67"/>
      <c r="DD63" s="66"/>
      <c r="DE63" s="67"/>
      <c r="DF63" s="66"/>
      <c r="DG63" s="67"/>
      <c r="DH63" s="66"/>
      <c r="DI63" s="67"/>
      <c r="DJ63" s="66"/>
      <c r="DK63" s="67"/>
      <c r="DL63" s="66"/>
      <c r="DM63" s="67"/>
      <c r="DN63" s="66"/>
      <c r="DO63" s="67"/>
      <c r="DP63" s="66"/>
      <c r="DQ63" s="67"/>
      <c r="DR63" s="66"/>
      <c r="DS63" s="67"/>
      <c r="DT63" s="66"/>
      <c r="DU63" s="67"/>
      <c r="DV63" s="66"/>
      <c r="DW63" s="67"/>
      <c r="DX63" s="66"/>
      <c r="DY63" s="67"/>
      <c r="DZ63" s="66"/>
      <c r="EA63" s="67"/>
      <c r="EB63" s="66"/>
      <c r="EC63" s="67"/>
      <c r="ED63" s="66"/>
      <c r="EE63" s="67"/>
      <c r="EF63" s="66"/>
      <c r="EG63" s="67"/>
      <c r="EH63" s="66"/>
      <c r="EI63" s="67"/>
    </row>
    <row r="64" spans="4:139" x14ac:dyDescent="0.25">
      <c r="D64" s="24"/>
      <c r="E64" s="24"/>
      <c r="F64" s="27"/>
      <c r="G64" s="27"/>
      <c r="K64" s="38">
        <f t="shared" si="3"/>
        <v>51</v>
      </c>
      <c r="L64" s="29">
        <v>21000</v>
      </c>
      <c r="M64" s="261">
        <f t="shared" si="4"/>
        <v>1</v>
      </c>
      <c r="N64" s="29">
        <v>21000</v>
      </c>
      <c r="O64" s="261">
        <f t="shared" si="5"/>
        <v>0.82558139534883723</v>
      </c>
      <c r="P64" s="29">
        <v>21000</v>
      </c>
      <c r="Q64" s="261">
        <f t="shared" si="6"/>
        <v>0.82558139534883723</v>
      </c>
      <c r="R64" s="29">
        <v>21000</v>
      </c>
      <c r="S64" s="261">
        <v>0.868939171319424</v>
      </c>
      <c r="T64" s="29">
        <v>21000</v>
      </c>
      <c r="U64" s="261">
        <v>0.868939171319424</v>
      </c>
      <c r="V64" s="29">
        <v>21000</v>
      </c>
      <c r="W64" s="261">
        <f t="shared" si="2"/>
        <v>0.86917562724014341</v>
      </c>
      <c r="X64" s="66"/>
      <c r="Y64" s="67"/>
      <c r="Z64" s="66"/>
      <c r="AA64" s="67"/>
      <c r="AB64" s="66"/>
      <c r="AC64" s="67"/>
      <c r="AD64" s="66"/>
      <c r="AE64" s="67"/>
      <c r="AF64" s="66"/>
      <c r="AG64" s="67"/>
      <c r="AH64" s="66"/>
      <c r="AI64" s="67"/>
      <c r="AJ64" s="66"/>
      <c r="AK64" s="67"/>
      <c r="AL64" s="66"/>
      <c r="AM64" s="67"/>
      <c r="AN64" s="66"/>
      <c r="AO64" s="67"/>
      <c r="AP64" s="66"/>
      <c r="AQ64" s="67"/>
      <c r="AR64" s="66"/>
      <c r="AS64" s="67"/>
      <c r="AT64" s="66"/>
      <c r="AU64" s="67"/>
      <c r="AV64" s="66"/>
      <c r="AW64" s="67"/>
      <c r="AX64" s="66"/>
      <c r="AY64" s="67"/>
      <c r="AZ64" s="66"/>
      <c r="BA64" s="67"/>
      <c r="BB64" s="66"/>
      <c r="BC64" s="67"/>
      <c r="BD64" s="66"/>
      <c r="BE64" s="67"/>
      <c r="BF64" s="66"/>
      <c r="BG64" s="67"/>
      <c r="BH64" s="66"/>
      <c r="BI64" s="67"/>
      <c r="BJ64" s="66"/>
      <c r="BK64" s="67"/>
      <c r="BL64" s="66"/>
      <c r="BM64" s="67"/>
      <c r="BN64" s="66"/>
      <c r="BO64" s="67"/>
      <c r="BP64" s="66"/>
      <c r="BQ64" s="67"/>
      <c r="BR64" s="66"/>
      <c r="BS64" s="67"/>
      <c r="BT64" s="66"/>
      <c r="BU64" s="67"/>
      <c r="BV64" s="66"/>
      <c r="BW64" s="67"/>
      <c r="BX64" s="66"/>
      <c r="BY64" s="67"/>
      <c r="BZ64" s="66"/>
      <c r="CA64" s="67"/>
      <c r="CB64" s="66"/>
      <c r="CC64" s="67"/>
      <c r="CD64" s="66"/>
      <c r="CE64" s="67"/>
      <c r="CF64" s="66"/>
      <c r="CG64" s="67"/>
      <c r="CH64" s="66"/>
      <c r="CI64" s="67"/>
      <c r="CJ64" s="66"/>
      <c r="CK64" s="67"/>
      <c r="CL64" s="66"/>
      <c r="CM64" s="67"/>
      <c r="CN64" s="66"/>
      <c r="CO64" s="67"/>
      <c r="CP64" s="66"/>
      <c r="CQ64" s="67"/>
      <c r="CR64" s="66"/>
      <c r="CS64" s="67"/>
      <c r="CT64" s="66"/>
      <c r="CU64" s="67"/>
      <c r="CV64" s="66"/>
      <c r="CW64" s="67"/>
      <c r="CX64" s="66"/>
      <c r="CY64" s="67"/>
      <c r="CZ64" s="66"/>
      <c r="DA64" s="67"/>
      <c r="DB64" s="66"/>
      <c r="DC64" s="67"/>
      <c r="DD64" s="66"/>
      <c r="DE64" s="67"/>
      <c r="DF64" s="66"/>
      <c r="DG64" s="67"/>
      <c r="DH64" s="66"/>
      <c r="DI64" s="67"/>
      <c r="DJ64" s="66"/>
      <c r="DK64" s="67"/>
      <c r="DL64" s="66"/>
      <c r="DM64" s="67"/>
      <c r="DN64" s="66"/>
      <c r="DO64" s="67"/>
      <c r="DP64" s="66"/>
      <c r="DQ64" s="67"/>
      <c r="DR64" s="66"/>
      <c r="DS64" s="67"/>
      <c r="DT64" s="66"/>
      <c r="DU64" s="67"/>
      <c r="DV64" s="66"/>
      <c r="DW64" s="67"/>
      <c r="DX64" s="66"/>
      <c r="DY64" s="67"/>
      <c r="DZ64" s="66"/>
      <c r="EA64" s="67"/>
      <c r="EB64" s="66"/>
      <c r="EC64" s="67"/>
      <c r="ED64" s="66"/>
      <c r="EE64" s="67"/>
      <c r="EF64" s="66"/>
      <c r="EG64" s="67"/>
      <c r="EH64" s="66"/>
      <c r="EI64" s="67"/>
    </row>
    <row r="65" spans="4:139" x14ac:dyDescent="0.25">
      <c r="D65" s="24"/>
      <c r="E65" s="24"/>
      <c r="F65" s="27"/>
      <c r="G65" s="27"/>
      <c r="K65" s="38">
        <f t="shared" si="3"/>
        <v>52</v>
      </c>
      <c r="L65" s="29">
        <v>21500</v>
      </c>
      <c r="M65" s="261">
        <f t="shared" si="4"/>
        <v>1</v>
      </c>
      <c r="N65" s="29">
        <v>21500</v>
      </c>
      <c r="O65" s="261">
        <f t="shared" si="5"/>
        <v>0.82558139534883723</v>
      </c>
      <c r="P65" s="29">
        <v>21500</v>
      </c>
      <c r="Q65" s="261">
        <f t="shared" si="6"/>
        <v>0.82558139534883723</v>
      </c>
      <c r="R65" s="29">
        <v>21500</v>
      </c>
      <c r="S65" s="261">
        <v>0.8698207464002351</v>
      </c>
      <c r="T65" s="29">
        <v>21500</v>
      </c>
      <c r="U65" s="261">
        <v>0.8698207464002351</v>
      </c>
      <c r="V65" s="29">
        <v>21500</v>
      </c>
      <c r="W65" s="261">
        <f t="shared" si="2"/>
        <v>0.86917562724014341</v>
      </c>
      <c r="X65" s="64"/>
      <c r="Y65" s="65"/>
      <c r="Z65" s="64"/>
      <c r="AA65" s="65"/>
      <c r="AB65" s="64"/>
      <c r="AC65" s="65"/>
      <c r="AD65" s="64"/>
      <c r="AE65" s="65"/>
      <c r="AF65" s="64"/>
      <c r="AG65" s="65"/>
      <c r="AH65" s="64"/>
      <c r="AI65" s="65"/>
      <c r="AJ65" s="64"/>
      <c r="AK65" s="65"/>
      <c r="AL65" s="64"/>
      <c r="AM65" s="65"/>
      <c r="AN65" s="64"/>
      <c r="AO65" s="65"/>
      <c r="AP65" s="64"/>
      <c r="AQ65" s="65"/>
      <c r="AR65" s="64"/>
      <c r="AS65" s="65"/>
      <c r="AT65" s="64"/>
      <c r="AU65" s="65"/>
      <c r="AV65" s="64"/>
      <c r="AW65" s="65"/>
      <c r="AX65" s="64"/>
      <c r="AY65" s="65"/>
      <c r="AZ65" s="64"/>
      <c r="BA65" s="65"/>
      <c r="BB65" s="64"/>
      <c r="BC65" s="65"/>
      <c r="BD65" s="64"/>
      <c r="BE65" s="65"/>
      <c r="BF65" s="64"/>
      <c r="BG65" s="65"/>
      <c r="BH65" s="64"/>
      <c r="BI65" s="65"/>
      <c r="BJ65" s="64"/>
      <c r="BK65" s="65"/>
      <c r="BL65" s="64"/>
      <c r="BM65" s="65"/>
      <c r="BN65" s="64"/>
      <c r="BO65" s="65"/>
      <c r="BP65" s="64"/>
      <c r="BQ65" s="65"/>
      <c r="BR65" s="64"/>
      <c r="BS65" s="65"/>
      <c r="BT65" s="64"/>
      <c r="BU65" s="65"/>
      <c r="BV65" s="64"/>
      <c r="BW65" s="65"/>
      <c r="BX65" s="64"/>
      <c r="BY65" s="65"/>
      <c r="BZ65" s="64"/>
      <c r="CA65" s="65"/>
      <c r="CB65" s="64"/>
      <c r="CC65" s="65"/>
      <c r="CD65" s="64"/>
      <c r="CE65" s="65"/>
      <c r="CF65" s="64"/>
      <c r="CG65" s="65"/>
      <c r="CH65" s="64"/>
      <c r="CI65" s="65"/>
      <c r="CJ65" s="64"/>
      <c r="CK65" s="65"/>
      <c r="CL65" s="64"/>
      <c r="CM65" s="65"/>
      <c r="CN65" s="64"/>
      <c r="CO65" s="65"/>
      <c r="CP65" s="64"/>
      <c r="CQ65" s="65"/>
      <c r="CR65" s="64"/>
      <c r="CS65" s="65"/>
      <c r="CT65" s="64"/>
      <c r="CU65" s="65"/>
      <c r="CV65" s="64"/>
      <c r="CW65" s="65"/>
      <c r="CX65" s="64"/>
      <c r="CY65" s="65"/>
      <c r="CZ65" s="64"/>
      <c r="DA65" s="65"/>
      <c r="DB65" s="64"/>
      <c r="DC65" s="65"/>
      <c r="DD65" s="64"/>
      <c r="DE65" s="65"/>
      <c r="DF65" s="64"/>
      <c r="DG65" s="65"/>
      <c r="DH65" s="64"/>
      <c r="DI65" s="65"/>
      <c r="DJ65" s="64"/>
      <c r="DK65" s="65"/>
      <c r="DL65" s="64"/>
      <c r="DM65" s="65"/>
      <c r="DN65" s="64"/>
      <c r="DO65" s="65"/>
      <c r="DP65" s="64"/>
      <c r="DQ65" s="65"/>
      <c r="DR65" s="64"/>
      <c r="DS65" s="65"/>
      <c r="DT65" s="64"/>
      <c r="DU65" s="65"/>
      <c r="DV65" s="64"/>
      <c r="DW65" s="65"/>
      <c r="DX65" s="64"/>
      <c r="DY65" s="65"/>
      <c r="DZ65" s="64"/>
      <c r="EA65" s="65"/>
      <c r="EB65" s="64"/>
      <c r="EC65" s="65"/>
      <c r="ED65" s="64"/>
      <c r="EE65" s="65"/>
      <c r="EF65" s="64"/>
      <c r="EG65" s="65"/>
      <c r="EH65" s="64"/>
      <c r="EI65" s="65"/>
    </row>
    <row r="66" spans="4:139" x14ac:dyDescent="0.25">
      <c r="D66" s="24"/>
      <c r="E66" s="24"/>
      <c r="F66" s="27"/>
      <c r="G66" s="27"/>
      <c r="K66" s="38">
        <f t="shared" si="3"/>
        <v>53</v>
      </c>
      <c r="L66" s="29">
        <v>22000</v>
      </c>
      <c r="M66" s="261">
        <f t="shared" si="4"/>
        <v>1</v>
      </c>
      <c r="N66" s="29">
        <v>22000</v>
      </c>
      <c r="O66" s="261">
        <f t="shared" si="5"/>
        <v>0.82558139534883723</v>
      </c>
      <c r="P66" s="29">
        <v>22000</v>
      </c>
      <c r="Q66" s="261">
        <f t="shared" si="6"/>
        <v>0.82558139534883723</v>
      </c>
      <c r="R66" s="29">
        <v>22000</v>
      </c>
      <c r="S66" s="261">
        <v>0.87099617984131639</v>
      </c>
      <c r="T66" s="29">
        <v>22000</v>
      </c>
      <c r="U66" s="261">
        <v>0.87099617984131639</v>
      </c>
      <c r="V66" s="29">
        <v>22000</v>
      </c>
      <c r="W66" s="261">
        <f t="shared" si="2"/>
        <v>0.86917562724014341</v>
      </c>
      <c r="X66" s="64"/>
      <c r="Y66" s="65"/>
      <c r="Z66" s="64"/>
      <c r="AA66" s="65"/>
      <c r="AB66" s="64"/>
      <c r="AC66" s="65"/>
      <c r="AD66" s="64"/>
      <c r="AE66" s="65"/>
      <c r="AF66" s="64"/>
      <c r="AG66" s="65"/>
      <c r="AH66" s="64"/>
      <c r="AI66" s="65"/>
      <c r="AJ66" s="64"/>
      <c r="AK66" s="65"/>
      <c r="AL66" s="64"/>
      <c r="AM66" s="65"/>
      <c r="AN66" s="64"/>
      <c r="AO66" s="65"/>
      <c r="AP66" s="64"/>
      <c r="AQ66" s="65"/>
      <c r="AR66" s="64"/>
      <c r="AS66" s="65"/>
      <c r="AT66" s="64"/>
      <c r="AU66" s="65"/>
      <c r="AV66" s="64"/>
      <c r="AW66" s="65"/>
      <c r="AX66" s="64"/>
      <c r="AY66" s="65"/>
      <c r="AZ66" s="64"/>
      <c r="BA66" s="65"/>
      <c r="BB66" s="64"/>
      <c r="BC66" s="65"/>
      <c r="BD66" s="64"/>
      <c r="BE66" s="65"/>
      <c r="BF66" s="64"/>
      <c r="BG66" s="65"/>
      <c r="BH66" s="64"/>
      <c r="BI66" s="65"/>
      <c r="BJ66" s="64"/>
      <c r="BK66" s="65"/>
      <c r="BL66" s="64"/>
      <c r="BM66" s="65"/>
      <c r="BN66" s="64"/>
      <c r="BO66" s="65"/>
      <c r="BP66" s="64"/>
      <c r="BQ66" s="65"/>
      <c r="BR66" s="64"/>
      <c r="BS66" s="65"/>
      <c r="BT66" s="64"/>
      <c r="BU66" s="65"/>
      <c r="BV66" s="64"/>
      <c r="BW66" s="65"/>
      <c r="BX66" s="64"/>
      <c r="BY66" s="65"/>
      <c r="BZ66" s="64"/>
      <c r="CA66" s="65"/>
      <c r="CB66" s="64"/>
      <c r="CC66" s="65"/>
      <c r="CD66" s="64"/>
      <c r="CE66" s="65"/>
      <c r="CF66" s="64"/>
      <c r="CG66" s="65"/>
      <c r="CH66" s="64"/>
      <c r="CI66" s="65"/>
      <c r="CJ66" s="64"/>
      <c r="CK66" s="65"/>
      <c r="CL66" s="64"/>
      <c r="CM66" s="65"/>
      <c r="CN66" s="64"/>
      <c r="CO66" s="65"/>
      <c r="CP66" s="64"/>
      <c r="CQ66" s="65"/>
      <c r="CR66" s="64"/>
      <c r="CS66" s="65"/>
      <c r="CT66" s="64"/>
      <c r="CU66" s="65"/>
      <c r="CV66" s="64"/>
      <c r="CW66" s="65"/>
      <c r="CX66" s="64"/>
      <c r="CY66" s="65"/>
      <c r="CZ66" s="64"/>
      <c r="DA66" s="65"/>
      <c r="DB66" s="64"/>
      <c r="DC66" s="65"/>
      <c r="DD66" s="64"/>
      <c r="DE66" s="65"/>
      <c r="DF66" s="64"/>
      <c r="DG66" s="65"/>
      <c r="DH66" s="64"/>
      <c r="DI66" s="65"/>
      <c r="DJ66" s="64"/>
      <c r="DK66" s="65"/>
      <c r="DL66" s="64"/>
      <c r="DM66" s="65"/>
      <c r="DN66" s="64"/>
      <c r="DO66" s="65"/>
      <c r="DP66" s="64"/>
      <c r="DQ66" s="65"/>
      <c r="DR66" s="64"/>
      <c r="DS66" s="65"/>
      <c r="DT66" s="64"/>
      <c r="DU66" s="65"/>
      <c r="DV66" s="64"/>
      <c r="DW66" s="65"/>
      <c r="DX66" s="64"/>
      <c r="DY66" s="65"/>
      <c r="DZ66" s="64"/>
      <c r="EA66" s="65"/>
      <c r="EB66" s="64"/>
      <c r="EC66" s="65"/>
      <c r="ED66" s="64"/>
      <c r="EE66" s="65"/>
      <c r="EF66" s="64"/>
      <c r="EG66" s="65"/>
      <c r="EH66" s="64"/>
      <c r="EI66" s="65"/>
    </row>
    <row r="67" spans="4:139" x14ac:dyDescent="0.25">
      <c r="D67" s="24"/>
      <c r="E67" s="24"/>
      <c r="F67" s="27"/>
      <c r="G67" s="27"/>
      <c r="K67" s="38">
        <f t="shared" si="3"/>
        <v>54</v>
      </c>
      <c r="L67" s="29">
        <v>22500</v>
      </c>
      <c r="M67" s="261">
        <f t="shared" si="4"/>
        <v>1</v>
      </c>
      <c r="N67" s="29">
        <v>22500</v>
      </c>
      <c r="O67" s="261">
        <f t="shared" si="5"/>
        <v>0.82558139534883723</v>
      </c>
      <c r="P67" s="29">
        <v>22500</v>
      </c>
      <c r="Q67" s="261">
        <f t="shared" si="6"/>
        <v>0.82558139534883723</v>
      </c>
      <c r="R67" s="29">
        <v>22500</v>
      </c>
      <c r="S67" s="261">
        <v>0.87187775492212749</v>
      </c>
      <c r="T67" s="29">
        <v>22500</v>
      </c>
      <c r="U67" s="261">
        <v>0.87187775492212749</v>
      </c>
      <c r="V67" s="29">
        <v>22500</v>
      </c>
      <c r="W67" s="261">
        <f t="shared" si="2"/>
        <v>0.86917562724014341</v>
      </c>
      <c r="X67" s="64"/>
      <c r="Y67" s="65"/>
      <c r="Z67" s="64"/>
      <c r="AA67" s="65"/>
      <c r="AB67" s="64"/>
      <c r="AC67" s="65"/>
      <c r="AD67" s="64"/>
      <c r="AE67" s="65"/>
      <c r="AF67" s="64"/>
      <c r="AG67" s="65"/>
      <c r="AH67" s="64"/>
      <c r="AI67" s="65"/>
      <c r="AJ67" s="64"/>
      <c r="AK67" s="65"/>
      <c r="AL67" s="64"/>
      <c r="AM67" s="65"/>
      <c r="AN67" s="64"/>
      <c r="AO67" s="65"/>
      <c r="AP67" s="64"/>
      <c r="AQ67" s="65"/>
      <c r="AR67" s="64"/>
      <c r="AS67" s="65"/>
      <c r="AT67" s="64"/>
      <c r="AU67" s="65"/>
      <c r="AV67" s="64"/>
      <c r="AW67" s="65"/>
      <c r="AX67" s="64"/>
      <c r="AY67" s="65"/>
      <c r="AZ67" s="64"/>
      <c r="BA67" s="65"/>
      <c r="BB67" s="64"/>
      <c r="BC67" s="65"/>
      <c r="BD67" s="64"/>
      <c r="BE67" s="65"/>
      <c r="BF67" s="64"/>
      <c r="BG67" s="65"/>
      <c r="BH67" s="64"/>
      <c r="BI67" s="65"/>
      <c r="BJ67" s="64"/>
      <c r="BK67" s="65"/>
      <c r="BL67" s="64"/>
      <c r="BM67" s="65"/>
      <c r="BN67" s="64"/>
      <c r="BO67" s="65"/>
      <c r="BP67" s="64"/>
      <c r="BQ67" s="65"/>
      <c r="BR67" s="64"/>
      <c r="BS67" s="65"/>
      <c r="BT67" s="64"/>
      <c r="BU67" s="65"/>
      <c r="BV67" s="64"/>
      <c r="BW67" s="65"/>
      <c r="BX67" s="64"/>
      <c r="BY67" s="65"/>
      <c r="BZ67" s="64"/>
      <c r="CA67" s="65"/>
      <c r="CB67" s="64"/>
      <c r="CC67" s="65"/>
      <c r="CD67" s="64"/>
      <c r="CE67" s="65"/>
      <c r="CF67" s="64"/>
      <c r="CG67" s="65"/>
      <c r="CH67" s="64"/>
      <c r="CI67" s="65"/>
      <c r="CJ67" s="64"/>
      <c r="CK67" s="65"/>
      <c r="CL67" s="64"/>
      <c r="CM67" s="65"/>
      <c r="CN67" s="64"/>
      <c r="CO67" s="65"/>
      <c r="CP67" s="64"/>
      <c r="CQ67" s="65"/>
      <c r="CR67" s="64"/>
      <c r="CS67" s="65"/>
      <c r="CT67" s="64"/>
      <c r="CU67" s="65"/>
      <c r="CV67" s="64"/>
      <c r="CW67" s="65"/>
      <c r="CX67" s="64"/>
      <c r="CY67" s="65"/>
      <c r="CZ67" s="64"/>
      <c r="DA67" s="65"/>
      <c r="DB67" s="64"/>
      <c r="DC67" s="65"/>
      <c r="DD67" s="64"/>
      <c r="DE67" s="65"/>
      <c r="DF67" s="64"/>
      <c r="DG67" s="65"/>
      <c r="DH67" s="64"/>
      <c r="DI67" s="65"/>
      <c r="DJ67" s="64"/>
      <c r="DK67" s="65"/>
      <c r="DL67" s="64"/>
      <c r="DM67" s="65"/>
      <c r="DN67" s="64"/>
      <c r="DO67" s="65"/>
      <c r="DP67" s="64"/>
      <c r="DQ67" s="65"/>
      <c r="DR67" s="64"/>
      <c r="DS67" s="65"/>
      <c r="DT67" s="64"/>
      <c r="DU67" s="65"/>
      <c r="DV67" s="64"/>
      <c r="DW67" s="65"/>
      <c r="DX67" s="64"/>
      <c r="DY67" s="65"/>
      <c r="DZ67" s="64"/>
      <c r="EA67" s="65"/>
      <c r="EB67" s="64"/>
      <c r="EC67" s="65"/>
      <c r="ED67" s="64"/>
      <c r="EE67" s="65"/>
      <c r="EF67" s="64"/>
      <c r="EG67" s="65"/>
      <c r="EH67" s="64"/>
      <c r="EI67" s="65"/>
    </row>
    <row r="68" spans="4:139" x14ac:dyDescent="0.25">
      <c r="D68" s="24"/>
      <c r="E68" s="24"/>
      <c r="F68" s="27"/>
      <c r="G68" s="27"/>
      <c r="K68" s="38">
        <f t="shared" si="3"/>
        <v>55</v>
      </c>
      <c r="L68" s="29">
        <v>23000</v>
      </c>
      <c r="M68" s="261">
        <f t="shared" si="4"/>
        <v>1</v>
      </c>
      <c r="N68" s="29">
        <v>23000</v>
      </c>
      <c r="O68" s="261">
        <f t="shared" si="5"/>
        <v>0.82558139534883723</v>
      </c>
      <c r="P68" s="29">
        <v>23000</v>
      </c>
      <c r="Q68" s="261">
        <f t="shared" si="6"/>
        <v>0.82558139534883723</v>
      </c>
      <c r="R68" s="29">
        <v>23000</v>
      </c>
      <c r="S68" s="261">
        <v>0.87275933000293859</v>
      </c>
      <c r="T68" s="29">
        <v>23000</v>
      </c>
      <c r="U68" s="261">
        <v>0.87275933000293859</v>
      </c>
      <c r="V68" s="29">
        <v>23000</v>
      </c>
      <c r="W68" s="261">
        <f t="shared" si="2"/>
        <v>0.86917562724014341</v>
      </c>
      <c r="X68" s="64"/>
      <c r="Y68" s="65"/>
      <c r="Z68" s="64"/>
      <c r="AA68" s="65"/>
      <c r="AB68" s="64"/>
      <c r="AC68" s="65"/>
      <c r="AD68" s="64"/>
      <c r="AE68" s="65"/>
      <c r="AF68" s="64"/>
      <c r="AG68" s="65"/>
      <c r="AH68" s="64"/>
      <c r="AI68" s="65"/>
      <c r="AJ68" s="64"/>
      <c r="AK68" s="65"/>
      <c r="AL68" s="64"/>
      <c r="AM68" s="65"/>
      <c r="AN68" s="64"/>
      <c r="AO68" s="65"/>
      <c r="AP68" s="64"/>
      <c r="AQ68" s="65"/>
      <c r="AR68" s="64"/>
      <c r="AS68" s="65"/>
      <c r="AT68" s="64"/>
      <c r="AU68" s="65"/>
      <c r="AV68" s="64"/>
      <c r="AW68" s="65"/>
      <c r="AX68" s="64"/>
      <c r="AY68" s="65"/>
      <c r="AZ68" s="64"/>
      <c r="BA68" s="65"/>
      <c r="BB68" s="64"/>
      <c r="BC68" s="65"/>
      <c r="BD68" s="64"/>
      <c r="BE68" s="65"/>
      <c r="BF68" s="64"/>
      <c r="BG68" s="65"/>
      <c r="BH68" s="64"/>
      <c r="BI68" s="65"/>
      <c r="BJ68" s="64"/>
      <c r="BK68" s="65"/>
      <c r="BL68" s="64"/>
      <c r="BM68" s="65"/>
      <c r="BN68" s="64"/>
      <c r="BO68" s="65"/>
      <c r="BP68" s="64"/>
      <c r="BQ68" s="65"/>
      <c r="BR68" s="64"/>
      <c r="BS68" s="65"/>
      <c r="BT68" s="64"/>
      <c r="BU68" s="65"/>
      <c r="BV68" s="64"/>
      <c r="BW68" s="65"/>
      <c r="BX68" s="64"/>
      <c r="BY68" s="65"/>
      <c r="BZ68" s="64"/>
      <c r="CA68" s="65"/>
      <c r="CB68" s="64"/>
      <c r="CC68" s="65"/>
      <c r="CD68" s="64"/>
      <c r="CE68" s="65"/>
      <c r="CF68" s="64"/>
      <c r="CG68" s="65"/>
      <c r="CH68" s="64"/>
      <c r="CI68" s="65"/>
      <c r="CJ68" s="64"/>
      <c r="CK68" s="65"/>
      <c r="CL68" s="64"/>
      <c r="CM68" s="65"/>
      <c r="CN68" s="64"/>
      <c r="CO68" s="65"/>
      <c r="CP68" s="64"/>
      <c r="CQ68" s="65"/>
      <c r="CR68" s="64"/>
      <c r="CS68" s="65"/>
      <c r="CT68" s="64"/>
      <c r="CU68" s="65"/>
      <c r="CV68" s="64"/>
      <c r="CW68" s="65"/>
      <c r="CX68" s="64"/>
      <c r="CY68" s="65"/>
      <c r="CZ68" s="64"/>
      <c r="DA68" s="65"/>
      <c r="DB68" s="64"/>
      <c r="DC68" s="65"/>
      <c r="DD68" s="64"/>
      <c r="DE68" s="65"/>
      <c r="DF68" s="64"/>
      <c r="DG68" s="65"/>
      <c r="DH68" s="64"/>
      <c r="DI68" s="65"/>
      <c r="DJ68" s="64"/>
      <c r="DK68" s="65"/>
      <c r="DL68" s="64"/>
      <c r="DM68" s="65"/>
      <c r="DN68" s="64"/>
      <c r="DO68" s="65"/>
      <c r="DP68" s="64"/>
      <c r="DQ68" s="65"/>
      <c r="DR68" s="64"/>
      <c r="DS68" s="65"/>
      <c r="DT68" s="64"/>
      <c r="DU68" s="65"/>
      <c r="DV68" s="64"/>
      <c r="DW68" s="65"/>
      <c r="DX68" s="64"/>
      <c r="DY68" s="65"/>
      <c r="DZ68" s="64"/>
      <c r="EA68" s="65"/>
      <c r="EB68" s="64"/>
      <c r="EC68" s="65"/>
      <c r="ED68" s="64"/>
      <c r="EE68" s="65"/>
      <c r="EF68" s="64"/>
      <c r="EG68" s="65"/>
      <c r="EH68" s="64"/>
      <c r="EI68" s="65"/>
    </row>
    <row r="69" spans="4:139" x14ac:dyDescent="0.25">
      <c r="D69" s="24"/>
      <c r="E69" s="24"/>
      <c r="F69" s="27"/>
      <c r="G69" s="27"/>
      <c r="K69" s="38">
        <f t="shared" si="3"/>
        <v>56</v>
      </c>
      <c r="L69" s="29">
        <v>23500</v>
      </c>
      <c r="M69" s="261">
        <f t="shared" si="4"/>
        <v>1</v>
      </c>
      <c r="N69" s="29">
        <v>23500</v>
      </c>
      <c r="O69" s="261">
        <f t="shared" si="5"/>
        <v>0.82558139534883723</v>
      </c>
      <c r="P69" s="29">
        <v>23500</v>
      </c>
      <c r="Q69" s="261">
        <f t="shared" si="6"/>
        <v>0.82558139534883723</v>
      </c>
      <c r="R69" s="29">
        <v>23500</v>
      </c>
      <c r="S69" s="261">
        <v>0.87393476344401988</v>
      </c>
      <c r="T69" s="29">
        <v>23500</v>
      </c>
      <c r="U69" s="261">
        <v>0.87393476344401988</v>
      </c>
      <c r="V69" s="29">
        <v>23500</v>
      </c>
      <c r="W69" s="261">
        <f t="shared" si="2"/>
        <v>0.86917562724014341</v>
      </c>
      <c r="X69" s="64"/>
      <c r="Y69" s="65"/>
      <c r="Z69" s="64"/>
      <c r="AA69" s="65"/>
      <c r="AB69" s="64"/>
      <c r="AC69" s="65"/>
      <c r="AD69" s="64"/>
      <c r="AE69" s="65"/>
      <c r="AF69" s="64"/>
      <c r="AG69" s="65"/>
      <c r="AH69" s="64"/>
      <c r="AI69" s="65"/>
      <c r="AJ69" s="64"/>
      <c r="AK69" s="65"/>
      <c r="AL69" s="64"/>
      <c r="AM69" s="65"/>
      <c r="AN69" s="64"/>
      <c r="AO69" s="65"/>
      <c r="AP69" s="64"/>
      <c r="AQ69" s="65"/>
      <c r="AR69" s="64"/>
      <c r="AS69" s="65"/>
      <c r="AT69" s="64"/>
      <c r="AU69" s="65"/>
      <c r="AV69" s="64"/>
      <c r="AW69" s="65"/>
      <c r="AX69" s="64"/>
      <c r="AY69" s="65"/>
      <c r="AZ69" s="64"/>
      <c r="BA69" s="65"/>
      <c r="BB69" s="64"/>
      <c r="BC69" s="65"/>
      <c r="BD69" s="64"/>
      <c r="BE69" s="65"/>
      <c r="BF69" s="64"/>
      <c r="BG69" s="65"/>
      <c r="BH69" s="64"/>
      <c r="BI69" s="65"/>
      <c r="BJ69" s="64"/>
      <c r="BK69" s="65"/>
      <c r="BL69" s="64"/>
      <c r="BM69" s="65"/>
      <c r="BN69" s="64"/>
      <c r="BO69" s="65"/>
      <c r="BP69" s="64"/>
      <c r="BQ69" s="65"/>
      <c r="BR69" s="64"/>
      <c r="BS69" s="65"/>
      <c r="BT69" s="64"/>
      <c r="BU69" s="65"/>
      <c r="BV69" s="64"/>
      <c r="BW69" s="65"/>
      <c r="BX69" s="64"/>
      <c r="BY69" s="65"/>
      <c r="BZ69" s="64"/>
      <c r="CA69" s="65"/>
      <c r="CB69" s="64"/>
      <c r="CC69" s="65"/>
      <c r="CD69" s="64"/>
      <c r="CE69" s="65"/>
      <c r="CF69" s="64"/>
      <c r="CG69" s="65"/>
      <c r="CH69" s="64"/>
      <c r="CI69" s="65"/>
      <c r="CJ69" s="64"/>
      <c r="CK69" s="65"/>
      <c r="CL69" s="64"/>
      <c r="CM69" s="65"/>
      <c r="CN69" s="64"/>
      <c r="CO69" s="65"/>
      <c r="CP69" s="64"/>
      <c r="CQ69" s="65"/>
      <c r="CR69" s="64"/>
      <c r="CS69" s="65"/>
      <c r="CT69" s="64"/>
      <c r="CU69" s="65"/>
      <c r="CV69" s="64"/>
      <c r="CW69" s="65"/>
      <c r="CX69" s="64"/>
      <c r="CY69" s="65"/>
      <c r="CZ69" s="64"/>
      <c r="DA69" s="65"/>
      <c r="DB69" s="64"/>
      <c r="DC69" s="65"/>
      <c r="DD69" s="64"/>
      <c r="DE69" s="65"/>
      <c r="DF69" s="64"/>
      <c r="DG69" s="65"/>
      <c r="DH69" s="64"/>
      <c r="DI69" s="65"/>
      <c r="DJ69" s="64"/>
      <c r="DK69" s="65"/>
      <c r="DL69" s="64"/>
      <c r="DM69" s="65"/>
      <c r="DN69" s="64"/>
      <c r="DO69" s="65"/>
      <c r="DP69" s="64"/>
      <c r="DQ69" s="65"/>
      <c r="DR69" s="64"/>
      <c r="DS69" s="65"/>
      <c r="DT69" s="64"/>
      <c r="DU69" s="65"/>
      <c r="DV69" s="64"/>
      <c r="DW69" s="65"/>
      <c r="DX69" s="64"/>
      <c r="DY69" s="65"/>
      <c r="DZ69" s="64"/>
      <c r="EA69" s="65"/>
      <c r="EB69" s="64"/>
      <c r="EC69" s="65"/>
      <c r="ED69" s="64"/>
      <c r="EE69" s="65"/>
      <c r="EF69" s="64"/>
      <c r="EG69" s="65"/>
      <c r="EH69" s="64"/>
      <c r="EI69" s="65"/>
    </row>
    <row r="70" spans="4:139" x14ac:dyDescent="0.25">
      <c r="D70" s="24"/>
      <c r="E70" s="24"/>
      <c r="F70" s="27"/>
      <c r="G70" s="27"/>
      <c r="K70" s="38">
        <f t="shared" si="3"/>
        <v>57</v>
      </c>
      <c r="L70" s="29">
        <v>24000</v>
      </c>
      <c r="M70" s="261">
        <f t="shared" si="4"/>
        <v>1</v>
      </c>
      <c r="N70" s="29">
        <v>24000</v>
      </c>
      <c r="O70" s="261">
        <f t="shared" si="5"/>
        <v>0.82558139534883723</v>
      </c>
      <c r="P70" s="29">
        <v>24000</v>
      </c>
      <c r="Q70" s="261">
        <f t="shared" si="6"/>
        <v>0.82558139534883723</v>
      </c>
      <c r="R70" s="29">
        <v>24000</v>
      </c>
      <c r="S70" s="261">
        <v>0.87481633852483098</v>
      </c>
      <c r="T70" s="29">
        <v>24000</v>
      </c>
      <c r="U70" s="261">
        <v>0.87481633852483098</v>
      </c>
      <c r="V70" s="29">
        <v>24000</v>
      </c>
      <c r="W70" s="261">
        <f t="shared" si="2"/>
        <v>0.86917562724014341</v>
      </c>
      <c r="X70" s="64"/>
      <c r="Y70" s="65"/>
      <c r="Z70" s="64"/>
      <c r="AA70" s="65"/>
      <c r="AB70" s="64"/>
      <c r="AC70" s="65"/>
      <c r="AD70" s="64"/>
      <c r="AE70" s="65"/>
      <c r="AF70" s="64"/>
      <c r="AG70" s="65"/>
      <c r="AH70" s="64"/>
      <c r="AI70" s="65"/>
      <c r="AJ70" s="64"/>
      <c r="AK70" s="65"/>
      <c r="AL70" s="64"/>
      <c r="AM70" s="65"/>
      <c r="AN70" s="64"/>
      <c r="AO70" s="65"/>
      <c r="AP70" s="64"/>
      <c r="AQ70" s="65"/>
      <c r="AR70" s="64"/>
      <c r="AS70" s="65"/>
      <c r="AT70" s="64"/>
      <c r="AU70" s="65"/>
      <c r="AV70" s="64"/>
      <c r="AW70" s="65"/>
      <c r="AX70" s="64"/>
      <c r="AY70" s="65"/>
      <c r="AZ70" s="64"/>
      <c r="BA70" s="65"/>
      <c r="BB70" s="64"/>
      <c r="BC70" s="65"/>
      <c r="BD70" s="64"/>
      <c r="BE70" s="65"/>
      <c r="BF70" s="64"/>
      <c r="BG70" s="65"/>
      <c r="BH70" s="64"/>
      <c r="BI70" s="65"/>
      <c r="BJ70" s="64"/>
      <c r="BK70" s="65"/>
      <c r="BL70" s="64"/>
      <c r="BM70" s="65"/>
      <c r="BN70" s="64"/>
      <c r="BO70" s="65"/>
      <c r="BP70" s="64"/>
      <c r="BQ70" s="65"/>
      <c r="BR70" s="64"/>
      <c r="BS70" s="65"/>
      <c r="BT70" s="64"/>
      <c r="BU70" s="65"/>
      <c r="BV70" s="64"/>
      <c r="BW70" s="65"/>
      <c r="BX70" s="64"/>
      <c r="BY70" s="65"/>
      <c r="BZ70" s="64"/>
      <c r="CA70" s="65"/>
      <c r="CB70" s="64"/>
      <c r="CC70" s="65"/>
      <c r="CD70" s="64"/>
      <c r="CE70" s="65"/>
      <c r="CF70" s="64"/>
      <c r="CG70" s="65"/>
      <c r="CH70" s="64"/>
      <c r="CI70" s="65"/>
      <c r="CJ70" s="64"/>
      <c r="CK70" s="65"/>
      <c r="CL70" s="64"/>
      <c r="CM70" s="65"/>
      <c r="CN70" s="64"/>
      <c r="CO70" s="65"/>
      <c r="CP70" s="64"/>
      <c r="CQ70" s="65"/>
      <c r="CR70" s="64"/>
      <c r="CS70" s="65"/>
      <c r="CT70" s="64"/>
      <c r="CU70" s="65"/>
      <c r="CV70" s="64"/>
      <c r="CW70" s="65"/>
      <c r="CX70" s="64"/>
      <c r="CY70" s="65"/>
      <c r="CZ70" s="64"/>
      <c r="DA70" s="65"/>
      <c r="DB70" s="64"/>
      <c r="DC70" s="65"/>
      <c r="DD70" s="64"/>
      <c r="DE70" s="65"/>
      <c r="DF70" s="64"/>
      <c r="DG70" s="65"/>
      <c r="DH70" s="64"/>
      <c r="DI70" s="65"/>
      <c r="DJ70" s="64"/>
      <c r="DK70" s="65"/>
      <c r="DL70" s="64"/>
      <c r="DM70" s="65"/>
      <c r="DN70" s="64"/>
      <c r="DO70" s="65"/>
      <c r="DP70" s="64"/>
      <c r="DQ70" s="65"/>
      <c r="DR70" s="64"/>
      <c r="DS70" s="65"/>
      <c r="DT70" s="64"/>
      <c r="DU70" s="65"/>
      <c r="DV70" s="64"/>
      <c r="DW70" s="65"/>
      <c r="DX70" s="64"/>
      <c r="DY70" s="65"/>
      <c r="DZ70" s="64"/>
      <c r="EA70" s="65"/>
      <c r="EB70" s="64"/>
      <c r="EC70" s="65"/>
      <c r="ED70" s="64"/>
      <c r="EE70" s="65"/>
      <c r="EF70" s="64"/>
      <c r="EG70" s="65"/>
      <c r="EH70" s="64"/>
      <c r="EI70" s="65"/>
    </row>
    <row r="71" spans="4:139" x14ac:dyDescent="0.25">
      <c r="D71" s="24"/>
      <c r="E71" s="24"/>
      <c r="F71" s="27"/>
      <c r="G71" s="27"/>
      <c r="K71" s="38">
        <f t="shared" si="3"/>
        <v>58</v>
      </c>
      <c r="L71" s="29">
        <v>24500</v>
      </c>
      <c r="M71" s="261">
        <f t="shared" si="4"/>
        <v>1</v>
      </c>
      <c r="N71" s="29">
        <v>24500</v>
      </c>
      <c r="O71" s="261">
        <f t="shared" si="5"/>
        <v>0.82558139534883723</v>
      </c>
      <c r="P71" s="29">
        <v>24500</v>
      </c>
      <c r="Q71" s="261">
        <f t="shared" si="6"/>
        <v>0.82558139534883723</v>
      </c>
      <c r="R71" s="29">
        <v>24500</v>
      </c>
      <c r="S71" s="261">
        <v>0.87599177196591249</v>
      </c>
      <c r="T71" s="29">
        <v>24500</v>
      </c>
      <c r="U71" s="261">
        <v>0.87599177196591249</v>
      </c>
      <c r="V71" s="29">
        <v>24500</v>
      </c>
      <c r="W71" s="261">
        <f t="shared" si="2"/>
        <v>0.86917562724014341</v>
      </c>
      <c r="X71" s="64"/>
      <c r="Y71" s="65"/>
      <c r="Z71" s="64"/>
      <c r="AA71" s="65"/>
      <c r="AB71" s="64"/>
      <c r="AC71" s="65"/>
      <c r="AD71" s="64"/>
      <c r="AE71" s="65"/>
      <c r="AF71" s="64"/>
      <c r="AG71" s="65"/>
      <c r="AH71" s="64"/>
      <c r="AI71" s="65"/>
      <c r="AJ71" s="64"/>
      <c r="AK71" s="65"/>
      <c r="AL71" s="64"/>
      <c r="AM71" s="65"/>
      <c r="AN71" s="64"/>
      <c r="AO71" s="65"/>
      <c r="AP71" s="64"/>
      <c r="AQ71" s="65"/>
      <c r="AR71" s="64"/>
      <c r="AS71" s="65"/>
      <c r="AT71" s="64"/>
      <c r="AU71" s="65"/>
      <c r="AV71" s="64"/>
      <c r="AW71" s="65"/>
      <c r="AX71" s="64"/>
      <c r="AY71" s="65"/>
      <c r="AZ71" s="64"/>
      <c r="BA71" s="65"/>
      <c r="BB71" s="64"/>
      <c r="BC71" s="65"/>
      <c r="BD71" s="64"/>
      <c r="BE71" s="65"/>
      <c r="BF71" s="64"/>
      <c r="BG71" s="65"/>
      <c r="BH71" s="64"/>
      <c r="BI71" s="65"/>
      <c r="BJ71" s="64"/>
      <c r="BK71" s="65"/>
      <c r="BL71" s="64"/>
      <c r="BM71" s="65"/>
      <c r="BN71" s="64"/>
      <c r="BO71" s="65"/>
      <c r="BP71" s="64"/>
      <c r="BQ71" s="65"/>
      <c r="BR71" s="64"/>
      <c r="BS71" s="65"/>
      <c r="BT71" s="64"/>
      <c r="BU71" s="65"/>
      <c r="BV71" s="64"/>
      <c r="BW71" s="65"/>
      <c r="BX71" s="64"/>
      <c r="BY71" s="65"/>
      <c r="BZ71" s="64"/>
      <c r="CA71" s="65"/>
      <c r="CB71" s="64"/>
      <c r="CC71" s="65"/>
      <c r="CD71" s="64"/>
      <c r="CE71" s="65"/>
      <c r="CF71" s="64"/>
      <c r="CG71" s="65"/>
      <c r="CH71" s="64"/>
      <c r="CI71" s="65"/>
      <c r="CJ71" s="64"/>
      <c r="CK71" s="65"/>
      <c r="CL71" s="64"/>
      <c r="CM71" s="65"/>
      <c r="CN71" s="64"/>
      <c r="CO71" s="65"/>
      <c r="CP71" s="64"/>
      <c r="CQ71" s="65"/>
      <c r="CR71" s="64"/>
      <c r="CS71" s="65"/>
      <c r="CT71" s="64"/>
      <c r="CU71" s="65"/>
      <c r="CV71" s="64"/>
      <c r="CW71" s="65"/>
      <c r="CX71" s="64"/>
      <c r="CY71" s="65"/>
      <c r="CZ71" s="64"/>
      <c r="DA71" s="65"/>
      <c r="DB71" s="64"/>
      <c r="DC71" s="65"/>
      <c r="DD71" s="64"/>
      <c r="DE71" s="65"/>
      <c r="DF71" s="64"/>
      <c r="DG71" s="65"/>
      <c r="DH71" s="64"/>
      <c r="DI71" s="65"/>
      <c r="DJ71" s="64"/>
      <c r="DK71" s="65"/>
      <c r="DL71" s="64"/>
      <c r="DM71" s="65"/>
      <c r="DN71" s="64"/>
      <c r="DO71" s="65"/>
      <c r="DP71" s="64"/>
      <c r="DQ71" s="65"/>
      <c r="DR71" s="64"/>
      <c r="DS71" s="65"/>
      <c r="DT71" s="64"/>
      <c r="DU71" s="65"/>
      <c r="DV71" s="64"/>
      <c r="DW71" s="65"/>
      <c r="DX71" s="64"/>
      <c r="DY71" s="65"/>
      <c r="DZ71" s="64"/>
      <c r="EA71" s="65"/>
      <c r="EB71" s="64"/>
      <c r="EC71" s="65"/>
      <c r="ED71" s="64"/>
      <c r="EE71" s="65"/>
      <c r="EF71" s="64"/>
      <c r="EG71" s="65"/>
      <c r="EH71" s="64"/>
      <c r="EI71" s="65"/>
    </row>
    <row r="72" spans="4:139" x14ac:dyDescent="0.25">
      <c r="D72" s="24"/>
      <c r="E72" s="24"/>
      <c r="F72" s="27"/>
      <c r="G72" s="27"/>
      <c r="K72" s="38">
        <f t="shared" si="3"/>
        <v>59</v>
      </c>
      <c r="L72" s="29">
        <v>25000</v>
      </c>
      <c r="M72" s="261">
        <f t="shared" si="4"/>
        <v>1</v>
      </c>
      <c r="N72" s="29">
        <v>25000</v>
      </c>
      <c r="O72" s="261">
        <f t="shared" si="5"/>
        <v>0.82558139534883723</v>
      </c>
      <c r="P72" s="29">
        <v>25000</v>
      </c>
      <c r="Q72" s="261">
        <f t="shared" si="6"/>
        <v>0.82558139534883723</v>
      </c>
      <c r="R72" s="29">
        <v>25000</v>
      </c>
      <c r="S72" s="261">
        <v>0.87687334704672337</v>
      </c>
      <c r="T72" s="29">
        <v>25000</v>
      </c>
      <c r="U72" s="261">
        <v>0.87687334704672337</v>
      </c>
      <c r="V72" s="29">
        <v>25000</v>
      </c>
      <c r="W72" s="261">
        <f t="shared" si="2"/>
        <v>0.86917562724014341</v>
      </c>
      <c r="X72" s="64"/>
      <c r="Y72" s="65"/>
      <c r="Z72" s="64"/>
      <c r="AA72" s="65"/>
      <c r="AB72" s="64"/>
      <c r="AC72" s="65"/>
      <c r="AD72" s="64"/>
      <c r="AE72" s="65"/>
      <c r="AF72" s="64"/>
      <c r="AG72" s="65"/>
      <c r="AH72" s="64"/>
      <c r="AI72" s="65"/>
      <c r="AJ72" s="64"/>
      <c r="AK72" s="65"/>
      <c r="AL72" s="64"/>
      <c r="AM72" s="65"/>
      <c r="AN72" s="64"/>
      <c r="AO72" s="65"/>
      <c r="AP72" s="64"/>
      <c r="AQ72" s="65"/>
      <c r="AR72" s="64"/>
      <c r="AS72" s="65"/>
      <c r="AT72" s="64"/>
      <c r="AU72" s="65"/>
      <c r="AV72" s="64"/>
      <c r="AW72" s="65"/>
      <c r="AX72" s="64"/>
      <c r="AY72" s="65"/>
      <c r="AZ72" s="64"/>
      <c r="BA72" s="65"/>
      <c r="BB72" s="64"/>
      <c r="BC72" s="65"/>
      <c r="BD72" s="64"/>
      <c r="BE72" s="65"/>
      <c r="BF72" s="64"/>
      <c r="BG72" s="65"/>
      <c r="BH72" s="64"/>
      <c r="BI72" s="65"/>
      <c r="BJ72" s="64"/>
      <c r="BK72" s="65"/>
      <c r="BL72" s="64"/>
      <c r="BM72" s="65"/>
      <c r="BN72" s="64"/>
      <c r="BO72" s="65"/>
      <c r="BP72" s="64"/>
      <c r="BQ72" s="65"/>
      <c r="BR72" s="64"/>
      <c r="BS72" s="65"/>
      <c r="BT72" s="64"/>
      <c r="BU72" s="65"/>
      <c r="BV72" s="64"/>
      <c r="BW72" s="65"/>
      <c r="BX72" s="64"/>
      <c r="BY72" s="65"/>
      <c r="BZ72" s="64"/>
      <c r="CA72" s="65"/>
      <c r="CB72" s="64"/>
      <c r="CC72" s="65"/>
      <c r="CD72" s="64"/>
      <c r="CE72" s="65"/>
      <c r="CF72" s="64"/>
      <c r="CG72" s="65"/>
      <c r="CH72" s="64"/>
      <c r="CI72" s="65"/>
      <c r="CJ72" s="64"/>
      <c r="CK72" s="65"/>
      <c r="CL72" s="64"/>
      <c r="CM72" s="65"/>
      <c r="CN72" s="64"/>
      <c r="CO72" s="65"/>
      <c r="CP72" s="64"/>
      <c r="CQ72" s="65"/>
      <c r="CR72" s="64"/>
      <c r="CS72" s="65"/>
      <c r="CT72" s="64"/>
      <c r="CU72" s="65"/>
      <c r="CV72" s="64"/>
      <c r="CW72" s="65"/>
      <c r="CX72" s="64"/>
      <c r="CY72" s="65"/>
      <c r="CZ72" s="64"/>
      <c r="DA72" s="65"/>
      <c r="DB72" s="64"/>
      <c r="DC72" s="65"/>
      <c r="DD72" s="64"/>
      <c r="DE72" s="65"/>
      <c r="DF72" s="64"/>
      <c r="DG72" s="65"/>
      <c r="DH72" s="64"/>
      <c r="DI72" s="65"/>
      <c r="DJ72" s="64"/>
      <c r="DK72" s="65"/>
      <c r="DL72" s="64"/>
      <c r="DM72" s="65"/>
      <c r="DN72" s="64"/>
      <c r="DO72" s="65"/>
      <c r="DP72" s="64"/>
      <c r="DQ72" s="65"/>
      <c r="DR72" s="64"/>
      <c r="DS72" s="65"/>
      <c r="DT72" s="64"/>
      <c r="DU72" s="65"/>
      <c r="DV72" s="64"/>
      <c r="DW72" s="65"/>
      <c r="DX72" s="64"/>
      <c r="DY72" s="65"/>
      <c r="DZ72" s="64"/>
      <c r="EA72" s="65"/>
      <c r="EB72" s="64"/>
      <c r="EC72" s="65"/>
      <c r="ED72" s="64"/>
      <c r="EE72" s="65"/>
      <c r="EF72" s="64"/>
      <c r="EG72" s="65"/>
      <c r="EH72" s="64"/>
      <c r="EI72" s="65"/>
    </row>
    <row r="73" spans="4:139" x14ac:dyDescent="0.25">
      <c r="D73" s="24"/>
      <c r="E73" s="24"/>
      <c r="F73" s="27"/>
      <c r="G73" s="27"/>
      <c r="K73" s="38">
        <f t="shared" si="3"/>
        <v>60</v>
      </c>
      <c r="L73" s="29">
        <v>25500</v>
      </c>
      <c r="M73" s="261">
        <f t="shared" si="4"/>
        <v>1</v>
      </c>
      <c r="N73" s="29">
        <v>25500</v>
      </c>
      <c r="O73" s="261">
        <f t="shared" si="5"/>
        <v>0.82558139534883723</v>
      </c>
      <c r="P73" s="29">
        <v>25500</v>
      </c>
      <c r="Q73" s="261">
        <f t="shared" si="6"/>
        <v>0.82558139534883723</v>
      </c>
      <c r="R73" s="29">
        <v>25500</v>
      </c>
      <c r="S73" s="261">
        <v>0.87775492212753448</v>
      </c>
      <c r="T73" s="29">
        <v>25500</v>
      </c>
      <c r="U73" s="261">
        <v>0.87775492212753448</v>
      </c>
      <c r="V73" s="29">
        <v>25500</v>
      </c>
      <c r="W73" s="261">
        <f t="shared" si="2"/>
        <v>0.86917562724014341</v>
      </c>
      <c r="X73" s="64"/>
      <c r="Y73" s="65"/>
      <c r="Z73" s="64"/>
      <c r="AA73" s="65"/>
      <c r="AB73" s="64"/>
      <c r="AC73" s="65"/>
      <c r="AD73" s="64"/>
      <c r="AE73" s="65"/>
      <c r="AF73" s="64"/>
      <c r="AG73" s="65"/>
      <c r="AH73" s="64"/>
      <c r="AI73" s="65"/>
      <c r="AJ73" s="64"/>
      <c r="AK73" s="65"/>
      <c r="AL73" s="64"/>
      <c r="AM73" s="65"/>
      <c r="AN73" s="64"/>
      <c r="AO73" s="65"/>
      <c r="AP73" s="64"/>
      <c r="AQ73" s="65"/>
      <c r="AR73" s="64"/>
      <c r="AS73" s="65"/>
      <c r="AT73" s="64"/>
      <c r="AU73" s="65"/>
      <c r="AV73" s="64"/>
      <c r="AW73" s="65"/>
      <c r="AX73" s="64"/>
      <c r="AY73" s="65"/>
      <c r="AZ73" s="64"/>
      <c r="BA73" s="65"/>
      <c r="BB73" s="64"/>
      <c r="BC73" s="65"/>
      <c r="BD73" s="64"/>
      <c r="BE73" s="65"/>
      <c r="BF73" s="64"/>
      <c r="BG73" s="65"/>
      <c r="BH73" s="64"/>
      <c r="BI73" s="65"/>
      <c r="BJ73" s="64"/>
      <c r="BK73" s="65"/>
      <c r="BL73" s="64"/>
      <c r="BM73" s="65"/>
      <c r="BN73" s="64"/>
      <c r="BO73" s="65"/>
      <c r="BP73" s="64"/>
      <c r="BQ73" s="65"/>
      <c r="BR73" s="64"/>
      <c r="BS73" s="65"/>
      <c r="BT73" s="64"/>
      <c r="BU73" s="65"/>
      <c r="BV73" s="64"/>
      <c r="BW73" s="65"/>
      <c r="BX73" s="64"/>
      <c r="BY73" s="65"/>
      <c r="BZ73" s="64"/>
      <c r="CA73" s="65"/>
      <c r="CB73" s="64"/>
      <c r="CC73" s="65"/>
      <c r="CD73" s="64"/>
      <c r="CE73" s="65"/>
      <c r="CF73" s="64"/>
      <c r="CG73" s="65"/>
      <c r="CH73" s="64"/>
      <c r="CI73" s="65"/>
      <c r="CJ73" s="64"/>
      <c r="CK73" s="65"/>
      <c r="CL73" s="64"/>
      <c r="CM73" s="65"/>
      <c r="CN73" s="64"/>
      <c r="CO73" s="65"/>
      <c r="CP73" s="64"/>
      <c r="CQ73" s="65"/>
      <c r="CR73" s="64"/>
      <c r="CS73" s="65"/>
      <c r="CT73" s="64"/>
      <c r="CU73" s="65"/>
      <c r="CV73" s="64"/>
      <c r="CW73" s="65"/>
      <c r="CX73" s="64"/>
      <c r="CY73" s="65"/>
      <c r="CZ73" s="64"/>
      <c r="DA73" s="65"/>
      <c r="DB73" s="64"/>
      <c r="DC73" s="65"/>
      <c r="DD73" s="64"/>
      <c r="DE73" s="65"/>
      <c r="DF73" s="64"/>
      <c r="DG73" s="65"/>
      <c r="DH73" s="64"/>
      <c r="DI73" s="65"/>
      <c r="DJ73" s="64"/>
      <c r="DK73" s="65"/>
      <c r="DL73" s="64"/>
      <c r="DM73" s="65"/>
      <c r="DN73" s="64"/>
      <c r="DO73" s="65"/>
      <c r="DP73" s="64"/>
      <c r="DQ73" s="65"/>
      <c r="DR73" s="64"/>
      <c r="DS73" s="65"/>
      <c r="DT73" s="64"/>
      <c r="DU73" s="65"/>
      <c r="DV73" s="64"/>
      <c r="DW73" s="65"/>
      <c r="DX73" s="64"/>
      <c r="DY73" s="65"/>
      <c r="DZ73" s="64"/>
      <c r="EA73" s="65"/>
      <c r="EB73" s="64"/>
      <c r="EC73" s="65"/>
      <c r="ED73" s="64"/>
      <c r="EE73" s="65"/>
      <c r="EF73" s="64"/>
      <c r="EG73" s="65"/>
      <c r="EH73" s="64"/>
      <c r="EI73" s="65"/>
    </row>
    <row r="74" spans="4:139" x14ac:dyDescent="0.25">
      <c r="D74" s="24"/>
      <c r="E74" s="24"/>
      <c r="F74" s="27"/>
      <c r="G74" s="27"/>
      <c r="K74" s="38">
        <f t="shared" si="3"/>
        <v>61</v>
      </c>
      <c r="L74" s="29">
        <v>26000</v>
      </c>
      <c r="M74" s="261">
        <f t="shared" si="4"/>
        <v>1</v>
      </c>
      <c r="N74" s="29">
        <v>26000</v>
      </c>
      <c r="O74" s="261">
        <f t="shared" si="5"/>
        <v>0.82558139534883723</v>
      </c>
      <c r="P74" s="29">
        <v>26000</v>
      </c>
      <c r="Q74" s="261">
        <f t="shared" si="6"/>
        <v>0.82558139534883723</v>
      </c>
      <c r="R74" s="29">
        <v>26000</v>
      </c>
      <c r="S74" s="261">
        <v>0.87893035556861598</v>
      </c>
      <c r="T74" s="29">
        <v>26000</v>
      </c>
      <c r="U74" s="261">
        <v>0.87893035556861598</v>
      </c>
      <c r="V74" s="29">
        <v>26000</v>
      </c>
      <c r="W74" s="261">
        <f t="shared" si="2"/>
        <v>0.86917562724014341</v>
      </c>
      <c r="X74" s="64"/>
      <c r="Y74" s="65"/>
      <c r="Z74" s="64"/>
      <c r="AA74" s="65"/>
      <c r="AB74" s="64"/>
      <c r="AC74" s="65"/>
      <c r="AD74" s="64"/>
      <c r="AE74" s="65"/>
      <c r="AF74" s="64"/>
      <c r="AG74" s="65"/>
      <c r="AH74" s="64"/>
      <c r="AI74" s="65"/>
      <c r="AJ74" s="64"/>
      <c r="AK74" s="65"/>
      <c r="AL74" s="64"/>
      <c r="AM74" s="65"/>
      <c r="AN74" s="64"/>
      <c r="AO74" s="65"/>
      <c r="AP74" s="64"/>
      <c r="AQ74" s="65"/>
      <c r="AR74" s="64"/>
      <c r="AS74" s="65"/>
      <c r="AT74" s="64"/>
      <c r="AU74" s="65"/>
      <c r="AV74" s="64"/>
      <c r="AW74" s="65"/>
      <c r="AX74" s="64"/>
      <c r="AY74" s="65"/>
      <c r="AZ74" s="64"/>
      <c r="BA74" s="65"/>
      <c r="BB74" s="64"/>
      <c r="BC74" s="65"/>
      <c r="BD74" s="64"/>
      <c r="BE74" s="65"/>
      <c r="BF74" s="64"/>
      <c r="BG74" s="65"/>
      <c r="BH74" s="64"/>
      <c r="BI74" s="65"/>
      <c r="BJ74" s="64"/>
      <c r="BK74" s="65"/>
      <c r="BL74" s="64"/>
      <c r="BM74" s="65"/>
      <c r="BN74" s="64"/>
      <c r="BO74" s="65"/>
      <c r="BP74" s="64"/>
      <c r="BQ74" s="65"/>
      <c r="BR74" s="64"/>
      <c r="BS74" s="65"/>
      <c r="BT74" s="64"/>
      <c r="BU74" s="65"/>
      <c r="BV74" s="64"/>
      <c r="BW74" s="65"/>
      <c r="BX74" s="64"/>
      <c r="BY74" s="65"/>
      <c r="BZ74" s="64"/>
      <c r="CA74" s="65"/>
      <c r="CB74" s="64"/>
      <c r="CC74" s="65"/>
      <c r="CD74" s="64"/>
      <c r="CE74" s="65"/>
      <c r="CF74" s="64"/>
      <c r="CG74" s="65"/>
      <c r="CH74" s="64"/>
      <c r="CI74" s="65"/>
      <c r="CJ74" s="64"/>
      <c r="CK74" s="65"/>
      <c r="CL74" s="64"/>
      <c r="CM74" s="65"/>
      <c r="CN74" s="64"/>
      <c r="CO74" s="65"/>
      <c r="CP74" s="64"/>
      <c r="CQ74" s="65"/>
      <c r="CR74" s="64"/>
      <c r="CS74" s="65"/>
      <c r="CT74" s="64"/>
      <c r="CU74" s="65"/>
      <c r="CV74" s="64"/>
      <c r="CW74" s="65"/>
      <c r="CX74" s="64"/>
      <c r="CY74" s="65"/>
      <c r="CZ74" s="64"/>
      <c r="DA74" s="65"/>
      <c r="DB74" s="64"/>
      <c r="DC74" s="65"/>
      <c r="DD74" s="64"/>
      <c r="DE74" s="65"/>
      <c r="DF74" s="64"/>
      <c r="DG74" s="65"/>
      <c r="DH74" s="64"/>
      <c r="DI74" s="65"/>
      <c r="DJ74" s="64"/>
      <c r="DK74" s="65"/>
      <c r="DL74" s="64"/>
      <c r="DM74" s="65"/>
      <c r="DN74" s="64"/>
      <c r="DO74" s="65"/>
      <c r="DP74" s="64"/>
      <c r="DQ74" s="65"/>
      <c r="DR74" s="64"/>
      <c r="DS74" s="65"/>
      <c r="DT74" s="64"/>
      <c r="DU74" s="65"/>
      <c r="DV74" s="64"/>
      <c r="DW74" s="65"/>
      <c r="DX74" s="64"/>
      <c r="DY74" s="65"/>
      <c r="DZ74" s="64"/>
      <c r="EA74" s="65"/>
      <c r="EB74" s="64"/>
      <c r="EC74" s="65"/>
      <c r="ED74" s="64"/>
      <c r="EE74" s="65"/>
      <c r="EF74" s="64"/>
      <c r="EG74" s="65"/>
      <c r="EH74" s="64"/>
      <c r="EI74" s="65"/>
    </row>
    <row r="75" spans="4:139" x14ac:dyDescent="0.25">
      <c r="D75" s="24"/>
      <c r="E75" s="24"/>
      <c r="F75" s="27"/>
      <c r="G75" s="27"/>
      <c r="K75" s="38">
        <f t="shared" si="3"/>
        <v>62</v>
      </c>
      <c r="L75" s="29">
        <v>26500</v>
      </c>
      <c r="M75" s="261">
        <f t="shared" si="4"/>
        <v>1</v>
      </c>
      <c r="N75" s="29">
        <v>26500</v>
      </c>
      <c r="O75" s="261">
        <f t="shared" si="5"/>
        <v>0.82558139534883723</v>
      </c>
      <c r="P75" s="29">
        <v>26500</v>
      </c>
      <c r="Q75" s="261">
        <f t="shared" si="6"/>
        <v>0.82558139534883723</v>
      </c>
      <c r="R75" s="29">
        <v>26500</v>
      </c>
      <c r="S75" s="261">
        <v>0.87981193064942687</v>
      </c>
      <c r="T75" s="29">
        <v>26500</v>
      </c>
      <c r="U75" s="261">
        <v>0.87981193064942687</v>
      </c>
      <c r="V75" s="29">
        <v>26500</v>
      </c>
      <c r="W75" s="261">
        <f t="shared" si="2"/>
        <v>0.86917562724014341</v>
      </c>
      <c r="X75" s="64"/>
      <c r="Y75" s="65"/>
      <c r="Z75" s="64"/>
      <c r="AA75" s="65"/>
      <c r="AB75" s="64"/>
      <c r="AC75" s="65"/>
      <c r="AD75" s="64"/>
      <c r="AE75" s="65"/>
      <c r="AF75" s="64"/>
      <c r="AG75" s="65"/>
      <c r="AH75" s="64"/>
      <c r="AI75" s="65"/>
      <c r="AJ75" s="64"/>
      <c r="AK75" s="65"/>
      <c r="AL75" s="64"/>
      <c r="AM75" s="65"/>
      <c r="AN75" s="64"/>
      <c r="AO75" s="65"/>
      <c r="AP75" s="64"/>
      <c r="AQ75" s="65"/>
      <c r="AR75" s="64"/>
      <c r="AS75" s="65"/>
      <c r="AT75" s="64"/>
      <c r="AU75" s="65"/>
      <c r="AV75" s="64"/>
      <c r="AW75" s="65"/>
      <c r="AX75" s="64"/>
      <c r="AY75" s="65"/>
      <c r="AZ75" s="64"/>
      <c r="BA75" s="65"/>
      <c r="BB75" s="64"/>
      <c r="BC75" s="65"/>
      <c r="BD75" s="64"/>
      <c r="BE75" s="65"/>
      <c r="BF75" s="64"/>
      <c r="BG75" s="65"/>
      <c r="BH75" s="64"/>
      <c r="BI75" s="65"/>
      <c r="BJ75" s="64"/>
      <c r="BK75" s="65"/>
      <c r="BL75" s="64"/>
      <c r="BM75" s="65"/>
      <c r="BN75" s="64"/>
      <c r="BO75" s="65"/>
      <c r="BP75" s="64"/>
      <c r="BQ75" s="65"/>
      <c r="BR75" s="64"/>
      <c r="BS75" s="65"/>
      <c r="BT75" s="64"/>
      <c r="BU75" s="65"/>
      <c r="BV75" s="64"/>
      <c r="BW75" s="65"/>
      <c r="BX75" s="64"/>
      <c r="BY75" s="65"/>
      <c r="BZ75" s="64"/>
      <c r="CA75" s="65"/>
      <c r="CB75" s="64"/>
      <c r="CC75" s="65"/>
      <c r="CD75" s="64"/>
      <c r="CE75" s="65"/>
      <c r="CF75" s="64"/>
      <c r="CG75" s="65"/>
      <c r="CH75" s="64"/>
      <c r="CI75" s="65"/>
      <c r="CJ75" s="64"/>
      <c r="CK75" s="65"/>
      <c r="CL75" s="64"/>
      <c r="CM75" s="65"/>
      <c r="CN75" s="64"/>
      <c r="CO75" s="65"/>
      <c r="CP75" s="64"/>
      <c r="CQ75" s="65"/>
      <c r="CR75" s="64"/>
      <c r="CS75" s="65"/>
      <c r="CT75" s="64"/>
      <c r="CU75" s="65"/>
      <c r="CV75" s="64"/>
      <c r="CW75" s="65"/>
      <c r="CX75" s="64"/>
      <c r="CY75" s="65"/>
      <c r="CZ75" s="64"/>
      <c r="DA75" s="65"/>
      <c r="DB75" s="64"/>
      <c r="DC75" s="65"/>
      <c r="DD75" s="64"/>
      <c r="DE75" s="65"/>
      <c r="DF75" s="64"/>
      <c r="DG75" s="65"/>
      <c r="DH75" s="64"/>
      <c r="DI75" s="65"/>
      <c r="DJ75" s="64"/>
      <c r="DK75" s="65"/>
      <c r="DL75" s="64"/>
      <c r="DM75" s="65"/>
      <c r="DN75" s="64"/>
      <c r="DO75" s="65"/>
      <c r="DP75" s="64"/>
      <c r="DQ75" s="65"/>
      <c r="DR75" s="64"/>
      <c r="DS75" s="65"/>
      <c r="DT75" s="64"/>
      <c r="DU75" s="65"/>
      <c r="DV75" s="64"/>
      <c r="DW75" s="65"/>
      <c r="DX75" s="64"/>
      <c r="DY75" s="65"/>
      <c r="DZ75" s="64"/>
      <c r="EA75" s="65"/>
      <c r="EB75" s="64"/>
      <c r="EC75" s="65"/>
      <c r="ED75" s="64"/>
      <c r="EE75" s="65"/>
      <c r="EF75" s="64"/>
      <c r="EG75" s="65"/>
      <c r="EH75" s="64"/>
      <c r="EI75" s="65"/>
    </row>
    <row r="76" spans="4:139" x14ac:dyDescent="0.25">
      <c r="D76" s="24"/>
      <c r="E76" s="24"/>
      <c r="F76" s="27"/>
      <c r="G76" s="27"/>
      <c r="K76" s="38">
        <f t="shared" si="3"/>
        <v>63</v>
      </c>
      <c r="L76" s="29">
        <v>27000</v>
      </c>
      <c r="M76" s="261">
        <f t="shared" si="4"/>
        <v>1</v>
      </c>
      <c r="N76" s="29">
        <v>27000</v>
      </c>
      <c r="O76" s="261">
        <f t="shared" si="5"/>
        <v>0.82558139534883723</v>
      </c>
      <c r="P76" s="29">
        <v>27000</v>
      </c>
      <c r="Q76" s="261">
        <f t="shared" si="6"/>
        <v>0.82558139534883723</v>
      </c>
      <c r="R76" s="29">
        <v>27000</v>
      </c>
      <c r="S76" s="261">
        <v>0.88069350573023797</v>
      </c>
      <c r="T76" s="29">
        <v>27000</v>
      </c>
      <c r="U76" s="261">
        <v>0.88069350573023797</v>
      </c>
      <c r="V76" s="29">
        <v>27000</v>
      </c>
      <c r="W76" s="261">
        <f t="shared" si="2"/>
        <v>0.86917562724014341</v>
      </c>
      <c r="X76" s="64"/>
      <c r="Y76" s="65"/>
      <c r="Z76" s="64"/>
      <c r="AA76" s="65"/>
      <c r="AB76" s="64"/>
      <c r="AC76" s="65"/>
      <c r="AD76" s="64"/>
      <c r="AE76" s="65"/>
      <c r="AF76" s="64"/>
      <c r="AG76" s="65"/>
      <c r="AH76" s="64"/>
      <c r="AI76" s="65"/>
      <c r="AJ76" s="64"/>
      <c r="AK76" s="65"/>
      <c r="AL76" s="64"/>
      <c r="AM76" s="65"/>
      <c r="AN76" s="64"/>
      <c r="AO76" s="65"/>
      <c r="AP76" s="64"/>
      <c r="AQ76" s="65"/>
      <c r="AR76" s="64"/>
      <c r="AS76" s="65"/>
      <c r="AT76" s="64"/>
      <c r="AU76" s="65"/>
      <c r="AV76" s="64"/>
      <c r="AW76" s="65"/>
      <c r="AX76" s="64"/>
      <c r="AY76" s="65"/>
      <c r="AZ76" s="64"/>
      <c r="BA76" s="65"/>
      <c r="BB76" s="64"/>
      <c r="BC76" s="65"/>
      <c r="BD76" s="64"/>
      <c r="BE76" s="65"/>
      <c r="BF76" s="64"/>
      <c r="BG76" s="65"/>
      <c r="BH76" s="64"/>
      <c r="BI76" s="65"/>
      <c r="BJ76" s="64"/>
      <c r="BK76" s="65"/>
      <c r="BL76" s="64"/>
      <c r="BM76" s="65"/>
      <c r="BN76" s="64"/>
      <c r="BO76" s="65"/>
      <c r="BP76" s="64"/>
      <c r="BQ76" s="65"/>
      <c r="BR76" s="64"/>
      <c r="BS76" s="65"/>
      <c r="BT76" s="64"/>
      <c r="BU76" s="65"/>
      <c r="BV76" s="64"/>
      <c r="BW76" s="65"/>
      <c r="BX76" s="64"/>
      <c r="BY76" s="65"/>
      <c r="BZ76" s="64"/>
      <c r="CA76" s="65"/>
      <c r="CB76" s="64"/>
      <c r="CC76" s="65"/>
      <c r="CD76" s="64"/>
      <c r="CE76" s="65"/>
      <c r="CF76" s="64"/>
      <c r="CG76" s="65"/>
      <c r="CH76" s="64"/>
      <c r="CI76" s="65"/>
      <c r="CJ76" s="64"/>
      <c r="CK76" s="65"/>
      <c r="CL76" s="64"/>
      <c r="CM76" s="65"/>
      <c r="CN76" s="64"/>
      <c r="CO76" s="65"/>
      <c r="CP76" s="64"/>
      <c r="CQ76" s="65"/>
      <c r="CR76" s="64"/>
      <c r="CS76" s="65"/>
      <c r="CT76" s="64"/>
      <c r="CU76" s="65"/>
      <c r="CV76" s="64"/>
      <c r="CW76" s="65"/>
      <c r="CX76" s="64"/>
      <c r="CY76" s="65"/>
      <c r="CZ76" s="64"/>
      <c r="DA76" s="65"/>
      <c r="DB76" s="64"/>
      <c r="DC76" s="65"/>
      <c r="DD76" s="64"/>
      <c r="DE76" s="65"/>
      <c r="DF76" s="64"/>
      <c r="DG76" s="65"/>
      <c r="DH76" s="64"/>
      <c r="DI76" s="65"/>
      <c r="DJ76" s="64"/>
      <c r="DK76" s="65"/>
      <c r="DL76" s="64"/>
      <c r="DM76" s="65"/>
      <c r="DN76" s="64"/>
      <c r="DO76" s="65"/>
      <c r="DP76" s="64"/>
      <c r="DQ76" s="65"/>
      <c r="DR76" s="64"/>
      <c r="DS76" s="65"/>
      <c r="DT76" s="64"/>
      <c r="DU76" s="65"/>
      <c r="DV76" s="64"/>
      <c r="DW76" s="65"/>
      <c r="DX76" s="64"/>
      <c r="DY76" s="65"/>
      <c r="DZ76" s="64"/>
      <c r="EA76" s="65"/>
      <c r="EB76" s="64"/>
      <c r="EC76" s="65"/>
      <c r="ED76" s="64"/>
      <c r="EE76" s="65"/>
      <c r="EF76" s="64"/>
      <c r="EG76" s="65"/>
      <c r="EH76" s="64"/>
      <c r="EI76" s="65"/>
    </row>
    <row r="77" spans="4:139" x14ac:dyDescent="0.25">
      <c r="D77" s="24"/>
      <c r="E77" s="24"/>
      <c r="F77" s="27"/>
      <c r="G77" s="27"/>
      <c r="K77" s="38">
        <f t="shared" si="3"/>
        <v>64</v>
      </c>
      <c r="L77" s="29">
        <v>27500</v>
      </c>
      <c r="M77" s="261">
        <f t="shared" si="4"/>
        <v>1</v>
      </c>
      <c r="N77" s="29">
        <v>27500</v>
      </c>
      <c r="O77" s="261">
        <f t="shared" si="5"/>
        <v>0.82558139534883723</v>
      </c>
      <c r="P77" s="29">
        <v>27500</v>
      </c>
      <c r="Q77" s="261">
        <f t="shared" si="6"/>
        <v>0.82558139534883723</v>
      </c>
      <c r="R77" s="29">
        <v>27500</v>
      </c>
      <c r="S77" s="261">
        <v>0.88186893917131948</v>
      </c>
      <c r="T77" s="29">
        <v>27500</v>
      </c>
      <c r="U77" s="261">
        <v>0.88186893917131948</v>
      </c>
      <c r="V77" s="29">
        <v>27500</v>
      </c>
      <c r="W77" s="261">
        <f t="shared" si="2"/>
        <v>0.86917562724014341</v>
      </c>
      <c r="X77" s="64"/>
      <c r="Y77" s="65"/>
      <c r="Z77" s="64"/>
      <c r="AA77" s="65"/>
      <c r="AB77" s="64"/>
      <c r="AC77" s="65"/>
      <c r="AD77" s="64"/>
      <c r="AE77" s="65"/>
      <c r="AF77" s="64"/>
      <c r="AG77" s="65"/>
      <c r="AH77" s="64"/>
      <c r="AI77" s="65"/>
      <c r="AJ77" s="64"/>
      <c r="AK77" s="65"/>
      <c r="AL77" s="64"/>
      <c r="AM77" s="65"/>
      <c r="AN77" s="64"/>
      <c r="AO77" s="65"/>
      <c r="AP77" s="64"/>
      <c r="AQ77" s="65"/>
      <c r="AR77" s="64"/>
      <c r="AS77" s="65"/>
      <c r="AT77" s="64"/>
      <c r="AU77" s="65"/>
      <c r="AV77" s="64"/>
      <c r="AW77" s="65"/>
      <c r="AX77" s="64"/>
      <c r="AY77" s="65"/>
      <c r="AZ77" s="64"/>
      <c r="BA77" s="65"/>
      <c r="BB77" s="64"/>
      <c r="BC77" s="65"/>
      <c r="BD77" s="64"/>
      <c r="BE77" s="65"/>
      <c r="BF77" s="64"/>
      <c r="BG77" s="65"/>
      <c r="BH77" s="64"/>
      <c r="BI77" s="65"/>
      <c r="BJ77" s="64"/>
      <c r="BK77" s="65"/>
      <c r="BL77" s="64"/>
      <c r="BM77" s="65"/>
      <c r="BN77" s="64"/>
      <c r="BO77" s="65"/>
      <c r="BP77" s="64"/>
      <c r="BQ77" s="65"/>
      <c r="BR77" s="64"/>
      <c r="BS77" s="65"/>
      <c r="BT77" s="64"/>
      <c r="BU77" s="65"/>
      <c r="BV77" s="64"/>
      <c r="BW77" s="65"/>
      <c r="BX77" s="64"/>
      <c r="BY77" s="65"/>
      <c r="BZ77" s="64"/>
      <c r="CA77" s="65"/>
      <c r="CB77" s="64"/>
      <c r="CC77" s="65"/>
      <c r="CD77" s="64"/>
      <c r="CE77" s="65"/>
      <c r="CF77" s="64"/>
      <c r="CG77" s="65"/>
      <c r="CH77" s="64"/>
      <c r="CI77" s="65"/>
      <c r="CJ77" s="64"/>
      <c r="CK77" s="65"/>
      <c r="CL77" s="64"/>
      <c r="CM77" s="65"/>
      <c r="CN77" s="64"/>
      <c r="CO77" s="65"/>
      <c r="CP77" s="64"/>
      <c r="CQ77" s="65"/>
      <c r="CR77" s="64"/>
      <c r="CS77" s="65"/>
      <c r="CT77" s="64"/>
      <c r="CU77" s="65"/>
      <c r="CV77" s="64"/>
      <c r="CW77" s="65"/>
      <c r="CX77" s="64"/>
      <c r="CY77" s="65"/>
      <c r="CZ77" s="64"/>
      <c r="DA77" s="65"/>
      <c r="DB77" s="64"/>
      <c r="DC77" s="65"/>
      <c r="DD77" s="64"/>
      <c r="DE77" s="65"/>
      <c r="DF77" s="64"/>
      <c r="DG77" s="65"/>
      <c r="DH77" s="64"/>
      <c r="DI77" s="65"/>
      <c r="DJ77" s="64"/>
      <c r="DK77" s="65"/>
      <c r="DL77" s="64"/>
      <c r="DM77" s="65"/>
      <c r="DN77" s="64"/>
      <c r="DO77" s="65"/>
      <c r="DP77" s="64"/>
      <c r="DQ77" s="65"/>
      <c r="DR77" s="64"/>
      <c r="DS77" s="65"/>
      <c r="DT77" s="64"/>
      <c r="DU77" s="65"/>
      <c r="DV77" s="64"/>
      <c r="DW77" s="65"/>
      <c r="DX77" s="64"/>
      <c r="DY77" s="65"/>
      <c r="DZ77" s="64"/>
      <c r="EA77" s="65"/>
      <c r="EB77" s="64"/>
      <c r="EC77" s="65"/>
      <c r="ED77" s="64"/>
      <c r="EE77" s="65"/>
      <c r="EF77" s="64"/>
      <c r="EG77" s="65"/>
      <c r="EH77" s="64"/>
      <c r="EI77" s="65"/>
    </row>
    <row r="78" spans="4:139" x14ac:dyDescent="0.25">
      <c r="D78" s="24"/>
      <c r="E78" s="24"/>
      <c r="F78" s="27"/>
      <c r="G78" s="27"/>
      <c r="K78" s="38">
        <f t="shared" si="3"/>
        <v>65</v>
      </c>
      <c r="L78" s="29">
        <v>28000</v>
      </c>
      <c r="M78" s="261">
        <f t="shared" si="4"/>
        <v>1</v>
      </c>
      <c r="N78" s="29">
        <v>28000</v>
      </c>
      <c r="O78" s="261">
        <f t="shared" si="5"/>
        <v>0.82558139534883723</v>
      </c>
      <c r="P78" s="29">
        <v>28000</v>
      </c>
      <c r="Q78" s="261">
        <f t="shared" si="6"/>
        <v>0.82558139534883723</v>
      </c>
      <c r="R78" s="29">
        <v>28000</v>
      </c>
      <c r="S78" s="261">
        <v>0.88275051425213036</v>
      </c>
      <c r="T78" s="29">
        <v>28000</v>
      </c>
      <c r="U78" s="261">
        <v>0.88275051425213036</v>
      </c>
      <c r="V78" s="29">
        <v>28000</v>
      </c>
      <c r="W78" s="261">
        <f t="shared" si="2"/>
        <v>0.86917562724014341</v>
      </c>
      <c r="X78" s="64"/>
      <c r="Y78" s="65"/>
      <c r="Z78" s="64"/>
      <c r="AA78" s="65"/>
      <c r="AB78" s="64"/>
      <c r="AC78" s="65"/>
      <c r="AD78" s="64"/>
      <c r="AE78" s="65"/>
      <c r="AF78" s="64"/>
      <c r="AG78" s="65"/>
      <c r="AH78" s="64"/>
      <c r="AI78" s="65"/>
      <c r="AJ78" s="64"/>
      <c r="AK78" s="65"/>
      <c r="AL78" s="64"/>
      <c r="AM78" s="65"/>
      <c r="AN78" s="64"/>
      <c r="AO78" s="65"/>
      <c r="AP78" s="64"/>
      <c r="AQ78" s="65"/>
      <c r="AR78" s="64"/>
      <c r="AS78" s="65"/>
      <c r="AT78" s="64"/>
      <c r="AU78" s="65"/>
      <c r="AV78" s="64"/>
      <c r="AW78" s="65"/>
      <c r="AX78" s="64"/>
      <c r="AY78" s="65"/>
      <c r="AZ78" s="64"/>
      <c r="BA78" s="65"/>
      <c r="BB78" s="64"/>
      <c r="BC78" s="65"/>
      <c r="BD78" s="64"/>
      <c r="BE78" s="65"/>
      <c r="BF78" s="64"/>
      <c r="BG78" s="65"/>
      <c r="BH78" s="64"/>
      <c r="BI78" s="65"/>
      <c r="BJ78" s="64"/>
      <c r="BK78" s="65"/>
      <c r="BL78" s="64"/>
      <c r="BM78" s="65"/>
      <c r="BN78" s="64"/>
      <c r="BO78" s="65"/>
      <c r="BP78" s="64"/>
      <c r="BQ78" s="65"/>
      <c r="BR78" s="64"/>
      <c r="BS78" s="65"/>
      <c r="BT78" s="64"/>
      <c r="BU78" s="65"/>
      <c r="BV78" s="64"/>
      <c r="BW78" s="65"/>
      <c r="BX78" s="64"/>
      <c r="BY78" s="65"/>
      <c r="BZ78" s="64"/>
      <c r="CA78" s="65"/>
      <c r="CB78" s="64"/>
      <c r="CC78" s="65"/>
      <c r="CD78" s="64"/>
      <c r="CE78" s="65"/>
      <c r="CF78" s="64"/>
      <c r="CG78" s="65"/>
      <c r="CH78" s="64"/>
      <c r="CI78" s="65"/>
      <c r="CJ78" s="64"/>
      <c r="CK78" s="65"/>
      <c r="CL78" s="64"/>
      <c r="CM78" s="65"/>
      <c r="CN78" s="64"/>
      <c r="CO78" s="65"/>
      <c r="CP78" s="64"/>
      <c r="CQ78" s="65"/>
      <c r="CR78" s="64"/>
      <c r="CS78" s="65"/>
      <c r="CT78" s="64"/>
      <c r="CU78" s="65"/>
      <c r="CV78" s="64"/>
      <c r="CW78" s="65"/>
      <c r="CX78" s="64"/>
      <c r="CY78" s="65"/>
      <c r="CZ78" s="64"/>
      <c r="DA78" s="65"/>
      <c r="DB78" s="64"/>
      <c r="DC78" s="65"/>
      <c r="DD78" s="64"/>
      <c r="DE78" s="65"/>
      <c r="DF78" s="64"/>
      <c r="DG78" s="65"/>
      <c r="DH78" s="64"/>
      <c r="DI78" s="65"/>
      <c r="DJ78" s="64"/>
      <c r="DK78" s="65"/>
      <c r="DL78" s="64"/>
      <c r="DM78" s="65"/>
      <c r="DN78" s="64"/>
      <c r="DO78" s="65"/>
      <c r="DP78" s="64"/>
      <c r="DQ78" s="65"/>
      <c r="DR78" s="64"/>
      <c r="DS78" s="65"/>
      <c r="DT78" s="64"/>
      <c r="DU78" s="65"/>
      <c r="DV78" s="64"/>
      <c r="DW78" s="65"/>
      <c r="DX78" s="64"/>
      <c r="DY78" s="65"/>
      <c r="DZ78" s="64"/>
      <c r="EA78" s="65"/>
      <c r="EB78" s="64"/>
      <c r="EC78" s="65"/>
      <c r="ED78" s="64"/>
      <c r="EE78" s="65"/>
      <c r="EF78" s="64"/>
      <c r="EG78" s="65"/>
      <c r="EH78" s="64"/>
      <c r="EI78" s="65"/>
    </row>
    <row r="79" spans="4:139" x14ac:dyDescent="0.25">
      <c r="D79" s="24"/>
      <c r="E79" s="24"/>
      <c r="F79" s="27"/>
      <c r="G79" s="27"/>
      <c r="K79" s="38">
        <f t="shared" si="3"/>
        <v>66</v>
      </c>
      <c r="L79" s="29">
        <v>28500</v>
      </c>
      <c r="M79" s="261">
        <f t="shared" si="4"/>
        <v>1</v>
      </c>
      <c r="N79" s="29">
        <v>28500</v>
      </c>
      <c r="O79" s="261">
        <f t="shared" si="5"/>
        <v>0.82558139534883723</v>
      </c>
      <c r="P79" s="29">
        <v>28500</v>
      </c>
      <c r="Q79" s="261">
        <f t="shared" si="6"/>
        <v>0.82558139534883723</v>
      </c>
      <c r="R79" s="29">
        <v>28500</v>
      </c>
      <c r="S79" s="261">
        <v>0.88363208933294146</v>
      </c>
      <c r="T79" s="29">
        <v>28500</v>
      </c>
      <c r="U79" s="261">
        <v>0.88363208933294146</v>
      </c>
      <c r="V79" s="29">
        <v>28500</v>
      </c>
      <c r="W79" s="261">
        <f t="shared" ref="W79:W142" si="7">IF((V79*100/2.54/12)&gt;36500,970/1116,1-146/1116/36500*(V79*100/2.54/12))</f>
        <v>0.86917562724014341</v>
      </c>
      <c r="X79" s="64"/>
      <c r="Y79" s="65"/>
      <c r="Z79" s="64"/>
      <c r="AA79" s="65"/>
      <c r="AB79" s="64"/>
      <c r="AC79" s="65"/>
      <c r="AD79" s="64"/>
      <c r="AE79" s="65"/>
      <c r="AF79" s="64"/>
      <c r="AG79" s="65"/>
      <c r="AH79" s="64"/>
      <c r="AI79" s="65"/>
      <c r="AJ79" s="64"/>
      <c r="AK79" s="65"/>
      <c r="AL79" s="64"/>
      <c r="AM79" s="65"/>
      <c r="AN79" s="64"/>
      <c r="AO79" s="65"/>
      <c r="AP79" s="64"/>
      <c r="AQ79" s="65"/>
      <c r="AR79" s="64"/>
      <c r="AS79" s="65"/>
      <c r="AT79" s="64"/>
      <c r="AU79" s="65"/>
      <c r="AV79" s="64"/>
      <c r="AW79" s="65"/>
      <c r="AX79" s="64"/>
      <c r="AY79" s="65"/>
      <c r="AZ79" s="64"/>
      <c r="BA79" s="65"/>
      <c r="BB79" s="64"/>
      <c r="BC79" s="65"/>
      <c r="BD79" s="64"/>
      <c r="BE79" s="65"/>
      <c r="BF79" s="64"/>
      <c r="BG79" s="65"/>
      <c r="BH79" s="64"/>
      <c r="BI79" s="65"/>
      <c r="BJ79" s="64"/>
      <c r="BK79" s="65"/>
      <c r="BL79" s="64"/>
      <c r="BM79" s="65"/>
      <c r="BN79" s="64"/>
      <c r="BO79" s="65"/>
      <c r="BP79" s="64"/>
      <c r="BQ79" s="65"/>
      <c r="BR79" s="64"/>
      <c r="BS79" s="65"/>
      <c r="BT79" s="64"/>
      <c r="BU79" s="65"/>
      <c r="BV79" s="64"/>
      <c r="BW79" s="65"/>
      <c r="BX79" s="64"/>
      <c r="BY79" s="65"/>
      <c r="BZ79" s="64"/>
      <c r="CA79" s="65"/>
      <c r="CB79" s="64"/>
      <c r="CC79" s="65"/>
      <c r="CD79" s="64"/>
      <c r="CE79" s="65"/>
      <c r="CF79" s="64"/>
      <c r="CG79" s="65"/>
      <c r="CH79" s="64"/>
      <c r="CI79" s="65"/>
      <c r="CJ79" s="64"/>
      <c r="CK79" s="65"/>
      <c r="CL79" s="64"/>
      <c r="CM79" s="65"/>
      <c r="CN79" s="64"/>
      <c r="CO79" s="65"/>
      <c r="CP79" s="64"/>
      <c r="CQ79" s="65"/>
      <c r="CR79" s="64"/>
      <c r="CS79" s="65"/>
      <c r="CT79" s="64"/>
      <c r="CU79" s="65"/>
      <c r="CV79" s="64"/>
      <c r="CW79" s="65"/>
      <c r="CX79" s="64"/>
      <c r="CY79" s="65"/>
      <c r="CZ79" s="64"/>
      <c r="DA79" s="65"/>
      <c r="DB79" s="64"/>
      <c r="DC79" s="65"/>
      <c r="DD79" s="64"/>
      <c r="DE79" s="65"/>
      <c r="DF79" s="64"/>
      <c r="DG79" s="65"/>
      <c r="DH79" s="64"/>
      <c r="DI79" s="65"/>
      <c r="DJ79" s="64"/>
      <c r="DK79" s="65"/>
      <c r="DL79" s="64"/>
      <c r="DM79" s="65"/>
      <c r="DN79" s="64"/>
      <c r="DO79" s="65"/>
      <c r="DP79" s="64"/>
      <c r="DQ79" s="65"/>
      <c r="DR79" s="64"/>
      <c r="DS79" s="65"/>
      <c r="DT79" s="64"/>
      <c r="DU79" s="65"/>
      <c r="DV79" s="64"/>
      <c r="DW79" s="65"/>
      <c r="DX79" s="64"/>
      <c r="DY79" s="65"/>
      <c r="DZ79" s="64"/>
      <c r="EA79" s="65"/>
      <c r="EB79" s="64"/>
      <c r="EC79" s="65"/>
      <c r="ED79" s="64"/>
      <c r="EE79" s="65"/>
      <c r="EF79" s="64"/>
      <c r="EG79" s="65"/>
      <c r="EH79" s="64"/>
      <c r="EI79" s="65"/>
    </row>
    <row r="80" spans="4:139" x14ac:dyDescent="0.25">
      <c r="D80" s="24"/>
      <c r="E80" s="24"/>
      <c r="F80" s="27"/>
      <c r="G80" s="27"/>
      <c r="K80" s="38">
        <f t="shared" ref="K80:K143" si="8">2*K79-K78</f>
        <v>67</v>
      </c>
      <c r="L80" s="29">
        <v>29000</v>
      </c>
      <c r="M80" s="261">
        <f t="shared" ref="M80:M143" si="9">M79</f>
        <v>1</v>
      </c>
      <c r="N80" s="29">
        <v>29000</v>
      </c>
      <c r="O80" s="261">
        <f t="shared" si="5"/>
        <v>0.82558139534883723</v>
      </c>
      <c r="P80" s="29">
        <v>29000</v>
      </c>
      <c r="Q80" s="261">
        <f t="shared" si="6"/>
        <v>0.82558139534883723</v>
      </c>
      <c r="R80" s="29">
        <v>29000</v>
      </c>
      <c r="S80" s="261">
        <v>0.88451366441375256</v>
      </c>
      <c r="T80" s="29">
        <v>29000</v>
      </c>
      <c r="U80" s="261">
        <v>0.88451366441375256</v>
      </c>
      <c r="V80" s="29">
        <v>29000</v>
      </c>
      <c r="W80" s="261">
        <f t="shared" si="7"/>
        <v>0.86917562724014341</v>
      </c>
      <c r="X80" s="64"/>
      <c r="Y80" s="65"/>
      <c r="Z80" s="64"/>
      <c r="AA80" s="65"/>
      <c r="AB80" s="64"/>
      <c r="AC80" s="65"/>
      <c r="AD80" s="64"/>
      <c r="AE80" s="65"/>
      <c r="AF80" s="64"/>
      <c r="AG80" s="65"/>
      <c r="AH80" s="64"/>
      <c r="AI80" s="65"/>
      <c r="AJ80" s="64"/>
      <c r="AK80" s="65"/>
      <c r="AL80" s="64"/>
      <c r="AM80" s="65"/>
      <c r="AN80" s="64"/>
      <c r="AO80" s="65"/>
      <c r="AP80" s="64"/>
      <c r="AQ80" s="65"/>
      <c r="AR80" s="64"/>
      <c r="AS80" s="65"/>
      <c r="AT80" s="64"/>
      <c r="AU80" s="65"/>
      <c r="AV80" s="64"/>
      <c r="AW80" s="65"/>
      <c r="AX80" s="64"/>
      <c r="AY80" s="65"/>
      <c r="AZ80" s="64"/>
      <c r="BA80" s="65"/>
      <c r="BB80" s="64"/>
      <c r="BC80" s="65"/>
      <c r="BD80" s="64"/>
      <c r="BE80" s="65"/>
      <c r="BF80" s="64"/>
      <c r="BG80" s="65"/>
      <c r="BH80" s="64"/>
      <c r="BI80" s="65"/>
      <c r="BJ80" s="64"/>
      <c r="BK80" s="65"/>
      <c r="BL80" s="64"/>
      <c r="BM80" s="65"/>
      <c r="BN80" s="64"/>
      <c r="BO80" s="65"/>
      <c r="BP80" s="64"/>
      <c r="BQ80" s="65"/>
      <c r="BR80" s="64"/>
      <c r="BS80" s="65"/>
      <c r="BT80" s="64"/>
      <c r="BU80" s="65"/>
      <c r="BV80" s="64"/>
      <c r="BW80" s="65"/>
      <c r="BX80" s="64"/>
      <c r="BY80" s="65"/>
      <c r="BZ80" s="64"/>
      <c r="CA80" s="65"/>
      <c r="CB80" s="64"/>
      <c r="CC80" s="65"/>
      <c r="CD80" s="64"/>
      <c r="CE80" s="65"/>
      <c r="CF80" s="64"/>
      <c r="CG80" s="65"/>
      <c r="CH80" s="64"/>
      <c r="CI80" s="65"/>
      <c r="CJ80" s="64"/>
      <c r="CK80" s="65"/>
      <c r="CL80" s="64"/>
      <c r="CM80" s="65"/>
      <c r="CN80" s="64"/>
      <c r="CO80" s="65"/>
      <c r="CP80" s="64"/>
      <c r="CQ80" s="65"/>
      <c r="CR80" s="64"/>
      <c r="CS80" s="65"/>
      <c r="CT80" s="64"/>
      <c r="CU80" s="65"/>
      <c r="CV80" s="64"/>
      <c r="CW80" s="65"/>
      <c r="CX80" s="64"/>
      <c r="CY80" s="65"/>
      <c r="CZ80" s="64"/>
      <c r="DA80" s="65"/>
      <c r="DB80" s="64"/>
      <c r="DC80" s="65"/>
      <c r="DD80" s="64"/>
      <c r="DE80" s="65"/>
      <c r="DF80" s="64"/>
      <c r="DG80" s="65"/>
      <c r="DH80" s="64"/>
      <c r="DI80" s="65"/>
      <c r="DJ80" s="64"/>
      <c r="DK80" s="65"/>
      <c r="DL80" s="64"/>
      <c r="DM80" s="65"/>
      <c r="DN80" s="64"/>
      <c r="DO80" s="65"/>
      <c r="DP80" s="64"/>
      <c r="DQ80" s="65"/>
      <c r="DR80" s="64"/>
      <c r="DS80" s="65"/>
      <c r="DT80" s="64"/>
      <c r="DU80" s="65"/>
      <c r="DV80" s="64"/>
      <c r="DW80" s="65"/>
      <c r="DX80" s="64"/>
      <c r="DY80" s="65"/>
      <c r="DZ80" s="64"/>
      <c r="EA80" s="65"/>
      <c r="EB80" s="64"/>
      <c r="EC80" s="65"/>
      <c r="ED80" s="64"/>
      <c r="EE80" s="65"/>
      <c r="EF80" s="64"/>
      <c r="EG80" s="65"/>
      <c r="EH80" s="64"/>
      <c r="EI80" s="65"/>
    </row>
    <row r="81" spans="4:139" x14ac:dyDescent="0.25">
      <c r="D81" s="24"/>
      <c r="E81" s="24"/>
      <c r="F81" s="27"/>
      <c r="G81" s="27"/>
      <c r="K81" s="38">
        <f t="shared" si="8"/>
        <v>68</v>
      </c>
      <c r="L81" s="29">
        <v>29500</v>
      </c>
      <c r="M81" s="261">
        <f t="shared" si="9"/>
        <v>1</v>
      </c>
      <c r="N81" s="29">
        <v>29500</v>
      </c>
      <c r="O81" s="261">
        <f t="shared" si="5"/>
        <v>0.82558139534883723</v>
      </c>
      <c r="P81" s="29">
        <v>29500</v>
      </c>
      <c r="Q81" s="261">
        <f t="shared" si="6"/>
        <v>0.82558139534883723</v>
      </c>
      <c r="R81" s="29">
        <v>29500</v>
      </c>
      <c r="S81" s="261">
        <v>0.88568909785483385</v>
      </c>
      <c r="T81" s="29">
        <v>29500</v>
      </c>
      <c r="U81" s="261">
        <v>0.88568909785483385</v>
      </c>
      <c r="V81" s="29">
        <v>29500</v>
      </c>
      <c r="W81" s="261">
        <f t="shared" si="7"/>
        <v>0.86917562724014341</v>
      </c>
      <c r="X81" s="64"/>
      <c r="Y81" s="65"/>
      <c r="Z81" s="64"/>
      <c r="AA81" s="65"/>
      <c r="AB81" s="64"/>
      <c r="AC81" s="65"/>
      <c r="AD81" s="64"/>
      <c r="AE81" s="65"/>
      <c r="AF81" s="64"/>
      <c r="AG81" s="65"/>
      <c r="AH81" s="64"/>
      <c r="AI81" s="65"/>
      <c r="AJ81" s="64"/>
      <c r="AK81" s="65"/>
      <c r="AL81" s="64"/>
      <c r="AM81" s="65"/>
      <c r="AN81" s="64"/>
      <c r="AO81" s="65"/>
      <c r="AP81" s="64"/>
      <c r="AQ81" s="65"/>
      <c r="AR81" s="64"/>
      <c r="AS81" s="65"/>
      <c r="AT81" s="64"/>
      <c r="AU81" s="65"/>
      <c r="AV81" s="64"/>
      <c r="AW81" s="65"/>
      <c r="AX81" s="64"/>
      <c r="AY81" s="65"/>
      <c r="AZ81" s="64"/>
      <c r="BA81" s="65"/>
      <c r="BB81" s="64"/>
      <c r="BC81" s="65"/>
      <c r="BD81" s="64"/>
      <c r="BE81" s="65"/>
      <c r="BF81" s="64"/>
      <c r="BG81" s="65"/>
      <c r="BH81" s="64"/>
      <c r="BI81" s="65"/>
      <c r="BJ81" s="64"/>
      <c r="BK81" s="65"/>
      <c r="BL81" s="64"/>
      <c r="BM81" s="65"/>
      <c r="BN81" s="64"/>
      <c r="BO81" s="65"/>
      <c r="BP81" s="64"/>
      <c r="BQ81" s="65"/>
      <c r="BR81" s="64"/>
      <c r="BS81" s="65"/>
      <c r="BT81" s="64"/>
      <c r="BU81" s="65"/>
      <c r="BV81" s="64"/>
      <c r="BW81" s="65"/>
      <c r="BX81" s="64"/>
      <c r="BY81" s="65"/>
      <c r="BZ81" s="64"/>
      <c r="CA81" s="65"/>
      <c r="CB81" s="64"/>
      <c r="CC81" s="65"/>
      <c r="CD81" s="64"/>
      <c r="CE81" s="65"/>
      <c r="CF81" s="64"/>
      <c r="CG81" s="65"/>
      <c r="CH81" s="64"/>
      <c r="CI81" s="65"/>
      <c r="CJ81" s="64"/>
      <c r="CK81" s="65"/>
      <c r="CL81" s="64"/>
      <c r="CM81" s="65"/>
      <c r="CN81" s="64"/>
      <c r="CO81" s="65"/>
      <c r="CP81" s="64"/>
      <c r="CQ81" s="65"/>
      <c r="CR81" s="64"/>
      <c r="CS81" s="65"/>
      <c r="CT81" s="64"/>
      <c r="CU81" s="65"/>
      <c r="CV81" s="64"/>
      <c r="CW81" s="65"/>
      <c r="CX81" s="64"/>
      <c r="CY81" s="65"/>
      <c r="CZ81" s="64"/>
      <c r="DA81" s="65"/>
      <c r="DB81" s="64"/>
      <c r="DC81" s="65"/>
      <c r="DD81" s="64"/>
      <c r="DE81" s="65"/>
      <c r="DF81" s="64"/>
      <c r="DG81" s="65"/>
      <c r="DH81" s="64"/>
      <c r="DI81" s="65"/>
      <c r="DJ81" s="64"/>
      <c r="DK81" s="65"/>
      <c r="DL81" s="64"/>
      <c r="DM81" s="65"/>
      <c r="DN81" s="64"/>
      <c r="DO81" s="65"/>
      <c r="DP81" s="64"/>
      <c r="DQ81" s="65"/>
      <c r="DR81" s="64"/>
      <c r="DS81" s="65"/>
      <c r="DT81" s="64"/>
      <c r="DU81" s="65"/>
      <c r="DV81" s="64"/>
      <c r="DW81" s="65"/>
      <c r="DX81" s="64"/>
      <c r="DY81" s="65"/>
      <c r="DZ81" s="64"/>
      <c r="EA81" s="65"/>
      <c r="EB81" s="64"/>
      <c r="EC81" s="65"/>
      <c r="ED81" s="64"/>
      <c r="EE81" s="65"/>
      <c r="EF81" s="64"/>
      <c r="EG81" s="65"/>
      <c r="EH81" s="64"/>
      <c r="EI81" s="65"/>
    </row>
    <row r="82" spans="4:139" x14ac:dyDescent="0.25">
      <c r="D82" s="24"/>
      <c r="E82" s="24"/>
      <c r="F82" s="27"/>
      <c r="G82" s="27"/>
      <c r="K82" s="38">
        <f t="shared" si="8"/>
        <v>69</v>
      </c>
      <c r="L82" s="29">
        <v>30000</v>
      </c>
      <c r="M82" s="261">
        <f t="shared" si="9"/>
        <v>1</v>
      </c>
      <c r="N82" s="29">
        <v>30000</v>
      </c>
      <c r="O82" s="261">
        <f t="shared" si="5"/>
        <v>0.82558139534883723</v>
      </c>
      <c r="P82" s="29">
        <v>30000</v>
      </c>
      <c r="Q82" s="261">
        <f t="shared" si="6"/>
        <v>0.82558139534883723</v>
      </c>
      <c r="R82" s="29">
        <v>30000</v>
      </c>
      <c r="S82" s="261">
        <v>0.88657067293564495</v>
      </c>
      <c r="T82" s="29">
        <v>30000</v>
      </c>
      <c r="U82" s="261">
        <v>0.88657067293564495</v>
      </c>
      <c r="V82" s="29">
        <v>30000</v>
      </c>
      <c r="W82" s="261">
        <f t="shared" si="7"/>
        <v>0.86917562724014341</v>
      </c>
      <c r="X82" s="64"/>
      <c r="Y82" s="65"/>
      <c r="Z82" s="64"/>
      <c r="AA82" s="65"/>
      <c r="AB82" s="64"/>
      <c r="AC82" s="65"/>
      <c r="AD82" s="64"/>
      <c r="AE82" s="65"/>
      <c r="AF82" s="64"/>
      <c r="AG82" s="65"/>
      <c r="AH82" s="64"/>
      <c r="AI82" s="65"/>
      <c r="AJ82" s="64"/>
      <c r="AK82" s="65"/>
      <c r="AL82" s="64"/>
      <c r="AM82" s="65"/>
      <c r="AN82" s="64"/>
      <c r="AO82" s="65"/>
      <c r="AP82" s="64"/>
      <c r="AQ82" s="65"/>
      <c r="AR82" s="64"/>
      <c r="AS82" s="65"/>
      <c r="AT82" s="64"/>
      <c r="AU82" s="65"/>
      <c r="AV82" s="64"/>
      <c r="AW82" s="65"/>
      <c r="AX82" s="64"/>
      <c r="AY82" s="65"/>
      <c r="AZ82" s="64"/>
      <c r="BA82" s="65"/>
      <c r="BB82" s="64"/>
      <c r="BC82" s="65"/>
      <c r="BD82" s="64"/>
      <c r="BE82" s="65"/>
      <c r="BF82" s="64"/>
      <c r="BG82" s="65"/>
      <c r="BH82" s="64"/>
      <c r="BI82" s="65"/>
      <c r="BJ82" s="64"/>
      <c r="BK82" s="65"/>
      <c r="BL82" s="64"/>
      <c r="BM82" s="65"/>
      <c r="BN82" s="64"/>
      <c r="BO82" s="65"/>
      <c r="BP82" s="64"/>
      <c r="BQ82" s="65"/>
      <c r="BR82" s="64"/>
      <c r="BS82" s="65"/>
      <c r="BT82" s="64"/>
      <c r="BU82" s="65"/>
      <c r="BV82" s="64"/>
      <c r="BW82" s="65"/>
      <c r="BX82" s="64"/>
      <c r="BY82" s="65"/>
      <c r="BZ82" s="64"/>
      <c r="CA82" s="65"/>
      <c r="CB82" s="64"/>
      <c r="CC82" s="65"/>
      <c r="CD82" s="64"/>
      <c r="CE82" s="65"/>
      <c r="CF82" s="64"/>
      <c r="CG82" s="65"/>
      <c r="CH82" s="64"/>
      <c r="CI82" s="65"/>
      <c r="CJ82" s="64"/>
      <c r="CK82" s="65"/>
      <c r="CL82" s="64"/>
      <c r="CM82" s="65"/>
      <c r="CN82" s="64"/>
      <c r="CO82" s="65"/>
      <c r="CP82" s="64"/>
      <c r="CQ82" s="65"/>
      <c r="CR82" s="64"/>
      <c r="CS82" s="65"/>
      <c r="CT82" s="64"/>
      <c r="CU82" s="65"/>
      <c r="CV82" s="64"/>
      <c r="CW82" s="65"/>
      <c r="CX82" s="64"/>
      <c r="CY82" s="65"/>
      <c r="CZ82" s="64"/>
      <c r="DA82" s="65"/>
      <c r="DB82" s="64"/>
      <c r="DC82" s="65"/>
      <c r="DD82" s="64"/>
      <c r="DE82" s="65"/>
      <c r="DF82" s="64"/>
      <c r="DG82" s="65"/>
      <c r="DH82" s="64"/>
      <c r="DI82" s="65"/>
      <c r="DJ82" s="64"/>
      <c r="DK82" s="65"/>
      <c r="DL82" s="64"/>
      <c r="DM82" s="65"/>
      <c r="DN82" s="64"/>
      <c r="DO82" s="65"/>
      <c r="DP82" s="64"/>
      <c r="DQ82" s="65"/>
      <c r="DR82" s="64"/>
      <c r="DS82" s="65"/>
      <c r="DT82" s="64"/>
      <c r="DU82" s="65"/>
      <c r="DV82" s="64"/>
      <c r="DW82" s="65"/>
      <c r="DX82" s="64"/>
      <c r="DY82" s="65"/>
      <c r="DZ82" s="64"/>
      <c r="EA82" s="65"/>
      <c r="EB82" s="64"/>
      <c r="EC82" s="65"/>
      <c r="ED82" s="64"/>
      <c r="EE82" s="65"/>
      <c r="EF82" s="64"/>
      <c r="EG82" s="65"/>
      <c r="EH82" s="64"/>
      <c r="EI82" s="65"/>
    </row>
    <row r="83" spans="4:139" x14ac:dyDescent="0.25">
      <c r="D83" s="24"/>
      <c r="E83" s="24"/>
      <c r="F83" s="27"/>
      <c r="G83" s="27"/>
      <c r="K83" s="38">
        <f t="shared" si="8"/>
        <v>70</v>
      </c>
      <c r="L83" s="29">
        <v>30500</v>
      </c>
      <c r="M83" s="261">
        <f t="shared" si="9"/>
        <v>1</v>
      </c>
      <c r="N83" s="29">
        <v>30500</v>
      </c>
      <c r="O83" s="261">
        <f t="shared" si="5"/>
        <v>0.82558139534883723</v>
      </c>
      <c r="P83" s="29">
        <v>30500</v>
      </c>
      <c r="Q83" s="261">
        <f t="shared" si="6"/>
        <v>0.82558139534883723</v>
      </c>
      <c r="R83" s="29">
        <v>30500</v>
      </c>
      <c r="S83" s="261">
        <v>0.88745224801645606</v>
      </c>
      <c r="T83" s="29">
        <v>30500</v>
      </c>
      <c r="U83" s="261">
        <v>0.88745224801645606</v>
      </c>
      <c r="V83" s="29">
        <v>30500</v>
      </c>
      <c r="W83" s="261">
        <f t="shared" si="7"/>
        <v>0.86917562724014341</v>
      </c>
      <c r="X83" s="64"/>
      <c r="Y83" s="65"/>
      <c r="Z83" s="64"/>
      <c r="AA83" s="65"/>
      <c r="AB83" s="64"/>
      <c r="AC83" s="65"/>
      <c r="AD83" s="64"/>
      <c r="AE83" s="65"/>
      <c r="AF83" s="64"/>
      <c r="AG83" s="65"/>
      <c r="AH83" s="64"/>
      <c r="AI83" s="65"/>
      <c r="AJ83" s="64"/>
      <c r="AK83" s="65"/>
      <c r="AL83" s="64"/>
      <c r="AM83" s="65"/>
      <c r="AN83" s="64"/>
      <c r="AO83" s="65"/>
      <c r="AP83" s="64"/>
      <c r="AQ83" s="65"/>
      <c r="AR83" s="64"/>
      <c r="AS83" s="65"/>
      <c r="AT83" s="64"/>
      <c r="AU83" s="65"/>
      <c r="AV83" s="64"/>
      <c r="AW83" s="65"/>
      <c r="AX83" s="64"/>
      <c r="AY83" s="65"/>
      <c r="AZ83" s="64"/>
      <c r="BA83" s="65"/>
      <c r="BB83" s="64"/>
      <c r="BC83" s="65"/>
      <c r="BD83" s="64"/>
      <c r="BE83" s="65"/>
      <c r="BF83" s="64"/>
      <c r="BG83" s="65"/>
      <c r="BH83" s="64"/>
      <c r="BI83" s="65"/>
      <c r="BJ83" s="64"/>
      <c r="BK83" s="65"/>
      <c r="BL83" s="64"/>
      <c r="BM83" s="65"/>
      <c r="BN83" s="64"/>
      <c r="BO83" s="65"/>
      <c r="BP83" s="64"/>
      <c r="BQ83" s="65"/>
      <c r="BR83" s="64"/>
      <c r="BS83" s="65"/>
      <c r="BT83" s="64"/>
      <c r="BU83" s="65"/>
      <c r="BV83" s="64"/>
      <c r="BW83" s="65"/>
      <c r="BX83" s="64"/>
      <c r="BY83" s="65"/>
      <c r="BZ83" s="64"/>
      <c r="CA83" s="65"/>
      <c r="CB83" s="64"/>
      <c r="CC83" s="65"/>
      <c r="CD83" s="64"/>
      <c r="CE83" s="65"/>
      <c r="CF83" s="64"/>
      <c r="CG83" s="65"/>
      <c r="CH83" s="64"/>
      <c r="CI83" s="65"/>
      <c r="CJ83" s="64"/>
      <c r="CK83" s="65"/>
      <c r="CL83" s="64"/>
      <c r="CM83" s="65"/>
      <c r="CN83" s="64"/>
      <c r="CO83" s="65"/>
      <c r="CP83" s="64"/>
      <c r="CQ83" s="65"/>
      <c r="CR83" s="64"/>
      <c r="CS83" s="65"/>
      <c r="CT83" s="64"/>
      <c r="CU83" s="65"/>
      <c r="CV83" s="64"/>
      <c r="CW83" s="65"/>
      <c r="CX83" s="64"/>
      <c r="CY83" s="65"/>
      <c r="CZ83" s="64"/>
      <c r="DA83" s="65"/>
      <c r="DB83" s="64"/>
      <c r="DC83" s="65"/>
      <c r="DD83" s="64"/>
      <c r="DE83" s="65"/>
      <c r="DF83" s="64"/>
      <c r="DG83" s="65"/>
      <c r="DH83" s="64"/>
      <c r="DI83" s="65"/>
      <c r="DJ83" s="64"/>
      <c r="DK83" s="65"/>
      <c r="DL83" s="64"/>
      <c r="DM83" s="65"/>
      <c r="DN83" s="64"/>
      <c r="DO83" s="65"/>
      <c r="DP83" s="64"/>
      <c r="DQ83" s="65"/>
      <c r="DR83" s="64"/>
      <c r="DS83" s="65"/>
      <c r="DT83" s="64"/>
      <c r="DU83" s="65"/>
      <c r="DV83" s="64"/>
      <c r="DW83" s="65"/>
      <c r="DX83" s="64"/>
      <c r="DY83" s="65"/>
      <c r="DZ83" s="64"/>
      <c r="EA83" s="65"/>
      <c r="EB83" s="64"/>
      <c r="EC83" s="65"/>
      <c r="ED83" s="64"/>
      <c r="EE83" s="65"/>
      <c r="EF83" s="64"/>
      <c r="EG83" s="65"/>
      <c r="EH83" s="64"/>
      <c r="EI83" s="65"/>
    </row>
    <row r="84" spans="4:139" x14ac:dyDescent="0.25">
      <c r="D84" s="24"/>
      <c r="E84" s="24"/>
      <c r="F84" s="27"/>
      <c r="G84" s="27"/>
      <c r="K84" s="38">
        <f t="shared" si="8"/>
        <v>71</v>
      </c>
      <c r="L84" s="29">
        <v>31000</v>
      </c>
      <c r="M84" s="261">
        <f t="shared" si="9"/>
        <v>1</v>
      </c>
      <c r="N84" s="29">
        <v>31000</v>
      </c>
      <c r="O84" s="261">
        <f t="shared" si="5"/>
        <v>0.82558139534883723</v>
      </c>
      <c r="P84" s="29">
        <v>31000</v>
      </c>
      <c r="Q84" s="261">
        <f t="shared" si="6"/>
        <v>0.82558139534883723</v>
      </c>
      <c r="R84" s="29">
        <v>31000</v>
      </c>
      <c r="S84" s="261">
        <v>0.88862768145753734</v>
      </c>
      <c r="T84" s="29">
        <v>31000</v>
      </c>
      <c r="U84" s="261">
        <v>0.88862768145753734</v>
      </c>
      <c r="V84" s="29">
        <v>31000</v>
      </c>
      <c r="W84" s="261">
        <f t="shared" si="7"/>
        <v>0.86917562724014341</v>
      </c>
      <c r="X84" s="64"/>
      <c r="Y84" s="65"/>
      <c r="Z84" s="64"/>
      <c r="AA84" s="65"/>
      <c r="AB84" s="64"/>
      <c r="AC84" s="65"/>
      <c r="AD84" s="64"/>
      <c r="AE84" s="65"/>
      <c r="AF84" s="64"/>
      <c r="AG84" s="65"/>
      <c r="AH84" s="64"/>
      <c r="AI84" s="65"/>
      <c r="AJ84" s="64"/>
      <c r="AK84" s="65"/>
      <c r="AL84" s="64"/>
      <c r="AM84" s="65"/>
      <c r="AN84" s="64"/>
      <c r="AO84" s="65"/>
      <c r="AP84" s="64"/>
      <c r="AQ84" s="65"/>
      <c r="AR84" s="64"/>
      <c r="AS84" s="65"/>
      <c r="AT84" s="64"/>
      <c r="AU84" s="65"/>
      <c r="AV84" s="64"/>
      <c r="AW84" s="65"/>
      <c r="AX84" s="64"/>
      <c r="AY84" s="65"/>
      <c r="AZ84" s="64"/>
      <c r="BA84" s="65"/>
      <c r="BB84" s="64"/>
      <c r="BC84" s="65"/>
      <c r="BD84" s="64"/>
      <c r="BE84" s="65"/>
      <c r="BF84" s="64"/>
      <c r="BG84" s="65"/>
      <c r="BH84" s="64"/>
      <c r="BI84" s="65"/>
      <c r="BJ84" s="64"/>
      <c r="BK84" s="65"/>
      <c r="BL84" s="64"/>
      <c r="BM84" s="65"/>
      <c r="BN84" s="64"/>
      <c r="BO84" s="65"/>
      <c r="BP84" s="64"/>
      <c r="BQ84" s="65"/>
      <c r="BR84" s="64"/>
      <c r="BS84" s="65"/>
      <c r="BT84" s="64"/>
      <c r="BU84" s="65"/>
      <c r="BV84" s="64"/>
      <c r="BW84" s="65"/>
      <c r="BX84" s="64"/>
      <c r="BY84" s="65"/>
      <c r="BZ84" s="64"/>
      <c r="CA84" s="65"/>
      <c r="CB84" s="64"/>
      <c r="CC84" s="65"/>
      <c r="CD84" s="64"/>
      <c r="CE84" s="65"/>
      <c r="CF84" s="64"/>
      <c r="CG84" s="65"/>
      <c r="CH84" s="64"/>
      <c r="CI84" s="65"/>
      <c r="CJ84" s="64"/>
      <c r="CK84" s="65"/>
      <c r="CL84" s="64"/>
      <c r="CM84" s="65"/>
      <c r="CN84" s="64"/>
      <c r="CO84" s="65"/>
      <c r="CP84" s="64"/>
      <c r="CQ84" s="65"/>
      <c r="CR84" s="64"/>
      <c r="CS84" s="65"/>
      <c r="CT84" s="64"/>
      <c r="CU84" s="65"/>
      <c r="CV84" s="64"/>
      <c r="CW84" s="65"/>
      <c r="CX84" s="64"/>
      <c r="CY84" s="65"/>
      <c r="CZ84" s="64"/>
      <c r="DA84" s="65"/>
      <c r="DB84" s="64"/>
      <c r="DC84" s="65"/>
      <c r="DD84" s="64"/>
      <c r="DE84" s="65"/>
      <c r="DF84" s="64"/>
      <c r="DG84" s="65"/>
      <c r="DH84" s="64"/>
      <c r="DI84" s="65"/>
      <c r="DJ84" s="64"/>
      <c r="DK84" s="65"/>
      <c r="DL84" s="64"/>
      <c r="DM84" s="65"/>
      <c r="DN84" s="64"/>
      <c r="DO84" s="65"/>
      <c r="DP84" s="64"/>
      <c r="DQ84" s="65"/>
      <c r="DR84" s="64"/>
      <c r="DS84" s="65"/>
      <c r="DT84" s="64"/>
      <c r="DU84" s="65"/>
      <c r="DV84" s="64"/>
      <c r="DW84" s="65"/>
      <c r="DX84" s="64"/>
      <c r="DY84" s="65"/>
      <c r="DZ84" s="64"/>
      <c r="EA84" s="65"/>
      <c r="EB84" s="64"/>
      <c r="EC84" s="65"/>
      <c r="ED84" s="64"/>
      <c r="EE84" s="65"/>
      <c r="EF84" s="64"/>
      <c r="EG84" s="65"/>
      <c r="EH84" s="64"/>
      <c r="EI84" s="65"/>
    </row>
    <row r="85" spans="4:139" x14ac:dyDescent="0.25">
      <c r="D85" s="24"/>
      <c r="E85" s="24"/>
      <c r="F85" s="27"/>
      <c r="G85" s="27"/>
      <c r="K85" s="38">
        <f t="shared" si="8"/>
        <v>72</v>
      </c>
      <c r="L85" s="29">
        <v>31500</v>
      </c>
      <c r="M85" s="261">
        <f t="shared" si="9"/>
        <v>1</v>
      </c>
      <c r="N85" s="29">
        <v>31500</v>
      </c>
      <c r="O85" s="261">
        <f t="shared" si="5"/>
        <v>0.82558139534883723</v>
      </c>
      <c r="P85" s="29">
        <v>31500</v>
      </c>
      <c r="Q85" s="261">
        <f t="shared" si="6"/>
        <v>0.82558139534883723</v>
      </c>
      <c r="R85" s="29">
        <v>31500</v>
      </c>
      <c r="S85" s="261">
        <v>0.88950925653834845</v>
      </c>
      <c r="T85" s="29">
        <v>31500</v>
      </c>
      <c r="U85" s="261">
        <v>0.88950925653834845</v>
      </c>
      <c r="V85" s="29">
        <v>31500</v>
      </c>
      <c r="W85" s="261">
        <f t="shared" si="7"/>
        <v>0.86917562724014341</v>
      </c>
      <c r="X85" s="64"/>
      <c r="Y85" s="65"/>
      <c r="Z85" s="64"/>
      <c r="AA85" s="65"/>
      <c r="AB85" s="64"/>
      <c r="AC85" s="65"/>
      <c r="AD85" s="64"/>
      <c r="AE85" s="65"/>
      <c r="AF85" s="64"/>
      <c r="AG85" s="65"/>
      <c r="AH85" s="64"/>
      <c r="AI85" s="65"/>
      <c r="AJ85" s="64"/>
      <c r="AK85" s="65"/>
      <c r="AL85" s="64"/>
      <c r="AM85" s="65"/>
      <c r="AN85" s="64"/>
      <c r="AO85" s="65"/>
      <c r="AP85" s="64"/>
      <c r="AQ85" s="65"/>
      <c r="AR85" s="64"/>
      <c r="AS85" s="65"/>
      <c r="AT85" s="64"/>
      <c r="AU85" s="65"/>
      <c r="AV85" s="64"/>
      <c r="AW85" s="65"/>
      <c r="AX85" s="64"/>
      <c r="AY85" s="65"/>
      <c r="AZ85" s="64"/>
      <c r="BA85" s="65"/>
      <c r="BB85" s="64"/>
      <c r="BC85" s="65"/>
      <c r="BD85" s="64"/>
      <c r="BE85" s="65"/>
      <c r="BF85" s="64"/>
      <c r="BG85" s="65"/>
      <c r="BH85" s="64"/>
      <c r="BI85" s="65"/>
      <c r="BJ85" s="64"/>
      <c r="BK85" s="65"/>
      <c r="BL85" s="64"/>
      <c r="BM85" s="65"/>
      <c r="BN85" s="64"/>
      <c r="BO85" s="65"/>
      <c r="BP85" s="64"/>
      <c r="BQ85" s="65"/>
      <c r="BR85" s="64"/>
      <c r="BS85" s="65"/>
      <c r="BT85" s="64"/>
      <c r="BU85" s="65"/>
      <c r="BV85" s="64"/>
      <c r="BW85" s="65"/>
      <c r="BX85" s="64"/>
      <c r="BY85" s="65"/>
      <c r="BZ85" s="64"/>
      <c r="CA85" s="65"/>
      <c r="CB85" s="64"/>
      <c r="CC85" s="65"/>
      <c r="CD85" s="64"/>
      <c r="CE85" s="65"/>
      <c r="CF85" s="64"/>
      <c r="CG85" s="65"/>
      <c r="CH85" s="64"/>
      <c r="CI85" s="65"/>
      <c r="CJ85" s="64"/>
      <c r="CK85" s="65"/>
      <c r="CL85" s="64"/>
      <c r="CM85" s="65"/>
      <c r="CN85" s="64"/>
      <c r="CO85" s="65"/>
      <c r="CP85" s="64"/>
      <c r="CQ85" s="65"/>
      <c r="CR85" s="64"/>
      <c r="CS85" s="65"/>
      <c r="CT85" s="64"/>
      <c r="CU85" s="65"/>
      <c r="CV85" s="64"/>
      <c r="CW85" s="65"/>
      <c r="CX85" s="64"/>
      <c r="CY85" s="65"/>
      <c r="CZ85" s="64"/>
      <c r="DA85" s="65"/>
      <c r="DB85" s="64"/>
      <c r="DC85" s="65"/>
      <c r="DD85" s="64"/>
      <c r="DE85" s="65"/>
      <c r="DF85" s="64"/>
      <c r="DG85" s="65"/>
      <c r="DH85" s="64"/>
      <c r="DI85" s="65"/>
      <c r="DJ85" s="64"/>
      <c r="DK85" s="65"/>
      <c r="DL85" s="64"/>
      <c r="DM85" s="65"/>
      <c r="DN85" s="64"/>
      <c r="DO85" s="65"/>
      <c r="DP85" s="64"/>
      <c r="DQ85" s="65"/>
      <c r="DR85" s="64"/>
      <c r="DS85" s="65"/>
      <c r="DT85" s="64"/>
      <c r="DU85" s="65"/>
      <c r="DV85" s="64"/>
      <c r="DW85" s="65"/>
      <c r="DX85" s="64"/>
      <c r="DY85" s="65"/>
      <c r="DZ85" s="64"/>
      <c r="EA85" s="65"/>
      <c r="EB85" s="64"/>
      <c r="EC85" s="65"/>
      <c r="ED85" s="64"/>
      <c r="EE85" s="65"/>
      <c r="EF85" s="64"/>
      <c r="EG85" s="65"/>
      <c r="EH85" s="64"/>
      <c r="EI85" s="65"/>
    </row>
    <row r="86" spans="4:139" x14ac:dyDescent="0.25">
      <c r="D86" s="24"/>
      <c r="E86" s="24"/>
      <c r="F86" s="27"/>
      <c r="G86" s="27"/>
      <c r="K86" s="38">
        <f t="shared" si="8"/>
        <v>73</v>
      </c>
      <c r="L86" s="29">
        <v>32000</v>
      </c>
      <c r="M86" s="261">
        <f t="shared" si="9"/>
        <v>1</v>
      </c>
      <c r="N86" s="29">
        <v>32000</v>
      </c>
      <c r="O86" s="261">
        <f t="shared" si="5"/>
        <v>0.82558139534883723</v>
      </c>
      <c r="P86" s="29">
        <v>32000</v>
      </c>
      <c r="Q86" s="261">
        <f t="shared" si="6"/>
        <v>0.82558139534883723</v>
      </c>
      <c r="R86" s="29">
        <v>32000</v>
      </c>
      <c r="S86" s="261">
        <v>0.89039083161915955</v>
      </c>
      <c r="T86" s="29">
        <v>32000</v>
      </c>
      <c r="U86" s="261">
        <v>0.89039083161915955</v>
      </c>
      <c r="V86" s="29">
        <v>32000</v>
      </c>
      <c r="W86" s="261">
        <f t="shared" si="7"/>
        <v>0.86917562724014341</v>
      </c>
      <c r="X86" s="64"/>
      <c r="Y86" s="65"/>
      <c r="Z86" s="64"/>
      <c r="AA86" s="65"/>
      <c r="AB86" s="64"/>
      <c r="AC86" s="65"/>
      <c r="AD86" s="64"/>
      <c r="AE86" s="65"/>
      <c r="AF86" s="64"/>
      <c r="AG86" s="65"/>
      <c r="AH86" s="64"/>
      <c r="AI86" s="65"/>
      <c r="AJ86" s="64"/>
      <c r="AK86" s="65"/>
      <c r="AL86" s="64"/>
      <c r="AM86" s="65"/>
      <c r="AN86" s="64"/>
      <c r="AO86" s="65"/>
      <c r="AP86" s="64"/>
      <c r="AQ86" s="65"/>
      <c r="AR86" s="64"/>
      <c r="AS86" s="65"/>
      <c r="AT86" s="64"/>
      <c r="AU86" s="65"/>
      <c r="AV86" s="64"/>
      <c r="AW86" s="65"/>
      <c r="AX86" s="64"/>
      <c r="AY86" s="65"/>
      <c r="AZ86" s="64"/>
      <c r="BA86" s="65"/>
      <c r="BB86" s="64"/>
      <c r="BC86" s="65"/>
      <c r="BD86" s="64"/>
      <c r="BE86" s="65"/>
      <c r="BF86" s="64"/>
      <c r="BG86" s="65"/>
      <c r="BH86" s="64"/>
      <c r="BI86" s="65"/>
      <c r="BJ86" s="64"/>
      <c r="BK86" s="65"/>
      <c r="BL86" s="64"/>
      <c r="BM86" s="65"/>
      <c r="BN86" s="64"/>
      <c r="BO86" s="65"/>
      <c r="BP86" s="64"/>
      <c r="BQ86" s="65"/>
      <c r="BR86" s="64"/>
      <c r="BS86" s="65"/>
      <c r="BT86" s="64"/>
      <c r="BU86" s="65"/>
      <c r="BV86" s="64"/>
      <c r="BW86" s="65"/>
      <c r="BX86" s="64"/>
      <c r="BY86" s="65"/>
      <c r="BZ86" s="64"/>
      <c r="CA86" s="65"/>
      <c r="CB86" s="64"/>
      <c r="CC86" s="65"/>
      <c r="CD86" s="64"/>
      <c r="CE86" s="65"/>
      <c r="CF86" s="64"/>
      <c r="CG86" s="65"/>
      <c r="CH86" s="64"/>
      <c r="CI86" s="65"/>
      <c r="CJ86" s="64"/>
      <c r="CK86" s="65"/>
      <c r="CL86" s="64"/>
      <c r="CM86" s="65"/>
      <c r="CN86" s="64"/>
      <c r="CO86" s="65"/>
      <c r="CP86" s="64"/>
      <c r="CQ86" s="65"/>
      <c r="CR86" s="64"/>
      <c r="CS86" s="65"/>
      <c r="CT86" s="64"/>
      <c r="CU86" s="65"/>
      <c r="CV86" s="64"/>
      <c r="CW86" s="65"/>
      <c r="CX86" s="64"/>
      <c r="CY86" s="65"/>
      <c r="CZ86" s="64"/>
      <c r="DA86" s="65"/>
      <c r="DB86" s="64"/>
      <c r="DC86" s="65"/>
      <c r="DD86" s="64"/>
      <c r="DE86" s="65"/>
      <c r="DF86" s="64"/>
      <c r="DG86" s="65"/>
      <c r="DH86" s="64"/>
      <c r="DI86" s="65"/>
      <c r="DJ86" s="64"/>
      <c r="DK86" s="65"/>
      <c r="DL86" s="64"/>
      <c r="DM86" s="65"/>
      <c r="DN86" s="64"/>
      <c r="DO86" s="65"/>
      <c r="DP86" s="64"/>
      <c r="DQ86" s="65"/>
      <c r="DR86" s="64"/>
      <c r="DS86" s="65"/>
      <c r="DT86" s="64"/>
      <c r="DU86" s="65"/>
      <c r="DV86" s="64"/>
      <c r="DW86" s="65"/>
      <c r="DX86" s="64"/>
      <c r="DY86" s="65"/>
      <c r="DZ86" s="64"/>
      <c r="EA86" s="65"/>
      <c r="EB86" s="64"/>
      <c r="EC86" s="65"/>
      <c r="ED86" s="64"/>
      <c r="EE86" s="65"/>
      <c r="EF86" s="64"/>
      <c r="EG86" s="65"/>
      <c r="EH86" s="64"/>
      <c r="EI86" s="65"/>
    </row>
    <row r="87" spans="4:139" x14ac:dyDescent="0.25">
      <c r="D87" s="24"/>
      <c r="E87" s="24"/>
      <c r="F87" s="27"/>
      <c r="G87" s="27"/>
      <c r="K87" s="38">
        <f t="shared" si="8"/>
        <v>74</v>
      </c>
      <c r="L87" s="29">
        <v>33000</v>
      </c>
      <c r="M87" s="261">
        <f t="shared" si="9"/>
        <v>1</v>
      </c>
      <c r="N87" s="29">
        <v>33000</v>
      </c>
      <c r="O87" s="261">
        <f t="shared" si="5"/>
        <v>0.82558139534883723</v>
      </c>
      <c r="P87" s="29">
        <v>33000</v>
      </c>
      <c r="Q87" s="261">
        <f t="shared" si="6"/>
        <v>0.82558139534883723</v>
      </c>
      <c r="R87" s="29">
        <v>33000</v>
      </c>
      <c r="S87" s="261">
        <v>0.89538642374375543</v>
      </c>
      <c r="T87" s="29">
        <v>33000</v>
      </c>
      <c r="U87" s="261">
        <v>0.89538642374375543</v>
      </c>
      <c r="V87" s="29">
        <v>33000</v>
      </c>
      <c r="W87" s="261">
        <f t="shared" si="7"/>
        <v>0.86917562724014341</v>
      </c>
      <c r="X87" s="64"/>
      <c r="Y87" s="65"/>
      <c r="Z87" s="64"/>
      <c r="AA87" s="65"/>
      <c r="AB87" s="64"/>
      <c r="AC87" s="65"/>
      <c r="AD87" s="64"/>
      <c r="AE87" s="65"/>
      <c r="AF87" s="64"/>
      <c r="AG87" s="65"/>
      <c r="AH87" s="64"/>
      <c r="AI87" s="65"/>
      <c r="AJ87" s="64"/>
      <c r="AK87" s="65"/>
      <c r="AL87" s="64"/>
      <c r="AM87" s="65"/>
      <c r="AN87" s="64"/>
      <c r="AO87" s="65"/>
      <c r="AP87" s="64"/>
      <c r="AQ87" s="65"/>
      <c r="AR87" s="64"/>
      <c r="AS87" s="65"/>
      <c r="AT87" s="64"/>
      <c r="AU87" s="65"/>
      <c r="AV87" s="64"/>
      <c r="AW87" s="65"/>
      <c r="AX87" s="64"/>
      <c r="AY87" s="65"/>
      <c r="AZ87" s="64"/>
      <c r="BA87" s="65"/>
      <c r="BB87" s="64"/>
      <c r="BC87" s="65"/>
      <c r="BD87" s="64"/>
      <c r="BE87" s="65"/>
      <c r="BF87" s="64"/>
      <c r="BG87" s="65"/>
      <c r="BH87" s="64"/>
      <c r="BI87" s="65"/>
      <c r="BJ87" s="64"/>
      <c r="BK87" s="65"/>
      <c r="BL87" s="64"/>
      <c r="BM87" s="65"/>
      <c r="BN87" s="64"/>
      <c r="BO87" s="65"/>
      <c r="BP87" s="64"/>
      <c r="BQ87" s="65"/>
      <c r="BR87" s="64"/>
      <c r="BS87" s="65"/>
      <c r="BT87" s="64"/>
      <c r="BU87" s="65"/>
      <c r="BV87" s="64"/>
      <c r="BW87" s="65"/>
      <c r="BX87" s="64"/>
      <c r="BY87" s="65"/>
      <c r="BZ87" s="64"/>
      <c r="CA87" s="65"/>
      <c r="CB87" s="64"/>
      <c r="CC87" s="65"/>
      <c r="CD87" s="64"/>
      <c r="CE87" s="65"/>
      <c r="CF87" s="64"/>
      <c r="CG87" s="65"/>
      <c r="CH87" s="64"/>
      <c r="CI87" s="65"/>
      <c r="CJ87" s="64"/>
      <c r="CK87" s="65"/>
      <c r="CL87" s="64"/>
      <c r="CM87" s="65"/>
      <c r="CN87" s="64"/>
      <c r="CO87" s="65"/>
      <c r="CP87" s="64"/>
      <c r="CQ87" s="65"/>
      <c r="CR87" s="64"/>
      <c r="CS87" s="65"/>
      <c r="CT87" s="64"/>
      <c r="CU87" s="65"/>
      <c r="CV87" s="64"/>
      <c r="CW87" s="65"/>
      <c r="CX87" s="64"/>
      <c r="CY87" s="65"/>
      <c r="CZ87" s="64"/>
      <c r="DA87" s="65"/>
      <c r="DB87" s="64"/>
      <c r="DC87" s="65"/>
      <c r="DD87" s="64"/>
      <c r="DE87" s="65"/>
      <c r="DF87" s="64"/>
      <c r="DG87" s="65"/>
      <c r="DH87" s="64"/>
      <c r="DI87" s="65"/>
      <c r="DJ87" s="64"/>
      <c r="DK87" s="65"/>
      <c r="DL87" s="64"/>
      <c r="DM87" s="65"/>
      <c r="DN87" s="64"/>
      <c r="DO87" s="65"/>
      <c r="DP87" s="64"/>
      <c r="DQ87" s="65"/>
      <c r="DR87" s="64"/>
      <c r="DS87" s="65"/>
      <c r="DT87" s="64"/>
      <c r="DU87" s="65"/>
      <c r="DV87" s="64"/>
      <c r="DW87" s="65"/>
      <c r="DX87" s="64"/>
      <c r="DY87" s="65"/>
      <c r="DZ87" s="64"/>
      <c r="EA87" s="65"/>
      <c r="EB87" s="64"/>
      <c r="EC87" s="65"/>
      <c r="ED87" s="64"/>
      <c r="EE87" s="65"/>
      <c r="EF87" s="64"/>
      <c r="EG87" s="65"/>
      <c r="EH87" s="64"/>
      <c r="EI87" s="65"/>
    </row>
    <row r="88" spans="4:139" x14ac:dyDescent="0.25">
      <c r="D88" s="24"/>
      <c r="E88" s="24"/>
      <c r="F88" s="27"/>
      <c r="G88" s="27"/>
      <c r="K88" s="38">
        <f t="shared" si="8"/>
        <v>75</v>
      </c>
      <c r="L88" s="29">
        <v>34000</v>
      </c>
      <c r="M88" s="261">
        <f t="shared" si="9"/>
        <v>1</v>
      </c>
      <c r="N88" s="29">
        <v>34000</v>
      </c>
      <c r="O88" s="261">
        <f t="shared" ref="O88:O151" si="10">(344 - (0.004 * MIN(15000,L88) )) / 344</f>
        <v>0.82558139534883723</v>
      </c>
      <c r="P88" s="29">
        <v>34000</v>
      </c>
      <c r="Q88" s="261">
        <f t="shared" ref="Q88:Q151" si="11">(344 - (0.004 * MIN(15000,N88) )) / 344</f>
        <v>0.82558139534883723</v>
      </c>
      <c r="R88" s="29">
        <v>34000</v>
      </c>
      <c r="S88" s="261">
        <v>0.90067587422862172</v>
      </c>
      <c r="T88" s="29">
        <v>34000</v>
      </c>
      <c r="U88" s="261">
        <v>0.90067587422862172</v>
      </c>
      <c r="V88" s="29">
        <v>34000</v>
      </c>
      <c r="W88" s="261">
        <f t="shared" si="7"/>
        <v>0.86917562724014341</v>
      </c>
      <c r="X88" s="64"/>
      <c r="Y88" s="65"/>
      <c r="Z88" s="64"/>
      <c r="AA88" s="65"/>
      <c r="AB88" s="64"/>
      <c r="AC88" s="65"/>
      <c r="AD88" s="64"/>
      <c r="AE88" s="65"/>
      <c r="AF88" s="64"/>
      <c r="AG88" s="65"/>
      <c r="AH88" s="64"/>
      <c r="AI88" s="65"/>
      <c r="AJ88" s="64"/>
      <c r="AK88" s="65"/>
      <c r="AL88" s="64"/>
      <c r="AM88" s="65"/>
      <c r="AN88" s="64"/>
      <c r="AO88" s="65"/>
      <c r="AP88" s="64"/>
      <c r="AQ88" s="65"/>
      <c r="AR88" s="64"/>
      <c r="AS88" s="65"/>
      <c r="AT88" s="64"/>
      <c r="AU88" s="65"/>
      <c r="AV88" s="64"/>
      <c r="AW88" s="65"/>
      <c r="AX88" s="64"/>
      <c r="AY88" s="65"/>
      <c r="AZ88" s="64"/>
      <c r="BA88" s="65"/>
      <c r="BB88" s="64"/>
      <c r="BC88" s="65"/>
      <c r="BD88" s="64"/>
      <c r="BE88" s="65"/>
      <c r="BF88" s="64"/>
      <c r="BG88" s="65"/>
      <c r="BH88" s="64"/>
      <c r="BI88" s="65"/>
      <c r="BJ88" s="64"/>
      <c r="BK88" s="65"/>
      <c r="BL88" s="64"/>
      <c r="BM88" s="65"/>
      <c r="BN88" s="64"/>
      <c r="BO88" s="65"/>
      <c r="BP88" s="64"/>
      <c r="BQ88" s="65"/>
      <c r="BR88" s="64"/>
      <c r="BS88" s="65"/>
      <c r="BT88" s="64"/>
      <c r="BU88" s="65"/>
      <c r="BV88" s="64"/>
      <c r="BW88" s="65"/>
      <c r="BX88" s="64"/>
      <c r="BY88" s="65"/>
      <c r="BZ88" s="64"/>
      <c r="CA88" s="65"/>
      <c r="CB88" s="64"/>
      <c r="CC88" s="65"/>
      <c r="CD88" s="64"/>
      <c r="CE88" s="65"/>
      <c r="CF88" s="64"/>
      <c r="CG88" s="65"/>
      <c r="CH88" s="64"/>
      <c r="CI88" s="65"/>
      <c r="CJ88" s="64"/>
      <c r="CK88" s="65"/>
      <c r="CL88" s="64"/>
      <c r="CM88" s="65"/>
      <c r="CN88" s="64"/>
      <c r="CO88" s="65"/>
      <c r="CP88" s="64"/>
      <c r="CQ88" s="65"/>
      <c r="CR88" s="64"/>
      <c r="CS88" s="65"/>
      <c r="CT88" s="64"/>
      <c r="CU88" s="65"/>
      <c r="CV88" s="64"/>
      <c r="CW88" s="65"/>
      <c r="CX88" s="64"/>
      <c r="CY88" s="65"/>
      <c r="CZ88" s="64"/>
      <c r="DA88" s="65"/>
      <c r="DB88" s="64"/>
      <c r="DC88" s="65"/>
      <c r="DD88" s="64"/>
      <c r="DE88" s="65"/>
      <c r="DF88" s="64"/>
      <c r="DG88" s="65"/>
      <c r="DH88" s="64"/>
      <c r="DI88" s="65"/>
      <c r="DJ88" s="64"/>
      <c r="DK88" s="65"/>
      <c r="DL88" s="64"/>
      <c r="DM88" s="65"/>
      <c r="DN88" s="64"/>
      <c r="DO88" s="65"/>
      <c r="DP88" s="64"/>
      <c r="DQ88" s="65"/>
      <c r="DR88" s="64"/>
      <c r="DS88" s="65"/>
      <c r="DT88" s="64"/>
      <c r="DU88" s="65"/>
      <c r="DV88" s="64"/>
      <c r="DW88" s="65"/>
      <c r="DX88" s="64"/>
      <c r="DY88" s="65"/>
      <c r="DZ88" s="64"/>
      <c r="EA88" s="65"/>
      <c r="EB88" s="64"/>
      <c r="EC88" s="65"/>
      <c r="ED88" s="64"/>
      <c r="EE88" s="65"/>
      <c r="EF88" s="64"/>
      <c r="EG88" s="65"/>
      <c r="EH88" s="64"/>
      <c r="EI88" s="65"/>
    </row>
    <row r="89" spans="4:139" x14ac:dyDescent="0.25">
      <c r="D89" s="24"/>
      <c r="E89" s="24"/>
      <c r="F89" s="27"/>
      <c r="G89" s="27"/>
      <c r="K89" s="38">
        <f t="shared" si="8"/>
        <v>76</v>
      </c>
      <c r="L89" s="29">
        <v>35000</v>
      </c>
      <c r="M89" s="261">
        <f t="shared" si="9"/>
        <v>1</v>
      </c>
      <c r="N89" s="29">
        <v>35000</v>
      </c>
      <c r="O89" s="261">
        <f t="shared" si="10"/>
        <v>0.82558139534883723</v>
      </c>
      <c r="P89" s="29">
        <v>35000</v>
      </c>
      <c r="Q89" s="261">
        <f t="shared" si="11"/>
        <v>0.82558139534883723</v>
      </c>
      <c r="R89" s="29">
        <v>35000</v>
      </c>
      <c r="S89" s="261">
        <v>0.90596532471348812</v>
      </c>
      <c r="T89" s="29">
        <v>35000</v>
      </c>
      <c r="U89" s="261">
        <v>0.90596532471348812</v>
      </c>
      <c r="V89" s="29">
        <v>35000</v>
      </c>
      <c r="W89" s="261">
        <f t="shared" si="7"/>
        <v>0.86917562724014341</v>
      </c>
      <c r="X89" s="64"/>
      <c r="Y89" s="65"/>
      <c r="Z89" s="64"/>
      <c r="AA89" s="65"/>
      <c r="AB89" s="64"/>
      <c r="AC89" s="65"/>
      <c r="AD89" s="64"/>
      <c r="AE89" s="65"/>
      <c r="AF89" s="64"/>
      <c r="AG89" s="65"/>
      <c r="AH89" s="64"/>
      <c r="AI89" s="65"/>
      <c r="AJ89" s="64"/>
      <c r="AK89" s="65"/>
      <c r="AL89" s="64"/>
      <c r="AM89" s="65"/>
      <c r="AN89" s="64"/>
      <c r="AO89" s="65"/>
      <c r="AP89" s="64"/>
      <c r="AQ89" s="65"/>
      <c r="AR89" s="64"/>
      <c r="AS89" s="65"/>
      <c r="AT89" s="64"/>
      <c r="AU89" s="65"/>
      <c r="AV89" s="64"/>
      <c r="AW89" s="65"/>
      <c r="AX89" s="64"/>
      <c r="AY89" s="65"/>
      <c r="AZ89" s="64"/>
      <c r="BA89" s="65"/>
      <c r="BB89" s="64"/>
      <c r="BC89" s="65"/>
      <c r="BD89" s="64"/>
      <c r="BE89" s="65"/>
      <c r="BF89" s="64"/>
      <c r="BG89" s="65"/>
      <c r="BH89" s="64"/>
      <c r="BI89" s="65"/>
      <c r="BJ89" s="64"/>
      <c r="BK89" s="65"/>
      <c r="BL89" s="64"/>
      <c r="BM89" s="65"/>
      <c r="BN89" s="64"/>
      <c r="BO89" s="65"/>
      <c r="BP89" s="64"/>
      <c r="BQ89" s="65"/>
      <c r="BR89" s="64"/>
      <c r="BS89" s="65"/>
      <c r="BT89" s="64"/>
      <c r="BU89" s="65"/>
      <c r="BV89" s="64"/>
      <c r="BW89" s="65"/>
      <c r="BX89" s="64"/>
      <c r="BY89" s="65"/>
      <c r="BZ89" s="64"/>
      <c r="CA89" s="65"/>
      <c r="CB89" s="64"/>
      <c r="CC89" s="65"/>
      <c r="CD89" s="64"/>
      <c r="CE89" s="65"/>
      <c r="CF89" s="64"/>
      <c r="CG89" s="65"/>
      <c r="CH89" s="64"/>
      <c r="CI89" s="65"/>
      <c r="CJ89" s="64"/>
      <c r="CK89" s="65"/>
      <c r="CL89" s="64"/>
      <c r="CM89" s="65"/>
      <c r="CN89" s="64"/>
      <c r="CO89" s="65"/>
      <c r="CP89" s="64"/>
      <c r="CQ89" s="65"/>
      <c r="CR89" s="64"/>
      <c r="CS89" s="65"/>
      <c r="CT89" s="64"/>
      <c r="CU89" s="65"/>
      <c r="CV89" s="64"/>
      <c r="CW89" s="65"/>
      <c r="CX89" s="64"/>
      <c r="CY89" s="65"/>
      <c r="CZ89" s="64"/>
      <c r="DA89" s="65"/>
      <c r="DB89" s="64"/>
      <c r="DC89" s="65"/>
      <c r="DD89" s="64"/>
      <c r="DE89" s="65"/>
      <c r="DF89" s="64"/>
      <c r="DG89" s="65"/>
      <c r="DH89" s="64"/>
      <c r="DI89" s="65"/>
      <c r="DJ89" s="64"/>
      <c r="DK89" s="65"/>
      <c r="DL89" s="64"/>
      <c r="DM89" s="65"/>
      <c r="DN89" s="64"/>
      <c r="DO89" s="65"/>
      <c r="DP89" s="64"/>
      <c r="DQ89" s="65"/>
      <c r="DR89" s="64"/>
      <c r="DS89" s="65"/>
      <c r="DT89" s="64"/>
      <c r="DU89" s="65"/>
      <c r="DV89" s="64"/>
      <c r="DW89" s="65"/>
      <c r="DX89" s="64"/>
      <c r="DY89" s="65"/>
      <c r="DZ89" s="64"/>
      <c r="EA89" s="65"/>
      <c r="EB89" s="64"/>
      <c r="EC89" s="65"/>
      <c r="ED89" s="64"/>
      <c r="EE89" s="65"/>
      <c r="EF89" s="64"/>
      <c r="EG89" s="65"/>
      <c r="EH89" s="64"/>
      <c r="EI89" s="65"/>
    </row>
    <row r="90" spans="4:139" x14ac:dyDescent="0.25">
      <c r="D90" s="24"/>
      <c r="E90" s="24"/>
      <c r="F90" s="27"/>
      <c r="G90" s="27"/>
      <c r="K90" s="38">
        <f t="shared" si="8"/>
        <v>77</v>
      </c>
      <c r="L90" s="29">
        <v>36000</v>
      </c>
      <c r="M90" s="261">
        <f t="shared" si="9"/>
        <v>1</v>
      </c>
      <c r="N90" s="29">
        <v>36000</v>
      </c>
      <c r="O90" s="261">
        <f t="shared" si="10"/>
        <v>0.82558139534883723</v>
      </c>
      <c r="P90" s="29">
        <v>36000</v>
      </c>
      <c r="Q90" s="261">
        <f t="shared" si="11"/>
        <v>0.82558139534883723</v>
      </c>
      <c r="R90" s="29">
        <v>36000</v>
      </c>
      <c r="S90" s="261">
        <v>0.91125477519835441</v>
      </c>
      <c r="T90" s="29">
        <v>36000</v>
      </c>
      <c r="U90" s="261">
        <v>0.91125477519835441</v>
      </c>
      <c r="V90" s="29">
        <v>36000</v>
      </c>
      <c r="W90" s="261">
        <f t="shared" si="7"/>
        <v>0.86917562724014341</v>
      </c>
      <c r="X90" s="64"/>
      <c r="Y90" s="65"/>
      <c r="Z90" s="64"/>
      <c r="AA90" s="65"/>
      <c r="AB90" s="64"/>
      <c r="AC90" s="65"/>
      <c r="AD90" s="64"/>
      <c r="AE90" s="65"/>
      <c r="AF90" s="64"/>
      <c r="AG90" s="65"/>
      <c r="AH90" s="64"/>
      <c r="AI90" s="65"/>
      <c r="AJ90" s="64"/>
      <c r="AK90" s="65"/>
      <c r="AL90" s="64"/>
      <c r="AM90" s="65"/>
      <c r="AN90" s="64"/>
      <c r="AO90" s="65"/>
      <c r="AP90" s="64"/>
      <c r="AQ90" s="65"/>
      <c r="AR90" s="64"/>
      <c r="AS90" s="65"/>
      <c r="AT90" s="64"/>
      <c r="AU90" s="65"/>
      <c r="AV90" s="64"/>
      <c r="AW90" s="65"/>
      <c r="AX90" s="64"/>
      <c r="AY90" s="65"/>
      <c r="AZ90" s="64"/>
      <c r="BA90" s="65"/>
      <c r="BB90" s="64"/>
      <c r="BC90" s="65"/>
      <c r="BD90" s="64"/>
      <c r="BE90" s="65"/>
      <c r="BF90" s="64"/>
      <c r="BG90" s="65"/>
      <c r="BH90" s="64"/>
      <c r="BI90" s="65"/>
      <c r="BJ90" s="64"/>
      <c r="BK90" s="65"/>
      <c r="BL90" s="64"/>
      <c r="BM90" s="65"/>
      <c r="BN90" s="64"/>
      <c r="BO90" s="65"/>
      <c r="BP90" s="64"/>
      <c r="BQ90" s="65"/>
      <c r="BR90" s="64"/>
      <c r="BS90" s="65"/>
      <c r="BT90" s="64"/>
      <c r="BU90" s="65"/>
      <c r="BV90" s="64"/>
      <c r="BW90" s="65"/>
      <c r="BX90" s="64"/>
      <c r="BY90" s="65"/>
      <c r="BZ90" s="64"/>
      <c r="CA90" s="65"/>
      <c r="CB90" s="64"/>
      <c r="CC90" s="65"/>
      <c r="CD90" s="64"/>
      <c r="CE90" s="65"/>
      <c r="CF90" s="64"/>
      <c r="CG90" s="65"/>
      <c r="CH90" s="64"/>
      <c r="CI90" s="65"/>
      <c r="CJ90" s="64"/>
      <c r="CK90" s="65"/>
      <c r="CL90" s="64"/>
      <c r="CM90" s="65"/>
      <c r="CN90" s="64"/>
      <c r="CO90" s="65"/>
      <c r="CP90" s="64"/>
      <c r="CQ90" s="65"/>
      <c r="CR90" s="64"/>
      <c r="CS90" s="65"/>
      <c r="CT90" s="64"/>
      <c r="CU90" s="65"/>
      <c r="CV90" s="64"/>
      <c r="CW90" s="65"/>
      <c r="CX90" s="64"/>
      <c r="CY90" s="65"/>
      <c r="CZ90" s="64"/>
      <c r="DA90" s="65"/>
      <c r="DB90" s="64"/>
      <c r="DC90" s="65"/>
      <c r="DD90" s="64"/>
      <c r="DE90" s="65"/>
      <c r="DF90" s="64"/>
      <c r="DG90" s="65"/>
      <c r="DH90" s="64"/>
      <c r="DI90" s="65"/>
      <c r="DJ90" s="64"/>
      <c r="DK90" s="65"/>
      <c r="DL90" s="64"/>
      <c r="DM90" s="65"/>
      <c r="DN90" s="64"/>
      <c r="DO90" s="65"/>
      <c r="DP90" s="64"/>
      <c r="DQ90" s="65"/>
      <c r="DR90" s="64"/>
      <c r="DS90" s="65"/>
      <c r="DT90" s="64"/>
      <c r="DU90" s="65"/>
      <c r="DV90" s="64"/>
      <c r="DW90" s="65"/>
      <c r="DX90" s="64"/>
      <c r="DY90" s="65"/>
      <c r="DZ90" s="64"/>
      <c r="EA90" s="65"/>
      <c r="EB90" s="64"/>
      <c r="EC90" s="65"/>
      <c r="ED90" s="64"/>
      <c r="EE90" s="65"/>
      <c r="EF90" s="64"/>
      <c r="EG90" s="65"/>
      <c r="EH90" s="64"/>
      <c r="EI90" s="65"/>
    </row>
    <row r="91" spans="4:139" x14ac:dyDescent="0.25">
      <c r="D91" s="24"/>
      <c r="E91" s="24"/>
      <c r="F91" s="27"/>
      <c r="G91" s="27"/>
      <c r="K91" s="38">
        <f t="shared" si="8"/>
        <v>78</v>
      </c>
      <c r="L91" s="29">
        <v>37000</v>
      </c>
      <c r="M91" s="261">
        <f t="shared" si="9"/>
        <v>1</v>
      </c>
      <c r="N91" s="29">
        <v>37000</v>
      </c>
      <c r="O91" s="261">
        <f t="shared" si="10"/>
        <v>0.82558139534883723</v>
      </c>
      <c r="P91" s="29">
        <v>37000</v>
      </c>
      <c r="Q91" s="261">
        <f t="shared" si="11"/>
        <v>0.82558139534883723</v>
      </c>
      <c r="R91" s="29">
        <v>37000</v>
      </c>
      <c r="S91" s="261">
        <v>0.91654422568322058</v>
      </c>
      <c r="T91" s="29">
        <v>37000</v>
      </c>
      <c r="U91" s="261">
        <v>0.91654422568322058</v>
      </c>
      <c r="V91" s="29">
        <v>37000</v>
      </c>
      <c r="W91" s="261">
        <f t="shared" si="7"/>
        <v>0.86917562724014341</v>
      </c>
      <c r="X91" s="64"/>
      <c r="Y91" s="65"/>
      <c r="Z91" s="64"/>
      <c r="AA91" s="65"/>
      <c r="AB91" s="64"/>
      <c r="AC91" s="65"/>
      <c r="AD91" s="64"/>
      <c r="AE91" s="65"/>
      <c r="AF91" s="64"/>
      <c r="AG91" s="65"/>
      <c r="AH91" s="64"/>
      <c r="AI91" s="65"/>
      <c r="AJ91" s="64"/>
      <c r="AK91" s="65"/>
      <c r="AL91" s="64"/>
      <c r="AM91" s="65"/>
      <c r="AN91" s="64"/>
      <c r="AO91" s="65"/>
      <c r="AP91" s="64"/>
      <c r="AQ91" s="65"/>
      <c r="AR91" s="64"/>
      <c r="AS91" s="65"/>
      <c r="AT91" s="64"/>
      <c r="AU91" s="65"/>
      <c r="AV91" s="64"/>
      <c r="AW91" s="65"/>
      <c r="AX91" s="64"/>
      <c r="AY91" s="65"/>
      <c r="AZ91" s="64"/>
      <c r="BA91" s="65"/>
      <c r="BB91" s="64"/>
      <c r="BC91" s="65"/>
      <c r="BD91" s="64"/>
      <c r="BE91" s="65"/>
      <c r="BF91" s="64"/>
      <c r="BG91" s="65"/>
      <c r="BH91" s="64"/>
      <c r="BI91" s="65"/>
      <c r="BJ91" s="64"/>
      <c r="BK91" s="65"/>
      <c r="BL91" s="64"/>
      <c r="BM91" s="65"/>
      <c r="BN91" s="64"/>
      <c r="BO91" s="65"/>
      <c r="BP91" s="64"/>
      <c r="BQ91" s="65"/>
      <c r="BR91" s="64"/>
      <c r="BS91" s="65"/>
      <c r="BT91" s="64"/>
      <c r="BU91" s="65"/>
      <c r="BV91" s="64"/>
      <c r="BW91" s="65"/>
      <c r="BX91" s="64"/>
      <c r="BY91" s="65"/>
      <c r="BZ91" s="64"/>
      <c r="CA91" s="65"/>
      <c r="CB91" s="64"/>
      <c r="CC91" s="65"/>
      <c r="CD91" s="64"/>
      <c r="CE91" s="65"/>
      <c r="CF91" s="64"/>
      <c r="CG91" s="65"/>
      <c r="CH91" s="64"/>
      <c r="CI91" s="65"/>
      <c r="CJ91" s="64"/>
      <c r="CK91" s="65"/>
      <c r="CL91" s="64"/>
      <c r="CM91" s="65"/>
      <c r="CN91" s="64"/>
      <c r="CO91" s="65"/>
      <c r="CP91" s="64"/>
      <c r="CQ91" s="65"/>
      <c r="CR91" s="64"/>
      <c r="CS91" s="65"/>
      <c r="CT91" s="64"/>
      <c r="CU91" s="65"/>
      <c r="CV91" s="64"/>
      <c r="CW91" s="65"/>
      <c r="CX91" s="64"/>
      <c r="CY91" s="65"/>
      <c r="CZ91" s="64"/>
      <c r="DA91" s="65"/>
      <c r="DB91" s="64"/>
      <c r="DC91" s="65"/>
      <c r="DD91" s="64"/>
      <c r="DE91" s="65"/>
      <c r="DF91" s="64"/>
      <c r="DG91" s="65"/>
      <c r="DH91" s="64"/>
      <c r="DI91" s="65"/>
      <c r="DJ91" s="64"/>
      <c r="DK91" s="65"/>
      <c r="DL91" s="64"/>
      <c r="DM91" s="65"/>
      <c r="DN91" s="64"/>
      <c r="DO91" s="65"/>
      <c r="DP91" s="64"/>
      <c r="DQ91" s="65"/>
      <c r="DR91" s="64"/>
      <c r="DS91" s="65"/>
      <c r="DT91" s="64"/>
      <c r="DU91" s="65"/>
      <c r="DV91" s="64"/>
      <c r="DW91" s="65"/>
      <c r="DX91" s="64"/>
      <c r="DY91" s="65"/>
      <c r="DZ91" s="64"/>
      <c r="EA91" s="65"/>
      <c r="EB91" s="64"/>
      <c r="EC91" s="65"/>
      <c r="ED91" s="64"/>
      <c r="EE91" s="65"/>
      <c r="EF91" s="64"/>
      <c r="EG91" s="65"/>
      <c r="EH91" s="64"/>
      <c r="EI91" s="65"/>
    </row>
    <row r="92" spans="4:139" x14ac:dyDescent="0.25">
      <c r="D92" s="24"/>
      <c r="E92" s="24"/>
      <c r="F92" s="27"/>
      <c r="G92" s="27"/>
      <c r="K92" s="38">
        <f t="shared" si="8"/>
        <v>79</v>
      </c>
      <c r="L92" s="29">
        <v>38000</v>
      </c>
      <c r="M92" s="261">
        <f t="shared" si="9"/>
        <v>1</v>
      </c>
      <c r="N92" s="29">
        <v>38000</v>
      </c>
      <c r="O92" s="261">
        <f t="shared" si="10"/>
        <v>0.82558139534883723</v>
      </c>
      <c r="P92" s="29">
        <v>38000</v>
      </c>
      <c r="Q92" s="261">
        <f t="shared" si="11"/>
        <v>0.82558139534883723</v>
      </c>
      <c r="R92" s="29">
        <v>38000</v>
      </c>
      <c r="S92" s="261">
        <v>0.92183367616808687</v>
      </c>
      <c r="T92" s="29">
        <v>38000</v>
      </c>
      <c r="U92" s="261">
        <v>0.92183367616808687</v>
      </c>
      <c r="V92" s="29">
        <v>38000</v>
      </c>
      <c r="W92" s="261">
        <f t="shared" si="7"/>
        <v>0.86917562724014341</v>
      </c>
      <c r="X92" s="64"/>
      <c r="Y92" s="65"/>
      <c r="Z92" s="64"/>
      <c r="AA92" s="65"/>
      <c r="AB92" s="64"/>
      <c r="AC92" s="65"/>
      <c r="AD92" s="64"/>
      <c r="AE92" s="65"/>
      <c r="AF92" s="64"/>
      <c r="AG92" s="65"/>
      <c r="AH92" s="64"/>
      <c r="AI92" s="65"/>
      <c r="AJ92" s="64"/>
      <c r="AK92" s="65"/>
      <c r="AL92" s="64"/>
      <c r="AM92" s="65"/>
      <c r="AN92" s="64"/>
      <c r="AO92" s="65"/>
      <c r="AP92" s="64"/>
      <c r="AQ92" s="65"/>
      <c r="AR92" s="64"/>
      <c r="AS92" s="65"/>
      <c r="AT92" s="64"/>
      <c r="AU92" s="65"/>
      <c r="AV92" s="64"/>
      <c r="AW92" s="65"/>
      <c r="AX92" s="64"/>
      <c r="AY92" s="65"/>
      <c r="AZ92" s="64"/>
      <c r="BA92" s="65"/>
      <c r="BB92" s="64"/>
      <c r="BC92" s="65"/>
      <c r="BD92" s="64"/>
      <c r="BE92" s="65"/>
      <c r="BF92" s="64"/>
      <c r="BG92" s="65"/>
      <c r="BH92" s="64"/>
      <c r="BI92" s="65"/>
      <c r="BJ92" s="64"/>
      <c r="BK92" s="65"/>
      <c r="BL92" s="64"/>
      <c r="BM92" s="65"/>
      <c r="BN92" s="64"/>
      <c r="BO92" s="65"/>
      <c r="BP92" s="64"/>
      <c r="BQ92" s="65"/>
      <c r="BR92" s="64"/>
      <c r="BS92" s="65"/>
      <c r="BT92" s="64"/>
      <c r="BU92" s="65"/>
      <c r="BV92" s="64"/>
      <c r="BW92" s="65"/>
      <c r="BX92" s="64"/>
      <c r="BY92" s="65"/>
      <c r="BZ92" s="64"/>
      <c r="CA92" s="65"/>
      <c r="CB92" s="64"/>
      <c r="CC92" s="65"/>
      <c r="CD92" s="64"/>
      <c r="CE92" s="65"/>
      <c r="CF92" s="64"/>
      <c r="CG92" s="65"/>
      <c r="CH92" s="64"/>
      <c r="CI92" s="65"/>
      <c r="CJ92" s="64"/>
      <c r="CK92" s="65"/>
      <c r="CL92" s="64"/>
      <c r="CM92" s="65"/>
      <c r="CN92" s="64"/>
      <c r="CO92" s="65"/>
      <c r="CP92" s="64"/>
      <c r="CQ92" s="65"/>
      <c r="CR92" s="64"/>
      <c r="CS92" s="65"/>
      <c r="CT92" s="64"/>
      <c r="CU92" s="65"/>
      <c r="CV92" s="64"/>
      <c r="CW92" s="65"/>
      <c r="CX92" s="64"/>
      <c r="CY92" s="65"/>
      <c r="CZ92" s="64"/>
      <c r="DA92" s="65"/>
      <c r="DB92" s="64"/>
      <c r="DC92" s="65"/>
      <c r="DD92" s="64"/>
      <c r="DE92" s="65"/>
      <c r="DF92" s="64"/>
      <c r="DG92" s="65"/>
      <c r="DH92" s="64"/>
      <c r="DI92" s="65"/>
      <c r="DJ92" s="64"/>
      <c r="DK92" s="65"/>
      <c r="DL92" s="64"/>
      <c r="DM92" s="65"/>
      <c r="DN92" s="64"/>
      <c r="DO92" s="65"/>
      <c r="DP92" s="64"/>
      <c r="DQ92" s="65"/>
      <c r="DR92" s="64"/>
      <c r="DS92" s="65"/>
      <c r="DT92" s="64"/>
      <c r="DU92" s="65"/>
      <c r="DV92" s="64"/>
      <c r="DW92" s="65"/>
      <c r="DX92" s="64"/>
      <c r="DY92" s="65"/>
      <c r="DZ92" s="64"/>
      <c r="EA92" s="65"/>
      <c r="EB92" s="64"/>
      <c r="EC92" s="65"/>
      <c r="ED92" s="64"/>
      <c r="EE92" s="65"/>
      <c r="EF92" s="64"/>
      <c r="EG92" s="65"/>
      <c r="EH92" s="64"/>
      <c r="EI92" s="65"/>
    </row>
    <row r="93" spans="4:139" x14ac:dyDescent="0.25">
      <c r="D93" s="24"/>
      <c r="E93" s="24"/>
      <c r="F93" s="27"/>
      <c r="G93" s="27"/>
      <c r="K93" s="38">
        <f t="shared" si="8"/>
        <v>80</v>
      </c>
      <c r="L93" s="29">
        <v>39000</v>
      </c>
      <c r="M93" s="261">
        <f t="shared" si="9"/>
        <v>1</v>
      </c>
      <c r="N93" s="29">
        <v>39000</v>
      </c>
      <c r="O93" s="261">
        <f t="shared" si="10"/>
        <v>0.82558139534883723</v>
      </c>
      <c r="P93" s="29">
        <v>39000</v>
      </c>
      <c r="Q93" s="261">
        <f t="shared" si="11"/>
        <v>0.82558139534883723</v>
      </c>
      <c r="R93" s="29">
        <v>39000</v>
      </c>
      <c r="S93" s="261">
        <v>0.92682926829268286</v>
      </c>
      <c r="T93" s="29">
        <v>39000</v>
      </c>
      <c r="U93" s="261">
        <v>0.92682926829268286</v>
      </c>
      <c r="V93" s="29">
        <v>39000</v>
      </c>
      <c r="W93" s="261">
        <f t="shared" si="7"/>
        <v>0.86917562724014341</v>
      </c>
      <c r="X93" s="64"/>
      <c r="Y93" s="65"/>
      <c r="Z93" s="64"/>
      <c r="AA93" s="65"/>
      <c r="AB93" s="64"/>
      <c r="AC93" s="65"/>
      <c r="AD93" s="64"/>
      <c r="AE93" s="65"/>
      <c r="AF93" s="64"/>
      <c r="AG93" s="65"/>
      <c r="AH93" s="64"/>
      <c r="AI93" s="65"/>
      <c r="AJ93" s="64"/>
      <c r="AK93" s="65"/>
      <c r="AL93" s="64"/>
      <c r="AM93" s="65"/>
      <c r="AN93" s="64"/>
      <c r="AO93" s="65"/>
      <c r="AP93" s="64"/>
      <c r="AQ93" s="65"/>
      <c r="AR93" s="64"/>
      <c r="AS93" s="65"/>
      <c r="AT93" s="64"/>
      <c r="AU93" s="65"/>
      <c r="AV93" s="64"/>
      <c r="AW93" s="65"/>
      <c r="AX93" s="64"/>
      <c r="AY93" s="65"/>
      <c r="AZ93" s="64"/>
      <c r="BA93" s="65"/>
      <c r="BB93" s="64"/>
      <c r="BC93" s="65"/>
      <c r="BD93" s="64"/>
      <c r="BE93" s="65"/>
      <c r="BF93" s="64"/>
      <c r="BG93" s="65"/>
      <c r="BH93" s="64"/>
      <c r="BI93" s="65"/>
      <c r="BJ93" s="64"/>
      <c r="BK93" s="65"/>
      <c r="BL93" s="64"/>
      <c r="BM93" s="65"/>
      <c r="BN93" s="64"/>
      <c r="BO93" s="65"/>
      <c r="BP93" s="64"/>
      <c r="BQ93" s="65"/>
      <c r="BR93" s="64"/>
      <c r="BS93" s="65"/>
      <c r="BT93" s="64"/>
      <c r="BU93" s="65"/>
      <c r="BV93" s="64"/>
      <c r="BW93" s="65"/>
      <c r="BX93" s="64"/>
      <c r="BY93" s="65"/>
      <c r="BZ93" s="64"/>
      <c r="CA93" s="65"/>
      <c r="CB93" s="64"/>
      <c r="CC93" s="65"/>
      <c r="CD93" s="64"/>
      <c r="CE93" s="65"/>
      <c r="CF93" s="64"/>
      <c r="CG93" s="65"/>
      <c r="CH93" s="64"/>
      <c r="CI93" s="65"/>
      <c r="CJ93" s="64"/>
      <c r="CK93" s="65"/>
      <c r="CL93" s="64"/>
      <c r="CM93" s="65"/>
      <c r="CN93" s="64"/>
      <c r="CO93" s="65"/>
      <c r="CP93" s="64"/>
      <c r="CQ93" s="65"/>
      <c r="CR93" s="64"/>
      <c r="CS93" s="65"/>
      <c r="CT93" s="64"/>
      <c r="CU93" s="65"/>
      <c r="CV93" s="64"/>
      <c r="CW93" s="65"/>
      <c r="CX93" s="64"/>
      <c r="CY93" s="65"/>
      <c r="CZ93" s="64"/>
      <c r="DA93" s="65"/>
      <c r="DB93" s="64"/>
      <c r="DC93" s="65"/>
      <c r="DD93" s="64"/>
      <c r="DE93" s="65"/>
      <c r="DF93" s="64"/>
      <c r="DG93" s="65"/>
      <c r="DH93" s="64"/>
      <c r="DI93" s="65"/>
      <c r="DJ93" s="64"/>
      <c r="DK93" s="65"/>
      <c r="DL93" s="64"/>
      <c r="DM93" s="65"/>
      <c r="DN93" s="64"/>
      <c r="DO93" s="65"/>
      <c r="DP93" s="64"/>
      <c r="DQ93" s="65"/>
      <c r="DR93" s="64"/>
      <c r="DS93" s="65"/>
      <c r="DT93" s="64"/>
      <c r="DU93" s="65"/>
      <c r="DV93" s="64"/>
      <c r="DW93" s="65"/>
      <c r="DX93" s="64"/>
      <c r="DY93" s="65"/>
      <c r="DZ93" s="64"/>
      <c r="EA93" s="65"/>
      <c r="EB93" s="64"/>
      <c r="EC93" s="65"/>
      <c r="ED93" s="64"/>
      <c r="EE93" s="65"/>
      <c r="EF93" s="64"/>
      <c r="EG93" s="65"/>
      <c r="EH93" s="64"/>
      <c r="EI93" s="65"/>
    </row>
    <row r="94" spans="4:139" x14ac:dyDescent="0.25">
      <c r="D94" s="24"/>
      <c r="E94" s="24"/>
      <c r="F94" s="27"/>
      <c r="G94" s="27"/>
      <c r="K94" s="38">
        <f t="shared" si="8"/>
        <v>81</v>
      </c>
      <c r="L94" s="29">
        <v>40000</v>
      </c>
      <c r="M94" s="261">
        <f t="shared" si="9"/>
        <v>1</v>
      </c>
      <c r="N94" s="29">
        <v>40000</v>
      </c>
      <c r="O94" s="261">
        <f t="shared" si="10"/>
        <v>0.82558139534883723</v>
      </c>
      <c r="P94" s="29">
        <v>40000</v>
      </c>
      <c r="Q94" s="261">
        <f t="shared" si="11"/>
        <v>0.82558139534883723</v>
      </c>
      <c r="R94" s="29">
        <v>40000</v>
      </c>
      <c r="S94" s="261">
        <v>0.93211871877754915</v>
      </c>
      <c r="T94" s="29">
        <v>40000</v>
      </c>
      <c r="U94" s="261">
        <v>0.93211871877754915</v>
      </c>
      <c r="V94" s="29">
        <v>40000</v>
      </c>
      <c r="W94" s="261">
        <f t="shared" si="7"/>
        <v>0.86917562724014341</v>
      </c>
      <c r="X94" s="64"/>
      <c r="Y94" s="65"/>
      <c r="Z94" s="64"/>
      <c r="AA94" s="65"/>
      <c r="AB94" s="64"/>
      <c r="AC94" s="65"/>
      <c r="AD94" s="64"/>
      <c r="AE94" s="65"/>
      <c r="AF94" s="64"/>
      <c r="AG94" s="65"/>
      <c r="AH94" s="64"/>
      <c r="AI94" s="65"/>
      <c r="AJ94" s="64"/>
      <c r="AK94" s="65"/>
      <c r="AL94" s="64"/>
      <c r="AM94" s="65"/>
      <c r="AN94" s="64"/>
      <c r="AO94" s="65"/>
      <c r="AP94" s="64"/>
      <c r="AQ94" s="65"/>
      <c r="AR94" s="64"/>
      <c r="AS94" s="65"/>
      <c r="AT94" s="64"/>
      <c r="AU94" s="65"/>
      <c r="AV94" s="64"/>
      <c r="AW94" s="65"/>
      <c r="AX94" s="64"/>
      <c r="AY94" s="65"/>
      <c r="AZ94" s="64"/>
      <c r="BA94" s="65"/>
      <c r="BB94" s="64"/>
      <c r="BC94" s="65"/>
      <c r="BD94" s="64"/>
      <c r="BE94" s="65"/>
      <c r="BF94" s="64"/>
      <c r="BG94" s="65"/>
      <c r="BH94" s="64"/>
      <c r="BI94" s="65"/>
      <c r="BJ94" s="64"/>
      <c r="BK94" s="65"/>
      <c r="BL94" s="64"/>
      <c r="BM94" s="65"/>
      <c r="BN94" s="64"/>
      <c r="BO94" s="65"/>
      <c r="BP94" s="64"/>
      <c r="BQ94" s="65"/>
      <c r="BR94" s="64"/>
      <c r="BS94" s="65"/>
      <c r="BT94" s="64"/>
      <c r="BU94" s="65"/>
      <c r="BV94" s="64"/>
      <c r="BW94" s="65"/>
      <c r="BX94" s="64"/>
      <c r="BY94" s="65"/>
      <c r="BZ94" s="64"/>
      <c r="CA94" s="65"/>
      <c r="CB94" s="64"/>
      <c r="CC94" s="65"/>
      <c r="CD94" s="64"/>
      <c r="CE94" s="65"/>
      <c r="CF94" s="64"/>
      <c r="CG94" s="65"/>
      <c r="CH94" s="64"/>
      <c r="CI94" s="65"/>
      <c r="CJ94" s="64"/>
      <c r="CK94" s="65"/>
      <c r="CL94" s="64"/>
      <c r="CM94" s="65"/>
      <c r="CN94" s="64"/>
      <c r="CO94" s="65"/>
      <c r="CP94" s="64"/>
      <c r="CQ94" s="65"/>
      <c r="CR94" s="64"/>
      <c r="CS94" s="65"/>
      <c r="CT94" s="64"/>
      <c r="CU94" s="65"/>
      <c r="CV94" s="64"/>
      <c r="CW94" s="65"/>
      <c r="CX94" s="64"/>
      <c r="CY94" s="65"/>
      <c r="CZ94" s="64"/>
      <c r="DA94" s="65"/>
      <c r="DB94" s="64"/>
      <c r="DC94" s="65"/>
      <c r="DD94" s="64"/>
      <c r="DE94" s="65"/>
      <c r="DF94" s="64"/>
      <c r="DG94" s="65"/>
      <c r="DH94" s="64"/>
      <c r="DI94" s="65"/>
      <c r="DJ94" s="64"/>
      <c r="DK94" s="65"/>
      <c r="DL94" s="64"/>
      <c r="DM94" s="65"/>
      <c r="DN94" s="64"/>
      <c r="DO94" s="65"/>
      <c r="DP94" s="64"/>
      <c r="DQ94" s="65"/>
      <c r="DR94" s="64"/>
      <c r="DS94" s="65"/>
      <c r="DT94" s="64"/>
      <c r="DU94" s="65"/>
      <c r="DV94" s="64"/>
      <c r="DW94" s="65"/>
      <c r="DX94" s="64"/>
      <c r="DY94" s="65"/>
      <c r="DZ94" s="64"/>
      <c r="EA94" s="65"/>
      <c r="EB94" s="64"/>
      <c r="EC94" s="65"/>
      <c r="ED94" s="64"/>
      <c r="EE94" s="65"/>
      <c r="EF94" s="64"/>
      <c r="EG94" s="65"/>
      <c r="EH94" s="64"/>
      <c r="EI94" s="65"/>
    </row>
    <row r="95" spans="4:139" x14ac:dyDescent="0.25">
      <c r="D95" s="24"/>
      <c r="E95" s="24"/>
      <c r="F95" s="27"/>
      <c r="G95" s="27"/>
      <c r="K95" s="38">
        <f t="shared" si="8"/>
        <v>82</v>
      </c>
      <c r="L95" s="29">
        <v>41000</v>
      </c>
      <c r="M95" s="261">
        <f t="shared" si="9"/>
        <v>1</v>
      </c>
      <c r="N95" s="29">
        <v>41000</v>
      </c>
      <c r="O95" s="261">
        <f t="shared" si="10"/>
        <v>0.82558139534883723</v>
      </c>
      <c r="P95" s="29">
        <v>41000</v>
      </c>
      <c r="Q95" s="261">
        <f t="shared" si="11"/>
        <v>0.82558139534883723</v>
      </c>
      <c r="R95" s="29">
        <v>41000</v>
      </c>
      <c r="S95" s="261">
        <v>0.93711431090214503</v>
      </c>
      <c r="T95" s="29">
        <v>41000</v>
      </c>
      <c r="U95" s="261">
        <v>0.93711431090214503</v>
      </c>
      <c r="V95" s="29">
        <v>41000</v>
      </c>
      <c r="W95" s="261">
        <f t="shared" si="7"/>
        <v>0.86917562724014341</v>
      </c>
      <c r="X95" s="64"/>
      <c r="Y95" s="65"/>
      <c r="Z95" s="64"/>
      <c r="AA95" s="65"/>
      <c r="AB95" s="64"/>
      <c r="AC95" s="65"/>
      <c r="AD95" s="64"/>
      <c r="AE95" s="65"/>
      <c r="AF95" s="64"/>
      <c r="AG95" s="65"/>
      <c r="AH95" s="64"/>
      <c r="AI95" s="65"/>
      <c r="AJ95" s="64"/>
      <c r="AK95" s="65"/>
      <c r="AL95" s="64"/>
      <c r="AM95" s="65"/>
      <c r="AN95" s="64"/>
      <c r="AO95" s="65"/>
      <c r="AP95" s="64"/>
      <c r="AQ95" s="65"/>
      <c r="AR95" s="64"/>
      <c r="AS95" s="65"/>
      <c r="AT95" s="64"/>
      <c r="AU95" s="65"/>
      <c r="AV95" s="64"/>
      <c r="AW95" s="65"/>
      <c r="AX95" s="64"/>
      <c r="AY95" s="65"/>
      <c r="AZ95" s="64"/>
      <c r="BA95" s="65"/>
      <c r="BB95" s="64"/>
      <c r="BC95" s="65"/>
      <c r="BD95" s="64"/>
      <c r="BE95" s="65"/>
      <c r="BF95" s="64"/>
      <c r="BG95" s="65"/>
      <c r="BH95" s="64"/>
      <c r="BI95" s="65"/>
      <c r="BJ95" s="64"/>
      <c r="BK95" s="65"/>
      <c r="BL95" s="64"/>
      <c r="BM95" s="65"/>
      <c r="BN95" s="64"/>
      <c r="BO95" s="65"/>
      <c r="BP95" s="64"/>
      <c r="BQ95" s="65"/>
      <c r="BR95" s="64"/>
      <c r="BS95" s="65"/>
      <c r="BT95" s="64"/>
      <c r="BU95" s="65"/>
      <c r="BV95" s="64"/>
      <c r="BW95" s="65"/>
      <c r="BX95" s="64"/>
      <c r="BY95" s="65"/>
      <c r="BZ95" s="64"/>
      <c r="CA95" s="65"/>
      <c r="CB95" s="64"/>
      <c r="CC95" s="65"/>
      <c r="CD95" s="64"/>
      <c r="CE95" s="65"/>
      <c r="CF95" s="64"/>
      <c r="CG95" s="65"/>
      <c r="CH95" s="64"/>
      <c r="CI95" s="65"/>
      <c r="CJ95" s="64"/>
      <c r="CK95" s="65"/>
      <c r="CL95" s="64"/>
      <c r="CM95" s="65"/>
      <c r="CN95" s="64"/>
      <c r="CO95" s="65"/>
      <c r="CP95" s="64"/>
      <c r="CQ95" s="65"/>
      <c r="CR95" s="64"/>
      <c r="CS95" s="65"/>
      <c r="CT95" s="64"/>
      <c r="CU95" s="65"/>
      <c r="CV95" s="64"/>
      <c r="CW95" s="65"/>
      <c r="CX95" s="64"/>
      <c r="CY95" s="65"/>
      <c r="CZ95" s="64"/>
      <c r="DA95" s="65"/>
      <c r="DB95" s="64"/>
      <c r="DC95" s="65"/>
      <c r="DD95" s="64"/>
      <c r="DE95" s="65"/>
      <c r="DF95" s="64"/>
      <c r="DG95" s="65"/>
      <c r="DH95" s="64"/>
      <c r="DI95" s="65"/>
      <c r="DJ95" s="64"/>
      <c r="DK95" s="65"/>
      <c r="DL95" s="64"/>
      <c r="DM95" s="65"/>
      <c r="DN95" s="64"/>
      <c r="DO95" s="65"/>
      <c r="DP95" s="64"/>
      <c r="DQ95" s="65"/>
      <c r="DR95" s="64"/>
      <c r="DS95" s="65"/>
      <c r="DT95" s="64"/>
      <c r="DU95" s="65"/>
      <c r="DV95" s="64"/>
      <c r="DW95" s="65"/>
      <c r="DX95" s="64"/>
      <c r="DY95" s="65"/>
      <c r="DZ95" s="64"/>
      <c r="EA95" s="65"/>
      <c r="EB95" s="64"/>
      <c r="EC95" s="65"/>
      <c r="ED95" s="64"/>
      <c r="EE95" s="65"/>
      <c r="EF95" s="64"/>
      <c r="EG95" s="65"/>
      <c r="EH95" s="64"/>
      <c r="EI95" s="65"/>
    </row>
    <row r="96" spans="4:139" x14ac:dyDescent="0.25">
      <c r="D96" s="24"/>
      <c r="E96" s="24"/>
      <c r="F96" s="27"/>
      <c r="G96" s="27"/>
      <c r="K96" s="38">
        <f t="shared" si="8"/>
        <v>83</v>
      </c>
      <c r="L96" s="29">
        <v>42000</v>
      </c>
      <c r="M96" s="261">
        <f t="shared" si="9"/>
        <v>1</v>
      </c>
      <c r="N96" s="29">
        <v>42000</v>
      </c>
      <c r="O96" s="261">
        <f t="shared" si="10"/>
        <v>0.82558139534883723</v>
      </c>
      <c r="P96" s="29">
        <v>42000</v>
      </c>
      <c r="Q96" s="261">
        <f t="shared" si="11"/>
        <v>0.82558139534883723</v>
      </c>
      <c r="R96" s="29">
        <v>42000</v>
      </c>
      <c r="S96" s="261">
        <v>0.94240376138701143</v>
      </c>
      <c r="T96" s="29">
        <v>42000</v>
      </c>
      <c r="U96" s="261">
        <v>0.94240376138701143</v>
      </c>
      <c r="V96" s="29">
        <v>42000</v>
      </c>
      <c r="W96" s="261">
        <f t="shared" si="7"/>
        <v>0.86917562724014341</v>
      </c>
      <c r="X96" s="64"/>
      <c r="Y96" s="65"/>
      <c r="Z96" s="64"/>
      <c r="AA96" s="65"/>
      <c r="AB96" s="64"/>
      <c r="AC96" s="65"/>
      <c r="AD96" s="64"/>
      <c r="AE96" s="65"/>
      <c r="AF96" s="64"/>
      <c r="AG96" s="65"/>
      <c r="AH96" s="64"/>
      <c r="AI96" s="65"/>
      <c r="AJ96" s="64"/>
      <c r="AK96" s="65"/>
      <c r="AL96" s="64"/>
      <c r="AM96" s="65"/>
      <c r="AN96" s="64"/>
      <c r="AO96" s="65"/>
      <c r="AP96" s="64"/>
      <c r="AQ96" s="65"/>
      <c r="AR96" s="64"/>
      <c r="AS96" s="65"/>
      <c r="AT96" s="64"/>
      <c r="AU96" s="65"/>
      <c r="AV96" s="64"/>
      <c r="AW96" s="65"/>
      <c r="AX96" s="64"/>
      <c r="AY96" s="65"/>
      <c r="AZ96" s="64"/>
      <c r="BA96" s="65"/>
      <c r="BB96" s="64"/>
      <c r="BC96" s="65"/>
      <c r="BD96" s="64"/>
      <c r="BE96" s="65"/>
      <c r="BF96" s="64"/>
      <c r="BG96" s="65"/>
      <c r="BH96" s="64"/>
      <c r="BI96" s="65"/>
      <c r="BJ96" s="64"/>
      <c r="BK96" s="65"/>
      <c r="BL96" s="64"/>
      <c r="BM96" s="65"/>
      <c r="BN96" s="64"/>
      <c r="BO96" s="65"/>
      <c r="BP96" s="64"/>
      <c r="BQ96" s="65"/>
      <c r="BR96" s="64"/>
      <c r="BS96" s="65"/>
      <c r="BT96" s="64"/>
      <c r="BU96" s="65"/>
      <c r="BV96" s="64"/>
      <c r="BW96" s="65"/>
      <c r="BX96" s="64"/>
      <c r="BY96" s="65"/>
      <c r="BZ96" s="64"/>
      <c r="CA96" s="65"/>
      <c r="CB96" s="64"/>
      <c r="CC96" s="65"/>
      <c r="CD96" s="64"/>
      <c r="CE96" s="65"/>
      <c r="CF96" s="64"/>
      <c r="CG96" s="65"/>
      <c r="CH96" s="64"/>
      <c r="CI96" s="65"/>
      <c r="CJ96" s="64"/>
      <c r="CK96" s="65"/>
      <c r="CL96" s="64"/>
      <c r="CM96" s="65"/>
      <c r="CN96" s="64"/>
      <c r="CO96" s="65"/>
      <c r="CP96" s="64"/>
      <c r="CQ96" s="65"/>
      <c r="CR96" s="64"/>
      <c r="CS96" s="65"/>
      <c r="CT96" s="64"/>
      <c r="CU96" s="65"/>
      <c r="CV96" s="64"/>
      <c r="CW96" s="65"/>
      <c r="CX96" s="64"/>
      <c r="CY96" s="65"/>
      <c r="CZ96" s="64"/>
      <c r="DA96" s="65"/>
      <c r="DB96" s="64"/>
      <c r="DC96" s="65"/>
      <c r="DD96" s="64"/>
      <c r="DE96" s="65"/>
      <c r="DF96" s="64"/>
      <c r="DG96" s="65"/>
      <c r="DH96" s="64"/>
      <c r="DI96" s="65"/>
      <c r="DJ96" s="64"/>
      <c r="DK96" s="65"/>
      <c r="DL96" s="64"/>
      <c r="DM96" s="65"/>
      <c r="DN96" s="64"/>
      <c r="DO96" s="65"/>
      <c r="DP96" s="64"/>
      <c r="DQ96" s="65"/>
      <c r="DR96" s="64"/>
      <c r="DS96" s="65"/>
      <c r="DT96" s="64"/>
      <c r="DU96" s="65"/>
      <c r="DV96" s="64"/>
      <c r="DW96" s="65"/>
      <c r="DX96" s="64"/>
      <c r="DY96" s="65"/>
      <c r="DZ96" s="64"/>
      <c r="EA96" s="65"/>
      <c r="EB96" s="64"/>
      <c r="EC96" s="65"/>
      <c r="ED96" s="64"/>
      <c r="EE96" s="65"/>
      <c r="EF96" s="64"/>
      <c r="EG96" s="65"/>
      <c r="EH96" s="64"/>
      <c r="EI96" s="65"/>
    </row>
    <row r="97" spans="4:139" x14ac:dyDescent="0.25">
      <c r="D97" s="24"/>
      <c r="E97" s="24"/>
      <c r="F97" s="27"/>
      <c r="G97" s="27"/>
      <c r="K97" s="38">
        <f t="shared" si="8"/>
        <v>84</v>
      </c>
      <c r="L97" s="29">
        <v>43000</v>
      </c>
      <c r="M97" s="261">
        <f t="shared" si="9"/>
        <v>1</v>
      </c>
      <c r="N97" s="29">
        <v>43000</v>
      </c>
      <c r="O97" s="261">
        <f t="shared" si="10"/>
        <v>0.82558139534883723</v>
      </c>
      <c r="P97" s="29">
        <v>43000</v>
      </c>
      <c r="Q97" s="261">
        <f t="shared" si="11"/>
        <v>0.82558139534883723</v>
      </c>
      <c r="R97" s="29">
        <v>43000</v>
      </c>
      <c r="S97" s="261">
        <v>0.94739935351160731</v>
      </c>
      <c r="T97" s="29">
        <v>43000</v>
      </c>
      <c r="U97" s="261">
        <v>0.94739935351160731</v>
      </c>
      <c r="V97" s="29">
        <v>43000</v>
      </c>
      <c r="W97" s="261">
        <f t="shared" si="7"/>
        <v>0.86917562724014341</v>
      </c>
      <c r="X97" s="64"/>
      <c r="Y97" s="65"/>
      <c r="Z97" s="64"/>
      <c r="AA97" s="65"/>
      <c r="AB97" s="64"/>
      <c r="AC97" s="65"/>
      <c r="AD97" s="64"/>
      <c r="AE97" s="65"/>
      <c r="AF97" s="64"/>
      <c r="AG97" s="65"/>
      <c r="AH97" s="64"/>
      <c r="AI97" s="65"/>
      <c r="AJ97" s="64"/>
      <c r="AK97" s="65"/>
      <c r="AL97" s="64"/>
      <c r="AM97" s="65"/>
      <c r="AN97" s="64"/>
      <c r="AO97" s="65"/>
      <c r="AP97" s="64"/>
      <c r="AQ97" s="65"/>
      <c r="AR97" s="64"/>
      <c r="AS97" s="65"/>
      <c r="AT97" s="64"/>
      <c r="AU97" s="65"/>
      <c r="AV97" s="64"/>
      <c r="AW97" s="65"/>
      <c r="AX97" s="64"/>
      <c r="AY97" s="65"/>
      <c r="AZ97" s="64"/>
      <c r="BA97" s="65"/>
      <c r="BB97" s="64"/>
      <c r="BC97" s="65"/>
      <c r="BD97" s="64"/>
      <c r="BE97" s="65"/>
      <c r="BF97" s="64"/>
      <c r="BG97" s="65"/>
      <c r="BH97" s="64"/>
      <c r="BI97" s="65"/>
      <c r="BJ97" s="64"/>
      <c r="BK97" s="65"/>
      <c r="BL97" s="64"/>
      <c r="BM97" s="65"/>
      <c r="BN97" s="64"/>
      <c r="BO97" s="65"/>
      <c r="BP97" s="64"/>
      <c r="BQ97" s="65"/>
      <c r="BR97" s="64"/>
      <c r="BS97" s="65"/>
      <c r="BT97" s="64"/>
      <c r="BU97" s="65"/>
      <c r="BV97" s="64"/>
      <c r="BW97" s="65"/>
      <c r="BX97" s="64"/>
      <c r="BY97" s="65"/>
      <c r="BZ97" s="64"/>
      <c r="CA97" s="65"/>
      <c r="CB97" s="64"/>
      <c r="CC97" s="65"/>
      <c r="CD97" s="64"/>
      <c r="CE97" s="65"/>
      <c r="CF97" s="64"/>
      <c r="CG97" s="65"/>
      <c r="CH97" s="64"/>
      <c r="CI97" s="65"/>
      <c r="CJ97" s="64"/>
      <c r="CK97" s="65"/>
      <c r="CL97" s="64"/>
      <c r="CM97" s="65"/>
      <c r="CN97" s="64"/>
      <c r="CO97" s="65"/>
      <c r="CP97" s="64"/>
      <c r="CQ97" s="65"/>
      <c r="CR97" s="64"/>
      <c r="CS97" s="65"/>
      <c r="CT97" s="64"/>
      <c r="CU97" s="65"/>
      <c r="CV97" s="64"/>
      <c r="CW97" s="65"/>
      <c r="CX97" s="64"/>
      <c r="CY97" s="65"/>
      <c r="CZ97" s="64"/>
      <c r="DA97" s="65"/>
      <c r="DB97" s="64"/>
      <c r="DC97" s="65"/>
      <c r="DD97" s="64"/>
      <c r="DE97" s="65"/>
      <c r="DF97" s="64"/>
      <c r="DG97" s="65"/>
      <c r="DH97" s="64"/>
      <c r="DI97" s="65"/>
      <c r="DJ97" s="64"/>
      <c r="DK97" s="65"/>
      <c r="DL97" s="64"/>
      <c r="DM97" s="65"/>
      <c r="DN97" s="64"/>
      <c r="DO97" s="65"/>
      <c r="DP97" s="64"/>
      <c r="DQ97" s="65"/>
      <c r="DR97" s="64"/>
      <c r="DS97" s="65"/>
      <c r="DT97" s="64"/>
      <c r="DU97" s="65"/>
      <c r="DV97" s="64"/>
      <c r="DW97" s="65"/>
      <c r="DX97" s="64"/>
      <c r="DY97" s="65"/>
      <c r="DZ97" s="64"/>
      <c r="EA97" s="65"/>
      <c r="EB97" s="64"/>
      <c r="EC97" s="65"/>
      <c r="ED97" s="64"/>
      <c r="EE97" s="65"/>
      <c r="EF97" s="64"/>
      <c r="EG97" s="65"/>
      <c r="EH97" s="64"/>
      <c r="EI97" s="65"/>
    </row>
    <row r="98" spans="4:139" x14ac:dyDescent="0.25">
      <c r="D98" s="24"/>
      <c r="E98" s="24"/>
      <c r="F98" s="27"/>
      <c r="G98" s="27"/>
      <c r="K98" s="38">
        <f t="shared" si="8"/>
        <v>85</v>
      </c>
      <c r="L98" s="29">
        <v>44000</v>
      </c>
      <c r="M98" s="261">
        <f t="shared" si="9"/>
        <v>1</v>
      </c>
      <c r="N98" s="29">
        <v>44000</v>
      </c>
      <c r="O98" s="261">
        <f t="shared" si="10"/>
        <v>0.82558139534883723</v>
      </c>
      <c r="P98" s="29">
        <v>44000</v>
      </c>
      <c r="Q98" s="261">
        <f t="shared" si="11"/>
        <v>0.82558139534883723</v>
      </c>
      <c r="R98" s="29">
        <v>44000</v>
      </c>
      <c r="S98" s="261">
        <v>0.95239494563620342</v>
      </c>
      <c r="T98" s="29">
        <v>44000</v>
      </c>
      <c r="U98" s="261">
        <v>0.95239494563620342</v>
      </c>
      <c r="V98" s="29">
        <v>44000</v>
      </c>
      <c r="W98" s="261">
        <f t="shared" si="7"/>
        <v>0.86917562724014341</v>
      </c>
      <c r="X98" s="64"/>
      <c r="Y98" s="65"/>
      <c r="Z98" s="64"/>
      <c r="AA98" s="65"/>
      <c r="AB98" s="64"/>
      <c r="AC98" s="65"/>
      <c r="AD98" s="64"/>
      <c r="AE98" s="65"/>
      <c r="AF98" s="64"/>
      <c r="AG98" s="65"/>
      <c r="AH98" s="64"/>
      <c r="AI98" s="65"/>
      <c r="AJ98" s="64"/>
      <c r="AK98" s="65"/>
      <c r="AL98" s="64"/>
      <c r="AM98" s="65"/>
      <c r="AN98" s="64"/>
      <c r="AO98" s="65"/>
      <c r="AP98" s="64"/>
      <c r="AQ98" s="65"/>
      <c r="AR98" s="64"/>
      <c r="AS98" s="65"/>
      <c r="AT98" s="64"/>
      <c r="AU98" s="65"/>
      <c r="AV98" s="64"/>
      <c r="AW98" s="65"/>
      <c r="AX98" s="64"/>
      <c r="AY98" s="65"/>
      <c r="AZ98" s="64"/>
      <c r="BA98" s="65"/>
      <c r="BB98" s="64"/>
      <c r="BC98" s="65"/>
      <c r="BD98" s="64"/>
      <c r="BE98" s="65"/>
      <c r="BF98" s="64"/>
      <c r="BG98" s="65"/>
      <c r="BH98" s="64"/>
      <c r="BI98" s="65"/>
      <c r="BJ98" s="64"/>
      <c r="BK98" s="65"/>
      <c r="BL98" s="64"/>
      <c r="BM98" s="65"/>
      <c r="BN98" s="64"/>
      <c r="BO98" s="65"/>
      <c r="BP98" s="64"/>
      <c r="BQ98" s="65"/>
      <c r="BR98" s="64"/>
      <c r="BS98" s="65"/>
      <c r="BT98" s="64"/>
      <c r="BU98" s="65"/>
      <c r="BV98" s="64"/>
      <c r="BW98" s="65"/>
      <c r="BX98" s="64"/>
      <c r="BY98" s="65"/>
      <c r="BZ98" s="64"/>
      <c r="CA98" s="65"/>
      <c r="CB98" s="64"/>
      <c r="CC98" s="65"/>
      <c r="CD98" s="64"/>
      <c r="CE98" s="65"/>
      <c r="CF98" s="64"/>
      <c r="CG98" s="65"/>
      <c r="CH98" s="64"/>
      <c r="CI98" s="65"/>
      <c r="CJ98" s="64"/>
      <c r="CK98" s="65"/>
      <c r="CL98" s="64"/>
      <c r="CM98" s="65"/>
      <c r="CN98" s="64"/>
      <c r="CO98" s="65"/>
      <c r="CP98" s="64"/>
      <c r="CQ98" s="65"/>
      <c r="CR98" s="64"/>
      <c r="CS98" s="65"/>
      <c r="CT98" s="64"/>
      <c r="CU98" s="65"/>
      <c r="CV98" s="64"/>
      <c r="CW98" s="65"/>
      <c r="CX98" s="64"/>
      <c r="CY98" s="65"/>
      <c r="CZ98" s="64"/>
      <c r="DA98" s="65"/>
      <c r="DB98" s="64"/>
      <c r="DC98" s="65"/>
      <c r="DD98" s="64"/>
      <c r="DE98" s="65"/>
      <c r="DF98" s="64"/>
      <c r="DG98" s="65"/>
      <c r="DH98" s="64"/>
      <c r="DI98" s="65"/>
      <c r="DJ98" s="64"/>
      <c r="DK98" s="65"/>
      <c r="DL98" s="64"/>
      <c r="DM98" s="65"/>
      <c r="DN98" s="64"/>
      <c r="DO98" s="65"/>
      <c r="DP98" s="64"/>
      <c r="DQ98" s="65"/>
      <c r="DR98" s="64"/>
      <c r="DS98" s="65"/>
      <c r="DT98" s="64"/>
      <c r="DU98" s="65"/>
      <c r="DV98" s="64"/>
      <c r="DW98" s="65"/>
      <c r="DX98" s="64"/>
      <c r="DY98" s="65"/>
      <c r="DZ98" s="64"/>
      <c r="EA98" s="65"/>
      <c r="EB98" s="64"/>
      <c r="EC98" s="65"/>
      <c r="ED98" s="64"/>
      <c r="EE98" s="65"/>
      <c r="EF98" s="64"/>
      <c r="EG98" s="65"/>
      <c r="EH98" s="64"/>
      <c r="EI98" s="65"/>
    </row>
    <row r="99" spans="4:139" x14ac:dyDescent="0.25">
      <c r="D99" s="24"/>
      <c r="E99" s="24"/>
      <c r="F99" s="27"/>
      <c r="G99" s="27"/>
      <c r="K99" s="38">
        <f t="shared" si="8"/>
        <v>86</v>
      </c>
      <c r="L99" s="29">
        <v>45000</v>
      </c>
      <c r="M99" s="261">
        <f t="shared" si="9"/>
        <v>1</v>
      </c>
      <c r="N99" s="29">
        <v>45000</v>
      </c>
      <c r="O99" s="261">
        <f t="shared" si="10"/>
        <v>0.82558139534883723</v>
      </c>
      <c r="P99" s="29">
        <v>45000</v>
      </c>
      <c r="Q99" s="261">
        <f t="shared" si="11"/>
        <v>0.82558139534883723</v>
      </c>
      <c r="R99" s="29">
        <v>45000</v>
      </c>
      <c r="S99" s="261">
        <v>0.9573905377607993</v>
      </c>
      <c r="T99" s="29">
        <v>45000</v>
      </c>
      <c r="U99" s="261">
        <v>0.9573905377607993</v>
      </c>
      <c r="V99" s="29">
        <v>45000</v>
      </c>
      <c r="W99" s="261">
        <f t="shared" si="7"/>
        <v>0.86917562724014341</v>
      </c>
      <c r="X99" s="64"/>
      <c r="Y99" s="65"/>
      <c r="Z99" s="64"/>
      <c r="AA99" s="65"/>
      <c r="AB99" s="64"/>
      <c r="AC99" s="65"/>
      <c r="AD99" s="64"/>
      <c r="AE99" s="65"/>
      <c r="AF99" s="64"/>
      <c r="AG99" s="65"/>
      <c r="AH99" s="64"/>
      <c r="AI99" s="65"/>
      <c r="AJ99" s="64"/>
      <c r="AK99" s="65"/>
      <c r="AL99" s="64"/>
      <c r="AM99" s="65"/>
      <c r="AN99" s="64"/>
      <c r="AO99" s="65"/>
      <c r="AP99" s="64"/>
      <c r="AQ99" s="65"/>
      <c r="AR99" s="64"/>
      <c r="AS99" s="65"/>
      <c r="AT99" s="64"/>
      <c r="AU99" s="65"/>
      <c r="AV99" s="64"/>
      <c r="AW99" s="65"/>
      <c r="AX99" s="64"/>
      <c r="AY99" s="65"/>
      <c r="AZ99" s="64"/>
      <c r="BA99" s="65"/>
      <c r="BB99" s="64"/>
      <c r="BC99" s="65"/>
      <c r="BD99" s="64"/>
      <c r="BE99" s="65"/>
      <c r="BF99" s="64"/>
      <c r="BG99" s="65"/>
      <c r="BH99" s="64"/>
      <c r="BI99" s="65"/>
      <c r="BJ99" s="64"/>
      <c r="BK99" s="65"/>
      <c r="BL99" s="64"/>
      <c r="BM99" s="65"/>
      <c r="BN99" s="64"/>
      <c r="BO99" s="65"/>
      <c r="BP99" s="64"/>
      <c r="BQ99" s="65"/>
      <c r="BR99" s="64"/>
      <c r="BS99" s="65"/>
      <c r="BT99" s="64"/>
      <c r="BU99" s="65"/>
      <c r="BV99" s="64"/>
      <c r="BW99" s="65"/>
      <c r="BX99" s="64"/>
      <c r="BY99" s="65"/>
      <c r="BZ99" s="64"/>
      <c r="CA99" s="65"/>
      <c r="CB99" s="64"/>
      <c r="CC99" s="65"/>
      <c r="CD99" s="64"/>
      <c r="CE99" s="65"/>
      <c r="CF99" s="64"/>
      <c r="CG99" s="65"/>
      <c r="CH99" s="64"/>
      <c r="CI99" s="65"/>
      <c r="CJ99" s="64"/>
      <c r="CK99" s="65"/>
      <c r="CL99" s="64"/>
      <c r="CM99" s="65"/>
      <c r="CN99" s="64"/>
      <c r="CO99" s="65"/>
      <c r="CP99" s="64"/>
      <c r="CQ99" s="65"/>
      <c r="CR99" s="64"/>
      <c r="CS99" s="65"/>
      <c r="CT99" s="64"/>
      <c r="CU99" s="65"/>
      <c r="CV99" s="64"/>
      <c r="CW99" s="65"/>
      <c r="CX99" s="64"/>
      <c r="CY99" s="65"/>
      <c r="CZ99" s="64"/>
      <c r="DA99" s="65"/>
      <c r="DB99" s="64"/>
      <c r="DC99" s="65"/>
      <c r="DD99" s="64"/>
      <c r="DE99" s="65"/>
      <c r="DF99" s="64"/>
      <c r="DG99" s="65"/>
      <c r="DH99" s="64"/>
      <c r="DI99" s="65"/>
      <c r="DJ99" s="64"/>
      <c r="DK99" s="65"/>
      <c r="DL99" s="64"/>
      <c r="DM99" s="65"/>
      <c r="DN99" s="64"/>
      <c r="DO99" s="65"/>
      <c r="DP99" s="64"/>
      <c r="DQ99" s="65"/>
      <c r="DR99" s="64"/>
      <c r="DS99" s="65"/>
      <c r="DT99" s="64"/>
      <c r="DU99" s="65"/>
      <c r="DV99" s="64"/>
      <c r="DW99" s="65"/>
      <c r="DX99" s="64"/>
      <c r="DY99" s="65"/>
      <c r="DZ99" s="64"/>
      <c r="EA99" s="65"/>
      <c r="EB99" s="64"/>
      <c r="EC99" s="65"/>
      <c r="ED99" s="64"/>
      <c r="EE99" s="65"/>
      <c r="EF99" s="64"/>
      <c r="EG99" s="65"/>
      <c r="EH99" s="64"/>
      <c r="EI99" s="65"/>
    </row>
    <row r="100" spans="4:139" x14ac:dyDescent="0.25">
      <c r="D100" s="24"/>
      <c r="E100" s="24"/>
      <c r="F100" s="27"/>
      <c r="G100" s="27"/>
      <c r="K100" s="38">
        <f t="shared" si="8"/>
        <v>87</v>
      </c>
      <c r="L100" s="29">
        <v>46000</v>
      </c>
      <c r="M100" s="261">
        <f t="shared" si="9"/>
        <v>1</v>
      </c>
      <c r="N100" s="29">
        <v>46000</v>
      </c>
      <c r="O100" s="261">
        <f t="shared" si="10"/>
        <v>0.82558139534883723</v>
      </c>
      <c r="P100" s="29">
        <v>46000</v>
      </c>
      <c r="Q100" s="261">
        <f t="shared" si="11"/>
        <v>0.82558139534883723</v>
      </c>
      <c r="R100" s="29">
        <v>46000</v>
      </c>
      <c r="S100" s="261">
        <v>0.96238612988539518</v>
      </c>
      <c r="T100" s="29">
        <v>46000</v>
      </c>
      <c r="U100" s="261">
        <v>0.96238612988539518</v>
      </c>
      <c r="V100" s="29">
        <v>46000</v>
      </c>
      <c r="W100" s="261">
        <f t="shared" si="7"/>
        <v>0.86917562724014341</v>
      </c>
      <c r="X100" s="64"/>
      <c r="Y100" s="65"/>
      <c r="Z100" s="64"/>
      <c r="AA100" s="65"/>
      <c r="AB100" s="64"/>
      <c r="AC100" s="65"/>
      <c r="AD100" s="64"/>
      <c r="AE100" s="65"/>
      <c r="AF100" s="64"/>
      <c r="AG100" s="65"/>
      <c r="AH100" s="64"/>
      <c r="AI100" s="65"/>
      <c r="AJ100" s="64"/>
      <c r="AK100" s="65"/>
      <c r="AL100" s="64"/>
      <c r="AM100" s="65"/>
      <c r="AN100" s="64"/>
      <c r="AO100" s="65"/>
      <c r="AP100" s="64"/>
      <c r="AQ100" s="65"/>
      <c r="AR100" s="64"/>
      <c r="AS100" s="65"/>
      <c r="AT100" s="64"/>
      <c r="AU100" s="65"/>
      <c r="AV100" s="64"/>
      <c r="AW100" s="65"/>
      <c r="AX100" s="64"/>
      <c r="AY100" s="65"/>
      <c r="AZ100" s="64"/>
      <c r="BA100" s="65"/>
      <c r="BB100" s="64"/>
      <c r="BC100" s="65"/>
      <c r="BD100" s="64"/>
      <c r="BE100" s="65"/>
      <c r="BF100" s="64"/>
      <c r="BG100" s="65"/>
      <c r="BH100" s="64"/>
      <c r="BI100" s="65"/>
      <c r="BJ100" s="64"/>
      <c r="BK100" s="65"/>
      <c r="BL100" s="64"/>
      <c r="BM100" s="65"/>
      <c r="BN100" s="64"/>
      <c r="BO100" s="65"/>
      <c r="BP100" s="64"/>
      <c r="BQ100" s="65"/>
      <c r="BR100" s="64"/>
      <c r="BS100" s="65"/>
      <c r="BT100" s="64"/>
      <c r="BU100" s="65"/>
      <c r="BV100" s="64"/>
      <c r="BW100" s="65"/>
      <c r="BX100" s="64"/>
      <c r="BY100" s="65"/>
      <c r="BZ100" s="64"/>
      <c r="CA100" s="65"/>
      <c r="CB100" s="64"/>
      <c r="CC100" s="65"/>
      <c r="CD100" s="64"/>
      <c r="CE100" s="65"/>
      <c r="CF100" s="64"/>
      <c r="CG100" s="65"/>
      <c r="CH100" s="64"/>
      <c r="CI100" s="65"/>
      <c r="CJ100" s="64"/>
      <c r="CK100" s="65"/>
      <c r="CL100" s="64"/>
      <c r="CM100" s="65"/>
      <c r="CN100" s="64"/>
      <c r="CO100" s="65"/>
      <c r="CP100" s="64"/>
      <c r="CQ100" s="65"/>
      <c r="CR100" s="64"/>
      <c r="CS100" s="65"/>
      <c r="CT100" s="64"/>
      <c r="CU100" s="65"/>
      <c r="CV100" s="64"/>
      <c r="CW100" s="65"/>
      <c r="CX100" s="64"/>
      <c r="CY100" s="65"/>
      <c r="CZ100" s="64"/>
      <c r="DA100" s="65"/>
      <c r="DB100" s="64"/>
      <c r="DC100" s="65"/>
      <c r="DD100" s="64"/>
      <c r="DE100" s="65"/>
      <c r="DF100" s="64"/>
      <c r="DG100" s="65"/>
      <c r="DH100" s="64"/>
      <c r="DI100" s="65"/>
      <c r="DJ100" s="64"/>
      <c r="DK100" s="65"/>
      <c r="DL100" s="64"/>
      <c r="DM100" s="65"/>
      <c r="DN100" s="64"/>
      <c r="DO100" s="65"/>
      <c r="DP100" s="64"/>
      <c r="DQ100" s="65"/>
      <c r="DR100" s="64"/>
      <c r="DS100" s="65"/>
      <c r="DT100" s="64"/>
      <c r="DU100" s="65"/>
      <c r="DV100" s="64"/>
      <c r="DW100" s="65"/>
      <c r="DX100" s="64"/>
      <c r="DY100" s="65"/>
      <c r="DZ100" s="64"/>
      <c r="EA100" s="65"/>
      <c r="EB100" s="64"/>
      <c r="EC100" s="65"/>
      <c r="ED100" s="64"/>
      <c r="EE100" s="65"/>
      <c r="EF100" s="64"/>
      <c r="EG100" s="65"/>
      <c r="EH100" s="64"/>
      <c r="EI100" s="65"/>
    </row>
    <row r="101" spans="4:139" x14ac:dyDescent="0.25">
      <c r="D101" s="24"/>
      <c r="E101" s="24"/>
      <c r="F101" s="27"/>
      <c r="G101" s="27"/>
      <c r="K101" s="38">
        <f t="shared" si="8"/>
        <v>88</v>
      </c>
      <c r="L101" s="29">
        <v>47000</v>
      </c>
      <c r="M101" s="261">
        <f t="shared" si="9"/>
        <v>1</v>
      </c>
      <c r="N101" s="29">
        <v>47000</v>
      </c>
      <c r="O101" s="261">
        <f t="shared" si="10"/>
        <v>0.82558139534883723</v>
      </c>
      <c r="P101" s="29">
        <v>47000</v>
      </c>
      <c r="Q101" s="261">
        <f t="shared" si="11"/>
        <v>0.82558139534883723</v>
      </c>
      <c r="R101" s="29">
        <v>47000</v>
      </c>
      <c r="S101" s="261">
        <v>0.96738172200999117</v>
      </c>
      <c r="T101" s="29">
        <v>47000</v>
      </c>
      <c r="U101" s="261">
        <v>0.96738172200999117</v>
      </c>
      <c r="V101" s="29">
        <v>47000</v>
      </c>
      <c r="W101" s="261">
        <f t="shared" si="7"/>
        <v>0.86917562724014341</v>
      </c>
      <c r="X101" s="64"/>
      <c r="Y101" s="65"/>
      <c r="Z101" s="64"/>
      <c r="AA101" s="65"/>
      <c r="AB101" s="64"/>
      <c r="AC101" s="65"/>
      <c r="AD101" s="64"/>
      <c r="AE101" s="65"/>
      <c r="AF101" s="64"/>
      <c r="AG101" s="65"/>
      <c r="AH101" s="64"/>
      <c r="AI101" s="65"/>
      <c r="AJ101" s="64"/>
      <c r="AK101" s="65"/>
      <c r="AL101" s="64"/>
      <c r="AM101" s="65"/>
      <c r="AN101" s="64"/>
      <c r="AO101" s="65"/>
      <c r="AP101" s="64"/>
      <c r="AQ101" s="65"/>
      <c r="AR101" s="64"/>
      <c r="AS101" s="65"/>
      <c r="AT101" s="64"/>
      <c r="AU101" s="65"/>
      <c r="AV101" s="64"/>
      <c r="AW101" s="65"/>
      <c r="AX101" s="64"/>
      <c r="AY101" s="65"/>
      <c r="AZ101" s="64"/>
      <c r="BA101" s="65"/>
      <c r="BB101" s="64"/>
      <c r="BC101" s="65"/>
      <c r="BD101" s="64"/>
      <c r="BE101" s="65"/>
      <c r="BF101" s="64"/>
      <c r="BG101" s="65"/>
      <c r="BH101" s="64"/>
      <c r="BI101" s="65"/>
      <c r="BJ101" s="64"/>
      <c r="BK101" s="65"/>
      <c r="BL101" s="64"/>
      <c r="BM101" s="65"/>
      <c r="BN101" s="64"/>
      <c r="BO101" s="65"/>
      <c r="BP101" s="64"/>
      <c r="BQ101" s="65"/>
      <c r="BR101" s="64"/>
      <c r="BS101" s="65"/>
      <c r="BT101" s="64"/>
      <c r="BU101" s="65"/>
      <c r="BV101" s="64"/>
      <c r="BW101" s="65"/>
      <c r="BX101" s="64"/>
      <c r="BY101" s="65"/>
      <c r="BZ101" s="64"/>
      <c r="CA101" s="65"/>
      <c r="CB101" s="64"/>
      <c r="CC101" s="65"/>
      <c r="CD101" s="64"/>
      <c r="CE101" s="65"/>
      <c r="CF101" s="64"/>
      <c r="CG101" s="65"/>
      <c r="CH101" s="64"/>
      <c r="CI101" s="65"/>
      <c r="CJ101" s="64"/>
      <c r="CK101" s="65"/>
      <c r="CL101" s="64"/>
      <c r="CM101" s="65"/>
      <c r="CN101" s="64"/>
      <c r="CO101" s="65"/>
      <c r="CP101" s="64"/>
      <c r="CQ101" s="65"/>
      <c r="CR101" s="64"/>
      <c r="CS101" s="65"/>
      <c r="CT101" s="64"/>
      <c r="CU101" s="65"/>
      <c r="CV101" s="64"/>
      <c r="CW101" s="65"/>
      <c r="CX101" s="64"/>
      <c r="CY101" s="65"/>
      <c r="CZ101" s="64"/>
      <c r="DA101" s="65"/>
      <c r="DB101" s="64"/>
      <c r="DC101" s="65"/>
      <c r="DD101" s="64"/>
      <c r="DE101" s="65"/>
      <c r="DF101" s="64"/>
      <c r="DG101" s="65"/>
      <c r="DH101" s="64"/>
      <c r="DI101" s="65"/>
      <c r="DJ101" s="64"/>
      <c r="DK101" s="65"/>
      <c r="DL101" s="64"/>
      <c r="DM101" s="65"/>
      <c r="DN101" s="64"/>
      <c r="DO101" s="65"/>
      <c r="DP101" s="64"/>
      <c r="DQ101" s="65"/>
      <c r="DR101" s="64"/>
      <c r="DS101" s="65"/>
      <c r="DT101" s="64"/>
      <c r="DU101" s="65"/>
      <c r="DV101" s="64"/>
      <c r="DW101" s="65"/>
      <c r="DX101" s="64"/>
      <c r="DY101" s="65"/>
      <c r="DZ101" s="64"/>
      <c r="EA101" s="65"/>
      <c r="EB101" s="64"/>
      <c r="EC101" s="65"/>
      <c r="ED101" s="64"/>
      <c r="EE101" s="65"/>
      <c r="EF101" s="64"/>
      <c r="EG101" s="65"/>
      <c r="EH101" s="64"/>
      <c r="EI101" s="65"/>
    </row>
    <row r="102" spans="4:139" x14ac:dyDescent="0.25">
      <c r="D102" s="24"/>
      <c r="E102" s="24"/>
      <c r="F102" s="27"/>
      <c r="G102" s="27"/>
      <c r="K102" s="38">
        <f t="shared" si="8"/>
        <v>89</v>
      </c>
      <c r="L102" s="29">
        <v>48000</v>
      </c>
      <c r="M102" s="261">
        <f t="shared" si="9"/>
        <v>1</v>
      </c>
      <c r="N102" s="29">
        <v>48000</v>
      </c>
      <c r="O102" s="261">
        <f t="shared" si="10"/>
        <v>0.82558139534883723</v>
      </c>
      <c r="P102" s="29">
        <v>48000</v>
      </c>
      <c r="Q102" s="261">
        <f t="shared" si="11"/>
        <v>0.82558139534883723</v>
      </c>
      <c r="R102" s="29">
        <v>48000</v>
      </c>
      <c r="S102" s="261">
        <v>0.96914487217161327</v>
      </c>
      <c r="T102" s="29">
        <v>48000</v>
      </c>
      <c r="U102" s="261">
        <v>0.96914487217161327</v>
      </c>
      <c r="V102" s="29">
        <v>48000</v>
      </c>
      <c r="W102" s="261">
        <f t="shared" si="7"/>
        <v>0.86917562724014341</v>
      </c>
      <c r="X102" s="64"/>
      <c r="Y102" s="65"/>
      <c r="Z102" s="64"/>
      <c r="AA102" s="65"/>
      <c r="AB102" s="64"/>
      <c r="AC102" s="65"/>
      <c r="AD102" s="64"/>
      <c r="AE102" s="65"/>
      <c r="AF102" s="64"/>
      <c r="AG102" s="65"/>
      <c r="AH102" s="64"/>
      <c r="AI102" s="65"/>
      <c r="AJ102" s="64"/>
      <c r="AK102" s="65"/>
      <c r="AL102" s="64"/>
      <c r="AM102" s="65"/>
      <c r="AN102" s="64"/>
      <c r="AO102" s="65"/>
      <c r="AP102" s="64"/>
      <c r="AQ102" s="65"/>
      <c r="AR102" s="64"/>
      <c r="AS102" s="65"/>
      <c r="AT102" s="64"/>
      <c r="AU102" s="65"/>
      <c r="AV102" s="64"/>
      <c r="AW102" s="65"/>
      <c r="AX102" s="64"/>
      <c r="AY102" s="65"/>
      <c r="AZ102" s="64"/>
      <c r="BA102" s="65"/>
      <c r="BB102" s="64"/>
      <c r="BC102" s="65"/>
      <c r="BD102" s="64"/>
      <c r="BE102" s="65"/>
      <c r="BF102" s="64"/>
      <c r="BG102" s="65"/>
      <c r="BH102" s="64"/>
      <c r="BI102" s="65"/>
      <c r="BJ102" s="64"/>
      <c r="BK102" s="65"/>
      <c r="BL102" s="64"/>
      <c r="BM102" s="65"/>
      <c r="BN102" s="64"/>
      <c r="BO102" s="65"/>
      <c r="BP102" s="64"/>
      <c r="BQ102" s="65"/>
      <c r="BR102" s="64"/>
      <c r="BS102" s="65"/>
      <c r="BT102" s="64"/>
      <c r="BU102" s="65"/>
      <c r="BV102" s="64"/>
      <c r="BW102" s="65"/>
      <c r="BX102" s="64"/>
      <c r="BY102" s="65"/>
      <c r="BZ102" s="64"/>
      <c r="CA102" s="65"/>
      <c r="CB102" s="64"/>
      <c r="CC102" s="65"/>
      <c r="CD102" s="64"/>
      <c r="CE102" s="65"/>
      <c r="CF102" s="64"/>
      <c r="CG102" s="65"/>
      <c r="CH102" s="64"/>
      <c r="CI102" s="65"/>
      <c r="CJ102" s="64"/>
      <c r="CK102" s="65"/>
      <c r="CL102" s="64"/>
      <c r="CM102" s="65"/>
      <c r="CN102" s="64"/>
      <c r="CO102" s="65"/>
      <c r="CP102" s="64"/>
      <c r="CQ102" s="65"/>
      <c r="CR102" s="64"/>
      <c r="CS102" s="65"/>
      <c r="CT102" s="64"/>
      <c r="CU102" s="65"/>
      <c r="CV102" s="64"/>
      <c r="CW102" s="65"/>
      <c r="CX102" s="64"/>
      <c r="CY102" s="65"/>
      <c r="CZ102" s="64"/>
      <c r="DA102" s="65"/>
      <c r="DB102" s="64"/>
      <c r="DC102" s="65"/>
      <c r="DD102" s="64"/>
      <c r="DE102" s="65"/>
      <c r="DF102" s="64"/>
      <c r="DG102" s="65"/>
      <c r="DH102" s="64"/>
      <c r="DI102" s="65"/>
      <c r="DJ102" s="64"/>
      <c r="DK102" s="65"/>
      <c r="DL102" s="64"/>
      <c r="DM102" s="65"/>
      <c r="DN102" s="64"/>
      <c r="DO102" s="65"/>
      <c r="DP102" s="64"/>
      <c r="DQ102" s="65"/>
      <c r="DR102" s="64"/>
      <c r="DS102" s="65"/>
      <c r="DT102" s="64"/>
      <c r="DU102" s="65"/>
      <c r="DV102" s="64"/>
      <c r="DW102" s="65"/>
      <c r="DX102" s="64"/>
      <c r="DY102" s="65"/>
      <c r="DZ102" s="64"/>
      <c r="EA102" s="65"/>
      <c r="EB102" s="64"/>
      <c r="EC102" s="65"/>
      <c r="ED102" s="64"/>
      <c r="EE102" s="65"/>
      <c r="EF102" s="64"/>
      <c r="EG102" s="65"/>
      <c r="EH102" s="64"/>
      <c r="EI102" s="65"/>
    </row>
    <row r="103" spans="4:139" x14ac:dyDescent="0.25">
      <c r="D103" s="24"/>
      <c r="E103" s="24"/>
      <c r="F103" s="27"/>
      <c r="G103" s="27"/>
      <c r="K103" s="38">
        <f t="shared" si="8"/>
        <v>90</v>
      </c>
      <c r="L103" s="29">
        <v>49000</v>
      </c>
      <c r="M103" s="261">
        <f t="shared" si="9"/>
        <v>1</v>
      </c>
      <c r="N103" s="29">
        <v>49000</v>
      </c>
      <c r="O103" s="261">
        <f t="shared" si="10"/>
        <v>0.82558139534883723</v>
      </c>
      <c r="P103" s="29">
        <v>49000</v>
      </c>
      <c r="Q103" s="261">
        <f t="shared" si="11"/>
        <v>0.82558139534883723</v>
      </c>
      <c r="R103" s="29">
        <v>49000</v>
      </c>
      <c r="S103" s="261">
        <v>0.96914487217161327</v>
      </c>
      <c r="T103" s="29">
        <v>49000</v>
      </c>
      <c r="U103" s="261">
        <v>0.96914487217161327</v>
      </c>
      <c r="V103" s="29">
        <v>49000</v>
      </c>
      <c r="W103" s="261">
        <f t="shared" si="7"/>
        <v>0.86917562724014341</v>
      </c>
      <c r="X103" s="64"/>
      <c r="Y103" s="65"/>
      <c r="Z103" s="64"/>
      <c r="AA103" s="65"/>
      <c r="AB103" s="64"/>
      <c r="AC103" s="65"/>
      <c r="AD103" s="64"/>
      <c r="AE103" s="65"/>
      <c r="AF103" s="64"/>
      <c r="AG103" s="65"/>
      <c r="AH103" s="64"/>
      <c r="AI103" s="65"/>
      <c r="AJ103" s="64"/>
      <c r="AK103" s="65"/>
      <c r="AL103" s="64"/>
      <c r="AM103" s="65"/>
      <c r="AN103" s="64"/>
      <c r="AO103" s="65"/>
      <c r="AP103" s="64"/>
      <c r="AQ103" s="65"/>
      <c r="AR103" s="64"/>
      <c r="AS103" s="65"/>
      <c r="AT103" s="64"/>
      <c r="AU103" s="65"/>
      <c r="AV103" s="64"/>
      <c r="AW103" s="65"/>
      <c r="AX103" s="64"/>
      <c r="AY103" s="65"/>
      <c r="AZ103" s="64"/>
      <c r="BA103" s="65"/>
      <c r="BB103" s="64"/>
      <c r="BC103" s="65"/>
      <c r="BD103" s="64"/>
      <c r="BE103" s="65"/>
      <c r="BF103" s="64"/>
      <c r="BG103" s="65"/>
      <c r="BH103" s="64"/>
      <c r="BI103" s="65"/>
      <c r="BJ103" s="64"/>
      <c r="BK103" s="65"/>
      <c r="BL103" s="64"/>
      <c r="BM103" s="65"/>
      <c r="BN103" s="64"/>
      <c r="BO103" s="65"/>
      <c r="BP103" s="64"/>
      <c r="BQ103" s="65"/>
      <c r="BR103" s="64"/>
      <c r="BS103" s="65"/>
      <c r="BT103" s="64"/>
      <c r="BU103" s="65"/>
      <c r="BV103" s="64"/>
      <c r="BW103" s="65"/>
      <c r="BX103" s="64"/>
      <c r="BY103" s="65"/>
      <c r="BZ103" s="64"/>
      <c r="CA103" s="65"/>
      <c r="CB103" s="64"/>
      <c r="CC103" s="65"/>
      <c r="CD103" s="64"/>
      <c r="CE103" s="65"/>
      <c r="CF103" s="64"/>
      <c r="CG103" s="65"/>
      <c r="CH103" s="64"/>
      <c r="CI103" s="65"/>
      <c r="CJ103" s="64"/>
      <c r="CK103" s="65"/>
      <c r="CL103" s="64"/>
      <c r="CM103" s="65"/>
      <c r="CN103" s="64"/>
      <c r="CO103" s="65"/>
      <c r="CP103" s="64"/>
      <c r="CQ103" s="65"/>
      <c r="CR103" s="64"/>
      <c r="CS103" s="65"/>
      <c r="CT103" s="64"/>
      <c r="CU103" s="65"/>
      <c r="CV103" s="64"/>
      <c r="CW103" s="65"/>
      <c r="CX103" s="64"/>
      <c r="CY103" s="65"/>
      <c r="CZ103" s="64"/>
      <c r="DA103" s="65"/>
      <c r="DB103" s="64"/>
      <c r="DC103" s="65"/>
      <c r="DD103" s="64"/>
      <c r="DE103" s="65"/>
      <c r="DF103" s="64"/>
      <c r="DG103" s="65"/>
      <c r="DH103" s="64"/>
      <c r="DI103" s="65"/>
      <c r="DJ103" s="64"/>
      <c r="DK103" s="65"/>
      <c r="DL103" s="64"/>
      <c r="DM103" s="65"/>
      <c r="DN103" s="64"/>
      <c r="DO103" s="65"/>
      <c r="DP103" s="64"/>
      <c r="DQ103" s="65"/>
      <c r="DR103" s="64"/>
      <c r="DS103" s="65"/>
      <c r="DT103" s="64"/>
      <c r="DU103" s="65"/>
      <c r="DV103" s="64"/>
      <c r="DW103" s="65"/>
      <c r="DX103" s="64"/>
      <c r="DY103" s="65"/>
      <c r="DZ103" s="64"/>
      <c r="EA103" s="65"/>
      <c r="EB103" s="64"/>
      <c r="EC103" s="65"/>
      <c r="ED103" s="64"/>
      <c r="EE103" s="65"/>
      <c r="EF103" s="64"/>
      <c r="EG103" s="65"/>
      <c r="EH103" s="64"/>
      <c r="EI103" s="65"/>
    </row>
    <row r="104" spans="4:139" x14ac:dyDescent="0.25">
      <c r="D104" s="24"/>
      <c r="E104" s="24"/>
      <c r="F104" s="27"/>
      <c r="G104" s="27"/>
      <c r="K104" s="38">
        <f t="shared" si="8"/>
        <v>91</v>
      </c>
      <c r="L104" s="29">
        <v>50000</v>
      </c>
      <c r="M104" s="261">
        <f t="shared" si="9"/>
        <v>1</v>
      </c>
      <c r="N104" s="29">
        <v>50000</v>
      </c>
      <c r="O104" s="261">
        <f t="shared" si="10"/>
        <v>0.82558139534883723</v>
      </c>
      <c r="P104" s="29">
        <v>50000</v>
      </c>
      <c r="Q104" s="261">
        <f t="shared" si="11"/>
        <v>0.82558139534883723</v>
      </c>
      <c r="R104" s="29">
        <v>50000</v>
      </c>
      <c r="S104" s="261">
        <v>0.96914487217161327</v>
      </c>
      <c r="T104" s="29">
        <v>50000</v>
      </c>
      <c r="U104" s="261">
        <v>0.96914487217161327</v>
      </c>
      <c r="V104" s="29">
        <v>50000</v>
      </c>
      <c r="W104" s="261">
        <f t="shared" si="7"/>
        <v>0.86917562724014341</v>
      </c>
      <c r="X104" s="64"/>
      <c r="Y104" s="65"/>
      <c r="Z104" s="64"/>
      <c r="AA104" s="65"/>
      <c r="AB104" s="64"/>
      <c r="AC104" s="65"/>
      <c r="AD104" s="64"/>
      <c r="AE104" s="65"/>
      <c r="AF104" s="64"/>
      <c r="AG104" s="65"/>
      <c r="AH104" s="64"/>
      <c r="AI104" s="65"/>
      <c r="AJ104" s="64"/>
      <c r="AK104" s="65"/>
      <c r="AL104" s="64"/>
      <c r="AM104" s="65"/>
      <c r="AN104" s="64"/>
      <c r="AO104" s="65"/>
      <c r="AP104" s="64"/>
      <c r="AQ104" s="65"/>
      <c r="AR104" s="64"/>
      <c r="AS104" s="65"/>
      <c r="AT104" s="64"/>
      <c r="AU104" s="65"/>
      <c r="AV104" s="64"/>
      <c r="AW104" s="65"/>
      <c r="AX104" s="64"/>
      <c r="AY104" s="65"/>
      <c r="AZ104" s="64"/>
      <c r="BA104" s="65"/>
      <c r="BB104" s="64"/>
      <c r="BC104" s="65"/>
      <c r="BD104" s="64"/>
      <c r="BE104" s="65"/>
      <c r="BF104" s="64"/>
      <c r="BG104" s="65"/>
      <c r="BH104" s="64"/>
      <c r="BI104" s="65"/>
      <c r="BJ104" s="64"/>
      <c r="BK104" s="65"/>
      <c r="BL104" s="64"/>
      <c r="BM104" s="65"/>
      <c r="BN104" s="64"/>
      <c r="BO104" s="65"/>
      <c r="BP104" s="64"/>
      <c r="BQ104" s="65"/>
      <c r="BR104" s="64"/>
      <c r="BS104" s="65"/>
      <c r="BT104" s="64"/>
      <c r="BU104" s="65"/>
      <c r="BV104" s="64"/>
      <c r="BW104" s="65"/>
      <c r="BX104" s="64"/>
      <c r="BY104" s="65"/>
      <c r="BZ104" s="64"/>
      <c r="CA104" s="65"/>
      <c r="CB104" s="64"/>
      <c r="CC104" s="65"/>
      <c r="CD104" s="64"/>
      <c r="CE104" s="65"/>
      <c r="CF104" s="64"/>
      <c r="CG104" s="65"/>
      <c r="CH104" s="64"/>
      <c r="CI104" s="65"/>
      <c r="CJ104" s="64"/>
      <c r="CK104" s="65"/>
      <c r="CL104" s="64"/>
      <c r="CM104" s="65"/>
      <c r="CN104" s="64"/>
      <c r="CO104" s="65"/>
      <c r="CP104" s="64"/>
      <c r="CQ104" s="65"/>
      <c r="CR104" s="64"/>
      <c r="CS104" s="65"/>
      <c r="CT104" s="64"/>
      <c r="CU104" s="65"/>
      <c r="CV104" s="64"/>
      <c r="CW104" s="65"/>
      <c r="CX104" s="64"/>
      <c r="CY104" s="65"/>
      <c r="CZ104" s="64"/>
      <c r="DA104" s="65"/>
      <c r="DB104" s="64"/>
      <c r="DC104" s="65"/>
      <c r="DD104" s="64"/>
      <c r="DE104" s="65"/>
      <c r="DF104" s="64"/>
      <c r="DG104" s="65"/>
      <c r="DH104" s="64"/>
      <c r="DI104" s="65"/>
      <c r="DJ104" s="64"/>
      <c r="DK104" s="65"/>
      <c r="DL104" s="64"/>
      <c r="DM104" s="65"/>
      <c r="DN104" s="64"/>
      <c r="DO104" s="65"/>
      <c r="DP104" s="64"/>
      <c r="DQ104" s="65"/>
      <c r="DR104" s="64"/>
      <c r="DS104" s="65"/>
      <c r="DT104" s="64"/>
      <c r="DU104" s="65"/>
      <c r="DV104" s="64"/>
      <c r="DW104" s="65"/>
      <c r="DX104" s="64"/>
      <c r="DY104" s="65"/>
      <c r="DZ104" s="64"/>
      <c r="EA104" s="65"/>
      <c r="EB104" s="64"/>
      <c r="EC104" s="65"/>
      <c r="ED104" s="64"/>
      <c r="EE104" s="65"/>
      <c r="EF104" s="64"/>
      <c r="EG104" s="65"/>
      <c r="EH104" s="64"/>
      <c r="EI104" s="65"/>
    </row>
    <row r="105" spans="4:139" x14ac:dyDescent="0.25">
      <c r="D105" s="24"/>
      <c r="E105" s="24"/>
      <c r="F105" s="27"/>
      <c r="G105" s="27"/>
      <c r="K105" s="38">
        <f t="shared" si="8"/>
        <v>92</v>
      </c>
      <c r="L105" s="29">
        <v>51000</v>
      </c>
      <c r="M105" s="261">
        <f t="shared" si="9"/>
        <v>1</v>
      </c>
      <c r="N105" s="29">
        <v>51000</v>
      </c>
      <c r="O105" s="261">
        <f t="shared" si="10"/>
        <v>0.82558139534883723</v>
      </c>
      <c r="P105" s="29">
        <v>51000</v>
      </c>
      <c r="Q105" s="261">
        <f t="shared" si="11"/>
        <v>0.82558139534883723</v>
      </c>
      <c r="R105" s="29">
        <v>51000</v>
      </c>
      <c r="S105" s="261">
        <v>0.96914487217161327</v>
      </c>
      <c r="T105" s="29">
        <v>51000</v>
      </c>
      <c r="U105" s="261">
        <v>0.96914487217161327</v>
      </c>
      <c r="V105" s="29">
        <v>51000</v>
      </c>
      <c r="W105" s="261">
        <f t="shared" si="7"/>
        <v>0.86917562724014341</v>
      </c>
      <c r="X105" s="64"/>
      <c r="Y105" s="65"/>
      <c r="Z105" s="64"/>
      <c r="AA105" s="65"/>
      <c r="AB105" s="64"/>
      <c r="AC105" s="65"/>
      <c r="AD105" s="64"/>
      <c r="AE105" s="65"/>
      <c r="AF105" s="64"/>
      <c r="AG105" s="65"/>
      <c r="AH105" s="64"/>
      <c r="AI105" s="65"/>
      <c r="AJ105" s="64"/>
      <c r="AK105" s="65"/>
      <c r="AL105" s="64"/>
      <c r="AM105" s="65"/>
      <c r="AN105" s="64"/>
      <c r="AO105" s="65"/>
      <c r="AP105" s="64"/>
      <c r="AQ105" s="65"/>
      <c r="AR105" s="64"/>
      <c r="AS105" s="65"/>
      <c r="AT105" s="64"/>
      <c r="AU105" s="65"/>
      <c r="AV105" s="64"/>
      <c r="AW105" s="65"/>
      <c r="AX105" s="64"/>
      <c r="AY105" s="65"/>
      <c r="AZ105" s="64"/>
      <c r="BA105" s="65"/>
      <c r="BB105" s="64"/>
      <c r="BC105" s="65"/>
      <c r="BD105" s="64"/>
      <c r="BE105" s="65"/>
      <c r="BF105" s="64"/>
      <c r="BG105" s="65"/>
      <c r="BH105" s="64"/>
      <c r="BI105" s="65"/>
      <c r="BJ105" s="64"/>
      <c r="BK105" s="65"/>
      <c r="BL105" s="64"/>
      <c r="BM105" s="65"/>
      <c r="BN105" s="64"/>
      <c r="BO105" s="65"/>
      <c r="BP105" s="64"/>
      <c r="BQ105" s="65"/>
      <c r="BR105" s="64"/>
      <c r="BS105" s="65"/>
      <c r="BT105" s="64"/>
      <c r="BU105" s="65"/>
      <c r="BV105" s="64"/>
      <c r="BW105" s="65"/>
      <c r="BX105" s="64"/>
      <c r="BY105" s="65"/>
      <c r="BZ105" s="64"/>
      <c r="CA105" s="65"/>
      <c r="CB105" s="64"/>
      <c r="CC105" s="65"/>
      <c r="CD105" s="64"/>
      <c r="CE105" s="65"/>
      <c r="CF105" s="64"/>
      <c r="CG105" s="65"/>
      <c r="CH105" s="64"/>
      <c r="CI105" s="65"/>
      <c r="CJ105" s="64"/>
      <c r="CK105" s="65"/>
      <c r="CL105" s="64"/>
      <c r="CM105" s="65"/>
      <c r="CN105" s="64"/>
      <c r="CO105" s="65"/>
      <c r="CP105" s="64"/>
      <c r="CQ105" s="65"/>
      <c r="CR105" s="64"/>
      <c r="CS105" s="65"/>
      <c r="CT105" s="64"/>
      <c r="CU105" s="65"/>
      <c r="CV105" s="64"/>
      <c r="CW105" s="65"/>
      <c r="CX105" s="64"/>
      <c r="CY105" s="65"/>
      <c r="CZ105" s="64"/>
      <c r="DA105" s="65"/>
      <c r="DB105" s="64"/>
      <c r="DC105" s="65"/>
      <c r="DD105" s="64"/>
      <c r="DE105" s="65"/>
      <c r="DF105" s="64"/>
      <c r="DG105" s="65"/>
      <c r="DH105" s="64"/>
      <c r="DI105" s="65"/>
      <c r="DJ105" s="64"/>
      <c r="DK105" s="65"/>
      <c r="DL105" s="64"/>
      <c r="DM105" s="65"/>
      <c r="DN105" s="64"/>
      <c r="DO105" s="65"/>
      <c r="DP105" s="64"/>
      <c r="DQ105" s="65"/>
      <c r="DR105" s="64"/>
      <c r="DS105" s="65"/>
      <c r="DT105" s="64"/>
      <c r="DU105" s="65"/>
      <c r="DV105" s="64"/>
      <c r="DW105" s="65"/>
      <c r="DX105" s="64"/>
      <c r="DY105" s="65"/>
      <c r="DZ105" s="64"/>
      <c r="EA105" s="65"/>
      <c r="EB105" s="64"/>
      <c r="EC105" s="65"/>
      <c r="ED105" s="64"/>
      <c r="EE105" s="65"/>
      <c r="EF105" s="64"/>
      <c r="EG105" s="65"/>
      <c r="EH105" s="64"/>
      <c r="EI105" s="65"/>
    </row>
    <row r="106" spans="4:139" x14ac:dyDescent="0.25">
      <c r="D106" s="24"/>
      <c r="E106" s="24"/>
      <c r="F106" s="27"/>
      <c r="G106" s="27"/>
      <c r="K106" s="38">
        <f t="shared" si="8"/>
        <v>93</v>
      </c>
      <c r="L106" s="29">
        <v>52000</v>
      </c>
      <c r="M106" s="261">
        <f t="shared" si="9"/>
        <v>1</v>
      </c>
      <c r="N106" s="29">
        <v>52000</v>
      </c>
      <c r="O106" s="261">
        <f t="shared" si="10"/>
        <v>0.82558139534883723</v>
      </c>
      <c r="P106" s="29">
        <v>52000</v>
      </c>
      <c r="Q106" s="261">
        <f t="shared" si="11"/>
        <v>0.82558139534883723</v>
      </c>
      <c r="R106" s="29">
        <v>52000</v>
      </c>
      <c r="S106" s="261">
        <v>0.96914487217161327</v>
      </c>
      <c r="T106" s="29">
        <v>52000</v>
      </c>
      <c r="U106" s="261">
        <v>0.96914487217161327</v>
      </c>
      <c r="V106" s="29">
        <v>52000</v>
      </c>
      <c r="W106" s="261">
        <f t="shared" si="7"/>
        <v>0.86917562724014341</v>
      </c>
      <c r="X106" s="64"/>
      <c r="Y106" s="65"/>
      <c r="Z106" s="64"/>
      <c r="AA106" s="65"/>
      <c r="AB106" s="64"/>
      <c r="AC106" s="65"/>
      <c r="AD106" s="64"/>
      <c r="AE106" s="65"/>
      <c r="AF106" s="64"/>
      <c r="AG106" s="65"/>
      <c r="AH106" s="64"/>
      <c r="AI106" s="65"/>
      <c r="AJ106" s="64"/>
      <c r="AK106" s="65"/>
      <c r="AL106" s="64"/>
      <c r="AM106" s="65"/>
      <c r="AN106" s="64"/>
      <c r="AO106" s="65"/>
      <c r="AP106" s="64"/>
      <c r="AQ106" s="65"/>
      <c r="AR106" s="64"/>
      <c r="AS106" s="65"/>
      <c r="AT106" s="64"/>
      <c r="AU106" s="65"/>
      <c r="AV106" s="64"/>
      <c r="AW106" s="65"/>
      <c r="AX106" s="64"/>
      <c r="AY106" s="65"/>
      <c r="AZ106" s="64"/>
      <c r="BA106" s="65"/>
      <c r="BB106" s="64"/>
      <c r="BC106" s="65"/>
      <c r="BD106" s="64"/>
      <c r="BE106" s="65"/>
      <c r="BF106" s="64"/>
      <c r="BG106" s="65"/>
      <c r="BH106" s="64"/>
      <c r="BI106" s="65"/>
      <c r="BJ106" s="64"/>
      <c r="BK106" s="65"/>
      <c r="BL106" s="64"/>
      <c r="BM106" s="65"/>
      <c r="BN106" s="64"/>
      <c r="BO106" s="65"/>
      <c r="BP106" s="64"/>
      <c r="BQ106" s="65"/>
      <c r="BR106" s="64"/>
      <c r="BS106" s="65"/>
      <c r="BT106" s="64"/>
      <c r="BU106" s="65"/>
      <c r="BV106" s="64"/>
      <c r="BW106" s="65"/>
      <c r="BX106" s="64"/>
      <c r="BY106" s="65"/>
      <c r="BZ106" s="64"/>
      <c r="CA106" s="65"/>
      <c r="CB106" s="64"/>
      <c r="CC106" s="65"/>
      <c r="CD106" s="64"/>
      <c r="CE106" s="65"/>
      <c r="CF106" s="64"/>
      <c r="CG106" s="65"/>
      <c r="CH106" s="64"/>
      <c r="CI106" s="65"/>
      <c r="CJ106" s="64"/>
      <c r="CK106" s="65"/>
      <c r="CL106" s="64"/>
      <c r="CM106" s="65"/>
      <c r="CN106" s="64"/>
      <c r="CO106" s="65"/>
      <c r="CP106" s="64"/>
      <c r="CQ106" s="65"/>
      <c r="CR106" s="64"/>
      <c r="CS106" s="65"/>
      <c r="CT106" s="64"/>
      <c r="CU106" s="65"/>
      <c r="CV106" s="64"/>
      <c r="CW106" s="65"/>
      <c r="CX106" s="64"/>
      <c r="CY106" s="65"/>
      <c r="CZ106" s="64"/>
      <c r="DA106" s="65"/>
      <c r="DB106" s="64"/>
      <c r="DC106" s="65"/>
      <c r="DD106" s="64"/>
      <c r="DE106" s="65"/>
      <c r="DF106" s="64"/>
      <c r="DG106" s="65"/>
      <c r="DH106" s="64"/>
      <c r="DI106" s="65"/>
      <c r="DJ106" s="64"/>
      <c r="DK106" s="65"/>
      <c r="DL106" s="64"/>
      <c r="DM106" s="65"/>
      <c r="DN106" s="64"/>
      <c r="DO106" s="65"/>
      <c r="DP106" s="64"/>
      <c r="DQ106" s="65"/>
      <c r="DR106" s="64"/>
      <c r="DS106" s="65"/>
      <c r="DT106" s="64"/>
      <c r="DU106" s="65"/>
      <c r="DV106" s="64"/>
      <c r="DW106" s="65"/>
      <c r="DX106" s="64"/>
      <c r="DY106" s="65"/>
      <c r="DZ106" s="64"/>
      <c r="EA106" s="65"/>
      <c r="EB106" s="64"/>
      <c r="EC106" s="65"/>
      <c r="ED106" s="64"/>
      <c r="EE106" s="65"/>
      <c r="EF106" s="64"/>
      <c r="EG106" s="65"/>
      <c r="EH106" s="64"/>
      <c r="EI106" s="65"/>
    </row>
    <row r="107" spans="4:139" x14ac:dyDescent="0.25">
      <c r="D107" s="24"/>
      <c r="E107" s="24"/>
      <c r="F107" s="27"/>
      <c r="G107" s="27"/>
      <c r="K107" s="38">
        <f t="shared" si="8"/>
        <v>94</v>
      </c>
      <c r="L107" s="29">
        <v>53000</v>
      </c>
      <c r="M107" s="261">
        <f t="shared" si="9"/>
        <v>1</v>
      </c>
      <c r="N107" s="29">
        <v>53000</v>
      </c>
      <c r="O107" s="261">
        <f t="shared" si="10"/>
        <v>0.82558139534883723</v>
      </c>
      <c r="P107" s="29">
        <v>53000</v>
      </c>
      <c r="Q107" s="261">
        <f t="shared" si="11"/>
        <v>0.82558139534883723</v>
      </c>
      <c r="R107" s="29">
        <v>53000</v>
      </c>
      <c r="S107" s="261">
        <v>0.96708786364972088</v>
      </c>
      <c r="T107" s="29">
        <v>53000</v>
      </c>
      <c r="U107" s="261">
        <v>0.96708786364972088</v>
      </c>
      <c r="V107" s="29">
        <v>53000</v>
      </c>
      <c r="W107" s="261">
        <f t="shared" si="7"/>
        <v>0.86917562724014341</v>
      </c>
      <c r="X107" s="64"/>
      <c r="Y107" s="65"/>
      <c r="Z107" s="64"/>
      <c r="AA107" s="65"/>
      <c r="AB107" s="64"/>
      <c r="AC107" s="65"/>
      <c r="AD107" s="64"/>
      <c r="AE107" s="65"/>
      <c r="AF107" s="64"/>
      <c r="AG107" s="65"/>
      <c r="AH107" s="64"/>
      <c r="AI107" s="65"/>
      <c r="AJ107" s="64"/>
      <c r="AK107" s="65"/>
      <c r="AL107" s="64"/>
      <c r="AM107" s="65"/>
      <c r="AN107" s="64"/>
      <c r="AO107" s="65"/>
      <c r="AP107" s="64"/>
      <c r="AQ107" s="65"/>
      <c r="AR107" s="64"/>
      <c r="AS107" s="65"/>
      <c r="AT107" s="64"/>
      <c r="AU107" s="65"/>
      <c r="AV107" s="64"/>
      <c r="AW107" s="65"/>
      <c r="AX107" s="64"/>
      <c r="AY107" s="65"/>
      <c r="AZ107" s="64"/>
      <c r="BA107" s="65"/>
      <c r="BB107" s="64"/>
      <c r="BC107" s="65"/>
      <c r="BD107" s="64"/>
      <c r="BE107" s="65"/>
      <c r="BF107" s="64"/>
      <c r="BG107" s="65"/>
      <c r="BH107" s="64"/>
      <c r="BI107" s="65"/>
      <c r="BJ107" s="64"/>
      <c r="BK107" s="65"/>
      <c r="BL107" s="64"/>
      <c r="BM107" s="65"/>
      <c r="BN107" s="64"/>
      <c r="BO107" s="65"/>
      <c r="BP107" s="64"/>
      <c r="BQ107" s="65"/>
      <c r="BR107" s="64"/>
      <c r="BS107" s="65"/>
      <c r="BT107" s="64"/>
      <c r="BU107" s="65"/>
      <c r="BV107" s="64"/>
      <c r="BW107" s="65"/>
      <c r="BX107" s="64"/>
      <c r="BY107" s="65"/>
      <c r="BZ107" s="64"/>
      <c r="CA107" s="65"/>
      <c r="CB107" s="64"/>
      <c r="CC107" s="65"/>
      <c r="CD107" s="64"/>
      <c r="CE107" s="65"/>
      <c r="CF107" s="64"/>
      <c r="CG107" s="65"/>
      <c r="CH107" s="64"/>
      <c r="CI107" s="65"/>
      <c r="CJ107" s="64"/>
      <c r="CK107" s="65"/>
      <c r="CL107" s="64"/>
      <c r="CM107" s="65"/>
      <c r="CN107" s="64"/>
      <c r="CO107" s="65"/>
      <c r="CP107" s="64"/>
      <c r="CQ107" s="65"/>
      <c r="CR107" s="64"/>
      <c r="CS107" s="65"/>
      <c r="CT107" s="64"/>
      <c r="CU107" s="65"/>
      <c r="CV107" s="64"/>
      <c r="CW107" s="65"/>
      <c r="CX107" s="64"/>
      <c r="CY107" s="65"/>
      <c r="CZ107" s="64"/>
      <c r="DA107" s="65"/>
      <c r="DB107" s="64"/>
      <c r="DC107" s="65"/>
      <c r="DD107" s="64"/>
      <c r="DE107" s="65"/>
      <c r="DF107" s="64"/>
      <c r="DG107" s="65"/>
      <c r="DH107" s="64"/>
      <c r="DI107" s="65"/>
      <c r="DJ107" s="64"/>
      <c r="DK107" s="65"/>
      <c r="DL107" s="64"/>
      <c r="DM107" s="65"/>
      <c r="DN107" s="64"/>
      <c r="DO107" s="65"/>
      <c r="DP107" s="64"/>
      <c r="DQ107" s="65"/>
      <c r="DR107" s="64"/>
      <c r="DS107" s="65"/>
      <c r="DT107" s="64"/>
      <c r="DU107" s="65"/>
      <c r="DV107" s="64"/>
      <c r="DW107" s="65"/>
      <c r="DX107" s="64"/>
      <c r="DY107" s="65"/>
      <c r="DZ107" s="64"/>
      <c r="EA107" s="65"/>
      <c r="EB107" s="64"/>
      <c r="EC107" s="65"/>
      <c r="ED107" s="64"/>
      <c r="EE107" s="65"/>
      <c r="EF107" s="64"/>
      <c r="EG107" s="65"/>
      <c r="EH107" s="64"/>
      <c r="EI107" s="65"/>
    </row>
    <row r="108" spans="4:139" x14ac:dyDescent="0.25">
      <c r="D108" s="24"/>
      <c r="E108" s="24"/>
      <c r="F108" s="27"/>
      <c r="G108" s="27"/>
      <c r="K108" s="38">
        <f t="shared" si="8"/>
        <v>95</v>
      </c>
      <c r="L108" s="29">
        <v>54000</v>
      </c>
      <c r="M108" s="261">
        <f t="shared" si="9"/>
        <v>1</v>
      </c>
      <c r="N108" s="29">
        <v>54000</v>
      </c>
      <c r="O108" s="261">
        <f t="shared" si="10"/>
        <v>0.82558139534883723</v>
      </c>
      <c r="P108" s="29">
        <v>54000</v>
      </c>
      <c r="Q108" s="261">
        <f t="shared" si="11"/>
        <v>0.82558139534883723</v>
      </c>
      <c r="R108" s="29">
        <v>54000</v>
      </c>
      <c r="S108" s="261">
        <v>0.96356156332647658</v>
      </c>
      <c r="T108" s="29">
        <v>54000</v>
      </c>
      <c r="U108" s="261">
        <v>0.96356156332647658</v>
      </c>
      <c r="V108" s="29">
        <v>54000</v>
      </c>
      <c r="W108" s="261">
        <f t="shared" si="7"/>
        <v>0.86917562724014341</v>
      </c>
      <c r="X108" s="64"/>
      <c r="Y108" s="65"/>
      <c r="Z108" s="64"/>
      <c r="AA108" s="65"/>
      <c r="AB108" s="64"/>
      <c r="AC108" s="65"/>
      <c r="AD108" s="64"/>
      <c r="AE108" s="65"/>
      <c r="AF108" s="64"/>
      <c r="AG108" s="65"/>
      <c r="AH108" s="64"/>
      <c r="AI108" s="65"/>
      <c r="AJ108" s="64"/>
      <c r="AK108" s="65"/>
      <c r="AL108" s="64"/>
      <c r="AM108" s="65"/>
      <c r="AN108" s="64"/>
      <c r="AO108" s="65"/>
      <c r="AP108" s="64"/>
      <c r="AQ108" s="65"/>
      <c r="AR108" s="64"/>
      <c r="AS108" s="65"/>
      <c r="AT108" s="64"/>
      <c r="AU108" s="65"/>
      <c r="AV108" s="64"/>
      <c r="AW108" s="65"/>
      <c r="AX108" s="64"/>
      <c r="AY108" s="65"/>
      <c r="AZ108" s="64"/>
      <c r="BA108" s="65"/>
      <c r="BB108" s="64"/>
      <c r="BC108" s="65"/>
      <c r="BD108" s="64"/>
      <c r="BE108" s="65"/>
      <c r="BF108" s="64"/>
      <c r="BG108" s="65"/>
      <c r="BH108" s="64"/>
      <c r="BI108" s="65"/>
      <c r="BJ108" s="64"/>
      <c r="BK108" s="65"/>
      <c r="BL108" s="64"/>
      <c r="BM108" s="65"/>
      <c r="BN108" s="64"/>
      <c r="BO108" s="65"/>
      <c r="BP108" s="64"/>
      <c r="BQ108" s="65"/>
      <c r="BR108" s="64"/>
      <c r="BS108" s="65"/>
      <c r="BT108" s="64"/>
      <c r="BU108" s="65"/>
      <c r="BV108" s="64"/>
      <c r="BW108" s="65"/>
      <c r="BX108" s="64"/>
      <c r="BY108" s="65"/>
      <c r="BZ108" s="64"/>
      <c r="CA108" s="65"/>
      <c r="CB108" s="64"/>
      <c r="CC108" s="65"/>
      <c r="CD108" s="64"/>
      <c r="CE108" s="65"/>
      <c r="CF108" s="64"/>
      <c r="CG108" s="65"/>
      <c r="CH108" s="64"/>
      <c r="CI108" s="65"/>
      <c r="CJ108" s="64"/>
      <c r="CK108" s="65"/>
      <c r="CL108" s="64"/>
      <c r="CM108" s="65"/>
      <c r="CN108" s="64"/>
      <c r="CO108" s="65"/>
      <c r="CP108" s="64"/>
      <c r="CQ108" s="65"/>
      <c r="CR108" s="64"/>
      <c r="CS108" s="65"/>
      <c r="CT108" s="64"/>
      <c r="CU108" s="65"/>
      <c r="CV108" s="64"/>
      <c r="CW108" s="65"/>
      <c r="CX108" s="64"/>
      <c r="CY108" s="65"/>
      <c r="CZ108" s="64"/>
      <c r="DA108" s="65"/>
      <c r="DB108" s="64"/>
      <c r="DC108" s="65"/>
      <c r="DD108" s="64"/>
      <c r="DE108" s="65"/>
      <c r="DF108" s="64"/>
      <c r="DG108" s="65"/>
      <c r="DH108" s="64"/>
      <c r="DI108" s="65"/>
      <c r="DJ108" s="64"/>
      <c r="DK108" s="65"/>
      <c r="DL108" s="64"/>
      <c r="DM108" s="65"/>
      <c r="DN108" s="64"/>
      <c r="DO108" s="65"/>
      <c r="DP108" s="64"/>
      <c r="DQ108" s="65"/>
      <c r="DR108" s="64"/>
      <c r="DS108" s="65"/>
      <c r="DT108" s="64"/>
      <c r="DU108" s="65"/>
      <c r="DV108" s="64"/>
      <c r="DW108" s="65"/>
      <c r="DX108" s="64"/>
      <c r="DY108" s="65"/>
      <c r="DZ108" s="64"/>
      <c r="EA108" s="65"/>
      <c r="EB108" s="64"/>
      <c r="EC108" s="65"/>
      <c r="ED108" s="64"/>
      <c r="EE108" s="65"/>
      <c r="EF108" s="64"/>
      <c r="EG108" s="65"/>
      <c r="EH108" s="64"/>
      <c r="EI108" s="65"/>
    </row>
    <row r="109" spans="4:139" x14ac:dyDescent="0.25">
      <c r="D109" s="24"/>
      <c r="E109" s="24"/>
      <c r="F109" s="27"/>
      <c r="G109" s="27"/>
      <c r="K109" s="38">
        <f t="shared" si="8"/>
        <v>96</v>
      </c>
      <c r="L109" s="29">
        <v>55000</v>
      </c>
      <c r="M109" s="261">
        <f t="shared" si="9"/>
        <v>1</v>
      </c>
      <c r="N109" s="29">
        <v>55000</v>
      </c>
      <c r="O109" s="261">
        <f t="shared" si="10"/>
        <v>0.82558139534883723</v>
      </c>
      <c r="P109" s="29">
        <v>55000</v>
      </c>
      <c r="Q109" s="261">
        <f t="shared" si="11"/>
        <v>0.82558139534883723</v>
      </c>
      <c r="R109" s="29">
        <v>55000</v>
      </c>
      <c r="S109" s="261">
        <v>0.96003526300323239</v>
      </c>
      <c r="T109" s="29">
        <v>55000</v>
      </c>
      <c r="U109" s="261">
        <v>0.96003526300323239</v>
      </c>
      <c r="V109" s="29">
        <v>55000</v>
      </c>
      <c r="W109" s="261">
        <f t="shared" si="7"/>
        <v>0.86917562724014341</v>
      </c>
      <c r="X109" s="64"/>
      <c r="Y109" s="65"/>
      <c r="Z109" s="64"/>
      <c r="AA109" s="65"/>
      <c r="AB109" s="64"/>
      <c r="AC109" s="65"/>
      <c r="AD109" s="64"/>
      <c r="AE109" s="65"/>
      <c r="AF109" s="64"/>
      <c r="AG109" s="65"/>
      <c r="AH109" s="64"/>
      <c r="AI109" s="65"/>
      <c r="AJ109" s="64"/>
      <c r="AK109" s="65"/>
      <c r="AL109" s="64"/>
      <c r="AM109" s="65"/>
      <c r="AN109" s="64"/>
      <c r="AO109" s="65"/>
      <c r="AP109" s="64"/>
      <c r="AQ109" s="65"/>
      <c r="AR109" s="64"/>
      <c r="AS109" s="65"/>
      <c r="AT109" s="64"/>
      <c r="AU109" s="65"/>
      <c r="AV109" s="64"/>
      <c r="AW109" s="65"/>
      <c r="AX109" s="64"/>
      <c r="AY109" s="65"/>
      <c r="AZ109" s="64"/>
      <c r="BA109" s="65"/>
      <c r="BB109" s="64"/>
      <c r="BC109" s="65"/>
      <c r="BD109" s="64"/>
      <c r="BE109" s="65"/>
      <c r="BF109" s="64"/>
      <c r="BG109" s="65"/>
      <c r="BH109" s="64"/>
      <c r="BI109" s="65"/>
      <c r="BJ109" s="64"/>
      <c r="BK109" s="65"/>
      <c r="BL109" s="64"/>
      <c r="BM109" s="65"/>
      <c r="BN109" s="64"/>
      <c r="BO109" s="65"/>
      <c r="BP109" s="64"/>
      <c r="BQ109" s="65"/>
      <c r="BR109" s="64"/>
      <c r="BS109" s="65"/>
      <c r="BT109" s="64"/>
      <c r="BU109" s="65"/>
      <c r="BV109" s="64"/>
      <c r="BW109" s="65"/>
      <c r="BX109" s="64"/>
      <c r="BY109" s="65"/>
      <c r="BZ109" s="64"/>
      <c r="CA109" s="65"/>
      <c r="CB109" s="64"/>
      <c r="CC109" s="65"/>
      <c r="CD109" s="64"/>
      <c r="CE109" s="65"/>
      <c r="CF109" s="64"/>
      <c r="CG109" s="65"/>
      <c r="CH109" s="64"/>
      <c r="CI109" s="65"/>
      <c r="CJ109" s="64"/>
      <c r="CK109" s="65"/>
      <c r="CL109" s="64"/>
      <c r="CM109" s="65"/>
      <c r="CN109" s="64"/>
      <c r="CO109" s="65"/>
      <c r="CP109" s="64"/>
      <c r="CQ109" s="65"/>
      <c r="CR109" s="64"/>
      <c r="CS109" s="65"/>
      <c r="CT109" s="64"/>
      <c r="CU109" s="65"/>
      <c r="CV109" s="64"/>
      <c r="CW109" s="65"/>
      <c r="CX109" s="64"/>
      <c r="CY109" s="65"/>
      <c r="CZ109" s="64"/>
      <c r="DA109" s="65"/>
      <c r="DB109" s="64"/>
      <c r="DC109" s="65"/>
      <c r="DD109" s="64"/>
      <c r="DE109" s="65"/>
      <c r="DF109" s="64"/>
      <c r="DG109" s="65"/>
      <c r="DH109" s="64"/>
      <c r="DI109" s="65"/>
      <c r="DJ109" s="64"/>
      <c r="DK109" s="65"/>
      <c r="DL109" s="64"/>
      <c r="DM109" s="65"/>
      <c r="DN109" s="64"/>
      <c r="DO109" s="65"/>
      <c r="DP109" s="64"/>
      <c r="DQ109" s="65"/>
      <c r="DR109" s="64"/>
      <c r="DS109" s="65"/>
      <c r="DT109" s="64"/>
      <c r="DU109" s="65"/>
      <c r="DV109" s="64"/>
      <c r="DW109" s="65"/>
      <c r="DX109" s="64"/>
      <c r="DY109" s="65"/>
      <c r="DZ109" s="64"/>
      <c r="EA109" s="65"/>
      <c r="EB109" s="64"/>
      <c r="EC109" s="65"/>
      <c r="ED109" s="64"/>
      <c r="EE109" s="65"/>
      <c r="EF109" s="64"/>
      <c r="EG109" s="65"/>
      <c r="EH109" s="64"/>
      <c r="EI109" s="65"/>
    </row>
    <row r="110" spans="4:139" x14ac:dyDescent="0.25">
      <c r="D110" s="24"/>
      <c r="E110" s="24"/>
      <c r="F110" s="27"/>
      <c r="G110" s="27"/>
      <c r="K110" s="38">
        <f t="shared" si="8"/>
        <v>97</v>
      </c>
      <c r="L110" s="29">
        <v>56000</v>
      </c>
      <c r="M110" s="261">
        <f t="shared" si="9"/>
        <v>1</v>
      </c>
      <c r="N110" s="29">
        <v>56000</v>
      </c>
      <c r="O110" s="261">
        <f t="shared" si="10"/>
        <v>0.82558139534883723</v>
      </c>
      <c r="P110" s="29">
        <v>56000</v>
      </c>
      <c r="Q110" s="261">
        <f t="shared" si="11"/>
        <v>0.82558139534883723</v>
      </c>
      <c r="R110" s="29">
        <v>56000</v>
      </c>
      <c r="S110" s="261">
        <v>0.95650896267998819</v>
      </c>
      <c r="T110" s="29">
        <v>56000</v>
      </c>
      <c r="U110" s="261">
        <v>0.95650896267998819</v>
      </c>
      <c r="V110" s="29">
        <v>56000</v>
      </c>
      <c r="W110" s="261">
        <f t="shared" si="7"/>
        <v>0.86917562724014341</v>
      </c>
      <c r="X110" s="64"/>
      <c r="Y110" s="65"/>
      <c r="Z110" s="64"/>
      <c r="AA110" s="65"/>
      <c r="AB110" s="64"/>
      <c r="AC110" s="65"/>
      <c r="AD110" s="64"/>
      <c r="AE110" s="65"/>
      <c r="AF110" s="64"/>
      <c r="AG110" s="65"/>
      <c r="AH110" s="64"/>
      <c r="AI110" s="65"/>
      <c r="AJ110" s="64"/>
      <c r="AK110" s="65"/>
      <c r="AL110" s="64"/>
      <c r="AM110" s="65"/>
      <c r="AN110" s="64"/>
      <c r="AO110" s="65"/>
      <c r="AP110" s="64"/>
      <c r="AQ110" s="65"/>
      <c r="AR110" s="64"/>
      <c r="AS110" s="65"/>
      <c r="AT110" s="64"/>
      <c r="AU110" s="65"/>
      <c r="AV110" s="64"/>
      <c r="AW110" s="65"/>
      <c r="AX110" s="64"/>
      <c r="AY110" s="65"/>
      <c r="AZ110" s="64"/>
      <c r="BA110" s="65"/>
      <c r="BB110" s="64"/>
      <c r="BC110" s="65"/>
      <c r="BD110" s="64"/>
      <c r="BE110" s="65"/>
      <c r="BF110" s="64"/>
      <c r="BG110" s="65"/>
      <c r="BH110" s="64"/>
      <c r="BI110" s="65"/>
      <c r="BJ110" s="64"/>
      <c r="BK110" s="65"/>
      <c r="BL110" s="64"/>
      <c r="BM110" s="65"/>
      <c r="BN110" s="64"/>
      <c r="BO110" s="65"/>
      <c r="BP110" s="64"/>
      <c r="BQ110" s="65"/>
      <c r="BR110" s="64"/>
      <c r="BS110" s="65"/>
      <c r="BT110" s="64"/>
      <c r="BU110" s="65"/>
      <c r="BV110" s="64"/>
      <c r="BW110" s="65"/>
      <c r="BX110" s="64"/>
      <c r="BY110" s="65"/>
      <c r="BZ110" s="64"/>
      <c r="CA110" s="65"/>
      <c r="CB110" s="64"/>
      <c r="CC110" s="65"/>
      <c r="CD110" s="64"/>
      <c r="CE110" s="65"/>
      <c r="CF110" s="64"/>
      <c r="CG110" s="65"/>
      <c r="CH110" s="64"/>
      <c r="CI110" s="65"/>
      <c r="CJ110" s="64"/>
      <c r="CK110" s="65"/>
      <c r="CL110" s="64"/>
      <c r="CM110" s="65"/>
      <c r="CN110" s="64"/>
      <c r="CO110" s="65"/>
      <c r="CP110" s="64"/>
      <c r="CQ110" s="65"/>
      <c r="CR110" s="64"/>
      <c r="CS110" s="65"/>
      <c r="CT110" s="64"/>
      <c r="CU110" s="65"/>
      <c r="CV110" s="64"/>
      <c r="CW110" s="65"/>
      <c r="CX110" s="64"/>
      <c r="CY110" s="65"/>
      <c r="CZ110" s="64"/>
      <c r="DA110" s="65"/>
      <c r="DB110" s="64"/>
      <c r="DC110" s="65"/>
      <c r="DD110" s="64"/>
      <c r="DE110" s="65"/>
      <c r="DF110" s="64"/>
      <c r="DG110" s="65"/>
      <c r="DH110" s="64"/>
      <c r="DI110" s="65"/>
      <c r="DJ110" s="64"/>
      <c r="DK110" s="65"/>
      <c r="DL110" s="64"/>
      <c r="DM110" s="65"/>
      <c r="DN110" s="64"/>
      <c r="DO110" s="65"/>
      <c r="DP110" s="64"/>
      <c r="DQ110" s="65"/>
      <c r="DR110" s="64"/>
      <c r="DS110" s="65"/>
      <c r="DT110" s="64"/>
      <c r="DU110" s="65"/>
      <c r="DV110" s="64"/>
      <c r="DW110" s="65"/>
      <c r="DX110" s="64"/>
      <c r="DY110" s="65"/>
      <c r="DZ110" s="64"/>
      <c r="EA110" s="65"/>
      <c r="EB110" s="64"/>
      <c r="EC110" s="65"/>
      <c r="ED110" s="64"/>
      <c r="EE110" s="65"/>
      <c r="EF110" s="64"/>
      <c r="EG110" s="65"/>
      <c r="EH110" s="64"/>
      <c r="EI110" s="65"/>
    </row>
    <row r="111" spans="4:139" x14ac:dyDescent="0.25">
      <c r="D111" s="24"/>
      <c r="E111" s="24"/>
      <c r="F111" s="27"/>
      <c r="G111" s="27"/>
      <c r="K111" s="38">
        <f t="shared" si="8"/>
        <v>98</v>
      </c>
      <c r="L111" s="29">
        <v>57000</v>
      </c>
      <c r="M111" s="261">
        <f t="shared" si="9"/>
        <v>1</v>
      </c>
      <c r="N111" s="29">
        <v>57000</v>
      </c>
      <c r="O111" s="261">
        <f t="shared" si="10"/>
        <v>0.82558139534883723</v>
      </c>
      <c r="P111" s="29">
        <v>57000</v>
      </c>
      <c r="Q111" s="261">
        <f t="shared" si="11"/>
        <v>0.82558139534883723</v>
      </c>
      <c r="R111" s="29">
        <v>57000</v>
      </c>
      <c r="S111" s="261">
        <v>0.952982662356744</v>
      </c>
      <c r="T111" s="29">
        <v>57000</v>
      </c>
      <c r="U111" s="261">
        <v>0.952982662356744</v>
      </c>
      <c r="V111" s="29">
        <v>57000</v>
      </c>
      <c r="W111" s="261">
        <f t="shared" si="7"/>
        <v>0.86917562724014341</v>
      </c>
      <c r="X111" s="64"/>
      <c r="Y111" s="65"/>
      <c r="Z111" s="64"/>
      <c r="AA111" s="65"/>
      <c r="AB111" s="64"/>
      <c r="AC111" s="65"/>
      <c r="AD111" s="64"/>
      <c r="AE111" s="65"/>
      <c r="AF111" s="64"/>
      <c r="AG111" s="65"/>
      <c r="AH111" s="64"/>
      <c r="AI111" s="65"/>
      <c r="AJ111" s="64"/>
      <c r="AK111" s="65"/>
      <c r="AL111" s="64"/>
      <c r="AM111" s="65"/>
      <c r="AN111" s="64"/>
      <c r="AO111" s="65"/>
      <c r="AP111" s="64"/>
      <c r="AQ111" s="65"/>
      <c r="AR111" s="64"/>
      <c r="AS111" s="65"/>
      <c r="AT111" s="64"/>
      <c r="AU111" s="65"/>
      <c r="AV111" s="64"/>
      <c r="AW111" s="65"/>
      <c r="AX111" s="64"/>
      <c r="AY111" s="65"/>
      <c r="AZ111" s="64"/>
      <c r="BA111" s="65"/>
      <c r="BB111" s="64"/>
      <c r="BC111" s="65"/>
      <c r="BD111" s="64"/>
      <c r="BE111" s="65"/>
      <c r="BF111" s="64"/>
      <c r="BG111" s="65"/>
      <c r="BH111" s="64"/>
      <c r="BI111" s="65"/>
      <c r="BJ111" s="64"/>
      <c r="BK111" s="65"/>
      <c r="BL111" s="64"/>
      <c r="BM111" s="65"/>
      <c r="BN111" s="64"/>
      <c r="BO111" s="65"/>
      <c r="BP111" s="64"/>
      <c r="BQ111" s="65"/>
      <c r="BR111" s="64"/>
      <c r="BS111" s="65"/>
      <c r="BT111" s="64"/>
      <c r="BU111" s="65"/>
      <c r="BV111" s="64"/>
      <c r="BW111" s="65"/>
      <c r="BX111" s="64"/>
      <c r="BY111" s="65"/>
      <c r="BZ111" s="64"/>
      <c r="CA111" s="65"/>
      <c r="CB111" s="64"/>
      <c r="CC111" s="65"/>
      <c r="CD111" s="64"/>
      <c r="CE111" s="65"/>
      <c r="CF111" s="64"/>
      <c r="CG111" s="65"/>
      <c r="CH111" s="64"/>
      <c r="CI111" s="65"/>
      <c r="CJ111" s="64"/>
      <c r="CK111" s="65"/>
      <c r="CL111" s="64"/>
      <c r="CM111" s="65"/>
      <c r="CN111" s="64"/>
      <c r="CO111" s="65"/>
      <c r="CP111" s="64"/>
      <c r="CQ111" s="65"/>
      <c r="CR111" s="64"/>
      <c r="CS111" s="65"/>
      <c r="CT111" s="64"/>
      <c r="CU111" s="65"/>
      <c r="CV111" s="64"/>
      <c r="CW111" s="65"/>
      <c r="CX111" s="64"/>
      <c r="CY111" s="65"/>
      <c r="CZ111" s="64"/>
      <c r="DA111" s="65"/>
      <c r="DB111" s="64"/>
      <c r="DC111" s="65"/>
      <c r="DD111" s="64"/>
      <c r="DE111" s="65"/>
      <c r="DF111" s="64"/>
      <c r="DG111" s="65"/>
      <c r="DH111" s="64"/>
      <c r="DI111" s="65"/>
      <c r="DJ111" s="64"/>
      <c r="DK111" s="65"/>
      <c r="DL111" s="64"/>
      <c r="DM111" s="65"/>
      <c r="DN111" s="64"/>
      <c r="DO111" s="65"/>
      <c r="DP111" s="64"/>
      <c r="DQ111" s="65"/>
      <c r="DR111" s="64"/>
      <c r="DS111" s="65"/>
      <c r="DT111" s="64"/>
      <c r="DU111" s="65"/>
      <c r="DV111" s="64"/>
      <c r="DW111" s="65"/>
      <c r="DX111" s="64"/>
      <c r="DY111" s="65"/>
      <c r="DZ111" s="64"/>
      <c r="EA111" s="65"/>
      <c r="EB111" s="64"/>
      <c r="EC111" s="65"/>
      <c r="ED111" s="64"/>
      <c r="EE111" s="65"/>
      <c r="EF111" s="64"/>
      <c r="EG111" s="65"/>
      <c r="EH111" s="64"/>
      <c r="EI111" s="65"/>
    </row>
    <row r="112" spans="4:139" x14ac:dyDescent="0.25">
      <c r="D112" s="24"/>
      <c r="E112" s="24"/>
      <c r="F112" s="27"/>
      <c r="G112" s="27"/>
      <c r="K112" s="38">
        <f t="shared" si="8"/>
        <v>99</v>
      </c>
      <c r="L112" s="29">
        <v>58000</v>
      </c>
      <c r="M112" s="261">
        <f t="shared" si="9"/>
        <v>1</v>
      </c>
      <c r="N112" s="29">
        <v>58000</v>
      </c>
      <c r="O112" s="261">
        <f t="shared" si="10"/>
        <v>0.82558139534883723</v>
      </c>
      <c r="P112" s="29">
        <v>58000</v>
      </c>
      <c r="Q112" s="261">
        <f t="shared" si="11"/>
        <v>0.82558139534883723</v>
      </c>
      <c r="R112" s="29">
        <v>58000</v>
      </c>
      <c r="S112" s="261">
        <v>0.94945636203349992</v>
      </c>
      <c r="T112" s="29">
        <v>58000</v>
      </c>
      <c r="U112" s="261">
        <v>0.94945636203349992</v>
      </c>
      <c r="V112" s="29">
        <v>58000</v>
      </c>
      <c r="W112" s="261">
        <f t="shared" si="7"/>
        <v>0.86917562724014341</v>
      </c>
      <c r="X112" s="64"/>
      <c r="Y112" s="65"/>
      <c r="Z112" s="64"/>
      <c r="AA112" s="65"/>
      <c r="AB112" s="64"/>
      <c r="AC112" s="65"/>
      <c r="AD112" s="64"/>
      <c r="AE112" s="65"/>
      <c r="AF112" s="64"/>
      <c r="AG112" s="65"/>
      <c r="AH112" s="64"/>
      <c r="AI112" s="65"/>
      <c r="AJ112" s="64"/>
      <c r="AK112" s="65"/>
      <c r="AL112" s="64"/>
      <c r="AM112" s="65"/>
      <c r="AN112" s="64"/>
      <c r="AO112" s="65"/>
      <c r="AP112" s="64"/>
      <c r="AQ112" s="65"/>
      <c r="AR112" s="64"/>
      <c r="AS112" s="65"/>
      <c r="AT112" s="64"/>
      <c r="AU112" s="65"/>
      <c r="AV112" s="64"/>
      <c r="AW112" s="65"/>
      <c r="AX112" s="64"/>
      <c r="AY112" s="65"/>
      <c r="AZ112" s="64"/>
      <c r="BA112" s="65"/>
      <c r="BB112" s="64"/>
      <c r="BC112" s="65"/>
      <c r="BD112" s="64"/>
      <c r="BE112" s="65"/>
      <c r="BF112" s="64"/>
      <c r="BG112" s="65"/>
      <c r="BH112" s="64"/>
      <c r="BI112" s="65"/>
      <c r="BJ112" s="64"/>
      <c r="BK112" s="65"/>
      <c r="BL112" s="64"/>
      <c r="BM112" s="65"/>
      <c r="BN112" s="64"/>
      <c r="BO112" s="65"/>
      <c r="BP112" s="64"/>
      <c r="BQ112" s="65"/>
      <c r="BR112" s="64"/>
      <c r="BS112" s="65"/>
      <c r="BT112" s="64"/>
      <c r="BU112" s="65"/>
      <c r="BV112" s="64"/>
      <c r="BW112" s="65"/>
      <c r="BX112" s="64"/>
      <c r="BY112" s="65"/>
      <c r="BZ112" s="64"/>
      <c r="CA112" s="65"/>
      <c r="CB112" s="64"/>
      <c r="CC112" s="65"/>
      <c r="CD112" s="64"/>
      <c r="CE112" s="65"/>
      <c r="CF112" s="64"/>
      <c r="CG112" s="65"/>
      <c r="CH112" s="64"/>
      <c r="CI112" s="65"/>
      <c r="CJ112" s="64"/>
      <c r="CK112" s="65"/>
      <c r="CL112" s="64"/>
      <c r="CM112" s="65"/>
      <c r="CN112" s="64"/>
      <c r="CO112" s="65"/>
      <c r="CP112" s="64"/>
      <c r="CQ112" s="65"/>
      <c r="CR112" s="64"/>
      <c r="CS112" s="65"/>
      <c r="CT112" s="64"/>
      <c r="CU112" s="65"/>
      <c r="CV112" s="64"/>
      <c r="CW112" s="65"/>
      <c r="CX112" s="64"/>
      <c r="CY112" s="65"/>
      <c r="CZ112" s="64"/>
      <c r="DA112" s="65"/>
      <c r="DB112" s="64"/>
      <c r="DC112" s="65"/>
      <c r="DD112" s="64"/>
      <c r="DE112" s="65"/>
      <c r="DF112" s="64"/>
      <c r="DG112" s="65"/>
      <c r="DH112" s="64"/>
      <c r="DI112" s="65"/>
      <c r="DJ112" s="64"/>
      <c r="DK112" s="65"/>
      <c r="DL112" s="64"/>
      <c r="DM112" s="65"/>
      <c r="DN112" s="64"/>
      <c r="DO112" s="65"/>
      <c r="DP112" s="64"/>
      <c r="DQ112" s="65"/>
      <c r="DR112" s="64"/>
      <c r="DS112" s="65"/>
      <c r="DT112" s="64"/>
      <c r="DU112" s="65"/>
      <c r="DV112" s="64"/>
      <c r="DW112" s="65"/>
      <c r="DX112" s="64"/>
      <c r="DY112" s="65"/>
      <c r="DZ112" s="64"/>
      <c r="EA112" s="65"/>
      <c r="EB112" s="64"/>
      <c r="EC112" s="65"/>
      <c r="ED112" s="64"/>
      <c r="EE112" s="65"/>
      <c r="EF112" s="64"/>
      <c r="EG112" s="65"/>
      <c r="EH112" s="64"/>
      <c r="EI112" s="65"/>
    </row>
    <row r="113" spans="4:139" x14ac:dyDescent="0.25">
      <c r="D113" s="24"/>
      <c r="E113" s="24"/>
      <c r="F113" s="27"/>
      <c r="G113" s="27"/>
      <c r="K113" s="38">
        <f t="shared" si="8"/>
        <v>100</v>
      </c>
      <c r="L113" s="29">
        <v>59000</v>
      </c>
      <c r="M113" s="261">
        <f t="shared" si="9"/>
        <v>1</v>
      </c>
      <c r="N113" s="29">
        <v>59000</v>
      </c>
      <c r="O113" s="261">
        <f t="shared" si="10"/>
        <v>0.82558139534883723</v>
      </c>
      <c r="P113" s="29">
        <v>59000</v>
      </c>
      <c r="Q113" s="261">
        <f t="shared" si="11"/>
        <v>0.82558139534883723</v>
      </c>
      <c r="R113" s="29">
        <v>59000</v>
      </c>
      <c r="S113" s="261">
        <v>0.94563620334998533</v>
      </c>
      <c r="T113" s="29">
        <v>59000</v>
      </c>
      <c r="U113" s="261">
        <v>0.94563620334998533</v>
      </c>
      <c r="V113" s="29">
        <v>59000</v>
      </c>
      <c r="W113" s="261">
        <f t="shared" si="7"/>
        <v>0.86917562724014341</v>
      </c>
      <c r="X113" s="64"/>
      <c r="Y113" s="65"/>
      <c r="Z113" s="64"/>
      <c r="AA113" s="65"/>
      <c r="AB113" s="64"/>
      <c r="AC113" s="65"/>
      <c r="AD113" s="64"/>
      <c r="AE113" s="65"/>
      <c r="AF113" s="64"/>
      <c r="AG113" s="65"/>
      <c r="AH113" s="64"/>
      <c r="AI113" s="65"/>
      <c r="AJ113" s="64"/>
      <c r="AK113" s="65"/>
      <c r="AL113" s="64"/>
      <c r="AM113" s="65"/>
      <c r="AN113" s="64"/>
      <c r="AO113" s="65"/>
      <c r="AP113" s="64"/>
      <c r="AQ113" s="65"/>
      <c r="AR113" s="64"/>
      <c r="AS113" s="65"/>
      <c r="AT113" s="64"/>
      <c r="AU113" s="65"/>
      <c r="AV113" s="64"/>
      <c r="AW113" s="65"/>
      <c r="AX113" s="64"/>
      <c r="AY113" s="65"/>
      <c r="AZ113" s="64"/>
      <c r="BA113" s="65"/>
      <c r="BB113" s="64"/>
      <c r="BC113" s="65"/>
      <c r="BD113" s="64"/>
      <c r="BE113" s="65"/>
      <c r="BF113" s="64"/>
      <c r="BG113" s="65"/>
      <c r="BH113" s="64"/>
      <c r="BI113" s="65"/>
      <c r="BJ113" s="64"/>
      <c r="BK113" s="65"/>
      <c r="BL113" s="64"/>
      <c r="BM113" s="65"/>
      <c r="BN113" s="64"/>
      <c r="BO113" s="65"/>
      <c r="BP113" s="64"/>
      <c r="BQ113" s="65"/>
      <c r="BR113" s="64"/>
      <c r="BS113" s="65"/>
      <c r="BT113" s="64"/>
      <c r="BU113" s="65"/>
      <c r="BV113" s="64"/>
      <c r="BW113" s="65"/>
      <c r="BX113" s="64"/>
      <c r="BY113" s="65"/>
      <c r="BZ113" s="64"/>
      <c r="CA113" s="65"/>
      <c r="CB113" s="64"/>
      <c r="CC113" s="65"/>
      <c r="CD113" s="64"/>
      <c r="CE113" s="65"/>
      <c r="CF113" s="64"/>
      <c r="CG113" s="65"/>
      <c r="CH113" s="64"/>
      <c r="CI113" s="65"/>
      <c r="CJ113" s="64"/>
      <c r="CK113" s="65"/>
      <c r="CL113" s="64"/>
      <c r="CM113" s="65"/>
      <c r="CN113" s="64"/>
      <c r="CO113" s="65"/>
      <c r="CP113" s="64"/>
      <c r="CQ113" s="65"/>
      <c r="CR113" s="64"/>
      <c r="CS113" s="65"/>
      <c r="CT113" s="64"/>
      <c r="CU113" s="65"/>
      <c r="CV113" s="64"/>
      <c r="CW113" s="65"/>
      <c r="CX113" s="64"/>
      <c r="CY113" s="65"/>
      <c r="CZ113" s="64"/>
      <c r="DA113" s="65"/>
      <c r="DB113" s="64"/>
      <c r="DC113" s="65"/>
      <c r="DD113" s="64"/>
      <c r="DE113" s="65"/>
      <c r="DF113" s="64"/>
      <c r="DG113" s="65"/>
      <c r="DH113" s="64"/>
      <c r="DI113" s="65"/>
      <c r="DJ113" s="64"/>
      <c r="DK113" s="65"/>
      <c r="DL113" s="64"/>
      <c r="DM113" s="65"/>
      <c r="DN113" s="64"/>
      <c r="DO113" s="65"/>
      <c r="DP113" s="64"/>
      <c r="DQ113" s="65"/>
      <c r="DR113" s="64"/>
      <c r="DS113" s="65"/>
      <c r="DT113" s="64"/>
      <c r="DU113" s="65"/>
      <c r="DV113" s="64"/>
      <c r="DW113" s="65"/>
      <c r="DX113" s="64"/>
      <c r="DY113" s="65"/>
      <c r="DZ113" s="64"/>
      <c r="EA113" s="65"/>
      <c r="EB113" s="64"/>
      <c r="EC113" s="65"/>
      <c r="ED113" s="64"/>
      <c r="EE113" s="65"/>
      <c r="EF113" s="64"/>
      <c r="EG113" s="65"/>
      <c r="EH113" s="64"/>
      <c r="EI113" s="65"/>
    </row>
    <row r="114" spans="4:139" x14ac:dyDescent="0.25">
      <c r="D114" s="24"/>
      <c r="E114" s="24"/>
      <c r="F114" s="27"/>
      <c r="G114" s="27"/>
      <c r="K114" s="38">
        <f t="shared" si="8"/>
        <v>101</v>
      </c>
      <c r="L114" s="29">
        <v>60000</v>
      </c>
      <c r="M114" s="261">
        <f t="shared" si="9"/>
        <v>1</v>
      </c>
      <c r="N114" s="29">
        <v>60000</v>
      </c>
      <c r="O114" s="261">
        <f t="shared" si="10"/>
        <v>0.82558139534883723</v>
      </c>
      <c r="P114" s="29">
        <v>60000</v>
      </c>
      <c r="Q114" s="261">
        <f t="shared" si="11"/>
        <v>0.82558139534883723</v>
      </c>
      <c r="R114" s="29">
        <v>60000</v>
      </c>
      <c r="S114" s="261">
        <v>0.94210990302674114</v>
      </c>
      <c r="T114" s="29">
        <v>60000</v>
      </c>
      <c r="U114" s="261">
        <v>0.94210990302674114</v>
      </c>
      <c r="V114" s="29">
        <v>60000</v>
      </c>
      <c r="W114" s="261">
        <f t="shared" si="7"/>
        <v>0.86917562724014341</v>
      </c>
      <c r="X114" s="64"/>
      <c r="Y114" s="65"/>
      <c r="Z114" s="64"/>
      <c r="AA114" s="65"/>
      <c r="AB114" s="64"/>
      <c r="AC114" s="65"/>
      <c r="AD114" s="64"/>
      <c r="AE114" s="65"/>
      <c r="AF114" s="64"/>
      <c r="AG114" s="65"/>
      <c r="AH114" s="64"/>
      <c r="AI114" s="65"/>
      <c r="AJ114" s="64"/>
      <c r="AK114" s="65"/>
      <c r="AL114" s="64"/>
      <c r="AM114" s="65"/>
      <c r="AN114" s="64"/>
      <c r="AO114" s="65"/>
      <c r="AP114" s="64"/>
      <c r="AQ114" s="65"/>
      <c r="AR114" s="64"/>
      <c r="AS114" s="65"/>
      <c r="AT114" s="64"/>
      <c r="AU114" s="65"/>
      <c r="AV114" s="64"/>
      <c r="AW114" s="65"/>
      <c r="AX114" s="64"/>
      <c r="AY114" s="65"/>
      <c r="AZ114" s="64"/>
      <c r="BA114" s="65"/>
      <c r="BB114" s="64"/>
      <c r="BC114" s="65"/>
      <c r="BD114" s="64"/>
      <c r="BE114" s="65"/>
      <c r="BF114" s="64"/>
      <c r="BG114" s="65"/>
      <c r="BH114" s="64"/>
      <c r="BI114" s="65"/>
      <c r="BJ114" s="64"/>
      <c r="BK114" s="65"/>
      <c r="BL114" s="64"/>
      <c r="BM114" s="65"/>
      <c r="BN114" s="64"/>
      <c r="BO114" s="65"/>
      <c r="BP114" s="64"/>
      <c r="BQ114" s="65"/>
      <c r="BR114" s="64"/>
      <c r="BS114" s="65"/>
      <c r="BT114" s="64"/>
      <c r="BU114" s="65"/>
      <c r="BV114" s="64"/>
      <c r="BW114" s="65"/>
      <c r="BX114" s="64"/>
      <c r="BY114" s="65"/>
      <c r="BZ114" s="64"/>
      <c r="CA114" s="65"/>
      <c r="CB114" s="64"/>
      <c r="CC114" s="65"/>
      <c r="CD114" s="64"/>
      <c r="CE114" s="65"/>
      <c r="CF114" s="64"/>
      <c r="CG114" s="65"/>
      <c r="CH114" s="64"/>
      <c r="CI114" s="65"/>
      <c r="CJ114" s="64"/>
      <c r="CK114" s="65"/>
      <c r="CL114" s="64"/>
      <c r="CM114" s="65"/>
      <c r="CN114" s="64"/>
      <c r="CO114" s="65"/>
      <c r="CP114" s="64"/>
      <c r="CQ114" s="65"/>
      <c r="CR114" s="64"/>
      <c r="CS114" s="65"/>
      <c r="CT114" s="64"/>
      <c r="CU114" s="65"/>
      <c r="CV114" s="64"/>
      <c r="CW114" s="65"/>
      <c r="CX114" s="64"/>
      <c r="CY114" s="65"/>
      <c r="CZ114" s="64"/>
      <c r="DA114" s="65"/>
      <c r="DB114" s="64"/>
      <c r="DC114" s="65"/>
      <c r="DD114" s="64"/>
      <c r="DE114" s="65"/>
      <c r="DF114" s="64"/>
      <c r="DG114" s="65"/>
      <c r="DH114" s="64"/>
      <c r="DI114" s="65"/>
      <c r="DJ114" s="64"/>
      <c r="DK114" s="65"/>
      <c r="DL114" s="64"/>
      <c r="DM114" s="65"/>
      <c r="DN114" s="64"/>
      <c r="DO114" s="65"/>
      <c r="DP114" s="64"/>
      <c r="DQ114" s="65"/>
      <c r="DR114" s="64"/>
      <c r="DS114" s="65"/>
      <c r="DT114" s="64"/>
      <c r="DU114" s="65"/>
      <c r="DV114" s="64"/>
      <c r="DW114" s="65"/>
      <c r="DX114" s="64"/>
      <c r="DY114" s="65"/>
      <c r="DZ114" s="64"/>
      <c r="EA114" s="65"/>
      <c r="EB114" s="64"/>
      <c r="EC114" s="65"/>
      <c r="ED114" s="64"/>
      <c r="EE114" s="65"/>
      <c r="EF114" s="64"/>
      <c r="EG114" s="65"/>
      <c r="EH114" s="64"/>
      <c r="EI114" s="65"/>
    </row>
    <row r="115" spans="4:139" x14ac:dyDescent="0.25">
      <c r="D115" s="24"/>
      <c r="E115" s="24"/>
      <c r="F115" s="27"/>
      <c r="G115" s="27"/>
      <c r="K115" s="38">
        <f t="shared" si="8"/>
        <v>102</v>
      </c>
      <c r="L115" s="29">
        <v>61000</v>
      </c>
      <c r="M115" s="261">
        <f t="shared" si="9"/>
        <v>1</v>
      </c>
      <c r="N115" s="29">
        <v>61000</v>
      </c>
      <c r="O115" s="261">
        <f t="shared" si="10"/>
        <v>0.82558139534883723</v>
      </c>
      <c r="P115" s="29">
        <v>61000</v>
      </c>
      <c r="Q115" s="261">
        <f t="shared" si="11"/>
        <v>0.82558139534883723</v>
      </c>
      <c r="R115" s="29">
        <v>61000</v>
      </c>
      <c r="S115" s="261">
        <v>0.93858360270349683</v>
      </c>
      <c r="T115" s="29">
        <v>61000</v>
      </c>
      <c r="U115" s="261">
        <v>0.93858360270349683</v>
      </c>
      <c r="V115" s="29">
        <v>61000</v>
      </c>
      <c r="W115" s="261">
        <f t="shared" si="7"/>
        <v>0.86917562724014341</v>
      </c>
      <c r="X115" s="64"/>
      <c r="Y115" s="65"/>
      <c r="Z115" s="64"/>
      <c r="AA115" s="65"/>
      <c r="AB115" s="64"/>
      <c r="AC115" s="65"/>
      <c r="AD115" s="64"/>
      <c r="AE115" s="65"/>
      <c r="AF115" s="64"/>
      <c r="AG115" s="65"/>
      <c r="AH115" s="64"/>
      <c r="AI115" s="65"/>
      <c r="AJ115" s="64"/>
      <c r="AK115" s="65"/>
      <c r="AL115" s="64"/>
      <c r="AM115" s="65"/>
      <c r="AN115" s="64"/>
      <c r="AO115" s="65"/>
      <c r="AP115" s="64"/>
      <c r="AQ115" s="65"/>
      <c r="AR115" s="64"/>
      <c r="AS115" s="65"/>
      <c r="AT115" s="64"/>
      <c r="AU115" s="65"/>
      <c r="AV115" s="64"/>
      <c r="AW115" s="65"/>
      <c r="AX115" s="64"/>
      <c r="AY115" s="65"/>
      <c r="AZ115" s="64"/>
      <c r="BA115" s="65"/>
      <c r="BB115" s="64"/>
      <c r="BC115" s="65"/>
      <c r="BD115" s="64"/>
      <c r="BE115" s="65"/>
      <c r="BF115" s="64"/>
      <c r="BG115" s="65"/>
      <c r="BH115" s="64"/>
      <c r="BI115" s="65"/>
      <c r="BJ115" s="64"/>
      <c r="BK115" s="65"/>
      <c r="BL115" s="64"/>
      <c r="BM115" s="65"/>
      <c r="BN115" s="64"/>
      <c r="BO115" s="65"/>
      <c r="BP115" s="64"/>
      <c r="BQ115" s="65"/>
      <c r="BR115" s="64"/>
      <c r="BS115" s="65"/>
      <c r="BT115" s="64"/>
      <c r="BU115" s="65"/>
      <c r="BV115" s="64"/>
      <c r="BW115" s="65"/>
      <c r="BX115" s="64"/>
      <c r="BY115" s="65"/>
      <c r="BZ115" s="64"/>
      <c r="CA115" s="65"/>
      <c r="CB115" s="64"/>
      <c r="CC115" s="65"/>
      <c r="CD115" s="64"/>
      <c r="CE115" s="65"/>
      <c r="CF115" s="64"/>
      <c r="CG115" s="65"/>
      <c r="CH115" s="64"/>
      <c r="CI115" s="65"/>
      <c r="CJ115" s="64"/>
      <c r="CK115" s="65"/>
      <c r="CL115" s="64"/>
      <c r="CM115" s="65"/>
      <c r="CN115" s="64"/>
      <c r="CO115" s="65"/>
      <c r="CP115" s="64"/>
      <c r="CQ115" s="65"/>
      <c r="CR115" s="64"/>
      <c r="CS115" s="65"/>
      <c r="CT115" s="64"/>
      <c r="CU115" s="65"/>
      <c r="CV115" s="64"/>
      <c r="CW115" s="65"/>
      <c r="CX115" s="64"/>
      <c r="CY115" s="65"/>
      <c r="CZ115" s="64"/>
      <c r="DA115" s="65"/>
      <c r="DB115" s="64"/>
      <c r="DC115" s="65"/>
      <c r="DD115" s="64"/>
      <c r="DE115" s="65"/>
      <c r="DF115" s="64"/>
      <c r="DG115" s="65"/>
      <c r="DH115" s="64"/>
      <c r="DI115" s="65"/>
      <c r="DJ115" s="64"/>
      <c r="DK115" s="65"/>
      <c r="DL115" s="64"/>
      <c r="DM115" s="65"/>
      <c r="DN115" s="64"/>
      <c r="DO115" s="65"/>
      <c r="DP115" s="64"/>
      <c r="DQ115" s="65"/>
      <c r="DR115" s="64"/>
      <c r="DS115" s="65"/>
      <c r="DT115" s="64"/>
      <c r="DU115" s="65"/>
      <c r="DV115" s="64"/>
      <c r="DW115" s="65"/>
      <c r="DX115" s="64"/>
      <c r="DY115" s="65"/>
      <c r="DZ115" s="64"/>
      <c r="EA115" s="65"/>
      <c r="EB115" s="64"/>
      <c r="EC115" s="65"/>
      <c r="ED115" s="64"/>
      <c r="EE115" s="65"/>
      <c r="EF115" s="64"/>
      <c r="EG115" s="65"/>
      <c r="EH115" s="64"/>
      <c r="EI115" s="65"/>
    </row>
    <row r="116" spans="4:139" x14ac:dyDescent="0.25">
      <c r="D116" s="24"/>
      <c r="E116" s="24"/>
      <c r="F116" s="27"/>
      <c r="G116" s="27"/>
      <c r="K116" s="38">
        <f t="shared" si="8"/>
        <v>103</v>
      </c>
      <c r="L116" s="29">
        <v>62000</v>
      </c>
      <c r="M116" s="261">
        <f t="shared" si="9"/>
        <v>1</v>
      </c>
      <c r="N116" s="29">
        <v>62000</v>
      </c>
      <c r="O116" s="261">
        <f t="shared" si="10"/>
        <v>0.82558139534883723</v>
      </c>
      <c r="P116" s="29">
        <v>62000</v>
      </c>
      <c r="Q116" s="261">
        <f t="shared" si="11"/>
        <v>0.82558139534883723</v>
      </c>
      <c r="R116" s="29">
        <v>62000</v>
      </c>
      <c r="S116" s="261">
        <v>0.93329415221863066</v>
      </c>
      <c r="T116" s="29">
        <v>62000</v>
      </c>
      <c r="U116" s="261">
        <v>0.93329415221863066</v>
      </c>
      <c r="V116" s="29">
        <v>62000</v>
      </c>
      <c r="W116" s="261">
        <f t="shared" si="7"/>
        <v>0.86917562724014341</v>
      </c>
      <c r="X116" s="64"/>
      <c r="Y116" s="65"/>
      <c r="Z116" s="64"/>
      <c r="AA116" s="65"/>
      <c r="AB116" s="64"/>
      <c r="AC116" s="65"/>
      <c r="AD116" s="64"/>
      <c r="AE116" s="65"/>
      <c r="AF116" s="64"/>
      <c r="AG116" s="65"/>
      <c r="AH116" s="64"/>
      <c r="AI116" s="65"/>
      <c r="AJ116" s="64"/>
      <c r="AK116" s="65"/>
      <c r="AL116" s="64"/>
      <c r="AM116" s="65"/>
      <c r="AN116" s="64"/>
      <c r="AO116" s="65"/>
      <c r="AP116" s="64"/>
      <c r="AQ116" s="65"/>
      <c r="AR116" s="64"/>
      <c r="AS116" s="65"/>
      <c r="AT116" s="64"/>
      <c r="AU116" s="65"/>
      <c r="AV116" s="64"/>
      <c r="AW116" s="65"/>
      <c r="AX116" s="64"/>
      <c r="AY116" s="65"/>
      <c r="AZ116" s="64"/>
      <c r="BA116" s="65"/>
      <c r="BB116" s="64"/>
      <c r="BC116" s="65"/>
      <c r="BD116" s="64"/>
      <c r="BE116" s="65"/>
      <c r="BF116" s="64"/>
      <c r="BG116" s="65"/>
      <c r="BH116" s="64"/>
      <c r="BI116" s="65"/>
      <c r="BJ116" s="64"/>
      <c r="BK116" s="65"/>
      <c r="BL116" s="64"/>
      <c r="BM116" s="65"/>
      <c r="BN116" s="64"/>
      <c r="BO116" s="65"/>
      <c r="BP116" s="64"/>
      <c r="BQ116" s="65"/>
      <c r="BR116" s="64"/>
      <c r="BS116" s="65"/>
      <c r="BT116" s="64"/>
      <c r="BU116" s="65"/>
      <c r="BV116" s="64"/>
      <c r="BW116" s="65"/>
      <c r="BX116" s="64"/>
      <c r="BY116" s="65"/>
      <c r="BZ116" s="64"/>
      <c r="CA116" s="65"/>
      <c r="CB116" s="64"/>
      <c r="CC116" s="65"/>
      <c r="CD116" s="64"/>
      <c r="CE116" s="65"/>
      <c r="CF116" s="64"/>
      <c r="CG116" s="65"/>
      <c r="CH116" s="64"/>
      <c r="CI116" s="65"/>
      <c r="CJ116" s="64"/>
      <c r="CK116" s="65"/>
      <c r="CL116" s="64"/>
      <c r="CM116" s="65"/>
      <c r="CN116" s="64"/>
      <c r="CO116" s="65"/>
      <c r="CP116" s="64"/>
      <c r="CQ116" s="65"/>
      <c r="CR116" s="64"/>
      <c r="CS116" s="65"/>
      <c r="CT116" s="64"/>
      <c r="CU116" s="65"/>
      <c r="CV116" s="64"/>
      <c r="CW116" s="65"/>
      <c r="CX116" s="64"/>
      <c r="CY116" s="65"/>
      <c r="CZ116" s="64"/>
      <c r="DA116" s="65"/>
      <c r="DB116" s="64"/>
      <c r="DC116" s="65"/>
      <c r="DD116" s="64"/>
      <c r="DE116" s="65"/>
      <c r="DF116" s="64"/>
      <c r="DG116" s="65"/>
      <c r="DH116" s="64"/>
      <c r="DI116" s="65"/>
      <c r="DJ116" s="64"/>
      <c r="DK116" s="65"/>
      <c r="DL116" s="64"/>
      <c r="DM116" s="65"/>
      <c r="DN116" s="64"/>
      <c r="DO116" s="65"/>
      <c r="DP116" s="64"/>
      <c r="DQ116" s="65"/>
      <c r="DR116" s="64"/>
      <c r="DS116" s="65"/>
      <c r="DT116" s="64"/>
      <c r="DU116" s="65"/>
      <c r="DV116" s="64"/>
      <c r="DW116" s="65"/>
      <c r="DX116" s="64"/>
      <c r="DY116" s="65"/>
      <c r="DZ116" s="64"/>
      <c r="EA116" s="65"/>
      <c r="EB116" s="64"/>
      <c r="EC116" s="65"/>
      <c r="ED116" s="64"/>
      <c r="EE116" s="65"/>
      <c r="EF116" s="64"/>
      <c r="EG116" s="65"/>
      <c r="EH116" s="64"/>
      <c r="EI116" s="65"/>
    </row>
    <row r="117" spans="4:139" x14ac:dyDescent="0.25">
      <c r="D117" s="24"/>
      <c r="E117" s="24"/>
      <c r="F117" s="27"/>
      <c r="G117" s="27"/>
      <c r="K117" s="38">
        <f t="shared" si="8"/>
        <v>104</v>
      </c>
      <c r="L117" s="29">
        <v>63000</v>
      </c>
      <c r="M117" s="261">
        <f t="shared" si="9"/>
        <v>1</v>
      </c>
      <c r="N117" s="29">
        <v>63000</v>
      </c>
      <c r="O117" s="261">
        <f t="shared" si="10"/>
        <v>0.82558139534883723</v>
      </c>
      <c r="P117" s="29">
        <v>63000</v>
      </c>
      <c r="Q117" s="261">
        <f t="shared" si="11"/>
        <v>0.82558139534883723</v>
      </c>
      <c r="R117" s="29">
        <v>63000</v>
      </c>
      <c r="S117" s="261">
        <v>0.92594769321187187</v>
      </c>
      <c r="T117" s="29">
        <v>63000</v>
      </c>
      <c r="U117" s="261">
        <v>0.92594769321187187</v>
      </c>
      <c r="V117" s="29">
        <v>63000</v>
      </c>
      <c r="W117" s="261">
        <f t="shared" si="7"/>
        <v>0.86917562724014341</v>
      </c>
      <c r="X117" s="64"/>
      <c r="Y117" s="65"/>
      <c r="Z117" s="64"/>
      <c r="AA117" s="65"/>
      <c r="AB117" s="64"/>
      <c r="AC117" s="65"/>
      <c r="AD117" s="64"/>
      <c r="AE117" s="65"/>
      <c r="AF117" s="64"/>
      <c r="AG117" s="65"/>
      <c r="AH117" s="64"/>
      <c r="AI117" s="65"/>
      <c r="AJ117" s="64"/>
      <c r="AK117" s="65"/>
      <c r="AL117" s="64"/>
      <c r="AM117" s="65"/>
      <c r="AN117" s="64"/>
      <c r="AO117" s="65"/>
      <c r="AP117" s="64"/>
      <c r="AQ117" s="65"/>
      <c r="AR117" s="64"/>
      <c r="AS117" s="65"/>
      <c r="AT117" s="64"/>
      <c r="AU117" s="65"/>
      <c r="AV117" s="64"/>
      <c r="AW117" s="65"/>
      <c r="AX117" s="64"/>
      <c r="AY117" s="65"/>
      <c r="AZ117" s="64"/>
      <c r="BA117" s="65"/>
      <c r="BB117" s="64"/>
      <c r="BC117" s="65"/>
      <c r="BD117" s="64"/>
      <c r="BE117" s="65"/>
      <c r="BF117" s="64"/>
      <c r="BG117" s="65"/>
      <c r="BH117" s="64"/>
      <c r="BI117" s="65"/>
      <c r="BJ117" s="64"/>
      <c r="BK117" s="65"/>
      <c r="BL117" s="64"/>
      <c r="BM117" s="65"/>
      <c r="BN117" s="64"/>
      <c r="BO117" s="65"/>
      <c r="BP117" s="64"/>
      <c r="BQ117" s="65"/>
      <c r="BR117" s="64"/>
      <c r="BS117" s="65"/>
      <c r="BT117" s="64"/>
      <c r="BU117" s="65"/>
      <c r="BV117" s="64"/>
      <c r="BW117" s="65"/>
      <c r="BX117" s="64"/>
      <c r="BY117" s="65"/>
      <c r="BZ117" s="64"/>
      <c r="CA117" s="65"/>
      <c r="CB117" s="64"/>
      <c r="CC117" s="65"/>
      <c r="CD117" s="64"/>
      <c r="CE117" s="65"/>
      <c r="CF117" s="64"/>
      <c r="CG117" s="65"/>
      <c r="CH117" s="64"/>
      <c r="CI117" s="65"/>
      <c r="CJ117" s="64"/>
      <c r="CK117" s="65"/>
      <c r="CL117" s="64"/>
      <c r="CM117" s="65"/>
      <c r="CN117" s="64"/>
      <c r="CO117" s="65"/>
      <c r="CP117" s="64"/>
      <c r="CQ117" s="65"/>
      <c r="CR117" s="64"/>
      <c r="CS117" s="65"/>
      <c r="CT117" s="64"/>
      <c r="CU117" s="65"/>
      <c r="CV117" s="64"/>
      <c r="CW117" s="65"/>
      <c r="CX117" s="64"/>
      <c r="CY117" s="65"/>
      <c r="CZ117" s="64"/>
      <c r="DA117" s="65"/>
      <c r="DB117" s="64"/>
      <c r="DC117" s="65"/>
      <c r="DD117" s="64"/>
      <c r="DE117" s="65"/>
      <c r="DF117" s="64"/>
      <c r="DG117" s="65"/>
      <c r="DH117" s="64"/>
      <c r="DI117" s="65"/>
      <c r="DJ117" s="64"/>
      <c r="DK117" s="65"/>
      <c r="DL117" s="64"/>
      <c r="DM117" s="65"/>
      <c r="DN117" s="64"/>
      <c r="DO117" s="65"/>
      <c r="DP117" s="64"/>
      <c r="DQ117" s="65"/>
      <c r="DR117" s="64"/>
      <c r="DS117" s="65"/>
      <c r="DT117" s="64"/>
      <c r="DU117" s="65"/>
      <c r="DV117" s="64"/>
      <c r="DW117" s="65"/>
      <c r="DX117" s="64"/>
      <c r="DY117" s="65"/>
      <c r="DZ117" s="64"/>
      <c r="EA117" s="65"/>
      <c r="EB117" s="64"/>
      <c r="EC117" s="65"/>
      <c r="ED117" s="64"/>
      <c r="EE117" s="65"/>
      <c r="EF117" s="64"/>
      <c r="EG117" s="65"/>
      <c r="EH117" s="64"/>
      <c r="EI117" s="65"/>
    </row>
    <row r="118" spans="4:139" x14ac:dyDescent="0.25">
      <c r="D118" s="24"/>
      <c r="E118" s="24"/>
      <c r="F118" s="27"/>
      <c r="G118" s="27"/>
      <c r="K118" s="38">
        <f t="shared" si="8"/>
        <v>105</v>
      </c>
      <c r="L118" s="29">
        <v>64000</v>
      </c>
      <c r="M118" s="261">
        <f t="shared" si="9"/>
        <v>1</v>
      </c>
      <c r="N118" s="29">
        <v>64000</v>
      </c>
      <c r="O118" s="261">
        <f t="shared" si="10"/>
        <v>0.82558139534883723</v>
      </c>
      <c r="P118" s="29">
        <v>64000</v>
      </c>
      <c r="Q118" s="261">
        <f t="shared" si="11"/>
        <v>0.82558139534883723</v>
      </c>
      <c r="R118" s="29">
        <v>64000</v>
      </c>
      <c r="S118" s="261">
        <v>0.91860123420511319</v>
      </c>
      <c r="T118" s="29">
        <v>64000</v>
      </c>
      <c r="U118" s="261">
        <v>0.91860123420511319</v>
      </c>
      <c r="V118" s="29">
        <v>64000</v>
      </c>
      <c r="W118" s="261">
        <f t="shared" si="7"/>
        <v>0.86917562724014341</v>
      </c>
      <c r="X118" s="64"/>
      <c r="Y118" s="65"/>
      <c r="Z118" s="64"/>
      <c r="AA118" s="65"/>
      <c r="AB118" s="64"/>
      <c r="AC118" s="65"/>
      <c r="AD118" s="64"/>
      <c r="AE118" s="65"/>
      <c r="AF118" s="64"/>
      <c r="AG118" s="65"/>
      <c r="AH118" s="64"/>
      <c r="AI118" s="65"/>
      <c r="AJ118" s="64"/>
      <c r="AK118" s="65"/>
      <c r="AL118" s="64"/>
      <c r="AM118" s="65"/>
      <c r="AN118" s="64"/>
      <c r="AO118" s="65"/>
      <c r="AP118" s="64"/>
      <c r="AQ118" s="65"/>
      <c r="AR118" s="64"/>
      <c r="AS118" s="65"/>
      <c r="AT118" s="64"/>
      <c r="AU118" s="65"/>
      <c r="AV118" s="64"/>
      <c r="AW118" s="65"/>
      <c r="AX118" s="64"/>
      <c r="AY118" s="65"/>
      <c r="AZ118" s="64"/>
      <c r="BA118" s="65"/>
      <c r="BB118" s="64"/>
      <c r="BC118" s="65"/>
      <c r="BD118" s="64"/>
      <c r="BE118" s="65"/>
      <c r="BF118" s="64"/>
      <c r="BG118" s="65"/>
      <c r="BH118" s="64"/>
      <c r="BI118" s="65"/>
      <c r="BJ118" s="64"/>
      <c r="BK118" s="65"/>
      <c r="BL118" s="64"/>
      <c r="BM118" s="65"/>
      <c r="BN118" s="64"/>
      <c r="BO118" s="65"/>
      <c r="BP118" s="64"/>
      <c r="BQ118" s="65"/>
      <c r="BR118" s="64"/>
      <c r="BS118" s="65"/>
      <c r="BT118" s="64"/>
      <c r="BU118" s="65"/>
      <c r="BV118" s="64"/>
      <c r="BW118" s="65"/>
      <c r="BX118" s="64"/>
      <c r="BY118" s="65"/>
      <c r="BZ118" s="64"/>
      <c r="CA118" s="65"/>
      <c r="CB118" s="64"/>
      <c r="CC118" s="65"/>
      <c r="CD118" s="64"/>
      <c r="CE118" s="65"/>
      <c r="CF118" s="64"/>
      <c r="CG118" s="65"/>
      <c r="CH118" s="64"/>
      <c r="CI118" s="65"/>
      <c r="CJ118" s="64"/>
      <c r="CK118" s="65"/>
      <c r="CL118" s="64"/>
      <c r="CM118" s="65"/>
      <c r="CN118" s="64"/>
      <c r="CO118" s="65"/>
      <c r="CP118" s="64"/>
      <c r="CQ118" s="65"/>
      <c r="CR118" s="64"/>
      <c r="CS118" s="65"/>
      <c r="CT118" s="64"/>
      <c r="CU118" s="65"/>
      <c r="CV118" s="64"/>
      <c r="CW118" s="65"/>
      <c r="CX118" s="64"/>
      <c r="CY118" s="65"/>
      <c r="CZ118" s="64"/>
      <c r="DA118" s="65"/>
      <c r="DB118" s="64"/>
      <c r="DC118" s="65"/>
      <c r="DD118" s="64"/>
      <c r="DE118" s="65"/>
      <c r="DF118" s="64"/>
      <c r="DG118" s="65"/>
      <c r="DH118" s="64"/>
      <c r="DI118" s="65"/>
      <c r="DJ118" s="64"/>
      <c r="DK118" s="65"/>
      <c r="DL118" s="64"/>
      <c r="DM118" s="65"/>
      <c r="DN118" s="64"/>
      <c r="DO118" s="65"/>
      <c r="DP118" s="64"/>
      <c r="DQ118" s="65"/>
      <c r="DR118" s="64"/>
      <c r="DS118" s="65"/>
      <c r="DT118" s="64"/>
      <c r="DU118" s="65"/>
      <c r="DV118" s="64"/>
      <c r="DW118" s="65"/>
      <c r="DX118" s="64"/>
      <c r="DY118" s="65"/>
      <c r="DZ118" s="64"/>
      <c r="EA118" s="65"/>
      <c r="EB118" s="64"/>
      <c r="EC118" s="65"/>
      <c r="ED118" s="64"/>
      <c r="EE118" s="65"/>
      <c r="EF118" s="64"/>
      <c r="EG118" s="65"/>
      <c r="EH118" s="64"/>
      <c r="EI118" s="65"/>
    </row>
    <row r="119" spans="4:139" x14ac:dyDescent="0.25">
      <c r="D119" s="24"/>
      <c r="E119" s="24"/>
      <c r="F119" s="27"/>
      <c r="G119" s="27"/>
      <c r="K119" s="38">
        <f t="shared" si="8"/>
        <v>106</v>
      </c>
      <c r="L119" s="29">
        <v>65000</v>
      </c>
      <c r="M119" s="261">
        <f t="shared" si="9"/>
        <v>1</v>
      </c>
      <c r="N119" s="29">
        <v>65000</v>
      </c>
      <c r="O119" s="261">
        <f t="shared" si="10"/>
        <v>0.82558139534883723</v>
      </c>
      <c r="P119" s="29">
        <v>65000</v>
      </c>
      <c r="Q119" s="261">
        <f t="shared" si="11"/>
        <v>0.82558139534883723</v>
      </c>
      <c r="R119" s="29">
        <v>65000</v>
      </c>
      <c r="S119" s="261">
        <v>0.91125477519835441</v>
      </c>
      <c r="T119" s="29">
        <v>65000</v>
      </c>
      <c r="U119" s="261">
        <v>0.91125477519835441</v>
      </c>
      <c r="V119" s="29">
        <v>65000</v>
      </c>
      <c r="W119" s="261">
        <f t="shared" si="7"/>
        <v>0.86917562724014341</v>
      </c>
      <c r="X119" s="64"/>
      <c r="Y119" s="65"/>
      <c r="Z119" s="64"/>
      <c r="AA119" s="65"/>
      <c r="AB119" s="64"/>
      <c r="AC119" s="65"/>
      <c r="AD119" s="64"/>
      <c r="AE119" s="65"/>
      <c r="AF119" s="64"/>
      <c r="AG119" s="65"/>
      <c r="AH119" s="64"/>
      <c r="AI119" s="65"/>
      <c r="AJ119" s="64"/>
      <c r="AK119" s="65"/>
      <c r="AL119" s="64"/>
      <c r="AM119" s="65"/>
      <c r="AN119" s="64"/>
      <c r="AO119" s="65"/>
      <c r="AP119" s="64"/>
      <c r="AQ119" s="65"/>
      <c r="AR119" s="64"/>
      <c r="AS119" s="65"/>
      <c r="AT119" s="64"/>
      <c r="AU119" s="65"/>
      <c r="AV119" s="64"/>
      <c r="AW119" s="65"/>
      <c r="AX119" s="64"/>
      <c r="AY119" s="65"/>
      <c r="AZ119" s="64"/>
      <c r="BA119" s="65"/>
      <c r="BB119" s="64"/>
      <c r="BC119" s="65"/>
      <c r="BD119" s="64"/>
      <c r="BE119" s="65"/>
      <c r="BF119" s="64"/>
      <c r="BG119" s="65"/>
      <c r="BH119" s="64"/>
      <c r="BI119" s="65"/>
      <c r="BJ119" s="64"/>
      <c r="BK119" s="65"/>
      <c r="BL119" s="64"/>
      <c r="BM119" s="65"/>
      <c r="BN119" s="64"/>
      <c r="BO119" s="65"/>
      <c r="BP119" s="64"/>
      <c r="BQ119" s="65"/>
      <c r="BR119" s="64"/>
      <c r="BS119" s="65"/>
      <c r="BT119" s="64"/>
      <c r="BU119" s="65"/>
      <c r="BV119" s="64"/>
      <c r="BW119" s="65"/>
      <c r="BX119" s="64"/>
      <c r="BY119" s="65"/>
      <c r="BZ119" s="64"/>
      <c r="CA119" s="65"/>
      <c r="CB119" s="64"/>
      <c r="CC119" s="65"/>
      <c r="CD119" s="64"/>
      <c r="CE119" s="65"/>
      <c r="CF119" s="64"/>
      <c r="CG119" s="65"/>
      <c r="CH119" s="64"/>
      <c r="CI119" s="65"/>
      <c r="CJ119" s="64"/>
      <c r="CK119" s="65"/>
      <c r="CL119" s="64"/>
      <c r="CM119" s="65"/>
      <c r="CN119" s="64"/>
      <c r="CO119" s="65"/>
      <c r="CP119" s="64"/>
      <c r="CQ119" s="65"/>
      <c r="CR119" s="64"/>
      <c r="CS119" s="65"/>
      <c r="CT119" s="64"/>
      <c r="CU119" s="65"/>
      <c r="CV119" s="64"/>
      <c r="CW119" s="65"/>
      <c r="CX119" s="64"/>
      <c r="CY119" s="65"/>
      <c r="CZ119" s="64"/>
      <c r="DA119" s="65"/>
      <c r="DB119" s="64"/>
      <c r="DC119" s="65"/>
      <c r="DD119" s="64"/>
      <c r="DE119" s="65"/>
      <c r="DF119" s="64"/>
      <c r="DG119" s="65"/>
      <c r="DH119" s="64"/>
      <c r="DI119" s="65"/>
      <c r="DJ119" s="64"/>
      <c r="DK119" s="65"/>
      <c r="DL119" s="64"/>
      <c r="DM119" s="65"/>
      <c r="DN119" s="64"/>
      <c r="DO119" s="65"/>
      <c r="DP119" s="64"/>
      <c r="DQ119" s="65"/>
      <c r="DR119" s="64"/>
      <c r="DS119" s="65"/>
      <c r="DT119" s="64"/>
      <c r="DU119" s="65"/>
      <c r="DV119" s="64"/>
      <c r="DW119" s="65"/>
      <c r="DX119" s="64"/>
      <c r="DY119" s="65"/>
      <c r="DZ119" s="64"/>
      <c r="EA119" s="65"/>
      <c r="EB119" s="64"/>
      <c r="EC119" s="65"/>
      <c r="ED119" s="64"/>
      <c r="EE119" s="65"/>
      <c r="EF119" s="64"/>
      <c r="EG119" s="65"/>
      <c r="EH119" s="64"/>
      <c r="EI119" s="65"/>
    </row>
    <row r="120" spans="4:139" x14ac:dyDescent="0.25">
      <c r="D120" s="24"/>
      <c r="E120" s="24"/>
      <c r="F120" s="27"/>
      <c r="G120" s="27"/>
      <c r="K120" s="38">
        <f t="shared" si="8"/>
        <v>107</v>
      </c>
      <c r="L120" s="29">
        <v>66000</v>
      </c>
      <c r="M120" s="261">
        <f t="shared" si="9"/>
        <v>1</v>
      </c>
      <c r="N120" s="29">
        <v>66000</v>
      </c>
      <c r="O120" s="261">
        <f t="shared" si="10"/>
        <v>0.82558139534883723</v>
      </c>
      <c r="P120" s="29">
        <v>66000</v>
      </c>
      <c r="Q120" s="261">
        <f t="shared" si="11"/>
        <v>0.82558139534883723</v>
      </c>
      <c r="R120" s="29">
        <v>66000</v>
      </c>
      <c r="S120" s="261">
        <v>0.90361445783132532</v>
      </c>
      <c r="T120" s="29">
        <v>66000</v>
      </c>
      <c r="U120" s="261">
        <v>0.90361445783132532</v>
      </c>
      <c r="V120" s="29">
        <v>66000</v>
      </c>
      <c r="W120" s="261">
        <f t="shared" si="7"/>
        <v>0.86917562724014341</v>
      </c>
      <c r="X120" s="64"/>
      <c r="Y120" s="65"/>
      <c r="Z120" s="64"/>
      <c r="AA120" s="65"/>
      <c r="AB120" s="64"/>
      <c r="AC120" s="65"/>
      <c r="AD120" s="64"/>
      <c r="AE120" s="65"/>
      <c r="AF120" s="64"/>
      <c r="AG120" s="65"/>
      <c r="AH120" s="64"/>
      <c r="AI120" s="65"/>
      <c r="AJ120" s="64"/>
      <c r="AK120" s="65"/>
      <c r="AL120" s="64"/>
      <c r="AM120" s="65"/>
      <c r="AN120" s="64"/>
      <c r="AO120" s="65"/>
      <c r="AP120" s="64"/>
      <c r="AQ120" s="65"/>
      <c r="AR120" s="64"/>
      <c r="AS120" s="65"/>
      <c r="AT120" s="64"/>
      <c r="AU120" s="65"/>
      <c r="AV120" s="64"/>
      <c r="AW120" s="65"/>
      <c r="AX120" s="64"/>
      <c r="AY120" s="65"/>
      <c r="AZ120" s="64"/>
      <c r="BA120" s="65"/>
      <c r="BB120" s="64"/>
      <c r="BC120" s="65"/>
      <c r="BD120" s="64"/>
      <c r="BE120" s="65"/>
      <c r="BF120" s="64"/>
      <c r="BG120" s="65"/>
      <c r="BH120" s="64"/>
      <c r="BI120" s="65"/>
      <c r="BJ120" s="64"/>
      <c r="BK120" s="65"/>
      <c r="BL120" s="64"/>
      <c r="BM120" s="65"/>
      <c r="BN120" s="64"/>
      <c r="BO120" s="65"/>
      <c r="BP120" s="64"/>
      <c r="BQ120" s="65"/>
      <c r="BR120" s="64"/>
      <c r="BS120" s="65"/>
      <c r="BT120" s="64"/>
      <c r="BU120" s="65"/>
      <c r="BV120" s="64"/>
      <c r="BW120" s="65"/>
      <c r="BX120" s="64"/>
      <c r="BY120" s="65"/>
      <c r="BZ120" s="64"/>
      <c r="CA120" s="65"/>
      <c r="CB120" s="64"/>
      <c r="CC120" s="65"/>
      <c r="CD120" s="64"/>
      <c r="CE120" s="65"/>
      <c r="CF120" s="64"/>
      <c r="CG120" s="65"/>
      <c r="CH120" s="64"/>
      <c r="CI120" s="65"/>
      <c r="CJ120" s="64"/>
      <c r="CK120" s="65"/>
      <c r="CL120" s="64"/>
      <c r="CM120" s="65"/>
      <c r="CN120" s="64"/>
      <c r="CO120" s="65"/>
      <c r="CP120" s="64"/>
      <c r="CQ120" s="65"/>
      <c r="CR120" s="64"/>
      <c r="CS120" s="65"/>
      <c r="CT120" s="64"/>
      <c r="CU120" s="65"/>
      <c r="CV120" s="64"/>
      <c r="CW120" s="65"/>
      <c r="CX120" s="64"/>
      <c r="CY120" s="65"/>
      <c r="CZ120" s="64"/>
      <c r="DA120" s="65"/>
      <c r="DB120" s="64"/>
      <c r="DC120" s="65"/>
      <c r="DD120" s="64"/>
      <c r="DE120" s="65"/>
      <c r="DF120" s="64"/>
      <c r="DG120" s="65"/>
      <c r="DH120" s="64"/>
      <c r="DI120" s="65"/>
      <c r="DJ120" s="64"/>
      <c r="DK120" s="65"/>
      <c r="DL120" s="64"/>
      <c r="DM120" s="65"/>
      <c r="DN120" s="64"/>
      <c r="DO120" s="65"/>
      <c r="DP120" s="64"/>
      <c r="DQ120" s="65"/>
      <c r="DR120" s="64"/>
      <c r="DS120" s="65"/>
      <c r="DT120" s="64"/>
      <c r="DU120" s="65"/>
      <c r="DV120" s="64"/>
      <c r="DW120" s="65"/>
      <c r="DX120" s="64"/>
      <c r="DY120" s="65"/>
      <c r="DZ120" s="64"/>
      <c r="EA120" s="65"/>
      <c r="EB120" s="64"/>
      <c r="EC120" s="65"/>
      <c r="ED120" s="64"/>
      <c r="EE120" s="65"/>
      <c r="EF120" s="64"/>
      <c r="EG120" s="65"/>
      <c r="EH120" s="64"/>
      <c r="EI120" s="65"/>
    </row>
    <row r="121" spans="4:139" x14ac:dyDescent="0.25">
      <c r="D121" s="24"/>
      <c r="E121" s="24"/>
      <c r="F121" s="27"/>
      <c r="G121" s="27"/>
      <c r="K121" s="38">
        <f t="shared" si="8"/>
        <v>108</v>
      </c>
      <c r="L121" s="29">
        <v>67000</v>
      </c>
      <c r="M121" s="261">
        <f t="shared" si="9"/>
        <v>1</v>
      </c>
      <c r="N121" s="29">
        <v>67000</v>
      </c>
      <c r="O121" s="261">
        <f t="shared" si="10"/>
        <v>0.82558139534883723</v>
      </c>
      <c r="P121" s="29">
        <v>67000</v>
      </c>
      <c r="Q121" s="261">
        <f t="shared" si="11"/>
        <v>0.82558139534883723</v>
      </c>
      <c r="R121" s="29">
        <v>67000</v>
      </c>
      <c r="S121" s="261">
        <v>0.89626799882456654</v>
      </c>
      <c r="T121" s="29">
        <v>67000</v>
      </c>
      <c r="U121" s="261">
        <v>0.89626799882456654</v>
      </c>
      <c r="V121" s="29">
        <v>67000</v>
      </c>
      <c r="W121" s="261">
        <f t="shared" si="7"/>
        <v>0.86917562724014341</v>
      </c>
      <c r="X121" s="64"/>
      <c r="Y121" s="65"/>
      <c r="Z121" s="64"/>
      <c r="AA121" s="65"/>
      <c r="AB121" s="64"/>
      <c r="AC121" s="65"/>
      <c r="AD121" s="64"/>
      <c r="AE121" s="65"/>
      <c r="AF121" s="64"/>
      <c r="AG121" s="65"/>
      <c r="AH121" s="64"/>
      <c r="AI121" s="65"/>
      <c r="AJ121" s="64"/>
      <c r="AK121" s="65"/>
      <c r="AL121" s="64"/>
      <c r="AM121" s="65"/>
      <c r="AN121" s="64"/>
      <c r="AO121" s="65"/>
      <c r="AP121" s="64"/>
      <c r="AQ121" s="65"/>
      <c r="AR121" s="64"/>
      <c r="AS121" s="65"/>
      <c r="AT121" s="64"/>
      <c r="AU121" s="65"/>
      <c r="AV121" s="64"/>
      <c r="AW121" s="65"/>
      <c r="AX121" s="64"/>
      <c r="AY121" s="65"/>
      <c r="AZ121" s="64"/>
      <c r="BA121" s="65"/>
      <c r="BB121" s="64"/>
      <c r="BC121" s="65"/>
      <c r="BD121" s="64"/>
      <c r="BE121" s="65"/>
      <c r="BF121" s="64"/>
      <c r="BG121" s="65"/>
      <c r="BH121" s="64"/>
      <c r="BI121" s="65"/>
      <c r="BJ121" s="64"/>
      <c r="BK121" s="65"/>
      <c r="BL121" s="64"/>
      <c r="BM121" s="65"/>
      <c r="BN121" s="64"/>
      <c r="BO121" s="65"/>
      <c r="BP121" s="64"/>
      <c r="BQ121" s="65"/>
      <c r="BR121" s="64"/>
      <c r="BS121" s="65"/>
      <c r="BT121" s="64"/>
      <c r="BU121" s="65"/>
      <c r="BV121" s="64"/>
      <c r="BW121" s="65"/>
      <c r="BX121" s="64"/>
      <c r="BY121" s="65"/>
      <c r="BZ121" s="64"/>
      <c r="CA121" s="65"/>
      <c r="CB121" s="64"/>
      <c r="CC121" s="65"/>
      <c r="CD121" s="64"/>
      <c r="CE121" s="65"/>
      <c r="CF121" s="64"/>
      <c r="CG121" s="65"/>
      <c r="CH121" s="64"/>
      <c r="CI121" s="65"/>
      <c r="CJ121" s="64"/>
      <c r="CK121" s="65"/>
      <c r="CL121" s="64"/>
      <c r="CM121" s="65"/>
      <c r="CN121" s="64"/>
      <c r="CO121" s="65"/>
      <c r="CP121" s="64"/>
      <c r="CQ121" s="65"/>
      <c r="CR121" s="64"/>
      <c r="CS121" s="65"/>
      <c r="CT121" s="64"/>
      <c r="CU121" s="65"/>
      <c r="CV121" s="64"/>
      <c r="CW121" s="65"/>
      <c r="CX121" s="64"/>
      <c r="CY121" s="65"/>
      <c r="CZ121" s="64"/>
      <c r="DA121" s="65"/>
      <c r="DB121" s="64"/>
      <c r="DC121" s="65"/>
      <c r="DD121" s="64"/>
      <c r="DE121" s="65"/>
      <c r="DF121" s="64"/>
      <c r="DG121" s="65"/>
      <c r="DH121" s="64"/>
      <c r="DI121" s="65"/>
      <c r="DJ121" s="64"/>
      <c r="DK121" s="65"/>
      <c r="DL121" s="64"/>
      <c r="DM121" s="65"/>
      <c r="DN121" s="64"/>
      <c r="DO121" s="65"/>
      <c r="DP121" s="64"/>
      <c r="DQ121" s="65"/>
      <c r="DR121" s="64"/>
      <c r="DS121" s="65"/>
      <c r="DT121" s="64"/>
      <c r="DU121" s="65"/>
      <c r="DV121" s="64"/>
      <c r="DW121" s="65"/>
      <c r="DX121" s="64"/>
      <c r="DY121" s="65"/>
      <c r="DZ121" s="64"/>
      <c r="EA121" s="65"/>
      <c r="EB121" s="64"/>
      <c r="EC121" s="65"/>
      <c r="ED121" s="64"/>
      <c r="EE121" s="65"/>
      <c r="EF121" s="64"/>
      <c r="EG121" s="65"/>
      <c r="EH121" s="64"/>
      <c r="EI121" s="65"/>
    </row>
    <row r="122" spans="4:139" x14ac:dyDescent="0.25">
      <c r="D122" s="24"/>
      <c r="E122" s="24"/>
      <c r="F122" s="27"/>
      <c r="G122" s="27"/>
      <c r="K122" s="38">
        <f t="shared" si="8"/>
        <v>109</v>
      </c>
      <c r="L122" s="29">
        <v>68000</v>
      </c>
      <c r="M122" s="261">
        <f t="shared" si="9"/>
        <v>1</v>
      </c>
      <c r="N122" s="29">
        <v>68000</v>
      </c>
      <c r="O122" s="261">
        <f t="shared" si="10"/>
        <v>0.82558139534883723</v>
      </c>
      <c r="P122" s="29">
        <v>68000</v>
      </c>
      <c r="Q122" s="261">
        <f t="shared" si="11"/>
        <v>0.82558139534883723</v>
      </c>
      <c r="R122" s="29">
        <v>68000</v>
      </c>
      <c r="S122" s="261">
        <v>0.88862768145753734</v>
      </c>
      <c r="T122" s="29">
        <v>68000</v>
      </c>
      <c r="U122" s="261">
        <v>0.88862768145753734</v>
      </c>
      <c r="V122" s="29">
        <v>68000</v>
      </c>
      <c r="W122" s="261">
        <f t="shared" si="7"/>
        <v>0.86917562724014341</v>
      </c>
      <c r="X122" s="64"/>
      <c r="Y122" s="65"/>
      <c r="Z122" s="64"/>
      <c r="AA122" s="65"/>
      <c r="AB122" s="64"/>
      <c r="AC122" s="65"/>
      <c r="AD122" s="64"/>
      <c r="AE122" s="65"/>
      <c r="AF122" s="64"/>
      <c r="AG122" s="65"/>
      <c r="AH122" s="64"/>
      <c r="AI122" s="65"/>
      <c r="AJ122" s="64"/>
      <c r="AK122" s="65"/>
      <c r="AL122" s="64"/>
      <c r="AM122" s="65"/>
      <c r="AN122" s="64"/>
      <c r="AO122" s="65"/>
      <c r="AP122" s="64"/>
      <c r="AQ122" s="65"/>
      <c r="AR122" s="64"/>
      <c r="AS122" s="65"/>
      <c r="AT122" s="64"/>
      <c r="AU122" s="65"/>
      <c r="AV122" s="64"/>
      <c r="AW122" s="65"/>
      <c r="AX122" s="64"/>
      <c r="AY122" s="65"/>
      <c r="AZ122" s="64"/>
      <c r="BA122" s="65"/>
      <c r="BB122" s="64"/>
      <c r="BC122" s="65"/>
      <c r="BD122" s="64"/>
      <c r="BE122" s="65"/>
      <c r="BF122" s="64"/>
      <c r="BG122" s="65"/>
      <c r="BH122" s="64"/>
      <c r="BI122" s="65"/>
      <c r="BJ122" s="64"/>
      <c r="BK122" s="65"/>
      <c r="BL122" s="64"/>
      <c r="BM122" s="65"/>
      <c r="BN122" s="64"/>
      <c r="BO122" s="65"/>
      <c r="BP122" s="64"/>
      <c r="BQ122" s="65"/>
      <c r="BR122" s="64"/>
      <c r="BS122" s="65"/>
      <c r="BT122" s="64"/>
      <c r="BU122" s="65"/>
      <c r="BV122" s="64"/>
      <c r="BW122" s="65"/>
      <c r="BX122" s="64"/>
      <c r="BY122" s="65"/>
      <c r="BZ122" s="64"/>
      <c r="CA122" s="65"/>
      <c r="CB122" s="64"/>
      <c r="CC122" s="65"/>
      <c r="CD122" s="64"/>
      <c r="CE122" s="65"/>
      <c r="CF122" s="64"/>
      <c r="CG122" s="65"/>
      <c r="CH122" s="64"/>
      <c r="CI122" s="65"/>
      <c r="CJ122" s="64"/>
      <c r="CK122" s="65"/>
      <c r="CL122" s="64"/>
      <c r="CM122" s="65"/>
      <c r="CN122" s="64"/>
      <c r="CO122" s="65"/>
      <c r="CP122" s="64"/>
      <c r="CQ122" s="65"/>
      <c r="CR122" s="64"/>
      <c r="CS122" s="65"/>
      <c r="CT122" s="64"/>
      <c r="CU122" s="65"/>
      <c r="CV122" s="64"/>
      <c r="CW122" s="65"/>
      <c r="CX122" s="64"/>
      <c r="CY122" s="65"/>
      <c r="CZ122" s="64"/>
      <c r="DA122" s="65"/>
      <c r="DB122" s="64"/>
      <c r="DC122" s="65"/>
      <c r="DD122" s="64"/>
      <c r="DE122" s="65"/>
      <c r="DF122" s="64"/>
      <c r="DG122" s="65"/>
      <c r="DH122" s="64"/>
      <c r="DI122" s="65"/>
      <c r="DJ122" s="64"/>
      <c r="DK122" s="65"/>
      <c r="DL122" s="64"/>
      <c r="DM122" s="65"/>
      <c r="DN122" s="64"/>
      <c r="DO122" s="65"/>
      <c r="DP122" s="64"/>
      <c r="DQ122" s="65"/>
      <c r="DR122" s="64"/>
      <c r="DS122" s="65"/>
      <c r="DT122" s="64"/>
      <c r="DU122" s="65"/>
      <c r="DV122" s="64"/>
      <c r="DW122" s="65"/>
      <c r="DX122" s="64"/>
      <c r="DY122" s="65"/>
      <c r="DZ122" s="64"/>
      <c r="EA122" s="65"/>
      <c r="EB122" s="64"/>
      <c r="EC122" s="65"/>
      <c r="ED122" s="64"/>
      <c r="EE122" s="65"/>
      <c r="EF122" s="64"/>
      <c r="EG122" s="65"/>
      <c r="EH122" s="64"/>
      <c r="EI122" s="65"/>
    </row>
    <row r="123" spans="4:139" x14ac:dyDescent="0.25">
      <c r="D123" s="24"/>
      <c r="E123" s="24"/>
      <c r="F123" s="27"/>
      <c r="G123" s="27"/>
      <c r="K123" s="38">
        <f t="shared" si="8"/>
        <v>110</v>
      </c>
      <c r="L123" s="29">
        <v>69000</v>
      </c>
      <c r="M123" s="261">
        <f t="shared" si="9"/>
        <v>1</v>
      </c>
      <c r="N123" s="29">
        <v>69000</v>
      </c>
      <c r="O123" s="261">
        <f t="shared" si="10"/>
        <v>0.82558139534883723</v>
      </c>
      <c r="P123" s="29">
        <v>69000</v>
      </c>
      <c r="Q123" s="261">
        <f t="shared" si="11"/>
        <v>0.82558139534883723</v>
      </c>
      <c r="R123" s="29">
        <v>69000</v>
      </c>
      <c r="S123" s="261">
        <v>0.88098736409050837</v>
      </c>
      <c r="T123" s="29">
        <v>69000</v>
      </c>
      <c r="U123" s="261">
        <v>0.88098736409050837</v>
      </c>
      <c r="V123" s="29">
        <v>69000</v>
      </c>
      <c r="W123" s="261">
        <f t="shared" si="7"/>
        <v>0.86917562724014341</v>
      </c>
      <c r="X123" s="64"/>
      <c r="Y123" s="65"/>
      <c r="Z123" s="64"/>
      <c r="AA123" s="65"/>
      <c r="AB123" s="64"/>
      <c r="AC123" s="65"/>
      <c r="AD123" s="64"/>
      <c r="AE123" s="65"/>
      <c r="AF123" s="64"/>
      <c r="AG123" s="65"/>
      <c r="AH123" s="64"/>
      <c r="AI123" s="65"/>
      <c r="AJ123" s="64"/>
      <c r="AK123" s="65"/>
      <c r="AL123" s="64"/>
      <c r="AM123" s="65"/>
      <c r="AN123" s="64"/>
      <c r="AO123" s="65"/>
      <c r="AP123" s="64"/>
      <c r="AQ123" s="65"/>
      <c r="AR123" s="64"/>
      <c r="AS123" s="65"/>
      <c r="AT123" s="64"/>
      <c r="AU123" s="65"/>
      <c r="AV123" s="64"/>
      <c r="AW123" s="65"/>
      <c r="AX123" s="64"/>
      <c r="AY123" s="65"/>
      <c r="AZ123" s="64"/>
      <c r="BA123" s="65"/>
      <c r="BB123" s="64"/>
      <c r="BC123" s="65"/>
      <c r="BD123" s="64"/>
      <c r="BE123" s="65"/>
      <c r="BF123" s="64"/>
      <c r="BG123" s="65"/>
      <c r="BH123" s="64"/>
      <c r="BI123" s="65"/>
      <c r="BJ123" s="64"/>
      <c r="BK123" s="65"/>
      <c r="BL123" s="64"/>
      <c r="BM123" s="65"/>
      <c r="BN123" s="64"/>
      <c r="BO123" s="65"/>
      <c r="BP123" s="64"/>
      <c r="BQ123" s="65"/>
      <c r="BR123" s="64"/>
      <c r="BS123" s="65"/>
      <c r="BT123" s="64"/>
      <c r="BU123" s="65"/>
      <c r="BV123" s="64"/>
      <c r="BW123" s="65"/>
      <c r="BX123" s="64"/>
      <c r="BY123" s="65"/>
      <c r="BZ123" s="64"/>
      <c r="CA123" s="65"/>
      <c r="CB123" s="64"/>
      <c r="CC123" s="65"/>
      <c r="CD123" s="64"/>
      <c r="CE123" s="65"/>
      <c r="CF123" s="64"/>
      <c r="CG123" s="65"/>
      <c r="CH123" s="64"/>
      <c r="CI123" s="65"/>
      <c r="CJ123" s="64"/>
      <c r="CK123" s="65"/>
      <c r="CL123" s="64"/>
      <c r="CM123" s="65"/>
      <c r="CN123" s="64"/>
      <c r="CO123" s="65"/>
      <c r="CP123" s="64"/>
      <c r="CQ123" s="65"/>
      <c r="CR123" s="64"/>
      <c r="CS123" s="65"/>
      <c r="CT123" s="64"/>
      <c r="CU123" s="65"/>
      <c r="CV123" s="64"/>
      <c r="CW123" s="65"/>
      <c r="CX123" s="64"/>
      <c r="CY123" s="65"/>
      <c r="CZ123" s="64"/>
      <c r="DA123" s="65"/>
      <c r="DB123" s="64"/>
      <c r="DC123" s="65"/>
      <c r="DD123" s="64"/>
      <c r="DE123" s="65"/>
      <c r="DF123" s="64"/>
      <c r="DG123" s="65"/>
      <c r="DH123" s="64"/>
      <c r="DI123" s="65"/>
      <c r="DJ123" s="64"/>
      <c r="DK123" s="65"/>
      <c r="DL123" s="64"/>
      <c r="DM123" s="65"/>
      <c r="DN123" s="64"/>
      <c r="DO123" s="65"/>
      <c r="DP123" s="64"/>
      <c r="DQ123" s="65"/>
      <c r="DR123" s="64"/>
      <c r="DS123" s="65"/>
      <c r="DT123" s="64"/>
      <c r="DU123" s="65"/>
      <c r="DV123" s="64"/>
      <c r="DW123" s="65"/>
      <c r="DX123" s="64"/>
      <c r="DY123" s="65"/>
      <c r="DZ123" s="64"/>
      <c r="EA123" s="65"/>
      <c r="EB123" s="64"/>
      <c r="EC123" s="65"/>
      <c r="ED123" s="64"/>
      <c r="EE123" s="65"/>
      <c r="EF123" s="64"/>
      <c r="EG123" s="65"/>
      <c r="EH123" s="64"/>
      <c r="EI123" s="65"/>
    </row>
    <row r="124" spans="4:139" x14ac:dyDescent="0.25">
      <c r="D124" s="24"/>
      <c r="E124" s="24"/>
      <c r="F124" s="27"/>
      <c r="G124" s="27"/>
      <c r="K124" s="38">
        <f t="shared" si="8"/>
        <v>111</v>
      </c>
      <c r="L124" s="29">
        <v>70000</v>
      </c>
      <c r="M124" s="261">
        <f t="shared" si="9"/>
        <v>1</v>
      </c>
      <c r="N124" s="29">
        <v>70000</v>
      </c>
      <c r="O124" s="261">
        <f t="shared" si="10"/>
        <v>0.82558139534883723</v>
      </c>
      <c r="P124" s="29">
        <v>70000</v>
      </c>
      <c r="Q124" s="261">
        <f t="shared" si="11"/>
        <v>0.82558139534883723</v>
      </c>
      <c r="R124" s="29">
        <v>70000</v>
      </c>
      <c r="S124" s="261">
        <v>0.87364090508374959</v>
      </c>
      <c r="T124" s="29">
        <v>70000</v>
      </c>
      <c r="U124" s="261">
        <v>0.87364090508374959</v>
      </c>
      <c r="V124" s="29">
        <v>70000</v>
      </c>
      <c r="W124" s="261">
        <f t="shared" si="7"/>
        <v>0.86917562724014341</v>
      </c>
      <c r="X124" s="64"/>
      <c r="Y124" s="65"/>
      <c r="Z124" s="64"/>
      <c r="AA124" s="65"/>
      <c r="AB124" s="64"/>
      <c r="AC124" s="65"/>
      <c r="AD124" s="64"/>
      <c r="AE124" s="65"/>
      <c r="AF124" s="64"/>
      <c r="AG124" s="65"/>
      <c r="AH124" s="64"/>
      <c r="AI124" s="65"/>
      <c r="AJ124" s="64"/>
      <c r="AK124" s="65"/>
      <c r="AL124" s="64"/>
      <c r="AM124" s="65"/>
      <c r="AN124" s="64"/>
      <c r="AO124" s="65"/>
      <c r="AP124" s="64"/>
      <c r="AQ124" s="65"/>
      <c r="AR124" s="64"/>
      <c r="AS124" s="65"/>
      <c r="AT124" s="64"/>
      <c r="AU124" s="65"/>
      <c r="AV124" s="64"/>
      <c r="AW124" s="65"/>
      <c r="AX124" s="64"/>
      <c r="AY124" s="65"/>
      <c r="AZ124" s="64"/>
      <c r="BA124" s="65"/>
      <c r="BB124" s="64"/>
      <c r="BC124" s="65"/>
      <c r="BD124" s="64"/>
      <c r="BE124" s="65"/>
      <c r="BF124" s="64"/>
      <c r="BG124" s="65"/>
      <c r="BH124" s="64"/>
      <c r="BI124" s="65"/>
      <c r="BJ124" s="64"/>
      <c r="BK124" s="65"/>
      <c r="BL124" s="64"/>
      <c r="BM124" s="65"/>
      <c r="BN124" s="64"/>
      <c r="BO124" s="65"/>
      <c r="BP124" s="64"/>
      <c r="BQ124" s="65"/>
      <c r="BR124" s="64"/>
      <c r="BS124" s="65"/>
      <c r="BT124" s="64"/>
      <c r="BU124" s="65"/>
      <c r="BV124" s="64"/>
      <c r="BW124" s="65"/>
      <c r="BX124" s="64"/>
      <c r="BY124" s="65"/>
      <c r="BZ124" s="64"/>
      <c r="CA124" s="65"/>
      <c r="CB124" s="64"/>
      <c r="CC124" s="65"/>
      <c r="CD124" s="64"/>
      <c r="CE124" s="65"/>
      <c r="CF124" s="64"/>
      <c r="CG124" s="65"/>
      <c r="CH124" s="64"/>
      <c r="CI124" s="65"/>
      <c r="CJ124" s="64"/>
      <c r="CK124" s="65"/>
      <c r="CL124" s="64"/>
      <c r="CM124" s="65"/>
      <c r="CN124" s="64"/>
      <c r="CO124" s="65"/>
      <c r="CP124" s="64"/>
      <c r="CQ124" s="65"/>
      <c r="CR124" s="64"/>
      <c r="CS124" s="65"/>
      <c r="CT124" s="64"/>
      <c r="CU124" s="65"/>
      <c r="CV124" s="64"/>
      <c r="CW124" s="65"/>
      <c r="CX124" s="64"/>
      <c r="CY124" s="65"/>
      <c r="CZ124" s="64"/>
      <c r="DA124" s="65"/>
      <c r="DB124" s="64"/>
      <c r="DC124" s="65"/>
      <c r="DD124" s="64"/>
      <c r="DE124" s="65"/>
      <c r="DF124" s="64"/>
      <c r="DG124" s="65"/>
      <c r="DH124" s="64"/>
      <c r="DI124" s="65"/>
      <c r="DJ124" s="64"/>
      <c r="DK124" s="65"/>
      <c r="DL124" s="64"/>
      <c r="DM124" s="65"/>
      <c r="DN124" s="64"/>
      <c r="DO124" s="65"/>
      <c r="DP124" s="64"/>
      <c r="DQ124" s="65"/>
      <c r="DR124" s="64"/>
      <c r="DS124" s="65"/>
      <c r="DT124" s="64"/>
      <c r="DU124" s="65"/>
      <c r="DV124" s="64"/>
      <c r="DW124" s="65"/>
      <c r="DX124" s="64"/>
      <c r="DY124" s="65"/>
      <c r="DZ124" s="64"/>
      <c r="EA124" s="65"/>
      <c r="EB124" s="64"/>
      <c r="EC124" s="65"/>
      <c r="ED124" s="64"/>
      <c r="EE124" s="65"/>
      <c r="EF124" s="64"/>
      <c r="EG124" s="65"/>
      <c r="EH124" s="64"/>
      <c r="EI124" s="65"/>
    </row>
    <row r="125" spans="4:139" x14ac:dyDescent="0.25">
      <c r="D125" s="24"/>
      <c r="E125" s="24"/>
      <c r="F125" s="27"/>
      <c r="G125" s="27"/>
      <c r="K125" s="38">
        <f t="shared" si="8"/>
        <v>112</v>
      </c>
      <c r="L125" s="29">
        <v>71000</v>
      </c>
      <c r="M125" s="261">
        <f t="shared" si="9"/>
        <v>1</v>
      </c>
      <c r="N125" s="29">
        <v>71000</v>
      </c>
      <c r="O125" s="261">
        <f t="shared" si="10"/>
        <v>0.82558139534883723</v>
      </c>
      <c r="P125" s="29">
        <v>71000</v>
      </c>
      <c r="Q125" s="261">
        <f t="shared" si="11"/>
        <v>0.82558139534883723</v>
      </c>
      <c r="R125" s="29">
        <v>71000</v>
      </c>
      <c r="S125" s="261">
        <v>0.8677637378783426</v>
      </c>
      <c r="T125" s="29">
        <v>71000</v>
      </c>
      <c r="U125" s="261">
        <v>0.8677637378783426</v>
      </c>
      <c r="V125" s="29">
        <v>71000</v>
      </c>
      <c r="W125" s="261">
        <f t="shared" si="7"/>
        <v>0.86917562724014341</v>
      </c>
      <c r="X125" s="64"/>
      <c r="Y125" s="65"/>
      <c r="Z125" s="64"/>
      <c r="AA125" s="65"/>
      <c r="AB125" s="64"/>
      <c r="AC125" s="65"/>
      <c r="AD125" s="64"/>
      <c r="AE125" s="65"/>
      <c r="AF125" s="64"/>
      <c r="AG125" s="65"/>
      <c r="AH125" s="64"/>
      <c r="AI125" s="65"/>
      <c r="AJ125" s="64"/>
      <c r="AK125" s="65"/>
      <c r="AL125" s="64"/>
      <c r="AM125" s="65"/>
      <c r="AN125" s="64"/>
      <c r="AO125" s="65"/>
      <c r="AP125" s="64"/>
      <c r="AQ125" s="65"/>
      <c r="AR125" s="64"/>
      <c r="AS125" s="65"/>
      <c r="AT125" s="64"/>
      <c r="AU125" s="65"/>
      <c r="AV125" s="64"/>
      <c r="AW125" s="65"/>
      <c r="AX125" s="64"/>
      <c r="AY125" s="65"/>
      <c r="AZ125" s="64"/>
      <c r="BA125" s="65"/>
      <c r="BB125" s="64"/>
      <c r="BC125" s="65"/>
      <c r="BD125" s="64"/>
      <c r="BE125" s="65"/>
      <c r="BF125" s="64"/>
      <c r="BG125" s="65"/>
      <c r="BH125" s="64"/>
      <c r="BI125" s="65"/>
      <c r="BJ125" s="64"/>
      <c r="BK125" s="65"/>
      <c r="BL125" s="64"/>
      <c r="BM125" s="65"/>
      <c r="BN125" s="64"/>
      <c r="BO125" s="65"/>
      <c r="BP125" s="64"/>
      <c r="BQ125" s="65"/>
      <c r="BR125" s="64"/>
      <c r="BS125" s="65"/>
      <c r="BT125" s="64"/>
      <c r="BU125" s="65"/>
      <c r="BV125" s="64"/>
      <c r="BW125" s="65"/>
      <c r="BX125" s="64"/>
      <c r="BY125" s="65"/>
      <c r="BZ125" s="64"/>
      <c r="CA125" s="65"/>
      <c r="CB125" s="64"/>
      <c r="CC125" s="65"/>
      <c r="CD125" s="64"/>
      <c r="CE125" s="65"/>
      <c r="CF125" s="64"/>
      <c r="CG125" s="65"/>
      <c r="CH125" s="64"/>
      <c r="CI125" s="65"/>
      <c r="CJ125" s="64"/>
      <c r="CK125" s="65"/>
      <c r="CL125" s="64"/>
      <c r="CM125" s="65"/>
      <c r="CN125" s="64"/>
      <c r="CO125" s="65"/>
      <c r="CP125" s="64"/>
      <c r="CQ125" s="65"/>
      <c r="CR125" s="64"/>
      <c r="CS125" s="65"/>
      <c r="CT125" s="64"/>
      <c r="CU125" s="65"/>
      <c r="CV125" s="64"/>
      <c r="CW125" s="65"/>
      <c r="CX125" s="64"/>
      <c r="CY125" s="65"/>
      <c r="CZ125" s="64"/>
      <c r="DA125" s="65"/>
      <c r="DB125" s="64"/>
      <c r="DC125" s="65"/>
      <c r="DD125" s="64"/>
      <c r="DE125" s="65"/>
      <c r="DF125" s="64"/>
      <c r="DG125" s="65"/>
      <c r="DH125" s="64"/>
      <c r="DI125" s="65"/>
      <c r="DJ125" s="64"/>
      <c r="DK125" s="65"/>
      <c r="DL125" s="64"/>
      <c r="DM125" s="65"/>
      <c r="DN125" s="64"/>
      <c r="DO125" s="65"/>
      <c r="DP125" s="64"/>
      <c r="DQ125" s="65"/>
      <c r="DR125" s="64"/>
      <c r="DS125" s="65"/>
      <c r="DT125" s="64"/>
      <c r="DU125" s="65"/>
      <c r="DV125" s="64"/>
      <c r="DW125" s="65"/>
      <c r="DX125" s="64"/>
      <c r="DY125" s="65"/>
      <c r="DZ125" s="64"/>
      <c r="EA125" s="65"/>
      <c r="EB125" s="64"/>
      <c r="EC125" s="65"/>
      <c r="ED125" s="64"/>
      <c r="EE125" s="65"/>
      <c r="EF125" s="64"/>
      <c r="EG125" s="65"/>
      <c r="EH125" s="64"/>
      <c r="EI125" s="65"/>
    </row>
    <row r="126" spans="4:139" x14ac:dyDescent="0.25">
      <c r="D126" s="24"/>
      <c r="E126" s="24"/>
      <c r="F126" s="27"/>
      <c r="G126" s="27"/>
      <c r="K126" s="38">
        <f t="shared" si="8"/>
        <v>113</v>
      </c>
      <c r="L126" s="29">
        <v>72000</v>
      </c>
      <c r="M126" s="261">
        <f t="shared" si="9"/>
        <v>1</v>
      </c>
      <c r="N126" s="29">
        <v>72000</v>
      </c>
      <c r="O126" s="261">
        <f t="shared" si="10"/>
        <v>0.82558139534883723</v>
      </c>
      <c r="P126" s="29">
        <v>72000</v>
      </c>
      <c r="Q126" s="261">
        <f t="shared" si="11"/>
        <v>0.82558139534883723</v>
      </c>
      <c r="R126" s="29">
        <v>72000</v>
      </c>
      <c r="S126" s="261">
        <v>0.86188657067293561</v>
      </c>
      <c r="T126" s="29">
        <v>72000</v>
      </c>
      <c r="U126" s="261">
        <v>0.86188657067293561</v>
      </c>
      <c r="V126" s="29">
        <v>72000</v>
      </c>
      <c r="W126" s="261">
        <f t="shared" si="7"/>
        <v>0.86917562724014341</v>
      </c>
      <c r="X126" s="64"/>
      <c r="Y126" s="65"/>
      <c r="Z126" s="64"/>
      <c r="AA126" s="65"/>
      <c r="AB126" s="64"/>
      <c r="AC126" s="65"/>
      <c r="AD126" s="64"/>
      <c r="AE126" s="65"/>
      <c r="AF126" s="64"/>
      <c r="AG126" s="65"/>
      <c r="AH126" s="64"/>
      <c r="AI126" s="65"/>
      <c r="AJ126" s="64"/>
      <c r="AK126" s="65"/>
      <c r="AL126" s="64"/>
      <c r="AM126" s="65"/>
      <c r="AN126" s="64"/>
      <c r="AO126" s="65"/>
      <c r="AP126" s="64"/>
      <c r="AQ126" s="65"/>
      <c r="AR126" s="64"/>
      <c r="AS126" s="65"/>
      <c r="AT126" s="64"/>
      <c r="AU126" s="65"/>
      <c r="AV126" s="64"/>
      <c r="AW126" s="65"/>
      <c r="AX126" s="64"/>
      <c r="AY126" s="65"/>
      <c r="AZ126" s="64"/>
      <c r="BA126" s="65"/>
      <c r="BB126" s="64"/>
      <c r="BC126" s="65"/>
      <c r="BD126" s="64"/>
      <c r="BE126" s="65"/>
      <c r="BF126" s="64"/>
      <c r="BG126" s="65"/>
      <c r="BH126" s="64"/>
      <c r="BI126" s="65"/>
      <c r="BJ126" s="64"/>
      <c r="BK126" s="65"/>
      <c r="BL126" s="64"/>
      <c r="BM126" s="65"/>
      <c r="BN126" s="64"/>
      <c r="BO126" s="65"/>
      <c r="BP126" s="64"/>
      <c r="BQ126" s="65"/>
      <c r="BR126" s="64"/>
      <c r="BS126" s="65"/>
      <c r="BT126" s="64"/>
      <c r="BU126" s="65"/>
      <c r="BV126" s="64"/>
      <c r="BW126" s="65"/>
      <c r="BX126" s="64"/>
      <c r="BY126" s="65"/>
      <c r="BZ126" s="64"/>
      <c r="CA126" s="65"/>
      <c r="CB126" s="64"/>
      <c r="CC126" s="65"/>
      <c r="CD126" s="64"/>
      <c r="CE126" s="65"/>
      <c r="CF126" s="64"/>
      <c r="CG126" s="65"/>
      <c r="CH126" s="64"/>
      <c r="CI126" s="65"/>
      <c r="CJ126" s="64"/>
      <c r="CK126" s="65"/>
      <c r="CL126" s="64"/>
      <c r="CM126" s="65"/>
      <c r="CN126" s="64"/>
      <c r="CO126" s="65"/>
      <c r="CP126" s="64"/>
      <c r="CQ126" s="65"/>
      <c r="CR126" s="64"/>
      <c r="CS126" s="65"/>
      <c r="CT126" s="64"/>
      <c r="CU126" s="65"/>
      <c r="CV126" s="64"/>
      <c r="CW126" s="65"/>
      <c r="CX126" s="64"/>
      <c r="CY126" s="65"/>
      <c r="CZ126" s="64"/>
      <c r="DA126" s="65"/>
      <c r="DB126" s="64"/>
      <c r="DC126" s="65"/>
      <c r="DD126" s="64"/>
      <c r="DE126" s="65"/>
      <c r="DF126" s="64"/>
      <c r="DG126" s="65"/>
      <c r="DH126" s="64"/>
      <c r="DI126" s="65"/>
      <c r="DJ126" s="64"/>
      <c r="DK126" s="65"/>
      <c r="DL126" s="64"/>
      <c r="DM126" s="65"/>
      <c r="DN126" s="64"/>
      <c r="DO126" s="65"/>
      <c r="DP126" s="64"/>
      <c r="DQ126" s="65"/>
      <c r="DR126" s="64"/>
      <c r="DS126" s="65"/>
      <c r="DT126" s="64"/>
      <c r="DU126" s="65"/>
      <c r="DV126" s="64"/>
      <c r="DW126" s="65"/>
      <c r="DX126" s="64"/>
      <c r="DY126" s="65"/>
      <c r="DZ126" s="64"/>
      <c r="EA126" s="65"/>
      <c r="EB126" s="64"/>
      <c r="EC126" s="65"/>
      <c r="ED126" s="64"/>
      <c r="EE126" s="65"/>
      <c r="EF126" s="64"/>
      <c r="EG126" s="65"/>
      <c r="EH126" s="64"/>
      <c r="EI126" s="65"/>
    </row>
    <row r="127" spans="4:139" x14ac:dyDescent="0.25">
      <c r="D127" s="24"/>
      <c r="E127" s="24"/>
      <c r="F127" s="27"/>
      <c r="G127" s="27"/>
      <c r="K127" s="38">
        <f t="shared" si="8"/>
        <v>114</v>
      </c>
      <c r="L127" s="29">
        <v>73000</v>
      </c>
      <c r="M127" s="261">
        <f t="shared" si="9"/>
        <v>1</v>
      </c>
      <c r="N127" s="29">
        <v>73000</v>
      </c>
      <c r="O127" s="261">
        <f t="shared" si="10"/>
        <v>0.82558139534883723</v>
      </c>
      <c r="P127" s="29">
        <v>73000</v>
      </c>
      <c r="Q127" s="261">
        <f t="shared" si="11"/>
        <v>0.82558139534883723</v>
      </c>
      <c r="R127" s="29">
        <v>73000</v>
      </c>
      <c r="S127" s="261">
        <v>0.85600940346752863</v>
      </c>
      <c r="T127" s="29">
        <v>73000</v>
      </c>
      <c r="U127" s="261">
        <v>0.85600940346752863</v>
      </c>
      <c r="V127" s="29">
        <v>73000</v>
      </c>
      <c r="W127" s="261">
        <f t="shared" si="7"/>
        <v>0.86917562724014341</v>
      </c>
      <c r="X127" s="64"/>
      <c r="Y127" s="65"/>
      <c r="Z127" s="64"/>
      <c r="AA127" s="65"/>
      <c r="AB127" s="64"/>
      <c r="AC127" s="65"/>
      <c r="AD127" s="64"/>
      <c r="AE127" s="65"/>
      <c r="AF127" s="64"/>
      <c r="AG127" s="65"/>
      <c r="AH127" s="64"/>
      <c r="AI127" s="65"/>
      <c r="AJ127" s="64"/>
      <c r="AK127" s="65"/>
      <c r="AL127" s="64"/>
      <c r="AM127" s="65"/>
      <c r="AN127" s="64"/>
      <c r="AO127" s="65"/>
      <c r="AP127" s="64"/>
      <c r="AQ127" s="65"/>
      <c r="AR127" s="64"/>
      <c r="AS127" s="65"/>
      <c r="AT127" s="64"/>
      <c r="AU127" s="65"/>
      <c r="AV127" s="64"/>
      <c r="AW127" s="65"/>
      <c r="AX127" s="64"/>
      <c r="AY127" s="65"/>
      <c r="AZ127" s="64"/>
      <c r="BA127" s="65"/>
      <c r="BB127" s="64"/>
      <c r="BC127" s="65"/>
      <c r="BD127" s="64"/>
      <c r="BE127" s="65"/>
      <c r="BF127" s="64"/>
      <c r="BG127" s="65"/>
      <c r="BH127" s="64"/>
      <c r="BI127" s="65"/>
      <c r="BJ127" s="64"/>
      <c r="BK127" s="65"/>
      <c r="BL127" s="64"/>
      <c r="BM127" s="65"/>
      <c r="BN127" s="64"/>
      <c r="BO127" s="65"/>
      <c r="BP127" s="64"/>
      <c r="BQ127" s="65"/>
      <c r="BR127" s="64"/>
      <c r="BS127" s="65"/>
      <c r="BT127" s="64"/>
      <c r="BU127" s="65"/>
      <c r="BV127" s="64"/>
      <c r="BW127" s="65"/>
      <c r="BX127" s="64"/>
      <c r="BY127" s="65"/>
      <c r="BZ127" s="64"/>
      <c r="CA127" s="65"/>
      <c r="CB127" s="64"/>
      <c r="CC127" s="65"/>
      <c r="CD127" s="64"/>
      <c r="CE127" s="65"/>
      <c r="CF127" s="64"/>
      <c r="CG127" s="65"/>
      <c r="CH127" s="64"/>
      <c r="CI127" s="65"/>
      <c r="CJ127" s="64"/>
      <c r="CK127" s="65"/>
      <c r="CL127" s="64"/>
      <c r="CM127" s="65"/>
      <c r="CN127" s="64"/>
      <c r="CO127" s="65"/>
      <c r="CP127" s="64"/>
      <c r="CQ127" s="65"/>
      <c r="CR127" s="64"/>
      <c r="CS127" s="65"/>
      <c r="CT127" s="64"/>
      <c r="CU127" s="65"/>
      <c r="CV127" s="64"/>
      <c r="CW127" s="65"/>
      <c r="CX127" s="64"/>
      <c r="CY127" s="65"/>
      <c r="CZ127" s="64"/>
      <c r="DA127" s="65"/>
      <c r="DB127" s="64"/>
      <c r="DC127" s="65"/>
      <c r="DD127" s="64"/>
      <c r="DE127" s="65"/>
      <c r="DF127" s="64"/>
      <c r="DG127" s="65"/>
      <c r="DH127" s="64"/>
      <c r="DI127" s="65"/>
      <c r="DJ127" s="64"/>
      <c r="DK127" s="65"/>
      <c r="DL127" s="64"/>
      <c r="DM127" s="65"/>
      <c r="DN127" s="64"/>
      <c r="DO127" s="65"/>
      <c r="DP127" s="64"/>
      <c r="DQ127" s="65"/>
      <c r="DR127" s="64"/>
      <c r="DS127" s="65"/>
      <c r="DT127" s="64"/>
      <c r="DU127" s="65"/>
      <c r="DV127" s="64"/>
      <c r="DW127" s="65"/>
      <c r="DX127" s="64"/>
      <c r="DY127" s="65"/>
      <c r="DZ127" s="64"/>
      <c r="EA127" s="65"/>
      <c r="EB127" s="64"/>
      <c r="EC127" s="65"/>
      <c r="ED127" s="64"/>
      <c r="EE127" s="65"/>
      <c r="EF127" s="64"/>
      <c r="EG127" s="65"/>
      <c r="EH127" s="64"/>
      <c r="EI127" s="65"/>
    </row>
    <row r="128" spans="4:139" x14ac:dyDescent="0.25">
      <c r="D128" s="24"/>
      <c r="E128" s="24"/>
      <c r="F128" s="27"/>
      <c r="G128" s="27"/>
      <c r="K128" s="38">
        <f t="shared" si="8"/>
        <v>115</v>
      </c>
      <c r="L128" s="29">
        <v>74000</v>
      </c>
      <c r="M128" s="261">
        <f t="shared" si="9"/>
        <v>1</v>
      </c>
      <c r="N128" s="29">
        <v>74000</v>
      </c>
      <c r="O128" s="261">
        <f t="shared" si="10"/>
        <v>0.82558139534883723</v>
      </c>
      <c r="P128" s="29">
        <v>74000</v>
      </c>
      <c r="Q128" s="261">
        <f t="shared" si="11"/>
        <v>0.82558139534883723</v>
      </c>
      <c r="R128" s="29">
        <v>74000</v>
      </c>
      <c r="S128" s="261">
        <v>0.85013223626212164</v>
      </c>
      <c r="T128" s="29">
        <v>74000</v>
      </c>
      <c r="U128" s="261">
        <v>0.85013223626212164</v>
      </c>
      <c r="V128" s="29">
        <v>74000</v>
      </c>
      <c r="W128" s="261">
        <f t="shared" si="7"/>
        <v>0.86917562724014341</v>
      </c>
      <c r="X128" s="64"/>
      <c r="Y128" s="65"/>
      <c r="Z128" s="64"/>
      <c r="AA128" s="65"/>
      <c r="AB128" s="64"/>
      <c r="AC128" s="65"/>
      <c r="AD128" s="64"/>
      <c r="AE128" s="65"/>
      <c r="AF128" s="64"/>
      <c r="AG128" s="65"/>
      <c r="AH128" s="64"/>
      <c r="AI128" s="65"/>
      <c r="AJ128" s="64"/>
      <c r="AK128" s="65"/>
      <c r="AL128" s="64"/>
      <c r="AM128" s="65"/>
      <c r="AN128" s="64"/>
      <c r="AO128" s="65"/>
      <c r="AP128" s="64"/>
      <c r="AQ128" s="65"/>
      <c r="AR128" s="64"/>
      <c r="AS128" s="65"/>
      <c r="AT128" s="64"/>
      <c r="AU128" s="65"/>
      <c r="AV128" s="64"/>
      <c r="AW128" s="65"/>
      <c r="AX128" s="64"/>
      <c r="AY128" s="65"/>
      <c r="AZ128" s="64"/>
      <c r="BA128" s="65"/>
      <c r="BB128" s="64"/>
      <c r="BC128" s="65"/>
      <c r="BD128" s="64"/>
      <c r="BE128" s="65"/>
      <c r="BF128" s="64"/>
      <c r="BG128" s="65"/>
      <c r="BH128" s="64"/>
      <c r="BI128" s="65"/>
      <c r="BJ128" s="64"/>
      <c r="BK128" s="65"/>
      <c r="BL128" s="64"/>
      <c r="BM128" s="65"/>
      <c r="BN128" s="64"/>
      <c r="BO128" s="65"/>
      <c r="BP128" s="64"/>
      <c r="BQ128" s="65"/>
      <c r="BR128" s="64"/>
      <c r="BS128" s="65"/>
      <c r="BT128" s="64"/>
      <c r="BU128" s="65"/>
      <c r="BV128" s="64"/>
      <c r="BW128" s="65"/>
      <c r="BX128" s="64"/>
      <c r="BY128" s="65"/>
      <c r="BZ128" s="64"/>
      <c r="CA128" s="65"/>
      <c r="CB128" s="64"/>
      <c r="CC128" s="65"/>
      <c r="CD128" s="64"/>
      <c r="CE128" s="65"/>
      <c r="CF128" s="64"/>
      <c r="CG128" s="65"/>
      <c r="CH128" s="64"/>
      <c r="CI128" s="65"/>
      <c r="CJ128" s="64"/>
      <c r="CK128" s="65"/>
      <c r="CL128" s="64"/>
      <c r="CM128" s="65"/>
      <c r="CN128" s="64"/>
      <c r="CO128" s="65"/>
      <c r="CP128" s="64"/>
      <c r="CQ128" s="65"/>
      <c r="CR128" s="64"/>
      <c r="CS128" s="65"/>
      <c r="CT128" s="64"/>
      <c r="CU128" s="65"/>
      <c r="CV128" s="64"/>
      <c r="CW128" s="65"/>
      <c r="CX128" s="64"/>
      <c r="CY128" s="65"/>
      <c r="CZ128" s="64"/>
      <c r="DA128" s="65"/>
      <c r="DB128" s="64"/>
      <c r="DC128" s="65"/>
      <c r="DD128" s="64"/>
      <c r="DE128" s="65"/>
      <c r="DF128" s="64"/>
      <c r="DG128" s="65"/>
      <c r="DH128" s="64"/>
      <c r="DI128" s="65"/>
      <c r="DJ128" s="64"/>
      <c r="DK128" s="65"/>
      <c r="DL128" s="64"/>
      <c r="DM128" s="65"/>
      <c r="DN128" s="64"/>
      <c r="DO128" s="65"/>
      <c r="DP128" s="64"/>
      <c r="DQ128" s="65"/>
      <c r="DR128" s="64"/>
      <c r="DS128" s="65"/>
      <c r="DT128" s="64"/>
      <c r="DU128" s="65"/>
      <c r="DV128" s="64"/>
      <c r="DW128" s="65"/>
      <c r="DX128" s="64"/>
      <c r="DY128" s="65"/>
      <c r="DZ128" s="64"/>
      <c r="EA128" s="65"/>
      <c r="EB128" s="64"/>
      <c r="EC128" s="65"/>
      <c r="ED128" s="64"/>
      <c r="EE128" s="65"/>
      <c r="EF128" s="64"/>
      <c r="EG128" s="65"/>
      <c r="EH128" s="64"/>
      <c r="EI128" s="65"/>
    </row>
    <row r="129" spans="4:139" x14ac:dyDescent="0.25">
      <c r="D129" s="24"/>
      <c r="E129" s="24"/>
      <c r="F129" s="27"/>
      <c r="G129" s="27"/>
      <c r="K129" s="38">
        <f t="shared" si="8"/>
        <v>116</v>
      </c>
      <c r="L129" s="29">
        <v>75000</v>
      </c>
      <c r="M129" s="261">
        <f t="shared" si="9"/>
        <v>1</v>
      </c>
      <c r="N129" s="29">
        <v>75000</v>
      </c>
      <c r="O129" s="261">
        <f t="shared" si="10"/>
        <v>0.82558139534883723</v>
      </c>
      <c r="P129" s="29">
        <v>75000</v>
      </c>
      <c r="Q129" s="261">
        <f t="shared" si="11"/>
        <v>0.82558139534883723</v>
      </c>
      <c r="R129" s="29">
        <v>75000</v>
      </c>
      <c r="S129" s="261">
        <v>0.84396121069644425</v>
      </c>
      <c r="T129" s="29">
        <v>75000</v>
      </c>
      <c r="U129" s="261">
        <v>0.84396121069644425</v>
      </c>
      <c r="V129" s="29">
        <v>75000</v>
      </c>
      <c r="W129" s="261">
        <f t="shared" si="7"/>
        <v>0.86917562724014341</v>
      </c>
      <c r="X129" s="64"/>
      <c r="Y129" s="65"/>
      <c r="Z129" s="64"/>
      <c r="AA129" s="65"/>
      <c r="AB129" s="64"/>
      <c r="AC129" s="65"/>
      <c r="AD129" s="64"/>
      <c r="AE129" s="65"/>
      <c r="AF129" s="64"/>
      <c r="AG129" s="65"/>
      <c r="AH129" s="64"/>
      <c r="AI129" s="65"/>
      <c r="AJ129" s="64"/>
      <c r="AK129" s="65"/>
      <c r="AL129" s="64"/>
      <c r="AM129" s="65"/>
      <c r="AN129" s="64"/>
      <c r="AO129" s="65"/>
      <c r="AP129" s="64"/>
      <c r="AQ129" s="65"/>
      <c r="AR129" s="64"/>
      <c r="AS129" s="65"/>
      <c r="AT129" s="64"/>
      <c r="AU129" s="65"/>
      <c r="AV129" s="64"/>
      <c r="AW129" s="65"/>
      <c r="AX129" s="64"/>
      <c r="AY129" s="65"/>
      <c r="AZ129" s="64"/>
      <c r="BA129" s="65"/>
      <c r="BB129" s="64"/>
      <c r="BC129" s="65"/>
      <c r="BD129" s="64"/>
      <c r="BE129" s="65"/>
      <c r="BF129" s="64"/>
      <c r="BG129" s="65"/>
      <c r="BH129" s="64"/>
      <c r="BI129" s="65"/>
      <c r="BJ129" s="64"/>
      <c r="BK129" s="65"/>
      <c r="BL129" s="64"/>
      <c r="BM129" s="65"/>
      <c r="BN129" s="64"/>
      <c r="BO129" s="65"/>
      <c r="BP129" s="64"/>
      <c r="BQ129" s="65"/>
      <c r="BR129" s="64"/>
      <c r="BS129" s="65"/>
      <c r="BT129" s="64"/>
      <c r="BU129" s="65"/>
      <c r="BV129" s="64"/>
      <c r="BW129" s="65"/>
      <c r="BX129" s="64"/>
      <c r="BY129" s="65"/>
      <c r="BZ129" s="64"/>
      <c r="CA129" s="65"/>
      <c r="CB129" s="64"/>
      <c r="CC129" s="65"/>
      <c r="CD129" s="64"/>
      <c r="CE129" s="65"/>
      <c r="CF129" s="64"/>
      <c r="CG129" s="65"/>
      <c r="CH129" s="64"/>
      <c r="CI129" s="65"/>
      <c r="CJ129" s="64"/>
      <c r="CK129" s="65"/>
      <c r="CL129" s="64"/>
      <c r="CM129" s="65"/>
      <c r="CN129" s="64"/>
      <c r="CO129" s="65"/>
      <c r="CP129" s="64"/>
      <c r="CQ129" s="65"/>
      <c r="CR129" s="64"/>
      <c r="CS129" s="65"/>
      <c r="CT129" s="64"/>
      <c r="CU129" s="65"/>
      <c r="CV129" s="64"/>
      <c r="CW129" s="65"/>
      <c r="CX129" s="64"/>
      <c r="CY129" s="65"/>
      <c r="CZ129" s="64"/>
      <c r="DA129" s="65"/>
      <c r="DB129" s="64"/>
      <c r="DC129" s="65"/>
      <c r="DD129" s="64"/>
      <c r="DE129" s="65"/>
      <c r="DF129" s="64"/>
      <c r="DG129" s="65"/>
      <c r="DH129" s="64"/>
      <c r="DI129" s="65"/>
      <c r="DJ129" s="64"/>
      <c r="DK129" s="65"/>
      <c r="DL129" s="64"/>
      <c r="DM129" s="65"/>
      <c r="DN129" s="64"/>
      <c r="DO129" s="65"/>
      <c r="DP129" s="64"/>
      <c r="DQ129" s="65"/>
      <c r="DR129" s="64"/>
      <c r="DS129" s="65"/>
      <c r="DT129" s="64"/>
      <c r="DU129" s="65"/>
      <c r="DV129" s="64"/>
      <c r="DW129" s="65"/>
      <c r="DX129" s="64"/>
      <c r="DY129" s="65"/>
      <c r="DZ129" s="64"/>
      <c r="EA129" s="65"/>
      <c r="EB129" s="64"/>
      <c r="EC129" s="65"/>
      <c r="ED129" s="64"/>
      <c r="EE129" s="65"/>
      <c r="EF129" s="64"/>
      <c r="EG129" s="65"/>
      <c r="EH129" s="64"/>
      <c r="EI129" s="65"/>
    </row>
    <row r="130" spans="4:139" x14ac:dyDescent="0.25">
      <c r="D130" s="24"/>
      <c r="E130" s="24"/>
      <c r="F130" s="27"/>
      <c r="G130" s="27"/>
      <c r="K130" s="38">
        <f t="shared" si="8"/>
        <v>117</v>
      </c>
      <c r="L130" s="29">
        <v>76000</v>
      </c>
      <c r="M130" s="261">
        <f t="shared" si="9"/>
        <v>1</v>
      </c>
      <c r="N130" s="29">
        <v>76000</v>
      </c>
      <c r="O130" s="261">
        <f t="shared" si="10"/>
        <v>0.82558139534883723</v>
      </c>
      <c r="P130" s="29">
        <v>76000</v>
      </c>
      <c r="Q130" s="261">
        <f t="shared" si="11"/>
        <v>0.82558139534883723</v>
      </c>
      <c r="R130" s="29">
        <v>76000</v>
      </c>
      <c r="S130" s="261">
        <v>0.83808404349103727</v>
      </c>
      <c r="T130" s="29">
        <v>76000</v>
      </c>
      <c r="U130" s="261">
        <v>0.83808404349103727</v>
      </c>
      <c r="V130" s="29">
        <v>76000</v>
      </c>
      <c r="W130" s="261">
        <f t="shared" si="7"/>
        <v>0.86917562724014341</v>
      </c>
      <c r="X130" s="64"/>
      <c r="Y130" s="65"/>
      <c r="Z130" s="64"/>
      <c r="AA130" s="65"/>
      <c r="AB130" s="64"/>
      <c r="AC130" s="65"/>
      <c r="AD130" s="64"/>
      <c r="AE130" s="65"/>
      <c r="AF130" s="64"/>
      <c r="AG130" s="65"/>
      <c r="AH130" s="64"/>
      <c r="AI130" s="65"/>
      <c r="AJ130" s="64"/>
      <c r="AK130" s="65"/>
      <c r="AL130" s="64"/>
      <c r="AM130" s="65"/>
      <c r="AN130" s="64"/>
      <c r="AO130" s="65"/>
      <c r="AP130" s="64"/>
      <c r="AQ130" s="65"/>
      <c r="AR130" s="64"/>
      <c r="AS130" s="65"/>
      <c r="AT130" s="64"/>
      <c r="AU130" s="65"/>
      <c r="AV130" s="64"/>
      <c r="AW130" s="65"/>
      <c r="AX130" s="64"/>
      <c r="AY130" s="65"/>
      <c r="AZ130" s="64"/>
      <c r="BA130" s="65"/>
      <c r="BB130" s="64"/>
      <c r="BC130" s="65"/>
      <c r="BD130" s="64"/>
      <c r="BE130" s="65"/>
      <c r="BF130" s="64"/>
      <c r="BG130" s="65"/>
      <c r="BH130" s="64"/>
      <c r="BI130" s="65"/>
      <c r="BJ130" s="64"/>
      <c r="BK130" s="65"/>
      <c r="BL130" s="64"/>
      <c r="BM130" s="65"/>
      <c r="BN130" s="64"/>
      <c r="BO130" s="65"/>
      <c r="BP130" s="64"/>
      <c r="BQ130" s="65"/>
      <c r="BR130" s="64"/>
      <c r="BS130" s="65"/>
      <c r="BT130" s="64"/>
      <c r="BU130" s="65"/>
      <c r="BV130" s="64"/>
      <c r="BW130" s="65"/>
      <c r="BX130" s="64"/>
      <c r="BY130" s="65"/>
      <c r="BZ130" s="64"/>
      <c r="CA130" s="65"/>
      <c r="CB130" s="64"/>
      <c r="CC130" s="65"/>
      <c r="CD130" s="64"/>
      <c r="CE130" s="65"/>
      <c r="CF130" s="64"/>
      <c r="CG130" s="65"/>
      <c r="CH130" s="64"/>
      <c r="CI130" s="65"/>
      <c r="CJ130" s="64"/>
      <c r="CK130" s="65"/>
      <c r="CL130" s="64"/>
      <c r="CM130" s="65"/>
      <c r="CN130" s="64"/>
      <c r="CO130" s="65"/>
      <c r="CP130" s="64"/>
      <c r="CQ130" s="65"/>
      <c r="CR130" s="64"/>
      <c r="CS130" s="65"/>
      <c r="CT130" s="64"/>
      <c r="CU130" s="65"/>
      <c r="CV130" s="64"/>
      <c r="CW130" s="65"/>
      <c r="CX130" s="64"/>
      <c r="CY130" s="65"/>
      <c r="CZ130" s="64"/>
      <c r="DA130" s="65"/>
      <c r="DB130" s="64"/>
      <c r="DC130" s="65"/>
      <c r="DD130" s="64"/>
      <c r="DE130" s="65"/>
      <c r="DF130" s="64"/>
      <c r="DG130" s="65"/>
      <c r="DH130" s="64"/>
      <c r="DI130" s="65"/>
      <c r="DJ130" s="64"/>
      <c r="DK130" s="65"/>
      <c r="DL130" s="64"/>
      <c r="DM130" s="65"/>
      <c r="DN130" s="64"/>
      <c r="DO130" s="65"/>
      <c r="DP130" s="64"/>
      <c r="DQ130" s="65"/>
      <c r="DR130" s="64"/>
      <c r="DS130" s="65"/>
      <c r="DT130" s="64"/>
      <c r="DU130" s="65"/>
      <c r="DV130" s="64"/>
      <c r="DW130" s="65"/>
      <c r="DX130" s="64"/>
      <c r="DY130" s="65"/>
      <c r="DZ130" s="64"/>
      <c r="EA130" s="65"/>
      <c r="EB130" s="64"/>
      <c r="EC130" s="65"/>
      <c r="ED130" s="64"/>
      <c r="EE130" s="65"/>
      <c r="EF130" s="64"/>
      <c r="EG130" s="65"/>
      <c r="EH130" s="64"/>
      <c r="EI130" s="65"/>
    </row>
    <row r="131" spans="4:139" x14ac:dyDescent="0.25">
      <c r="D131" s="24"/>
      <c r="E131" s="24"/>
      <c r="F131" s="27"/>
      <c r="G131" s="27"/>
      <c r="K131" s="38">
        <f t="shared" si="8"/>
        <v>118</v>
      </c>
      <c r="L131" s="29">
        <v>77000</v>
      </c>
      <c r="M131" s="261">
        <f t="shared" si="9"/>
        <v>1</v>
      </c>
      <c r="N131" s="29">
        <v>77000</v>
      </c>
      <c r="O131" s="261">
        <f t="shared" si="10"/>
        <v>0.82558139534883723</v>
      </c>
      <c r="P131" s="29">
        <v>77000</v>
      </c>
      <c r="Q131" s="261">
        <f t="shared" si="11"/>
        <v>0.82558139534883723</v>
      </c>
      <c r="R131" s="29">
        <v>77000</v>
      </c>
      <c r="S131" s="261">
        <v>0.83191301792535999</v>
      </c>
      <c r="T131" s="29">
        <v>77000</v>
      </c>
      <c r="U131" s="261">
        <v>0.83191301792535999</v>
      </c>
      <c r="V131" s="29">
        <v>77000</v>
      </c>
      <c r="W131" s="261">
        <f t="shared" si="7"/>
        <v>0.86917562724014341</v>
      </c>
      <c r="X131" s="66"/>
      <c r="Y131" s="67"/>
      <c r="Z131" s="66"/>
      <c r="AA131" s="67"/>
      <c r="AB131" s="66"/>
      <c r="AC131" s="67"/>
      <c r="AD131" s="66"/>
      <c r="AE131" s="67"/>
      <c r="AF131" s="66"/>
      <c r="AG131" s="67"/>
      <c r="AH131" s="66"/>
      <c r="AI131" s="67"/>
      <c r="AJ131" s="66"/>
      <c r="AK131" s="67"/>
      <c r="AL131" s="66"/>
      <c r="AM131" s="67"/>
      <c r="AN131" s="66"/>
      <c r="AO131" s="67"/>
      <c r="AP131" s="66"/>
      <c r="AQ131" s="67"/>
      <c r="AR131" s="66"/>
      <c r="AS131" s="67"/>
      <c r="AT131" s="66"/>
      <c r="AU131" s="67"/>
      <c r="AV131" s="66"/>
      <c r="AW131" s="67"/>
      <c r="AX131" s="66"/>
      <c r="AY131" s="67"/>
      <c r="AZ131" s="66"/>
      <c r="BA131" s="67"/>
      <c r="BB131" s="66"/>
      <c r="BC131" s="67"/>
      <c r="BD131" s="66"/>
      <c r="BE131" s="67"/>
      <c r="BF131" s="66"/>
      <c r="BG131" s="67"/>
      <c r="BH131" s="66"/>
      <c r="BI131" s="67"/>
      <c r="BJ131" s="66"/>
      <c r="BK131" s="67"/>
      <c r="BL131" s="66"/>
      <c r="BM131" s="67"/>
      <c r="BN131" s="66"/>
      <c r="BO131" s="67"/>
      <c r="BP131" s="66"/>
      <c r="BQ131" s="67"/>
      <c r="BR131" s="66"/>
      <c r="BS131" s="67"/>
      <c r="BT131" s="66"/>
      <c r="BU131" s="67"/>
      <c r="BV131" s="66"/>
      <c r="BW131" s="67"/>
      <c r="BX131" s="66"/>
      <c r="BY131" s="67"/>
      <c r="BZ131" s="66"/>
      <c r="CA131" s="67"/>
      <c r="CB131" s="66"/>
      <c r="CC131" s="67"/>
      <c r="CD131" s="66"/>
      <c r="CE131" s="67"/>
      <c r="CF131" s="66"/>
      <c r="CG131" s="67"/>
      <c r="CH131" s="66"/>
      <c r="CI131" s="67"/>
      <c r="CJ131" s="66"/>
      <c r="CK131" s="67"/>
      <c r="CL131" s="66"/>
      <c r="CM131" s="67"/>
      <c r="CN131" s="66"/>
      <c r="CO131" s="67"/>
      <c r="CP131" s="66"/>
      <c r="CQ131" s="67"/>
      <c r="CR131" s="66"/>
      <c r="CS131" s="67"/>
      <c r="CT131" s="66"/>
      <c r="CU131" s="67"/>
      <c r="CV131" s="66"/>
      <c r="CW131" s="67"/>
      <c r="CX131" s="66"/>
      <c r="CY131" s="67"/>
      <c r="CZ131" s="66"/>
      <c r="DA131" s="67"/>
      <c r="DB131" s="66"/>
      <c r="DC131" s="67"/>
      <c r="DD131" s="66"/>
      <c r="DE131" s="67"/>
      <c r="DF131" s="66"/>
      <c r="DG131" s="67"/>
      <c r="DH131" s="66"/>
      <c r="DI131" s="67"/>
      <c r="DJ131" s="66"/>
      <c r="DK131" s="67"/>
      <c r="DL131" s="66"/>
      <c r="DM131" s="67"/>
      <c r="DN131" s="66"/>
      <c r="DO131" s="67"/>
      <c r="DP131" s="66"/>
      <c r="DQ131" s="67"/>
      <c r="DR131" s="66"/>
      <c r="DS131" s="67"/>
      <c r="DT131" s="66"/>
      <c r="DU131" s="67"/>
      <c r="DV131" s="66"/>
      <c r="DW131" s="67"/>
      <c r="DX131" s="66"/>
      <c r="DY131" s="67"/>
      <c r="DZ131" s="66"/>
      <c r="EA131" s="67"/>
      <c r="EB131" s="66"/>
      <c r="EC131" s="67"/>
      <c r="ED131" s="66"/>
      <c r="EE131" s="67"/>
      <c r="EF131" s="66"/>
      <c r="EG131" s="67"/>
      <c r="EH131" s="66"/>
      <c r="EI131" s="67"/>
    </row>
    <row r="132" spans="4:139" x14ac:dyDescent="0.25">
      <c r="D132" s="24"/>
      <c r="E132" s="24"/>
      <c r="F132" s="27"/>
      <c r="G132" s="27"/>
      <c r="K132" s="38">
        <f t="shared" si="8"/>
        <v>119</v>
      </c>
      <c r="L132" s="29">
        <v>78000</v>
      </c>
      <c r="M132" s="261">
        <f t="shared" si="9"/>
        <v>1</v>
      </c>
      <c r="N132" s="29">
        <v>78000</v>
      </c>
      <c r="O132" s="261">
        <f t="shared" si="10"/>
        <v>0.82558139534883723</v>
      </c>
      <c r="P132" s="29">
        <v>78000</v>
      </c>
      <c r="Q132" s="261">
        <f t="shared" si="11"/>
        <v>0.82558139534883723</v>
      </c>
      <c r="R132" s="29">
        <v>78000</v>
      </c>
      <c r="S132" s="261">
        <v>0.8257419923596826</v>
      </c>
      <c r="T132" s="29">
        <v>78000</v>
      </c>
      <c r="U132" s="261">
        <v>0.8257419923596826</v>
      </c>
      <c r="V132" s="29">
        <v>78000</v>
      </c>
      <c r="W132" s="261">
        <f t="shared" si="7"/>
        <v>0.86917562724014341</v>
      </c>
      <c r="X132" s="66"/>
      <c r="Y132" s="67"/>
      <c r="Z132" s="66"/>
      <c r="AA132" s="67"/>
      <c r="AB132" s="66"/>
      <c r="AC132" s="67"/>
      <c r="AD132" s="66"/>
      <c r="AE132" s="67"/>
      <c r="AF132" s="66"/>
      <c r="AG132" s="67"/>
      <c r="AH132" s="66"/>
      <c r="AI132" s="67"/>
      <c r="AJ132" s="66"/>
      <c r="AK132" s="67"/>
      <c r="AL132" s="66"/>
      <c r="AM132" s="67"/>
      <c r="AN132" s="66"/>
      <c r="AO132" s="67"/>
      <c r="AP132" s="66"/>
      <c r="AQ132" s="67"/>
      <c r="AR132" s="66"/>
      <c r="AS132" s="67"/>
      <c r="AT132" s="66"/>
      <c r="AU132" s="67"/>
      <c r="AV132" s="66"/>
      <c r="AW132" s="67"/>
      <c r="AX132" s="66"/>
      <c r="AY132" s="67"/>
      <c r="AZ132" s="66"/>
      <c r="BA132" s="67"/>
      <c r="BB132" s="66"/>
      <c r="BC132" s="67"/>
      <c r="BD132" s="66"/>
      <c r="BE132" s="67"/>
      <c r="BF132" s="66"/>
      <c r="BG132" s="67"/>
      <c r="BH132" s="66"/>
      <c r="BI132" s="67"/>
      <c r="BJ132" s="66"/>
      <c r="BK132" s="67"/>
      <c r="BL132" s="66"/>
      <c r="BM132" s="67"/>
      <c r="BN132" s="66"/>
      <c r="BO132" s="67"/>
      <c r="BP132" s="66"/>
      <c r="BQ132" s="67"/>
      <c r="BR132" s="66"/>
      <c r="BS132" s="67"/>
      <c r="BT132" s="66"/>
      <c r="BU132" s="67"/>
      <c r="BV132" s="66"/>
      <c r="BW132" s="67"/>
      <c r="BX132" s="66"/>
      <c r="BY132" s="67"/>
      <c r="BZ132" s="66"/>
      <c r="CA132" s="67"/>
      <c r="CB132" s="66"/>
      <c r="CC132" s="67"/>
      <c r="CD132" s="66"/>
      <c r="CE132" s="67"/>
      <c r="CF132" s="66"/>
      <c r="CG132" s="67"/>
      <c r="CH132" s="66"/>
      <c r="CI132" s="67"/>
      <c r="CJ132" s="66"/>
      <c r="CK132" s="67"/>
      <c r="CL132" s="66"/>
      <c r="CM132" s="67"/>
      <c r="CN132" s="66"/>
      <c r="CO132" s="67"/>
      <c r="CP132" s="66"/>
      <c r="CQ132" s="67"/>
      <c r="CR132" s="66"/>
      <c r="CS132" s="67"/>
      <c r="CT132" s="66"/>
      <c r="CU132" s="67"/>
      <c r="CV132" s="66"/>
      <c r="CW132" s="67"/>
      <c r="CX132" s="66"/>
      <c r="CY132" s="67"/>
      <c r="CZ132" s="66"/>
      <c r="DA132" s="67"/>
      <c r="DB132" s="66"/>
      <c r="DC132" s="67"/>
      <c r="DD132" s="66"/>
      <c r="DE132" s="67"/>
      <c r="DF132" s="66"/>
      <c r="DG132" s="67"/>
      <c r="DH132" s="66"/>
      <c r="DI132" s="67"/>
      <c r="DJ132" s="66"/>
      <c r="DK132" s="67"/>
      <c r="DL132" s="66"/>
      <c r="DM132" s="67"/>
      <c r="DN132" s="66"/>
      <c r="DO132" s="67"/>
      <c r="DP132" s="66"/>
      <c r="DQ132" s="67"/>
      <c r="DR132" s="66"/>
      <c r="DS132" s="67"/>
      <c r="DT132" s="66"/>
      <c r="DU132" s="67"/>
      <c r="DV132" s="66"/>
      <c r="DW132" s="67"/>
      <c r="DX132" s="66"/>
      <c r="DY132" s="67"/>
      <c r="DZ132" s="66"/>
      <c r="EA132" s="67"/>
      <c r="EB132" s="66"/>
      <c r="EC132" s="67"/>
      <c r="ED132" s="66"/>
      <c r="EE132" s="67"/>
      <c r="EF132" s="66"/>
      <c r="EG132" s="67"/>
      <c r="EH132" s="66"/>
      <c r="EI132" s="67"/>
    </row>
    <row r="133" spans="4:139" x14ac:dyDescent="0.25">
      <c r="D133" s="24"/>
      <c r="E133" s="24"/>
      <c r="F133" s="27"/>
      <c r="G133" s="27"/>
      <c r="K133" s="38">
        <f t="shared" si="8"/>
        <v>120</v>
      </c>
      <c r="L133" s="29">
        <v>79000</v>
      </c>
      <c r="M133" s="261">
        <f t="shared" si="9"/>
        <v>1</v>
      </c>
      <c r="N133" s="29">
        <v>79000</v>
      </c>
      <c r="O133" s="261">
        <f t="shared" si="10"/>
        <v>0.82558139534883723</v>
      </c>
      <c r="P133" s="29">
        <v>79000</v>
      </c>
      <c r="Q133" s="261">
        <f t="shared" si="11"/>
        <v>0.82558139534883723</v>
      </c>
      <c r="R133" s="29">
        <v>79000</v>
      </c>
      <c r="S133" s="261">
        <v>0.81957096679400521</v>
      </c>
      <c r="T133" s="29">
        <v>79000</v>
      </c>
      <c r="U133" s="261">
        <v>0.81957096679400521</v>
      </c>
      <c r="V133" s="29">
        <v>79000</v>
      </c>
      <c r="W133" s="261">
        <f t="shared" si="7"/>
        <v>0.86917562724014341</v>
      </c>
      <c r="X133" s="66"/>
      <c r="Y133" s="67"/>
      <c r="Z133" s="66"/>
      <c r="AA133" s="67"/>
      <c r="AB133" s="66"/>
      <c r="AC133" s="67"/>
      <c r="AD133" s="66"/>
      <c r="AE133" s="67"/>
      <c r="AF133" s="66"/>
      <c r="AG133" s="67"/>
      <c r="AH133" s="66"/>
      <c r="AI133" s="67"/>
      <c r="AJ133" s="66"/>
      <c r="AK133" s="67"/>
      <c r="AL133" s="66"/>
      <c r="AM133" s="67"/>
      <c r="AN133" s="66"/>
      <c r="AO133" s="67"/>
      <c r="AP133" s="66"/>
      <c r="AQ133" s="67"/>
      <c r="AR133" s="66"/>
      <c r="AS133" s="67"/>
      <c r="AT133" s="66"/>
      <c r="AU133" s="67"/>
      <c r="AV133" s="66"/>
      <c r="AW133" s="67"/>
      <c r="AX133" s="66"/>
      <c r="AY133" s="67"/>
      <c r="AZ133" s="66"/>
      <c r="BA133" s="67"/>
      <c r="BB133" s="66"/>
      <c r="BC133" s="67"/>
      <c r="BD133" s="66"/>
      <c r="BE133" s="67"/>
      <c r="BF133" s="66"/>
      <c r="BG133" s="67"/>
      <c r="BH133" s="66"/>
      <c r="BI133" s="67"/>
      <c r="BJ133" s="66"/>
      <c r="BK133" s="67"/>
      <c r="BL133" s="66"/>
      <c r="BM133" s="67"/>
      <c r="BN133" s="66"/>
      <c r="BO133" s="67"/>
      <c r="BP133" s="66"/>
      <c r="BQ133" s="67"/>
      <c r="BR133" s="66"/>
      <c r="BS133" s="67"/>
      <c r="BT133" s="66"/>
      <c r="BU133" s="67"/>
      <c r="BV133" s="66"/>
      <c r="BW133" s="67"/>
      <c r="BX133" s="66"/>
      <c r="BY133" s="67"/>
      <c r="BZ133" s="66"/>
      <c r="CA133" s="67"/>
      <c r="CB133" s="66"/>
      <c r="CC133" s="67"/>
      <c r="CD133" s="66"/>
      <c r="CE133" s="67"/>
      <c r="CF133" s="66"/>
      <c r="CG133" s="67"/>
      <c r="CH133" s="66"/>
      <c r="CI133" s="67"/>
      <c r="CJ133" s="66"/>
      <c r="CK133" s="67"/>
      <c r="CL133" s="66"/>
      <c r="CM133" s="67"/>
      <c r="CN133" s="66"/>
      <c r="CO133" s="67"/>
      <c r="CP133" s="66"/>
      <c r="CQ133" s="67"/>
      <c r="CR133" s="66"/>
      <c r="CS133" s="67"/>
      <c r="CT133" s="66"/>
      <c r="CU133" s="67"/>
      <c r="CV133" s="66"/>
      <c r="CW133" s="67"/>
      <c r="CX133" s="66"/>
      <c r="CY133" s="67"/>
      <c r="CZ133" s="66"/>
      <c r="DA133" s="67"/>
      <c r="DB133" s="66"/>
      <c r="DC133" s="67"/>
      <c r="DD133" s="66"/>
      <c r="DE133" s="67"/>
      <c r="DF133" s="66"/>
      <c r="DG133" s="67"/>
      <c r="DH133" s="66"/>
      <c r="DI133" s="67"/>
      <c r="DJ133" s="66"/>
      <c r="DK133" s="67"/>
      <c r="DL133" s="66"/>
      <c r="DM133" s="67"/>
      <c r="DN133" s="66"/>
      <c r="DO133" s="67"/>
      <c r="DP133" s="66"/>
      <c r="DQ133" s="67"/>
      <c r="DR133" s="66"/>
      <c r="DS133" s="67"/>
      <c r="DT133" s="66"/>
      <c r="DU133" s="67"/>
      <c r="DV133" s="66"/>
      <c r="DW133" s="67"/>
      <c r="DX133" s="66"/>
      <c r="DY133" s="67"/>
      <c r="DZ133" s="66"/>
      <c r="EA133" s="67"/>
      <c r="EB133" s="66"/>
      <c r="EC133" s="67"/>
      <c r="ED133" s="66"/>
      <c r="EE133" s="67"/>
      <c r="EF133" s="66"/>
      <c r="EG133" s="67"/>
      <c r="EH133" s="66"/>
      <c r="EI133" s="67"/>
    </row>
    <row r="134" spans="4:139" x14ac:dyDescent="0.25">
      <c r="D134" s="24"/>
      <c r="E134" s="24"/>
      <c r="F134" s="27"/>
      <c r="G134" s="27"/>
      <c r="K134" s="38">
        <f t="shared" si="8"/>
        <v>121</v>
      </c>
      <c r="L134" s="29">
        <v>80000</v>
      </c>
      <c r="M134" s="261">
        <f t="shared" si="9"/>
        <v>1</v>
      </c>
      <c r="N134" s="29">
        <v>80000</v>
      </c>
      <c r="O134" s="261">
        <f t="shared" si="10"/>
        <v>0.82558139534883723</v>
      </c>
      <c r="P134" s="29">
        <v>80000</v>
      </c>
      <c r="Q134" s="261">
        <f t="shared" si="11"/>
        <v>0.82558139534883723</v>
      </c>
      <c r="R134" s="29">
        <v>80000</v>
      </c>
      <c r="S134" s="261">
        <v>0.81339994122832793</v>
      </c>
      <c r="T134" s="29">
        <v>80000</v>
      </c>
      <c r="U134" s="261">
        <v>0.81339994122832793</v>
      </c>
      <c r="V134" s="29">
        <v>80000</v>
      </c>
      <c r="W134" s="261">
        <f t="shared" si="7"/>
        <v>0.86917562724014341</v>
      </c>
      <c r="X134" s="66"/>
      <c r="Y134" s="67"/>
      <c r="Z134" s="66"/>
      <c r="AA134" s="67"/>
      <c r="AB134" s="66"/>
      <c r="AC134" s="67"/>
      <c r="AD134" s="66"/>
      <c r="AE134" s="67"/>
      <c r="AF134" s="66"/>
      <c r="AG134" s="67"/>
      <c r="AH134" s="66"/>
      <c r="AI134" s="67"/>
      <c r="AJ134" s="66"/>
      <c r="AK134" s="67"/>
      <c r="AL134" s="66"/>
      <c r="AM134" s="67"/>
      <c r="AN134" s="66"/>
      <c r="AO134" s="67"/>
      <c r="AP134" s="66"/>
      <c r="AQ134" s="67"/>
      <c r="AR134" s="66"/>
      <c r="AS134" s="67"/>
      <c r="AT134" s="66"/>
      <c r="AU134" s="67"/>
      <c r="AV134" s="66"/>
      <c r="AW134" s="67"/>
      <c r="AX134" s="66"/>
      <c r="AY134" s="67"/>
      <c r="AZ134" s="66"/>
      <c r="BA134" s="67"/>
      <c r="BB134" s="66"/>
      <c r="BC134" s="67"/>
      <c r="BD134" s="66"/>
      <c r="BE134" s="67"/>
      <c r="BF134" s="66"/>
      <c r="BG134" s="67"/>
      <c r="BH134" s="66"/>
      <c r="BI134" s="67"/>
      <c r="BJ134" s="66"/>
      <c r="BK134" s="67"/>
      <c r="BL134" s="66"/>
      <c r="BM134" s="67"/>
      <c r="BN134" s="66"/>
      <c r="BO134" s="67"/>
      <c r="BP134" s="66"/>
      <c r="BQ134" s="67"/>
      <c r="BR134" s="66"/>
      <c r="BS134" s="67"/>
      <c r="BT134" s="66"/>
      <c r="BU134" s="67"/>
      <c r="BV134" s="66"/>
      <c r="BW134" s="67"/>
      <c r="BX134" s="66"/>
      <c r="BY134" s="67"/>
      <c r="BZ134" s="66"/>
      <c r="CA134" s="67"/>
      <c r="CB134" s="66"/>
      <c r="CC134" s="67"/>
      <c r="CD134" s="66"/>
      <c r="CE134" s="67"/>
      <c r="CF134" s="66"/>
      <c r="CG134" s="67"/>
      <c r="CH134" s="66"/>
      <c r="CI134" s="67"/>
      <c r="CJ134" s="66"/>
      <c r="CK134" s="67"/>
      <c r="CL134" s="66"/>
      <c r="CM134" s="67"/>
      <c r="CN134" s="66"/>
      <c r="CO134" s="67"/>
      <c r="CP134" s="66"/>
      <c r="CQ134" s="67"/>
      <c r="CR134" s="66"/>
      <c r="CS134" s="67"/>
      <c r="CT134" s="66"/>
      <c r="CU134" s="67"/>
      <c r="CV134" s="66"/>
      <c r="CW134" s="67"/>
      <c r="CX134" s="66"/>
      <c r="CY134" s="67"/>
      <c r="CZ134" s="66"/>
      <c r="DA134" s="67"/>
      <c r="DB134" s="66"/>
      <c r="DC134" s="67"/>
      <c r="DD134" s="66"/>
      <c r="DE134" s="67"/>
      <c r="DF134" s="66"/>
      <c r="DG134" s="67"/>
      <c r="DH134" s="66"/>
      <c r="DI134" s="67"/>
      <c r="DJ134" s="66"/>
      <c r="DK134" s="67"/>
      <c r="DL134" s="66"/>
      <c r="DM134" s="67"/>
      <c r="DN134" s="66"/>
      <c r="DO134" s="67"/>
      <c r="DP134" s="66"/>
      <c r="DQ134" s="67"/>
      <c r="DR134" s="66"/>
      <c r="DS134" s="67"/>
      <c r="DT134" s="66"/>
      <c r="DU134" s="67"/>
      <c r="DV134" s="66"/>
      <c r="DW134" s="67"/>
      <c r="DX134" s="66"/>
      <c r="DY134" s="67"/>
      <c r="DZ134" s="66"/>
      <c r="EA134" s="67"/>
      <c r="EB134" s="66"/>
      <c r="EC134" s="67"/>
      <c r="ED134" s="66"/>
      <c r="EE134" s="67"/>
      <c r="EF134" s="66"/>
      <c r="EG134" s="67"/>
      <c r="EH134" s="66"/>
      <c r="EI134" s="67"/>
    </row>
    <row r="135" spans="4:139" x14ac:dyDescent="0.25">
      <c r="D135" s="24"/>
      <c r="E135" s="24"/>
      <c r="F135" s="27"/>
      <c r="G135" s="27"/>
      <c r="K135" s="38">
        <f t="shared" si="8"/>
        <v>122</v>
      </c>
      <c r="L135" s="29">
        <v>81000</v>
      </c>
      <c r="M135" s="261">
        <f t="shared" si="9"/>
        <v>1</v>
      </c>
      <c r="N135" s="29">
        <v>81000</v>
      </c>
      <c r="O135" s="261">
        <f t="shared" si="10"/>
        <v>0.82558139534883723</v>
      </c>
      <c r="P135" s="29">
        <v>81000</v>
      </c>
      <c r="Q135" s="261">
        <f t="shared" si="11"/>
        <v>0.82558139534883723</v>
      </c>
      <c r="R135" s="29">
        <v>81000</v>
      </c>
      <c r="S135" s="261">
        <v>0.81339994122832793</v>
      </c>
      <c r="T135" s="29">
        <v>81000</v>
      </c>
      <c r="U135" s="261">
        <v>0.81339994122832793</v>
      </c>
      <c r="V135" s="29">
        <v>81000</v>
      </c>
      <c r="W135" s="261">
        <f t="shared" si="7"/>
        <v>0.86917562724014341</v>
      </c>
      <c r="X135" s="66"/>
      <c r="Y135" s="67"/>
      <c r="Z135" s="66"/>
      <c r="AA135" s="67"/>
      <c r="AB135" s="66"/>
      <c r="AC135" s="67"/>
      <c r="AD135" s="66"/>
      <c r="AE135" s="67"/>
      <c r="AF135" s="66"/>
      <c r="AG135" s="67"/>
      <c r="AH135" s="66"/>
      <c r="AI135" s="67"/>
      <c r="AJ135" s="66"/>
      <c r="AK135" s="67"/>
      <c r="AL135" s="66"/>
      <c r="AM135" s="67"/>
      <c r="AN135" s="66"/>
      <c r="AO135" s="67"/>
      <c r="AP135" s="66"/>
      <c r="AQ135" s="67"/>
      <c r="AR135" s="66"/>
      <c r="AS135" s="67"/>
      <c r="AT135" s="66"/>
      <c r="AU135" s="67"/>
      <c r="AV135" s="66"/>
      <c r="AW135" s="67"/>
      <c r="AX135" s="66"/>
      <c r="AY135" s="67"/>
      <c r="AZ135" s="66"/>
      <c r="BA135" s="67"/>
      <c r="BB135" s="66"/>
      <c r="BC135" s="67"/>
      <c r="BD135" s="66"/>
      <c r="BE135" s="67"/>
      <c r="BF135" s="66"/>
      <c r="BG135" s="67"/>
      <c r="BH135" s="66"/>
      <c r="BI135" s="67"/>
      <c r="BJ135" s="66"/>
      <c r="BK135" s="67"/>
      <c r="BL135" s="66"/>
      <c r="BM135" s="67"/>
      <c r="BN135" s="66"/>
      <c r="BO135" s="67"/>
      <c r="BP135" s="66"/>
      <c r="BQ135" s="67"/>
      <c r="BR135" s="66"/>
      <c r="BS135" s="67"/>
      <c r="BT135" s="66"/>
      <c r="BU135" s="67"/>
      <c r="BV135" s="66"/>
      <c r="BW135" s="67"/>
      <c r="BX135" s="66"/>
      <c r="BY135" s="67"/>
      <c r="BZ135" s="66"/>
      <c r="CA135" s="67"/>
      <c r="CB135" s="66"/>
      <c r="CC135" s="67"/>
      <c r="CD135" s="66"/>
      <c r="CE135" s="67"/>
      <c r="CF135" s="66"/>
      <c r="CG135" s="67"/>
      <c r="CH135" s="66"/>
      <c r="CI135" s="67"/>
      <c r="CJ135" s="66"/>
      <c r="CK135" s="67"/>
      <c r="CL135" s="66"/>
      <c r="CM135" s="67"/>
      <c r="CN135" s="66"/>
      <c r="CO135" s="67"/>
      <c r="CP135" s="66"/>
      <c r="CQ135" s="67"/>
      <c r="CR135" s="66"/>
      <c r="CS135" s="67"/>
      <c r="CT135" s="66"/>
      <c r="CU135" s="67"/>
      <c r="CV135" s="66"/>
      <c r="CW135" s="67"/>
      <c r="CX135" s="66"/>
      <c r="CY135" s="67"/>
      <c r="CZ135" s="66"/>
      <c r="DA135" s="67"/>
      <c r="DB135" s="66"/>
      <c r="DC135" s="67"/>
      <c r="DD135" s="66"/>
      <c r="DE135" s="67"/>
      <c r="DF135" s="66"/>
      <c r="DG135" s="67"/>
      <c r="DH135" s="66"/>
      <c r="DI135" s="67"/>
      <c r="DJ135" s="66"/>
      <c r="DK135" s="67"/>
      <c r="DL135" s="66"/>
      <c r="DM135" s="67"/>
      <c r="DN135" s="66"/>
      <c r="DO135" s="67"/>
      <c r="DP135" s="66"/>
      <c r="DQ135" s="67"/>
      <c r="DR135" s="66"/>
      <c r="DS135" s="67"/>
      <c r="DT135" s="66"/>
      <c r="DU135" s="67"/>
      <c r="DV135" s="66"/>
      <c r="DW135" s="67"/>
      <c r="DX135" s="66"/>
      <c r="DY135" s="67"/>
      <c r="DZ135" s="66"/>
      <c r="EA135" s="67"/>
      <c r="EB135" s="66"/>
      <c r="EC135" s="67"/>
      <c r="ED135" s="66"/>
      <c r="EE135" s="67"/>
      <c r="EF135" s="66"/>
      <c r="EG135" s="67"/>
      <c r="EH135" s="66"/>
      <c r="EI135" s="67"/>
    </row>
    <row r="136" spans="4:139" x14ac:dyDescent="0.25">
      <c r="D136" s="24"/>
      <c r="E136" s="24"/>
      <c r="F136" s="27"/>
      <c r="G136" s="27"/>
      <c r="K136" s="38">
        <f t="shared" si="8"/>
        <v>123</v>
      </c>
      <c r="L136" s="29">
        <v>82000</v>
      </c>
      <c r="M136" s="261">
        <f t="shared" si="9"/>
        <v>1</v>
      </c>
      <c r="N136" s="29">
        <v>82000</v>
      </c>
      <c r="O136" s="261">
        <f t="shared" si="10"/>
        <v>0.82558139534883723</v>
      </c>
      <c r="P136" s="29">
        <v>82000</v>
      </c>
      <c r="Q136" s="261">
        <f t="shared" si="11"/>
        <v>0.82558139534883723</v>
      </c>
      <c r="R136" s="29">
        <v>82000</v>
      </c>
      <c r="S136" s="261">
        <v>0.81339994122832793</v>
      </c>
      <c r="T136" s="29">
        <v>82000</v>
      </c>
      <c r="U136" s="261">
        <v>0.81339994122832793</v>
      </c>
      <c r="V136" s="29">
        <v>82000</v>
      </c>
      <c r="W136" s="261">
        <f t="shared" si="7"/>
        <v>0.86917562724014341</v>
      </c>
      <c r="X136" s="66"/>
      <c r="Y136" s="67"/>
      <c r="Z136" s="66"/>
      <c r="AA136" s="67"/>
      <c r="AB136" s="66"/>
      <c r="AC136" s="67"/>
      <c r="AD136" s="66"/>
      <c r="AE136" s="67"/>
      <c r="AF136" s="66"/>
      <c r="AG136" s="67"/>
      <c r="AH136" s="66"/>
      <c r="AI136" s="67"/>
      <c r="AJ136" s="66"/>
      <c r="AK136" s="67"/>
      <c r="AL136" s="66"/>
      <c r="AM136" s="67"/>
      <c r="AN136" s="66"/>
      <c r="AO136" s="67"/>
      <c r="AP136" s="66"/>
      <c r="AQ136" s="67"/>
      <c r="AR136" s="66"/>
      <c r="AS136" s="67"/>
      <c r="AT136" s="66"/>
      <c r="AU136" s="67"/>
      <c r="AV136" s="66"/>
      <c r="AW136" s="67"/>
      <c r="AX136" s="66"/>
      <c r="AY136" s="67"/>
      <c r="AZ136" s="66"/>
      <c r="BA136" s="67"/>
      <c r="BB136" s="66"/>
      <c r="BC136" s="67"/>
      <c r="BD136" s="66"/>
      <c r="BE136" s="67"/>
      <c r="BF136" s="66"/>
      <c r="BG136" s="67"/>
      <c r="BH136" s="66"/>
      <c r="BI136" s="67"/>
      <c r="BJ136" s="66"/>
      <c r="BK136" s="67"/>
      <c r="BL136" s="66"/>
      <c r="BM136" s="67"/>
      <c r="BN136" s="66"/>
      <c r="BO136" s="67"/>
      <c r="BP136" s="66"/>
      <c r="BQ136" s="67"/>
      <c r="BR136" s="66"/>
      <c r="BS136" s="67"/>
      <c r="BT136" s="66"/>
      <c r="BU136" s="67"/>
      <c r="BV136" s="66"/>
      <c r="BW136" s="67"/>
      <c r="BX136" s="66"/>
      <c r="BY136" s="67"/>
      <c r="BZ136" s="66"/>
      <c r="CA136" s="67"/>
      <c r="CB136" s="66"/>
      <c r="CC136" s="67"/>
      <c r="CD136" s="66"/>
      <c r="CE136" s="67"/>
      <c r="CF136" s="66"/>
      <c r="CG136" s="67"/>
      <c r="CH136" s="66"/>
      <c r="CI136" s="67"/>
      <c r="CJ136" s="66"/>
      <c r="CK136" s="67"/>
      <c r="CL136" s="66"/>
      <c r="CM136" s="67"/>
      <c r="CN136" s="66"/>
      <c r="CO136" s="67"/>
      <c r="CP136" s="66"/>
      <c r="CQ136" s="67"/>
      <c r="CR136" s="66"/>
      <c r="CS136" s="67"/>
      <c r="CT136" s="66"/>
      <c r="CU136" s="67"/>
      <c r="CV136" s="66"/>
      <c r="CW136" s="67"/>
      <c r="CX136" s="66"/>
      <c r="CY136" s="67"/>
      <c r="CZ136" s="66"/>
      <c r="DA136" s="67"/>
      <c r="DB136" s="66"/>
      <c r="DC136" s="67"/>
      <c r="DD136" s="66"/>
      <c r="DE136" s="67"/>
      <c r="DF136" s="66"/>
      <c r="DG136" s="67"/>
      <c r="DH136" s="66"/>
      <c r="DI136" s="67"/>
      <c r="DJ136" s="66"/>
      <c r="DK136" s="67"/>
      <c r="DL136" s="66"/>
      <c r="DM136" s="67"/>
      <c r="DN136" s="66"/>
      <c r="DO136" s="67"/>
      <c r="DP136" s="66"/>
      <c r="DQ136" s="67"/>
      <c r="DR136" s="66"/>
      <c r="DS136" s="67"/>
      <c r="DT136" s="66"/>
      <c r="DU136" s="67"/>
      <c r="DV136" s="66"/>
      <c r="DW136" s="67"/>
      <c r="DX136" s="66"/>
      <c r="DY136" s="67"/>
      <c r="DZ136" s="66"/>
      <c r="EA136" s="67"/>
      <c r="EB136" s="66"/>
      <c r="EC136" s="67"/>
      <c r="ED136" s="66"/>
      <c r="EE136" s="67"/>
      <c r="EF136" s="66"/>
      <c r="EG136" s="67"/>
      <c r="EH136" s="66"/>
      <c r="EI136" s="67"/>
    </row>
    <row r="137" spans="4:139" x14ac:dyDescent="0.25">
      <c r="D137" s="24"/>
      <c r="E137" s="24"/>
      <c r="F137" s="27"/>
      <c r="G137" s="27"/>
      <c r="K137" s="38">
        <f t="shared" si="8"/>
        <v>124</v>
      </c>
      <c r="L137" s="29">
        <v>83000</v>
      </c>
      <c r="M137" s="261">
        <f t="shared" si="9"/>
        <v>1</v>
      </c>
      <c r="N137" s="29">
        <v>83000</v>
      </c>
      <c r="O137" s="261">
        <f t="shared" si="10"/>
        <v>0.82558139534883723</v>
      </c>
      <c r="P137" s="29">
        <v>83000</v>
      </c>
      <c r="Q137" s="261">
        <f t="shared" si="11"/>
        <v>0.82558139534883723</v>
      </c>
      <c r="R137" s="29">
        <v>83000</v>
      </c>
      <c r="S137" s="261">
        <v>0.81339994122832793</v>
      </c>
      <c r="T137" s="29">
        <v>83000</v>
      </c>
      <c r="U137" s="261">
        <v>0.81339994122832793</v>
      </c>
      <c r="V137" s="29">
        <v>83000</v>
      </c>
      <c r="W137" s="261">
        <f t="shared" si="7"/>
        <v>0.86917562724014341</v>
      </c>
      <c r="X137" s="66"/>
      <c r="Y137" s="67"/>
      <c r="Z137" s="66"/>
      <c r="AA137" s="67"/>
      <c r="AB137" s="66"/>
      <c r="AC137" s="67"/>
      <c r="AD137" s="66"/>
      <c r="AE137" s="67"/>
      <c r="AF137" s="66"/>
      <c r="AG137" s="67"/>
      <c r="AH137" s="66"/>
      <c r="AI137" s="67"/>
      <c r="AJ137" s="66"/>
      <c r="AK137" s="67"/>
      <c r="AL137" s="66"/>
      <c r="AM137" s="67"/>
      <c r="AN137" s="66"/>
      <c r="AO137" s="67"/>
      <c r="AP137" s="66"/>
      <c r="AQ137" s="67"/>
      <c r="AR137" s="66"/>
      <c r="AS137" s="67"/>
      <c r="AT137" s="66"/>
      <c r="AU137" s="67"/>
      <c r="AV137" s="66"/>
      <c r="AW137" s="67"/>
      <c r="AX137" s="66"/>
      <c r="AY137" s="67"/>
      <c r="AZ137" s="66"/>
      <c r="BA137" s="67"/>
      <c r="BB137" s="66"/>
      <c r="BC137" s="67"/>
      <c r="BD137" s="66"/>
      <c r="BE137" s="67"/>
      <c r="BF137" s="66"/>
      <c r="BG137" s="67"/>
      <c r="BH137" s="66"/>
      <c r="BI137" s="67"/>
      <c r="BJ137" s="66"/>
      <c r="BK137" s="67"/>
      <c r="BL137" s="66"/>
      <c r="BM137" s="67"/>
      <c r="BN137" s="66"/>
      <c r="BO137" s="67"/>
      <c r="BP137" s="66"/>
      <c r="BQ137" s="67"/>
      <c r="BR137" s="66"/>
      <c r="BS137" s="67"/>
      <c r="BT137" s="66"/>
      <c r="BU137" s="67"/>
      <c r="BV137" s="66"/>
      <c r="BW137" s="67"/>
      <c r="BX137" s="66"/>
      <c r="BY137" s="67"/>
      <c r="BZ137" s="66"/>
      <c r="CA137" s="67"/>
      <c r="CB137" s="66"/>
      <c r="CC137" s="67"/>
      <c r="CD137" s="66"/>
      <c r="CE137" s="67"/>
      <c r="CF137" s="66"/>
      <c r="CG137" s="67"/>
      <c r="CH137" s="66"/>
      <c r="CI137" s="67"/>
      <c r="CJ137" s="66"/>
      <c r="CK137" s="67"/>
      <c r="CL137" s="66"/>
      <c r="CM137" s="67"/>
      <c r="CN137" s="66"/>
      <c r="CO137" s="67"/>
      <c r="CP137" s="66"/>
      <c r="CQ137" s="67"/>
      <c r="CR137" s="66"/>
      <c r="CS137" s="67"/>
      <c r="CT137" s="66"/>
      <c r="CU137" s="67"/>
      <c r="CV137" s="66"/>
      <c r="CW137" s="67"/>
      <c r="CX137" s="66"/>
      <c r="CY137" s="67"/>
      <c r="CZ137" s="66"/>
      <c r="DA137" s="67"/>
      <c r="DB137" s="66"/>
      <c r="DC137" s="67"/>
      <c r="DD137" s="66"/>
      <c r="DE137" s="67"/>
      <c r="DF137" s="66"/>
      <c r="DG137" s="67"/>
      <c r="DH137" s="66"/>
      <c r="DI137" s="67"/>
      <c r="DJ137" s="66"/>
      <c r="DK137" s="67"/>
      <c r="DL137" s="66"/>
      <c r="DM137" s="67"/>
      <c r="DN137" s="66"/>
      <c r="DO137" s="67"/>
      <c r="DP137" s="66"/>
      <c r="DQ137" s="67"/>
      <c r="DR137" s="66"/>
      <c r="DS137" s="67"/>
      <c r="DT137" s="66"/>
      <c r="DU137" s="67"/>
      <c r="DV137" s="66"/>
      <c r="DW137" s="67"/>
      <c r="DX137" s="66"/>
      <c r="DY137" s="67"/>
      <c r="DZ137" s="66"/>
      <c r="EA137" s="67"/>
      <c r="EB137" s="66"/>
      <c r="EC137" s="67"/>
      <c r="ED137" s="66"/>
      <c r="EE137" s="67"/>
      <c r="EF137" s="66"/>
      <c r="EG137" s="67"/>
      <c r="EH137" s="66"/>
      <c r="EI137" s="67"/>
    </row>
    <row r="138" spans="4:139" x14ac:dyDescent="0.25">
      <c r="D138" s="24"/>
      <c r="E138" s="24"/>
      <c r="F138" s="27"/>
      <c r="G138" s="27"/>
      <c r="K138" s="38">
        <f t="shared" si="8"/>
        <v>125</v>
      </c>
      <c r="L138" s="29">
        <v>84000</v>
      </c>
      <c r="M138" s="261">
        <f t="shared" si="9"/>
        <v>1</v>
      </c>
      <c r="N138" s="29">
        <v>84000</v>
      </c>
      <c r="O138" s="261">
        <f t="shared" si="10"/>
        <v>0.82558139534883723</v>
      </c>
      <c r="P138" s="29">
        <v>84000</v>
      </c>
      <c r="Q138" s="261">
        <f t="shared" si="11"/>
        <v>0.82558139534883723</v>
      </c>
      <c r="R138" s="29">
        <v>84000</v>
      </c>
      <c r="S138" s="261">
        <v>0.81339994122832793</v>
      </c>
      <c r="T138" s="29">
        <v>84000</v>
      </c>
      <c r="U138" s="261">
        <v>0.81339994122832793</v>
      </c>
      <c r="V138" s="29">
        <v>84000</v>
      </c>
      <c r="W138" s="261">
        <f t="shared" si="7"/>
        <v>0.86917562724014341</v>
      </c>
      <c r="X138" s="66"/>
      <c r="Y138" s="67"/>
      <c r="Z138" s="66"/>
      <c r="AA138" s="67"/>
      <c r="AB138" s="66"/>
      <c r="AC138" s="67"/>
      <c r="AD138" s="66"/>
      <c r="AE138" s="67"/>
      <c r="AF138" s="66"/>
      <c r="AG138" s="67"/>
      <c r="AH138" s="66"/>
      <c r="AI138" s="67"/>
      <c r="AJ138" s="66"/>
      <c r="AK138" s="67"/>
      <c r="AL138" s="66"/>
      <c r="AM138" s="67"/>
      <c r="AN138" s="66"/>
      <c r="AO138" s="67"/>
      <c r="AP138" s="66"/>
      <c r="AQ138" s="67"/>
      <c r="AR138" s="66"/>
      <c r="AS138" s="67"/>
      <c r="AT138" s="66"/>
      <c r="AU138" s="67"/>
      <c r="AV138" s="66"/>
      <c r="AW138" s="67"/>
      <c r="AX138" s="66"/>
      <c r="AY138" s="67"/>
      <c r="AZ138" s="66"/>
      <c r="BA138" s="67"/>
      <c r="BB138" s="66"/>
      <c r="BC138" s="67"/>
      <c r="BD138" s="66"/>
      <c r="BE138" s="67"/>
      <c r="BF138" s="66"/>
      <c r="BG138" s="67"/>
      <c r="BH138" s="66"/>
      <c r="BI138" s="67"/>
      <c r="BJ138" s="66"/>
      <c r="BK138" s="67"/>
      <c r="BL138" s="66"/>
      <c r="BM138" s="67"/>
      <c r="BN138" s="66"/>
      <c r="BO138" s="67"/>
      <c r="BP138" s="66"/>
      <c r="BQ138" s="67"/>
      <c r="BR138" s="66"/>
      <c r="BS138" s="67"/>
      <c r="BT138" s="66"/>
      <c r="BU138" s="67"/>
      <c r="BV138" s="66"/>
      <c r="BW138" s="67"/>
      <c r="BX138" s="66"/>
      <c r="BY138" s="67"/>
      <c r="BZ138" s="66"/>
      <c r="CA138" s="67"/>
      <c r="CB138" s="66"/>
      <c r="CC138" s="67"/>
      <c r="CD138" s="66"/>
      <c r="CE138" s="67"/>
      <c r="CF138" s="66"/>
      <c r="CG138" s="67"/>
      <c r="CH138" s="66"/>
      <c r="CI138" s="67"/>
      <c r="CJ138" s="66"/>
      <c r="CK138" s="67"/>
      <c r="CL138" s="66"/>
      <c r="CM138" s="67"/>
      <c r="CN138" s="66"/>
      <c r="CO138" s="67"/>
      <c r="CP138" s="66"/>
      <c r="CQ138" s="67"/>
      <c r="CR138" s="66"/>
      <c r="CS138" s="67"/>
      <c r="CT138" s="66"/>
      <c r="CU138" s="67"/>
      <c r="CV138" s="66"/>
      <c r="CW138" s="67"/>
      <c r="CX138" s="66"/>
      <c r="CY138" s="67"/>
      <c r="CZ138" s="66"/>
      <c r="DA138" s="67"/>
      <c r="DB138" s="66"/>
      <c r="DC138" s="67"/>
      <c r="DD138" s="66"/>
      <c r="DE138" s="67"/>
      <c r="DF138" s="66"/>
      <c r="DG138" s="67"/>
      <c r="DH138" s="66"/>
      <c r="DI138" s="67"/>
      <c r="DJ138" s="66"/>
      <c r="DK138" s="67"/>
      <c r="DL138" s="66"/>
      <c r="DM138" s="67"/>
      <c r="DN138" s="66"/>
      <c r="DO138" s="67"/>
      <c r="DP138" s="66"/>
      <c r="DQ138" s="67"/>
      <c r="DR138" s="66"/>
      <c r="DS138" s="67"/>
      <c r="DT138" s="66"/>
      <c r="DU138" s="67"/>
      <c r="DV138" s="66"/>
      <c r="DW138" s="67"/>
      <c r="DX138" s="66"/>
      <c r="DY138" s="67"/>
      <c r="DZ138" s="66"/>
      <c r="EA138" s="67"/>
      <c r="EB138" s="66"/>
      <c r="EC138" s="67"/>
      <c r="ED138" s="66"/>
      <c r="EE138" s="67"/>
      <c r="EF138" s="66"/>
      <c r="EG138" s="67"/>
      <c r="EH138" s="66"/>
      <c r="EI138" s="67"/>
    </row>
    <row r="139" spans="4:139" x14ac:dyDescent="0.25">
      <c r="D139" s="24"/>
      <c r="E139" s="24"/>
      <c r="F139" s="27"/>
      <c r="G139" s="27"/>
      <c r="K139" s="38">
        <f t="shared" si="8"/>
        <v>126</v>
      </c>
      <c r="L139" s="29">
        <v>85000</v>
      </c>
      <c r="M139" s="261">
        <f t="shared" si="9"/>
        <v>1</v>
      </c>
      <c r="N139" s="29">
        <v>85000</v>
      </c>
      <c r="O139" s="261">
        <f t="shared" si="10"/>
        <v>0.82558139534883723</v>
      </c>
      <c r="P139" s="29">
        <v>85000</v>
      </c>
      <c r="Q139" s="261">
        <f t="shared" si="11"/>
        <v>0.82558139534883723</v>
      </c>
      <c r="R139" s="29">
        <v>85000</v>
      </c>
      <c r="S139" s="261">
        <v>0.81339994122832793</v>
      </c>
      <c r="T139" s="29">
        <v>85000</v>
      </c>
      <c r="U139" s="261">
        <v>0.81339994122832793</v>
      </c>
      <c r="V139" s="29">
        <v>85000</v>
      </c>
      <c r="W139" s="261">
        <f t="shared" si="7"/>
        <v>0.86917562724014341</v>
      </c>
      <c r="X139" s="66"/>
      <c r="Y139" s="67"/>
      <c r="Z139" s="66"/>
      <c r="AA139" s="67"/>
      <c r="AB139" s="66"/>
      <c r="AC139" s="67"/>
      <c r="AD139" s="66"/>
      <c r="AE139" s="67"/>
      <c r="AF139" s="66"/>
      <c r="AG139" s="67"/>
      <c r="AH139" s="66"/>
      <c r="AI139" s="67"/>
      <c r="AJ139" s="66"/>
      <c r="AK139" s="67"/>
      <c r="AL139" s="66"/>
      <c r="AM139" s="67"/>
      <c r="AN139" s="66"/>
      <c r="AO139" s="67"/>
      <c r="AP139" s="66"/>
      <c r="AQ139" s="67"/>
      <c r="AR139" s="66"/>
      <c r="AS139" s="67"/>
      <c r="AT139" s="66"/>
      <c r="AU139" s="67"/>
      <c r="AV139" s="66"/>
      <c r="AW139" s="67"/>
      <c r="AX139" s="66"/>
      <c r="AY139" s="67"/>
      <c r="AZ139" s="66"/>
      <c r="BA139" s="67"/>
      <c r="BB139" s="66"/>
      <c r="BC139" s="67"/>
      <c r="BD139" s="66"/>
      <c r="BE139" s="67"/>
      <c r="BF139" s="66"/>
      <c r="BG139" s="67"/>
      <c r="BH139" s="66"/>
      <c r="BI139" s="67"/>
      <c r="BJ139" s="66"/>
      <c r="BK139" s="67"/>
      <c r="BL139" s="66"/>
      <c r="BM139" s="67"/>
      <c r="BN139" s="66"/>
      <c r="BO139" s="67"/>
      <c r="BP139" s="66"/>
      <c r="BQ139" s="67"/>
      <c r="BR139" s="66"/>
      <c r="BS139" s="67"/>
      <c r="BT139" s="66"/>
      <c r="BU139" s="67"/>
      <c r="BV139" s="66"/>
      <c r="BW139" s="67"/>
      <c r="BX139" s="66"/>
      <c r="BY139" s="67"/>
      <c r="BZ139" s="66"/>
      <c r="CA139" s="67"/>
      <c r="CB139" s="66"/>
      <c r="CC139" s="67"/>
      <c r="CD139" s="66"/>
      <c r="CE139" s="67"/>
      <c r="CF139" s="66"/>
      <c r="CG139" s="67"/>
      <c r="CH139" s="66"/>
      <c r="CI139" s="67"/>
      <c r="CJ139" s="66"/>
      <c r="CK139" s="67"/>
      <c r="CL139" s="66"/>
      <c r="CM139" s="67"/>
      <c r="CN139" s="66"/>
      <c r="CO139" s="67"/>
      <c r="CP139" s="66"/>
      <c r="CQ139" s="67"/>
      <c r="CR139" s="66"/>
      <c r="CS139" s="67"/>
      <c r="CT139" s="66"/>
      <c r="CU139" s="67"/>
      <c r="CV139" s="66"/>
      <c r="CW139" s="67"/>
      <c r="CX139" s="66"/>
      <c r="CY139" s="67"/>
      <c r="CZ139" s="66"/>
      <c r="DA139" s="67"/>
      <c r="DB139" s="66"/>
      <c r="DC139" s="67"/>
      <c r="DD139" s="66"/>
      <c r="DE139" s="67"/>
      <c r="DF139" s="66"/>
      <c r="DG139" s="67"/>
      <c r="DH139" s="66"/>
      <c r="DI139" s="67"/>
      <c r="DJ139" s="66"/>
      <c r="DK139" s="67"/>
      <c r="DL139" s="66"/>
      <c r="DM139" s="67"/>
      <c r="DN139" s="66"/>
      <c r="DO139" s="67"/>
      <c r="DP139" s="66"/>
      <c r="DQ139" s="67"/>
      <c r="DR139" s="66"/>
      <c r="DS139" s="67"/>
      <c r="DT139" s="66"/>
      <c r="DU139" s="67"/>
      <c r="DV139" s="66"/>
      <c r="DW139" s="67"/>
      <c r="DX139" s="66"/>
      <c r="DY139" s="67"/>
      <c r="DZ139" s="66"/>
      <c r="EA139" s="67"/>
      <c r="EB139" s="66"/>
      <c r="EC139" s="67"/>
      <c r="ED139" s="66"/>
      <c r="EE139" s="67"/>
      <c r="EF139" s="66"/>
      <c r="EG139" s="67"/>
      <c r="EH139" s="66"/>
      <c r="EI139" s="67"/>
    </row>
    <row r="140" spans="4:139" x14ac:dyDescent="0.25">
      <c r="D140" s="24"/>
      <c r="E140" s="24"/>
      <c r="F140" s="27"/>
      <c r="G140" s="27"/>
      <c r="K140" s="38">
        <f t="shared" si="8"/>
        <v>127</v>
      </c>
      <c r="L140" s="29">
        <v>86000</v>
      </c>
      <c r="M140" s="261">
        <f t="shared" si="9"/>
        <v>1</v>
      </c>
      <c r="N140" s="29">
        <v>86000</v>
      </c>
      <c r="O140" s="261">
        <f t="shared" si="10"/>
        <v>0.82558139534883723</v>
      </c>
      <c r="P140" s="29">
        <v>86000</v>
      </c>
      <c r="Q140" s="261">
        <f t="shared" si="11"/>
        <v>0.82558139534883723</v>
      </c>
      <c r="R140" s="29">
        <v>86000</v>
      </c>
      <c r="S140" s="261">
        <v>0.81339994122832793</v>
      </c>
      <c r="T140" s="29">
        <v>86000</v>
      </c>
      <c r="U140" s="261">
        <v>0.81339994122832793</v>
      </c>
      <c r="V140" s="29">
        <v>86000</v>
      </c>
      <c r="W140" s="261">
        <f t="shared" si="7"/>
        <v>0.86917562724014341</v>
      </c>
      <c r="X140" s="66"/>
      <c r="Y140" s="67"/>
      <c r="Z140" s="66"/>
      <c r="AA140" s="67"/>
      <c r="AB140" s="66"/>
      <c r="AC140" s="67"/>
      <c r="AD140" s="66"/>
      <c r="AE140" s="67"/>
      <c r="AF140" s="66"/>
      <c r="AG140" s="67"/>
      <c r="AH140" s="66"/>
      <c r="AI140" s="67"/>
      <c r="AJ140" s="66"/>
      <c r="AK140" s="67"/>
      <c r="AL140" s="66"/>
      <c r="AM140" s="67"/>
      <c r="AN140" s="66"/>
      <c r="AO140" s="67"/>
      <c r="AP140" s="66"/>
      <c r="AQ140" s="67"/>
      <c r="AR140" s="66"/>
      <c r="AS140" s="67"/>
      <c r="AT140" s="66"/>
      <c r="AU140" s="67"/>
      <c r="AV140" s="66"/>
      <c r="AW140" s="67"/>
      <c r="AX140" s="66"/>
      <c r="AY140" s="67"/>
      <c r="AZ140" s="66"/>
      <c r="BA140" s="67"/>
      <c r="BB140" s="66"/>
      <c r="BC140" s="67"/>
      <c r="BD140" s="66"/>
      <c r="BE140" s="67"/>
      <c r="BF140" s="66"/>
      <c r="BG140" s="67"/>
      <c r="BH140" s="66"/>
      <c r="BI140" s="67"/>
      <c r="BJ140" s="66"/>
      <c r="BK140" s="67"/>
      <c r="BL140" s="66"/>
      <c r="BM140" s="67"/>
      <c r="BN140" s="66"/>
      <c r="BO140" s="67"/>
      <c r="BP140" s="66"/>
      <c r="BQ140" s="67"/>
      <c r="BR140" s="66"/>
      <c r="BS140" s="67"/>
      <c r="BT140" s="66"/>
      <c r="BU140" s="67"/>
      <c r="BV140" s="66"/>
      <c r="BW140" s="67"/>
      <c r="BX140" s="66"/>
      <c r="BY140" s="67"/>
      <c r="BZ140" s="66"/>
      <c r="CA140" s="67"/>
      <c r="CB140" s="66"/>
      <c r="CC140" s="67"/>
      <c r="CD140" s="66"/>
      <c r="CE140" s="67"/>
      <c r="CF140" s="66"/>
      <c r="CG140" s="67"/>
      <c r="CH140" s="66"/>
      <c r="CI140" s="67"/>
      <c r="CJ140" s="66"/>
      <c r="CK140" s="67"/>
      <c r="CL140" s="66"/>
      <c r="CM140" s="67"/>
      <c r="CN140" s="66"/>
      <c r="CO140" s="67"/>
      <c r="CP140" s="66"/>
      <c r="CQ140" s="67"/>
      <c r="CR140" s="66"/>
      <c r="CS140" s="67"/>
      <c r="CT140" s="66"/>
      <c r="CU140" s="67"/>
      <c r="CV140" s="66"/>
      <c r="CW140" s="67"/>
      <c r="CX140" s="66"/>
      <c r="CY140" s="67"/>
      <c r="CZ140" s="66"/>
      <c r="DA140" s="67"/>
      <c r="DB140" s="66"/>
      <c r="DC140" s="67"/>
      <c r="DD140" s="66"/>
      <c r="DE140" s="67"/>
      <c r="DF140" s="66"/>
      <c r="DG140" s="67"/>
      <c r="DH140" s="66"/>
      <c r="DI140" s="67"/>
      <c r="DJ140" s="66"/>
      <c r="DK140" s="67"/>
      <c r="DL140" s="66"/>
      <c r="DM140" s="67"/>
      <c r="DN140" s="66"/>
      <c r="DO140" s="67"/>
      <c r="DP140" s="66"/>
      <c r="DQ140" s="67"/>
      <c r="DR140" s="66"/>
      <c r="DS140" s="67"/>
      <c r="DT140" s="66"/>
      <c r="DU140" s="67"/>
      <c r="DV140" s="66"/>
      <c r="DW140" s="67"/>
      <c r="DX140" s="66"/>
      <c r="DY140" s="67"/>
      <c r="DZ140" s="66"/>
      <c r="EA140" s="67"/>
      <c r="EB140" s="66"/>
      <c r="EC140" s="67"/>
      <c r="ED140" s="66"/>
      <c r="EE140" s="67"/>
      <c r="EF140" s="66"/>
      <c r="EG140" s="67"/>
      <c r="EH140" s="66"/>
      <c r="EI140" s="67"/>
    </row>
    <row r="141" spans="4:139" x14ac:dyDescent="0.25">
      <c r="D141" s="24"/>
      <c r="E141" s="24"/>
      <c r="F141" s="27"/>
      <c r="G141" s="27"/>
      <c r="K141" s="38">
        <f t="shared" si="8"/>
        <v>128</v>
      </c>
      <c r="L141" s="29">
        <v>87000</v>
      </c>
      <c r="M141" s="261">
        <f t="shared" si="9"/>
        <v>1</v>
      </c>
      <c r="N141" s="29">
        <v>87000</v>
      </c>
      <c r="O141" s="261">
        <f t="shared" si="10"/>
        <v>0.82558139534883723</v>
      </c>
      <c r="P141" s="29">
        <v>87000</v>
      </c>
      <c r="Q141" s="261">
        <f t="shared" si="11"/>
        <v>0.82558139534883723</v>
      </c>
      <c r="R141" s="29">
        <v>87000</v>
      </c>
      <c r="S141" s="261">
        <v>0.81339994122832793</v>
      </c>
      <c r="T141" s="29">
        <v>87000</v>
      </c>
      <c r="U141" s="261">
        <v>0.81339994122832793</v>
      </c>
      <c r="V141" s="29">
        <v>87000</v>
      </c>
      <c r="W141" s="261">
        <f t="shared" si="7"/>
        <v>0.86917562724014341</v>
      </c>
      <c r="X141" s="66"/>
      <c r="Y141" s="67"/>
      <c r="Z141" s="66"/>
      <c r="AA141" s="67"/>
      <c r="AB141" s="66"/>
      <c r="AC141" s="67"/>
      <c r="AD141" s="66"/>
      <c r="AE141" s="67"/>
      <c r="AF141" s="66"/>
      <c r="AG141" s="67"/>
      <c r="AH141" s="66"/>
      <c r="AI141" s="67"/>
      <c r="AJ141" s="66"/>
      <c r="AK141" s="67"/>
      <c r="AL141" s="66"/>
      <c r="AM141" s="67"/>
      <c r="AN141" s="66"/>
      <c r="AO141" s="67"/>
      <c r="AP141" s="66"/>
      <c r="AQ141" s="67"/>
      <c r="AR141" s="66"/>
      <c r="AS141" s="67"/>
      <c r="AT141" s="66"/>
      <c r="AU141" s="67"/>
      <c r="AV141" s="66"/>
      <c r="AW141" s="67"/>
      <c r="AX141" s="66"/>
      <c r="AY141" s="67"/>
      <c r="AZ141" s="66"/>
      <c r="BA141" s="67"/>
      <c r="BB141" s="66"/>
      <c r="BC141" s="67"/>
      <c r="BD141" s="66"/>
      <c r="BE141" s="67"/>
      <c r="BF141" s="66"/>
      <c r="BG141" s="67"/>
      <c r="BH141" s="66"/>
      <c r="BI141" s="67"/>
      <c r="BJ141" s="66"/>
      <c r="BK141" s="67"/>
      <c r="BL141" s="66"/>
      <c r="BM141" s="67"/>
      <c r="BN141" s="66"/>
      <c r="BO141" s="67"/>
      <c r="BP141" s="66"/>
      <c r="BQ141" s="67"/>
      <c r="BR141" s="66"/>
      <c r="BS141" s="67"/>
      <c r="BT141" s="66"/>
      <c r="BU141" s="67"/>
      <c r="BV141" s="66"/>
      <c r="BW141" s="67"/>
      <c r="BX141" s="66"/>
      <c r="BY141" s="67"/>
      <c r="BZ141" s="66"/>
      <c r="CA141" s="67"/>
      <c r="CB141" s="66"/>
      <c r="CC141" s="67"/>
      <c r="CD141" s="66"/>
      <c r="CE141" s="67"/>
      <c r="CF141" s="66"/>
      <c r="CG141" s="67"/>
      <c r="CH141" s="66"/>
      <c r="CI141" s="67"/>
      <c r="CJ141" s="66"/>
      <c r="CK141" s="67"/>
      <c r="CL141" s="66"/>
      <c r="CM141" s="67"/>
      <c r="CN141" s="66"/>
      <c r="CO141" s="67"/>
      <c r="CP141" s="66"/>
      <c r="CQ141" s="67"/>
      <c r="CR141" s="66"/>
      <c r="CS141" s="67"/>
      <c r="CT141" s="66"/>
      <c r="CU141" s="67"/>
      <c r="CV141" s="66"/>
      <c r="CW141" s="67"/>
      <c r="CX141" s="66"/>
      <c r="CY141" s="67"/>
      <c r="CZ141" s="66"/>
      <c r="DA141" s="67"/>
      <c r="DB141" s="66"/>
      <c r="DC141" s="67"/>
      <c r="DD141" s="66"/>
      <c r="DE141" s="67"/>
      <c r="DF141" s="66"/>
      <c r="DG141" s="67"/>
      <c r="DH141" s="66"/>
      <c r="DI141" s="67"/>
      <c r="DJ141" s="66"/>
      <c r="DK141" s="67"/>
      <c r="DL141" s="66"/>
      <c r="DM141" s="67"/>
      <c r="DN141" s="66"/>
      <c r="DO141" s="67"/>
      <c r="DP141" s="66"/>
      <c r="DQ141" s="67"/>
      <c r="DR141" s="66"/>
      <c r="DS141" s="67"/>
      <c r="DT141" s="66"/>
      <c r="DU141" s="67"/>
      <c r="DV141" s="66"/>
      <c r="DW141" s="67"/>
      <c r="DX141" s="66"/>
      <c r="DY141" s="67"/>
      <c r="DZ141" s="66"/>
      <c r="EA141" s="67"/>
      <c r="EB141" s="66"/>
      <c r="EC141" s="67"/>
      <c r="ED141" s="66"/>
      <c r="EE141" s="67"/>
      <c r="EF141" s="66"/>
      <c r="EG141" s="67"/>
      <c r="EH141" s="66"/>
      <c r="EI141" s="67"/>
    </row>
    <row r="142" spans="4:139" x14ac:dyDescent="0.25">
      <c r="D142" s="24"/>
      <c r="E142" s="24"/>
      <c r="F142" s="27"/>
      <c r="G142" s="27"/>
      <c r="K142" s="38">
        <f t="shared" si="8"/>
        <v>129</v>
      </c>
      <c r="L142" s="29">
        <v>88000</v>
      </c>
      <c r="M142" s="261">
        <f t="shared" si="9"/>
        <v>1</v>
      </c>
      <c r="N142" s="29">
        <v>88000</v>
      </c>
      <c r="O142" s="261">
        <f t="shared" si="10"/>
        <v>0.82558139534883723</v>
      </c>
      <c r="P142" s="29">
        <v>88000</v>
      </c>
      <c r="Q142" s="261">
        <f t="shared" si="11"/>
        <v>0.82558139534883723</v>
      </c>
      <c r="R142" s="29">
        <v>88000</v>
      </c>
      <c r="S142" s="261">
        <v>0.81339994122832793</v>
      </c>
      <c r="T142" s="29">
        <v>88000</v>
      </c>
      <c r="U142" s="261">
        <v>0.81339994122832793</v>
      </c>
      <c r="V142" s="29">
        <v>88000</v>
      </c>
      <c r="W142" s="261">
        <f t="shared" si="7"/>
        <v>0.86917562724014341</v>
      </c>
      <c r="X142" s="66"/>
      <c r="Y142" s="67"/>
      <c r="Z142" s="66"/>
      <c r="AA142" s="67"/>
      <c r="AB142" s="66"/>
      <c r="AC142" s="67"/>
      <c r="AD142" s="66"/>
      <c r="AE142" s="67"/>
      <c r="AF142" s="66"/>
      <c r="AG142" s="67"/>
      <c r="AH142" s="66"/>
      <c r="AI142" s="67"/>
      <c r="AJ142" s="66"/>
      <c r="AK142" s="67"/>
      <c r="AL142" s="66"/>
      <c r="AM142" s="67"/>
      <c r="AN142" s="66"/>
      <c r="AO142" s="67"/>
      <c r="AP142" s="66"/>
      <c r="AQ142" s="67"/>
      <c r="AR142" s="66"/>
      <c r="AS142" s="67"/>
      <c r="AT142" s="66"/>
      <c r="AU142" s="67"/>
      <c r="AV142" s="66"/>
      <c r="AW142" s="67"/>
      <c r="AX142" s="66"/>
      <c r="AY142" s="67"/>
      <c r="AZ142" s="66"/>
      <c r="BA142" s="67"/>
      <c r="BB142" s="66"/>
      <c r="BC142" s="67"/>
      <c r="BD142" s="66"/>
      <c r="BE142" s="67"/>
      <c r="BF142" s="66"/>
      <c r="BG142" s="67"/>
      <c r="BH142" s="66"/>
      <c r="BI142" s="67"/>
      <c r="BJ142" s="66"/>
      <c r="BK142" s="67"/>
      <c r="BL142" s="66"/>
      <c r="BM142" s="67"/>
      <c r="BN142" s="66"/>
      <c r="BO142" s="67"/>
      <c r="BP142" s="66"/>
      <c r="BQ142" s="67"/>
      <c r="BR142" s="66"/>
      <c r="BS142" s="67"/>
      <c r="BT142" s="66"/>
      <c r="BU142" s="67"/>
      <c r="BV142" s="66"/>
      <c r="BW142" s="67"/>
      <c r="BX142" s="66"/>
      <c r="BY142" s="67"/>
      <c r="BZ142" s="66"/>
      <c r="CA142" s="67"/>
      <c r="CB142" s="66"/>
      <c r="CC142" s="67"/>
      <c r="CD142" s="66"/>
      <c r="CE142" s="67"/>
      <c r="CF142" s="66"/>
      <c r="CG142" s="67"/>
      <c r="CH142" s="66"/>
      <c r="CI142" s="67"/>
      <c r="CJ142" s="66"/>
      <c r="CK142" s="67"/>
      <c r="CL142" s="66"/>
      <c r="CM142" s="67"/>
      <c r="CN142" s="66"/>
      <c r="CO142" s="67"/>
      <c r="CP142" s="66"/>
      <c r="CQ142" s="67"/>
      <c r="CR142" s="66"/>
      <c r="CS142" s="67"/>
      <c r="CT142" s="66"/>
      <c r="CU142" s="67"/>
      <c r="CV142" s="66"/>
      <c r="CW142" s="67"/>
      <c r="CX142" s="66"/>
      <c r="CY142" s="67"/>
      <c r="CZ142" s="66"/>
      <c r="DA142" s="67"/>
      <c r="DB142" s="66"/>
      <c r="DC142" s="67"/>
      <c r="DD142" s="66"/>
      <c r="DE142" s="67"/>
      <c r="DF142" s="66"/>
      <c r="DG142" s="67"/>
      <c r="DH142" s="66"/>
      <c r="DI142" s="67"/>
      <c r="DJ142" s="66"/>
      <c r="DK142" s="67"/>
      <c r="DL142" s="66"/>
      <c r="DM142" s="67"/>
      <c r="DN142" s="66"/>
      <c r="DO142" s="67"/>
      <c r="DP142" s="66"/>
      <c r="DQ142" s="67"/>
      <c r="DR142" s="66"/>
      <c r="DS142" s="67"/>
      <c r="DT142" s="66"/>
      <c r="DU142" s="67"/>
      <c r="DV142" s="66"/>
      <c r="DW142" s="67"/>
      <c r="DX142" s="66"/>
      <c r="DY142" s="67"/>
      <c r="DZ142" s="66"/>
      <c r="EA142" s="67"/>
      <c r="EB142" s="66"/>
      <c r="EC142" s="67"/>
      <c r="ED142" s="66"/>
      <c r="EE142" s="67"/>
      <c r="EF142" s="66"/>
      <c r="EG142" s="67"/>
      <c r="EH142" s="66"/>
      <c r="EI142" s="67"/>
    </row>
    <row r="143" spans="4:139" x14ac:dyDescent="0.25">
      <c r="D143" s="24"/>
      <c r="E143" s="24"/>
      <c r="F143" s="27"/>
      <c r="G143" s="27"/>
      <c r="K143" s="38">
        <f t="shared" si="8"/>
        <v>130</v>
      </c>
      <c r="L143" s="29">
        <v>89000</v>
      </c>
      <c r="M143" s="261">
        <f t="shared" si="9"/>
        <v>1</v>
      </c>
      <c r="N143" s="29">
        <v>89000</v>
      </c>
      <c r="O143" s="261">
        <f t="shared" si="10"/>
        <v>0.82558139534883723</v>
      </c>
      <c r="P143" s="29">
        <v>89000</v>
      </c>
      <c r="Q143" s="261">
        <f t="shared" si="11"/>
        <v>0.82558139534883723</v>
      </c>
      <c r="R143" s="29">
        <v>89000</v>
      </c>
      <c r="S143" s="261">
        <v>0.81339994122832793</v>
      </c>
      <c r="T143" s="29">
        <v>89000</v>
      </c>
      <c r="U143" s="261">
        <v>0.81339994122832793</v>
      </c>
      <c r="V143" s="29">
        <v>89000</v>
      </c>
      <c r="W143" s="261">
        <f t="shared" ref="W143:W158" si="12">IF((V143*100/2.54/12)&gt;36500,970/1116,1-146/1116/36500*(V143*100/2.54/12))</f>
        <v>0.86917562724014341</v>
      </c>
      <c r="X143" s="66"/>
      <c r="Y143" s="67"/>
      <c r="Z143" s="66"/>
      <c r="AA143" s="67"/>
      <c r="AB143" s="66"/>
      <c r="AC143" s="67"/>
      <c r="AD143" s="66"/>
      <c r="AE143" s="67"/>
      <c r="AF143" s="66"/>
      <c r="AG143" s="67"/>
      <c r="AH143" s="66"/>
      <c r="AI143" s="67"/>
      <c r="AJ143" s="66"/>
      <c r="AK143" s="67"/>
      <c r="AL143" s="66"/>
      <c r="AM143" s="67"/>
      <c r="AN143" s="66"/>
      <c r="AO143" s="67"/>
      <c r="AP143" s="66"/>
      <c r="AQ143" s="67"/>
      <c r="AR143" s="66"/>
      <c r="AS143" s="67"/>
      <c r="AT143" s="66"/>
      <c r="AU143" s="67"/>
      <c r="AV143" s="66"/>
      <c r="AW143" s="67"/>
      <c r="AX143" s="66"/>
      <c r="AY143" s="67"/>
      <c r="AZ143" s="66"/>
      <c r="BA143" s="67"/>
      <c r="BB143" s="66"/>
      <c r="BC143" s="67"/>
      <c r="BD143" s="66"/>
      <c r="BE143" s="67"/>
      <c r="BF143" s="66"/>
      <c r="BG143" s="67"/>
      <c r="BH143" s="66"/>
      <c r="BI143" s="67"/>
      <c r="BJ143" s="66"/>
      <c r="BK143" s="67"/>
      <c r="BL143" s="66"/>
      <c r="BM143" s="67"/>
      <c r="BN143" s="66"/>
      <c r="BO143" s="67"/>
      <c r="BP143" s="66"/>
      <c r="BQ143" s="67"/>
      <c r="BR143" s="66"/>
      <c r="BS143" s="67"/>
      <c r="BT143" s="66"/>
      <c r="BU143" s="67"/>
      <c r="BV143" s="66"/>
      <c r="BW143" s="67"/>
      <c r="BX143" s="66"/>
      <c r="BY143" s="67"/>
      <c r="BZ143" s="66"/>
      <c r="CA143" s="67"/>
      <c r="CB143" s="66"/>
      <c r="CC143" s="67"/>
      <c r="CD143" s="66"/>
      <c r="CE143" s="67"/>
      <c r="CF143" s="66"/>
      <c r="CG143" s="67"/>
      <c r="CH143" s="66"/>
      <c r="CI143" s="67"/>
      <c r="CJ143" s="66"/>
      <c r="CK143" s="67"/>
      <c r="CL143" s="66"/>
      <c r="CM143" s="67"/>
      <c r="CN143" s="66"/>
      <c r="CO143" s="67"/>
      <c r="CP143" s="66"/>
      <c r="CQ143" s="67"/>
      <c r="CR143" s="66"/>
      <c r="CS143" s="67"/>
      <c r="CT143" s="66"/>
      <c r="CU143" s="67"/>
      <c r="CV143" s="66"/>
      <c r="CW143" s="67"/>
      <c r="CX143" s="66"/>
      <c r="CY143" s="67"/>
      <c r="CZ143" s="66"/>
      <c r="DA143" s="67"/>
      <c r="DB143" s="66"/>
      <c r="DC143" s="67"/>
      <c r="DD143" s="66"/>
      <c r="DE143" s="67"/>
      <c r="DF143" s="66"/>
      <c r="DG143" s="67"/>
      <c r="DH143" s="66"/>
      <c r="DI143" s="67"/>
      <c r="DJ143" s="66"/>
      <c r="DK143" s="67"/>
      <c r="DL143" s="66"/>
      <c r="DM143" s="67"/>
      <c r="DN143" s="66"/>
      <c r="DO143" s="67"/>
      <c r="DP143" s="66"/>
      <c r="DQ143" s="67"/>
      <c r="DR143" s="66"/>
      <c r="DS143" s="67"/>
      <c r="DT143" s="66"/>
      <c r="DU143" s="67"/>
      <c r="DV143" s="66"/>
      <c r="DW143" s="67"/>
      <c r="DX143" s="66"/>
      <c r="DY143" s="67"/>
      <c r="DZ143" s="66"/>
      <c r="EA143" s="67"/>
      <c r="EB143" s="66"/>
      <c r="EC143" s="67"/>
      <c r="ED143" s="66"/>
      <c r="EE143" s="67"/>
      <c r="EF143" s="66"/>
      <c r="EG143" s="67"/>
      <c r="EH143" s="66"/>
      <c r="EI143" s="67"/>
    </row>
    <row r="144" spans="4:139" x14ac:dyDescent="0.25">
      <c r="D144" s="24"/>
      <c r="E144" s="24"/>
      <c r="F144" s="27"/>
      <c r="G144" s="27"/>
      <c r="K144" s="38">
        <f t="shared" ref="K144:K207" si="13">2*K143-K142</f>
        <v>131</v>
      </c>
      <c r="L144" s="29">
        <v>90000</v>
      </c>
      <c r="M144" s="261">
        <f t="shared" ref="M144:M158" si="14">M143</f>
        <v>1</v>
      </c>
      <c r="N144" s="29">
        <v>90000</v>
      </c>
      <c r="O144" s="261">
        <f t="shared" si="10"/>
        <v>0.82558139534883723</v>
      </c>
      <c r="P144" s="29">
        <v>90000</v>
      </c>
      <c r="Q144" s="261">
        <f t="shared" si="11"/>
        <v>0.82558139534883723</v>
      </c>
      <c r="R144" s="29">
        <v>90000</v>
      </c>
      <c r="S144" s="261">
        <v>0.81339994122832793</v>
      </c>
      <c r="T144" s="29">
        <v>90000</v>
      </c>
      <c r="U144" s="261">
        <v>0.81339994122832793</v>
      </c>
      <c r="V144" s="29">
        <v>90000</v>
      </c>
      <c r="W144" s="261">
        <f t="shared" si="12"/>
        <v>0.86917562724014341</v>
      </c>
      <c r="X144" s="66"/>
      <c r="Y144" s="67"/>
      <c r="Z144" s="66"/>
      <c r="AA144" s="67"/>
      <c r="AB144" s="66"/>
      <c r="AC144" s="67"/>
      <c r="AD144" s="66"/>
      <c r="AE144" s="67"/>
      <c r="AF144" s="66"/>
      <c r="AG144" s="67"/>
      <c r="AH144" s="66"/>
      <c r="AI144" s="67"/>
      <c r="AJ144" s="66"/>
      <c r="AK144" s="67"/>
      <c r="AL144" s="66"/>
      <c r="AM144" s="67"/>
      <c r="AN144" s="66"/>
      <c r="AO144" s="67"/>
      <c r="AP144" s="66"/>
      <c r="AQ144" s="67"/>
      <c r="AR144" s="66"/>
      <c r="AS144" s="67"/>
      <c r="AT144" s="66"/>
      <c r="AU144" s="67"/>
      <c r="AV144" s="66"/>
      <c r="AW144" s="67"/>
      <c r="AX144" s="66"/>
      <c r="AY144" s="67"/>
      <c r="AZ144" s="66"/>
      <c r="BA144" s="67"/>
      <c r="BB144" s="66"/>
      <c r="BC144" s="67"/>
      <c r="BD144" s="66"/>
      <c r="BE144" s="67"/>
      <c r="BF144" s="66"/>
      <c r="BG144" s="67"/>
      <c r="BH144" s="66"/>
      <c r="BI144" s="67"/>
      <c r="BJ144" s="66"/>
      <c r="BK144" s="67"/>
      <c r="BL144" s="66"/>
      <c r="BM144" s="67"/>
      <c r="BN144" s="66"/>
      <c r="BO144" s="67"/>
      <c r="BP144" s="66"/>
      <c r="BQ144" s="67"/>
      <c r="BR144" s="66"/>
      <c r="BS144" s="67"/>
      <c r="BT144" s="66"/>
      <c r="BU144" s="67"/>
      <c r="BV144" s="66"/>
      <c r="BW144" s="67"/>
      <c r="BX144" s="66"/>
      <c r="BY144" s="67"/>
      <c r="BZ144" s="66"/>
      <c r="CA144" s="67"/>
      <c r="CB144" s="66"/>
      <c r="CC144" s="67"/>
      <c r="CD144" s="66"/>
      <c r="CE144" s="67"/>
      <c r="CF144" s="66"/>
      <c r="CG144" s="67"/>
      <c r="CH144" s="66"/>
      <c r="CI144" s="67"/>
      <c r="CJ144" s="66"/>
      <c r="CK144" s="67"/>
      <c r="CL144" s="66"/>
      <c r="CM144" s="67"/>
      <c r="CN144" s="66"/>
      <c r="CO144" s="67"/>
      <c r="CP144" s="66"/>
      <c r="CQ144" s="67"/>
      <c r="CR144" s="66"/>
      <c r="CS144" s="67"/>
      <c r="CT144" s="66"/>
      <c r="CU144" s="67"/>
      <c r="CV144" s="66"/>
      <c r="CW144" s="67"/>
      <c r="CX144" s="66"/>
      <c r="CY144" s="67"/>
      <c r="CZ144" s="66"/>
      <c r="DA144" s="67"/>
      <c r="DB144" s="66"/>
      <c r="DC144" s="67"/>
      <c r="DD144" s="66"/>
      <c r="DE144" s="67"/>
      <c r="DF144" s="66"/>
      <c r="DG144" s="67"/>
      <c r="DH144" s="66"/>
      <c r="DI144" s="67"/>
      <c r="DJ144" s="66"/>
      <c r="DK144" s="67"/>
      <c r="DL144" s="66"/>
      <c r="DM144" s="67"/>
      <c r="DN144" s="66"/>
      <c r="DO144" s="67"/>
      <c r="DP144" s="66"/>
      <c r="DQ144" s="67"/>
      <c r="DR144" s="66"/>
      <c r="DS144" s="67"/>
      <c r="DT144" s="66"/>
      <c r="DU144" s="67"/>
      <c r="DV144" s="66"/>
      <c r="DW144" s="67"/>
      <c r="DX144" s="66"/>
      <c r="DY144" s="67"/>
      <c r="DZ144" s="66"/>
      <c r="EA144" s="67"/>
      <c r="EB144" s="66"/>
      <c r="EC144" s="67"/>
      <c r="ED144" s="66"/>
      <c r="EE144" s="67"/>
      <c r="EF144" s="66"/>
      <c r="EG144" s="67"/>
      <c r="EH144" s="66"/>
      <c r="EI144" s="67"/>
    </row>
    <row r="145" spans="4:139" x14ac:dyDescent="0.25">
      <c r="D145" s="24"/>
      <c r="E145" s="24"/>
      <c r="F145" s="27"/>
      <c r="G145" s="27"/>
      <c r="K145" s="38">
        <f t="shared" si="13"/>
        <v>132</v>
      </c>
      <c r="L145" s="29">
        <v>92000</v>
      </c>
      <c r="M145" s="261">
        <f t="shared" si="14"/>
        <v>1</v>
      </c>
      <c r="N145" s="29">
        <v>92000</v>
      </c>
      <c r="O145" s="261">
        <f t="shared" si="10"/>
        <v>0.82558139534883723</v>
      </c>
      <c r="P145" s="29">
        <v>92000</v>
      </c>
      <c r="Q145" s="261">
        <f t="shared" si="11"/>
        <v>0.82558139534883723</v>
      </c>
      <c r="R145" s="29">
        <v>92000</v>
      </c>
      <c r="S145" s="261">
        <v>0.81633852483103142</v>
      </c>
      <c r="T145" s="29">
        <v>92000</v>
      </c>
      <c r="U145" s="261">
        <v>0.81633852483103142</v>
      </c>
      <c r="V145" s="29">
        <v>92000</v>
      </c>
      <c r="W145" s="261">
        <f t="shared" si="12"/>
        <v>0.86917562724014341</v>
      </c>
      <c r="X145" s="66"/>
      <c r="Y145" s="67"/>
      <c r="Z145" s="66"/>
      <c r="AA145" s="67"/>
      <c r="AB145" s="66"/>
      <c r="AC145" s="67"/>
      <c r="AD145" s="66"/>
      <c r="AE145" s="67"/>
      <c r="AF145" s="66"/>
      <c r="AG145" s="67"/>
      <c r="AH145" s="66"/>
      <c r="AI145" s="67"/>
      <c r="AJ145" s="66"/>
      <c r="AK145" s="67"/>
      <c r="AL145" s="66"/>
      <c r="AM145" s="67"/>
      <c r="AN145" s="66"/>
      <c r="AO145" s="67"/>
      <c r="AP145" s="66"/>
      <c r="AQ145" s="67"/>
      <c r="AR145" s="66"/>
      <c r="AS145" s="67"/>
      <c r="AT145" s="66"/>
      <c r="AU145" s="67"/>
      <c r="AV145" s="66"/>
      <c r="AW145" s="67"/>
      <c r="AX145" s="66"/>
      <c r="AY145" s="67"/>
      <c r="AZ145" s="66"/>
      <c r="BA145" s="67"/>
      <c r="BB145" s="66"/>
      <c r="BC145" s="67"/>
      <c r="BD145" s="66"/>
      <c r="BE145" s="67"/>
      <c r="BF145" s="66"/>
      <c r="BG145" s="67"/>
      <c r="BH145" s="66"/>
      <c r="BI145" s="67"/>
      <c r="BJ145" s="66"/>
      <c r="BK145" s="67"/>
      <c r="BL145" s="66"/>
      <c r="BM145" s="67"/>
      <c r="BN145" s="66"/>
      <c r="BO145" s="67"/>
      <c r="BP145" s="66"/>
      <c r="BQ145" s="67"/>
      <c r="BR145" s="66"/>
      <c r="BS145" s="67"/>
      <c r="BT145" s="66"/>
      <c r="BU145" s="67"/>
      <c r="BV145" s="66"/>
      <c r="BW145" s="67"/>
      <c r="BX145" s="66"/>
      <c r="BY145" s="67"/>
      <c r="BZ145" s="66"/>
      <c r="CA145" s="67"/>
      <c r="CB145" s="66"/>
      <c r="CC145" s="67"/>
      <c r="CD145" s="66"/>
      <c r="CE145" s="67"/>
      <c r="CF145" s="66"/>
      <c r="CG145" s="67"/>
      <c r="CH145" s="66"/>
      <c r="CI145" s="67"/>
      <c r="CJ145" s="66"/>
      <c r="CK145" s="67"/>
      <c r="CL145" s="66"/>
      <c r="CM145" s="67"/>
      <c r="CN145" s="66"/>
      <c r="CO145" s="67"/>
      <c r="CP145" s="66"/>
      <c r="CQ145" s="67"/>
      <c r="CR145" s="66"/>
      <c r="CS145" s="67"/>
      <c r="CT145" s="66"/>
      <c r="CU145" s="67"/>
      <c r="CV145" s="66"/>
      <c r="CW145" s="67"/>
      <c r="CX145" s="66"/>
      <c r="CY145" s="67"/>
      <c r="CZ145" s="66"/>
      <c r="DA145" s="67"/>
      <c r="DB145" s="66"/>
      <c r="DC145" s="67"/>
      <c r="DD145" s="66"/>
      <c r="DE145" s="67"/>
      <c r="DF145" s="66"/>
      <c r="DG145" s="67"/>
      <c r="DH145" s="66"/>
      <c r="DI145" s="67"/>
      <c r="DJ145" s="66"/>
      <c r="DK145" s="67"/>
      <c r="DL145" s="66"/>
      <c r="DM145" s="67"/>
      <c r="DN145" s="66"/>
      <c r="DO145" s="67"/>
      <c r="DP145" s="66"/>
      <c r="DQ145" s="67"/>
      <c r="DR145" s="66"/>
      <c r="DS145" s="67"/>
      <c r="DT145" s="66"/>
      <c r="DU145" s="67"/>
      <c r="DV145" s="66"/>
      <c r="DW145" s="67"/>
      <c r="DX145" s="66"/>
      <c r="DY145" s="67"/>
      <c r="DZ145" s="66"/>
      <c r="EA145" s="67"/>
      <c r="EB145" s="66"/>
      <c r="EC145" s="67"/>
      <c r="ED145" s="66"/>
      <c r="EE145" s="67"/>
      <c r="EF145" s="66"/>
      <c r="EG145" s="67"/>
      <c r="EH145" s="66"/>
      <c r="EI145" s="67"/>
    </row>
    <row r="146" spans="4:139" x14ac:dyDescent="0.25">
      <c r="D146" s="24"/>
      <c r="E146" s="24"/>
      <c r="F146" s="27"/>
      <c r="G146" s="27"/>
      <c r="K146" s="38">
        <f t="shared" si="13"/>
        <v>133</v>
      </c>
      <c r="L146" s="29">
        <v>94000</v>
      </c>
      <c r="M146" s="261">
        <f t="shared" si="14"/>
        <v>1</v>
      </c>
      <c r="N146" s="29">
        <v>94000</v>
      </c>
      <c r="O146" s="261">
        <f t="shared" si="10"/>
        <v>0.82558139534883723</v>
      </c>
      <c r="P146" s="29">
        <v>94000</v>
      </c>
      <c r="Q146" s="261">
        <f t="shared" si="11"/>
        <v>0.82558139534883723</v>
      </c>
      <c r="R146" s="29">
        <v>94000</v>
      </c>
      <c r="S146" s="261">
        <v>0.82456655891860131</v>
      </c>
      <c r="T146" s="29">
        <v>94000</v>
      </c>
      <c r="U146" s="261">
        <v>0.82456655891860131</v>
      </c>
      <c r="V146" s="29">
        <v>94000</v>
      </c>
      <c r="W146" s="261">
        <f t="shared" si="12"/>
        <v>0.86917562724014341</v>
      </c>
      <c r="X146" s="66"/>
      <c r="Y146" s="67"/>
      <c r="Z146" s="66"/>
      <c r="AA146" s="67"/>
      <c r="AB146" s="66"/>
      <c r="AC146" s="67"/>
      <c r="AD146" s="66"/>
      <c r="AE146" s="67"/>
      <c r="AF146" s="66"/>
      <c r="AG146" s="67"/>
      <c r="AH146" s="66"/>
      <c r="AI146" s="67"/>
      <c r="AJ146" s="66"/>
      <c r="AK146" s="67"/>
      <c r="AL146" s="66"/>
      <c r="AM146" s="67"/>
      <c r="AN146" s="66"/>
      <c r="AO146" s="67"/>
      <c r="AP146" s="66"/>
      <c r="AQ146" s="67"/>
      <c r="AR146" s="66"/>
      <c r="AS146" s="67"/>
      <c r="AT146" s="66"/>
      <c r="AU146" s="67"/>
      <c r="AV146" s="66"/>
      <c r="AW146" s="67"/>
      <c r="AX146" s="66"/>
      <c r="AY146" s="67"/>
      <c r="AZ146" s="66"/>
      <c r="BA146" s="67"/>
      <c r="BB146" s="66"/>
      <c r="BC146" s="67"/>
      <c r="BD146" s="66"/>
      <c r="BE146" s="67"/>
      <c r="BF146" s="66"/>
      <c r="BG146" s="67"/>
      <c r="BH146" s="66"/>
      <c r="BI146" s="67"/>
      <c r="BJ146" s="66"/>
      <c r="BK146" s="67"/>
      <c r="BL146" s="66"/>
      <c r="BM146" s="67"/>
      <c r="BN146" s="66"/>
      <c r="BO146" s="67"/>
      <c r="BP146" s="66"/>
      <c r="BQ146" s="67"/>
      <c r="BR146" s="66"/>
      <c r="BS146" s="67"/>
      <c r="BT146" s="66"/>
      <c r="BU146" s="67"/>
      <c r="BV146" s="66"/>
      <c r="BW146" s="67"/>
      <c r="BX146" s="66"/>
      <c r="BY146" s="67"/>
      <c r="BZ146" s="66"/>
      <c r="CA146" s="67"/>
      <c r="CB146" s="66"/>
      <c r="CC146" s="67"/>
      <c r="CD146" s="66"/>
      <c r="CE146" s="67"/>
      <c r="CF146" s="66"/>
      <c r="CG146" s="67"/>
      <c r="CH146" s="66"/>
      <c r="CI146" s="67"/>
      <c r="CJ146" s="66"/>
      <c r="CK146" s="67"/>
      <c r="CL146" s="66"/>
      <c r="CM146" s="67"/>
      <c r="CN146" s="66"/>
      <c r="CO146" s="67"/>
      <c r="CP146" s="66"/>
      <c r="CQ146" s="67"/>
      <c r="CR146" s="66"/>
      <c r="CS146" s="67"/>
      <c r="CT146" s="66"/>
      <c r="CU146" s="67"/>
      <c r="CV146" s="66"/>
      <c r="CW146" s="67"/>
      <c r="CX146" s="66"/>
      <c r="CY146" s="67"/>
      <c r="CZ146" s="66"/>
      <c r="DA146" s="67"/>
      <c r="DB146" s="66"/>
      <c r="DC146" s="67"/>
      <c r="DD146" s="66"/>
      <c r="DE146" s="67"/>
      <c r="DF146" s="66"/>
      <c r="DG146" s="67"/>
      <c r="DH146" s="66"/>
      <c r="DI146" s="67"/>
      <c r="DJ146" s="66"/>
      <c r="DK146" s="67"/>
      <c r="DL146" s="66"/>
      <c r="DM146" s="67"/>
      <c r="DN146" s="66"/>
      <c r="DO146" s="67"/>
      <c r="DP146" s="66"/>
      <c r="DQ146" s="67"/>
      <c r="DR146" s="66"/>
      <c r="DS146" s="67"/>
      <c r="DT146" s="66"/>
      <c r="DU146" s="67"/>
      <c r="DV146" s="66"/>
      <c r="DW146" s="67"/>
      <c r="DX146" s="66"/>
      <c r="DY146" s="67"/>
      <c r="DZ146" s="66"/>
      <c r="EA146" s="67"/>
      <c r="EB146" s="66"/>
      <c r="EC146" s="67"/>
      <c r="ED146" s="66"/>
      <c r="EE146" s="67"/>
      <c r="EF146" s="66"/>
      <c r="EG146" s="67"/>
      <c r="EH146" s="66"/>
      <c r="EI146" s="67"/>
    </row>
    <row r="147" spans="4:139" x14ac:dyDescent="0.25">
      <c r="D147" s="24"/>
      <c r="E147" s="24"/>
      <c r="F147" s="27"/>
      <c r="G147" s="27"/>
      <c r="K147" s="38">
        <f t="shared" si="13"/>
        <v>134</v>
      </c>
      <c r="L147" s="29">
        <v>96000</v>
      </c>
      <c r="M147" s="261">
        <f t="shared" si="14"/>
        <v>1</v>
      </c>
      <c r="N147" s="29">
        <v>96000</v>
      </c>
      <c r="O147" s="261">
        <f t="shared" si="10"/>
        <v>0.82558139534883723</v>
      </c>
      <c r="P147" s="29">
        <v>96000</v>
      </c>
      <c r="Q147" s="261">
        <f t="shared" si="11"/>
        <v>0.82558139534883723</v>
      </c>
      <c r="R147" s="29">
        <v>96000</v>
      </c>
      <c r="S147" s="261">
        <v>0.84072876873347047</v>
      </c>
      <c r="T147" s="29">
        <v>96000</v>
      </c>
      <c r="U147" s="261">
        <v>0.84072876873347047</v>
      </c>
      <c r="V147" s="29">
        <v>96000</v>
      </c>
      <c r="W147" s="261">
        <f t="shared" si="12"/>
        <v>0.86917562724014341</v>
      </c>
      <c r="X147" s="66"/>
      <c r="Y147" s="67"/>
      <c r="Z147" s="66"/>
      <c r="AA147" s="67"/>
      <c r="AB147" s="66"/>
      <c r="AC147" s="67"/>
      <c r="AD147" s="66"/>
      <c r="AE147" s="67"/>
      <c r="AF147" s="66"/>
      <c r="AG147" s="67"/>
      <c r="AH147" s="66"/>
      <c r="AI147" s="67"/>
      <c r="AJ147" s="66"/>
      <c r="AK147" s="67"/>
      <c r="AL147" s="66"/>
      <c r="AM147" s="67"/>
      <c r="AN147" s="66"/>
      <c r="AO147" s="67"/>
      <c r="AP147" s="66"/>
      <c r="AQ147" s="67"/>
      <c r="AR147" s="66"/>
      <c r="AS147" s="67"/>
      <c r="AT147" s="66"/>
      <c r="AU147" s="67"/>
      <c r="AV147" s="66"/>
      <c r="AW147" s="67"/>
      <c r="AX147" s="66"/>
      <c r="AY147" s="67"/>
      <c r="AZ147" s="66"/>
      <c r="BA147" s="67"/>
      <c r="BB147" s="66"/>
      <c r="BC147" s="67"/>
      <c r="BD147" s="66"/>
      <c r="BE147" s="67"/>
      <c r="BF147" s="66"/>
      <c r="BG147" s="67"/>
      <c r="BH147" s="66"/>
      <c r="BI147" s="67"/>
      <c r="BJ147" s="66"/>
      <c r="BK147" s="67"/>
      <c r="BL147" s="66"/>
      <c r="BM147" s="67"/>
      <c r="BN147" s="66"/>
      <c r="BO147" s="67"/>
      <c r="BP147" s="66"/>
      <c r="BQ147" s="67"/>
      <c r="BR147" s="66"/>
      <c r="BS147" s="67"/>
      <c r="BT147" s="66"/>
      <c r="BU147" s="67"/>
      <c r="BV147" s="66"/>
      <c r="BW147" s="67"/>
      <c r="BX147" s="66"/>
      <c r="BY147" s="67"/>
      <c r="BZ147" s="66"/>
      <c r="CA147" s="67"/>
      <c r="CB147" s="66"/>
      <c r="CC147" s="67"/>
      <c r="CD147" s="66"/>
      <c r="CE147" s="67"/>
      <c r="CF147" s="66"/>
      <c r="CG147" s="67"/>
      <c r="CH147" s="66"/>
      <c r="CI147" s="67"/>
      <c r="CJ147" s="66"/>
      <c r="CK147" s="67"/>
      <c r="CL147" s="66"/>
      <c r="CM147" s="67"/>
      <c r="CN147" s="66"/>
      <c r="CO147" s="67"/>
      <c r="CP147" s="66"/>
      <c r="CQ147" s="67"/>
      <c r="CR147" s="66"/>
      <c r="CS147" s="67"/>
      <c r="CT147" s="66"/>
      <c r="CU147" s="67"/>
      <c r="CV147" s="66"/>
      <c r="CW147" s="67"/>
      <c r="CX147" s="66"/>
      <c r="CY147" s="67"/>
      <c r="CZ147" s="66"/>
      <c r="DA147" s="67"/>
      <c r="DB147" s="66"/>
      <c r="DC147" s="67"/>
      <c r="DD147" s="66"/>
      <c r="DE147" s="67"/>
      <c r="DF147" s="66"/>
      <c r="DG147" s="67"/>
      <c r="DH147" s="66"/>
      <c r="DI147" s="67"/>
      <c r="DJ147" s="66"/>
      <c r="DK147" s="67"/>
      <c r="DL147" s="66"/>
      <c r="DM147" s="67"/>
      <c r="DN147" s="66"/>
      <c r="DO147" s="67"/>
      <c r="DP147" s="66"/>
      <c r="DQ147" s="67"/>
      <c r="DR147" s="66"/>
      <c r="DS147" s="67"/>
      <c r="DT147" s="66"/>
      <c r="DU147" s="67"/>
      <c r="DV147" s="66"/>
      <c r="DW147" s="67"/>
      <c r="DX147" s="66"/>
      <c r="DY147" s="67"/>
      <c r="DZ147" s="66"/>
      <c r="EA147" s="67"/>
      <c r="EB147" s="66"/>
      <c r="EC147" s="67"/>
      <c r="ED147" s="66"/>
      <c r="EE147" s="67"/>
      <c r="EF147" s="66"/>
      <c r="EG147" s="67"/>
      <c r="EH147" s="66"/>
      <c r="EI147" s="67"/>
    </row>
    <row r="148" spans="4:139" x14ac:dyDescent="0.25">
      <c r="D148" s="24"/>
      <c r="E148" s="24"/>
      <c r="F148" s="27"/>
      <c r="G148" s="27"/>
      <c r="K148" s="38">
        <f t="shared" si="13"/>
        <v>135</v>
      </c>
      <c r="L148" s="29">
        <v>98000</v>
      </c>
      <c r="M148" s="261">
        <f t="shared" si="14"/>
        <v>1</v>
      </c>
      <c r="N148" s="29">
        <v>98000</v>
      </c>
      <c r="O148" s="261">
        <f t="shared" si="10"/>
        <v>0.82558139534883723</v>
      </c>
      <c r="P148" s="29">
        <v>98000</v>
      </c>
      <c r="Q148" s="261">
        <f t="shared" si="11"/>
        <v>0.82558139534883723</v>
      </c>
      <c r="R148" s="29">
        <v>98000</v>
      </c>
      <c r="S148" s="261">
        <v>0.84072876873347047</v>
      </c>
      <c r="T148" s="29">
        <v>98000</v>
      </c>
      <c r="U148" s="261">
        <v>0.84072876873347047</v>
      </c>
      <c r="V148" s="29">
        <v>98000</v>
      </c>
      <c r="W148" s="261">
        <f t="shared" si="12"/>
        <v>0.86917562724014341</v>
      </c>
      <c r="X148" s="66"/>
      <c r="Y148" s="67"/>
      <c r="Z148" s="66"/>
      <c r="AA148" s="67"/>
      <c r="AB148" s="66"/>
      <c r="AC148" s="67"/>
      <c r="AD148" s="66"/>
      <c r="AE148" s="67"/>
      <c r="AF148" s="66"/>
      <c r="AG148" s="67"/>
      <c r="AH148" s="66"/>
      <c r="AI148" s="67"/>
      <c r="AJ148" s="66"/>
      <c r="AK148" s="67"/>
      <c r="AL148" s="66"/>
      <c r="AM148" s="67"/>
      <c r="AN148" s="66"/>
      <c r="AO148" s="67"/>
      <c r="AP148" s="66"/>
      <c r="AQ148" s="67"/>
      <c r="AR148" s="66"/>
      <c r="AS148" s="67"/>
      <c r="AT148" s="66"/>
      <c r="AU148" s="67"/>
      <c r="AV148" s="66"/>
      <c r="AW148" s="67"/>
      <c r="AX148" s="66"/>
      <c r="AY148" s="67"/>
      <c r="AZ148" s="66"/>
      <c r="BA148" s="67"/>
      <c r="BB148" s="66"/>
      <c r="BC148" s="67"/>
      <c r="BD148" s="66"/>
      <c r="BE148" s="67"/>
      <c r="BF148" s="66"/>
      <c r="BG148" s="67"/>
      <c r="BH148" s="66"/>
      <c r="BI148" s="67"/>
      <c r="BJ148" s="66"/>
      <c r="BK148" s="67"/>
      <c r="BL148" s="66"/>
      <c r="BM148" s="67"/>
      <c r="BN148" s="66"/>
      <c r="BO148" s="67"/>
      <c r="BP148" s="66"/>
      <c r="BQ148" s="67"/>
      <c r="BR148" s="66"/>
      <c r="BS148" s="67"/>
      <c r="BT148" s="66"/>
      <c r="BU148" s="67"/>
      <c r="BV148" s="66"/>
      <c r="BW148" s="67"/>
      <c r="BX148" s="66"/>
      <c r="BY148" s="67"/>
      <c r="BZ148" s="66"/>
      <c r="CA148" s="67"/>
      <c r="CB148" s="66"/>
      <c r="CC148" s="67"/>
      <c r="CD148" s="66"/>
      <c r="CE148" s="67"/>
      <c r="CF148" s="66"/>
      <c r="CG148" s="67"/>
      <c r="CH148" s="66"/>
      <c r="CI148" s="67"/>
      <c r="CJ148" s="66"/>
      <c r="CK148" s="67"/>
      <c r="CL148" s="66"/>
      <c r="CM148" s="67"/>
      <c r="CN148" s="66"/>
      <c r="CO148" s="67"/>
      <c r="CP148" s="66"/>
      <c r="CQ148" s="67"/>
      <c r="CR148" s="66"/>
      <c r="CS148" s="67"/>
      <c r="CT148" s="66"/>
      <c r="CU148" s="67"/>
      <c r="CV148" s="66"/>
      <c r="CW148" s="67"/>
      <c r="CX148" s="66"/>
      <c r="CY148" s="67"/>
      <c r="CZ148" s="66"/>
      <c r="DA148" s="67"/>
      <c r="DB148" s="66"/>
      <c r="DC148" s="67"/>
      <c r="DD148" s="66"/>
      <c r="DE148" s="67"/>
      <c r="DF148" s="66"/>
      <c r="DG148" s="67"/>
      <c r="DH148" s="66"/>
      <c r="DI148" s="67"/>
      <c r="DJ148" s="66"/>
      <c r="DK148" s="67"/>
      <c r="DL148" s="66"/>
      <c r="DM148" s="67"/>
      <c r="DN148" s="66"/>
      <c r="DO148" s="67"/>
      <c r="DP148" s="66"/>
      <c r="DQ148" s="67"/>
      <c r="DR148" s="66"/>
      <c r="DS148" s="67"/>
      <c r="DT148" s="66"/>
      <c r="DU148" s="67"/>
      <c r="DV148" s="66"/>
      <c r="DW148" s="67"/>
      <c r="DX148" s="66"/>
      <c r="DY148" s="67"/>
      <c r="DZ148" s="66"/>
      <c r="EA148" s="67"/>
      <c r="EB148" s="66"/>
      <c r="EC148" s="67"/>
      <c r="ED148" s="66"/>
      <c r="EE148" s="67"/>
      <c r="EF148" s="66"/>
      <c r="EG148" s="67"/>
      <c r="EH148" s="66"/>
      <c r="EI148" s="67"/>
    </row>
    <row r="149" spans="4:139" x14ac:dyDescent="0.25">
      <c r="D149" s="24"/>
      <c r="E149" s="24"/>
      <c r="F149" s="27"/>
      <c r="G149" s="27"/>
      <c r="K149" s="38">
        <f t="shared" si="13"/>
        <v>136</v>
      </c>
      <c r="L149" s="29">
        <v>100000</v>
      </c>
      <c r="M149" s="261">
        <f t="shared" si="14"/>
        <v>1</v>
      </c>
      <c r="N149" s="29">
        <v>100000</v>
      </c>
      <c r="O149" s="261">
        <f t="shared" si="10"/>
        <v>0.82558139534883723</v>
      </c>
      <c r="P149" s="29">
        <v>100000</v>
      </c>
      <c r="Q149" s="261">
        <f t="shared" si="11"/>
        <v>0.82558139534883723</v>
      </c>
      <c r="R149" s="29">
        <v>100000</v>
      </c>
      <c r="S149" s="261">
        <v>0.84866294446076995</v>
      </c>
      <c r="T149" s="29">
        <v>100000</v>
      </c>
      <c r="U149" s="261">
        <v>0.84866294446076995</v>
      </c>
      <c r="V149" s="29">
        <v>100000</v>
      </c>
      <c r="W149" s="261">
        <f t="shared" si="12"/>
        <v>0.86917562724014341</v>
      </c>
      <c r="X149" s="66"/>
      <c r="Y149" s="67"/>
      <c r="Z149" s="66"/>
      <c r="AA149" s="67"/>
      <c r="AB149" s="66"/>
      <c r="AC149" s="67"/>
      <c r="AD149" s="66"/>
      <c r="AE149" s="67"/>
      <c r="AF149" s="66"/>
      <c r="AG149" s="67"/>
      <c r="AH149" s="66"/>
      <c r="AI149" s="67"/>
      <c r="AJ149" s="66"/>
      <c r="AK149" s="67"/>
      <c r="AL149" s="66"/>
      <c r="AM149" s="67"/>
      <c r="AN149" s="66"/>
      <c r="AO149" s="67"/>
      <c r="AP149" s="66"/>
      <c r="AQ149" s="67"/>
      <c r="AR149" s="66"/>
      <c r="AS149" s="67"/>
      <c r="AT149" s="66"/>
      <c r="AU149" s="67"/>
      <c r="AV149" s="66"/>
      <c r="AW149" s="67"/>
      <c r="AX149" s="66"/>
      <c r="AY149" s="67"/>
      <c r="AZ149" s="66"/>
      <c r="BA149" s="67"/>
      <c r="BB149" s="66"/>
      <c r="BC149" s="67"/>
      <c r="BD149" s="66"/>
      <c r="BE149" s="67"/>
      <c r="BF149" s="66"/>
      <c r="BG149" s="67"/>
      <c r="BH149" s="66"/>
      <c r="BI149" s="67"/>
      <c r="BJ149" s="66"/>
      <c r="BK149" s="67"/>
      <c r="BL149" s="66"/>
      <c r="BM149" s="67"/>
      <c r="BN149" s="66"/>
      <c r="BO149" s="67"/>
      <c r="BP149" s="66"/>
      <c r="BQ149" s="67"/>
      <c r="BR149" s="66"/>
      <c r="BS149" s="67"/>
      <c r="BT149" s="66"/>
      <c r="BU149" s="67"/>
      <c r="BV149" s="66"/>
      <c r="BW149" s="67"/>
      <c r="BX149" s="66"/>
      <c r="BY149" s="67"/>
      <c r="BZ149" s="66"/>
      <c r="CA149" s="67"/>
      <c r="CB149" s="66"/>
      <c r="CC149" s="67"/>
      <c r="CD149" s="66"/>
      <c r="CE149" s="67"/>
      <c r="CF149" s="66"/>
      <c r="CG149" s="67"/>
      <c r="CH149" s="66"/>
      <c r="CI149" s="67"/>
      <c r="CJ149" s="66"/>
      <c r="CK149" s="67"/>
      <c r="CL149" s="66"/>
      <c r="CM149" s="67"/>
      <c r="CN149" s="66"/>
      <c r="CO149" s="67"/>
      <c r="CP149" s="66"/>
      <c r="CQ149" s="67"/>
      <c r="CR149" s="66"/>
      <c r="CS149" s="67"/>
      <c r="CT149" s="66"/>
      <c r="CU149" s="67"/>
      <c r="CV149" s="66"/>
      <c r="CW149" s="67"/>
      <c r="CX149" s="66"/>
      <c r="CY149" s="67"/>
      <c r="CZ149" s="66"/>
      <c r="DA149" s="67"/>
      <c r="DB149" s="66"/>
      <c r="DC149" s="67"/>
      <c r="DD149" s="66"/>
      <c r="DE149" s="67"/>
      <c r="DF149" s="66"/>
      <c r="DG149" s="67"/>
      <c r="DH149" s="66"/>
      <c r="DI149" s="67"/>
      <c r="DJ149" s="66"/>
      <c r="DK149" s="67"/>
      <c r="DL149" s="66"/>
      <c r="DM149" s="67"/>
      <c r="DN149" s="66"/>
      <c r="DO149" s="67"/>
      <c r="DP149" s="66"/>
      <c r="DQ149" s="67"/>
      <c r="DR149" s="66"/>
      <c r="DS149" s="67"/>
      <c r="DT149" s="66"/>
      <c r="DU149" s="67"/>
      <c r="DV149" s="66"/>
      <c r="DW149" s="67"/>
      <c r="DX149" s="66"/>
      <c r="DY149" s="67"/>
      <c r="DZ149" s="66"/>
      <c r="EA149" s="67"/>
      <c r="EB149" s="66"/>
      <c r="EC149" s="67"/>
      <c r="ED149" s="66"/>
      <c r="EE149" s="67"/>
      <c r="EF149" s="66"/>
      <c r="EG149" s="67"/>
      <c r="EH149" s="66"/>
      <c r="EI149" s="67"/>
    </row>
    <row r="150" spans="4:139" x14ac:dyDescent="0.25">
      <c r="D150" s="24"/>
      <c r="E150" s="24"/>
      <c r="F150" s="27"/>
      <c r="G150" s="27"/>
      <c r="K150" s="38">
        <f t="shared" si="13"/>
        <v>137</v>
      </c>
      <c r="L150" s="29">
        <v>102000</v>
      </c>
      <c r="M150" s="261">
        <f t="shared" si="14"/>
        <v>1</v>
      </c>
      <c r="N150" s="29">
        <v>102000</v>
      </c>
      <c r="O150" s="261">
        <f t="shared" si="10"/>
        <v>0.82558139534883723</v>
      </c>
      <c r="P150" s="29">
        <v>102000</v>
      </c>
      <c r="Q150" s="261">
        <f t="shared" si="11"/>
        <v>0.82558139534883723</v>
      </c>
      <c r="R150" s="29">
        <v>102000</v>
      </c>
      <c r="S150" s="261">
        <v>0.85836027034969153</v>
      </c>
      <c r="T150" s="29">
        <v>102000</v>
      </c>
      <c r="U150" s="261">
        <v>0.85836027034969153</v>
      </c>
      <c r="V150" s="29">
        <v>102000</v>
      </c>
      <c r="W150" s="261">
        <f t="shared" si="12"/>
        <v>0.86917562724014341</v>
      </c>
      <c r="X150" s="66"/>
      <c r="Y150" s="67"/>
      <c r="Z150" s="66"/>
      <c r="AA150" s="67"/>
      <c r="AB150" s="66"/>
      <c r="AC150" s="67"/>
      <c r="AD150" s="66"/>
      <c r="AE150" s="67"/>
      <c r="AF150" s="66"/>
      <c r="AG150" s="67"/>
      <c r="AH150" s="66"/>
      <c r="AI150" s="67"/>
      <c r="AJ150" s="66"/>
      <c r="AK150" s="67"/>
      <c r="AL150" s="66"/>
      <c r="AM150" s="67"/>
      <c r="AN150" s="66"/>
      <c r="AO150" s="67"/>
      <c r="AP150" s="66"/>
      <c r="AQ150" s="67"/>
      <c r="AR150" s="66"/>
      <c r="AS150" s="67"/>
      <c r="AT150" s="66"/>
      <c r="AU150" s="67"/>
      <c r="AV150" s="66"/>
      <c r="AW150" s="67"/>
      <c r="AX150" s="66"/>
      <c r="AY150" s="67"/>
      <c r="AZ150" s="66"/>
      <c r="BA150" s="67"/>
      <c r="BB150" s="66"/>
      <c r="BC150" s="67"/>
      <c r="BD150" s="66"/>
      <c r="BE150" s="67"/>
      <c r="BF150" s="66"/>
      <c r="BG150" s="67"/>
      <c r="BH150" s="66"/>
      <c r="BI150" s="67"/>
      <c r="BJ150" s="66"/>
      <c r="BK150" s="67"/>
      <c r="BL150" s="66"/>
      <c r="BM150" s="67"/>
      <c r="BN150" s="66"/>
      <c r="BO150" s="67"/>
      <c r="BP150" s="66"/>
      <c r="BQ150" s="67"/>
      <c r="BR150" s="66"/>
      <c r="BS150" s="67"/>
      <c r="BT150" s="66"/>
      <c r="BU150" s="67"/>
      <c r="BV150" s="66"/>
      <c r="BW150" s="67"/>
      <c r="BX150" s="66"/>
      <c r="BY150" s="67"/>
      <c r="BZ150" s="66"/>
      <c r="CA150" s="67"/>
      <c r="CB150" s="66"/>
      <c r="CC150" s="67"/>
      <c r="CD150" s="66"/>
      <c r="CE150" s="67"/>
      <c r="CF150" s="66"/>
      <c r="CG150" s="67"/>
      <c r="CH150" s="66"/>
      <c r="CI150" s="67"/>
      <c r="CJ150" s="66"/>
      <c r="CK150" s="67"/>
      <c r="CL150" s="66"/>
      <c r="CM150" s="67"/>
      <c r="CN150" s="66"/>
      <c r="CO150" s="67"/>
      <c r="CP150" s="66"/>
      <c r="CQ150" s="67"/>
      <c r="CR150" s="66"/>
      <c r="CS150" s="67"/>
      <c r="CT150" s="66"/>
      <c r="CU150" s="67"/>
      <c r="CV150" s="66"/>
      <c r="CW150" s="67"/>
      <c r="CX150" s="66"/>
      <c r="CY150" s="67"/>
      <c r="CZ150" s="66"/>
      <c r="DA150" s="67"/>
      <c r="DB150" s="66"/>
      <c r="DC150" s="67"/>
      <c r="DD150" s="66"/>
      <c r="DE150" s="67"/>
      <c r="DF150" s="66"/>
      <c r="DG150" s="67"/>
      <c r="DH150" s="66"/>
      <c r="DI150" s="67"/>
      <c r="DJ150" s="66"/>
      <c r="DK150" s="67"/>
      <c r="DL150" s="66"/>
      <c r="DM150" s="67"/>
      <c r="DN150" s="66"/>
      <c r="DO150" s="67"/>
      <c r="DP150" s="66"/>
      <c r="DQ150" s="67"/>
      <c r="DR150" s="66"/>
      <c r="DS150" s="67"/>
      <c r="DT150" s="66"/>
      <c r="DU150" s="67"/>
      <c r="DV150" s="66"/>
      <c r="DW150" s="67"/>
      <c r="DX150" s="66"/>
      <c r="DY150" s="67"/>
      <c r="DZ150" s="66"/>
      <c r="EA150" s="67"/>
      <c r="EB150" s="66"/>
      <c r="EC150" s="67"/>
      <c r="ED150" s="66"/>
      <c r="EE150" s="67"/>
      <c r="EF150" s="66"/>
      <c r="EG150" s="67"/>
      <c r="EH150" s="66"/>
      <c r="EI150" s="67"/>
    </row>
    <row r="151" spans="4:139" x14ac:dyDescent="0.25">
      <c r="D151" s="24"/>
      <c r="E151" s="24"/>
      <c r="F151" s="27"/>
      <c r="G151" s="27"/>
      <c r="K151" s="38">
        <f t="shared" si="13"/>
        <v>138</v>
      </c>
      <c r="L151" s="29">
        <v>104000</v>
      </c>
      <c r="M151" s="261">
        <f t="shared" si="14"/>
        <v>1</v>
      </c>
      <c r="N151" s="29">
        <v>104000</v>
      </c>
      <c r="O151" s="261">
        <f t="shared" si="10"/>
        <v>0.82558139534883723</v>
      </c>
      <c r="P151" s="29">
        <v>104000</v>
      </c>
      <c r="Q151" s="261">
        <f t="shared" si="11"/>
        <v>0.82558139534883723</v>
      </c>
      <c r="R151" s="29">
        <v>104000</v>
      </c>
      <c r="S151" s="261">
        <v>0.87540405524537168</v>
      </c>
      <c r="T151" s="29">
        <v>104000</v>
      </c>
      <c r="U151" s="261">
        <v>0.87540405524537168</v>
      </c>
      <c r="V151" s="29">
        <v>104000</v>
      </c>
      <c r="W151" s="261">
        <f t="shared" si="12"/>
        <v>0.86917562724014341</v>
      </c>
      <c r="X151" s="66"/>
      <c r="Y151" s="67"/>
      <c r="Z151" s="66"/>
      <c r="AA151" s="67"/>
      <c r="AB151" s="66"/>
      <c r="AC151" s="67"/>
      <c r="AD151" s="66"/>
      <c r="AE151" s="67"/>
      <c r="AF151" s="66"/>
      <c r="AG151" s="67"/>
      <c r="AH151" s="66"/>
      <c r="AI151" s="67"/>
      <c r="AJ151" s="66"/>
      <c r="AK151" s="67"/>
      <c r="AL151" s="66"/>
      <c r="AM151" s="67"/>
      <c r="AN151" s="66"/>
      <c r="AO151" s="67"/>
      <c r="AP151" s="66"/>
      <c r="AQ151" s="67"/>
      <c r="AR151" s="66"/>
      <c r="AS151" s="67"/>
      <c r="AT151" s="66"/>
      <c r="AU151" s="67"/>
      <c r="AV151" s="66"/>
      <c r="AW151" s="67"/>
      <c r="AX151" s="66"/>
      <c r="AY151" s="67"/>
      <c r="AZ151" s="66"/>
      <c r="BA151" s="67"/>
      <c r="BB151" s="66"/>
      <c r="BC151" s="67"/>
      <c r="BD151" s="66"/>
      <c r="BE151" s="67"/>
      <c r="BF151" s="66"/>
      <c r="BG151" s="67"/>
      <c r="BH151" s="66"/>
      <c r="BI151" s="67"/>
      <c r="BJ151" s="66"/>
      <c r="BK151" s="67"/>
      <c r="BL151" s="66"/>
      <c r="BM151" s="67"/>
      <c r="BN151" s="66"/>
      <c r="BO151" s="67"/>
      <c r="BP151" s="66"/>
      <c r="BQ151" s="67"/>
      <c r="BR151" s="66"/>
      <c r="BS151" s="67"/>
      <c r="BT151" s="66"/>
      <c r="BU151" s="67"/>
      <c r="BV151" s="66"/>
      <c r="BW151" s="67"/>
      <c r="BX151" s="66"/>
      <c r="BY151" s="67"/>
      <c r="BZ151" s="66"/>
      <c r="CA151" s="67"/>
      <c r="CB151" s="66"/>
      <c r="CC151" s="67"/>
      <c r="CD151" s="66"/>
      <c r="CE151" s="67"/>
      <c r="CF151" s="66"/>
      <c r="CG151" s="67"/>
      <c r="CH151" s="66"/>
      <c r="CI151" s="67"/>
      <c r="CJ151" s="66"/>
      <c r="CK151" s="67"/>
      <c r="CL151" s="66"/>
      <c r="CM151" s="67"/>
      <c r="CN151" s="66"/>
      <c r="CO151" s="67"/>
      <c r="CP151" s="66"/>
      <c r="CQ151" s="67"/>
      <c r="CR151" s="66"/>
      <c r="CS151" s="67"/>
      <c r="CT151" s="66"/>
      <c r="CU151" s="67"/>
      <c r="CV151" s="66"/>
      <c r="CW151" s="67"/>
      <c r="CX151" s="66"/>
      <c r="CY151" s="67"/>
      <c r="CZ151" s="66"/>
      <c r="DA151" s="67"/>
      <c r="DB151" s="66"/>
      <c r="DC151" s="67"/>
      <c r="DD151" s="66"/>
      <c r="DE151" s="67"/>
      <c r="DF151" s="66"/>
      <c r="DG151" s="67"/>
      <c r="DH151" s="66"/>
      <c r="DI151" s="67"/>
      <c r="DJ151" s="66"/>
      <c r="DK151" s="67"/>
      <c r="DL151" s="66"/>
      <c r="DM151" s="67"/>
      <c r="DN151" s="66"/>
      <c r="DO151" s="67"/>
      <c r="DP151" s="66"/>
      <c r="DQ151" s="67"/>
      <c r="DR151" s="66"/>
      <c r="DS151" s="67"/>
      <c r="DT151" s="66"/>
      <c r="DU151" s="67"/>
      <c r="DV151" s="66"/>
      <c r="DW151" s="67"/>
      <c r="DX151" s="66"/>
      <c r="DY151" s="67"/>
      <c r="DZ151" s="66"/>
      <c r="EA151" s="67"/>
      <c r="EB151" s="66"/>
      <c r="EC151" s="67"/>
      <c r="ED151" s="66"/>
      <c r="EE151" s="67"/>
      <c r="EF151" s="66"/>
      <c r="EG151" s="67"/>
      <c r="EH151" s="66"/>
      <c r="EI151" s="67"/>
    </row>
    <row r="152" spans="4:139" x14ac:dyDescent="0.25">
      <c r="D152" s="24"/>
      <c r="E152" s="24"/>
      <c r="F152" s="27"/>
      <c r="G152" s="27"/>
      <c r="K152" s="38">
        <f t="shared" si="13"/>
        <v>139</v>
      </c>
      <c r="L152" s="29">
        <v>106000</v>
      </c>
      <c r="M152" s="261">
        <f t="shared" si="14"/>
        <v>1</v>
      </c>
      <c r="N152" s="29">
        <v>106000</v>
      </c>
      <c r="O152" s="261">
        <f t="shared" ref="O152:O158" si="15">(344 - (0.004 * MIN(15000,L152) )) / 344</f>
        <v>0.82558139534883723</v>
      </c>
      <c r="P152" s="29">
        <v>106000</v>
      </c>
      <c r="Q152" s="261">
        <f t="shared" ref="Q152:Q158" si="16">(344 - (0.004 * MIN(15000,N152) )) / 344</f>
        <v>0.82558139534883723</v>
      </c>
      <c r="R152" s="29">
        <v>106000</v>
      </c>
      <c r="S152" s="261">
        <v>0.89186012342051124</v>
      </c>
      <c r="T152" s="29">
        <v>106000</v>
      </c>
      <c r="U152" s="261">
        <v>0.89186012342051124</v>
      </c>
      <c r="V152" s="29">
        <v>106000</v>
      </c>
      <c r="W152" s="261">
        <f t="shared" si="12"/>
        <v>0.86917562724014341</v>
      </c>
      <c r="X152" s="66"/>
      <c r="Y152" s="67"/>
      <c r="Z152" s="66"/>
      <c r="AA152" s="67"/>
      <c r="AB152" s="66"/>
      <c r="AC152" s="67"/>
      <c r="AD152" s="66"/>
      <c r="AE152" s="67"/>
      <c r="AF152" s="66"/>
      <c r="AG152" s="67"/>
      <c r="AH152" s="66"/>
      <c r="AI152" s="67"/>
      <c r="AJ152" s="66"/>
      <c r="AK152" s="67"/>
      <c r="AL152" s="66"/>
      <c r="AM152" s="67"/>
      <c r="AN152" s="66"/>
      <c r="AO152" s="67"/>
      <c r="AP152" s="66"/>
      <c r="AQ152" s="67"/>
      <c r="AR152" s="66"/>
      <c r="AS152" s="67"/>
      <c r="AT152" s="66"/>
      <c r="AU152" s="67"/>
      <c r="AV152" s="66"/>
      <c r="AW152" s="67"/>
      <c r="AX152" s="66"/>
      <c r="AY152" s="67"/>
      <c r="AZ152" s="66"/>
      <c r="BA152" s="67"/>
      <c r="BB152" s="66"/>
      <c r="BC152" s="67"/>
      <c r="BD152" s="66"/>
      <c r="BE152" s="67"/>
      <c r="BF152" s="66"/>
      <c r="BG152" s="67"/>
      <c r="BH152" s="66"/>
      <c r="BI152" s="67"/>
      <c r="BJ152" s="66"/>
      <c r="BK152" s="67"/>
      <c r="BL152" s="66"/>
      <c r="BM152" s="67"/>
      <c r="BN152" s="66"/>
      <c r="BO152" s="67"/>
      <c r="BP152" s="66"/>
      <c r="BQ152" s="67"/>
      <c r="BR152" s="66"/>
      <c r="BS152" s="67"/>
      <c r="BT152" s="66"/>
      <c r="BU152" s="67"/>
      <c r="BV152" s="66"/>
      <c r="BW152" s="67"/>
      <c r="BX152" s="66"/>
      <c r="BY152" s="67"/>
      <c r="BZ152" s="66"/>
      <c r="CA152" s="67"/>
      <c r="CB152" s="66"/>
      <c r="CC152" s="67"/>
      <c r="CD152" s="66"/>
      <c r="CE152" s="67"/>
      <c r="CF152" s="66"/>
      <c r="CG152" s="67"/>
      <c r="CH152" s="66"/>
      <c r="CI152" s="67"/>
      <c r="CJ152" s="66"/>
      <c r="CK152" s="67"/>
      <c r="CL152" s="66"/>
      <c r="CM152" s="67"/>
      <c r="CN152" s="66"/>
      <c r="CO152" s="67"/>
      <c r="CP152" s="66"/>
      <c r="CQ152" s="67"/>
      <c r="CR152" s="66"/>
      <c r="CS152" s="67"/>
      <c r="CT152" s="66"/>
      <c r="CU152" s="67"/>
      <c r="CV152" s="66"/>
      <c r="CW152" s="67"/>
      <c r="CX152" s="66"/>
      <c r="CY152" s="67"/>
      <c r="CZ152" s="66"/>
      <c r="DA152" s="67"/>
      <c r="DB152" s="66"/>
      <c r="DC152" s="67"/>
      <c r="DD152" s="66"/>
      <c r="DE152" s="67"/>
      <c r="DF152" s="66"/>
      <c r="DG152" s="67"/>
      <c r="DH152" s="66"/>
      <c r="DI152" s="67"/>
      <c r="DJ152" s="66"/>
      <c r="DK152" s="67"/>
      <c r="DL152" s="66"/>
      <c r="DM152" s="67"/>
      <c r="DN152" s="66"/>
      <c r="DO152" s="67"/>
      <c r="DP152" s="66"/>
      <c r="DQ152" s="67"/>
      <c r="DR152" s="66"/>
      <c r="DS152" s="67"/>
      <c r="DT152" s="66"/>
      <c r="DU152" s="67"/>
      <c r="DV152" s="66"/>
      <c r="DW152" s="67"/>
      <c r="DX152" s="66"/>
      <c r="DY152" s="67"/>
      <c r="DZ152" s="66"/>
      <c r="EA152" s="67"/>
      <c r="EB152" s="66"/>
      <c r="EC152" s="67"/>
      <c r="ED152" s="66"/>
      <c r="EE152" s="67"/>
      <c r="EF152" s="66"/>
      <c r="EG152" s="67"/>
      <c r="EH152" s="66"/>
      <c r="EI152" s="67"/>
    </row>
    <row r="153" spans="4:139" x14ac:dyDescent="0.25">
      <c r="D153" s="24"/>
      <c r="E153" s="24"/>
      <c r="F153" s="27"/>
      <c r="G153" s="27"/>
      <c r="K153" s="38">
        <f t="shared" si="13"/>
        <v>140</v>
      </c>
      <c r="L153" s="29">
        <v>108000</v>
      </c>
      <c r="M153" s="261">
        <f t="shared" si="14"/>
        <v>1</v>
      </c>
      <c r="N153" s="29">
        <v>108000</v>
      </c>
      <c r="O153" s="261">
        <f t="shared" si="15"/>
        <v>0.82558139534883723</v>
      </c>
      <c r="P153" s="29">
        <v>108000</v>
      </c>
      <c r="Q153" s="261">
        <f t="shared" si="16"/>
        <v>0.82558139534883723</v>
      </c>
      <c r="R153" s="29">
        <v>108000</v>
      </c>
      <c r="S153" s="261">
        <v>0.90802233323538051</v>
      </c>
      <c r="T153" s="29">
        <v>108000</v>
      </c>
      <c r="U153" s="261">
        <v>0.90802233323538051</v>
      </c>
      <c r="V153" s="29">
        <v>108000</v>
      </c>
      <c r="W153" s="261">
        <f t="shared" si="12"/>
        <v>0.86917562724014341</v>
      </c>
      <c r="X153" s="66"/>
      <c r="Y153" s="67"/>
      <c r="Z153" s="66"/>
      <c r="AA153" s="67"/>
      <c r="AB153" s="66"/>
      <c r="AC153" s="67"/>
      <c r="AD153" s="66"/>
      <c r="AE153" s="67"/>
      <c r="AF153" s="66"/>
      <c r="AG153" s="67"/>
      <c r="AH153" s="66"/>
      <c r="AI153" s="67"/>
      <c r="AJ153" s="66"/>
      <c r="AK153" s="67"/>
      <c r="AL153" s="66"/>
      <c r="AM153" s="67"/>
      <c r="AN153" s="66"/>
      <c r="AO153" s="67"/>
      <c r="AP153" s="66"/>
      <c r="AQ153" s="67"/>
      <c r="AR153" s="66"/>
      <c r="AS153" s="67"/>
      <c r="AT153" s="66"/>
      <c r="AU153" s="67"/>
      <c r="AV153" s="66"/>
      <c r="AW153" s="67"/>
      <c r="AX153" s="66"/>
      <c r="AY153" s="67"/>
      <c r="AZ153" s="66"/>
      <c r="BA153" s="67"/>
      <c r="BB153" s="66"/>
      <c r="BC153" s="67"/>
      <c r="BD153" s="66"/>
      <c r="BE153" s="67"/>
      <c r="BF153" s="66"/>
      <c r="BG153" s="67"/>
      <c r="BH153" s="66"/>
      <c r="BI153" s="67"/>
      <c r="BJ153" s="66"/>
      <c r="BK153" s="67"/>
      <c r="BL153" s="66"/>
      <c r="BM153" s="67"/>
      <c r="BN153" s="66"/>
      <c r="BO153" s="67"/>
      <c r="BP153" s="66"/>
      <c r="BQ153" s="67"/>
      <c r="BR153" s="66"/>
      <c r="BS153" s="67"/>
      <c r="BT153" s="66"/>
      <c r="BU153" s="67"/>
      <c r="BV153" s="66"/>
      <c r="BW153" s="67"/>
      <c r="BX153" s="66"/>
      <c r="BY153" s="67"/>
      <c r="BZ153" s="66"/>
      <c r="CA153" s="67"/>
      <c r="CB153" s="66"/>
      <c r="CC153" s="67"/>
      <c r="CD153" s="66"/>
      <c r="CE153" s="67"/>
      <c r="CF153" s="66"/>
      <c r="CG153" s="67"/>
      <c r="CH153" s="66"/>
      <c r="CI153" s="67"/>
      <c r="CJ153" s="66"/>
      <c r="CK153" s="67"/>
      <c r="CL153" s="66"/>
      <c r="CM153" s="67"/>
      <c r="CN153" s="66"/>
      <c r="CO153" s="67"/>
      <c r="CP153" s="66"/>
      <c r="CQ153" s="67"/>
      <c r="CR153" s="66"/>
      <c r="CS153" s="67"/>
      <c r="CT153" s="66"/>
      <c r="CU153" s="67"/>
      <c r="CV153" s="66"/>
      <c r="CW153" s="67"/>
      <c r="CX153" s="66"/>
      <c r="CY153" s="67"/>
      <c r="CZ153" s="66"/>
      <c r="DA153" s="67"/>
      <c r="DB153" s="66"/>
      <c r="DC153" s="67"/>
      <c r="DD153" s="66"/>
      <c r="DE153" s="67"/>
      <c r="DF153" s="66"/>
      <c r="DG153" s="67"/>
      <c r="DH153" s="66"/>
      <c r="DI153" s="67"/>
      <c r="DJ153" s="66"/>
      <c r="DK153" s="67"/>
      <c r="DL153" s="66"/>
      <c r="DM153" s="67"/>
      <c r="DN153" s="66"/>
      <c r="DO153" s="67"/>
      <c r="DP153" s="66"/>
      <c r="DQ153" s="67"/>
      <c r="DR153" s="66"/>
      <c r="DS153" s="67"/>
      <c r="DT153" s="66"/>
      <c r="DU153" s="67"/>
      <c r="DV153" s="66"/>
      <c r="DW153" s="67"/>
      <c r="DX153" s="66"/>
      <c r="DY153" s="67"/>
      <c r="DZ153" s="66"/>
      <c r="EA153" s="67"/>
      <c r="EB153" s="66"/>
      <c r="EC153" s="67"/>
      <c r="ED153" s="66"/>
      <c r="EE153" s="67"/>
      <c r="EF153" s="66"/>
      <c r="EG153" s="67"/>
      <c r="EH153" s="66"/>
      <c r="EI153" s="67"/>
    </row>
    <row r="154" spans="4:139" x14ac:dyDescent="0.25">
      <c r="D154" s="24"/>
      <c r="E154" s="24"/>
      <c r="F154" s="27"/>
      <c r="G154" s="27"/>
      <c r="K154" s="38">
        <f t="shared" si="13"/>
        <v>141</v>
      </c>
      <c r="L154" s="29">
        <v>110000</v>
      </c>
      <c r="M154" s="261">
        <f t="shared" si="14"/>
        <v>1</v>
      </c>
      <c r="N154" s="29">
        <v>110000</v>
      </c>
      <c r="O154" s="261">
        <f t="shared" si="15"/>
        <v>0.82558139534883723</v>
      </c>
      <c r="P154" s="29">
        <v>110000</v>
      </c>
      <c r="Q154" s="261">
        <f t="shared" si="16"/>
        <v>0.82558139534883723</v>
      </c>
      <c r="R154" s="29">
        <v>110000</v>
      </c>
      <c r="S154" s="261">
        <v>0.92418454305024977</v>
      </c>
      <c r="T154" s="29">
        <v>110000</v>
      </c>
      <c r="U154" s="261">
        <v>0.92418454305024977</v>
      </c>
      <c r="V154" s="29">
        <v>110000</v>
      </c>
      <c r="W154" s="261">
        <f t="shared" si="12"/>
        <v>0.86917562724014341</v>
      </c>
      <c r="X154" s="66"/>
      <c r="Y154" s="67"/>
      <c r="Z154" s="66"/>
      <c r="AA154" s="67"/>
      <c r="AB154" s="66"/>
      <c r="AC154" s="67"/>
      <c r="AD154" s="66"/>
      <c r="AE154" s="67"/>
      <c r="AF154" s="66"/>
      <c r="AG154" s="67"/>
      <c r="AH154" s="66"/>
      <c r="AI154" s="67"/>
      <c r="AJ154" s="66"/>
      <c r="AK154" s="67"/>
      <c r="AL154" s="66"/>
      <c r="AM154" s="67"/>
      <c r="AN154" s="66"/>
      <c r="AO154" s="67"/>
      <c r="AP154" s="66"/>
      <c r="AQ154" s="67"/>
      <c r="AR154" s="66"/>
      <c r="AS154" s="67"/>
      <c r="AT154" s="66"/>
      <c r="AU154" s="67"/>
      <c r="AV154" s="66"/>
      <c r="AW154" s="67"/>
      <c r="AX154" s="66"/>
      <c r="AY154" s="67"/>
      <c r="AZ154" s="66"/>
      <c r="BA154" s="67"/>
      <c r="BB154" s="66"/>
      <c r="BC154" s="67"/>
      <c r="BD154" s="66"/>
      <c r="BE154" s="67"/>
      <c r="BF154" s="66"/>
      <c r="BG154" s="67"/>
      <c r="BH154" s="66"/>
      <c r="BI154" s="67"/>
      <c r="BJ154" s="66"/>
      <c r="BK154" s="67"/>
      <c r="BL154" s="66"/>
      <c r="BM154" s="67"/>
      <c r="BN154" s="66"/>
      <c r="BO154" s="67"/>
      <c r="BP154" s="66"/>
      <c r="BQ154" s="67"/>
      <c r="BR154" s="66"/>
      <c r="BS154" s="67"/>
      <c r="BT154" s="66"/>
      <c r="BU154" s="67"/>
      <c r="BV154" s="66"/>
      <c r="BW154" s="67"/>
      <c r="BX154" s="66"/>
      <c r="BY154" s="67"/>
      <c r="BZ154" s="66"/>
      <c r="CA154" s="67"/>
      <c r="CB154" s="66"/>
      <c r="CC154" s="67"/>
      <c r="CD154" s="66"/>
      <c r="CE154" s="67"/>
      <c r="CF154" s="66"/>
      <c r="CG154" s="67"/>
      <c r="CH154" s="66"/>
      <c r="CI154" s="67"/>
      <c r="CJ154" s="66"/>
      <c r="CK154" s="67"/>
      <c r="CL154" s="66"/>
      <c r="CM154" s="67"/>
      <c r="CN154" s="66"/>
      <c r="CO154" s="67"/>
      <c r="CP154" s="66"/>
      <c r="CQ154" s="67"/>
      <c r="CR154" s="66"/>
      <c r="CS154" s="67"/>
      <c r="CT154" s="66"/>
      <c r="CU154" s="67"/>
      <c r="CV154" s="66"/>
      <c r="CW154" s="67"/>
      <c r="CX154" s="66"/>
      <c r="CY154" s="67"/>
      <c r="CZ154" s="66"/>
      <c r="DA154" s="67"/>
      <c r="DB154" s="66"/>
      <c r="DC154" s="67"/>
      <c r="DD154" s="66"/>
      <c r="DE154" s="67"/>
      <c r="DF154" s="66"/>
      <c r="DG154" s="67"/>
      <c r="DH154" s="66"/>
      <c r="DI154" s="67"/>
      <c r="DJ154" s="66"/>
      <c r="DK154" s="67"/>
      <c r="DL154" s="66"/>
      <c r="DM154" s="67"/>
      <c r="DN154" s="66"/>
      <c r="DO154" s="67"/>
      <c r="DP154" s="66"/>
      <c r="DQ154" s="67"/>
      <c r="DR154" s="66"/>
      <c r="DS154" s="67"/>
      <c r="DT154" s="66"/>
      <c r="DU154" s="67"/>
      <c r="DV154" s="66"/>
      <c r="DW154" s="67"/>
      <c r="DX154" s="66"/>
      <c r="DY154" s="67"/>
      <c r="DZ154" s="66"/>
      <c r="EA154" s="67"/>
      <c r="EB154" s="66"/>
      <c r="EC154" s="67"/>
      <c r="ED154" s="66"/>
      <c r="EE154" s="67"/>
      <c r="EF154" s="66"/>
      <c r="EG154" s="67"/>
      <c r="EH154" s="66"/>
      <c r="EI154" s="67"/>
    </row>
    <row r="155" spans="4:139" x14ac:dyDescent="0.25">
      <c r="D155" s="24"/>
      <c r="E155" s="24"/>
      <c r="F155" s="27"/>
      <c r="G155" s="27"/>
      <c r="K155" s="38">
        <f t="shared" si="13"/>
        <v>142</v>
      </c>
      <c r="L155" s="29">
        <v>112000</v>
      </c>
      <c r="M155" s="261">
        <f t="shared" si="14"/>
        <v>1</v>
      </c>
      <c r="N155" s="29">
        <v>112000</v>
      </c>
      <c r="O155" s="261">
        <f t="shared" si="15"/>
        <v>0.82558139534883723</v>
      </c>
      <c r="P155" s="29">
        <v>112000</v>
      </c>
      <c r="Q155" s="261">
        <f t="shared" si="16"/>
        <v>0.82558139534883723</v>
      </c>
      <c r="R155" s="29">
        <v>112000</v>
      </c>
      <c r="S155" s="261">
        <v>0.94122832794593003</v>
      </c>
      <c r="T155" s="29">
        <v>112000</v>
      </c>
      <c r="U155" s="261">
        <v>0.94122832794593003</v>
      </c>
      <c r="V155" s="29">
        <v>112000</v>
      </c>
      <c r="W155" s="261">
        <f t="shared" si="12"/>
        <v>0.86917562724014341</v>
      </c>
      <c r="X155" s="66"/>
      <c r="Y155" s="67"/>
      <c r="Z155" s="66"/>
      <c r="AA155" s="67"/>
      <c r="AB155" s="66"/>
      <c r="AC155" s="67"/>
      <c r="AD155" s="66"/>
      <c r="AE155" s="67"/>
      <c r="AF155" s="66"/>
      <c r="AG155" s="67"/>
      <c r="AH155" s="66"/>
      <c r="AI155" s="67"/>
      <c r="AJ155" s="66"/>
      <c r="AK155" s="67"/>
      <c r="AL155" s="66"/>
      <c r="AM155" s="67"/>
      <c r="AN155" s="66"/>
      <c r="AO155" s="67"/>
      <c r="AP155" s="66"/>
      <c r="AQ155" s="67"/>
      <c r="AR155" s="66"/>
      <c r="AS155" s="67"/>
      <c r="AT155" s="66"/>
      <c r="AU155" s="67"/>
      <c r="AV155" s="66"/>
      <c r="AW155" s="67"/>
      <c r="AX155" s="66"/>
      <c r="AY155" s="67"/>
      <c r="AZ155" s="66"/>
      <c r="BA155" s="67"/>
      <c r="BB155" s="66"/>
      <c r="BC155" s="67"/>
      <c r="BD155" s="66"/>
      <c r="BE155" s="67"/>
      <c r="BF155" s="66"/>
      <c r="BG155" s="67"/>
      <c r="BH155" s="66"/>
      <c r="BI155" s="67"/>
      <c r="BJ155" s="66"/>
      <c r="BK155" s="67"/>
      <c r="BL155" s="66"/>
      <c r="BM155" s="67"/>
      <c r="BN155" s="66"/>
      <c r="BO155" s="67"/>
      <c r="BP155" s="66"/>
      <c r="BQ155" s="67"/>
      <c r="BR155" s="66"/>
      <c r="BS155" s="67"/>
      <c r="BT155" s="66"/>
      <c r="BU155" s="67"/>
      <c r="BV155" s="66"/>
      <c r="BW155" s="67"/>
      <c r="BX155" s="66"/>
      <c r="BY155" s="67"/>
      <c r="BZ155" s="66"/>
      <c r="CA155" s="67"/>
      <c r="CB155" s="66"/>
      <c r="CC155" s="67"/>
      <c r="CD155" s="66"/>
      <c r="CE155" s="67"/>
      <c r="CF155" s="66"/>
      <c r="CG155" s="67"/>
      <c r="CH155" s="66"/>
      <c r="CI155" s="67"/>
      <c r="CJ155" s="66"/>
      <c r="CK155" s="67"/>
      <c r="CL155" s="66"/>
      <c r="CM155" s="67"/>
      <c r="CN155" s="66"/>
      <c r="CO155" s="67"/>
      <c r="CP155" s="66"/>
      <c r="CQ155" s="67"/>
      <c r="CR155" s="66"/>
      <c r="CS155" s="67"/>
      <c r="CT155" s="66"/>
      <c r="CU155" s="67"/>
      <c r="CV155" s="66"/>
      <c r="CW155" s="67"/>
      <c r="CX155" s="66"/>
      <c r="CY155" s="67"/>
      <c r="CZ155" s="66"/>
      <c r="DA155" s="67"/>
      <c r="DB155" s="66"/>
      <c r="DC155" s="67"/>
      <c r="DD155" s="66"/>
      <c r="DE155" s="67"/>
      <c r="DF155" s="66"/>
      <c r="DG155" s="67"/>
      <c r="DH155" s="66"/>
      <c r="DI155" s="67"/>
      <c r="DJ155" s="66"/>
      <c r="DK155" s="67"/>
      <c r="DL155" s="66"/>
      <c r="DM155" s="67"/>
      <c r="DN155" s="66"/>
      <c r="DO155" s="67"/>
      <c r="DP155" s="66"/>
      <c r="DQ155" s="67"/>
      <c r="DR155" s="66"/>
      <c r="DS155" s="67"/>
      <c r="DT155" s="66"/>
      <c r="DU155" s="67"/>
      <c r="DV155" s="66"/>
      <c r="DW155" s="67"/>
      <c r="DX155" s="66"/>
      <c r="DY155" s="67"/>
      <c r="DZ155" s="66"/>
      <c r="EA155" s="67"/>
      <c r="EB155" s="66"/>
      <c r="EC155" s="67"/>
      <c r="ED155" s="66"/>
      <c r="EE155" s="67"/>
      <c r="EF155" s="66"/>
      <c r="EG155" s="67"/>
      <c r="EH155" s="66"/>
      <c r="EI155" s="67"/>
    </row>
    <row r="156" spans="4:139" x14ac:dyDescent="0.25">
      <c r="D156" s="24"/>
      <c r="E156" s="24"/>
      <c r="F156" s="27"/>
      <c r="G156" s="27"/>
      <c r="K156" s="38">
        <f t="shared" si="13"/>
        <v>143</v>
      </c>
      <c r="L156" s="29">
        <v>114000</v>
      </c>
      <c r="M156" s="261">
        <f t="shared" si="14"/>
        <v>1</v>
      </c>
      <c r="N156" s="29">
        <v>114000</v>
      </c>
      <c r="O156" s="261">
        <f t="shared" si="15"/>
        <v>0.82558139534883723</v>
      </c>
      <c r="P156" s="29">
        <v>114000</v>
      </c>
      <c r="Q156" s="261">
        <f t="shared" si="16"/>
        <v>0.82558139534883723</v>
      </c>
      <c r="R156" s="29">
        <v>114000</v>
      </c>
      <c r="S156" s="261">
        <v>0.99794299147810761</v>
      </c>
      <c r="T156" s="29">
        <v>114000</v>
      </c>
      <c r="U156" s="261">
        <v>0.99794299147810761</v>
      </c>
      <c r="V156" s="29">
        <v>114000</v>
      </c>
      <c r="W156" s="261">
        <f t="shared" si="12"/>
        <v>0.86917562724014341</v>
      </c>
      <c r="X156" s="66"/>
      <c r="Y156" s="67"/>
      <c r="Z156" s="66"/>
      <c r="AA156" s="67"/>
      <c r="AB156" s="66"/>
      <c r="AC156" s="67"/>
      <c r="AD156" s="66"/>
      <c r="AE156" s="67"/>
      <c r="AF156" s="66"/>
      <c r="AG156" s="67"/>
      <c r="AH156" s="66"/>
      <c r="AI156" s="67"/>
      <c r="AJ156" s="66"/>
      <c r="AK156" s="67"/>
      <c r="AL156" s="66"/>
      <c r="AM156" s="67"/>
      <c r="AN156" s="66"/>
      <c r="AO156" s="67"/>
      <c r="AP156" s="66"/>
      <c r="AQ156" s="67"/>
      <c r="AR156" s="66"/>
      <c r="AS156" s="67"/>
      <c r="AT156" s="66"/>
      <c r="AU156" s="67"/>
      <c r="AV156" s="66"/>
      <c r="AW156" s="67"/>
      <c r="AX156" s="66"/>
      <c r="AY156" s="67"/>
      <c r="AZ156" s="66"/>
      <c r="BA156" s="67"/>
      <c r="BB156" s="66"/>
      <c r="BC156" s="67"/>
      <c r="BD156" s="66"/>
      <c r="BE156" s="67"/>
      <c r="BF156" s="66"/>
      <c r="BG156" s="67"/>
      <c r="BH156" s="66"/>
      <c r="BI156" s="67"/>
      <c r="BJ156" s="66"/>
      <c r="BK156" s="67"/>
      <c r="BL156" s="66"/>
      <c r="BM156" s="67"/>
      <c r="BN156" s="66"/>
      <c r="BO156" s="67"/>
      <c r="BP156" s="66"/>
      <c r="BQ156" s="67"/>
      <c r="BR156" s="66"/>
      <c r="BS156" s="67"/>
      <c r="BT156" s="66"/>
      <c r="BU156" s="67"/>
      <c r="BV156" s="66"/>
      <c r="BW156" s="67"/>
      <c r="BX156" s="66"/>
      <c r="BY156" s="67"/>
      <c r="BZ156" s="66"/>
      <c r="CA156" s="67"/>
      <c r="CB156" s="66"/>
      <c r="CC156" s="67"/>
      <c r="CD156" s="66"/>
      <c r="CE156" s="67"/>
      <c r="CF156" s="66"/>
      <c r="CG156" s="67"/>
      <c r="CH156" s="66"/>
      <c r="CI156" s="67"/>
      <c r="CJ156" s="66"/>
      <c r="CK156" s="67"/>
      <c r="CL156" s="66"/>
      <c r="CM156" s="67"/>
      <c r="CN156" s="66"/>
      <c r="CO156" s="67"/>
      <c r="CP156" s="66"/>
      <c r="CQ156" s="67"/>
      <c r="CR156" s="66"/>
      <c r="CS156" s="67"/>
      <c r="CT156" s="66"/>
      <c r="CU156" s="67"/>
      <c r="CV156" s="66"/>
      <c r="CW156" s="67"/>
      <c r="CX156" s="66"/>
      <c r="CY156" s="67"/>
      <c r="CZ156" s="66"/>
      <c r="DA156" s="67"/>
      <c r="DB156" s="66"/>
      <c r="DC156" s="67"/>
      <c r="DD156" s="66"/>
      <c r="DE156" s="67"/>
      <c r="DF156" s="66"/>
      <c r="DG156" s="67"/>
      <c r="DH156" s="66"/>
      <c r="DI156" s="67"/>
      <c r="DJ156" s="66"/>
      <c r="DK156" s="67"/>
      <c r="DL156" s="66"/>
      <c r="DM156" s="67"/>
      <c r="DN156" s="66"/>
      <c r="DO156" s="67"/>
      <c r="DP156" s="66"/>
      <c r="DQ156" s="67"/>
      <c r="DR156" s="66"/>
      <c r="DS156" s="67"/>
      <c r="DT156" s="66"/>
      <c r="DU156" s="67"/>
      <c r="DV156" s="66"/>
      <c r="DW156" s="67"/>
      <c r="DX156" s="66"/>
      <c r="DY156" s="67"/>
      <c r="DZ156" s="66"/>
      <c r="EA156" s="67"/>
      <c r="EB156" s="66"/>
      <c r="EC156" s="67"/>
      <c r="ED156" s="66"/>
      <c r="EE156" s="67"/>
      <c r="EF156" s="66"/>
      <c r="EG156" s="67"/>
      <c r="EH156" s="66"/>
      <c r="EI156" s="67"/>
    </row>
    <row r="157" spans="4:139" x14ac:dyDescent="0.25">
      <c r="D157" s="24"/>
      <c r="E157" s="24"/>
      <c r="F157" s="27"/>
      <c r="G157" s="27"/>
      <c r="K157" s="38">
        <f t="shared" si="13"/>
        <v>144</v>
      </c>
      <c r="L157" s="29">
        <v>116000</v>
      </c>
      <c r="M157" s="261">
        <f t="shared" si="14"/>
        <v>1</v>
      </c>
      <c r="N157" s="29">
        <v>116000</v>
      </c>
      <c r="O157" s="261">
        <f t="shared" si="15"/>
        <v>0.82558139534883723</v>
      </c>
      <c r="P157" s="29">
        <v>116000</v>
      </c>
      <c r="Q157" s="261">
        <f t="shared" si="16"/>
        <v>0.82558139534883723</v>
      </c>
      <c r="R157" s="29">
        <v>116000</v>
      </c>
      <c r="S157" s="261">
        <v>1.0517190714075815</v>
      </c>
      <c r="T157" s="29">
        <v>116000</v>
      </c>
      <c r="U157" s="261">
        <v>1.0517190714075815</v>
      </c>
      <c r="V157" s="29">
        <v>116000</v>
      </c>
      <c r="W157" s="261">
        <f t="shared" si="12"/>
        <v>0.86917562724014341</v>
      </c>
      <c r="X157" s="66"/>
      <c r="Y157" s="67"/>
      <c r="Z157" s="66"/>
      <c r="AA157" s="67"/>
      <c r="AB157" s="66"/>
      <c r="AC157" s="67"/>
      <c r="AD157" s="66"/>
      <c r="AE157" s="67"/>
      <c r="AF157" s="66"/>
      <c r="AG157" s="67"/>
      <c r="AH157" s="66"/>
      <c r="AI157" s="67"/>
      <c r="AJ157" s="66"/>
      <c r="AK157" s="67"/>
      <c r="AL157" s="66"/>
      <c r="AM157" s="67"/>
      <c r="AN157" s="66"/>
      <c r="AO157" s="67"/>
      <c r="AP157" s="66"/>
      <c r="AQ157" s="67"/>
      <c r="AR157" s="66"/>
      <c r="AS157" s="67"/>
      <c r="AT157" s="66"/>
      <c r="AU157" s="67"/>
      <c r="AV157" s="66"/>
      <c r="AW157" s="67"/>
      <c r="AX157" s="66"/>
      <c r="AY157" s="67"/>
      <c r="AZ157" s="66"/>
      <c r="BA157" s="67"/>
      <c r="BB157" s="66"/>
      <c r="BC157" s="67"/>
      <c r="BD157" s="66"/>
      <c r="BE157" s="67"/>
      <c r="BF157" s="66"/>
      <c r="BG157" s="67"/>
      <c r="BH157" s="66"/>
      <c r="BI157" s="67"/>
      <c r="BJ157" s="66"/>
      <c r="BK157" s="67"/>
      <c r="BL157" s="66"/>
      <c r="BM157" s="67"/>
      <c r="BN157" s="66"/>
      <c r="BO157" s="67"/>
      <c r="BP157" s="66"/>
      <c r="BQ157" s="67"/>
      <c r="BR157" s="66"/>
      <c r="BS157" s="67"/>
      <c r="BT157" s="66"/>
      <c r="BU157" s="67"/>
      <c r="BV157" s="66"/>
      <c r="BW157" s="67"/>
      <c r="BX157" s="66"/>
      <c r="BY157" s="67"/>
      <c r="BZ157" s="66"/>
      <c r="CA157" s="67"/>
      <c r="CB157" s="66"/>
      <c r="CC157" s="67"/>
      <c r="CD157" s="66"/>
      <c r="CE157" s="67"/>
      <c r="CF157" s="66"/>
      <c r="CG157" s="67"/>
      <c r="CH157" s="66"/>
      <c r="CI157" s="67"/>
      <c r="CJ157" s="66"/>
      <c r="CK157" s="67"/>
      <c r="CL157" s="66"/>
      <c r="CM157" s="67"/>
      <c r="CN157" s="66"/>
      <c r="CO157" s="67"/>
      <c r="CP157" s="66"/>
      <c r="CQ157" s="67"/>
      <c r="CR157" s="66"/>
      <c r="CS157" s="67"/>
      <c r="CT157" s="66"/>
      <c r="CU157" s="67"/>
      <c r="CV157" s="66"/>
      <c r="CW157" s="67"/>
      <c r="CX157" s="66"/>
      <c r="CY157" s="67"/>
      <c r="CZ157" s="66"/>
      <c r="DA157" s="67"/>
      <c r="DB157" s="66"/>
      <c r="DC157" s="67"/>
      <c r="DD157" s="66"/>
      <c r="DE157" s="67"/>
      <c r="DF157" s="66"/>
      <c r="DG157" s="67"/>
      <c r="DH157" s="66"/>
      <c r="DI157" s="67"/>
      <c r="DJ157" s="66"/>
      <c r="DK157" s="67"/>
      <c r="DL157" s="66"/>
      <c r="DM157" s="67"/>
      <c r="DN157" s="66"/>
      <c r="DO157" s="67"/>
      <c r="DP157" s="66"/>
      <c r="DQ157" s="67"/>
      <c r="DR157" s="66"/>
      <c r="DS157" s="67"/>
      <c r="DT157" s="66"/>
      <c r="DU157" s="67"/>
      <c r="DV157" s="66"/>
      <c r="DW157" s="67"/>
      <c r="DX157" s="66"/>
      <c r="DY157" s="67"/>
      <c r="DZ157" s="66"/>
      <c r="EA157" s="67"/>
      <c r="EB157" s="66"/>
      <c r="EC157" s="67"/>
      <c r="ED157" s="66"/>
      <c r="EE157" s="67"/>
      <c r="EF157" s="66"/>
      <c r="EG157" s="67"/>
      <c r="EH157" s="66"/>
      <c r="EI157" s="67"/>
    </row>
    <row r="158" spans="4:139" x14ac:dyDescent="0.25">
      <c r="D158" s="24"/>
      <c r="E158" s="24"/>
      <c r="F158" s="27"/>
      <c r="G158" s="27"/>
      <c r="K158" s="38">
        <f t="shared" si="13"/>
        <v>145</v>
      </c>
      <c r="L158" s="29">
        <v>118000</v>
      </c>
      <c r="M158" s="261">
        <f t="shared" si="14"/>
        <v>1</v>
      </c>
      <c r="N158" s="29">
        <v>118000</v>
      </c>
      <c r="O158" s="261">
        <f t="shared" si="15"/>
        <v>0.82558139534883723</v>
      </c>
      <c r="P158" s="29">
        <v>118000</v>
      </c>
      <c r="Q158" s="261">
        <f t="shared" si="16"/>
        <v>0.82558139534883723</v>
      </c>
      <c r="R158" s="29">
        <v>118000</v>
      </c>
      <c r="S158" s="261">
        <v>1.1028504260946224</v>
      </c>
      <c r="T158" s="29">
        <v>118000</v>
      </c>
      <c r="U158" s="261">
        <v>1.1028504260946224</v>
      </c>
      <c r="V158" s="29">
        <v>118000</v>
      </c>
      <c r="W158" s="261">
        <f t="shared" si="12"/>
        <v>0.86917562724014341</v>
      </c>
      <c r="X158" s="66"/>
      <c r="Y158" s="67"/>
      <c r="Z158" s="66"/>
      <c r="AA158" s="67"/>
      <c r="AB158" s="66"/>
      <c r="AC158" s="67"/>
      <c r="AD158" s="66"/>
      <c r="AE158" s="67"/>
      <c r="AF158" s="66"/>
      <c r="AG158" s="67"/>
      <c r="AH158" s="66"/>
      <c r="AI158" s="67"/>
      <c r="AJ158" s="66"/>
      <c r="AK158" s="67"/>
      <c r="AL158" s="66"/>
      <c r="AM158" s="67"/>
      <c r="AN158" s="66"/>
      <c r="AO158" s="67"/>
      <c r="AP158" s="66"/>
      <c r="AQ158" s="67"/>
      <c r="AR158" s="66"/>
      <c r="AS158" s="67"/>
      <c r="AT158" s="66"/>
      <c r="AU158" s="67"/>
      <c r="AV158" s="66"/>
      <c r="AW158" s="67"/>
      <c r="AX158" s="66"/>
      <c r="AY158" s="67"/>
      <c r="AZ158" s="66"/>
      <c r="BA158" s="67"/>
      <c r="BB158" s="66"/>
      <c r="BC158" s="67"/>
      <c r="BD158" s="66"/>
      <c r="BE158" s="67"/>
      <c r="BF158" s="66"/>
      <c r="BG158" s="67"/>
      <c r="BH158" s="66"/>
      <c r="BI158" s="67"/>
      <c r="BJ158" s="66"/>
      <c r="BK158" s="67"/>
      <c r="BL158" s="66"/>
      <c r="BM158" s="67"/>
      <c r="BN158" s="66"/>
      <c r="BO158" s="67"/>
      <c r="BP158" s="66"/>
      <c r="BQ158" s="67"/>
      <c r="BR158" s="66"/>
      <c r="BS158" s="67"/>
      <c r="BT158" s="66"/>
      <c r="BU158" s="67"/>
      <c r="BV158" s="66"/>
      <c r="BW158" s="67"/>
      <c r="BX158" s="66"/>
      <c r="BY158" s="67"/>
      <c r="BZ158" s="66"/>
      <c r="CA158" s="67"/>
      <c r="CB158" s="66"/>
      <c r="CC158" s="67"/>
      <c r="CD158" s="66"/>
      <c r="CE158" s="67"/>
      <c r="CF158" s="66"/>
      <c r="CG158" s="67"/>
      <c r="CH158" s="66"/>
      <c r="CI158" s="67"/>
      <c r="CJ158" s="66"/>
      <c r="CK158" s="67"/>
      <c r="CL158" s="66"/>
      <c r="CM158" s="67"/>
      <c r="CN158" s="66"/>
      <c r="CO158" s="67"/>
      <c r="CP158" s="66"/>
      <c r="CQ158" s="67"/>
      <c r="CR158" s="66"/>
      <c r="CS158" s="67"/>
      <c r="CT158" s="66"/>
      <c r="CU158" s="67"/>
      <c r="CV158" s="66"/>
      <c r="CW158" s="67"/>
      <c r="CX158" s="66"/>
      <c r="CY158" s="67"/>
      <c r="CZ158" s="66"/>
      <c r="DA158" s="67"/>
      <c r="DB158" s="66"/>
      <c r="DC158" s="67"/>
      <c r="DD158" s="66"/>
      <c r="DE158" s="67"/>
      <c r="DF158" s="66"/>
      <c r="DG158" s="67"/>
      <c r="DH158" s="66"/>
      <c r="DI158" s="67"/>
      <c r="DJ158" s="66"/>
      <c r="DK158" s="67"/>
      <c r="DL158" s="66"/>
      <c r="DM158" s="67"/>
      <c r="DN158" s="66"/>
      <c r="DO158" s="67"/>
      <c r="DP158" s="66"/>
      <c r="DQ158" s="67"/>
      <c r="DR158" s="66"/>
      <c r="DS158" s="67"/>
      <c r="DT158" s="66"/>
      <c r="DU158" s="67"/>
      <c r="DV158" s="66"/>
      <c r="DW158" s="67"/>
      <c r="DX158" s="66"/>
      <c r="DY158" s="67"/>
      <c r="DZ158" s="66"/>
      <c r="EA158" s="67"/>
      <c r="EB158" s="66"/>
      <c r="EC158" s="67"/>
      <c r="ED158" s="66"/>
      <c r="EE158" s="67"/>
      <c r="EF158" s="66"/>
      <c r="EG158" s="67"/>
      <c r="EH158" s="66"/>
      <c r="EI158" s="67"/>
    </row>
    <row r="159" spans="4:139" x14ac:dyDescent="0.25">
      <c r="E159" s="28"/>
      <c r="F159" s="27"/>
      <c r="G159" s="27"/>
      <c r="K159" s="38">
        <f t="shared" si="13"/>
        <v>146</v>
      </c>
      <c r="L159" s="5"/>
      <c r="N159" s="5"/>
      <c r="O159" s="4"/>
      <c r="P159" s="5"/>
      <c r="Q159" s="4"/>
      <c r="R159" s="5"/>
      <c r="S159" s="4"/>
      <c r="T159" s="5"/>
      <c r="U159" s="4"/>
      <c r="V159" s="66"/>
      <c r="W159" s="67"/>
      <c r="X159" s="66"/>
      <c r="Y159" s="67"/>
      <c r="Z159" s="66"/>
      <c r="AA159" s="67"/>
      <c r="AB159" s="66"/>
      <c r="AC159" s="67"/>
      <c r="AD159" s="66"/>
      <c r="AE159" s="67"/>
      <c r="AF159" s="66"/>
      <c r="AG159" s="67"/>
      <c r="AH159" s="66"/>
      <c r="AI159" s="67"/>
      <c r="AJ159" s="66"/>
      <c r="AK159" s="67"/>
      <c r="AL159" s="66"/>
      <c r="AM159" s="67"/>
      <c r="AN159" s="66"/>
      <c r="AO159" s="67"/>
      <c r="AP159" s="66"/>
      <c r="AQ159" s="67"/>
      <c r="AR159" s="66"/>
      <c r="AS159" s="67"/>
      <c r="AT159" s="66"/>
      <c r="AU159" s="67"/>
      <c r="AV159" s="66"/>
      <c r="AW159" s="67"/>
      <c r="AX159" s="66"/>
      <c r="AY159" s="67"/>
      <c r="AZ159" s="66"/>
      <c r="BA159" s="67"/>
      <c r="BB159" s="66"/>
      <c r="BC159" s="67"/>
      <c r="BD159" s="66"/>
      <c r="BE159" s="67"/>
      <c r="BF159" s="66"/>
      <c r="BG159" s="67"/>
      <c r="BH159" s="66"/>
      <c r="BI159" s="67"/>
      <c r="BJ159" s="66"/>
      <c r="BK159" s="67"/>
      <c r="BL159" s="66"/>
      <c r="BM159" s="67"/>
      <c r="BN159" s="66"/>
      <c r="BO159" s="67"/>
      <c r="BP159" s="66"/>
      <c r="BQ159" s="67"/>
      <c r="BR159" s="66"/>
      <c r="BS159" s="67"/>
      <c r="BT159" s="66"/>
      <c r="BU159" s="67"/>
      <c r="BV159" s="66"/>
      <c r="BW159" s="67"/>
      <c r="BX159" s="66"/>
      <c r="BY159" s="67"/>
      <c r="BZ159" s="66"/>
      <c r="CA159" s="67"/>
      <c r="CB159" s="66"/>
      <c r="CC159" s="67"/>
      <c r="CD159" s="66"/>
      <c r="CE159" s="67"/>
      <c r="CF159" s="66"/>
      <c r="CG159" s="67"/>
      <c r="CH159" s="66"/>
      <c r="CI159" s="67"/>
      <c r="CJ159" s="66"/>
      <c r="CK159" s="67"/>
      <c r="CL159" s="66"/>
      <c r="CM159" s="67"/>
      <c r="CN159" s="66"/>
      <c r="CO159" s="67"/>
      <c r="CP159" s="66"/>
      <c r="CQ159" s="67"/>
      <c r="CR159" s="66"/>
      <c r="CS159" s="67"/>
      <c r="CT159" s="66"/>
      <c r="CU159" s="67"/>
      <c r="CV159" s="66"/>
      <c r="CW159" s="67"/>
      <c r="CX159" s="66"/>
      <c r="CY159" s="67"/>
      <c r="CZ159" s="66"/>
      <c r="DA159" s="67"/>
      <c r="DB159" s="66"/>
      <c r="DC159" s="67"/>
      <c r="DD159" s="66"/>
      <c r="DE159" s="67"/>
      <c r="DF159" s="66"/>
      <c r="DG159" s="67"/>
      <c r="DH159" s="66"/>
      <c r="DI159" s="67"/>
      <c r="DJ159" s="66"/>
      <c r="DK159" s="67"/>
      <c r="DL159" s="66"/>
      <c r="DM159" s="67"/>
      <c r="DN159" s="66"/>
      <c r="DO159" s="67"/>
      <c r="DP159" s="66"/>
      <c r="DQ159" s="67"/>
      <c r="DR159" s="66"/>
      <c r="DS159" s="67"/>
      <c r="DT159" s="66"/>
      <c r="DU159" s="67"/>
      <c r="DV159" s="66"/>
      <c r="DW159" s="67"/>
      <c r="DX159" s="66"/>
      <c r="DY159" s="67"/>
      <c r="DZ159" s="66"/>
      <c r="EA159" s="67"/>
      <c r="EB159" s="66"/>
      <c r="EC159" s="67"/>
      <c r="ED159" s="66"/>
      <c r="EE159" s="67"/>
      <c r="EF159" s="66"/>
      <c r="EG159" s="67"/>
      <c r="EH159" s="66"/>
      <c r="EI159" s="67"/>
    </row>
    <row r="160" spans="4:139" x14ac:dyDescent="0.25">
      <c r="E160" s="28"/>
      <c r="F160" s="27"/>
      <c r="G160" s="27"/>
      <c r="K160" s="38">
        <f t="shared" si="13"/>
        <v>147</v>
      </c>
      <c r="L160" s="5"/>
      <c r="N160" s="5"/>
      <c r="O160" s="4"/>
      <c r="P160" s="5"/>
      <c r="Q160" s="4"/>
      <c r="R160" s="5"/>
      <c r="S160" s="4"/>
      <c r="T160" s="5"/>
      <c r="U160" s="4"/>
      <c r="V160" s="66"/>
      <c r="W160" s="67"/>
      <c r="X160" s="66"/>
      <c r="Y160" s="67"/>
      <c r="Z160" s="66"/>
      <c r="AA160" s="67"/>
      <c r="AB160" s="66"/>
      <c r="AC160" s="67"/>
      <c r="AD160" s="66"/>
      <c r="AE160" s="67"/>
      <c r="AF160" s="66"/>
      <c r="AG160" s="67"/>
      <c r="AH160" s="66"/>
      <c r="AI160" s="67"/>
      <c r="AJ160" s="66"/>
      <c r="AK160" s="67"/>
      <c r="AL160" s="66"/>
      <c r="AM160" s="67"/>
      <c r="AN160" s="66"/>
      <c r="AO160" s="67"/>
      <c r="AP160" s="66"/>
      <c r="AQ160" s="67"/>
      <c r="AR160" s="66"/>
      <c r="AS160" s="67"/>
      <c r="AT160" s="66"/>
      <c r="AU160" s="67"/>
      <c r="AV160" s="66"/>
      <c r="AW160" s="67"/>
      <c r="AX160" s="66"/>
      <c r="AY160" s="67"/>
      <c r="AZ160" s="66"/>
      <c r="BA160" s="67"/>
      <c r="BB160" s="66"/>
      <c r="BC160" s="67"/>
      <c r="BD160" s="66"/>
      <c r="BE160" s="67"/>
      <c r="BF160" s="66"/>
      <c r="BG160" s="67"/>
      <c r="BH160" s="66"/>
      <c r="BI160" s="67"/>
      <c r="BJ160" s="66"/>
      <c r="BK160" s="67"/>
      <c r="BL160" s="66"/>
      <c r="BM160" s="67"/>
      <c r="BN160" s="66"/>
      <c r="BO160" s="67"/>
      <c r="BP160" s="66"/>
      <c r="BQ160" s="67"/>
      <c r="BR160" s="66"/>
      <c r="BS160" s="67"/>
      <c r="BT160" s="66"/>
      <c r="BU160" s="67"/>
      <c r="BV160" s="66"/>
      <c r="BW160" s="67"/>
      <c r="BX160" s="66"/>
      <c r="BY160" s="67"/>
      <c r="BZ160" s="66"/>
      <c r="CA160" s="67"/>
      <c r="CB160" s="66"/>
      <c r="CC160" s="67"/>
      <c r="CD160" s="66"/>
      <c r="CE160" s="67"/>
      <c r="CF160" s="66"/>
      <c r="CG160" s="67"/>
      <c r="CH160" s="66"/>
      <c r="CI160" s="67"/>
      <c r="CJ160" s="66"/>
      <c r="CK160" s="67"/>
      <c r="CL160" s="66"/>
      <c r="CM160" s="67"/>
      <c r="CN160" s="66"/>
      <c r="CO160" s="67"/>
      <c r="CP160" s="66"/>
      <c r="CQ160" s="67"/>
      <c r="CR160" s="66"/>
      <c r="CS160" s="67"/>
      <c r="CT160" s="66"/>
      <c r="CU160" s="67"/>
      <c r="CV160" s="66"/>
      <c r="CW160" s="67"/>
      <c r="CX160" s="66"/>
      <c r="CY160" s="67"/>
      <c r="CZ160" s="66"/>
      <c r="DA160" s="67"/>
      <c r="DB160" s="66"/>
      <c r="DC160" s="67"/>
      <c r="DD160" s="66"/>
      <c r="DE160" s="67"/>
      <c r="DF160" s="66"/>
      <c r="DG160" s="67"/>
      <c r="DH160" s="66"/>
      <c r="DI160" s="67"/>
      <c r="DJ160" s="66"/>
      <c r="DK160" s="67"/>
      <c r="DL160" s="66"/>
      <c r="DM160" s="67"/>
      <c r="DN160" s="66"/>
      <c r="DO160" s="67"/>
      <c r="DP160" s="66"/>
      <c r="DQ160" s="67"/>
      <c r="DR160" s="66"/>
      <c r="DS160" s="67"/>
      <c r="DT160" s="66"/>
      <c r="DU160" s="67"/>
      <c r="DV160" s="66"/>
      <c r="DW160" s="67"/>
      <c r="DX160" s="66"/>
      <c r="DY160" s="67"/>
      <c r="DZ160" s="66"/>
      <c r="EA160" s="67"/>
      <c r="EB160" s="66"/>
      <c r="EC160" s="67"/>
      <c r="ED160" s="66"/>
      <c r="EE160" s="67"/>
      <c r="EF160" s="66"/>
      <c r="EG160" s="67"/>
      <c r="EH160" s="66"/>
      <c r="EI160" s="67"/>
    </row>
    <row r="161" spans="5:139" x14ac:dyDescent="0.25">
      <c r="E161" s="28"/>
      <c r="F161" s="27"/>
      <c r="G161" s="27"/>
      <c r="K161" s="38">
        <f t="shared" si="13"/>
        <v>148</v>
      </c>
      <c r="L161" s="5"/>
      <c r="N161" s="5"/>
      <c r="O161" s="4"/>
      <c r="P161" s="5"/>
      <c r="Q161" s="4"/>
      <c r="R161" s="5"/>
      <c r="S161" s="4"/>
      <c r="T161" s="5"/>
      <c r="U161" s="4"/>
      <c r="V161" s="66"/>
      <c r="W161" s="67"/>
      <c r="X161" s="66"/>
      <c r="Y161" s="67"/>
      <c r="Z161" s="66"/>
      <c r="AA161" s="67"/>
      <c r="AB161" s="66"/>
      <c r="AC161" s="67"/>
      <c r="AD161" s="66"/>
      <c r="AE161" s="67"/>
      <c r="AF161" s="66"/>
      <c r="AG161" s="67"/>
      <c r="AH161" s="66"/>
      <c r="AI161" s="67"/>
      <c r="AJ161" s="66"/>
      <c r="AK161" s="67"/>
      <c r="AL161" s="66"/>
      <c r="AM161" s="67"/>
      <c r="AN161" s="66"/>
      <c r="AO161" s="67"/>
      <c r="AP161" s="66"/>
      <c r="AQ161" s="67"/>
      <c r="AR161" s="66"/>
      <c r="AS161" s="67"/>
      <c r="AT161" s="66"/>
      <c r="AU161" s="67"/>
      <c r="AV161" s="66"/>
      <c r="AW161" s="67"/>
      <c r="AX161" s="66"/>
      <c r="AY161" s="67"/>
      <c r="AZ161" s="66"/>
      <c r="BA161" s="67"/>
      <c r="BB161" s="66"/>
      <c r="BC161" s="67"/>
      <c r="BD161" s="66"/>
      <c r="BE161" s="67"/>
      <c r="BF161" s="66"/>
      <c r="BG161" s="67"/>
      <c r="BH161" s="66"/>
      <c r="BI161" s="67"/>
      <c r="BJ161" s="66"/>
      <c r="BK161" s="67"/>
      <c r="BL161" s="66"/>
      <c r="BM161" s="67"/>
      <c r="BN161" s="66"/>
      <c r="BO161" s="67"/>
      <c r="BP161" s="66"/>
      <c r="BQ161" s="67"/>
      <c r="BR161" s="66"/>
      <c r="BS161" s="67"/>
      <c r="BT161" s="66"/>
      <c r="BU161" s="67"/>
      <c r="BV161" s="66"/>
      <c r="BW161" s="67"/>
      <c r="BX161" s="66"/>
      <c r="BY161" s="67"/>
      <c r="BZ161" s="66"/>
      <c r="CA161" s="67"/>
      <c r="CB161" s="66"/>
      <c r="CC161" s="67"/>
      <c r="CD161" s="66"/>
      <c r="CE161" s="67"/>
      <c r="CF161" s="66"/>
      <c r="CG161" s="67"/>
      <c r="CH161" s="66"/>
      <c r="CI161" s="67"/>
      <c r="CJ161" s="66"/>
      <c r="CK161" s="67"/>
      <c r="CL161" s="66"/>
      <c r="CM161" s="67"/>
      <c r="CN161" s="66"/>
      <c r="CO161" s="67"/>
      <c r="CP161" s="66"/>
      <c r="CQ161" s="67"/>
      <c r="CR161" s="66"/>
      <c r="CS161" s="67"/>
      <c r="CT161" s="66"/>
      <c r="CU161" s="67"/>
      <c r="CV161" s="66"/>
      <c r="CW161" s="67"/>
      <c r="CX161" s="66"/>
      <c r="CY161" s="67"/>
      <c r="CZ161" s="66"/>
      <c r="DA161" s="67"/>
      <c r="DB161" s="66"/>
      <c r="DC161" s="67"/>
      <c r="DD161" s="66"/>
      <c r="DE161" s="67"/>
      <c r="DF161" s="66"/>
      <c r="DG161" s="67"/>
      <c r="DH161" s="66"/>
      <c r="DI161" s="67"/>
      <c r="DJ161" s="66"/>
      <c r="DK161" s="67"/>
      <c r="DL161" s="66"/>
      <c r="DM161" s="67"/>
      <c r="DN161" s="66"/>
      <c r="DO161" s="67"/>
      <c r="DP161" s="66"/>
      <c r="DQ161" s="67"/>
      <c r="DR161" s="66"/>
      <c r="DS161" s="67"/>
      <c r="DT161" s="66"/>
      <c r="DU161" s="67"/>
      <c r="DV161" s="66"/>
      <c r="DW161" s="67"/>
      <c r="DX161" s="66"/>
      <c r="DY161" s="67"/>
      <c r="DZ161" s="66"/>
      <c r="EA161" s="67"/>
      <c r="EB161" s="66"/>
      <c r="EC161" s="67"/>
      <c r="ED161" s="66"/>
      <c r="EE161" s="67"/>
      <c r="EF161" s="66"/>
      <c r="EG161" s="67"/>
      <c r="EH161" s="66"/>
      <c r="EI161" s="67"/>
    </row>
    <row r="162" spans="5:139" x14ac:dyDescent="0.25">
      <c r="E162" s="28"/>
      <c r="F162" s="27"/>
      <c r="G162" s="27"/>
      <c r="K162" s="38">
        <f t="shared" si="13"/>
        <v>149</v>
      </c>
      <c r="L162" s="5"/>
      <c r="N162" s="5"/>
      <c r="O162" s="4"/>
      <c r="P162" s="5"/>
      <c r="Q162" s="4"/>
      <c r="R162" s="5"/>
      <c r="S162" s="4"/>
      <c r="T162" s="5"/>
      <c r="U162" s="4"/>
      <c r="V162" s="66"/>
      <c r="W162" s="67"/>
      <c r="X162" s="66"/>
      <c r="Y162" s="67"/>
      <c r="Z162" s="66"/>
      <c r="AA162" s="67"/>
      <c r="AB162" s="66"/>
      <c r="AC162" s="67"/>
      <c r="AD162" s="66"/>
      <c r="AE162" s="67"/>
      <c r="AF162" s="66"/>
      <c r="AG162" s="67"/>
      <c r="AH162" s="66"/>
      <c r="AI162" s="67"/>
      <c r="AJ162" s="66"/>
      <c r="AK162" s="67"/>
      <c r="AL162" s="66"/>
      <c r="AM162" s="67"/>
      <c r="AN162" s="66"/>
      <c r="AO162" s="67"/>
      <c r="AP162" s="66"/>
      <c r="AQ162" s="67"/>
      <c r="AR162" s="66"/>
      <c r="AS162" s="67"/>
      <c r="AT162" s="66"/>
      <c r="AU162" s="67"/>
      <c r="AV162" s="66"/>
      <c r="AW162" s="67"/>
      <c r="AX162" s="66"/>
      <c r="AY162" s="67"/>
      <c r="AZ162" s="66"/>
      <c r="BA162" s="67"/>
      <c r="BB162" s="66"/>
      <c r="BC162" s="67"/>
      <c r="BD162" s="66"/>
      <c r="BE162" s="67"/>
      <c r="BF162" s="66"/>
      <c r="BG162" s="67"/>
      <c r="BH162" s="66"/>
      <c r="BI162" s="67"/>
      <c r="BJ162" s="66"/>
      <c r="BK162" s="67"/>
      <c r="BL162" s="66"/>
      <c r="BM162" s="67"/>
      <c r="BN162" s="66"/>
      <c r="BO162" s="67"/>
      <c r="BP162" s="66"/>
      <c r="BQ162" s="67"/>
      <c r="BR162" s="66"/>
      <c r="BS162" s="67"/>
      <c r="BT162" s="66"/>
      <c r="BU162" s="67"/>
      <c r="BV162" s="66"/>
      <c r="BW162" s="67"/>
      <c r="BX162" s="66"/>
      <c r="BY162" s="67"/>
      <c r="BZ162" s="66"/>
      <c r="CA162" s="67"/>
      <c r="CB162" s="66"/>
      <c r="CC162" s="67"/>
      <c r="CD162" s="66"/>
      <c r="CE162" s="67"/>
      <c r="CF162" s="66"/>
      <c r="CG162" s="67"/>
      <c r="CH162" s="66"/>
      <c r="CI162" s="67"/>
      <c r="CJ162" s="66"/>
      <c r="CK162" s="67"/>
      <c r="CL162" s="66"/>
      <c r="CM162" s="67"/>
      <c r="CN162" s="66"/>
      <c r="CO162" s="67"/>
      <c r="CP162" s="66"/>
      <c r="CQ162" s="67"/>
      <c r="CR162" s="66"/>
      <c r="CS162" s="67"/>
      <c r="CT162" s="66"/>
      <c r="CU162" s="67"/>
      <c r="CV162" s="66"/>
      <c r="CW162" s="67"/>
      <c r="CX162" s="66"/>
      <c r="CY162" s="67"/>
      <c r="CZ162" s="66"/>
      <c r="DA162" s="67"/>
      <c r="DB162" s="66"/>
      <c r="DC162" s="67"/>
      <c r="DD162" s="66"/>
      <c r="DE162" s="67"/>
      <c r="DF162" s="66"/>
      <c r="DG162" s="67"/>
      <c r="DH162" s="66"/>
      <c r="DI162" s="67"/>
      <c r="DJ162" s="66"/>
      <c r="DK162" s="67"/>
      <c r="DL162" s="66"/>
      <c r="DM162" s="67"/>
      <c r="DN162" s="66"/>
      <c r="DO162" s="67"/>
      <c r="DP162" s="66"/>
      <c r="DQ162" s="67"/>
      <c r="DR162" s="66"/>
      <c r="DS162" s="67"/>
      <c r="DT162" s="66"/>
      <c r="DU162" s="67"/>
      <c r="DV162" s="66"/>
      <c r="DW162" s="67"/>
      <c r="DX162" s="66"/>
      <c r="DY162" s="67"/>
      <c r="DZ162" s="66"/>
      <c r="EA162" s="67"/>
      <c r="EB162" s="66"/>
      <c r="EC162" s="67"/>
      <c r="ED162" s="66"/>
      <c r="EE162" s="67"/>
      <c r="EF162" s="66"/>
      <c r="EG162" s="67"/>
      <c r="EH162" s="66"/>
      <c r="EI162" s="67"/>
    </row>
    <row r="163" spans="5:139" x14ac:dyDescent="0.25">
      <c r="E163" s="28"/>
      <c r="F163" s="27"/>
      <c r="G163" s="27"/>
      <c r="K163" s="38">
        <f t="shared" si="13"/>
        <v>150</v>
      </c>
      <c r="L163" s="5"/>
      <c r="N163" s="5"/>
      <c r="O163" s="4"/>
      <c r="P163" s="5"/>
      <c r="Q163" s="4"/>
      <c r="R163" s="5"/>
      <c r="S163" s="4"/>
      <c r="T163" s="5"/>
      <c r="U163" s="4"/>
      <c r="V163" s="66"/>
      <c r="W163" s="67"/>
      <c r="X163" s="66"/>
      <c r="Y163" s="67"/>
      <c r="Z163" s="66"/>
      <c r="AA163" s="67"/>
      <c r="AB163" s="66"/>
      <c r="AC163" s="67"/>
      <c r="AD163" s="66"/>
      <c r="AE163" s="67"/>
      <c r="AF163" s="66"/>
      <c r="AG163" s="67"/>
      <c r="AH163" s="66"/>
      <c r="AI163" s="67"/>
      <c r="AJ163" s="66"/>
      <c r="AK163" s="67"/>
      <c r="AL163" s="66"/>
      <c r="AM163" s="67"/>
      <c r="AN163" s="66"/>
      <c r="AO163" s="67"/>
      <c r="AP163" s="66"/>
      <c r="AQ163" s="67"/>
      <c r="AR163" s="66"/>
      <c r="AS163" s="67"/>
      <c r="AT163" s="66"/>
      <c r="AU163" s="67"/>
      <c r="AV163" s="66"/>
      <c r="AW163" s="67"/>
      <c r="AX163" s="66"/>
      <c r="AY163" s="67"/>
      <c r="AZ163" s="66"/>
      <c r="BA163" s="67"/>
      <c r="BB163" s="66"/>
      <c r="BC163" s="67"/>
      <c r="BD163" s="66"/>
      <c r="BE163" s="67"/>
      <c r="BF163" s="66"/>
      <c r="BG163" s="67"/>
      <c r="BH163" s="66"/>
      <c r="BI163" s="67"/>
      <c r="BJ163" s="66"/>
      <c r="BK163" s="67"/>
      <c r="BL163" s="66"/>
      <c r="BM163" s="67"/>
      <c r="BN163" s="66"/>
      <c r="BO163" s="67"/>
      <c r="BP163" s="66"/>
      <c r="BQ163" s="67"/>
      <c r="BR163" s="66"/>
      <c r="BS163" s="67"/>
      <c r="BT163" s="66"/>
      <c r="BU163" s="67"/>
      <c r="BV163" s="66"/>
      <c r="BW163" s="67"/>
      <c r="BX163" s="66"/>
      <c r="BY163" s="67"/>
      <c r="BZ163" s="66"/>
      <c r="CA163" s="67"/>
      <c r="CB163" s="66"/>
      <c r="CC163" s="67"/>
      <c r="CD163" s="66"/>
      <c r="CE163" s="67"/>
      <c r="CF163" s="66"/>
      <c r="CG163" s="67"/>
      <c r="CH163" s="66"/>
      <c r="CI163" s="67"/>
      <c r="CJ163" s="66"/>
      <c r="CK163" s="67"/>
      <c r="CL163" s="66"/>
      <c r="CM163" s="67"/>
      <c r="CN163" s="66"/>
      <c r="CO163" s="67"/>
      <c r="CP163" s="66"/>
      <c r="CQ163" s="67"/>
      <c r="CR163" s="66"/>
      <c r="CS163" s="67"/>
      <c r="CT163" s="66"/>
      <c r="CU163" s="67"/>
      <c r="CV163" s="66"/>
      <c r="CW163" s="67"/>
      <c r="CX163" s="66"/>
      <c r="CY163" s="67"/>
      <c r="CZ163" s="66"/>
      <c r="DA163" s="67"/>
      <c r="DB163" s="66"/>
      <c r="DC163" s="67"/>
      <c r="DD163" s="66"/>
      <c r="DE163" s="67"/>
      <c r="DF163" s="66"/>
      <c r="DG163" s="67"/>
      <c r="DH163" s="66"/>
      <c r="DI163" s="67"/>
      <c r="DJ163" s="66"/>
      <c r="DK163" s="67"/>
      <c r="DL163" s="66"/>
      <c r="DM163" s="67"/>
      <c r="DN163" s="66"/>
      <c r="DO163" s="67"/>
      <c r="DP163" s="66"/>
      <c r="DQ163" s="67"/>
      <c r="DR163" s="66"/>
      <c r="DS163" s="67"/>
      <c r="DT163" s="66"/>
      <c r="DU163" s="67"/>
      <c r="DV163" s="66"/>
      <c r="DW163" s="67"/>
      <c r="DX163" s="66"/>
      <c r="DY163" s="67"/>
      <c r="DZ163" s="66"/>
      <c r="EA163" s="67"/>
      <c r="EB163" s="66"/>
      <c r="EC163" s="67"/>
      <c r="ED163" s="66"/>
      <c r="EE163" s="67"/>
      <c r="EF163" s="66"/>
      <c r="EG163" s="67"/>
      <c r="EH163" s="66"/>
      <c r="EI163" s="67"/>
    </row>
    <row r="164" spans="5:139" x14ac:dyDescent="0.25">
      <c r="E164" s="28"/>
      <c r="F164" s="27"/>
      <c r="G164" s="27"/>
      <c r="K164" s="38">
        <f t="shared" si="13"/>
        <v>151</v>
      </c>
      <c r="L164" s="5"/>
      <c r="N164" s="5"/>
      <c r="O164" s="4"/>
      <c r="P164" s="5"/>
      <c r="Q164" s="4"/>
      <c r="R164" s="5"/>
      <c r="S164" s="4"/>
      <c r="T164" s="5"/>
      <c r="U164" s="4"/>
      <c r="V164" s="66"/>
      <c r="W164" s="67"/>
      <c r="X164" s="66"/>
      <c r="Y164" s="67"/>
      <c r="Z164" s="66"/>
      <c r="AA164" s="67"/>
      <c r="AB164" s="66"/>
      <c r="AC164" s="67"/>
      <c r="AD164" s="66"/>
      <c r="AE164" s="67"/>
      <c r="AF164" s="66"/>
      <c r="AG164" s="67"/>
      <c r="AH164" s="66"/>
      <c r="AI164" s="67"/>
      <c r="AJ164" s="66"/>
      <c r="AK164" s="67"/>
      <c r="AL164" s="66"/>
      <c r="AM164" s="67"/>
      <c r="AN164" s="66"/>
      <c r="AO164" s="67"/>
      <c r="AP164" s="66"/>
      <c r="AQ164" s="67"/>
      <c r="AR164" s="66"/>
      <c r="AS164" s="67"/>
      <c r="AT164" s="66"/>
      <c r="AU164" s="67"/>
      <c r="AV164" s="66"/>
      <c r="AW164" s="67"/>
      <c r="AX164" s="66"/>
      <c r="AY164" s="67"/>
      <c r="AZ164" s="66"/>
      <c r="BA164" s="67"/>
      <c r="BB164" s="66"/>
      <c r="BC164" s="67"/>
      <c r="BD164" s="66"/>
      <c r="BE164" s="67"/>
      <c r="BF164" s="66"/>
      <c r="BG164" s="67"/>
      <c r="BH164" s="66"/>
      <c r="BI164" s="67"/>
      <c r="BJ164" s="66"/>
      <c r="BK164" s="67"/>
      <c r="BL164" s="66"/>
      <c r="BM164" s="67"/>
      <c r="BN164" s="66"/>
      <c r="BO164" s="67"/>
      <c r="BP164" s="66"/>
      <c r="BQ164" s="67"/>
      <c r="BR164" s="66"/>
      <c r="BS164" s="67"/>
      <c r="BT164" s="66"/>
      <c r="BU164" s="67"/>
      <c r="BV164" s="66"/>
      <c r="BW164" s="67"/>
      <c r="BX164" s="66"/>
      <c r="BY164" s="67"/>
      <c r="BZ164" s="66"/>
      <c r="CA164" s="67"/>
      <c r="CB164" s="66"/>
      <c r="CC164" s="67"/>
      <c r="CD164" s="66"/>
      <c r="CE164" s="67"/>
      <c r="CF164" s="66"/>
      <c r="CG164" s="67"/>
      <c r="CH164" s="66"/>
      <c r="CI164" s="67"/>
      <c r="CJ164" s="66"/>
      <c r="CK164" s="67"/>
      <c r="CL164" s="66"/>
      <c r="CM164" s="67"/>
      <c r="CN164" s="66"/>
      <c r="CO164" s="67"/>
      <c r="CP164" s="66"/>
      <c r="CQ164" s="67"/>
      <c r="CR164" s="66"/>
      <c r="CS164" s="67"/>
      <c r="CT164" s="66"/>
      <c r="CU164" s="67"/>
      <c r="CV164" s="66"/>
      <c r="CW164" s="67"/>
      <c r="CX164" s="66"/>
      <c r="CY164" s="67"/>
      <c r="CZ164" s="66"/>
      <c r="DA164" s="67"/>
      <c r="DB164" s="66"/>
      <c r="DC164" s="67"/>
      <c r="DD164" s="66"/>
      <c r="DE164" s="67"/>
      <c r="DF164" s="66"/>
      <c r="DG164" s="67"/>
      <c r="DH164" s="66"/>
      <c r="DI164" s="67"/>
      <c r="DJ164" s="66"/>
      <c r="DK164" s="67"/>
      <c r="DL164" s="66"/>
      <c r="DM164" s="67"/>
      <c r="DN164" s="66"/>
      <c r="DO164" s="67"/>
      <c r="DP164" s="66"/>
      <c r="DQ164" s="67"/>
      <c r="DR164" s="66"/>
      <c r="DS164" s="67"/>
      <c r="DT164" s="66"/>
      <c r="DU164" s="67"/>
      <c r="DV164" s="66"/>
      <c r="DW164" s="67"/>
      <c r="DX164" s="66"/>
      <c r="DY164" s="67"/>
      <c r="DZ164" s="66"/>
      <c r="EA164" s="67"/>
      <c r="EB164" s="66"/>
      <c r="EC164" s="67"/>
      <c r="ED164" s="66"/>
      <c r="EE164" s="67"/>
      <c r="EF164" s="66"/>
      <c r="EG164" s="67"/>
      <c r="EH164" s="66"/>
      <c r="EI164" s="67"/>
    </row>
    <row r="165" spans="5:139" x14ac:dyDescent="0.25">
      <c r="E165" s="28"/>
      <c r="F165" s="27"/>
      <c r="G165" s="27"/>
      <c r="K165" s="38">
        <f t="shared" si="13"/>
        <v>152</v>
      </c>
      <c r="L165" s="5"/>
      <c r="N165" s="5"/>
      <c r="O165" s="4"/>
      <c r="P165" s="5"/>
      <c r="Q165" s="4"/>
      <c r="R165" s="5"/>
      <c r="S165" s="4"/>
      <c r="T165" s="5"/>
      <c r="U165" s="4"/>
      <c r="V165" s="66"/>
      <c r="W165" s="67"/>
      <c r="X165" s="66"/>
      <c r="Y165" s="67"/>
      <c r="Z165" s="66"/>
      <c r="AA165" s="67"/>
      <c r="AB165" s="66"/>
      <c r="AC165" s="67"/>
      <c r="AD165" s="66"/>
      <c r="AE165" s="67"/>
      <c r="AF165" s="66"/>
      <c r="AG165" s="67"/>
      <c r="AH165" s="66"/>
      <c r="AI165" s="67"/>
      <c r="AJ165" s="66"/>
      <c r="AK165" s="67"/>
      <c r="AL165" s="66"/>
      <c r="AM165" s="67"/>
      <c r="AN165" s="66"/>
      <c r="AO165" s="67"/>
      <c r="AP165" s="66"/>
      <c r="AQ165" s="67"/>
      <c r="AR165" s="66"/>
      <c r="AS165" s="67"/>
      <c r="AT165" s="66"/>
      <c r="AU165" s="67"/>
      <c r="AV165" s="66"/>
      <c r="AW165" s="67"/>
      <c r="AX165" s="66"/>
      <c r="AY165" s="67"/>
      <c r="AZ165" s="66"/>
      <c r="BA165" s="67"/>
      <c r="BB165" s="66"/>
      <c r="BC165" s="67"/>
      <c r="BD165" s="66"/>
      <c r="BE165" s="67"/>
      <c r="BF165" s="66"/>
      <c r="BG165" s="67"/>
      <c r="BH165" s="66"/>
      <c r="BI165" s="67"/>
      <c r="BJ165" s="66"/>
      <c r="BK165" s="67"/>
      <c r="BL165" s="66"/>
      <c r="BM165" s="67"/>
      <c r="BN165" s="66"/>
      <c r="BO165" s="67"/>
      <c r="BP165" s="66"/>
      <c r="BQ165" s="67"/>
      <c r="BR165" s="66"/>
      <c r="BS165" s="67"/>
      <c r="BT165" s="66"/>
      <c r="BU165" s="67"/>
      <c r="BV165" s="66"/>
      <c r="BW165" s="67"/>
      <c r="BX165" s="66"/>
      <c r="BY165" s="67"/>
      <c r="BZ165" s="66"/>
      <c r="CA165" s="67"/>
      <c r="CB165" s="66"/>
      <c r="CC165" s="67"/>
      <c r="CD165" s="66"/>
      <c r="CE165" s="67"/>
      <c r="CF165" s="66"/>
      <c r="CG165" s="67"/>
      <c r="CH165" s="66"/>
      <c r="CI165" s="67"/>
      <c r="CJ165" s="66"/>
      <c r="CK165" s="67"/>
      <c r="CL165" s="66"/>
      <c r="CM165" s="67"/>
      <c r="CN165" s="66"/>
      <c r="CO165" s="67"/>
      <c r="CP165" s="66"/>
      <c r="CQ165" s="67"/>
      <c r="CR165" s="66"/>
      <c r="CS165" s="67"/>
      <c r="CT165" s="66"/>
      <c r="CU165" s="67"/>
      <c r="CV165" s="66"/>
      <c r="CW165" s="67"/>
      <c r="CX165" s="66"/>
      <c r="CY165" s="67"/>
      <c r="CZ165" s="66"/>
      <c r="DA165" s="67"/>
      <c r="DB165" s="66"/>
      <c r="DC165" s="67"/>
      <c r="DD165" s="66"/>
      <c r="DE165" s="67"/>
      <c r="DF165" s="66"/>
      <c r="DG165" s="67"/>
      <c r="DH165" s="66"/>
      <c r="DI165" s="67"/>
      <c r="DJ165" s="66"/>
      <c r="DK165" s="67"/>
      <c r="DL165" s="66"/>
      <c r="DM165" s="67"/>
      <c r="DN165" s="66"/>
      <c r="DO165" s="67"/>
      <c r="DP165" s="66"/>
      <c r="DQ165" s="67"/>
      <c r="DR165" s="66"/>
      <c r="DS165" s="67"/>
      <c r="DT165" s="66"/>
      <c r="DU165" s="67"/>
      <c r="DV165" s="66"/>
      <c r="DW165" s="67"/>
      <c r="DX165" s="66"/>
      <c r="DY165" s="67"/>
      <c r="DZ165" s="66"/>
      <c r="EA165" s="67"/>
      <c r="EB165" s="66"/>
      <c r="EC165" s="67"/>
      <c r="ED165" s="66"/>
      <c r="EE165" s="67"/>
      <c r="EF165" s="66"/>
      <c r="EG165" s="67"/>
      <c r="EH165" s="66"/>
      <c r="EI165" s="67"/>
    </row>
    <row r="166" spans="5:139" x14ac:dyDescent="0.25">
      <c r="E166" s="28"/>
      <c r="F166" s="27"/>
      <c r="G166" s="27"/>
      <c r="K166" s="38">
        <f t="shared" si="13"/>
        <v>153</v>
      </c>
      <c r="L166" s="5"/>
      <c r="N166" s="5"/>
      <c r="O166" s="4"/>
      <c r="P166" s="5"/>
      <c r="Q166" s="4"/>
      <c r="R166" s="5"/>
      <c r="S166" s="4"/>
      <c r="T166" s="5"/>
      <c r="U166" s="4"/>
      <c r="V166" s="66"/>
      <c r="W166" s="67"/>
      <c r="X166" s="66"/>
      <c r="Y166" s="67"/>
      <c r="Z166" s="66"/>
      <c r="AA166" s="67"/>
      <c r="AB166" s="66"/>
      <c r="AC166" s="67"/>
      <c r="AD166" s="66"/>
      <c r="AE166" s="67"/>
      <c r="AF166" s="66"/>
      <c r="AG166" s="67"/>
      <c r="AH166" s="66"/>
      <c r="AI166" s="67"/>
      <c r="AJ166" s="66"/>
      <c r="AK166" s="67"/>
      <c r="AL166" s="66"/>
      <c r="AM166" s="67"/>
      <c r="AN166" s="66"/>
      <c r="AO166" s="67"/>
      <c r="AP166" s="66"/>
      <c r="AQ166" s="67"/>
      <c r="AR166" s="66"/>
      <c r="AS166" s="67"/>
      <c r="AT166" s="66"/>
      <c r="AU166" s="67"/>
      <c r="AV166" s="66"/>
      <c r="AW166" s="67"/>
      <c r="AX166" s="66"/>
      <c r="AY166" s="67"/>
      <c r="AZ166" s="66"/>
      <c r="BA166" s="67"/>
      <c r="BB166" s="66"/>
      <c r="BC166" s="67"/>
      <c r="BD166" s="66"/>
      <c r="BE166" s="67"/>
      <c r="BF166" s="66"/>
      <c r="BG166" s="67"/>
      <c r="BH166" s="66"/>
      <c r="BI166" s="67"/>
      <c r="BJ166" s="66"/>
      <c r="BK166" s="67"/>
      <c r="BL166" s="66"/>
      <c r="BM166" s="67"/>
      <c r="BN166" s="66"/>
      <c r="BO166" s="67"/>
      <c r="BP166" s="66"/>
      <c r="BQ166" s="67"/>
      <c r="BR166" s="66"/>
      <c r="BS166" s="67"/>
      <c r="BT166" s="66"/>
      <c r="BU166" s="67"/>
      <c r="BV166" s="66"/>
      <c r="BW166" s="67"/>
      <c r="BX166" s="66"/>
      <c r="BY166" s="67"/>
      <c r="BZ166" s="66"/>
      <c r="CA166" s="67"/>
      <c r="CB166" s="66"/>
      <c r="CC166" s="67"/>
      <c r="CD166" s="66"/>
      <c r="CE166" s="67"/>
      <c r="CF166" s="66"/>
      <c r="CG166" s="67"/>
      <c r="CH166" s="66"/>
      <c r="CI166" s="67"/>
      <c r="CJ166" s="66"/>
      <c r="CK166" s="67"/>
      <c r="CL166" s="66"/>
      <c r="CM166" s="67"/>
      <c r="CN166" s="66"/>
      <c r="CO166" s="67"/>
      <c r="CP166" s="66"/>
      <c r="CQ166" s="67"/>
      <c r="CR166" s="66"/>
      <c r="CS166" s="67"/>
      <c r="CT166" s="66"/>
      <c r="CU166" s="67"/>
      <c r="CV166" s="66"/>
      <c r="CW166" s="67"/>
      <c r="CX166" s="66"/>
      <c r="CY166" s="67"/>
      <c r="CZ166" s="66"/>
      <c r="DA166" s="67"/>
      <c r="DB166" s="66"/>
      <c r="DC166" s="67"/>
      <c r="DD166" s="66"/>
      <c r="DE166" s="67"/>
      <c r="DF166" s="66"/>
      <c r="DG166" s="67"/>
      <c r="DH166" s="66"/>
      <c r="DI166" s="67"/>
      <c r="DJ166" s="66"/>
      <c r="DK166" s="67"/>
      <c r="DL166" s="66"/>
      <c r="DM166" s="67"/>
      <c r="DN166" s="66"/>
      <c r="DO166" s="67"/>
      <c r="DP166" s="66"/>
      <c r="DQ166" s="67"/>
      <c r="DR166" s="66"/>
      <c r="DS166" s="67"/>
      <c r="DT166" s="66"/>
      <c r="DU166" s="67"/>
      <c r="DV166" s="66"/>
      <c r="DW166" s="67"/>
      <c r="DX166" s="66"/>
      <c r="DY166" s="67"/>
      <c r="DZ166" s="66"/>
      <c r="EA166" s="67"/>
      <c r="EB166" s="66"/>
      <c r="EC166" s="67"/>
      <c r="ED166" s="66"/>
      <c r="EE166" s="67"/>
      <c r="EF166" s="66"/>
      <c r="EG166" s="67"/>
      <c r="EH166" s="66"/>
      <c r="EI166" s="67"/>
    </row>
    <row r="167" spans="5:139" x14ac:dyDescent="0.25">
      <c r="E167" s="28"/>
      <c r="F167" s="27"/>
      <c r="G167" s="27"/>
      <c r="K167" s="38">
        <f t="shared" si="13"/>
        <v>154</v>
      </c>
      <c r="L167" s="5"/>
      <c r="N167" s="5"/>
      <c r="O167" s="4"/>
      <c r="P167" s="5"/>
      <c r="Q167" s="4"/>
      <c r="R167" s="5"/>
      <c r="S167" s="4"/>
      <c r="T167" s="5"/>
      <c r="U167" s="4"/>
      <c r="V167" s="66"/>
      <c r="W167" s="67"/>
      <c r="X167" s="66"/>
      <c r="Y167" s="67"/>
      <c r="Z167" s="66"/>
      <c r="AA167" s="67"/>
      <c r="AB167" s="66"/>
      <c r="AC167" s="67"/>
      <c r="AD167" s="66"/>
      <c r="AE167" s="67"/>
      <c r="AF167" s="66"/>
      <c r="AG167" s="67"/>
      <c r="AH167" s="66"/>
      <c r="AI167" s="67"/>
      <c r="AJ167" s="66"/>
      <c r="AK167" s="67"/>
      <c r="AL167" s="66"/>
      <c r="AM167" s="67"/>
      <c r="AN167" s="66"/>
      <c r="AO167" s="67"/>
      <c r="AP167" s="66"/>
      <c r="AQ167" s="67"/>
      <c r="AR167" s="66"/>
      <c r="AS167" s="67"/>
      <c r="AT167" s="66"/>
      <c r="AU167" s="67"/>
      <c r="AV167" s="66"/>
      <c r="AW167" s="67"/>
      <c r="AX167" s="66"/>
      <c r="AY167" s="67"/>
      <c r="AZ167" s="66"/>
      <c r="BA167" s="67"/>
      <c r="BB167" s="66"/>
      <c r="BC167" s="67"/>
      <c r="BD167" s="66"/>
      <c r="BE167" s="67"/>
      <c r="BF167" s="66"/>
      <c r="BG167" s="67"/>
      <c r="BH167" s="66"/>
      <c r="BI167" s="67"/>
      <c r="BJ167" s="66"/>
      <c r="BK167" s="67"/>
      <c r="BL167" s="66"/>
      <c r="BM167" s="67"/>
      <c r="BN167" s="66"/>
      <c r="BO167" s="67"/>
      <c r="BP167" s="66"/>
      <c r="BQ167" s="67"/>
      <c r="BR167" s="66"/>
      <c r="BS167" s="67"/>
      <c r="BT167" s="66"/>
      <c r="BU167" s="67"/>
      <c r="BV167" s="66"/>
      <c r="BW167" s="67"/>
      <c r="BX167" s="66"/>
      <c r="BY167" s="67"/>
      <c r="BZ167" s="66"/>
      <c r="CA167" s="67"/>
      <c r="CB167" s="66"/>
      <c r="CC167" s="67"/>
      <c r="CD167" s="66"/>
      <c r="CE167" s="67"/>
      <c r="CF167" s="66"/>
      <c r="CG167" s="67"/>
      <c r="CH167" s="66"/>
      <c r="CI167" s="67"/>
      <c r="CJ167" s="66"/>
      <c r="CK167" s="67"/>
      <c r="CL167" s="66"/>
      <c r="CM167" s="67"/>
      <c r="CN167" s="66"/>
      <c r="CO167" s="67"/>
      <c r="CP167" s="66"/>
      <c r="CQ167" s="67"/>
      <c r="CR167" s="66"/>
      <c r="CS167" s="67"/>
      <c r="CT167" s="66"/>
      <c r="CU167" s="67"/>
      <c r="CV167" s="66"/>
      <c r="CW167" s="67"/>
      <c r="CX167" s="66"/>
      <c r="CY167" s="67"/>
      <c r="CZ167" s="66"/>
      <c r="DA167" s="67"/>
      <c r="DB167" s="66"/>
      <c r="DC167" s="67"/>
      <c r="DD167" s="66"/>
      <c r="DE167" s="67"/>
      <c r="DF167" s="66"/>
      <c r="DG167" s="67"/>
      <c r="DH167" s="66"/>
      <c r="DI167" s="67"/>
      <c r="DJ167" s="66"/>
      <c r="DK167" s="67"/>
      <c r="DL167" s="66"/>
      <c r="DM167" s="67"/>
      <c r="DN167" s="66"/>
      <c r="DO167" s="67"/>
      <c r="DP167" s="66"/>
      <c r="DQ167" s="67"/>
      <c r="DR167" s="66"/>
      <c r="DS167" s="67"/>
      <c r="DT167" s="66"/>
      <c r="DU167" s="67"/>
      <c r="DV167" s="66"/>
      <c r="DW167" s="67"/>
      <c r="DX167" s="66"/>
      <c r="DY167" s="67"/>
      <c r="DZ167" s="66"/>
      <c r="EA167" s="67"/>
      <c r="EB167" s="66"/>
      <c r="EC167" s="67"/>
      <c r="ED167" s="66"/>
      <c r="EE167" s="67"/>
      <c r="EF167" s="66"/>
      <c r="EG167" s="67"/>
      <c r="EH167" s="66"/>
      <c r="EI167" s="67"/>
    </row>
    <row r="168" spans="5:139" x14ac:dyDescent="0.25">
      <c r="E168" s="28"/>
      <c r="F168" s="27"/>
      <c r="G168" s="27"/>
      <c r="K168" s="38">
        <f t="shared" si="13"/>
        <v>155</v>
      </c>
      <c r="L168" s="5"/>
      <c r="N168" s="5"/>
      <c r="O168" s="4"/>
      <c r="P168" s="5"/>
      <c r="Q168" s="4"/>
      <c r="R168" s="5"/>
      <c r="S168" s="4"/>
      <c r="T168" s="5"/>
      <c r="U168" s="4"/>
      <c r="V168" s="66"/>
      <c r="W168" s="67"/>
      <c r="X168" s="66"/>
      <c r="Y168" s="67"/>
      <c r="Z168" s="66"/>
      <c r="AA168" s="67"/>
      <c r="AB168" s="66"/>
      <c r="AC168" s="67"/>
      <c r="AD168" s="66"/>
      <c r="AE168" s="67"/>
      <c r="AF168" s="66"/>
      <c r="AG168" s="67"/>
      <c r="AH168" s="66"/>
      <c r="AI168" s="67"/>
      <c r="AJ168" s="66"/>
      <c r="AK168" s="67"/>
      <c r="AL168" s="66"/>
      <c r="AM168" s="67"/>
      <c r="AN168" s="66"/>
      <c r="AO168" s="67"/>
      <c r="AP168" s="66"/>
      <c r="AQ168" s="67"/>
      <c r="AR168" s="66"/>
      <c r="AS168" s="67"/>
      <c r="AT168" s="66"/>
      <c r="AU168" s="67"/>
      <c r="AV168" s="66"/>
      <c r="AW168" s="67"/>
      <c r="AX168" s="66"/>
      <c r="AY168" s="67"/>
      <c r="AZ168" s="66"/>
      <c r="BA168" s="67"/>
      <c r="BB168" s="66"/>
      <c r="BC168" s="67"/>
      <c r="BD168" s="66"/>
      <c r="BE168" s="67"/>
      <c r="BF168" s="66"/>
      <c r="BG168" s="67"/>
      <c r="BH168" s="66"/>
      <c r="BI168" s="67"/>
      <c r="BJ168" s="66"/>
      <c r="BK168" s="67"/>
      <c r="BL168" s="66"/>
      <c r="BM168" s="67"/>
      <c r="BN168" s="66"/>
      <c r="BO168" s="67"/>
      <c r="BP168" s="66"/>
      <c r="BQ168" s="67"/>
      <c r="BR168" s="66"/>
      <c r="BS168" s="67"/>
      <c r="BT168" s="66"/>
      <c r="BU168" s="67"/>
      <c r="BV168" s="66"/>
      <c r="BW168" s="67"/>
      <c r="BX168" s="66"/>
      <c r="BY168" s="67"/>
      <c r="BZ168" s="66"/>
      <c r="CA168" s="67"/>
      <c r="CB168" s="66"/>
      <c r="CC168" s="67"/>
      <c r="CD168" s="66"/>
      <c r="CE168" s="67"/>
      <c r="CF168" s="66"/>
      <c r="CG168" s="67"/>
      <c r="CH168" s="66"/>
      <c r="CI168" s="67"/>
      <c r="CJ168" s="66"/>
      <c r="CK168" s="67"/>
      <c r="CL168" s="66"/>
      <c r="CM168" s="67"/>
      <c r="CN168" s="66"/>
      <c r="CO168" s="67"/>
      <c r="CP168" s="66"/>
      <c r="CQ168" s="67"/>
      <c r="CR168" s="66"/>
      <c r="CS168" s="67"/>
      <c r="CT168" s="66"/>
      <c r="CU168" s="67"/>
      <c r="CV168" s="66"/>
      <c r="CW168" s="67"/>
      <c r="CX168" s="66"/>
      <c r="CY168" s="67"/>
      <c r="CZ168" s="66"/>
      <c r="DA168" s="67"/>
      <c r="DB168" s="66"/>
      <c r="DC168" s="67"/>
      <c r="DD168" s="66"/>
      <c r="DE168" s="67"/>
      <c r="DF168" s="66"/>
      <c r="DG168" s="67"/>
      <c r="DH168" s="66"/>
      <c r="DI168" s="67"/>
      <c r="DJ168" s="66"/>
      <c r="DK168" s="67"/>
      <c r="DL168" s="66"/>
      <c r="DM168" s="67"/>
      <c r="DN168" s="66"/>
      <c r="DO168" s="67"/>
      <c r="DP168" s="66"/>
      <c r="DQ168" s="67"/>
      <c r="DR168" s="66"/>
      <c r="DS168" s="67"/>
      <c r="DT168" s="66"/>
      <c r="DU168" s="67"/>
      <c r="DV168" s="66"/>
      <c r="DW168" s="67"/>
      <c r="DX168" s="66"/>
      <c r="DY168" s="67"/>
      <c r="DZ168" s="66"/>
      <c r="EA168" s="67"/>
      <c r="EB168" s="66"/>
      <c r="EC168" s="67"/>
      <c r="ED168" s="66"/>
      <c r="EE168" s="67"/>
      <c r="EF168" s="66"/>
      <c r="EG168" s="67"/>
      <c r="EH168" s="66"/>
      <c r="EI168" s="67"/>
    </row>
    <row r="169" spans="5:139" x14ac:dyDescent="0.25">
      <c r="E169" s="28"/>
      <c r="F169" s="27"/>
      <c r="G169" s="27"/>
      <c r="K169" s="38">
        <f t="shared" si="13"/>
        <v>156</v>
      </c>
      <c r="L169" s="5"/>
      <c r="N169" s="5"/>
      <c r="O169" s="4"/>
      <c r="P169" s="5"/>
      <c r="Q169" s="4"/>
      <c r="R169" s="5"/>
      <c r="S169" s="4"/>
      <c r="T169" s="5"/>
      <c r="U169" s="4"/>
      <c r="V169" s="66"/>
      <c r="W169" s="67"/>
      <c r="X169" s="66"/>
      <c r="Y169" s="67"/>
      <c r="Z169" s="66"/>
      <c r="AA169" s="67"/>
      <c r="AB169" s="66"/>
      <c r="AC169" s="67"/>
      <c r="AD169" s="66"/>
      <c r="AE169" s="67"/>
      <c r="AF169" s="66"/>
      <c r="AG169" s="67"/>
      <c r="AH169" s="66"/>
      <c r="AI169" s="67"/>
      <c r="AJ169" s="66"/>
      <c r="AK169" s="67"/>
      <c r="AL169" s="66"/>
      <c r="AM169" s="67"/>
      <c r="AN169" s="66"/>
      <c r="AO169" s="67"/>
      <c r="AP169" s="66"/>
      <c r="AQ169" s="67"/>
      <c r="AR169" s="66"/>
      <c r="AS169" s="67"/>
      <c r="AT169" s="66"/>
      <c r="AU169" s="67"/>
      <c r="AV169" s="66"/>
      <c r="AW169" s="67"/>
      <c r="AX169" s="66"/>
      <c r="AY169" s="67"/>
      <c r="AZ169" s="66"/>
      <c r="BA169" s="67"/>
      <c r="BB169" s="66"/>
      <c r="BC169" s="67"/>
      <c r="BD169" s="66"/>
      <c r="BE169" s="67"/>
      <c r="BF169" s="66"/>
      <c r="BG169" s="67"/>
      <c r="BH169" s="66"/>
      <c r="BI169" s="67"/>
      <c r="BJ169" s="66"/>
      <c r="BK169" s="67"/>
      <c r="BL169" s="66"/>
      <c r="BM169" s="67"/>
      <c r="BN169" s="66"/>
      <c r="BO169" s="67"/>
      <c r="BP169" s="66"/>
      <c r="BQ169" s="67"/>
      <c r="BR169" s="66"/>
      <c r="BS169" s="67"/>
      <c r="BT169" s="66"/>
      <c r="BU169" s="67"/>
      <c r="BV169" s="66"/>
      <c r="BW169" s="67"/>
      <c r="BX169" s="66"/>
      <c r="BY169" s="67"/>
      <c r="BZ169" s="66"/>
      <c r="CA169" s="67"/>
      <c r="CB169" s="66"/>
      <c r="CC169" s="67"/>
      <c r="CD169" s="66"/>
      <c r="CE169" s="67"/>
      <c r="CF169" s="66"/>
      <c r="CG169" s="67"/>
      <c r="CH169" s="66"/>
      <c r="CI169" s="67"/>
      <c r="CJ169" s="66"/>
      <c r="CK169" s="67"/>
      <c r="CL169" s="66"/>
      <c r="CM169" s="67"/>
      <c r="CN169" s="66"/>
      <c r="CO169" s="67"/>
      <c r="CP169" s="66"/>
      <c r="CQ169" s="67"/>
      <c r="CR169" s="66"/>
      <c r="CS169" s="67"/>
      <c r="CT169" s="66"/>
      <c r="CU169" s="67"/>
      <c r="CV169" s="66"/>
      <c r="CW169" s="67"/>
      <c r="CX169" s="66"/>
      <c r="CY169" s="67"/>
      <c r="CZ169" s="66"/>
      <c r="DA169" s="67"/>
      <c r="DB169" s="66"/>
      <c r="DC169" s="67"/>
      <c r="DD169" s="66"/>
      <c r="DE169" s="67"/>
      <c r="DF169" s="66"/>
      <c r="DG169" s="67"/>
      <c r="DH169" s="66"/>
      <c r="DI169" s="67"/>
      <c r="DJ169" s="66"/>
      <c r="DK169" s="67"/>
      <c r="DL169" s="66"/>
      <c r="DM169" s="67"/>
      <c r="DN169" s="66"/>
      <c r="DO169" s="67"/>
      <c r="DP169" s="66"/>
      <c r="DQ169" s="67"/>
      <c r="DR169" s="66"/>
      <c r="DS169" s="67"/>
      <c r="DT169" s="66"/>
      <c r="DU169" s="67"/>
      <c r="DV169" s="66"/>
      <c r="DW169" s="67"/>
      <c r="DX169" s="66"/>
      <c r="DY169" s="67"/>
      <c r="DZ169" s="66"/>
      <c r="EA169" s="67"/>
      <c r="EB169" s="66"/>
      <c r="EC169" s="67"/>
      <c r="ED169" s="66"/>
      <c r="EE169" s="67"/>
      <c r="EF169" s="66"/>
      <c r="EG169" s="67"/>
      <c r="EH169" s="66"/>
      <c r="EI169" s="67"/>
    </row>
    <row r="170" spans="5:139" x14ac:dyDescent="0.25">
      <c r="E170" s="28"/>
      <c r="F170" s="27"/>
      <c r="G170" s="27"/>
      <c r="K170" s="38">
        <f t="shared" si="13"/>
        <v>157</v>
      </c>
      <c r="L170" s="5"/>
      <c r="N170" s="5"/>
      <c r="O170" s="4"/>
      <c r="P170" s="5"/>
      <c r="Q170" s="4"/>
      <c r="R170" s="5"/>
      <c r="S170" s="4"/>
      <c r="T170" s="5"/>
      <c r="U170" s="4"/>
      <c r="V170" s="66"/>
      <c r="W170" s="67"/>
      <c r="X170" s="66"/>
      <c r="Y170" s="67"/>
      <c r="Z170" s="66"/>
      <c r="AA170" s="67"/>
      <c r="AB170" s="66"/>
      <c r="AC170" s="67"/>
      <c r="AD170" s="66"/>
      <c r="AE170" s="67"/>
      <c r="AF170" s="66"/>
      <c r="AG170" s="67"/>
      <c r="AH170" s="66"/>
      <c r="AI170" s="67"/>
      <c r="AJ170" s="66"/>
      <c r="AK170" s="67"/>
      <c r="AL170" s="66"/>
      <c r="AM170" s="67"/>
      <c r="AN170" s="66"/>
      <c r="AO170" s="67"/>
      <c r="AP170" s="66"/>
      <c r="AQ170" s="67"/>
      <c r="AR170" s="66"/>
      <c r="AS170" s="67"/>
      <c r="AT170" s="66"/>
      <c r="AU170" s="67"/>
      <c r="AV170" s="66"/>
      <c r="AW170" s="67"/>
      <c r="AX170" s="66"/>
      <c r="AY170" s="67"/>
      <c r="AZ170" s="66"/>
      <c r="BA170" s="67"/>
      <c r="BB170" s="66"/>
      <c r="BC170" s="67"/>
      <c r="BD170" s="66"/>
      <c r="BE170" s="67"/>
      <c r="BF170" s="66"/>
      <c r="BG170" s="67"/>
      <c r="BH170" s="66"/>
      <c r="BI170" s="67"/>
      <c r="BJ170" s="66"/>
      <c r="BK170" s="67"/>
      <c r="BL170" s="66"/>
      <c r="BM170" s="67"/>
      <c r="BN170" s="66"/>
      <c r="BO170" s="67"/>
      <c r="BP170" s="66"/>
      <c r="BQ170" s="67"/>
      <c r="BR170" s="66"/>
      <c r="BS170" s="67"/>
      <c r="BT170" s="66"/>
      <c r="BU170" s="67"/>
      <c r="BV170" s="66"/>
      <c r="BW170" s="67"/>
      <c r="BX170" s="66"/>
      <c r="BY170" s="67"/>
      <c r="BZ170" s="66"/>
      <c r="CA170" s="67"/>
      <c r="CB170" s="66"/>
      <c r="CC170" s="67"/>
      <c r="CD170" s="66"/>
      <c r="CE170" s="67"/>
      <c r="CF170" s="66"/>
      <c r="CG170" s="67"/>
      <c r="CH170" s="66"/>
      <c r="CI170" s="67"/>
      <c r="CJ170" s="66"/>
      <c r="CK170" s="67"/>
      <c r="CL170" s="66"/>
      <c r="CM170" s="67"/>
      <c r="CN170" s="66"/>
      <c r="CO170" s="67"/>
      <c r="CP170" s="66"/>
      <c r="CQ170" s="67"/>
      <c r="CR170" s="66"/>
      <c r="CS170" s="67"/>
      <c r="CT170" s="66"/>
      <c r="CU170" s="67"/>
      <c r="CV170" s="66"/>
      <c r="CW170" s="67"/>
      <c r="CX170" s="66"/>
      <c r="CY170" s="67"/>
      <c r="CZ170" s="66"/>
      <c r="DA170" s="67"/>
      <c r="DB170" s="66"/>
      <c r="DC170" s="67"/>
      <c r="DD170" s="66"/>
      <c r="DE170" s="67"/>
      <c r="DF170" s="66"/>
      <c r="DG170" s="67"/>
      <c r="DH170" s="66"/>
      <c r="DI170" s="67"/>
      <c r="DJ170" s="66"/>
      <c r="DK170" s="67"/>
      <c r="DL170" s="66"/>
      <c r="DM170" s="67"/>
      <c r="DN170" s="66"/>
      <c r="DO170" s="67"/>
      <c r="DP170" s="66"/>
      <c r="DQ170" s="67"/>
      <c r="DR170" s="66"/>
      <c r="DS170" s="67"/>
      <c r="DT170" s="66"/>
      <c r="DU170" s="67"/>
      <c r="DV170" s="66"/>
      <c r="DW170" s="67"/>
      <c r="DX170" s="66"/>
      <c r="DY170" s="67"/>
      <c r="DZ170" s="66"/>
      <c r="EA170" s="67"/>
      <c r="EB170" s="66"/>
      <c r="EC170" s="67"/>
      <c r="ED170" s="66"/>
      <c r="EE170" s="67"/>
      <c r="EF170" s="66"/>
      <c r="EG170" s="67"/>
      <c r="EH170" s="66"/>
      <c r="EI170" s="67"/>
    </row>
    <row r="171" spans="5:139" x14ac:dyDescent="0.25">
      <c r="E171" s="28"/>
      <c r="F171" s="27"/>
      <c r="G171" s="27"/>
      <c r="K171" s="38">
        <f t="shared" si="13"/>
        <v>158</v>
      </c>
      <c r="L171" s="5"/>
      <c r="N171" s="5"/>
      <c r="O171" s="4"/>
      <c r="P171" s="5"/>
      <c r="Q171" s="4"/>
      <c r="R171" s="5"/>
      <c r="S171" s="4"/>
      <c r="T171" s="5"/>
      <c r="U171" s="4"/>
      <c r="V171" s="66"/>
      <c r="W171" s="67"/>
      <c r="X171" s="66"/>
      <c r="Y171" s="67"/>
      <c r="Z171" s="66"/>
      <c r="AA171" s="67"/>
      <c r="AB171" s="66"/>
      <c r="AC171" s="67"/>
      <c r="AD171" s="66"/>
      <c r="AE171" s="67"/>
      <c r="AF171" s="66"/>
      <c r="AG171" s="67"/>
      <c r="AH171" s="66"/>
      <c r="AI171" s="67"/>
      <c r="AJ171" s="66"/>
      <c r="AK171" s="67"/>
      <c r="AL171" s="66"/>
      <c r="AM171" s="67"/>
      <c r="AN171" s="66"/>
      <c r="AO171" s="67"/>
      <c r="AP171" s="66"/>
      <c r="AQ171" s="67"/>
      <c r="AR171" s="66"/>
      <c r="AS171" s="67"/>
      <c r="AT171" s="66"/>
      <c r="AU171" s="67"/>
      <c r="AV171" s="66"/>
      <c r="AW171" s="67"/>
      <c r="AX171" s="66"/>
      <c r="AY171" s="67"/>
      <c r="AZ171" s="66"/>
      <c r="BA171" s="67"/>
      <c r="BB171" s="66"/>
      <c r="BC171" s="67"/>
      <c r="BD171" s="66"/>
      <c r="BE171" s="67"/>
      <c r="BF171" s="66"/>
      <c r="BG171" s="67"/>
      <c r="BH171" s="66"/>
      <c r="BI171" s="67"/>
      <c r="BJ171" s="66"/>
      <c r="BK171" s="67"/>
      <c r="BL171" s="66"/>
      <c r="BM171" s="67"/>
      <c r="BN171" s="66"/>
      <c r="BO171" s="67"/>
      <c r="BP171" s="66"/>
      <c r="BQ171" s="67"/>
      <c r="BR171" s="66"/>
      <c r="BS171" s="67"/>
      <c r="BT171" s="66"/>
      <c r="BU171" s="67"/>
      <c r="BV171" s="66"/>
      <c r="BW171" s="67"/>
      <c r="BX171" s="66"/>
      <c r="BY171" s="67"/>
      <c r="BZ171" s="66"/>
      <c r="CA171" s="67"/>
      <c r="CB171" s="66"/>
      <c r="CC171" s="67"/>
      <c r="CD171" s="66"/>
      <c r="CE171" s="67"/>
      <c r="CF171" s="66"/>
      <c r="CG171" s="67"/>
      <c r="CH171" s="66"/>
      <c r="CI171" s="67"/>
      <c r="CJ171" s="66"/>
      <c r="CK171" s="67"/>
      <c r="CL171" s="66"/>
      <c r="CM171" s="67"/>
      <c r="CN171" s="66"/>
      <c r="CO171" s="67"/>
      <c r="CP171" s="66"/>
      <c r="CQ171" s="67"/>
      <c r="CR171" s="66"/>
      <c r="CS171" s="67"/>
      <c r="CT171" s="66"/>
      <c r="CU171" s="67"/>
      <c r="CV171" s="66"/>
      <c r="CW171" s="67"/>
      <c r="CX171" s="66"/>
      <c r="CY171" s="67"/>
      <c r="CZ171" s="66"/>
      <c r="DA171" s="67"/>
      <c r="DB171" s="66"/>
      <c r="DC171" s="67"/>
      <c r="DD171" s="66"/>
      <c r="DE171" s="67"/>
      <c r="DF171" s="66"/>
      <c r="DG171" s="67"/>
      <c r="DH171" s="66"/>
      <c r="DI171" s="67"/>
      <c r="DJ171" s="66"/>
      <c r="DK171" s="67"/>
      <c r="DL171" s="66"/>
      <c r="DM171" s="67"/>
      <c r="DN171" s="66"/>
      <c r="DO171" s="67"/>
      <c r="DP171" s="66"/>
      <c r="DQ171" s="67"/>
      <c r="DR171" s="66"/>
      <c r="DS171" s="67"/>
      <c r="DT171" s="66"/>
      <c r="DU171" s="67"/>
      <c r="DV171" s="66"/>
      <c r="DW171" s="67"/>
      <c r="DX171" s="66"/>
      <c r="DY171" s="67"/>
      <c r="DZ171" s="66"/>
      <c r="EA171" s="67"/>
      <c r="EB171" s="66"/>
      <c r="EC171" s="67"/>
      <c r="ED171" s="66"/>
      <c r="EE171" s="67"/>
      <c r="EF171" s="66"/>
      <c r="EG171" s="67"/>
      <c r="EH171" s="66"/>
      <c r="EI171" s="67"/>
    </row>
    <row r="172" spans="5:139" x14ac:dyDescent="0.25">
      <c r="E172" s="28"/>
      <c r="F172" s="27"/>
      <c r="G172" s="27"/>
      <c r="K172" s="38">
        <f t="shared" si="13"/>
        <v>159</v>
      </c>
      <c r="L172" s="5"/>
      <c r="N172" s="5"/>
      <c r="O172" s="4"/>
      <c r="P172" s="5"/>
      <c r="Q172" s="4"/>
      <c r="R172" s="5"/>
      <c r="S172" s="4"/>
      <c r="T172" s="5"/>
      <c r="U172" s="4"/>
      <c r="V172" s="66"/>
      <c r="W172" s="67"/>
      <c r="X172" s="66"/>
      <c r="Y172" s="67"/>
      <c r="Z172" s="66"/>
      <c r="AA172" s="67"/>
      <c r="AB172" s="66"/>
      <c r="AC172" s="67"/>
      <c r="AD172" s="66"/>
      <c r="AE172" s="67"/>
      <c r="AF172" s="66"/>
      <c r="AG172" s="67"/>
      <c r="AH172" s="66"/>
      <c r="AI172" s="67"/>
      <c r="AJ172" s="66"/>
      <c r="AK172" s="67"/>
      <c r="AL172" s="66"/>
      <c r="AM172" s="67"/>
      <c r="AN172" s="66"/>
      <c r="AO172" s="67"/>
      <c r="AP172" s="66"/>
      <c r="AQ172" s="67"/>
      <c r="AR172" s="66"/>
      <c r="AS172" s="67"/>
      <c r="AT172" s="66"/>
      <c r="AU172" s="67"/>
      <c r="AV172" s="66"/>
      <c r="AW172" s="67"/>
      <c r="AX172" s="66"/>
      <c r="AY172" s="67"/>
      <c r="AZ172" s="66"/>
      <c r="BA172" s="67"/>
      <c r="BB172" s="66"/>
      <c r="BC172" s="67"/>
      <c r="BD172" s="66"/>
      <c r="BE172" s="67"/>
      <c r="BF172" s="66"/>
      <c r="BG172" s="67"/>
      <c r="BH172" s="66"/>
      <c r="BI172" s="67"/>
      <c r="BJ172" s="66"/>
      <c r="BK172" s="67"/>
      <c r="BL172" s="66"/>
      <c r="BM172" s="67"/>
      <c r="BN172" s="66"/>
      <c r="BO172" s="67"/>
      <c r="BP172" s="66"/>
      <c r="BQ172" s="67"/>
      <c r="BR172" s="66"/>
      <c r="BS172" s="67"/>
      <c r="BT172" s="66"/>
      <c r="BU172" s="67"/>
      <c r="BV172" s="66"/>
      <c r="BW172" s="67"/>
      <c r="BX172" s="66"/>
      <c r="BY172" s="67"/>
      <c r="BZ172" s="66"/>
      <c r="CA172" s="67"/>
      <c r="CB172" s="66"/>
      <c r="CC172" s="67"/>
      <c r="CD172" s="66"/>
      <c r="CE172" s="67"/>
      <c r="CF172" s="66"/>
      <c r="CG172" s="67"/>
      <c r="CH172" s="66"/>
      <c r="CI172" s="67"/>
      <c r="CJ172" s="66"/>
      <c r="CK172" s="67"/>
      <c r="CL172" s="66"/>
      <c r="CM172" s="67"/>
      <c r="CN172" s="66"/>
      <c r="CO172" s="67"/>
      <c r="CP172" s="66"/>
      <c r="CQ172" s="67"/>
      <c r="CR172" s="66"/>
      <c r="CS172" s="67"/>
      <c r="CT172" s="66"/>
      <c r="CU172" s="67"/>
      <c r="CV172" s="66"/>
      <c r="CW172" s="67"/>
      <c r="CX172" s="66"/>
      <c r="CY172" s="67"/>
      <c r="CZ172" s="66"/>
      <c r="DA172" s="67"/>
      <c r="DB172" s="66"/>
      <c r="DC172" s="67"/>
      <c r="DD172" s="66"/>
      <c r="DE172" s="67"/>
      <c r="DF172" s="66"/>
      <c r="DG172" s="67"/>
      <c r="DH172" s="66"/>
      <c r="DI172" s="67"/>
      <c r="DJ172" s="66"/>
      <c r="DK172" s="67"/>
      <c r="DL172" s="66"/>
      <c r="DM172" s="67"/>
      <c r="DN172" s="66"/>
      <c r="DO172" s="67"/>
      <c r="DP172" s="66"/>
      <c r="DQ172" s="67"/>
      <c r="DR172" s="66"/>
      <c r="DS172" s="67"/>
      <c r="DT172" s="66"/>
      <c r="DU172" s="67"/>
      <c r="DV172" s="66"/>
      <c r="DW172" s="67"/>
      <c r="DX172" s="66"/>
      <c r="DY172" s="67"/>
      <c r="DZ172" s="66"/>
      <c r="EA172" s="67"/>
      <c r="EB172" s="66"/>
      <c r="EC172" s="67"/>
      <c r="ED172" s="66"/>
      <c r="EE172" s="67"/>
      <c r="EF172" s="66"/>
      <c r="EG172" s="67"/>
      <c r="EH172" s="66"/>
      <c r="EI172" s="67"/>
    </row>
    <row r="173" spans="5:139" x14ac:dyDescent="0.25">
      <c r="E173" s="28"/>
      <c r="F173" s="27"/>
      <c r="G173" s="27"/>
      <c r="K173" s="38">
        <f t="shared" si="13"/>
        <v>160</v>
      </c>
      <c r="L173" s="5"/>
      <c r="N173" s="5"/>
      <c r="O173" s="4"/>
      <c r="P173" s="5"/>
      <c r="Q173" s="4"/>
      <c r="R173" s="5"/>
      <c r="S173" s="4"/>
      <c r="T173" s="5"/>
      <c r="U173" s="4"/>
      <c r="V173" s="66"/>
      <c r="W173" s="67"/>
      <c r="X173" s="66"/>
      <c r="Y173" s="67"/>
      <c r="Z173" s="66"/>
      <c r="AA173" s="67"/>
      <c r="AB173" s="66"/>
      <c r="AC173" s="67"/>
      <c r="AD173" s="66"/>
      <c r="AE173" s="67"/>
      <c r="AF173" s="66"/>
      <c r="AG173" s="67"/>
      <c r="AH173" s="66"/>
      <c r="AI173" s="67"/>
      <c r="AJ173" s="66"/>
      <c r="AK173" s="67"/>
      <c r="AL173" s="66"/>
      <c r="AM173" s="67"/>
      <c r="AN173" s="66"/>
      <c r="AO173" s="67"/>
      <c r="AP173" s="66"/>
      <c r="AQ173" s="67"/>
      <c r="AR173" s="66"/>
      <c r="AS173" s="67"/>
      <c r="AT173" s="66"/>
      <c r="AU173" s="67"/>
      <c r="AV173" s="66"/>
      <c r="AW173" s="67"/>
      <c r="AX173" s="66"/>
      <c r="AY173" s="67"/>
      <c r="AZ173" s="66"/>
      <c r="BA173" s="67"/>
      <c r="BB173" s="66"/>
      <c r="BC173" s="67"/>
      <c r="BD173" s="66"/>
      <c r="BE173" s="67"/>
      <c r="BF173" s="66"/>
      <c r="BG173" s="67"/>
      <c r="BH173" s="66"/>
      <c r="BI173" s="67"/>
      <c r="BJ173" s="66"/>
      <c r="BK173" s="67"/>
      <c r="BL173" s="66"/>
      <c r="BM173" s="67"/>
      <c r="BN173" s="66"/>
      <c r="BO173" s="67"/>
      <c r="BP173" s="66"/>
      <c r="BQ173" s="67"/>
      <c r="BR173" s="66"/>
      <c r="BS173" s="67"/>
      <c r="BT173" s="66"/>
      <c r="BU173" s="67"/>
      <c r="BV173" s="66"/>
      <c r="BW173" s="67"/>
      <c r="BX173" s="66"/>
      <c r="BY173" s="67"/>
      <c r="BZ173" s="66"/>
      <c r="CA173" s="67"/>
      <c r="CB173" s="66"/>
      <c r="CC173" s="67"/>
      <c r="CD173" s="66"/>
      <c r="CE173" s="67"/>
      <c r="CF173" s="66"/>
      <c r="CG173" s="67"/>
      <c r="CH173" s="66"/>
      <c r="CI173" s="67"/>
      <c r="CJ173" s="66"/>
      <c r="CK173" s="67"/>
      <c r="CL173" s="66"/>
      <c r="CM173" s="67"/>
      <c r="CN173" s="66"/>
      <c r="CO173" s="67"/>
      <c r="CP173" s="66"/>
      <c r="CQ173" s="67"/>
      <c r="CR173" s="66"/>
      <c r="CS173" s="67"/>
      <c r="CT173" s="66"/>
      <c r="CU173" s="67"/>
      <c r="CV173" s="66"/>
      <c r="CW173" s="67"/>
      <c r="CX173" s="66"/>
      <c r="CY173" s="67"/>
      <c r="CZ173" s="66"/>
      <c r="DA173" s="67"/>
      <c r="DB173" s="66"/>
      <c r="DC173" s="67"/>
      <c r="DD173" s="66"/>
      <c r="DE173" s="67"/>
      <c r="DF173" s="66"/>
      <c r="DG173" s="67"/>
      <c r="DH173" s="66"/>
      <c r="DI173" s="67"/>
      <c r="DJ173" s="66"/>
      <c r="DK173" s="67"/>
      <c r="DL173" s="66"/>
      <c r="DM173" s="67"/>
      <c r="DN173" s="66"/>
      <c r="DO173" s="67"/>
      <c r="DP173" s="66"/>
      <c r="DQ173" s="67"/>
      <c r="DR173" s="66"/>
      <c r="DS173" s="67"/>
      <c r="DT173" s="66"/>
      <c r="DU173" s="67"/>
      <c r="DV173" s="66"/>
      <c r="DW173" s="67"/>
      <c r="DX173" s="66"/>
      <c r="DY173" s="67"/>
      <c r="DZ173" s="66"/>
      <c r="EA173" s="67"/>
      <c r="EB173" s="66"/>
      <c r="EC173" s="67"/>
      <c r="ED173" s="66"/>
      <c r="EE173" s="67"/>
      <c r="EF173" s="66"/>
      <c r="EG173" s="67"/>
      <c r="EH173" s="66"/>
      <c r="EI173" s="67"/>
    </row>
    <row r="174" spans="5:139" x14ac:dyDescent="0.25">
      <c r="E174" s="28"/>
      <c r="F174" s="27"/>
      <c r="G174" s="27"/>
      <c r="K174" s="38">
        <f t="shared" si="13"/>
        <v>161</v>
      </c>
      <c r="L174" s="5"/>
      <c r="N174" s="5"/>
      <c r="O174" s="4"/>
      <c r="P174" s="5"/>
      <c r="Q174" s="4"/>
      <c r="R174" s="5"/>
      <c r="S174" s="4"/>
      <c r="T174" s="5"/>
      <c r="U174" s="4"/>
      <c r="V174" s="66"/>
      <c r="W174" s="67"/>
      <c r="X174" s="66"/>
      <c r="Y174" s="67"/>
      <c r="Z174" s="66"/>
      <c r="AA174" s="67"/>
      <c r="AB174" s="66"/>
      <c r="AC174" s="67"/>
      <c r="AD174" s="66"/>
      <c r="AE174" s="67"/>
      <c r="AF174" s="66"/>
      <c r="AG174" s="67"/>
      <c r="AH174" s="66"/>
      <c r="AI174" s="67"/>
      <c r="AJ174" s="66"/>
      <c r="AK174" s="67"/>
      <c r="AL174" s="66"/>
      <c r="AM174" s="67"/>
      <c r="AN174" s="66"/>
      <c r="AO174" s="67"/>
      <c r="AP174" s="66"/>
      <c r="AQ174" s="67"/>
      <c r="AR174" s="66"/>
      <c r="AS174" s="67"/>
      <c r="AT174" s="66"/>
      <c r="AU174" s="67"/>
      <c r="AV174" s="66"/>
      <c r="AW174" s="67"/>
      <c r="AX174" s="66"/>
      <c r="AY174" s="67"/>
      <c r="AZ174" s="66"/>
      <c r="BA174" s="67"/>
      <c r="BB174" s="66"/>
      <c r="BC174" s="67"/>
      <c r="BD174" s="66"/>
      <c r="BE174" s="67"/>
      <c r="BF174" s="66"/>
      <c r="BG174" s="67"/>
      <c r="BH174" s="66"/>
      <c r="BI174" s="67"/>
      <c r="BJ174" s="66"/>
      <c r="BK174" s="67"/>
      <c r="BL174" s="66"/>
      <c r="BM174" s="67"/>
      <c r="BN174" s="66"/>
      <c r="BO174" s="67"/>
      <c r="BP174" s="66"/>
      <c r="BQ174" s="67"/>
      <c r="BR174" s="66"/>
      <c r="BS174" s="67"/>
      <c r="BT174" s="66"/>
      <c r="BU174" s="67"/>
      <c r="BV174" s="66"/>
      <c r="BW174" s="67"/>
      <c r="BX174" s="66"/>
      <c r="BY174" s="67"/>
      <c r="BZ174" s="66"/>
      <c r="CA174" s="67"/>
      <c r="CB174" s="66"/>
      <c r="CC174" s="67"/>
      <c r="CD174" s="66"/>
      <c r="CE174" s="67"/>
      <c r="CF174" s="66"/>
      <c r="CG174" s="67"/>
      <c r="CH174" s="66"/>
      <c r="CI174" s="67"/>
      <c r="CJ174" s="66"/>
      <c r="CK174" s="67"/>
      <c r="CL174" s="66"/>
      <c r="CM174" s="67"/>
      <c r="CN174" s="66"/>
      <c r="CO174" s="67"/>
      <c r="CP174" s="66"/>
      <c r="CQ174" s="67"/>
      <c r="CR174" s="66"/>
      <c r="CS174" s="67"/>
      <c r="CT174" s="66"/>
      <c r="CU174" s="67"/>
      <c r="CV174" s="66"/>
      <c r="CW174" s="67"/>
      <c r="CX174" s="66"/>
      <c r="CY174" s="67"/>
      <c r="CZ174" s="66"/>
      <c r="DA174" s="67"/>
      <c r="DB174" s="66"/>
      <c r="DC174" s="67"/>
      <c r="DD174" s="66"/>
      <c r="DE174" s="67"/>
      <c r="DF174" s="66"/>
      <c r="DG174" s="67"/>
      <c r="DH174" s="66"/>
      <c r="DI174" s="67"/>
      <c r="DJ174" s="66"/>
      <c r="DK174" s="67"/>
      <c r="DL174" s="66"/>
      <c r="DM174" s="67"/>
      <c r="DN174" s="66"/>
      <c r="DO174" s="67"/>
      <c r="DP174" s="66"/>
      <c r="DQ174" s="67"/>
      <c r="DR174" s="66"/>
      <c r="DS174" s="67"/>
      <c r="DT174" s="66"/>
      <c r="DU174" s="67"/>
      <c r="DV174" s="66"/>
      <c r="DW174" s="67"/>
      <c r="DX174" s="66"/>
      <c r="DY174" s="67"/>
      <c r="DZ174" s="66"/>
      <c r="EA174" s="67"/>
      <c r="EB174" s="66"/>
      <c r="EC174" s="67"/>
      <c r="ED174" s="66"/>
      <c r="EE174" s="67"/>
      <c r="EF174" s="66"/>
      <c r="EG174" s="67"/>
      <c r="EH174" s="66"/>
      <c r="EI174" s="67"/>
    </row>
    <row r="175" spans="5:139" x14ac:dyDescent="0.25">
      <c r="E175" s="28"/>
      <c r="F175" s="27"/>
      <c r="G175" s="27"/>
      <c r="K175" s="38">
        <f t="shared" si="13"/>
        <v>162</v>
      </c>
      <c r="L175" s="5"/>
      <c r="N175" s="5"/>
      <c r="O175" s="4"/>
      <c r="P175" s="5"/>
      <c r="Q175" s="4"/>
      <c r="R175" s="5"/>
      <c r="S175" s="4"/>
      <c r="T175" s="5"/>
      <c r="U175" s="4"/>
      <c r="V175" s="66"/>
      <c r="W175" s="67"/>
      <c r="X175" s="66"/>
      <c r="Y175" s="67"/>
      <c r="Z175" s="66"/>
      <c r="AA175" s="67"/>
      <c r="AB175" s="66"/>
      <c r="AC175" s="67"/>
      <c r="AD175" s="66"/>
      <c r="AE175" s="67"/>
      <c r="AF175" s="66"/>
      <c r="AG175" s="67"/>
      <c r="AH175" s="66"/>
      <c r="AI175" s="67"/>
      <c r="AJ175" s="66"/>
      <c r="AK175" s="67"/>
      <c r="AL175" s="66"/>
      <c r="AM175" s="67"/>
      <c r="AN175" s="66"/>
      <c r="AO175" s="67"/>
      <c r="AP175" s="66"/>
      <c r="AQ175" s="67"/>
      <c r="AR175" s="66"/>
      <c r="AS175" s="67"/>
      <c r="AT175" s="66"/>
      <c r="AU175" s="67"/>
      <c r="AV175" s="66"/>
      <c r="AW175" s="67"/>
      <c r="AX175" s="66"/>
      <c r="AY175" s="67"/>
      <c r="AZ175" s="66"/>
      <c r="BA175" s="67"/>
      <c r="BB175" s="66"/>
      <c r="BC175" s="67"/>
      <c r="BD175" s="66"/>
      <c r="BE175" s="67"/>
      <c r="BF175" s="66"/>
      <c r="BG175" s="67"/>
      <c r="BH175" s="66"/>
      <c r="BI175" s="67"/>
      <c r="BJ175" s="66"/>
      <c r="BK175" s="67"/>
      <c r="BL175" s="66"/>
      <c r="BM175" s="67"/>
      <c r="BN175" s="66"/>
      <c r="BO175" s="67"/>
      <c r="BP175" s="66"/>
      <c r="BQ175" s="67"/>
      <c r="BR175" s="66"/>
      <c r="BS175" s="67"/>
      <c r="BT175" s="66"/>
      <c r="BU175" s="67"/>
      <c r="BV175" s="66"/>
      <c r="BW175" s="67"/>
      <c r="BX175" s="66"/>
      <c r="BY175" s="67"/>
      <c r="BZ175" s="66"/>
      <c r="CA175" s="67"/>
      <c r="CB175" s="66"/>
      <c r="CC175" s="67"/>
      <c r="CD175" s="66"/>
      <c r="CE175" s="67"/>
      <c r="CF175" s="66"/>
      <c r="CG175" s="67"/>
      <c r="CH175" s="66"/>
      <c r="CI175" s="67"/>
      <c r="CJ175" s="66"/>
      <c r="CK175" s="67"/>
      <c r="CL175" s="66"/>
      <c r="CM175" s="67"/>
      <c r="CN175" s="66"/>
      <c r="CO175" s="67"/>
      <c r="CP175" s="66"/>
      <c r="CQ175" s="67"/>
      <c r="CR175" s="66"/>
      <c r="CS175" s="67"/>
      <c r="CT175" s="66"/>
      <c r="CU175" s="67"/>
      <c r="CV175" s="66"/>
      <c r="CW175" s="67"/>
      <c r="CX175" s="66"/>
      <c r="CY175" s="67"/>
      <c r="CZ175" s="66"/>
      <c r="DA175" s="67"/>
      <c r="DB175" s="66"/>
      <c r="DC175" s="67"/>
      <c r="DD175" s="66"/>
      <c r="DE175" s="67"/>
      <c r="DF175" s="66"/>
      <c r="DG175" s="67"/>
      <c r="DH175" s="66"/>
      <c r="DI175" s="67"/>
      <c r="DJ175" s="66"/>
      <c r="DK175" s="67"/>
      <c r="DL175" s="66"/>
      <c r="DM175" s="67"/>
      <c r="DN175" s="66"/>
      <c r="DO175" s="67"/>
      <c r="DP175" s="66"/>
      <c r="DQ175" s="67"/>
      <c r="DR175" s="66"/>
      <c r="DS175" s="67"/>
      <c r="DT175" s="66"/>
      <c r="DU175" s="67"/>
      <c r="DV175" s="66"/>
      <c r="DW175" s="67"/>
      <c r="DX175" s="66"/>
      <c r="DY175" s="67"/>
      <c r="DZ175" s="66"/>
      <c r="EA175" s="67"/>
      <c r="EB175" s="66"/>
      <c r="EC175" s="67"/>
      <c r="ED175" s="66"/>
      <c r="EE175" s="67"/>
      <c r="EF175" s="66"/>
      <c r="EG175" s="67"/>
      <c r="EH175" s="66"/>
      <c r="EI175" s="67"/>
    </row>
    <row r="176" spans="5:139" x14ac:dyDescent="0.25">
      <c r="E176" s="28"/>
      <c r="F176" s="27"/>
      <c r="G176" s="27"/>
      <c r="K176" s="38">
        <f t="shared" si="13"/>
        <v>163</v>
      </c>
      <c r="L176" s="5"/>
      <c r="N176" s="5"/>
      <c r="O176" s="4"/>
      <c r="P176" s="5"/>
      <c r="Q176" s="4"/>
      <c r="R176" s="5"/>
      <c r="S176" s="4"/>
      <c r="T176" s="5"/>
      <c r="U176" s="4"/>
      <c r="V176" s="66"/>
      <c r="W176" s="67"/>
      <c r="X176" s="66"/>
      <c r="Y176" s="67"/>
      <c r="Z176" s="66"/>
      <c r="AA176" s="67"/>
      <c r="AB176" s="66"/>
      <c r="AC176" s="67"/>
      <c r="AD176" s="66"/>
      <c r="AE176" s="67"/>
      <c r="AF176" s="66"/>
      <c r="AG176" s="67"/>
      <c r="AH176" s="66"/>
      <c r="AI176" s="67"/>
      <c r="AJ176" s="66"/>
      <c r="AK176" s="67"/>
      <c r="AL176" s="66"/>
      <c r="AM176" s="67"/>
      <c r="AN176" s="66"/>
      <c r="AO176" s="67"/>
      <c r="AP176" s="66"/>
      <c r="AQ176" s="67"/>
      <c r="AR176" s="66"/>
      <c r="AS176" s="67"/>
      <c r="AT176" s="66"/>
      <c r="AU176" s="67"/>
      <c r="AV176" s="66"/>
      <c r="AW176" s="67"/>
      <c r="AX176" s="66"/>
      <c r="AY176" s="67"/>
      <c r="AZ176" s="66"/>
      <c r="BA176" s="67"/>
      <c r="BB176" s="66"/>
      <c r="BC176" s="67"/>
      <c r="BD176" s="66"/>
      <c r="BE176" s="67"/>
      <c r="BF176" s="66"/>
      <c r="BG176" s="67"/>
      <c r="BH176" s="66"/>
      <c r="BI176" s="67"/>
      <c r="BJ176" s="66"/>
      <c r="BK176" s="67"/>
      <c r="BL176" s="66"/>
      <c r="BM176" s="67"/>
      <c r="BN176" s="66"/>
      <c r="BO176" s="67"/>
      <c r="BP176" s="66"/>
      <c r="BQ176" s="67"/>
      <c r="BR176" s="66"/>
      <c r="BS176" s="67"/>
      <c r="BT176" s="66"/>
      <c r="BU176" s="67"/>
      <c r="BV176" s="66"/>
      <c r="BW176" s="67"/>
      <c r="BX176" s="66"/>
      <c r="BY176" s="67"/>
      <c r="BZ176" s="66"/>
      <c r="CA176" s="67"/>
      <c r="CB176" s="66"/>
      <c r="CC176" s="67"/>
      <c r="CD176" s="66"/>
      <c r="CE176" s="67"/>
      <c r="CF176" s="66"/>
      <c r="CG176" s="67"/>
      <c r="CH176" s="66"/>
      <c r="CI176" s="67"/>
      <c r="CJ176" s="66"/>
      <c r="CK176" s="67"/>
      <c r="CL176" s="66"/>
      <c r="CM176" s="67"/>
      <c r="CN176" s="66"/>
      <c r="CO176" s="67"/>
      <c r="CP176" s="66"/>
      <c r="CQ176" s="67"/>
      <c r="CR176" s="66"/>
      <c r="CS176" s="67"/>
      <c r="CT176" s="66"/>
      <c r="CU176" s="67"/>
      <c r="CV176" s="66"/>
      <c r="CW176" s="67"/>
      <c r="CX176" s="66"/>
      <c r="CY176" s="67"/>
      <c r="CZ176" s="66"/>
      <c r="DA176" s="67"/>
      <c r="DB176" s="66"/>
      <c r="DC176" s="67"/>
      <c r="DD176" s="66"/>
      <c r="DE176" s="67"/>
      <c r="DF176" s="66"/>
      <c r="DG176" s="67"/>
      <c r="DH176" s="66"/>
      <c r="DI176" s="67"/>
      <c r="DJ176" s="66"/>
      <c r="DK176" s="67"/>
      <c r="DL176" s="66"/>
      <c r="DM176" s="67"/>
      <c r="DN176" s="66"/>
      <c r="DO176" s="67"/>
      <c r="DP176" s="66"/>
      <c r="DQ176" s="67"/>
      <c r="DR176" s="66"/>
      <c r="DS176" s="67"/>
      <c r="DT176" s="66"/>
      <c r="DU176" s="67"/>
      <c r="DV176" s="66"/>
      <c r="DW176" s="67"/>
      <c r="DX176" s="66"/>
      <c r="DY176" s="67"/>
      <c r="DZ176" s="66"/>
      <c r="EA176" s="67"/>
      <c r="EB176" s="66"/>
      <c r="EC176" s="67"/>
      <c r="ED176" s="66"/>
      <c r="EE176" s="67"/>
      <c r="EF176" s="66"/>
      <c r="EG176" s="67"/>
      <c r="EH176" s="66"/>
      <c r="EI176" s="67"/>
    </row>
    <row r="177" spans="5:139" x14ac:dyDescent="0.25">
      <c r="E177" s="28"/>
      <c r="F177" s="27"/>
      <c r="G177" s="27"/>
      <c r="K177" s="38">
        <f t="shared" si="13"/>
        <v>164</v>
      </c>
      <c r="L177" s="5"/>
      <c r="N177" s="5"/>
      <c r="O177" s="4"/>
      <c r="P177" s="5"/>
      <c r="Q177" s="4"/>
      <c r="R177" s="5"/>
      <c r="S177" s="4"/>
      <c r="T177" s="5"/>
      <c r="U177" s="4"/>
      <c r="V177" s="66"/>
      <c r="W177" s="67"/>
      <c r="X177" s="66"/>
      <c r="Y177" s="67"/>
      <c r="Z177" s="66"/>
      <c r="AA177" s="67"/>
      <c r="AB177" s="66"/>
      <c r="AC177" s="67"/>
      <c r="AD177" s="66"/>
      <c r="AE177" s="67"/>
      <c r="AF177" s="66"/>
      <c r="AG177" s="67"/>
      <c r="AH177" s="66"/>
      <c r="AI177" s="67"/>
      <c r="AJ177" s="66"/>
      <c r="AK177" s="67"/>
      <c r="AL177" s="66"/>
      <c r="AM177" s="67"/>
      <c r="AN177" s="66"/>
      <c r="AO177" s="67"/>
      <c r="AP177" s="66"/>
      <c r="AQ177" s="67"/>
      <c r="AR177" s="66"/>
      <c r="AS177" s="67"/>
      <c r="AT177" s="66"/>
      <c r="AU177" s="67"/>
      <c r="AV177" s="66"/>
      <c r="AW177" s="67"/>
      <c r="AX177" s="66"/>
      <c r="AY177" s="67"/>
      <c r="AZ177" s="66"/>
      <c r="BA177" s="67"/>
      <c r="BB177" s="66"/>
      <c r="BC177" s="67"/>
      <c r="BD177" s="66"/>
      <c r="BE177" s="67"/>
      <c r="BF177" s="66"/>
      <c r="BG177" s="67"/>
      <c r="BH177" s="66"/>
      <c r="BI177" s="67"/>
      <c r="BJ177" s="66"/>
      <c r="BK177" s="67"/>
      <c r="BL177" s="66"/>
      <c r="BM177" s="67"/>
      <c r="BN177" s="66"/>
      <c r="BO177" s="67"/>
      <c r="BP177" s="66"/>
      <c r="BQ177" s="67"/>
      <c r="BR177" s="66"/>
      <c r="BS177" s="67"/>
      <c r="BT177" s="66"/>
      <c r="BU177" s="67"/>
      <c r="BV177" s="66"/>
      <c r="BW177" s="67"/>
      <c r="BX177" s="66"/>
      <c r="BY177" s="67"/>
      <c r="BZ177" s="66"/>
      <c r="CA177" s="67"/>
      <c r="CB177" s="66"/>
      <c r="CC177" s="67"/>
      <c r="CD177" s="66"/>
      <c r="CE177" s="67"/>
      <c r="CF177" s="66"/>
      <c r="CG177" s="67"/>
      <c r="CH177" s="66"/>
      <c r="CI177" s="67"/>
      <c r="CJ177" s="66"/>
      <c r="CK177" s="67"/>
      <c r="CL177" s="66"/>
      <c r="CM177" s="67"/>
      <c r="CN177" s="66"/>
      <c r="CO177" s="67"/>
      <c r="CP177" s="66"/>
      <c r="CQ177" s="67"/>
      <c r="CR177" s="66"/>
      <c r="CS177" s="67"/>
      <c r="CT177" s="66"/>
      <c r="CU177" s="67"/>
      <c r="CV177" s="66"/>
      <c r="CW177" s="67"/>
      <c r="CX177" s="66"/>
      <c r="CY177" s="67"/>
      <c r="CZ177" s="66"/>
      <c r="DA177" s="67"/>
      <c r="DB177" s="66"/>
      <c r="DC177" s="67"/>
      <c r="DD177" s="66"/>
      <c r="DE177" s="67"/>
      <c r="DF177" s="66"/>
      <c r="DG177" s="67"/>
      <c r="DH177" s="66"/>
      <c r="DI177" s="67"/>
      <c r="DJ177" s="66"/>
      <c r="DK177" s="67"/>
      <c r="DL177" s="66"/>
      <c r="DM177" s="67"/>
      <c r="DN177" s="66"/>
      <c r="DO177" s="67"/>
      <c r="DP177" s="66"/>
      <c r="DQ177" s="67"/>
      <c r="DR177" s="66"/>
      <c r="DS177" s="67"/>
      <c r="DT177" s="66"/>
      <c r="DU177" s="67"/>
      <c r="DV177" s="66"/>
      <c r="DW177" s="67"/>
      <c r="DX177" s="66"/>
      <c r="DY177" s="67"/>
      <c r="DZ177" s="66"/>
      <c r="EA177" s="67"/>
      <c r="EB177" s="66"/>
      <c r="EC177" s="67"/>
      <c r="ED177" s="66"/>
      <c r="EE177" s="67"/>
      <c r="EF177" s="66"/>
      <c r="EG177" s="67"/>
      <c r="EH177" s="66"/>
      <c r="EI177" s="67"/>
    </row>
    <row r="178" spans="5:139" x14ac:dyDescent="0.25">
      <c r="E178" s="28"/>
      <c r="F178" s="27"/>
      <c r="G178" s="27"/>
      <c r="K178" s="38">
        <f t="shared" si="13"/>
        <v>165</v>
      </c>
      <c r="L178" s="5"/>
      <c r="N178" s="5"/>
      <c r="O178" s="4"/>
      <c r="P178" s="5"/>
      <c r="Q178" s="4"/>
      <c r="R178" s="5"/>
      <c r="S178" s="4"/>
      <c r="T178" s="5"/>
      <c r="U178" s="4"/>
      <c r="V178" s="66"/>
      <c r="W178" s="67"/>
      <c r="X178" s="66"/>
      <c r="Y178" s="67"/>
      <c r="Z178" s="66"/>
      <c r="AA178" s="67"/>
      <c r="AB178" s="66"/>
      <c r="AC178" s="67"/>
      <c r="AD178" s="66"/>
      <c r="AE178" s="67"/>
      <c r="AF178" s="66"/>
      <c r="AG178" s="67"/>
      <c r="AH178" s="66"/>
      <c r="AI178" s="67"/>
      <c r="AJ178" s="66"/>
      <c r="AK178" s="67"/>
      <c r="AL178" s="66"/>
      <c r="AM178" s="67"/>
      <c r="AN178" s="66"/>
      <c r="AO178" s="67"/>
      <c r="AP178" s="66"/>
      <c r="AQ178" s="67"/>
      <c r="AR178" s="66"/>
      <c r="AS178" s="67"/>
      <c r="AT178" s="66"/>
      <c r="AU178" s="67"/>
      <c r="AV178" s="66"/>
      <c r="AW178" s="67"/>
      <c r="AX178" s="66"/>
      <c r="AY178" s="67"/>
      <c r="AZ178" s="66"/>
      <c r="BA178" s="67"/>
      <c r="BB178" s="66"/>
      <c r="BC178" s="67"/>
      <c r="BD178" s="66"/>
      <c r="BE178" s="67"/>
      <c r="BF178" s="66"/>
      <c r="BG178" s="67"/>
      <c r="BH178" s="66"/>
      <c r="BI178" s="67"/>
      <c r="BJ178" s="66"/>
      <c r="BK178" s="67"/>
      <c r="BL178" s="66"/>
      <c r="BM178" s="67"/>
      <c r="BN178" s="66"/>
      <c r="BO178" s="67"/>
      <c r="BP178" s="66"/>
      <c r="BQ178" s="67"/>
      <c r="BR178" s="66"/>
      <c r="BS178" s="67"/>
      <c r="BT178" s="66"/>
      <c r="BU178" s="67"/>
      <c r="BV178" s="66"/>
      <c r="BW178" s="67"/>
      <c r="BX178" s="66"/>
      <c r="BY178" s="67"/>
      <c r="BZ178" s="66"/>
      <c r="CA178" s="67"/>
      <c r="CB178" s="66"/>
      <c r="CC178" s="67"/>
      <c r="CD178" s="66"/>
      <c r="CE178" s="67"/>
      <c r="CF178" s="66"/>
      <c r="CG178" s="67"/>
      <c r="CH178" s="66"/>
      <c r="CI178" s="67"/>
      <c r="CJ178" s="66"/>
      <c r="CK178" s="67"/>
      <c r="CL178" s="66"/>
      <c r="CM178" s="67"/>
      <c r="CN178" s="66"/>
      <c r="CO178" s="67"/>
      <c r="CP178" s="66"/>
      <c r="CQ178" s="67"/>
      <c r="CR178" s="66"/>
      <c r="CS178" s="67"/>
      <c r="CT178" s="66"/>
      <c r="CU178" s="67"/>
      <c r="CV178" s="66"/>
      <c r="CW178" s="67"/>
      <c r="CX178" s="66"/>
      <c r="CY178" s="67"/>
      <c r="CZ178" s="66"/>
      <c r="DA178" s="67"/>
      <c r="DB178" s="66"/>
      <c r="DC178" s="67"/>
      <c r="DD178" s="66"/>
      <c r="DE178" s="67"/>
      <c r="DF178" s="66"/>
      <c r="DG178" s="67"/>
      <c r="DH178" s="66"/>
      <c r="DI178" s="67"/>
      <c r="DJ178" s="66"/>
      <c r="DK178" s="67"/>
      <c r="DL178" s="66"/>
      <c r="DM178" s="67"/>
      <c r="DN178" s="66"/>
      <c r="DO178" s="67"/>
      <c r="DP178" s="66"/>
      <c r="DQ178" s="67"/>
      <c r="DR178" s="66"/>
      <c r="DS178" s="67"/>
      <c r="DT178" s="66"/>
      <c r="DU178" s="67"/>
      <c r="DV178" s="66"/>
      <c r="DW178" s="67"/>
      <c r="DX178" s="66"/>
      <c r="DY178" s="67"/>
      <c r="DZ178" s="66"/>
      <c r="EA178" s="67"/>
      <c r="EB178" s="66"/>
      <c r="EC178" s="67"/>
      <c r="ED178" s="66"/>
      <c r="EE178" s="67"/>
      <c r="EF178" s="66"/>
      <c r="EG178" s="67"/>
      <c r="EH178" s="66"/>
      <c r="EI178" s="67"/>
    </row>
    <row r="179" spans="5:139" x14ac:dyDescent="0.25">
      <c r="E179" s="28"/>
      <c r="F179" s="27"/>
      <c r="G179" s="27"/>
      <c r="K179" s="38">
        <f t="shared" si="13"/>
        <v>166</v>
      </c>
      <c r="L179" s="5"/>
      <c r="N179" s="5"/>
      <c r="O179" s="4"/>
      <c r="P179" s="5"/>
      <c r="Q179" s="4"/>
      <c r="R179" s="5"/>
      <c r="S179" s="4"/>
      <c r="T179" s="5"/>
      <c r="U179" s="4"/>
      <c r="V179" s="66"/>
      <c r="W179" s="67"/>
      <c r="X179" s="66"/>
      <c r="Y179" s="67"/>
      <c r="Z179" s="66"/>
      <c r="AA179" s="67"/>
      <c r="AB179" s="66"/>
      <c r="AC179" s="67"/>
      <c r="AD179" s="66"/>
      <c r="AE179" s="67"/>
      <c r="AF179" s="66"/>
      <c r="AG179" s="67"/>
      <c r="AH179" s="66"/>
      <c r="AI179" s="67"/>
      <c r="AJ179" s="66"/>
      <c r="AK179" s="67"/>
      <c r="AL179" s="66"/>
      <c r="AM179" s="67"/>
      <c r="AN179" s="66"/>
      <c r="AO179" s="67"/>
      <c r="AP179" s="66"/>
      <c r="AQ179" s="67"/>
      <c r="AR179" s="66"/>
      <c r="AS179" s="67"/>
      <c r="AT179" s="66"/>
      <c r="AU179" s="67"/>
      <c r="AV179" s="66"/>
      <c r="AW179" s="67"/>
      <c r="AX179" s="66"/>
      <c r="AY179" s="67"/>
      <c r="AZ179" s="66"/>
      <c r="BA179" s="67"/>
      <c r="BB179" s="66"/>
      <c r="BC179" s="67"/>
      <c r="BD179" s="66"/>
      <c r="BE179" s="67"/>
      <c r="BF179" s="66"/>
      <c r="BG179" s="67"/>
      <c r="BH179" s="66"/>
      <c r="BI179" s="67"/>
      <c r="BJ179" s="66"/>
      <c r="BK179" s="67"/>
      <c r="BL179" s="66"/>
      <c r="BM179" s="67"/>
      <c r="BN179" s="66"/>
      <c r="BO179" s="67"/>
      <c r="BP179" s="66"/>
      <c r="BQ179" s="67"/>
      <c r="BR179" s="66"/>
      <c r="BS179" s="67"/>
      <c r="BT179" s="66"/>
      <c r="BU179" s="67"/>
      <c r="BV179" s="66"/>
      <c r="BW179" s="67"/>
      <c r="BX179" s="66"/>
      <c r="BY179" s="67"/>
      <c r="BZ179" s="66"/>
      <c r="CA179" s="67"/>
      <c r="CB179" s="66"/>
      <c r="CC179" s="67"/>
      <c r="CD179" s="66"/>
      <c r="CE179" s="67"/>
      <c r="CF179" s="66"/>
      <c r="CG179" s="67"/>
      <c r="CH179" s="66"/>
      <c r="CI179" s="67"/>
      <c r="CJ179" s="66"/>
      <c r="CK179" s="67"/>
      <c r="CL179" s="66"/>
      <c r="CM179" s="67"/>
      <c r="CN179" s="66"/>
      <c r="CO179" s="67"/>
      <c r="CP179" s="66"/>
      <c r="CQ179" s="67"/>
      <c r="CR179" s="66"/>
      <c r="CS179" s="67"/>
      <c r="CT179" s="66"/>
      <c r="CU179" s="67"/>
      <c r="CV179" s="66"/>
      <c r="CW179" s="67"/>
      <c r="CX179" s="66"/>
      <c r="CY179" s="67"/>
      <c r="CZ179" s="66"/>
      <c r="DA179" s="67"/>
      <c r="DB179" s="66"/>
      <c r="DC179" s="67"/>
      <c r="DD179" s="66"/>
      <c r="DE179" s="67"/>
      <c r="DF179" s="66"/>
      <c r="DG179" s="67"/>
      <c r="DH179" s="66"/>
      <c r="DI179" s="67"/>
      <c r="DJ179" s="66"/>
      <c r="DK179" s="67"/>
      <c r="DL179" s="66"/>
      <c r="DM179" s="67"/>
      <c r="DN179" s="66"/>
      <c r="DO179" s="67"/>
      <c r="DP179" s="66"/>
      <c r="DQ179" s="67"/>
      <c r="DR179" s="66"/>
      <c r="DS179" s="67"/>
      <c r="DT179" s="66"/>
      <c r="DU179" s="67"/>
      <c r="DV179" s="66"/>
      <c r="DW179" s="67"/>
      <c r="DX179" s="66"/>
      <c r="DY179" s="67"/>
      <c r="DZ179" s="66"/>
      <c r="EA179" s="67"/>
      <c r="EB179" s="66"/>
      <c r="EC179" s="67"/>
      <c r="ED179" s="66"/>
      <c r="EE179" s="67"/>
      <c r="EF179" s="66"/>
      <c r="EG179" s="67"/>
      <c r="EH179" s="66"/>
      <c r="EI179" s="67"/>
    </row>
    <row r="180" spans="5:139" x14ac:dyDescent="0.25">
      <c r="E180" s="28"/>
      <c r="F180" s="27"/>
      <c r="G180" s="27"/>
      <c r="K180" s="38">
        <f t="shared" si="13"/>
        <v>167</v>
      </c>
      <c r="L180" s="5"/>
      <c r="N180" s="5"/>
      <c r="O180" s="4"/>
      <c r="P180" s="5"/>
      <c r="Q180" s="4"/>
      <c r="R180" s="5"/>
      <c r="S180" s="4"/>
      <c r="T180" s="5"/>
      <c r="U180" s="4"/>
      <c r="V180" s="66"/>
      <c r="W180" s="67"/>
      <c r="X180" s="66"/>
      <c r="Y180" s="67"/>
      <c r="Z180" s="66"/>
      <c r="AA180" s="67"/>
      <c r="AB180" s="66"/>
      <c r="AC180" s="67"/>
      <c r="AD180" s="66"/>
      <c r="AE180" s="67"/>
      <c r="AF180" s="66"/>
      <c r="AG180" s="67"/>
      <c r="AH180" s="66"/>
      <c r="AI180" s="67"/>
      <c r="AJ180" s="66"/>
      <c r="AK180" s="67"/>
      <c r="AL180" s="66"/>
      <c r="AM180" s="67"/>
      <c r="AN180" s="66"/>
      <c r="AO180" s="67"/>
      <c r="AP180" s="66"/>
      <c r="AQ180" s="67"/>
      <c r="AR180" s="66"/>
      <c r="AS180" s="67"/>
      <c r="AT180" s="66"/>
      <c r="AU180" s="67"/>
      <c r="AV180" s="66"/>
      <c r="AW180" s="67"/>
      <c r="AX180" s="66"/>
      <c r="AY180" s="67"/>
      <c r="AZ180" s="66"/>
      <c r="BA180" s="67"/>
      <c r="BB180" s="66"/>
      <c r="BC180" s="67"/>
      <c r="BD180" s="66"/>
      <c r="BE180" s="67"/>
      <c r="BF180" s="66"/>
      <c r="BG180" s="67"/>
      <c r="BH180" s="66"/>
      <c r="BI180" s="67"/>
      <c r="BJ180" s="66"/>
      <c r="BK180" s="67"/>
      <c r="BL180" s="66"/>
      <c r="BM180" s="67"/>
      <c r="BN180" s="66"/>
      <c r="BO180" s="67"/>
      <c r="BP180" s="66"/>
      <c r="BQ180" s="67"/>
      <c r="BR180" s="66"/>
      <c r="BS180" s="67"/>
      <c r="BT180" s="66"/>
      <c r="BU180" s="67"/>
      <c r="BV180" s="66"/>
      <c r="BW180" s="67"/>
      <c r="BX180" s="66"/>
      <c r="BY180" s="67"/>
      <c r="BZ180" s="66"/>
      <c r="CA180" s="67"/>
      <c r="CB180" s="66"/>
      <c r="CC180" s="67"/>
      <c r="CD180" s="66"/>
      <c r="CE180" s="67"/>
      <c r="CF180" s="66"/>
      <c r="CG180" s="67"/>
      <c r="CH180" s="66"/>
      <c r="CI180" s="67"/>
      <c r="CJ180" s="66"/>
      <c r="CK180" s="67"/>
      <c r="CL180" s="66"/>
      <c r="CM180" s="67"/>
      <c r="CN180" s="66"/>
      <c r="CO180" s="67"/>
      <c r="CP180" s="66"/>
      <c r="CQ180" s="67"/>
      <c r="CR180" s="66"/>
      <c r="CS180" s="67"/>
      <c r="CT180" s="66"/>
      <c r="CU180" s="67"/>
      <c r="CV180" s="66"/>
      <c r="CW180" s="67"/>
      <c r="CX180" s="66"/>
      <c r="CY180" s="67"/>
      <c r="CZ180" s="66"/>
      <c r="DA180" s="67"/>
      <c r="DB180" s="66"/>
      <c r="DC180" s="67"/>
      <c r="DD180" s="66"/>
      <c r="DE180" s="67"/>
      <c r="DF180" s="66"/>
      <c r="DG180" s="67"/>
      <c r="DH180" s="66"/>
      <c r="DI180" s="67"/>
      <c r="DJ180" s="66"/>
      <c r="DK180" s="67"/>
      <c r="DL180" s="66"/>
      <c r="DM180" s="67"/>
      <c r="DN180" s="66"/>
      <c r="DO180" s="67"/>
      <c r="DP180" s="66"/>
      <c r="DQ180" s="67"/>
      <c r="DR180" s="66"/>
      <c r="DS180" s="67"/>
      <c r="DT180" s="66"/>
      <c r="DU180" s="67"/>
      <c r="DV180" s="66"/>
      <c r="DW180" s="67"/>
      <c r="DX180" s="66"/>
      <c r="DY180" s="67"/>
      <c r="DZ180" s="66"/>
      <c r="EA180" s="67"/>
      <c r="EB180" s="66"/>
      <c r="EC180" s="67"/>
      <c r="ED180" s="66"/>
      <c r="EE180" s="67"/>
      <c r="EF180" s="66"/>
      <c r="EG180" s="67"/>
      <c r="EH180" s="66"/>
      <c r="EI180" s="67"/>
    </row>
    <row r="181" spans="5:139" x14ac:dyDescent="0.25">
      <c r="E181" s="28"/>
      <c r="F181" s="27"/>
      <c r="G181" s="27"/>
      <c r="K181" s="38">
        <f t="shared" si="13"/>
        <v>168</v>
      </c>
      <c r="L181" s="5"/>
      <c r="N181" s="5"/>
      <c r="O181" s="4"/>
      <c r="P181" s="5"/>
      <c r="Q181" s="4"/>
      <c r="R181" s="5"/>
      <c r="S181" s="4"/>
      <c r="T181" s="5"/>
      <c r="U181" s="4"/>
      <c r="V181" s="66"/>
      <c r="W181" s="67"/>
      <c r="X181" s="66"/>
      <c r="Y181" s="67"/>
      <c r="Z181" s="66"/>
      <c r="AA181" s="67"/>
      <c r="AB181" s="66"/>
      <c r="AC181" s="67"/>
      <c r="AD181" s="66"/>
      <c r="AE181" s="67"/>
      <c r="AF181" s="66"/>
      <c r="AG181" s="67"/>
      <c r="AH181" s="66"/>
      <c r="AI181" s="67"/>
      <c r="AJ181" s="66"/>
      <c r="AK181" s="67"/>
      <c r="AL181" s="66"/>
      <c r="AM181" s="67"/>
      <c r="AN181" s="66"/>
      <c r="AO181" s="67"/>
      <c r="AP181" s="66"/>
      <c r="AQ181" s="67"/>
      <c r="AR181" s="66"/>
      <c r="AS181" s="67"/>
      <c r="AT181" s="66"/>
      <c r="AU181" s="67"/>
      <c r="AV181" s="66"/>
      <c r="AW181" s="67"/>
      <c r="AX181" s="66"/>
      <c r="AY181" s="67"/>
      <c r="AZ181" s="66"/>
      <c r="BA181" s="67"/>
      <c r="BB181" s="66"/>
      <c r="BC181" s="67"/>
      <c r="BD181" s="66"/>
      <c r="BE181" s="67"/>
      <c r="BF181" s="66"/>
      <c r="BG181" s="67"/>
      <c r="BH181" s="66"/>
      <c r="BI181" s="67"/>
      <c r="BJ181" s="66"/>
      <c r="BK181" s="67"/>
      <c r="BL181" s="66"/>
      <c r="BM181" s="67"/>
      <c r="BN181" s="66"/>
      <c r="BO181" s="67"/>
      <c r="BP181" s="66"/>
      <c r="BQ181" s="67"/>
      <c r="BR181" s="66"/>
      <c r="BS181" s="67"/>
      <c r="BT181" s="66"/>
      <c r="BU181" s="67"/>
      <c r="BV181" s="66"/>
      <c r="BW181" s="67"/>
      <c r="BX181" s="66"/>
      <c r="BY181" s="67"/>
      <c r="BZ181" s="66"/>
      <c r="CA181" s="67"/>
      <c r="CB181" s="66"/>
      <c r="CC181" s="67"/>
      <c r="CD181" s="66"/>
      <c r="CE181" s="67"/>
      <c r="CF181" s="66"/>
      <c r="CG181" s="67"/>
      <c r="CH181" s="66"/>
      <c r="CI181" s="67"/>
      <c r="CJ181" s="66"/>
      <c r="CK181" s="67"/>
      <c r="CL181" s="66"/>
      <c r="CM181" s="67"/>
      <c r="CN181" s="66"/>
      <c r="CO181" s="67"/>
      <c r="CP181" s="66"/>
      <c r="CQ181" s="67"/>
      <c r="CR181" s="66"/>
      <c r="CS181" s="67"/>
      <c r="CT181" s="66"/>
      <c r="CU181" s="67"/>
      <c r="CV181" s="66"/>
      <c r="CW181" s="67"/>
      <c r="CX181" s="66"/>
      <c r="CY181" s="67"/>
      <c r="CZ181" s="66"/>
      <c r="DA181" s="67"/>
      <c r="DB181" s="66"/>
      <c r="DC181" s="67"/>
      <c r="DD181" s="66"/>
      <c r="DE181" s="67"/>
      <c r="DF181" s="66"/>
      <c r="DG181" s="67"/>
      <c r="DH181" s="66"/>
      <c r="DI181" s="67"/>
      <c r="DJ181" s="66"/>
      <c r="DK181" s="67"/>
      <c r="DL181" s="66"/>
      <c r="DM181" s="67"/>
      <c r="DN181" s="66"/>
      <c r="DO181" s="67"/>
      <c r="DP181" s="66"/>
      <c r="DQ181" s="67"/>
      <c r="DR181" s="66"/>
      <c r="DS181" s="67"/>
      <c r="DT181" s="66"/>
      <c r="DU181" s="67"/>
      <c r="DV181" s="66"/>
      <c r="DW181" s="67"/>
      <c r="DX181" s="66"/>
      <c r="DY181" s="67"/>
      <c r="DZ181" s="66"/>
      <c r="EA181" s="67"/>
      <c r="EB181" s="66"/>
      <c r="EC181" s="67"/>
      <c r="ED181" s="66"/>
      <c r="EE181" s="67"/>
      <c r="EF181" s="66"/>
      <c r="EG181" s="67"/>
      <c r="EH181" s="66"/>
      <c r="EI181" s="67"/>
    </row>
    <row r="182" spans="5:139" x14ac:dyDescent="0.25">
      <c r="E182" s="28"/>
      <c r="F182" s="27"/>
      <c r="G182" s="27"/>
      <c r="K182" s="38">
        <f t="shared" si="13"/>
        <v>169</v>
      </c>
      <c r="L182" s="5"/>
      <c r="N182" s="5"/>
      <c r="O182" s="4"/>
      <c r="P182" s="5"/>
      <c r="Q182" s="4"/>
      <c r="R182" s="5"/>
      <c r="S182" s="4"/>
      <c r="T182" s="5"/>
      <c r="U182" s="4"/>
      <c r="V182" s="66"/>
      <c r="W182" s="67"/>
      <c r="X182" s="66"/>
      <c r="Y182" s="67"/>
      <c r="Z182" s="66"/>
      <c r="AA182" s="67"/>
      <c r="AB182" s="66"/>
      <c r="AC182" s="67"/>
      <c r="AD182" s="66"/>
      <c r="AE182" s="67"/>
      <c r="AF182" s="66"/>
      <c r="AG182" s="67"/>
      <c r="AH182" s="66"/>
      <c r="AI182" s="67"/>
      <c r="AJ182" s="66"/>
      <c r="AK182" s="67"/>
      <c r="AL182" s="66"/>
      <c r="AM182" s="67"/>
      <c r="AN182" s="66"/>
      <c r="AO182" s="67"/>
      <c r="AP182" s="66"/>
      <c r="AQ182" s="67"/>
      <c r="AR182" s="66"/>
      <c r="AS182" s="67"/>
      <c r="AT182" s="66"/>
      <c r="AU182" s="67"/>
      <c r="AV182" s="66"/>
      <c r="AW182" s="67"/>
      <c r="AX182" s="66"/>
      <c r="AY182" s="67"/>
      <c r="AZ182" s="66"/>
      <c r="BA182" s="67"/>
      <c r="BB182" s="66"/>
      <c r="BC182" s="67"/>
      <c r="BD182" s="66"/>
      <c r="BE182" s="67"/>
      <c r="BF182" s="66"/>
      <c r="BG182" s="67"/>
      <c r="BH182" s="66"/>
      <c r="BI182" s="67"/>
      <c r="BJ182" s="66"/>
      <c r="BK182" s="67"/>
      <c r="BL182" s="66"/>
      <c r="BM182" s="67"/>
      <c r="BN182" s="66"/>
      <c r="BO182" s="67"/>
      <c r="BP182" s="66"/>
      <c r="BQ182" s="67"/>
      <c r="BR182" s="66"/>
      <c r="BS182" s="67"/>
      <c r="BT182" s="66"/>
      <c r="BU182" s="67"/>
      <c r="BV182" s="66"/>
      <c r="BW182" s="67"/>
      <c r="BX182" s="66"/>
      <c r="BY182" s="67"/>
      <c r="BZ182" s="66"/>
      <c r="CA182" s="67"/>
      <c r="CB182" s="66"/>
      <c r="CC182" s="67"/>
      <c r="CD182" s="66"/>
      <c r="CE182" s="67"/>
      <c r="CF182" s="66"/>
      <c r="CG182" s="67"/>
      <c r="CH182" s="66"/>
      <c r="CI182" s="67"/>
      <c r="CJ182" s="66"/>
      <c r="CK182" s="67"/>
      <c r="CL182" s="66"/>
      <c r="CM182" s="67"/>
      <c r="CN182" s="66"/>
      <c r="CO182" s="67"/>
      <c r="CP182" s="66"/>
      <c r="CQ182" s="67"/>
      <c r="CR182" s="66"/>
      <c r="CS182" s="67"/>
      <c r="CT182" s="66"/>
      <c r="CU182" s="67"/>
      <c r="CV182" s="66"/>
      <c r="CW182" s="67"/>
      <c r="CX182" s="66"/>
      <c r="CY182" s="67"/>
      <c r="CZ182" s="66"/>
      <c r="DA182" s="67"/>
      <c r="DB182" s="66"/>
      <c r="DC182" s="67"/>
      <c r="DD182" s="66"/>
      <c r="DE182" s="67"/>
      <c r="DF182" s="66"/>
      <c r="DG182" s="67"/>
      <c r="DH182" s="66"/>
      <c r="DI182" s="67"/>
      <c r="DJ182" s="66"/>
      <c r="DK182" s="67"/>
      <c r="DL182" s="66"/>
      <c r="DM182" s="67"/>
      <c r="DN182" s="66"/>
      <c r="DO182" s="67"/>
      <c r="DP182" s="66"/>
      <c r="DQ182" s="67"/>
      <c r="DR182" s="66"/>
      <c r="DS182" s="67"/>
      <c r="DT182" s="66"/>
      <c r="DU182" s="67"/>
      <c r="DV182" s="66"/>
      <c r="DW182" s="67"/>
      <c r="DX182" s="66"/>
      <c r="DY182" s="67"/>
      <c r="DZ182" s="66"/>
      <c r="EA182" s="67"/>
      <c r="EB182" s="66"/>
      <c r="EC182" s="67"/>
      <c r="ED182" s="66"/>
      <c r="EE182" s="67"/>
      <c r="EF182" s="66"/>
      <c r="EG182" s="67"/>
      <c r="EH182" s="66"/>
      <c r="EI182" s="67"/>
    </row>
    <row r="183" spans="5:139" x14ac:dyDescent="0.25">
      <c r="E183" s="28"/>
      <c r="F183" s="27"/>
      <c r="G183" s="27"/>
      <c r="K183" s="38">
        <f t="shared" si="13"/>
        <v>170</v>
      </c>
      <c r="L183" s="5"/>
      <c r="N183" s="5"/>
      <c r="O183" s="4"/>
      <c r="P183" s="5"/>
      <c r="Q183" s="4"/>
      <c r="R183" s="5"/>
      <c r="S183" s="4"/>
      <c r="T183" s="5"/>
      <c r="U183" s="4"/>
      <c r="V183" s="66"/>
      <c r="W183" s="67"/>
      <c r="X183" s="66"/>
      <c r="Y183" s="67"/>
      <c r="Z183" s="66"/>
      <c r="AA183" s="67"/>
      <c r="AB183" s="66"/>
      <c r="AC183" s="67"/>
      <c r="AD183" s="66"/>
      <c r="AE183" s="67"/>
      <c r="AF183" s="66"/>
      <c r="AG183" s="67"/>
      <c r="AH183" s="66"/>
      <c r="AI183" s="67"/>
      <c r="AJ183" s="66"/>
      <c r="AK183" s="67"/>
      <c r="AL183" s="66"/>
      <c r="AM183" s="67"/>
      <c r="AN183" s="66"/>
      <c r="AO183" s="67"/>
      <c r="AP183" s="66"/>
      <c r="AQ183" s="67"/>
      <c r="AR183" s="66"/>
      <c r="AS183" s="67"/>
      <c r="AT183" s="66"/>
      <c r="AU183" s="67"/>
      <c r="AV183" s="66"/>
      <c r="AW183" s="67"/>
      <c r="AX183" s="66"/>
      <c r="AY183" s="67"/>
      <c r="AZ183" s="66"/>
      <c r="BA183" s="67"/>
      <c r="BB183" s="66"/>
      <c r="BC183" s="67"/>
      <c r="BD183" s="66"/>
      <c r="BE183" s="67"/>
      <c r="BF183" s="66"/>
      <c r="BG183" s="67"/>
      <c r="BH183" s="66"/>
      <c r="BI183" s="67"/>
      <c r="BJ183" s="66"/>
      <c r="BK183" s="67"/>
      <c r="BL183" s="66"/>
      <c r="BM183" s="67"/>
      <c r="BN183" s="66"/>
      <c r="BO183" s="67"/>
      <c r="BP183" s="66"/>
      <c r="BQ183" s="67"/>
      <c r="BR183" s="66"/>
      <c r="BS183" s="67"/>
      <c r="BT183" s="66"/>
      <c r="BU183" s="67"/>
      <c r="BV183" s="66"/>
      <c r="BW183" s="67"/>
      <c r="BX183" s="66"/>
      <c r="BY183" s="67"/>
      <c r="BZ183" s="66"/>
      <c r="CA183" s="67"/>
      <c r="CB183" s="66"/>
      <c r="CC183" s="67"/>
      <c r="CD183" s="66"/>
      <c r="CE183" s="67"/>
      <c r="CF183" s="66"/>
      <c r="CG183" s="67"/>
      <c r="CH183" s="66"/>
      <c r="CI183" s="67"/>
      <c r="CJ183" s="66"/>
      <c r="CK183" s="67"/>
      <c r="CL183" s="66"/>
      <c r="CM183" s="67"/>
      <c r="CN183" s="66"/>
      <c r="CO183" s="67"/>
      <c r="CP183" s="66"/>
      <c r="CQ183" s="67"/>
      <c r="CR183" s="66"/>
      <c r="CS183" s="67"/>
      <c r="CT183" s="66"/>
      <c r="CU183" s="67"/>
      <c r="CV183" s="66"/>
      <c r="CW183" s="67"/>
      <c r="CX183" s="66"/>
      <c r="CY183" s="67"/>
      <c r="CZ183" s="66"/>
      <c r="DA183" s="67"/>
      <c r="DB183" s="66"/>
      <c r="DC183" s="67"/>
      <c r="DD183" s="66"/>
      <c r="DE183" s="67"/>
      <c r="DF183" s="66"/>
      <c r="DG183" s="67"/>
      <c r="DH183" s="66"/>
      <c r="DI183" s="67"/>
      <c r="DJ183" s="66"/>
      <c r="DK183" s="67"/>
      <c r="DL183" s="66"/>
      <c r="DM183" s="67"/>
      <c r="DN183" s="66"/>
      <c r="DO183" s="67"/>
      <c r="DP183" s="66"/>
      <c r="DQ183" s="67"/>
      <c r="DR183" s="66"/>
      <c r="DS183" s="67"/>
      <c r="DT183" s="66"/>
      <c r="DU183" s="67"/>
      <c r="DV183" s="66"/>
      <c r="DW183" s="67"/>
      <c r="DX183" s="66"/>
      <c r="DY183" s="67"/>
      <c r="DZ183" s="66"/>
      <c r="EA183" s="67"/>
      <c r="EB183" s="66"/>
      <c r="EC183" s="67"/>
      <c r="ED183" s="66"/>
      <c r="EE183" s="67"/>
      <c r="EF183" s="66"/>
      <c r="EG183" s="67"/>
      <c r="EH183" s="66"/>
      <c r="EI183" s="67"/>
    </row>
    <row r="184" spans="5:139" x14ac:dyDescent="0.25">
      <c r="E184" s="28"/>
      <c r="F184" s="27"/>
      <c r="G184" s="27"/>
      <c r="K184" s="38">
        <f t="shared" si="13"/>
        <v>171</v>
      </c>
      <c r="L184" s="5"/>
      <c r="N184" s="5"/>
      <c r="O184" s="4"/>
      <c r="P184" s="5"/>
      <c r="Q184" s="4"/>
      <c r="R184" s="5"/>
      <c r="S184" s="4"/>
      <c r="T184" s="5"/>
      <c r="U184" s="4"/>
      <c r="V184" s="66"/>
      <c r="W184" s="67"/>
      <c r="X184" s="66"/>
      <c r="Y184" s="67"/>
      <c r="Z184" s="66"/>
      <c r="AA184" s="67"/>
      <c r="AB184" s="66"/>
      <c r="AC184" s="67"/>
      <c r="AD184" s="66"/>
      <c r="AE184" s="67"/>
      <c r="AF184" s="66"/>
      <c r="AG184" s="67"/>
      <c r="AH184" s="66"/>
      <c r="AI184" s="67"/>
      <c r="AJ184" s="66"/>
      <c r="AK184" s="67"/>
      <c r="AL184" s="66"/>
      <c r="AM184" s="67"/>
      <c r="AN184" s="66"/>
      <c r="AO184" s="67"/>
      <c r="AP184" s="66"/>
      <c r="AQ184" s="67"/>
      <c r="AR184" s="66"/>
      <c r="AS184" s="67"/>
      <c r="AT184" s="66"/>
      <c r="AU184" s="67"/>
      <c r="AV184" s="66"/>
      <c r="AW184" s="67"/>
      <c r="AX184" s="66"/>
      <c r="AY184" s="67"/>
      <c r="AZ184" s="66"/>
      <c r="BA184" s="67"/>
      <c r="BB184" s="66"/>
      <c r="BC184" s="67"/>
      <c r="BD184" s="66"/>
      <c r="BE184" s="67"/>
      <c r="BF184" s="66"/>
      <c r="BG184" s="67"/>
      <c r="BH184" s="66"/>
      <c r="BI184" s="67"/>
      <c r="BJ184" s="66"/>
      <c r="BK184" s="67"/>
      <c r="BL184" s="66"/>
      <c r="BM184" s="67"/>
      <c r="BN184" s="66"/>
      <c r="BO184" s="67"/>
      <c r="BP184" s="66"/>
      <c r="BQ184" s="67"/>
      <c r="BR184" s="66"/>
      <c r="BS184" s="67"/>
      <c r="BT184" s="66"/>
      <c r="BU184" s="67"/>
      <c r="BV184" s="66"/>
      <c r="BW184" s="67"/>
      <c r="BX184" s="66"/>
      <c r="BY184" s="67"/>
      <c r="BZ184" s="66"/>
      <c r="CA184" s="67"/>
      <c r="CB184" s="66"/>
      <c r="CC184" s="67"/>
      <c r="CD184" s="66"/>
      <c r="CE184" s="67"/>
      <c r="CF184" s="66"/>
      <c r="CG184" s="67"/>
      <c r="CH184" s="66"/>
      <c r="CI184" s="67"/>
      <c r="CJ184" s="66"/>
      <c r="CK184" s="67"/>
      <c r="CL184" s="66"/>
      <c r="CM184" s="67"/>
      <c r="CN184" s="66"/>
      <c r="CO184" s="67"/>
      <c r="CP184" s="66"/>
      <c r="CQ184" s="67"/>
      <c r="CR184" s="66"/>
      <c r="CS184" s="67"/>
      <c r="CT184" s="66"/>
      <c r="CU184" s="67"/>
      <c r="CV184" s="66"/>
      <c r="CW184" s="67"/>
      <c r="CX184" s="66"/>
      <c r="CY184" s="67"/>
      <c r="CZ184" s="66"/>
      <c r="DA184" s="67"/>
      <c r="DB184" s="66"/>
      <c r="DC184" s="67"/>
      <c r="DD184" s="66"/>
      <c r="DE184" s="67"/>
      <c r="DF184" s="66"/>
      <c r="DG184" s="67"/>
      <c r="DH184" s="66"/>
      <c r="DI184" s="67"/>
      <c r="DJ184" s="66"/>
      <c r="DK184" s="67"/>
      <c r="DL184" s="66"/>
      <c r="DM184" s="67"/>
      <c r="DN184" s="66"/>
      <c r="DO184" s="67"/>
      <c r="DP184" s="66"/>
      <c r="DQ184" s="67"/>
      <c r="DR184" s="66"/>
      <c r="DS184" s="67"/>
      <c r="DT184" s="66"/>
      <c r="DU184" s="67"/>
      <c r="DV184" s="66"/>
      <c r="DW184" s="67"/>
      <c r="DX184" s="66"/>
      <c r="DY184" s="67"/>
      <c r="DZ184" s="66"/>
      <c r="EA184" s="67"/>
      <c r="EB184" s="66"/>
      <c r="EC184" s="67"/>
      <c r="ED184" s="66"/>
      <c r="EE184" s="67"/>
      <c r="EF184" s="66"/>
      <c r="EG184" s="67"/>
      <c r="EH184" s="66"/>
      <c r="EI184" s="67"/>
    </row>
    <row r="185" spans="5:139" x14ac:dyDescent="0.25">
      <c r="E185" s="28"/>
      <c r="F185" s="27"/>
      <c r="G185" s="27"/>
      <c r="K185" s="38">
        <f t="shared" si="13"/>
        <v>172</v>
      </c>
      <c r="L185" s="5"/>
      <c r="N185" s="5"/>
      <c r="O185" s="4"/>
      <c r="P185" s="5"/>
      <c r="Q185" s="4"/>
      <c r="R185" s="5"/>
      <c r="S185" s="4"/>
      <c r="T185" s="5"/>
      <c r="U185" s="4"/>
      <c r="V185" s="66"/>
      <c r="W185" s="67"/>
      <c r="X185" s="66"/>
      <c r="Y185" s="67"/>
      <c r="Z185" s="66"/>
      <c r="AA185" s="67"/>
      <c r="AB185" s="66"/>
      <c r="AC185" s="67"/>
      <c r="AD185" s="66"/>
      <c r="AE185" s="67"/>
      <c r="AF185" s="66"/>
      <c r="AG185" s="67"/>
      <c r="AH185" s="66"/>
      <c r="AI185" s="67"/>
      <c r="AJ185" s="66"/>
      <c r="AK185" s="67"/>
      <c r="AL185" s="66"/>
      <c r="AM185" s="67"/>
      <c r="AN185" s="66"/>
      <c r="AO185" s="67"/>
      <c r="AP185" s="66"/>
      <c r="AQ185" s="67"/>
      <c r="AR185" s="66"/>
      <c r="AS185" s="67"/>
      <c r="AT185" s="66"/>
      <c r="AU185" s="67"/>
      <c r="AV185" s="66"/>
      <c r="AW185" s="67"/>
      <c r="AX185" s="66"/>
      <c r="AY185" s="67"/>
      <c r="AZ185" s="66"/>
      <c r="BA185" s="67"/>
      <c r="BB185" s="66"/>
      <c r="BC185" s="67"/>
      <c r="BD185" s="66"/>
      <c r="BE185" s="67"/>
      <c r="BF185" s="66"/>
      <c r="BG185" s="67"/>
      <c r="BH185" s="66"/>
      <c r="BI185" s="67"/>
      <c r="BJ185" s="66"/>
      <c r="BK185" s="67"/>
      <c r="BL185" s="66"/>
      <c r="BM185" s="67"/>
      <c r="BN185" s="66"/>
      <c r="BO185" s="67"/>
      <c r="BP185" s="66"/>
      <c r="BQ185" s="67"/>
      <c r="BR185" s="66"/>
      <c r="BS185" s="67"/>
      <c r="BT185" s="66"/>
      <c r="BU185" s="67"/>
      <c r="BV185" s="66"/>
      <c r="BW185" s="67"/>
      <c r="BX185" s="66"/>
      <c r="BY185" s="67"/>
      <c r="BZ185" s="66"/>
      <c r="CA185" s="67"/>
      <c r="CB185" s="66"/>
      <c r="CC185" s="67"/>
      <c r="CD185" s="66"/>
      <c r="CE185" s="67"/>
      <c r="CF185" s="66"/>
      <c r="CG185" s="67"/>
      <c r="CH185" s="66"/>
      <c r="CI185" s="67"/>
      <c r="CJ185" s="66"/>
      <c r="CK185" s="67"/>
      <c r="CL185" s="66"/>
      <c r="CM185" s="67"/>
      <c r="CN185" s="66"/>
      <c r="CO185" s="67"/>
      <c r="CP185" s="66"/>
      <c r="CQ185" s="67"/>
      <c r="CR185" s="66"/>
      <c r="CS185" s="67"/>
      <c r="CT185" s="66"/>
      <c r="CU185" s="67"/>
      <c r="CV185" s="66"/>
      <c r="CW185" s="67"/>
      <c r="CX185" s="66"/>
      <c r="CY185" s="67"/>
      <c r="CZ185" s="66"/>
      <c r="DA185" s="67"/>
      <c r="DB185" s="66"/>
      <c r="DC185" s="67"/>
      <c r="DD185" s="66"/>
      <c r="DE185" s="67"/>
      <c r="DF185" s="66"/>
      <c r="DG185" s="67"/>
      <c r="DH185" s="66"/>
      <c r="DI185" s="67"/>
      <c r="DJ185" s="66"/>
      <c r="DK185" s="67"/>
      <c r="DL185" s="66"/>
      <c r="DM185" s="67"/>
      <c r="DN185" s="66"/>
      <c r="DO185" s="67"/>
      <c r="DP185" s="66"/>
      <c r="DQ185" s="67"/>
      <c r="DR185" s="66"/>
      <c r="DS185" s="67"/>
      <c r="DT185" s="66"/>
      <c r="DU185" s="67"/>
      <c r="DV185" s="66"/>
      <c r="DW185" s="67"/>
      <c r="DX185" s="66"/>
      <c r="DY185" s="67"/>
      <c r="DZ185" s="66"/>
      <c r="EA185" s="67"/>
      <c r="EB185" s="66"/>
      <c r="EC185" s="67"/>
      <c r="ED185" s="66"/>
      <c r="EE185" s="67"/>
      <c r="EF185" s="66"/>
      <c r="EG185" s="67"/>
      <c r="EH185" s="66"/>
      <c r="EI185" s="67"/>
    </row>
    <row r="186" spans="5:139" x14ac:dyDescent="0.25">
      <c r="E186" s="28"/>
      <c r="F186" s="27"/>
      <c r="G186" s="27"/>
      <c r="K186" s="38">
        <f t="shared" si="13"/>
        <v>173</v>
      </c>
      <c r="L186" s="5"/>
      <c r="N186" s="5"/>
      <c r="O186" s="4"/>
      <c r="P186" s="5"/>
      <c r="Q186" s="4"/>
      <c r="R186" s="5"/>
      <c r="S186" s="4"/>
      <c r="T186" s="5"/>
      <c r="U186" s="4"/>
      <c r="V186" s="66"/>
      <c r="W186" s="67"/>
      <c r="X186" s="66"/>
      <c r="Y186" s="67"/>
      <c r="Z186" s="66"/>
      <c r="AA186" s="67"/>
      <c r="AB186" s="66"/>
      <c r="AC186" s="67"/>
      <c r="AD186" s="66"/>
      <c r="AE186" s="67"/>
      <c r="AF186" s="66"/>
      <c r="AG186" s="67"/>
      <c r="AH186" s="66"/>
      <c r="AI186" s="67"/>
      <c r="AJ186" s="66"/>
      <c r="AK186" s="67"/>
      <c r="AL186" s="66"/>
      <c r="AM186" s="67"/>
      <c r="AN186" s="66"/>
      <c r="AO186" s="67"/>
      <c r="AP186" s="66"/>
      <c r="AQ186" s="67"/>
      <c r="AR186" s="66"/>
      <c r="AS186" s="67"/>
      <c r="AT186" s="66"/>
      <c r="AU186" s="67"/>
      <c r="AV186" s="66"/>
      <c r="AW186" s="67"/>
      <c r="AX186" s="66"/>
      <c r="AY186" s="67"/>
      <c r="AZ186" s="66"/>
      <c r="BA186" s="67"/>
      <c r="BB186" s="66"/>
      <c r="BC186" s="67"/>
      <c r="BD186" s="66"/>
      <c r="BE186" s="67"/>
      <c r="BF186" s="66"/>
      <c r="BG186" s="67"/>
      <c r="BH186" s="66"/>
      <c r="BI186" s="67"/>
      <c r="BJ186" s="66"/>
      <c r="BK186" s="67"/>
      <c r="BL186" s="66"/>
      <c r="BM186" s="67"/>
      <c r="BN186" s="66"/>
      <c r="BO186" s="67"/>
      <c r="BP186" s="66"/>
      <c r="BQ186" s="67"/>
      <c r="BR186" s="66"/>
      <c r="BS186" s="67"/>
      <c r="BT186" s="66"/>
      <c r="BU186" s="67"/>
      <c r="BV186" s="66"/>
      <c r="BW186" s="67"/>
      <c r="BX186" s="66"/>
      <c r="BY186" s="67"/>
      <c r="BZ186" s="66"/>
      <c r="CA186" s="67"/>
      <c r="CB186" s="66"/>
      <c r="CC186" s="67"/>
      <c r="CD186" s="66"/>
      <c r="CE186" s="67"/>
      <c r="CF186" s="66"/>
      <c r="CG186" s="67"/>
      <c r="CH186" s="66"/>
      <c r="CI186" s="67"/>
      <c r="CJ186" s="66"/>
      <c r="CK186" s="67"/>
      <c r="CL186" s="66"/>
      <c r="CM186" s="67"/>
      <c r="CN186" s="66"/>
      <c r="CO186" s="67"/>
      <c r="CP186" s="66"/>
      <c r="CQ186" s="67"/>
      <c r="CR186" s="66"/>
      <c r="CS186" s="67"/>
      <c r="CT186" s="66"/>
      <c r="CU186" s="67"/>
      <c r="CV186" s="66"/>
      <c r="CW186" s="67"/>
      <c r="CX186" s="66"/>
      <c r="CY186" s="67"/>
      <c r="CZ186" s="66"/>
      <c r="DA186" s="67"/>
      <c r="DB186" s="66"/>
      <c r="DC186" s="67"/>
      <c r="DD186" s="66"/>
      <c r="DE186" s="67"/>
      <c r="DF186" s="66"/>
      <c r="DG186" s="67"/>
      <c r="DH186" s="66"/>
      <c r="DI186" s="67"/>
      <c r="DJ186" s="66"/>
      <c r="DK186" s="67"/>
      <c r="DL186" s="66"/>
      <c r="DM186" s="67"/>
      <c r="DN186" s="66"/>
      <c r="DO186" s="67"/>
      <c r="DP186" s="66"/>
      <c r="DQ186" s="67"/>
      <c r="DR186" s="66"/>
      <c r="DS186" s="67"/>
      <c r="DT186" s="66"/>
      <c r="DU186" s="67"/>
      <c r="DV186" s="66"/>
      <c r="DW186" s="67"/>
      <c r="DX186" s="66"/>
      <c r="DY186" s="67"/>
      <c r="DZ186" s="66"/>
      <c r="EA186" s="67"/>
      <c r="EB186" s="66"/>
      <c r="EC186" s="67"/>
      <c r="ED186" s="66"/>
      <c r="EE186" s="67"/>
      <c r="EF186" s="66"/>
      <c r="EG186" s="67"/>
      <c r="EH186" s="66"/>
      <c r="EI186" s="67"/>
    </row>
    <row r="187" spans="5:139" x14ac:dyDescent="0.25">
      <c r="E187" s="28"/>
      <c r="F187" s="27"/>
      <c r="G187" s="27"/>
      <c r="K187" s="38">
        <f t="shared" si="13"/>
        <v>174</v>
      </c>
      <c r="L187" s="5"/>
      <c r="N187" s="5"/>
      <c r="O187" s="4"/>
      <c r="P187" s="5"/>
      <c r="Q187" s="4"/>
      <c r="R187" s="5"/>
      <c r="S187" s="4"/>
      <c r="T187" s="5"/>
      <c r="U187" s="4"/>
      <c r="V187" s="66"/>
      <c r="W187" s="67"/>
      <c r="X187" s="66"/>
      <c r="Y187" s="67"/>
      <c r="Z187" s="66"/>
      <c r="AA187" s="67"/>
      <c r="AB187" s="66"/>
      <c r="AC187" s="67"/>
      <c r="AD187" s="66"/>
      <c r="AE187" s="67"/>
      <c r="AF187" s="66"/>
      <c r="AG187" s="67"/>
      <c r="AH187" s="66"/>
      <c r="AI187" s="67"/>
      <c r="AJ187" s="66"/>
      <c r="AK187" s="67"/>
      <c r="AL187" s="66"/>
      <c r="AM187" s="67"/>
      <c r="AN187" s="66"/>
      <c r="AO187" s="67"/>
      <c r="AP187" s="66"/>
      <c r="AQ187" s="67"/>
      <c r="AR187" s="66"/>
      <c r="AS187" s="67"/>
      <c r="AT187" s="66"/>
      <c r="AU187" s="67"/>
      <c r="AV187" s="66"/>
      <c r="AW187" s="67"/>
      <c r="AX187" s="66"/>
      <c r="AY187" s="67"/>
      <c r="AZ187" s="66"/>
      <c r="BA187" s="67"/>
      <c r="BB187" s="66"/>
      <c r="BC187" s="67"/>
      <c r="BD187" s="66"/>
      <c r="BE187" s="67"/>
      <c r="BF187" s="66"/>
      <c r="BG187" s="67"/>
      <c r="BH187" s="66"/>
      <c r="BI187" s="67"/>
      <c r="BJ187" s="66"/>
      <c r="BK187" s="67"/>
      <c r="BL187" s="66"/>
      <c r="BM187" s="67"/>
      <c r="BN187" s="66"/>
      <c r="BO187" s="67"/>
      <c r="BP187" s="66"/>
      <c r="BQ187" s="67"/>
      <c r="BR187" s="66"/>
      <c r="BS187" s="67"/>
      <c r="BT187" s="66"/>
      <c r="BU187" s="67"/>
      <c r="BV187" s="66"/>
      <c r="BW187" s="67"/>
      <c r="BX187" s="66"/>
      <c r="BY187" s="67"/>
      <c r="BZ187" s="66"/>
      <c r="CA187" s="67"/>
      <c r="CB187" s="66"/>
      <c r="CC187" s="67"/>
      <c r="CD187" s="66"/>
      <c r="CE187" s="67"/>
      <c r="CF187" s="66"/>
      <c r="CG187" s="67"/>
      <c r="CH187" s="66"/>
      <c r="CI187" s="67"/>
      <c r="CJ187" s="66"/>
      <c r="CK187" s="67"/>
      <c r="CL187" s="66"/>
      <c r="CM187" s="67"/>
      <c r="CN187" s="66"/>
      <c r="CO187" s="67"/>
      <c r="CP187" s="66"/>
      <c r="CQ187" s="67"/>
      <c r="CR187" s="66"/>
      <c r="CS187" s="67"/>
      <c r="CT187" s="66"/>
      <c r="CU187" s="67"/>
      <c r="CV187" s="66"/>
      <c r="CW187" s="67"/>
      <c r="CX187" s="66"/>
      <c r="CY187" s="67"/>
      <c r="CZ187" s="66"/>
      <c r="DA187" s="67"/>
      <c r="DB187" s="66"/>
      <c r="DC187" s="67"/>
      <c r="DD187" s="66"/>
      <c r="DE187" s="67"/>
      <c r="DF187" s="66"/>
      <c r="DG187" s="67"/>
      <c r="DH187" s="66"/>
      <c r="DI187" s="67"/>
      <c r="DJ187" s="66"/>
      <c r="DK187" s="67"/>
      <c r="DL187" s="66"/>
      <c r="DM187" s="67"/>
      <c r="DN187" s="66"/>
      <c r="DO187" s="67"/>
      <c r="DP187" s="66"/>
      <c r="DQ187" s="67"/>
      <c r="DR187" s="66"/>
      <c r="DS187" s="67"/>
      <c r="DT187" s="66"/>
      <c r="DU187" s="67"/>
      <c r="DV187" s="66"/>
      <c r="DW187" s="67"/>
      <c r="DX187" s="66"/>
      <c r="DY187" s="67"/>
      <c r="DZ187" s="66"/>
      <c r="EA187" s="67"/>
      <c r="EB187" s="66"/>
      <c r="EC187" s="67"/>
      <c r="ED187" s="66"/>
      <c r="EE187" s="67"/>
      <c r="EF187" s="66"/>
      <c r="EG187" s="67"/>
      <c r="EH187" s="66"/>
      <c r="EI187" s="67"/>
    </row>
    <row r="188" spans="5:139" x14ac:dyDescent="0.25">
      <c r="F188" s="27"/>
      <c r="G188" s="27"/>
      <c r="K188" s="38">
        <f t="shared" si="13"/>
        <v>175</v>
      </c>
      <c r="L188" s="5"/>
      <c r="N188" s="5"/>
      <c r="O188" s="4"/>
      <c r="P188" s="5"/>
      <c r="Q188" s="4"/>
      <c r="R188" s="5"/>
      <c r="S188" s="4"/>
      <c r="T188" s="5"/>
      <c r="U188" s="4"/>
      <c r="V188" s="66"/>
      <c r="W188" s="67"/>
      <c r="X188" s="66"/>
      <c r="Y188" s="67"/>
      <c r="Z188" s="66"/>
      <c r="AA188" s="67"/>
      <c r="AB188" s="66"/>
      <c r="AC188" s="67"/>
      <c r="AD188" s="66"/>
      <c r="AE188" s="67"/>
      <c r="AF188" s="66"/>
      <c r="AG188" s="67"/>
      <c r="AH188" s="66"/>
      <c r="AI188" s="67"/>
      <c r="AJ188" s="66"/>
      <c r="AK188" s="67"/>
      <c r="AL188" s="66"/>
      <c r="AM188" s="67"/>
      <c r="AN188" s="66"/>
      <c r="AO188" s="67"/>
      <c r="AP188" s="66"/>
      <c r="AQ188" s="67"/>
      <c r="AR188" s="66"/>
      <c r="AS188" s="67"/>
      <c r="AT188" s="66"/>
      <c r="AU188" s="67"/>
      <c r="AV188" s="66"/>
      <c r="AW188" s="67"/>
      <c r="AX188" s="66"/>
      <c r="AY188" s="67"/>
      <c r="AZ188" s="66"/>
      <c r="BA188" s="67"/>
      <c r="BB188" s="66"/>
      <c r="BC188" s="67"/>
      <c r="BD188" s="66"/>
      <c r="BE188" s="67"/>
      <c r="BF188" s="66"/>
      <c r="BG188" s="67"/>
      <c r="BH188" s="66"/>
      <c r="BI188" s="67"/>
      <c r="BJ188" s="66"/>
      <c r="BK188" s="67"/>
      <c r="BL188" s="66"/>
      <c r="BM188" s="67"/>
      <c r="BN188" s="66"/>
      <c r="BO188" s="67"/>
      <c r="BP188" s="66"/>
      <c r="BQ188" s="67"/>
      <c r="BR188" s="66"/>
      <c r="BS188" s="67"/>
      <c r="BT188" s="66"/>
      <c r="BU188" s="67"/>
      <c r="BV188" s="66"/>
      <c r="BW188" s="67"/>
      <c r="BX188" s="66"/>
      <c r="BY188" s="67"/>
      <c r="BZ188" s="66"/>
      <c r="CA188" s="67"/>
      <c r="CB188" s="66"/>
      <c r="CC188" s="67"/>
      <c r="CD188" s="66"/>
      <c r="CE188" s="67"/>
      <c r="CF188" s="66"/>
      <c r="CG188" s="67"/>
      <c r="CH188" s="66"/>
      <c r="CI188" s="67"/>
      <c r="CJ188" s="66"/>
      <c r="CK188" s="67"/>
      <c r="CL188" s="66"/>
      <c r="CM188" s="67"/>
      <c r="CN188" s="66"/>
      <c r="CO188" s="67"/>
      <c r="CP188" s="66"/>
      <c r="CQ188" s="67"/>
      <c r="CR188" s="66"/>
      <c r="CS188" s="67"/>
      <c r="CT188" s="66"/>
      <c r="CU188" s="67"/>
      <c r="CV188" s="66"/>
      <c r="CW188" s="67"/>
      <c r="CX188" s="66"/>
      <c r="CY188" s="67"/>
      <c r="CZ188" s="66"/>
      <c r="DA188" s="67"/>
      <c r="DB188" s="66"/>
      <c r="DC188" s="67"/>
      <c r="DD188" s="66"/>
      <c r="DE188" s="67"/>
      <c r="DF188" s="66"/>
      <c r="DG188" s="67"/>
      <c r="DH188" s="66"/>
      <c r="DI188" s="67"/>
      <c r="DJ188" s="66"/>
      <c r="DK188" s="67"/>
      <c r="DL188" s="66"/>
      <c r="DM188" s="67"/>
      <c r="DN188" s="66"/>
      <c r="DO188" s="67"/>
      <c r="DP188" s="66"/>
      <c r="DQ188" s="67"/>
      <c r="DR188" s="66"/>
      <c r="DS188" s="67"/>
      <c r="DT188" s="66"/>
      <c r="DU188" s="67"/>
      <c r="DV188" s="66"/>
      <c r="DW188" s="67"/>
      <c r="DX188" s="66"/>
      <c r="DY188" s="67"/>
      <c r="DZ188" s="66"/>
      <c r="EA188" s="67"/>
      <c r="EB188" s="66"/>
      <c r="EC188" s="67"/>
      <c r="ED188" s="66"/>
      <c r="EE188" s="67"/>
      <c r="EF188" s="66"/>
      <c r="EG188" s="67"/>
      <c r="EH188" s="66"/>
      <c r="EI188" s="67"/>
    </row>
    <row r="189" spans="5:139" x14ac:dyDescent="0.25">
      <c r="F189" s="27"/>
      <c r="G189" s="27"/>
      <c r="K189" s="38">
        <f t="shared" si="13"/>
        <v>176</v>
      </c>
      <c r="L189" s="5"/>
      <c r="N189" s="5"/>
      <c r="O189" s="4"/>
      <c r="P189" s="5"/>
      <c r="Q189" s="4"/>
      <c r="R189" s="5"/>
      <c r="S189" s="4"/>
      <c r="T189" s="5"/>
      <c r="U189" s="4"/>
      <c r="V189" s="66"/>
      <c r="W189" s="67"/>
      <c r="X189" s="66"/>
      <c r="Y189" s="67"/>
      <c r="Z189" s="66"/>
      <c r="AA189" s="67"/>
      <c r="AB189" s="66"/>
      <c r="AC189" s="67"/>
      <c r="AD189" s="66"/>
      <c r="AE189" s="67"/>
      <c r="AF189" s="66"/>
      <c r="AG189" s="67"/>
      <c r="AH189" s="66"/>
      <c r="AI189" s="67"/>
      <c r="AJ189" s="66"/>
      <c r="AK189" s="67"/>
      <c r="AL189" s="66"/>
      <c r="AM189" s="67"/>
      <c r="AN189" s="66"/>
      <c r="AO189" s="67"/>
      <c r="AP189" s="66"/>
      <c r="AQ189" s="67"/>
      <c r="AR189" s="66"/>
      <c r="AS189" s="67"/>
      <c r="AT189" s="66"/>
      <c r="AU189" s="67"/>
      <c r="AV189" s="66"/>
      <c r="AW189" s="67"/>
      <c r="AX189" s="66"/>
      <c r="AY189" s="67"/>
      <c r="AZ189" s="66"/>
      <c r="BA189" s="67"/>
      <c r="BB189" s="66"/>
      <c r="BC189" s="67"/>
      <c r="BD189" s="66"/>
      <c r="BE189" s="67"/>
      <c r="BF189" s="66"/>
      <c r="BG189" s="67"/>
      <c r="BH189" s="66"/>
      <c r="BI189" s="67"/>
      <c r="BJ189" s="66"/>
      <c r="BK189" s="67"/>
      <c r="BL189" s="66"/>
      <c r="BM189" s="67"/>
      <c r="BN189" s="66"/>
      <c r="BO189" s="67"/>
      <c r="BP189" s="66"/>
      <c r="BQ189" s="67"/>
      <c r="BR189" s="66"/>
      <c r="BS189" s="67"/>
      <c r="BT189" s="66"/>
      <c r="BU189" s="67"/>
      <c r="BV189" s="66"/>
      <c r="BW189" s="67"/>
      <c r="BX189" s="66"/>
      <c r="BY189" s="67"/>
      <c r="BZ189" s="66"/>
      <c r="CA189" s="67"/>
      <c r="CB189" s="66"/>
      <c r="CC189" s="67"/>
      <c r="CD189" s="66"/>
      <c r="CE189" s="67"/>
      <c r="CF189" s="66"/>
      <c r="CG189" s="67"/>
      <c r="CH189" s="66"/>
      <c r="CI189" s="67"/>
      <c r="CJ189" s="66"/>
      <c r="CK189" s="67"/>
      <c r="CL189" s="66"/>
      <c r="CM189" s="67"/>
      <c r="CN189" s="66"/>
      <c r="CO189" s="67"/>
      <c r="CP189" s="66"/>
      <c r="CQ189" s="67"/>
      <c r="CR189" s="66"/>
      <c r="CS189" s="67"/>
      <c r="CT189" s="66"/>
      <c r="CU189" s="67"/>
      <c r="CV189" s="66"/>
      <c r="CW189" s="67"/>
      <c r="CX189" s="66"/>
      <c r="CY189" s="67"/>
      <c r="CZ189" s="66"/>
      <c r="DA189" s="67"/>
      <c r="DB189" s="66"/>
      <c r="DC189" s="67"/>
      <c r="DD189" s="66"/>
      <c r="DE189" s="67"/>
      <c r="DF189" s="66"/>
      <c r="DG189" s="67"/>
      <c r="DH189" s="66"/>
      <c r="DI189" s="67"/>
      <c r="DJ189" s="66"/>
      <c r="DK189" s="67"/>
      <c r="DL189" s="66"/>
      <c r="DM189" s="67"/>
      <c r="DN189" s="66"/>
      <c r="DO189" s="67"/>
      <c r="DP189" s="66"/>
      <c r="DQ189" s="67"/>
      <c r="DR189" s="66"/>
      <c r="DS189" s="67"/>
      <c r="DT189" s="66"/>
      <c r="DU189" s="67"/>
      <c r="DV189" s="66"/>
      <c r="DW189" s="67"/>
      <c r="DX189" s="66"/>
      <c r="DY189" s="67"/>
      <c r="DZ189" s="66"/>
      <c r="EA189" s="67"/>
      <c r="EB189" s="66"/>
      <c r="EC189" s="67"/>
      <c r="ED189" s="66"/>
      <c r="EE189" s="67"/>
      <c r="EF189" s="66"/>
      <c r="EG189" s="67"/>
      <c r="EH189" s="66"/>
      <c r="EI189" s="67"/>
    </row>
    <row r="190" spans="5:139" x14ac:dyDescent="0.25">
      <c r="F190" s="27"/>
      <c r="G190" s="27"/>
      <c r="K190" s="38">
        <f t="shared" si="13"/>
        <v>177</v>
      </c>
      <c r="L190" s="5"/>
      <c r="N190" s="5"/>
      <c r="O190" s="4"/>
      <c r="P190" s="5"/>
      <c r="Q190" s="4"/>
      <c r="R190" s="5"/>
      <c r="S190" s="4"/>
      <c r="T190" s="5"/>
      <c r="U190" s="4"/>
      <c r="V190" s="66"/>
      <c r="W190" s="67"/>
      <c r="X190" s="66"/>
      <c r="Y190" s="67"/>
      <c r="Z190" s="66"/>
      <c r="AA190" s="67"/>
      <c r="AB190" s="66"/>
      <c r="AC190" s="67"/>
      <c r="AD190" s="66"/>
      <c r="AE190" s="67"/>
      <c r="AF190" s="66"/>
      <c r="AG190" s="67"/>
      <c r="AH190" s="66"/>
      <c r="AI190" s="67"/>
      <c r="AJ190" s="66"/>
      <c r="AK190" s="67"/>
      <c r="AL190" s="66"/>
      <c r="AM190" s="67"/>
      <c r="AN190" s="66"/>
      <c r="AO190" s="67"/>
      <c r="AP190" s="66"/>
      <c r="AQ190" s="67"/>
      <c r="AR190" s="66"/>
      <c r="AS190" s="67"/>
      <c r="AT190" s="66"/>
      <c r="AU190" s="67"/>
      <c r="AV190" s="66"/>
      <c r="AW190" s="67"/>
      <c r="AX190" s="66"/>
      <c r="AY190" s="67"/>
      <c r="AZ190" s="66"/>
      <c r="BA190" s="67"/>
      <c r="BB190" s="66"/>
      <c r="BC190" s="67"/>
      <c r="BD190" s="66"/>
      <c r="BE190" s="67"/>
      <c r="BF190" s="66"/>
      <c r="BG190" s="67"/>
      <c r="BH190" s="66"/>
      <c r="BI190" s="67"/>
      <c r="BJ190" s="66"/>
      <c r="BK190" s="67"/>
      <c r="BL190" s="66"/>
      <c r="BM190" s="67"/>
      <c r="BN190" s="66"/>
      <c r="BO190" s="67"/>
      <c r="BP190" s="66"/>
      <c r="BQ190" s="67"/>
      <c r="BR190" s="66"/>
      <c r="BS190" s="67"/>
      <c r="BT190" s="66"/>
      <c r="BU190" s="67"/>
      <c r="BV190" s="66"/>
      <c r="BW190" s="67"/>
      <c r="BX190" s="66"/>
      <c r="BY190" s="67"/>
      <c r="BZ190" s="66"/>
      <c r="CA190" s="67"/>
      <c r="CB190" s="66"/>
      <c r="CC190" s="67"/>
      <c r="CD190" s="66"/>
      <c r="CE190" s="67"/>
      <c r="CF190" s="66"/>
      <c r="CG190" s="67"/>
      <c r="CH190" s="66"/>
      <c r="CI190" s="67"/>
      <c r="CJ190" s="66"/>
      <c r="CK190" s="67"/>
      <c r="CL190" s="66"/>
      <c r="CM190" s="67"/>
      <c r="CN190" s="66"/>
      <c r="CO190" s="67"/>
      <c r="CP190" s="66"/>
      <c r="CQ190" s="67"/>
      <c r="CR190" s="66"/>
      <c r="CS190" s="67"/>
      <c r="CT190" s="66"/>
      <c r="CU190" s="67"/>
      <c r="CV190" s="66"/>
      <c r="CW190" s="67"/>
      <c r="CX190" s="66"/>
      <c r="CY190" s="67"/>
      <c r="CZ190" s="66"/>
      <c r="DA190" s="67"/>
      <c r="DB190" s="66"/>
      <c r="DC190" s="67"/>
      <c r="DD190" s="66"/>
      <c r="DE190" s="67"/>
      <c r="DF190" s="66"/>
      <c r="DG190" s="67"/>
      <c r="DH190" s="66"/>
      <c r="DI190" s="67"/>
      <c r="DJ190" s="66"/>
      <c r="DK190" s="67"/>
      <c r="DL190" s="66"/>
      <c r="DM190" s="67"/>
      <c r="DN190" s="66"/>
      <c r="DO190" s="67"/>
      <c r="DP190" s="66"/>
      <c r="DQ190" s="67"/>
      <c r="DR190" s="66"/>
      <c r="DS190" s="67"/>
      <c r="DT190" s="66"/>
      <c r="DU190" s="67"/>
      <c r="DV190" s="66"/>
      <c r="DW190" s="67"/>
      <c r="DX190" s="66"/>
      <c r="DY190" s="67"/>
      <c r="DZ190" s="66"/>
      <c r="EA190" s="67"/>
      <c r="EB190" s="66"/>
      <c r="EC190" s="67"/>
      <c r="ED190" s="66"/>
      <c r="EE190" s="67"/>
      <c r="EF190" s="66"/>
      <c r="EG190" s="67"/>
      <c r="EH190" s="66"/>
      <c r="EI190" s="67"/>
    </row>
    <row r="191" spans="5:139" x14ac:dyDescent="0.25">
      <c r="F191" s="27"/>
      <c r="G191" s="27"/>
      <c r="K191" s="38">
        <f t="shared" si="13"/>
        <v>178</v>
      </c>
      <c r="L191" s="5"/>
      <c r="N191" s="5"/>
      <c r="O191" s="4"/>
      <c r="P191" s="5"/>
      <c r="Q191" s="4"/>
      <c r="R191" s="5"/>
      <c r="S191" s="4"/>
      <c r="T191" s="5"/>
      <c r="U191" s="4"/>
      <c r="V191" s="66"/>
      <c r="W191" s="67"/>
      <c r="X191" s="66"/>
      <c r="Y191" s="67"/>
      <c r="Z191" s="66"/>
      <c r="AA191" s="67"/>
      <c r="AB191" s="66"/>
      <c r="AC191" s="67"/>
      <c r="AD191" s="66"/>
      <c r="AE191" s="67"/>
      <c r="AF191" s="66"/>
      <c r="AG191" s="67"/>
      <c r="AH191" s="66"/>
      <c r="AI191" s="67"/>
      <c r="AJ191" s="66"/>
      <c r="AK191" s="67"/>
      <c r="AL191" s="66"/>
      <c r="AM191" s="67"/>
      <c r="AN191" s="66"/>
      <c r="AO191" s="67"/>
      <c r="AP191" s="66"/>
      <c r="AQ191" s="67"/>
      <c r="AR191" s="66"/>
      <c r="AS191" s="67"/>
      <c r="AT191" s="66"/>
      <c r="AU191" s="67"/>
      <c r="AV191" s="66"/>
      <c r="AW191" s="67"/>
      <c r="AX191" s="66"/>
      <c r="AY191" s="67"/>
      <c r="AZ191" s="66"/>
      <c r="BA191" s="67"/>
      <c r="BB191" s="66"/>
      <c r="BC191" s="67"/>
      <c r="BD191" s="66"/>
      <c r="BE191" s="67"/>
      <c r="BF191" s="66"/>
      <c r="BG191" s="67"/>
      <c r="BH191" s="66"/>
      <c r="BI191" s="67"/>
      <c r="BJ191" s="66"/>
      <c r="BK191" s="67"/>
      <c r="BL191" s="66"/>
      <c r="BM191" s="67"/>
      <c r="BN191" s="66"/>
      <c r="BO191" s="67"/>
      <c r="BP191" s="66"/>
      <c r="BQ191" s="67"/>
      <c r="BR191" s="66"/>
      <c r="BS191" s="67"/>
      <c r="BT191" s="66"/>
      <c r="BU191" s="67"/>
      <c r="BV191" s="66"/>
      <c r="BW191" s="67"/>
      <c r="BX191" s="66"/>
      <c r="BY191" s="67"/>
      <c r="BZ191" s="66"/>
      <c r="CA191" s="67"/>
      <c r="CB191" s="66"/>
      <c r="CC191" s="67"/>
      <c r="CD191" s="66"/>
      <c r="CE191" s="67"/>
      <c r="CF191" s="66"/>
      <c r="CG191" s="67"/>
      <c r="CH191" s="66"/>
      <c r="CI191" s="67"/>
      <c r="CJ191" s="66"/>
      <c r="CK191" s="67"/>
      <c r="CL191" s="66"/>
      <c r="CM191" s="67"/>
      <c r="CN191" s="66"/>
      <c r="CO191" s="67"/>
      <c r="CP191" s="66"/>
      <c r="CQ191" s="67"/>
      <c r="CR191" s="66"/>
      <c r="CS191" s="67"/>
      <c r="CT191" s="66"/>
      <c r="CU191" s="67"/>
      <c r="CV191" s="66"/>
      <c r="CW191" s="67"/>
      <c r="CX191" s="66"/>
      <c r="CY191" s="67"/>
      <c r="CZ191" s="66"/>
      <c r="DA191" s="67"/>
      <c r="DB191" s="66"/>
      <c r="DC191" s="67"/>
      <c r="DD191" s="66"/>
      <c r="DE191" s="67"/>
      <c r="DF191" s="66"/>
      <c r="DG191" s="67"/>
      <c r="DH191" s="66"/>
      <c r="DI191" s="67"/>
      <c r="DJ191" s="66"/>
      <c r="DK191" s="67"/>
      <c r="DL191" s="66"/>
      <c r="DM191" s="67"/>
      <c r="DN191" s="66"/>
      <c r="DO191" s="67"/>
      <c r="DP191" s="66"/>
      <c r="DQ191" s="67"/>
      <c r="DR191" s="66"/>
      <c r="DS191" s="67"/>
      <c r="DT191" s="66"/>
      <c r="DU191" s="67"/>
      <c r="DV191" s="66"/>
      <c r="DW191" s="67"/>
      <c r="DX191" s="66"/>
      <c r="DY191" s="67"/>
      <c r="DZ191" s="66"/>
      <c r="EA191" s="67"/>
      <c r="EB191" s="66"/>
      <c r="EC191" s="67"/>
      <c r="ED191" s="66"/>
      <c r="EE191" s="67"/>
      <c r="EF191" s="66"/>
      <c r="EG191" s="67"/>
      <c r="EH191" s="66"/>
      <c r="EI191" s="67"/>
    </row>
    <row r="192" spans="5:139" x14ac:dyDescent="0.25">
      <c r="F192" s="27"/>
      <c r="G192" s="27"/>
      <c r="K192" s="38">
        <f t="shared" si="13"/>
        <v>179</v>
      </c>
      <c r="L192" s="5"/>
      <c r="N192" s="5"/>
      <c r="O192" s="4"/>
      <c r="P192" s="5"/>
      <c r="Q192" s="4"/>
      <c r="R192" s="5"/>
      <c r="S192" s="4"/>
      <c r="T192" s="5"/>
      <c r="U192" s="4"/>
      <c r="V192" s="66"/>
      <c r="W192" s="67"/>
      <c r="X192" s="66"/>
      <c r="Y192" s="67"/>
      <c r="Z192" s="66"/>
      <c r="AA192" s="67"/>
      <c r="AB192" s="66"/>
      <c r="AC192" s="67"/>
      <c r="AD192" s="66"/>
      <c r="AE192" s="67"/>
      <c r="AF192" s="66"/>
      <c r="AG192" s="67"/>
      <c r="AH192" s="66"/>
      <c r="AI192" s="67"/>
      <c r="AJ192" s="66"/>
      <c r="AK192" s="67"/>
      <c r="AL192" s="66"/>
      <c r="AM192" s="67"/>
      <c r="AN192" s="66"/>
      <c r="AO192" s="67"/>
      <c r="AP192" s="66"/>
      <c r="AQ192" s="67"/>
      <c r="AR192" s="66"/>
      <c r="AS192" s="67"/>
      <c r="AT192" s="66"/>
      <c r="AU192" s="67"/>
      <c r="AV192" s="66"/>
      <c r="AW192" s="67"/>
      <c r="AX192" s="66"/>
      <c r="AY192" s="67"/>
      <c r="AZ192" s="66"/>
      <c r="BA192" s="67"/>
      <c r="BB192" s="66"/>
      <c r="BC192" s="67"/>
      <c r="BD192" s="66"/>
      <c r="BE192" s="67"/>
      <c r="BF192" s="66"/>
      <c r="BG192" s="67"/>
      <c r="BH192" s="66"/>
      <c r="BI192" s="67"/>
      <c r="BJ192" s="66"/>
      <c r="BK192" s="67"/>
      <c r="BL192" s="66"/>
      <c r="BM192" s="67"/>
      <c r="BN192" s="66"/>
      <c r="BO192" s="67"/>
      <c r="BP192" s="66"/>
      <c r="BQ192" s="67"/>
      <c r="BR192" s="66"/>
      <c r="BS192" s="67"/>
      <c r="BT192" s="66"/>
      <c r="BU192" s="67"/>
      <c r="BV192" s="66"/>
      <c r="BW192" s="67"/>
      <c r="BX192" s="66"/>
      <c r="BY192" s="67"/>
      <c r="BZ192" s="66"/>
      <c r="CA192" s="67"/>
      <c r="CB192" s="66"/>
      <c r="CC192" s="67"/>
      <c r="CD192" s="66"/>
      <c r="CE192" s="67"/>
      <c r="CF192" s="66"/>
      <c r="CG192" s="67"/>
      <c r="CH192" s="66"/>
      <c r="CI192" s="67"/>
      <c r="CJ192" s="66"/>
      <c r="CK192" s="67"/>
      <c r="CL192" s="66"/>
      <c r="CM192" s="67"/>
      <c r="CN192" s="66"/>
      <c r="CO192" s="67"/>
      <c r="CP192" s="66"/>
      <c r="CQ192" s="67"/>
      <c r="CR192" s="66"/>
      <c r="CS192" s="67"/>
      <c r="CT192" s="66"/>
      <c r="CU192" s="67"/>
      <c r="CV192" s="66"/>
      <c r="CW192" s="67"/>
      <c r="CX192" s="66"/>
      <c r="CY192" s="67"/>
      <c r="CZ192" s="66"/>
      <c r="DA192" s="67"/>
      <c r="DB192" s="66"/>
      <c r="DC192" s="67"/>
      <c r="DD192" s="66"/>
      <c r="DE192" s="67"/>
      <c r="DF192" s="66"/>
      <c r="DG192" s="67"/>
      <c r="DH192" s="66"/>
      <c r="DI192" s="67"/>
      <c r="DJ192" s="66"/>
      <c r="DK192" s="67"/>
      <c r="DL192" s="66"/>
      <c r="DM192" s="67"/>
      <c r="DN192" s="66"/>
      <c r="DO192" s="67"/>
      <c r="DP192" s="66"/>
      <c r="DQ192" s="67"/>
      <c r="DR192" s="66"/>
      <c r="DS192" s="67"/>
      <c r="DT192" s="66"/>
      <c r="DU192" s="67"/>
      <c r="DV192" s="66"/>
      <c r="DW192" s="67"/>
      <c r="DX192" s="66"/>
      <c r="DY192" s="67"/>
      <c r="DZ192" s="66"/>
      <c r="EA192" s="67"/>
      <c r="EB192" s="66"/>
      <c r="EC192" s="67"/>
      <c r="ED192" s="66"/>
      <c r="EE192" s="67"/>
      <c r="EF192" s="66"/>
      <c r="EG192" s="67"/>
      <c r="EH192" s="66"/>
      <c r="EI192" s="67"/>
    </row>
    <row r="193" spans="6:139" x14ac:dyDescent="0.25">
      <c r="F193" s="27"/>
      <c r="G193" s="27"/>
      <c r="K193" s="38">
        <f t="shared" si="13"/>
        <v>180</v>
      </c>
      <c r="L193" s="5"/>
      <c r="N193" s="5"/>
      <c r="O193" s="4"/>
      <c r="P193" s="5"/>
      <c r="Q193" s="4"/>
      <c r="R193" s="5"/>
      <c r="S193" s="4"/>
      <c r="T193" s="5"/>
      <c r="U193" s="4"/>
      <c r="V193" s="66"/>
      <c r="W193" s="67"/>
      <c r="X193" s="66"/>
      <c r="Y193" s="67"/>
      <c r="Z193" s="66"/>
      <c r="AA193" s="67"/>
      <c r="AB193" s="66"/>
      <c r="AC193" s="67"/>
      <c r="AD193" s="66"/>
      <c r="AE193" s="67"/>
      <c r="AF193" s="66"/>
      <c r="AG193" s="67"/>
      <c r="AH193" s="66"/>
      <c r="AI193" s="67"/>
      <c r="AJ193" s="66"/>
      <c r="AK193" s="67"/>
      <c r="AL193" s="66"/>
      <c r="AM193" s="67"/>
      <c r="AN193" s="66"/>
      <c r="AO193" s="67"/>
      <c r="AP193" s="66"/>
      <c r="AQ193" s="67"/>
      <c r="AR193" s="66"/>
      <c r="AS193" s="67"/>
      <c r="AT193" s="66"/>
      <c r="AU193" s="67"/>
      <c r="AV193" s="66"/>
      <c r="AW193" s="67"/>
      <c r="AX193" s="66"/>
      <c r="AY193" s="67"/>
      <c r="AZ193" s="66"/>
      <c r="BA193" s="67"/>
      <c r="BB193" s="66"/>
      <c r="BC193" s="67"/>
      <c r="BD193" s="66"/>
      <c r="BE193" s="67"/>
      <c r="BF193" s="66"/>
      <c r="BG193" s="67"/>
      <c r="BH193" s="66"/>
      <c r="BI193" s="67"/>
      <c r="BJ193" s="66"/>
      <c r="BK193" s="67"/>
      <c r="BL193" s="66"/>
      <c r="BM193" s="67"/>
      <c r="BN193" s="66"/>
      <c r="BO193" s="67"/>
      <c r="BP193" s="66"/>
      <c r="BQ193" s="67"/>
      <c r="BR193" s="66"/>
      <c r="BS193" s="67"/>
      <c r="BT193" s="66"/>
      <c r="BU193" s="67"/>
      <c r="BV193" s="66"/>
      <c r="BW193" s="67"/>
      <c r="BX193" s="66"/>
      <c r="BY193" s="67"/>
      <c r="BZ193" s="66"/>
      <c r="CA193" s="67"/>
      <c r="CB193" s="66"/>
      <c r="CC193" s="67"/>
      <c r="CD193" s="66"/>
      <c r="CE193" s="67"/>
      <c r="CF193" s="66"/>
      <c r="CG193" s="67"/>
      <c r="CH193" s="66"/>
      <c r="CI193" s="67"/>
      <c r="CJ193" s="66"/>
      <c r="CK193" s="67"/>
      <c r="CL193" s="66"/>
      <c r="CM193" s="67"/>
      <c r="CN193" s="66"/>
      <c r="CO193" s="67"/>
      <c r="CP193" s="66"/>
      <c r="CQ193" s="67"/>
      <c r="CR193" s="66"/>
      <c r="CS193" s="67"/>
      <c r="CT193" s="66"/>
      <c r="CU193" s="67"/>
      <c r="CV193" s="66"/>
      <c r="CW193" s="67"/>
      <c r="CX193" s="66"/>
      <c r="CY193" s="67"/>
      <c r="CZ193" s="66"/>
      <c r="DA193" s="67"/>
      <c r="DB193" s="66"/>
      <c r="DC193" s="67"/>
      <c r="DD193" s="66"/>
      <c r="DE193" s="67"/>
      <c r="DF193" s="66"/>
      <c r="DG193" s="67"/>
      <c r="DH193" s="66"/>
      <c r="DI193" s="67"/>
      <c r="DJ193" s="66"/>
      <c r="DK193" s="67"/>
      <c r="DL193" s="66"/>
      <c r="DM193" s="67"/>
      <c r="DN193" s="66"/>
      <c r="DO193" s="67"/>
      <c r="DP193" s="66"/>
      <c r="DQ193" s="67"/>
      <c r="DR193" s="66"/>
      <c r="DS193" s="67"/>
      <c r="DT193" s="66"/>
      <c r="DU193" s="67"/>
      <c r="DV193" s="66"/>
      <c r="DW193" s="67"/>
      <c r="DX193" s="66"/>
      <c r="DY193" s="67"/>
      <c r="DZ193" s="66"/>
      <c r="EA193" s="67"/>
      <c r="EB193" s="66"/>
      <c r="EC193" s="67"/>
      <c r="ED193" s="66"/>
      <c r="EE193" s="67"/>
      <c r="EF193" s="66"/>
      <c r="EG193" s="67"/>
      <c r="EH193" s="66"/>
      <c r="EI193" s="67"/>
    </row>
    <row r="194" spans="6:139" x14ac:dyDescent="0.25">
      <c r="F194" s="27"/>
      <c r="G194" s="27"/>
      <c r="K194" s="38">
        <f t="shared" si="13"/>
        <v>181</v>
      </c>
      <c r="L194" s="5"/>
      <c r="N194" s="5"/>
      <c r="O194" s="4"/>
      <c r="P194" s="5"/>
      <c r="Q194" s="4"/>
      <c r="R194" s="5"/>
      <c r="S194" s="4"/>
      <c r="T194" s="5"/>
      <c r="U194" s="4"/>
      <c r="V194" s="66"/>
      <c r="W194" s="67"/>
      <c r="X194" s="66"/>
      <c r="Y194" s="67"/>
      <c r="Z194" s="66"/>
      <c r="AA194" s="67"/>
      <c r="AB194" s="66"/>
      <c r="AC194" s="67"/>
      <c r="AD194" s="66"/>
      <c r="AE194" s="67"/>
      <c r="AF194" s="66"/>
      <c r="AG194" s="67"/>
      <c r="AH194" s="66"/>
      <c r="AI194" s="67"/>
      <c r="AJ194" s="66"/>
      <c r="AK194" s="67"/>
      <c r="AL194" s="66"/>
      <c r="AM194" s="67"/>
      <c r="AN194" s="66"/>
      <c r="AO194" s="67"/>
      <c r="AP194" s="66"/>
      <c r="AQ194" s="67"/>
      <c r="AR194" s="66"/>
      <c r="AS194" s="67"/>
      <c r="AT194" s="66"/>
      <c r="AU194" s="67"/>
      <c r="AV194" s="66"/>
      <c r="AW194" s="67"/>
      <c r="AX194" s="66"/>
      <c r="AY194" s="67"/>
      <c r="AZ194" s="66"/>
      <c r="BA194" s="67"/>
      <c r="BB194" s="66"/>
      <c r="BC194" s="67"/>
      <c r="BD194" s="66"/>
      <c r="BE194" s="67"/>
      <c r="BF194" s="66"/>
      <c r="BG194" s="67"/>
      <c r="BH194" s="66"/>
      <c r="BI194" s="67"/>
      <c r="BJ194" s="66"/>
      <c r="BK194" s="67"/>
      <c r="BL194" s="66"/>
      <c r="BM194" s="67"/>
      <c r="BN194" s="66"/>
      <c r="BO194" s="67"/>
      <c r="BP194" s="66"/>
      <c r="BQ194" s="67"/>
      <c r="BR194" s="66"/>
      <c r="BS194" s="67"/>
      <c r="BT194" s="66"/>
      <c r="BU194" s="67"/>
      <c r="BV194" s="66"/>
      <c r="BW194" s="67"/>
      <c r="BX194" s="66"/>
      <c r="BY194" s="67"/>
      <c r="BZ194" s="66"/>
      <c r="CA194" s="67"/>
      <c r="CB194" s="66"/>
      <c r="CC194" s="67"/>
      <c r="CD194" s="66"/>
      <c r="CE194" s="67"/>
      <c r="CF194" s="66"/>
      <c r="CG194" s="67"/>
      <c r="CH194" s="66"/>
      <c r="CI194" s="67"/>
      <c r="CJ194" s="66"/>
      <c r="CK194" s="67"/>
      <c r="CL194" s="66"/>
      <c r="CM194" s="67"/>
      <c r="CN194" s="66"/>
      <c r="CO194" s="67"/>
      <c r="CP194" s="66"/>
      <c r="CQ194" s="67"/>
      <c r="CR194" s="66"/>
      <c r="CS194" s="67"/>
      <c r="CT194" s="66"/>
      <c r="CU194" s="67"/>
      <c r="CV194" s="66"/>
      <c r="CW194" s="67"/>
      <c r="CX194" s="66"/>
      <c r="CY194" s="67"/>
      <c r="CZ194" s="66"/>
      <c r="DA194" s="67"/>
      <c r="DB194" s="66"/>
      <c r="DC194" s="67"/>
      <c r="DD194" s="66"/>
      <c r="DE194" s="67"/>
      <c r="DF194" s="66"/>
      <c r="DG194" s="67"/>
      <c r="DH194" s="66"/>
      <c r="DI194" s="67"/>
      <c r="DJ194" s="66"/>
      <c r="DK194" s="67"/>
      <c r="DL194" s="66"/>
      <c r="DM194" s="67"/>
      <c r="DN194" s="66"/>
      <c r="DO194" s="67"/>
      <c r="DP194" s="66"/>
      <c r="DQ194" s="67"/>
      <c r="DR194" s="66"/>
      <c r="DS194" s="67"/>
      <c r="DT194" s="66"/>
      <c r="DU194" s="67"/>
      <c r="DV194" s="66"/>
      <c r="DW194" s="67"/>
      <c r="DX194" s="66"/>
      <c r="DY194" s="67"/>
      <c r="DZ194" s="66"/>
      <c r="EA194" s="67"/>
      <c r="EB194" s="66"/>
      <c r="EC194" s="67"/>
      <c r="ED194" s="66"/>
      <c r="EE194" s="67"/>
      <c r="EF194" s="66"/>
      <c r="EG194" s="67"/>
      <c r="EH194" s="66"/>
      <c r="EI194" s="67"/>
    </row>
    <row r="195" spans="6:139" x14ac:dyDescent="0.25">
      <c r="F195" s="27"/>
      <c r="G195" s="27"/>
      <c r="K195" s="38">
        <f t="shared" si="13"/>
        <v>182</v>
      </c>
      <c r="L195" s="5"/>
      <c r="N195" s="5"/>
      <c r="O195" s="4"/>
      <c r="P195" s="5"/>
      <c r="Q195" s="4"/>
      <c r="R195" s="5"/>
      <c r="S195" s="4"/>
      <c r="T195" s="5"/>
      <c r="U195" s="4"/>
      <c r="V195" s="66"/>
      <c r="W195" s="67"/>
      <c r="X195" s="66"/>
      <c r="Y195" s="67"/>
      <c r="Z195" s="66"/>
      <c r="AA195" s="67"/>
      <c r="AB195" s="66"/>
      <c r="AC195" s="67"/>
      <c r="AD195" s="66"/>
      <c r="AE195" s="67"/>
      <c r="AF195" s="66"/>
      <c r="AG195" s="67"/>
      <c r="AH195" s="66"/>
      <c r="AI195" s="67"/>
      <c r="AJ195" s="66"/>
      <c r="AK195" s="67"/>
      <c r="AL195" s="66"/>
      <c r="AM195" s="67"/>
      <c r="AN195" s="66"/>
      <c r="AO195" s="67"/>
      <c r="AP195" s="66"/>
      <c r="AQ195" s="67"/>
      <c r="AR195" s="66"/>
      <c r="AS195" s="67"/>
      <c r="AT195" s="66"/>
      <c r="AU195" s="67"/>
      <c r="AV195" s="66"/>
      <c r="AW195" s="67"/>
      <c r="AX195" s="66"/>
      <c r="AY195" s="67"/>
      <c r="AZ195" s="66"/>
      <c r="BA195" s="67"/>
      <c r="BB195" s="66"/>
      <c r="BC195" s="67"/>
      <c r="BD195" s="66"/>
      <c r="BE195" s="67"/>
      <c r="BF195" s="66"/>
      <c r="BG195" s="67"/>
      <c r="BH195" s="66"/>
      <c r="BI195" s="67"/>
      <c r="BJ195" s="66"/>
      <c r="BK195" s="67"/>
      <c r="BL195" s="66"/>
      <c r="BM195" s="67"/>
      <c r="BN195" s="66"/>
      <c r="BO195" s="67"/>
      <c r="BP195" s="66"/>
      <c r="BQ195" s="67"/>
      <c r="BR195" s="66"/>
      <c r="BS195" s="67"/>
      <c r="BT195" s="66"/>
      <c r="BU195" s="67"/>
      <c r="BV195" s="66"/>
      <c r="BW195" s="67"/>
      <c r="BX195" s="66"/>
      <c r="BY195" s="67"/>
      <c r="BZ195" s="66"/>
      <c r="CA195" s="67"/>
      <c r="CB195" s="66"/>
      <c r="CC195" s="67"/>
      <c r="CD195" s="66"/>
      <c r="CE195" s="67"/>
      <c r="CF195" s="66"/>
      <c r="CG195" s="67"/>
      <c r="CH195" s="66"/>
      <c r="CI195" s="67"/>
      <c r="CJ195" s="66"/>
      <c r="CK195" s="67"/>
      <c r="CL195" s="66"/>
      <c r="CM195" s="67"/>
      <c r="CN195" s="66"/>
      <c r="CO195" s="67"/>
      <c r="CP195" s="66"/>
      <c r="CQ195" s="67"/>
      <c r="CR195" s="66"/>
      <c r="CS195" s="67"/>
      <c r="CT195" s="66"/>
      <c r="CU195" s="67"/>
      <c r="CV195" s="66"/>
      <c r="CW195" s="67"/>
      <c r="CX195" s="66"/>
      <c r="CY195" s="67"/>
      <c r="CZ195" s="66"/>
      <c r="DA195" s="67"/>
      <c r="DB195" s="66"/>
      <c r="DC195" s="67"/>
      <c r="DD195" s="66"/>
      <c r="DE195" s="67"/>
      <c r="DF195" s="66"/>
      <c r="DG195" s="67"/>
      <c r="DH195" s="66"/>
      <c r="DI195" s="67"/>
      <c r="DJ195" s="66"/>
      <c r="DK195" s="67"/>
      <c r="DL195" s="66"/>
      <c r="DM195" s="67"/>
      <c r="DN195" s="66"/>
      <c r="DO195" s="67"/>
      <c r="DP195" s="66"/>
      <c r="DQ195" s="67"/>
      <c r="DR195" s="66"/>
      <c r="DS195" s="67"/>
      <c r="DT195" s="66"/>
      <c r="DU195" s="67"/>
      <c r="DV195" s="66"/>
      <c r="DW195" s="67"/>
      <c r="DX195" s="66"/>
      <c r="DY195" s="67"/>
      <c r="DZ195" s="66"/>
      <c r="EA195" s="67"/>
      <c r="EB195" s="66"/>
      <c r="EC195" s="67"/>
      <c r="ED195" s="66"/>
      <c r="EE195" s="67"/>
      <c r="EF195" s="66"/>
      <c r="EG195" s="67"/>
      <c r="EH195" s="66"/>
      <c r="EI195" s="67"/>
    </row>
    <row r="196" spans="6:139" x14ac:dyDescent="0.25">
      <c r="F196" s="27"/>
      <c r="G196" s="27"/>
      <c r="K196" s="38">
        <f t="shared" si="13"/>
        <v>183</v>
      </c>
      <c r="L196" s="5"/>
      <c r="N196" s="5"/>
      <c r="O196" s="4"/>
      <c r="P196" s="5"/>
      <c r="Q196" s="4"/>
      <c r="R196" s="5"/>
      <c r="S196" s="4"/>
      <c r="T196" s="5"/>
      <c r="U196" s="4"/>
      <c r="V196" s="66"/>
      <c r="W196" s="67"/>
      <c r="X196" s="66"/>
      <c r="Y196" s="67"/>
      <c r="Z196" s="66"/>
      <c r="AA196" s="67"/>
      <c r="AB196" s="66"/>
      <c r="AC196" s="67"/>
      <c r="AD196" s="66"/>
      <c r="AE196" s="67"/>
      <c r="AF196" s="66"/>
      <c r="AG196" s="67"/>
      <c r="AH196" s="66"/>
      <c r="AI196" s="67"/>
      <c r="AJ196" s="66"/>
      <c r="AK196" s="67"/>
      <c r="AL196" s="66"/>
      <c r="AM196" s="67"/>
      <c r="AN196" s="66"/>
      <c r="AO196" s="67"/>
      <c r="AP196" s="66"/>
      <c r="AQ196" s="67"/>
      <c r="AR196" s="66"/>
      <c r="AS196" s="67"/>
      <c r="AT196" s="66"/>
      <c r="AU196" s="67"/>
      <c r="AV196" s="66"/>
      <c r="AW196" s="67"/>
      <c r="AX196" s="66"/>
      <c r="AY196" s="67"/>
      <c r="AZ196" s="66"/>
      <c r="BA196" s="67"/>
      <c r="BB196" s="66"/>
      <c r="BC196" s="67"/>
      <c r="BD196" s="66"/>
      <c r="BE196" s="67"/>
      <c r="BF196" s="66"/>
      <c r="BG196" s="67"/>
      <c r="BH196" s="66"/>
      <c r="BI196" s="67"/>
      <c r="BJ196" s="66"/>
      <c r="BK196" s="67"/>
      <c r="BL196" s="66"/>
      <c r="BM196" s="67"/>
      <c r="BN196" s="66"/>
      <c r="BO196" s="67"/>
      <c r="BP196" s="66"/>
      <c r="BQ196" s="67"/>
      <c r="BR196" s="66"/>
      <c r="BS196" s="67"/>
      <c r="BT196" s="66"/>
      <c r="BU196" s="67"/>
      <c r="BV196" s="66"/>
      <c r="BW196" s="67"/>
      <c r="BX196" s="66"/>
      <c r="BY196" s="67"/>
      <c r="BZ196" s="66"/>
      <c r="CA196" s="67"/>
      <c r="CB196" s="66"/>
      <c r="CC196" s="67"/>
      <c r="CD196" s="66"/>
      <c r="CE196" s="67"/>
      <c r="CF196" s="66"/>
      <c r="CG196" s="67"/>
      <c r="CH196" s="66"/>
      <c r="CI196" s="67"/>
      <c r="CJ196" s="66"/>
      <c r="CK196" s="67"/>
      <c r="CL196" s="66"/>
      <c r="CM196" s="67"/>
      <c r="CN196" s="66"/>
      <c r="CO196" s="67"/>
      <c r="CP196" s="66"/>
      <c r="CQ196" s="67"/>
      <c r="CR196" s="66"/>
      <c r="CS196" s="67"/>
      <c r="CT196" s="66"/>
      <c r="CU196" s="67"/>
      <c r="CV196" s="66"/>
      <c r="CW196" s="67"/>
      <c r="CX196" s="66"/>
      <c r="CY196" s="67"/>
      <c r="CZ196" s="66"/>
      <c r="DA196" s="67"/>
      <c r="DB196" s="66"/>
      <c r="DC196" s="67"/>
      <c r="DD196" s="66"/>
      <c r="DE196" s="67"/>
      <c r="DF196" s="66"/>
      <c r="DG196" s="67"/>
      <c r="DH196" s="66"/>
      <c r="DI196" s="67"/>
      <c r="DJ196" s="66"/>
      <c r="DK196" s="67"/>
      <c r="DL196" s="66"/>
      <c r="DM196" s="67"/>
      <c r="DN196" s="66"/>
      <c r="DO196" s="67"/>
      <c r="DP196" s="66"/>
      <c r="DQ196" s="67"/>
      <c r="DR196" s="66"/>
      <c r="DS196" s="67"/>
      <c r="DT196" s="66"/>
      <c r="DU196" s="67"/>
      <c r="DV196" s="66"/>
      <c r="DW196" s="67"/>
      <c r="DX196" s="66"/>
      <c r="DY196" s="67"/>
      <c r="DZ196" s="66"/>
      <c r="EA196" s="67"/>
      <c r="EB196" s="66"/>
      <c r="EC196" s="67"/>
      <c r="ED196" s="66"/>
      <c r="EE196" s="67"/>
      <c r="EF196" s="66"/>
      <c r="EG196" s="67"/>
      <c r="EH196" s="66"/>
      <c r="EI196" s="67"/>
    </row>
    <row r="197" spans="6:139" x14ac:dyDescent="0.25">
      <c r="F197" s="27"/>
      <c r="G197" s="27"/>
      <c r="K197" s="38">
        <f t="shared" si="13"/>
        <v>184</v>
      </c>
      <c r="L197" s="5"/>
      <c r="N197" s="5"/>
      <c r="O197" s="4"/>
      <c r="P197" s="5"/>
      <c r="Q197" s="4"/>
      <c r="R197" s="5"/>
      <c r="S197" s="4"/>
      <c r="T197" s="5"/>
      <c r="U197" s="4"/>
      <c r="V197" s="66"/>
      <c r="W197" s="67"/>
      <c r="X197" s="66"/>
      <c r="Y197" s="67"/>
      <c r="Z197" s="66"/>
      <c r="AA197" s="67"/>
      <c r="AB197" s="66"/>
      <c r="AC197" s="67"/>
      <c r="AD197" s="66"/>
      <c r="AE197" s="67"/>
      <c r="AF197" s="66"/>
      <c r="AG197" s="67"/>
      <c r="AH197" s="66"/>
      <c r="AI197" s="67"/>
      <c r="AJ197" s="66"/>
      <c r="AK197" s="67"/>
      <c r="AL197" s="66"/>
      <c r="AM197" s="67"/>
      <c r="AN197" s="66"/>
      <c r="AO197" s="67"/>
      <c r="AP197" s="66"/>
      <c r="AQ197" s="67"/>
      <c r="AR197" s="66"/>
      <c r="AS197" s="67"/>
      <c r="AT197" s="66"/>
      <c r="AU197" s="67"/>
      <c r="AV197" s="66"/>
      <c r="AW197" s="67"/>
      <c r="AX197" s="66"/>
      <c r="AY197" s="67"/>
      <c r="AZ197" s="66"/>
      <c r="BA197" s="67"/>
      <c r="BB197" s="66"/>
      <c r="BC197" s="67"/>
      <c r="BD197" s="66"/>
      <c r="BE197" s="67"/>
      <c r="BF197" s="66"/>
      <c r="BG197" s="67"/>
      <c r="BH197" s="66"/>
      <c r="BI197" s="67"/>
      <c r="BJ197" s="66"/>
      <c r="BK197" s="67"/>
      <c r="BL197" s="66"/>
      <c r="BM197" s="67"/>
      <c r="BN197" s="66"/>
      <c r="BO197" s="67"/>
      <c r="BP197" s="66"/>
      <c r="BQ197" s="67"/>
      <c r="BR197" s="66"/>
      <c r="BS197" s="67"/>
      <c r="BT197" s="66"/>
      <c r="BU197" s="67"/>
      <c r="BV197" s="66"/>
      <c r="BW197" s="67"/>
      <c r="BX197" s="66"/>
      <c r="BY197" s="67"/>
      <c r="BZ197" s="66"/>
      <c r="CA197" s="67"/>
      <c r="CB197" s="66"/>
      <c r="CC197" s="67"/>
      <c r="CD197" s="66"/>
      <c r="CE197" s="67"/>
      <c r="CF197" s="66"/>
      <c r="CG197" s="67"/>
      <c r="CH197" s="66"/>
      <c r="CI197" s="67"/>
      <c r="CJ197" s="66"/>
      <c r="CK197" s="67"/>
      <c r="CL197" s="66"/>
      <c r="CM197" s="67"/>
      <c r="CN197" s="66"/>
      <c r="CO197" s="67"/>
      <c r="CP197" s="66"/>
      <c r="CQ197" s="67"/>
      <c r="CR197" s="66"/>
      <c r="CS197" s="67"/>
      <c r="CT197" s="66"/>
      <c r="CU197" s="67"/>
      <c r="CV197" s="66"/>
      <c r="CW197" s="67"/>
      <c r="CX197" s="66"/>
      <c r="CY197" s="67"/>
      <c r="CZ197" s="66"/>
      <c r="DA197" s="67"/>
      <c r="DB197" s="66"/>
      <c r="DC197" s="67"/>
      <c r="DD197" s="66"/>
      <c r="DE197" s="67"/>
      <c r="DF197" s="66"/>
      <c r="DG197" s="67"/>
      <c r="DH197" s="66"/>
      <c r="DI197" s="67"/>
      <c r="DJ197" s="66"/>
      <c r="DK197" s="67"/>
      <c r="DL197" s="66"/>
      <c r="DM197" s="67"/>
      <c r="DN197" s="66"/>
      <c r="DO197" s="67"/>
      <c r="DP197" s="66"/>
      <c r="DQ197" s="67"/>
      <c r="DR197" s="66"/>
      <c r="DS197" s="67"/>
      <c r="DT197" s="66"/>
      <c r="DU197" s="67"/>
      <c r="DV197" s="66"/>
      <c r="DW197" s="67"/>
      <c r="DX197" s="66"/>
      <c r="DY197" s="67"/>
      <c r="DZ197" s="66"/>
      <c r="EA197" s="67"/>
      <c r="EB197" s="66"/>
      <c r="EC197" s="67"/>
      <c r="ED197" s="66"/>
      <c r="EE197" s="67"/>
      <c r="EF197" s="66"/>
      <c r="EG197" s="67"/>
      <c r="EH197" s="66"/>
      <c r="EI197" s="67"/>
    </row>
    <row r="198" spans="6:139" x14ac:dyDescent="0.25">
      <c r="F198" s="27"/>
      <c r="G198" s="27"/>
      <c r="K198" s="38">
        <f t="shared" si="13"/>
        <v>185</v>
      </c>
      <c r="L198" s="5"/>
      <c r="N198" s="5"/>
      <c r="O198" s="4"/>
      <c r="P198" s="5"/>
      <c r="Q198" s="4"/>
      <c r="R198" s="5"/>
      <c r="S198" s="4"/>
      <c r="T198" s="5"/>
      <c r="U198" s="4"/>
      <c r="V198" s="66"/>
      <c r="W198" s="67"/>
      <c r="X198" s="66"/>
      <c r="Y198" s="67"/>
      <c r="Z198" s="66"/>
      <c r="AA198" s="67"/>
      <c r="AB198" s="66"/>
      <c r="AC198" s="67"/>
      <c r="AD198" s="66"/>
      <c r="AE198" s="67"/>
      <c r="AF198" s="66"/>
      <c r="AG198" s="67"/>
      <c r="AH198" s="66"/>
      <c r="AI198" s="67"/>
      <c r="AJ198" s="66"/>
      <c r="AK198" s="67"/>
      <c r="AL198" s="66"/>
      <c r="AM198" s="67"/>
      <c r="AN198" s="66"/>
      <c r="AO198" s="67"/>
      <c r="AP198" s="66"/>
      <c r="AQ198" s="67"/>
      <c r="AR198" s="66"/>
      <c r="AS198" s="67"/>
      <c r="AT198" s="66"/>
      <c r="AU198" s="67"/>
      <c r="AV198" s="66"/>
      <c r="AW198" s="67"/>
      <c r="AX198" s="66"/>
      <c r="AY198" s="67"/>
      <c r="AZ198" s="66"/>
      <c r="BA198" s="67"/>
      <c r="BB198" s="66"/>
      <c r="BC198" s="67"/>
      <c r="BD198" s="66"/>
      <c r="BE198" s="67"/>
      <c r="BF198" s="66"/>
      <c r="BG198" s="67"/>
      <c r="BH198" s="66"/>
      <c r="BI198" s="67"/>
      <c r="BJ198" s="66"/>
      <c r="BK198" s="67"/>
      <c r="BL198" s="66"/>
      <c r="BM198" s="67"/>
      <c r="BN198" s="66"/>
      <c r="BO198" s="67"/>
      <c r="BP198" s="66"/>
      <c r="BQ198" s="67"/>
      <c r="BR198" s="66"/>
      <c r="BS198" s="67"/>
      <c r="BT198" s="66"/>
      <c r="BU198" s="67"/>
      <c r="BV198" s="66"/>
      <c r="BW198" s="67"/>
      <c r="BX198" s="66"/>
      <c r="BY198" s="67"/>
      <c r="BZ198" s="66"/>
      <c r="CA198" s="67"/>
      <c r="CB198" s="66"/>
      <c r="CC198" s="67"/>
      <c r="CD198" s="66"/>
      <c r="CE198" s="67"/>
      <c r="CF198" s="66"/>
      <c r="CG198" s="67"/>
      <c r="CH198" s="66"/>
      <c r="CI198" s="67"/>
      <c r="CJ198" s="66"/>
      <c r="CK198" s="67"/>
      <c r="CL198" s="66"/>
      <c r="CM198" s="67"/>
      <c r="CN198" s="66"/>
      <c r="CO198" s="67"/>
      <c r="CP198" s="66"/>
      <c r="CQ198" s="67"/>
      <c r="CR198" s="66"/>
      <c r="CS198" s="67"/>
      <c r="CT198" s="66"/>
      <c r="CU198" s="67"/>
      <c r="CV198" s="66"/>
      <c r="CW198" s="67"/>
      <c r="CX198" s="66"/>
      <c r="CY198" s="67"/>
      <c r="CZ198" s="66"/>
      <c r="DA198" s="67"/>
      <c r="DB198" s="66"/>
      <c r="DC198" s="67"/>
      <c r="DD198" s="66"/>
      <c r="DE198" s="67"/>
      <c r="DF198" s="66"/>
      <c r="DG198" s="67"/>
      <c r="DH198" s="66"/>
      <c r="DI198" s="67"/>
      <c r="DJ198" s="66"/>
      <c r="DK198" s="67"/>
      <c r="DL198" s="66"/>
      <c r="DM198" s="67"/>
      <c r="DN198" s="66"/>
      <c r="DO198" s="67"/>
      <c r="DP198" s="66"/>
      <c r="DQ198" s="67"/>
      <c r="DR198" s="66"/>
      <c r="DS198" s="67"/>
      <c r="DT198" s="66"/>
      <c r="DU198" s="67"/>
      <c r="DV198" s="66"/>
      <c r="DW198" s="67"/>
      <c r="DX198" s="66"/>
      <c r="DY198" s="67"/>
      <c r="DZ198" s="66"/>
      <c r="EA198" s="67"/>
      <c r="EB198" s="66"/>
      <c r="EC198" s="67"/>
      <c r="ED198" s="66"/>
      <c r="EE198" s="67"/>
      <c r="EF198" s="66"/>
      <c r="EG198" s="67"/>
      <c r="EH198" s="66"/>
      <c r="EI198" s="67"/>
    </row>
    <row r="199" spans="6:139" x14ac:dyDescent="0.25">
      <c r="F199" s="27"/>
      <c r="G199" s="27"/>
      <c r="K199" s="38">
        <f t="shared" si="13"/>
        <v>186</v>
      </c>
      <c r="L199" s="5"/>
      <c r="N199" s="5"/>
      <c r="O199" s="4"/>
      <c r="P199" s="5"/>
      <c r="Q199" s="4"/>
      <c r="R199" s="5"/>
      <c r="S199" s="4"/>
      <c r="T199" s="5"/>
      <c r="U199" s="4"/>
      <c r="V199" s="66"/>
      <c r="W199" s="67"/>
      <c r="X199" s="66"/>
      <c r="Y199" s="67"/>
      <c r="Z199" s="66"/>
      <c r="AA199" s="67"/>
      <c r="AB199" s="66"/>
      <c r="AC199" s="67"/>
      <c r="AD199" s="66"/>
      <c r="AE199" s="67"/>
      <c r="AF199" s="66"/>
      <c r="AG199" s="67"/>
      <c r="AH199" s="66"/>
      <c r="AI199" s="67"/>
      <c r="AJ199" s="66"/>
      <c r="AK199" s="67"/>
      <c r="AL199" s="66"/>
      <c r="AM199" s="67"/>
      <c r="AN199" s="66"/>
      <c r="AO199" s="67"/>
      <c r="AP199" s="66"/>
      <c r="AQ199" s="67"/>
      <c r="AR199" s="66"/>
      <c r="AS199" s="67"/>
      <c r="AT199" s="66"/>
      <c r="AU199" s="67"/>
      <c r="AV199" s="66"/>
      <c r="AW199" s="67"/>
      <c r="AX199" s="66"/>
      <c r="AY199" s="67"/>
      <c r="AZ199" s="66"/>
      <c r="BA199" s="67"/>
      <c r="BB199" s="66"/>
      <c r="BC199" s="67"/>
      <c r="BD199" s="66"/>
      <c r="BE199" s="67"/>
      <c r="BF199" s="66"/>
      <c r="BG199" s="67"/>
      <c r="BH199" s="66"/>
      <c r="BI199" s="67"/>
      <c r="BJ199" s="66"/>
      <c r="BK199" s="67"/>
      <c r="BL199" s="66"/>
      <c r="BM199" s="67"/>
      <c r="BN199" s="66"/>
      <c r="BO199" s="67"/>
      <c r="BP199" s="66"/>
      <c r="BQ199" s="67"/>
      <c r="BR199" s="66"/>
      <c r="BS199" s="67"/>
      <c r="BT199" s="66"/>
      <c r="BU199" s="67"/>
      <c r="BV199" s="66"/>
      <c r="BW199" s="67"/>
      <c r="BX199" s="66"/>
      <c r="BY199" s="67"/>
      <c r="BZ199" s="66"/>
      <c r="CA199" s="67"/>
      <c r="CB199" s="66"/>
      <c r="CC199" s="67"/>
      <c r="CD199" s="66"/>
      <c r="CE199" s="67"/>
      <c r="CF199" s="66"/>
      <c r="CG199" s="67"/>
      <c r="CH199" s="66"/>
      <c r="CI199" s="67"/>
      <c r="CJ199" s="66"/>
      <c r="CK199" s="67"/>
      <c r="CL199" s="66"/>
      <c r="CM199" s="67"/>
      <c r="CN199" s="66"/>
      <c r="CO199" s="67"/>
      <c r="CP199" s="66"/>
      <c r="CQ199" s="67"/>
      <c r="CR199" s="66"/>
      <c r="CS199" s="67"/>
      <c r="CT199" s="66"/>
      <c r="CU199" s="67"/>
      <c r="CV199" s="66"/>
      <c r="CW199" s="67"/>
      <c r="CX199" s="66"/>
      <c r="CY199" s="67"/>
      <c r="CZ199" s="66"/>
      <c r="DA199" s="67"/>
      <c r="DB199" s="66"/>
      <c r="DC199" s="67"/>
      <c r="DD199" s="66"/>
      <c r="DE199" s="67"/>
      <c r="DF199" s="66"/>
      <c r="DG199" s="67"/>
      <c r="DH199" s="66"/>
      <c r="DI199" s="67"/>
      <c r="DJ199" s="66"/>
      <c r="DK199" s="67"/>
      <c r="DL199" s="66"/>
      <c r="DM199" s="67"/>
      <c r="DN199" s="66"/>
      <c r="DO199" s="67"/>
      <c r="DP199" s="66"/>
      <c r="DQ199" s="67"/>
      <c r="DR199" s="66"/>
      <c r="DS199" s="67"/>
      <c r="DT199" s="66"/>
      <c r="DU199" s="67"/>
      <c r="DV199" s="66"/>
      <c r="DW199" s="67"/>
      <c r="DX199" s="66"/>
      <c r="DY199" s="67"/>
      <c r="DZ199" s="66"/>
      <c r="EA199" s="67"/>
      <c r="EB199" s="66"/>
      <c r="EC199" s="67"/>
      <c r="ED199" s="66"/>
      <c r="EE199" s="67"/>
      <c r="EF199" s="66"/>
      <c r="EG199" s="67"/>
      <c r="EH199" s="66"/>
      <c r="EI199" s="67"/>
    </row>
    <row r="200" spans="6:139" x14ac:dyDescent="0.25">
      <c r="F200" s="27"/>
      <c r="G200" s="27"/>
      <c r="K200" s="38">
        <f t="shared" si="13"/>
        <v>187</v>
      </c>
      <c r="L200" s="5"/>
      <c r="N200" s="5"/>
      <c r="O200" s="4"/>
      <c r="P200" s="5"/>
      <c r="Q200" s="4"/>
      <c r="R200" s="5"/>
      <c r="S200" s="4"/>
      <c r="T200" s="5"/>
      <c r="U200" s="4"/>
      <c r="V200" s="66"/>
      <c r="W200" s="67"/>
      <c r="X200" s="66"/>
      <c r="Y200" s="67"/>
      <c r="Z200" s="66"/>
      <c r="AA200" s="67"/>
      <c r="AB200" s="66"/>
      <c r="AC200" s="67"/>
      <c r="AD200" s="66"/>
      <c r="AE200" s="67"/>
      <c r="AF200" s="66"/>
      <c r="AG200" s="67"/>
      <c r="AH200" s="66"/>
      <c r="AI200" s="67"/>
      <c r="AJ200" s="66"/>
      <c r="AK200" s="67"/>
      <c r="AL200" s="66"/>
      <c r="AM200" s="67"/>
      <c r="AN200" s="66"/>
      <c r="AO200" s="67"/>
      <c r="AP200" s="66"/>
      <c r="AQ200" s="67"/>
      <c r="AR200" s="66"/>
      <c r="AS200" s="67"/>
      <c r="AT200" s="66"/>
      <c r="AU200" s="67"/>
      <c r="AV200" s="66"/>
      <c r="AW200" s="67"/>
      <c r="AX200" s="66"/>
      <c r="AY200" s="67"/>
      <c r="AZ200" s="66"/>
      <c r="BA200" s="67"/>
      <c r="BB200" s="66"/>
      <c r="BC200" s="67"/>
      <c r="BD200" s="66"/>
      <c r="BE200" s="67"/>
      <c r="BF200" s="66"/>
      <c r="BG200" s="67"/>
      <c r="BH200" s="66"/>
      <c r="BI200" s="67"/>
      <c r="BJ200" s="66"/>
      <c r="BK200" s="67"/>
      <c r="BL200" s="66"/>
      <c r="BM200" s="67"/>
      <c r="BN200" s="66"/>
      <c r="BO200" s="67"/>
      <c r="BP200" s="66"/>
      <c r="BQ200" s="67"/>
      <c r="BR200" s="66"/>
      <c r="BS200" s="67"/>
      <c r="BT200" s="66"/>
      <c r="BU200" s="67"/>
      <c r="BV200" s="66"/>
      <c r="BW200" s="67"/>
      <c r="BX200" s="66"/>
      <c r="BY200" s="67"/>
      <c r="BZ200" s="66"/>
      <c r="CA200" s="67"/>
      <c r="CB200" s="66"/>
      <c r="CC200" s="67"/>
      <c r="CD200" s="66"/>
      <c r="CE200" s="67"/>
      <c r="CF200" s="66"/>
      <c r="CG200" s="67"/>
      <c r="CH200" s="66"/>
      <c r="CI200" s="67"/>
      <c r="CJ200" s="66"/>
      <c r="CK200" s="67"/>
      <c r="CL200" s="66"/>
      <c r="CM200" s="67"/>
      <c r="CN200" s="66"/>
      <c r="CO200" s="67"/>
      <c r="CP200" s="66"/>
      <c r="CQ200" s="67"/>
      <c r="CR200" s="66"/>
      <c r="CS200" s="67"/>
      <c r="CT200" s="66"/>
      <c r="CU200" s="67"/>
      <c r="CV200" s="66"/>
      <c r="CW200" s="67"/>
      <c r="CX200" s="66"/>
      <c r="CY200" s="67"/>
      <c r="CZ200" s="66"/>
      <c r="DA200" s="67"/>
      <c r="DB200" s="66"/>
      <c r="DC200" s="67"/>
      <c r="DD200" s="66"/>
      <c r="DE200" s="67"/>
      <c r="DF200" s="66"/>
      <c r="DG200" s="67"/>
      <c r="DH200" s="66"/>
      <c r="DI200" s="67"/>
      <c r="DJ200" s="66"/>
      <c r="DK200" s="67"/>
      <c r="DL200" s="66"/>
      <c r="DM200" s="67"/>
      <c r="DN200" s="66"/>
      <c r="DO200" s="67"/>
      <c r="DP200" s="66"/>
      <c r="DQ200" s="67"/>
      <c r="DR200" s="66"/>
      <c r="DS200" s="67"/>
      <c r="DT200" s="66"/>
      <c r="DU200" s="67"/>
      <c r="DV200" s="66"/>
      <c r="DW200" s="67"/>
      <c r="DX200" s="66"/>
      <c r="DY200" s="67"/>
      <c r="DZ200" s="66"/>
      <c r="EA200" s="67"/>
      <c r="EB200" s="66"/>
      <c r="EC200" s="67"/>
      <c r="ED200" s="66"/>
      <c r="EE200" s="67"/>
      <c r="EF200" s="66"/>
      <c r="EG200" s="67"/>
      <c r="EH200" s="66"/>
      <c r="EI200" s="67"/>
    </row>
    <row r="201" spans="6:139" x14ac:dyDescent="0.25">
      <c r="F201" s="27"/>
      <c r="G201" s="27"/>
      <c r="K201" s="38">
        <f t="shared" si="13"/>
        <v>188</v>
      </c>
      <c r="L201" s="5"/>
      <c r="N201" s="5"/>
      <c r="O201" s="4"/>
      <c r="P201" s="5"/>
      <c r="Q201" s="4"/>
      <c r="R201" s="5"/>
      <c r="S201" s="4"/>
      <c r="T201" s="5"/>
      <c r="U201" s="4"/>
      <c r="V201" s="66"/>
      <c r="W201" s="67"/>
      <c r="X201" s="66"/>
      <c r="Y201" s="67"/>
      <c r="Z201" s="66"/>
      <c r="AA201" s="67"/>
      <c r="AB201" s="66"/>
      <c r="AC201" s="67"/>
      <c r="AD201" s="66"/>
      <c r="AE201" s="67"/>
      <c r="AF201" s="66"/>
      <c r="AG201" s="67"/>
      <c r="AH201" s="66"/>
      <c r="AI201" s="67"/>
      <c r="AJ201" s="66"/>
      <c r="AK201" s="67"/>
      <c r="AL201" s="66"/>
      <c r="AM201" s="67"/>
      <c r="AN201" s="66"/>
      <c r="AO201" s="67"/>
      <c r="AP201" s="66"/>
      <c r="AQ201" s="67"/>
      <c r="AR201" s="66"/>
      <c r="AS201" s="67"/>
      <c r="AT201" s="66"/>
      <c r="AU201" s="67"/>
      <c r="AV201" s="66"/>
      <c r="AW201" s="67"/>
      <c r="AX201" s="66"/>
      <c r="AY201" s="67"/>
      <c r="AZ201" s="66"/>
      <c r="BA201" s="67"/>
      <c r="BB201" s="66"/>
      <c r="BC201" s="67"/>
      <c r="BD201" s="66"/>
      <c r="BE201" s="67"/>
      <c r="BF201" s="66"/>
      <c r="BG201" s="67"/>
      <c r="BH201" s="66"/>
      <c r="BI201" s="67"/>
      <c r="BJ201" s="66"/>
      <c r="BK201" s="67"/>
      <c r="BL201" s="66"/>
      <c r="BM201" s="67"/>
      <c r="BN201" s="66"/>
      <c r="BO201" s="67"/>
      <c r="BP201" s="66"/>
      <c r="BQ201" s="67"/>
      <c r="BR201" s="66"/>
      <c r="BS201" s="67"/>
      <c r="BT201" s="66"/>
      <c r="BU201" s="67"/>
      <c r="BV201" s="66"/>
      <c r="BW201" s="67"/>
      <c r="BX201" s="66"/>
      <c r="BY201" s="67"/>
      <c r="BZ201" s="66"/>
      <c r="CA201" s="67"/>
      <c r="CB201" s="66"/>
      <c r="CC201" s="67"/>
      <c r="CD201" s="66"/>
      <c r="CE201" s="67"/>
      <c r="CF201" s="66"/>
      <c r="CG201" s="67"/>
      <c r="CH201" s="66"/>
      <c r="CI201" s="67"/>
      <c r="CJ201" s="66"/>
      <c r="CK201" s="67"/>
      <c r="CL201" s="66"/>
      <c r="CM201" s="67"/>
      <c r="CN201" s="66"/>
      <c r="CO201" s="67"/>
      <c r="CP201" s="66"/>
      <c r="CQ201" s="67"/>
      <c r="CR201" s="66"/>
      <c r="CS201" s="67"/>
      <c r="CT201" s="66"/>
      <c r="CU201" s="67"/>
      <c r="CV201" s="66"/>
      <c r="CW201" s="67"/>
      <c r="CX201" s="66"/>
      <c r="CY201" s="67"/>
      <c r="CZ201" s="66"/>
      <c r="DA201" s="67"/>
      <c r="DB201" s="66"/>
      <c r="DC201" s="67"/>
      <c r="DD201" s="66"/>
      <c r="DE201" s="67"/>
      <c r="DF201" s="66"/>
      <c r="DG201" s="67"/>
      <c r="DH201" s="66"/>
      <c r="DI201" s="67"/>
      <c r="DJ201" s="66"/>
      <c r="DK201" s="67"/>
      <c r="DL201" s="66"/>
      <c r="DM201" s="67"/>
      <c r="DN201" s="66"/>
      <c r="DO201" s="67"/>
      <c r="DP201" s="66"/>
      <c r="DQ201" s="67"/>
      <c r="DR201" s="66"/>
      <c r="DS201" s="67"/>
      <c r="DT201" s="66"/>
      <c r="DU201" s="67"/>
      <c r="DV201" s="66"/>
      <c r="DW201" s="67"/>
      <c r="DX201" s="66"/>
      <c r="DY201" s="67"/>
      <c r="DZ201" s="66"/>
      <c r="EA201" s="67"/>
      <c r="EB201" s="66"/>
      <c r="EC201" s="67"/>
      <c r="ED201" s="66"/>
      <c r="EE201" s="67"/>
      <c r="EF201" s="66"/>
      <c r="EG201" s="67"/>
      <c r="EH201" s="66"/>
      <c r="EI201" s="67"/>
    </row>
    <row r="202" spans="6:139" x14ac:dyDescent="0.25">
      <c r="F202" s="27"/>
      <c r="G202" s="27"/>
      <c r="K202" s="38">
        <f t="shared" si="13"/>
        <v>189</v>
      </c>
      <c r="L202" s="5"/>
      <c r="N202" s="5"/>
      <c r="O202" s="4"/>
      <c r="P202" s="5"/>
      <c r="Q202" s="4"/>
      <c r="R202" s="5"/>
      <c r="S202" s="4"/>
      <c r="T202" s="5"/>
      <c r="U202" s="4"/>
      <c r="V202" s="66"/>
      <c r="W202" s="67"/>
      <c r="X202" s="66"/>
      <c r="Y202" s="67"/>
      <c r="Z202" s="66"/>
      <c r="AA202" s="67"/>
      <c r="AB202" s="66"/>
      <c r="AC202" s="67"/>
      <c r="AD202" s="66"/>
      <c r="AE202" s="67"/>
      <c r="AF202" s="66"/>
      <c r="AG202" s="67"/>
      <c r="AH202" s="66"/>
      <c r="AI202" s="67"/>
      <c r="AJ202" s="66"/>
      <c r="AK202" s="67"/>
      <c r="AL202" s="66"/>
      <c r="AM202" s="67"/>
      <c r="AN202" s="66"/>
      <c r="AO202" s="67"/>
      <c r="AP202" s="66"/>
      <c r="AQ202" s="67"/>
      <c r="AR202" s="66"/>
      <c r="AS202" s="67"/>
      <c r="AT202" s="66"/>
      <c r="AU202" s="67"/>
      <c r="AV202" s="66"/>
      <c r="AW202" s="67"/>
      <c r="AX202" s="66"/>
      <c r="AY202" s="67"/>
      <c r="AZ202" s="66"/>
      <c r="BA202" s="67"/>
      <c r="BB202" s="66"/>
      <c r="BC202" s="67"/>
      <c r="BD202" s="66"/>
      <c r="BE202" s="67"/>
      <c r="BF202" s="66"/>
      <c r="BG202" s="67"/>
      <c r="BH202" s="66"/>
      <c r="BI202" s="67"/>
      <c r="BJ202" s="66"/>
      <c r="BK202" s="67"/>
      <c r="BL202" s="66"/>
      <c r="BM202" s="67"/>
      <c r="BN202" s="66"/>
      <c r="BO202" s="67"/>
      <c r="BP202" s="66"/>
      <c r="BQ202" s="67"/>
      <c r="BR202" s="66"/>
      <c r="BS202" s="67"/>
      <c r="BT202" s="66"/>
      <c r="BU202" s="67"/>
      <c r="BV202" s="66"/>
      <c r="BW202" s="67"/>
      <c r="BX202" s="66"/>
      <c r="BY202" s="67"/>
      <c r="BZ202" s="66"/>
      <c r="CA202" s="67"/>
      <c r="CB202" s="66"/>
      <c r="CC202" s="67"/>
      <c r="CD202" s="66"/>
      <c r="CE202" s="67"/>
      <c r="CF202" s="66"/>
      <c r="CG202" s="67"/>
      <c r="CH202" s="66"/>
      <c r="CI202" s="67"/>
      <c r="CJ202" s="66"/>
      <c r="CK202" s="67"/>
      <c r="CL202" s="66"/>
      <c r="CM202" s="67"/>
      <c r="CN202" s="66"/>
      <c r="CO202" s="67"/>
      <c r="CP202" s="66"/>
      <c r="CQ202" s="67"/>
      <c r="CR202" s="66"/>
      <c r="CS202" s="67"/>
      <c r="CT202" s="66"/>
      <c r="CU202" s="67"/>
      <c r="CV202" s="66"/>
      <c r="CW202" s="67"/>
      <c r="CX202" s="66"/>
      <c r="CY202" s="67"/>
      <c r="CZ202" s="66"/>
      <c r="DA202" s="67"/>
      <c r="DB202" s="66"/>
      <c r="DC202" s="67"/>
      <c r="DD202" s="66"/>
      <c r="DE202" s="67"/>
      <c r="DF202" s="66"/>
      <c r="DG202" s="67"/>
      <c r="DH202" s="66"/>
      <c r="DI202" s="67"/>
      <c r="DJ202" s="66"/>
      <c r="DK202" s="67"/>
      <c r="DL202" s="66"/>
      <c r="DM202" s="67"/>
      <c r="DN202" s="66"/>
      <c r="DO202" s="67"/>
      <c r="DP202" s="66"/>
      <c r="DQ202" s="67"/>
      <c r="DR202" s="66"/>
      <c r="DS202" s="67"/>
      <c r="DT202" s="66"/>
      <c r="DU202" s="67"/>
      <c r="DV202" s="66"/>
      <c r="DW202" s="67"/>
      <c r="DX202" s="66"/>
      <c r="DY202" s="67"/>
      <c r="DZ202" s="66"/>
      <c r="EA202" s="67"/>
      <c r="EB202" s="66"/>
      <c r="EC202" s="67"/>
      <c r="ED202" s="66"/>
      <c r="EE202" s="67"/>
      <c r="EF202" s="66"/>
      <c r="EG202" s="67"/>
      <c r="EH202" s="66"/>
      <c r="EI202" s="67"/>
    </row>
    <row r="203" spans="6:139" x14ac:dyDescent="0.25">
      <c r="F203" s="27"/>
      <c r="G203" s="27"/>
      <c r="K203" s="38">
        <f t="shared" si="13"/>
        <v>190</v>
      </c>
      <c r="L203" s="5"/>
      <c r="N203" s="5"/>
      <c r="O203" s="4"/>
      <c r="P203" s="5"/>
      <c r="Q203" s="4"/>
      <c r="R203" s="5"/>
      <c r="S203" s="4"/>
      <c r="T203" s="5"/>
      <c r="U203" s="4"/>
      <c r="V203" s="66"/>
      <c r="W203" s="67"/>
      <c r="X203" s="66"/>
      <c r="Y203" s="67"/>
      <c r="Z203" s="66"/>
      <c r="AA203" s="67"/>
      <c r="AB203" s="66"/>
      <c r="AC203" s="67"/>
      <c r="AD203" s="66"/>
      <c r="AE203" s="67"/>
      <c r="AF203" s="66"/>
      <c r="AG203" s="67"/>
      <c r="AH203" s="66"/>
      <c r="AI203" s="67"/>
      <c r="AJ203" s="66"/>
      <c r="AK203" s="67"/>
      <c r="AL203" s="66"/>
      <c r="AM203" s="67"/>
      <c r="AN203" s="66"/>
      <c r="AO203" s="67"/>
      <c r="AP203" s="66"/>
      <c r="AQ203" s="67"/>
      <c r="AR203" s="66"/>
      <c r="AS203" s="67"/>
      <c r="AT203" s="66"/>
      <c r="AU203" s="67"/>
      <c r="AV203" s="66"/>
      <c r="AW203" s="67"/>
      <c r="AX203" s="66"/>
      <c r="AY203" s="67"/>
      <c r="AZ203" s="66"/>
      <c r="BA203" s="67"/>
      <c r="BB203" s="66"/>
      <c r="BC203" s="67"/>
      <c r="BD203" s="66"/>
      <c r="BE203" s="67"/>
      <c r="BF203" s="66"/>
      <c r="BG203" s="67"/>
      <c r="BH203" s="66"/>
      <c r="BI203" s="67"/>
      <c r="BJ203" s="66"/>
      <c r="BK203" s="67"/>
      <c r="BL203" s="66"/>
      <c r="BM203" s="67"/>
      <c r="BN203" s="66"/>
      <c r="BO203" s="67"/>
      <c r="BP203" s="66"/>
      <c r="BQ203" s="67"/>
      <c r="BR203" s="66"/>
      <c r="BS203" s="67"/>
      <c r="BT203" s="66"/>
      <c r="BU203" s="67"/>
      <c r="BV203" s="66"/>
      <c r="BW203" s="67"/>
      <c r="BX203" s="66"/>
      <c r="BY203" s="67"/>
      <c r="BZ203" s="66"/>
      <c r="CA203" s="67"/>
      <c r="CB203" s="66"/>
      <c r="CC203" s="67"/>
      <c r="CD203" s="66"/>
      <c r="CE203" s="67"/>
      <c r="CF203" s="66"/>
      <c r="CG203" s="67"/>
      <c r="CH203" s="66"/>
      <c r="CI203" s="67"/>
      <c r="CJ203" s="66"/>
      <c r="CK203" s="67"/>
      <c r="CL203" s="66"/>
      <c r="CM203" s="67"/>
      <c r="CN203" s="66"/>
      <c r="CO203" s="67"/>
      <c r="CP203" s="66"/>
      <c r="CQ203" s="67"/>
      <c r="CR203" s="66"/>
      <c r="CS203" s="67"/>
      <c r="CT203" s="66"/>
      <c r="CU203" s="67"/>
      <c r="CV203" s="66"/>
      <c r="CW203" s="67"/>
      <c r="CX203" s="66"/>
      <c r="CY203" s="67"/>
      <c r="CZ203" s="66"/>
      <c r="DA203" s="67"/>
      <c r="DB203" s="66"/>
      <c r="DC203" s="67"/>
      <c r="DD203" s="66"/>
      <c r="DE203" s="67"/>
      <c r="DF203" s="66"/>
      <c r="DG203" s="67"/>
      <c r="DH203" s="66"/>
      <c r="DI203" s="67"/>
      <c r="DJ203" s="66"/>
      <c r="DK203" s="67"/>
      <c r="DL203" s="66"/>
      <c r="DM203" s="67"/>
      <c r="DN203" s="66"/>
      <c r="DO203" s="67"/>
      <c r="DP203" s="66"/>
      <c r="DQ203" s="67"/>
      <c r="DR203" s="66"/>
      <c r="DS203" s="67"/>
      <c r="DT203" s="66"/>
      <c r="DU203" s="67"/>
      <c r="DV203" s="66"/>
      <c r="DW203" s="67"/>
      <c r="DX203" s="66"/>
      <c r="DY203" s="67"/>
      <c r="DZ203" s="66"/>
      <c r="EA203" s="67"/>
      <c r="EB203" s="66"/>
      <c r="EC203" s="67"/>
      <c r="ED203" s="66"/>
      <c r="EE203" s="67"/>
      <c r="EF203" s="66"/>
      <c r="EG203" s="67"/>
      <c r="EH203" s="66"/>
      <c r="EI203" s="67"/>
    </row>
    <row r="204" spans="6:139" x14ac:dyDescent="0.25">
      <c r="F204" s="27"/>
      <c r="G204" s="27"/>
      <c r="K204" s="38">
        <f t="shared" si="13"/>
        <v>191</v>
      </c>
      <c r="L204" s="5"/>
      <c r="N204" s="5"/>
      <c r="O204" s="4"/>
      <c r="P204" s="5"/>
      <c r="Q204" s="4"/>
      <c r="R204" s="5"/>
      <c r="S204" s="4"/>
      <c r="T204" s="5"/>
      <c r="U204" s="4"/>
      <c r="V204" s="66"/>
      <c r="W204" s="67"/>
      <c r="X204" s="66"/>
      <c r="Y204" s="67"/>
      <c r="Z204" s="66"/>
      <c r="AA204" s="67"/>
      <c r="AB204" s="66"/>
      <c r="AC204" s="67"/>
      <c r="AD204" s="66"/>
      <c r="AE204" s="67"/>
      <c r="AF204" s="66"/>
      <c r="AG204" s="67"/>
      <c r="AH204" s="66"/>
      <c r="AI204" s="67"/>
      <c r="AJ204" s="66"/>
      <c r="AK204" s="67"/>
      <c r="AL204" s="66"/>
      <c r="AM204" s="67"/>
      <c r="AN204" s="66"/>
      <c r="AO204" s="67"/>
      <c r="AP204" s="66"/>
      <c r="AQ204" s="67"/>
      <c r="AR204" s="66"/>
      <c r="AS204" s="67"/>
      <c r="AT204" s="66"/>
      <c r="AU204" s="67"/>
      <c r="AV204" s="66"/>
      <c r="AW204" s="67"/>
      <c r="AX204" s="66"/>
      <c r="AY204" s="67"/>
      <c r="AZ204" s="66"/>
      <c r="BA204" s="67"/>
      <c r="BB204" s="66"/>
      <c r="BC204" s="67"/>
      <c r="BD204" s="66"/>
      <c r="BE204" s="67"/>
      <c r="BF204" s="66"/>
      <c r="BG204" s="67"/>
      <c r="BH204" s="66"/>
      <c r="BI204" s="67"/>
      <c r="BJ204" s="66"/>
      <c r="BK204" s="67"/>
      <c r="BL204" s="66"/>
      <c r="BM204" s="67"/>
      <c r="BN204" s="66"/>
      <c r="BO204" s="67"/>
      <c r="BP204" s="66"/>
      <c r="BQ204" s="67"/>
      <c r="BR204" s="66"/>
      <c r="BS204" s="67"/>
      <c r="BT204" s="66"/>
      <c r="BU204" s="67"/>
      <c r="BV204" s="66"/>
      <c r="BW204" s="67"/>
      <c r="BX204" s="66"/>
      <c r="BY204" s="67"/>
      <c r="BZ204" s="66"/>
      <c r="CA204" s="67"/>
      <c r="CB204" s="66"/>
      <c r="CC204" s="67"/>
      <c r="CD204" s="66"/>
      <c r="CE204" s="67"/>
      <c r="CF204" s="66"/>
      <c r="CG204" s="67"/>
      <c r="CH204" s="66"/>
      <c r="CI204" s="67"/>
      <c r="CJ204" s="66"/>
      <c r="CK204" s="67"/>
      <c r="CL204" s="66"/>
      <c r="CM204" s="67"/>
      <c r="CN204" s="66"/>
      <c r="CO204" s="67"/>
      <c r="CP204" s="66"/>
      <c r="CQ204" s="67"/>
      <c r="CR204" s="66"/>
      <c r="CS204" s="67"/>
      <c r="CT204" s="66"/>
      <c r="CU204" s="67"/>
      <c r="CV204" s="66"/>
      <c r="CW204" s="67"/>
      <c r="CX204" s="66"/>
      <c r="CY204" s="67"/>
      <c r="CZ204" s="66"/>
      <c r="DA204" s="67"/>
      <c r="DB204" s="66"/>
      <c r="DC204" s="67"/>
      <c r="DD204" s="66"/>
      <c r="DE204" s="67"/>
      <c r="DF204" s="66"/>
      <c r="DG204" s="67"/>
      <c r="DH204" s="66"/>
      <c r="DI204" s="67"/>
      <c r="DJ204" s="66"/>
      <c r="DK204" s="67"/>
      <c r="DL204" s="66"/>
      <c r="DM204" s="67"/>
      <c r="DN204" s="66"/>
      <c r="DO204" s="67"/>
      <c r="DP204" s="66"/>
      <c r="DQ204" s="67"/>
      <c r="DR204" s="66"/>
      <c r="DS204" s="67"/>
      <c r="DT204" s="66"/>
      <c r="DU204" s="67"/>
      <c r="DV204" s="66"/>
      <c r="DW204" s="67"/>
      <c r="DX204" s="66"/>
      <c r="DY204" s="67"/>
      <c r="DZ204" s="66"/>
      <c r="EA204" s="67"/>
      <c r="EB204" s="66"/>
      <c r="EC204" s="67"/>
      <c r="ED204" s="66"/>
      <c r="EE204" s="67"/>
      <c r="EF204" s="66"/>
      <c r="EG204" s="67"/>
      <c r="EH204" s="66"/>
      <c r="EI204" s="67"/>
    </row>
    <row r="205" spans="6:139" x14ac:dyDescent="0.25">
      <c r="F205" s="27"/>
      <c r="G205" s="27"/>
      <c r="K205" s="38">
        <f t="shared" si="13"/>
        <v>192</v>
      </c>
      <c r="L205" s="5"/>
      <c r="N205" s="5"/>
      <c r="O205" s="4"/>
      <c r="P205" s="5"/>
      <c r="Q205" s="4"/>
      <c r="R205" s="5"/>
      <c r="S205" s="4"/>
      <c r="T205" s="5"/>
      <c r="U205" s="4"/>
      <c r="V205" s="66"/>
      <c r="W205" s="67"/>
      <c r="X205" s="66"/>
      <c r="Y205" s="67"/>
      <c r="Z205" s="66"/>
      <c r="AA205" s="67"/>
      <c r="AB205" s="66"/>
      <c r="AC205" s="67"/>
      <c r="AD205" s="66"/>
      <c r="AE205" s="67"/>
      <c r="AF205" s="66"/>
      <c r="AG205" s="67"/>
      <c r="AH205" s="66"/>
      <c r="AI205" s="67"/>
      <c r="AJ205" s="66"/>
      <c r="AK205" s="67"/>
      <c r="AL205" s="66"/>
      <c r="AM205" s="67"/>
      <c r="AN205" s="66"/>
      <c r="AO205" s="67"/>
      <c r="AP205" s="66"/>
      <c r="AQ205" s="67"/>
      <c r="AR205" s="66"/>
      <c r="AS205" s="67"/>
      <c r="AT205" s="66"/>
      <c r="AU205" s="67"/>
      <c r="AV205" s="66"/>
      <c r="AW205" s="67"/>
      <c r="AX205" s="66"/>
      <c r="AY205" s="67"/>
      <c r="AZ205" s="66"/>
      <c r="BA205" s="67"/>
      <c r="BB205" s="66"/>
      <c r="BC205" s="67"/>
      <c r="BD205" s="66"/>
      <c r="BE205" s="67"/>
      <c r="BF205" s="66"/>
      <c r="BG205" s="67"/>
      <c r="BH205" s="66"/>
      <c r="BI205" s="67"/>
      <c r="BJ205" s="66"/>
      <c r="BK205" s="67"/>
      <c r="BL205" s="66"/>
      <c r="BM205" s="67"/>
      <c r="BN205" s="66"/>
      <c r="BO205" s="67"/>
      <c r="BP205" s="66"/>
      <c r="BQ205" s="67"/>
      <c r="BR205" s="66"/>
      <c r="BS205" s="67"/>
      <c r="BT205" s="66"/>
      <c r="BU205" s="67"/>
      <c r="BV205" s="66"/>
      <c r="BW205" s="67"/>
      <c r="BX205" s="66"/>
      <c r="BY205" s="67"/>
      <c r="BZ205" s="66"/>
      <c r="CA205" s="67"/>
      <c r="CB205" s="66"/>
      <c r="CC205" s="67"/>
      <c r="CD205" s="66"/>
      <c r="CE205" s="67"/>
      <c r="CF205" s="66"/>
      <c r="CG205" s="67"/>
      <c r="CH205" s="66"/>
      <c r="CI205" s="67"/>
      <c r="CJ205" s="66"/>
      <c r="CK205" s="67"/>
      <c r="CL205" s="66"/>
      <c r="CM205" s="67"/>
      <c r="CN205" s="66"/>
      <c r="CO205" s="67"/>
      <c r="CP205" s="66"/>
      <c r="CQ205" s="67"/>
      <c r="CR205" s="66"/>
      <c r="CS205" s="67"/>
      <c r="CT205" s="66"/>
      <c r="CU205" s="67"/>
      <c r="CV205" s="66"/>
      <c r="CW205" s="67"/>
      <c r="CX205" s="66"/>
      <c r="CY205" s="67"/>
      <c r="CZ205" s="66"/>
      <c r="DA205" s="67"/>
      <c r="DB205" s="66"/>
      <c r="DC205" s="67"/>
      <c r="DD205" s="66"/>
      <c r="DE205" s="67"/>
      <c r="DF205" s="66"/>
      <c r="DG205" s="67"/>
      <c r="DH205" s="66"/>
      <c r="DI205" s="67"/>
      <c r="DJ205" s="66"/>
      <c r="DK205" s="67"/>
      <c r="DL205" s="66"/>
      <c r="DM205" s="67"/>
      <c r="DN205" s="66"/>
      <c r="DO205" s="67"/>
      <c r="DP205" s="66"/>
      <c r="DQ205" s="67"/>
      <c r="DR205" s="66"/>
      <c r="DS205" s="67"/>
      <c r="DT205" s="66"/>
      <c r="DU205" s="67"/>
      <c r="DV205" s="66"/>
      <c r="DW205" s="67"/>
      <c r="DX205" s="66"/>
      <c r="DY205" s="67"/>
      <c r="DZ205" s="66"/>
      <c r="EA205" s="67"/>
      <c r="EB205" s="66"/>
      <c r="EC205" s="67"/>
      <c r="ED205" s="66"/>
      <c r="EE205" s="67"/>
      <c r="EF205" s="66"/>
      <c r="EG205" s="67"/>
      <c r="EH205" s="66"/>
      <c r="EI205" s="67"/>
    </row>
    <row r="206" spans="6:139" x14ac:dyDescent="0.25">
      <c r="F206" s="27"/>
      <c r="G206" s="27"/>
      <c r="K206" s="38">
        <f t="shared" si="13"/>
        <v>193</v>
      </c>
      <c r="L206" s="5"/>
      <c r="N206" s="5"/>
      <c r="O206" s="4"/>
      <c r="P206" s="5"/>
      <c r="Q206" s="4"/>
      <c r="R206" s="5"/>
      <c r="S206" s="4"/>
      <c r="T206" s="5"/>
      <c r="U206" s="4"/>
      <c r="V206" s="66"/>
      <c r="W206" s="67"/>
      <c r="X206" s="66"/>
      <c r="Y206" s="67"/>
      <c r="Z206" s="66"/>
      <c r="AA206" s="67"/>
      <c r="AB206" s="66"/>
      <c r="AC206" s="67"/>
      <c r="AD206" s="66"/>
      <c r="AE206" s="67"/>
      <c r="AF206" s="66"/>
      <c r="AG206" s="67"/>
      <c r="AH206" s="66"/>
      <c r="AI206" s="67"/>
      <c r="AJ206" s="66"/>
      <c r="AK206" s="67"/>
      <c r="AL206" s="66"/>
      <c r="AM206" s="67"/>
      <c r="AN206" s="66"/>
      <c r="AO206" s="67"/>
      <c r="AP206" s="66"/>
      <c r="AQ206" s="67"/>
      <c r="AR206" s="66"/>
      <c r="AS206" s="67"/>
      <c r="AT206" s="66"/>
      <c r="AU206" s="67"/>
      <c r="AV206" s="66"/>
      <c r="AW206" s="67"/>
      <c r="AX206" s="66"/>
      <c r="AY206" s="67"/>
      <c r="AZ206" s="66"/>
      <c r="BA206" s="67"/>
      <c r="BB206" s="66"/>
      <c r="BC206" s="67"/>
      <c r="BD206" s="66"/>
      <c r="BE206" s="67"/>
      <c r="BF206" s="66"/>
      <c r="BG206" s="67"/>
      <c r="BH206" s="66"/>
      <c r="BI206" s="67"/>
      <c r="BJ206" s="66"/>
      <c r="BK206" s="67"/>
      <c r="BL206" s="66"/>
      <c r="BM206" s="67"/>
      <c r="BN206" s="66"/>
      <c r="BO206" s="67"/>
      <c r="BP206" s="66"/>
      <c r="BQ206" s="67"/>
      <c r="BR206" s="66"/>
      <c r="BS206" s="67"/>
      <c r="BT206" s="66"/>
      <c r="BU206" s="67"/>
      <c r="BV206" s="66"/>
      <c r="BW206" s="67"/>
      <c r="BX206" s="66"/>
      <c r="BY206" s="67"/>
      <c r="BZ206" s="66"/>
      <c r="CA206" s="67"/>
      <c r="CB206" s="66"/>
      <c r="CC206" s="67"/>
      <c r="CD206" s="66"/>
      <c r="CE206" s="67"/>
      <c r="CF206" s="66"/>
      <c r="CG206" s="67"/>
      <c r="CH206" s="66"/>
      <c r="CI206" s="67"/>
      <c r="CJ206" s="66"/>
      <c r="CK206" s="67"/>
      <c r="CL206" s="66"/>
      <c r="CM206" s="67"/>
      <c r="CN206" s="66"/>
      <c r="CO206" s="67"/>
      <c r="CP206" s="66"/>
      <c r="CQ206" s="67"/>
      <c r="CR206" s="66"/>
      <c r="CS206" s="67"/>
      <c r="CT206" s="66"/>
      <c r="CU206" s="67"/>
      <c r="CV206" s="66"/>
      <c r="CW206" s="67"/>
      <c r="CX206" s="66"/>
      <c r="CY206" s="67"/>
      <c r="CZ206" s="66"/>
      <c r="DA206" s="67"/>
      <c r="DB206" s="66"/>
      <c r="DC206" s="67"/>
      <c r="DD206" s="66"/>
      <c r="DE206" s="67"/>
      <c r="DF206" s="66"/>
      <c r="DG206" s="67"/>
      <c r="DH206" s="66"/>
      <c r="DI206" s="67"/>
      <c r="DJ206" s="66"/>
      <c r="DK206" s="67"/>
      <c r="DL206" s="66"/>
      <c r="DM206" s="67"/>
      <c r="DN206" s="66"/>
      <c r="DO206" s="67"/>
      <c r="DP206" s="66"/>
      <c r="DQ206" s="67"/>
      <c r="DR206" s="66"/>
      <c r="DS206" s="67"/>
      <c r="DT206" s="66"/>
      <c r="DU206" s="67"/>
      <c r="DV206" s="66"/>
      <c r="DW206" s="67"/>
      <c r="DX206" s="66"/>
      <c r="DY206" s="67"/>
      <c r="DZ206" s="66"/>
      <c r="EA206" s="67"/>
      <c r="EB206" s="66"/>
      <c r="EC206" s="67"/>
      <c r="ED206" s="66"/>
      <c r="EE206" s="67"/>
      <c r="EF206" s="66"/>
      <c r="EG206" s="67"/>
      <c r="EH206" s="66"/>
      <c r="EI206" s="67"/>
    </row>
    <row r="207" spans="6:139" x14ac:dyDescent="0.25">
      <c r="F207" s="27"/>
      <c r="G207" s="27"/>
      <c r="K207" s="38">
        <f t="shared" si="13"/>
        <v>194</v>
      </c>
      <c r="L207" s="5"/>
      <c r="N207" s="5"/>
      <c r="O207" s="4"/>
      <c r="P207" s="5"/>
      <c r="Q207" s="4"/>
      <c r="R207" s="5"/>
      <c r="S207" s="4"/>
      <c r="T207" s="5"/>
      <c r="U207" s="4"/>
      <c r="V207" s="66"/>
      <c r="W207" s="67"/>
      <c r="X207" s="66"/>
      <c r="Y207" s="67"/>
      <c r="Z207" s="66"/>
      <c r="AA207" s="67"/>
      <c r="AB207" s="66"/>
      <c r="AC207" s="67"/>
      <c r="AD207" s="66"/>
      <c r="AE207" s="67"/>
      <c r="AF207" s="66"/>
      <c r="AG207" s="67"/>
      <c r="AH207" s="66"/>
      <c r="AI207" s="67"/>
      <c r="AJ207" s="66"/>
      <c r="AK207" s="67"/>
      <c r="AL207" s="66"/>
      <c r="AM207" s="67"/>
      <c r="AN207" s="66"/>
      <c r="AO207" s="67"/>
      <c r="AP207" s="66"/>
      <c r="AQ207" s="67"/>
      <c r="AR207" s="66"/>
      <c r="AS207" s="67"/>
      <c r="AT207" s="66"/>
      <c r="AU207" s="67"/>
      <c r="AV207" s="66"/>
      <c r="AW207" s="67"/>
      <c r="AX207" s="66"/>
      <c r="AY207" s="67"/>
      <c r="AZ207" s="66"/>
      <c r="BA207" s="67"/>
      <c r="BB207" s="66"/>
      <c r="BC207" s="67"/>
      <c r="BD207" s="66"/>
      <c r="BE207" s="67"/>
      <c r="BF207" s="66"/>
      <c r="BG207" s="67"/>
      <c r="BH207" s="66"/>
      <c r="BI207" s="67"/>
      <c r="BJ207" s="66"/>
      <c r="BK207" s="67"/>
      <c r="BL207" s="66"/>
      <c r="BM207" s="67"/>
      <c r="BN207" s="66"/>
      <c r="BO207" s="67"/>
      <c r="BP207" s="66"/>
      <c r="BQ207" s="67"/>
      <c r="BR207" s="66"/>
      <c r="BS207" s="67"/>
      <c r="BT207" s="66"/>
      <c r="BU207" s="67"/>
      <c r="BV207" s="66"/>
      <c r="BW207" s="67"/>
      <c r="BX207" s="66"/>
      <c r="BY207" s="67"/>
      <c r="BZ207" s="66"/>
      <c r="CA207" s="67"/>
      <c r="CB207" s="66"/>
      <c r="CC207" s="67"/>
      <c r="CD207" s="66"/>
      <c r="CE207" s="67"/>
      <c r="CF207" s="66"/>
      <c r="CG207" s="67"/>
      <c r="CH207" s="66"/>
      <c r="CI207" s="67"/>
      <c r="CJ207" s="66"/>
      <c r="CK207" s="67"/>
      <c r="CL207" s="66"/>
      <c r="CM207" s="67"/>
      <c r="CN207" s="66"/>
      <c r="CO207" s="67"/>
      <c r="CP207" s="66"/>
      <c r="CQ207" s="67"/>
      <c r="CR207" s="66"/>
      <c r="CS207" s="67"/>
      <c r="CT207" s="66"/>
      <c r="CU207" s="67"/>
      <c r="CV207" s="66"/>
      <c r="CW207" s="67"/>
      <c r="CX207" s="66"/>
      <c r="CY207" s="67"/>
      <c r="CZ207" s="66"/>
      <c r="DA207" s="67"/>
      <c r="DB207" s="66"/>
      <c r="DC207" s="67"/>
      <c r="DD207" s="66"/>
      <c r="DE207" s="67"/>
      <c r="DF207" s="66"/>
      <c r="DG207" s="67"/>
      <c r="DH207" s="66"/>
      <c r="DI207" s="67"/>
      <c r="DJ207" s="66"/>
      <c r="DK207" s="67"/>
      <c r="DL207" s="66"/>
      <c r="DM207" s="67"/>
      <c r="DN207" s="66"/>
      <c r="DO207" s="67"/>
      <c r="DP207" s="66"/>
      <c r="DQ207" s="67"/>
      <c r="DR207" s="66"/>
      <c r="DS207" s="67"/>
      <c r="DT207" s="66"/>
      <c r="DU207" s="67"/>
      <c r="DV207" s="66"/>
      <c r="DW207" s="67"/>
      <c r="DX207" s="66"/>
      <c r="DY207" s="67"/>
      <c r="DZ207" s="66"/>
      <c r="EA207" s="67"/>
      <c r="EB207" s="66"/>
      <c r="EC207" s="67"/>
      <c r="ED207" s="66"/>
      <c r="EE207" s="67"/>
      <c r="EF207" s="66"/>
      <c r="EG207" s="67"/>
      <c r="EH207" s="66"/>
      <c r="EI207" s="67"/>
    </row>
    <row r="208" spans="6:139" x14ac:dyDescent="0.25">
      <c r="F208" s="27"/>
      <c r="G208" s="27"/>
      <c r="K208" s="38">
        <f t="shared" ref="K208:K269" si="17">2*K207-K206</f>
        <v>195</v>
      </c>
      <c r="L208" s="5"/>
      <c r="N208" s="5"/>
      <c r="O208" s="4"/>
      <c r="P208" s="5"/>
      <c r="Q208" s="4"/>
      <c r="R208" s="5"/>
      <c r="S208" s="4"/>
      <c r="T208" s="5"/>
      <c r="U208" s="4"/>
      <c r="V208" s="66"/>
      <c r="W208" s="67"/>
      <c r="X208" s="66"/>
      <c r="Y208" s="67"/>
      <c r="Z208" s="66"/>
      <c r="AA208" s="67"/>
      <c r="AB208" s="66"/>
      <c r="AC208" s="67"/>
      <c r="AD208" s="66"/>
      <c r="AE208" s="67"/>
      <c r="AF208" s="66"/>
      <c r="AG208" s="67"/>
      <c r="AH208" s="66"/>
      <c r="AI208" s="67"/>
      <c r="AJ208" s="66"/>
      <c r="AK208" s="67"/>
      <c r="AL208" s="66"/>
      <c r="AM208" s="67"/>
      <c r="AN208" s="66"/>
      <c r="AO208" s="67"/>
      <c r="AP208" s="66"/>
      <c r="AQ208" s="67"/>
      <c r="AR208" s="66"/>
      <c r="AS208" s="67"/>
      <c r="AT208" s="66"/>
      <c r="AU208" s="67"/>
      <c r="AV208" s="66"/>
      <c r="AW208" s="67"/>
      <c r="AX208" s="66"/>
      <c r="AY208" s="67"/>
      <c r="AZ208" s="66"/>
      <c r="BA208" s="67"/>
      <c r="BB208" s="66"/>
      <c r="BC208" s="67"/>
      <c r="BD208" s="66"/>
      <c r="BE208" s="67"/>
      <c r="BF208" s="66"/>
      <c r="BG208" s="67"/>
      <c r="BH208" s="66"/>
      <c r="BI208" s="67"/>
      <c r="BJ208" s="66"/>
      <c r="BK208" s="67"/>
      <c r="BL208" s="66"/>
      <c r="BM208" s="67"/>
      <c r="BN208" s="66"/>
      <c r="BO208" s="67"/>
      <c r="BP208" s="66"/>
      <c r="BQ208" s="67"/>
      <c r="BR208" s="66"/>
      <c r="BS208" s="67"/>
      <c r="BT208" s="66"/>
      <c r="BU208" s="67"/>
      <c r="BV208" s="66"/>
      <c r="BW208" s="67"/>
      <c r="BX208" s="66"/>
      <c r="BY208" s="67"/>
      <c r="BZ208" s="66"/>
      <c r="CA208" s="67"/>
      <c r="CB208" s="66"/>
      <c r="CC208" s="67"/>
      <c r="CD208" s="66"/>
      <c r="CE208" s="67"/>
      <c r="CF208" s="66"/>
      <c r="CG208" s="67"/>
      <c r="CH208" s="66"/>
      <c r="CI208" s="67"/>
      <c r="CJ208" s="66"/>
      <c r="CK208" s="67"/>
      <c r="CL208" s="66"/>
      <c r="CM208" s="67"/>
      <c r="CN208" s="66"/>
      <c r="CO208" s="67"/>
      <c r="CP208" s="66"/>
      <c r="CQ208" s="67"/>
      <c r="CR208" s="66"/>
      <c r="CS208" s="67"/>
      <c r="CT208" s="66"/>
      <c r="CU208" s="67"/>
      <c r="CV208" s="66"/>
      <c r="CW208" s="67"/>
      <c r="CX208" s="66"/>
      <c r="CY208" s="67"/>
      <c r="CZ208" s="66"/>
      <c r="DA208" s="67"/>
      <c r="DB208" s="66"/>
      <c r="DC208" s="67"/>
      <c r="DD208" s="66"/>
      <c r="DE208" s="67"/>
      <c r="DF208" s="66"/>
      <c r="DG208" s="67"/>
      <c r="DH208" s="66"/>
      <c r="DI208" s="67"/>
      <c r="DJ208" s="66"/>
      <c r="DK208" s="67"/>
      <c r="DL208" s="66"/>
      <c r="DM208" s="67"/>
      <c r="DN208" s="66"/>
      <c r="DO208" s="67"/>
      <c r="DP208" s="66"/>
      <c r="DQ208" s="67"/>
      <c r="DR208" s="66"/>
      <c r="DS208" s="67"/>
      <c r="DT208" s="66"/>
      <c r="DU208" s="67"/>
      <c r="DV208" s="66"/>
      <c r="DW208" s="67"/>
      <c r="DX208" s="66"/>
      <c r="DY208" s="67"/>
      <c r="DZ208" s="66"/>
      <c r="EA208" s="67"/>
      <c r="EB208" s="66"/>
      <c r="EC208" s="67"/>
      <c r="ED208" s="66"/>
      <c r="EE208" s="67"/>
      <c r="EF208" s="66"/>
      <c r="EG208" s="67"/>
      <c r="EH208" s="66"/>
      <c r="EI208" s="67"/>
    </row>
    <row r="209" spans="6:139" x14ac:dyDescent="0.25">
      <c r="F209" s="27"/>
      <c r="G209" s="27"/>
      <c r="K209" s="38">
        <f t="shared" si="17"/>
        <v>196</v>
      </c>
      <c r="L209" s="5"/>
      <c r="N209" s="5"/>
      <c r="O209" s="4"/>
      <c r="P209" s="5"/>
      <c r="Q209" s="4"/>
      <c r="R209" s="5"/>
      <c r="S209" s="4"/>
      <c r="T209" s="5"/>
      <c r="U209" s="4"/>
      <c r="V209" s="66"/>
      <c r="W209" s="67"/>
      <c r="X209" s="66"/>
      <c r="Y209" s="67"/>
      <c r="Z209" s="66"/>
      <c r="AA209" s="67"/>
      <c r="AB209" s="66"/>
      <c r="AC209" s="67"/>
      <c r="AD209" s="66"/>
      <c r="AE209" s="67"/>
      <c r="AF209" s="66"/>
      <c r="AG209" s="67"/>
      <c r="AH209" s="66"/>
      <c r="AI209" s="67"/>
      <c r="AJ209" s="66"/>
      <c r="AK209" s="67"/>
      <c r="AL209" s="66"/>
      <c r="AM209" s="67"/>
      <c r="AN209" s="66"/>
      <c r="AO209" s="67"/>
      <c r="AP209" s="66"/>
      <c r="AQ209" s="67"/>
      <c r="AR209" s="66"/>
      <c r="AS209" s="67"/>
      <c r="AT209" s="66"/>
      <c r="AU209" s="67"/>
      <c r="AV209" s="66"/>
      <c r="AW209" s="67"/>
      <c r="AX209" s="66"/>
      <c r="AY209" s="67"/>
      <c r="AZ209" s="66"/>
      <c r="BA209" s="67"/>
      <c r="BB209" s="66"/>
      <c r="BC209" s="67"/>
      <c r="BD209" s="66"/>
      <c r="BE209" s="67"/>
      <c r="BF209" s="66"/>
      <c r="BG209" s="67"/>
      <c r="BH209" s="66"/>
      <c r="BI209" s="67"/>
      <c r="BJ209" s="66"/>
      <c r="BK209" s="67"/>
      <c r="BL209" s="66"/>
      <c r="BM209" s="67"/>
      <c r="BN209" s="66"/>
      <c r="BO209" s="67"/>
      <c r="BP209" s="66"/>
      <c r="BQ209" s="67"/>
      <c r="BR209" s="66"/>
      <c r="BS209" s="67"/>
      <c r="BT209" s="66"/>
      <c r="BU209" s="67"/>
      <c r="BV209" s="66"/>
      <c r="BW209" s="67"/>
      <c r="BX209" s="66"/>
      <c r="BY209" s="67"/>
      <c r="BZ209" s="66"/>
      <c r="CA209" s="67"/>
      <c r="CB209" s="66"/>
      <c r="CC209" s="67"/>
      <c r="CD209" s="66"/>
      <c r="CE209" s="67"/>
      <c r="CF209" s="66"/>
      <c r="CG209" s="67"/>
      <c r="CH209" s="66"/>
      <c r="CI209" s="67"/>
      <c r="CJ209" s="66"/>
      <c r="CK209" s="67"/>
      <c r="CL209" s="66"/>
      <c r="CM209" s="67"/>
      <c r="CN209" s="66"/>
      <c r="CO209" s="67"/>
      <c r="CP209" s="66"/>
      <c r="CQ209" s="67"/>
      <c r="CR209" s="66"/>
      <c r="CS209" s="67"/>
      <c r="CT209" s="66"/>
      <c r="CU209" s="67"/>
      <c r="CV209" s="66"/>
      <c r="CW209" s="67"/>
      <c r="CX209" s="66"/>
      <c r="CY209" s="67"/>
      <c r="CZ209" s="66"/>
      <c r="DA209" s="67"/>
      <c r="DB209" s="66"/>
      <c r="DC209" s="67"/>
      <c r="DD209" s="66"/>
      <c r="DE209" s="67"/>
      <c r="DF209" s="66"/>
      <c r="DG209" s="67"/>
      <c r="DH209" s="66"/>
      <c r="DI209" s="67"/>
      <c r="DJ209" s="66"/>
      <c r="DK209" s="67"/>
      <c r="DL209" s="66"/>
      <c r="DM209" s="67"/>
      <c r="DN209" s="66"/>
      <c r="DO209" s="67"/>
      <c r="DP209" s="66"/>
      <c r="DQ209" s="67"/>
      <c r="DR209" s="66"/>
      <c r="DS209" s="67"/>
      <c r="DT209" s="66"/>
      <c r="DU209" s="67"/>
      <c r="DV209" s="66"/>
      <c r="DW209" s="67"/>
      <c r="DX209" s="66"/>
      <c r="DY209" s="67"/>
      <c r="DZ209" s="66"/>
      <c r="EA209" s="67"/>
      <c r="EB209" s="66"/>
      <c r="EC209" s="67"/>
      <c r="ED209" s="66"/>
      <c r="EE209" s="67"/>
      <c r="EF209" s="66"/>
      <c r="EG209" s="67"/>
      <c r="EH209" s="66"/>
      <c r="EI209" s="67"/>
    </row>
    <row r="210" spans="6:139" x14ac:dyDescent="0.25">
      <c r="F210" s="27"/>
      <c r="G210" s="27"/>
      <c r="K210" s="38">
        <f t="shared" si="17"/>
        <v>197</v>
      </c>
      <c r="L210" s="5"/>
      <c r="N210" s="5"/>
      <c r="O210" s="4"/>
      <c r="P210" s="5"/>
      <c r="Q210" s="4"/>
      <c r="R210" s="5"/>
      <c r="S210" s="4"/>
      <c r="T210" s="5"/>
      <c r="U210" s="4"/>
      <c r="V210" s="66"/>
      <c r="W210" s="67"/>
      <c r="X210" s="66"/>
      <c r="Y210" s="67"/>
      <c r="Z210" s="66"/>
      <c r="AA210" s="67"/>
      <c r="AB210" s="66"/>
      <c r="AC210" s="67"/>
      <c r="AD210" s="66"/>
      <c r="AE210" s="67"/>
      <c r="AF210" s="66"/>
      <c r="AG210" s="67"/>
      <c r="AH210" s="66"/>
      <c r="AI210" s="67"/>
      <c r="AJ210" s="66"/>
      <c r="AK210" s="67"/>
      <c r="AL210" s="66"/>
      <c r="AM210" s="67"/>
      <c r="AN210" s="66"/>
      <c r="AO210" s="67"/>
      <c r="AP210" s="66"/>
      <c r="AQ210" s="67"/>
      <c r="AR210" s="66"/>
      <c r="AS210" s="67"/>
      <c r="AT210" s="66"/>
      <c r="AU210" s="67"/>
      <c r="AV210" s="66"/>
      <c r="AW210" s="67"/>
      <c r="AX210" s="66"/>
      <c r="AY210" s="67"/>
      <c r="AZ210" s="66"/>
      <c r="BA210" s="67"/>
      <c r="BB210" s="66"/>
      <c r="BC210" s="67"/>
      <c r="BD210" s="66"/>
      <c r="BE210" s="67"/>
      <c r="BF210" s="66"/>
      <c r="BG210" s="67"/>
      <c r="BH210" s="66"/>
      <c r="BI210" s="67"/>
      <c r="BJ210" s="66"/>
      <c r="BK210" s="67"/>
      <c r="BL210" s="66"/>
      <c r="BM210" s="67"/>
      <c r="BN210" s="66"/>
      <c r="BO210" s="67"/>
      <c r="BP210" s="66"/>
      <c r="BQ210" s="67"/>
      <c r="BR210" s="66"/>
      <c r="BS210" s="67"/>
      <c r="BT210" s="66"/>
      <c r="BU210" s="67"/>
      <c r="BV210" s="66"/>
      <c r="BW210" s="67"/>
      <c r="BX210" s="66"/>
      <c r="BY210" s="67"/>
      <c r="BZ210" s="66"/>
      <c r="CA210" s="67"/>
      <c r="CB210" s="66"/>
      <c r="CC210" s="67"/>
      <c r="CD210" s="66"/>
      <c r="CE210" s="67"/>
      <c r="CF210" s="66"/>
      <c r="CG210" s="67"/>
      <c r="CH210" s="66"/>
      <c r="CI210" s="67"/>
      <c r="CJ210" s="66"/>
      <c r="CK210" s="67"/>
      <c r="CL210" s="66"/>
      <c r="CM210" s="67"/>
      <c r="CN210" s="66"/>
      <c r="CO210" s="67"/>
      <c r="CP210" s="66"/>
      <c r="CQ210" s="67"/>
      <c r="CR210" s="66"/>
      <c r="CS210" s="67"/>
      <c r="CT210" s="66"/>
      <c r="CU210" s="67"/>
      <c r="CV210" s="66"/>
      <c r="CW210" s="67"/>
      <c r="CX210" s="66"/>
      <c r="CY210" s="67"/>
      <c r="CZ210" s="66"/>
      <c r="DA210" s="67"/>
      <c r="DB210" s="66"/>
      <c r="DC210" s="67"/>
      <c r="DD210" s="66"/>
      <c r="DE210" s="67"/>
      <c r="DF210" s="66"/>
      <c r="DG210" s="67"/>
      <c r="DH210" s="66"/>
      <c r="DI210" s="67"/>
      <c r="DJ210" s="66"/>
      <c r="DK210" s="67"/>
      <c r="DL210" s="66"/>
      <c r="DM210" s="67"/>
      <c r="DN210" s="66"/>
      <c r="DO210" s="67"/>
      <c r="DP210" s="66"/>
      <c r="DQ210" s="67"/>
      <c r="DR210" s="66"/>
      <c r="DS210" s="67"/>
      <c r="DT210" s="66"/>
      <c r="DU210" s="67"/>
      <c r="DV210" s="66"/>
      <c r="DW210" s="67"/>
      <c r="DX210" s="66"/>
      <c r="DY210" s="67"/>
      <c r="DZ210" s="66"/>
      <c r="EA210" s="67"/>
      <c r="EB210" s="66"/>
      <c r="EC210" s="67"/>
      <c r="ED210" s="66"/>
      <c r="EE210" s="67"/>
      <c r="EF210" s="66"/>
      <c r="EG210" s="67"/>
      <c r="EH210" s="66"/>
      <c r="EI210" s="67"/>
    </row>
    <row r="211" spans="6:139" x14ac:dyDescent="0.25">
      <c r="F211" s="27"/>
      <c r="G211" s="27"/>
      <c r="K211" s="38">
        <f t="shared" si="17"/>
        <v>198</v>
      </c>
      <c r="L211" s="5"/>
      <c r="N211" s="5"/>
      <c r="O211" s="4"/>
      <c r="P211" s="5"/>
      <c r="Q211" s="4"/>
      <c r="R211" s="5"/>
      <c r="S211" s="4"/>
      <c r="T211" s="5"/>
      <c r="U211" s="4"/>
      <c r="V211" s="66"/>
      <c r="W211" s="67"/>
      <c r="X211" s="66"/>
      <c r="Y211" s="67"/>
      <c r="Z211" s="66"/>
      <c r="AA211" s="67"/>
      <c r="AB211" s="66"/>
      <c r="AC211" s="67"/>
      <c r="AD211" s="66"/>
      <c r="AE211" s="67"/>
      <c r="AF211" s="66"/>
      <c r="AG211" s="67"/>
      <c r="AH211" s="66"/>
      <c r="AI211" s="67"/>
      <c r="AJ211" s="66"/>
      <c r="AK211" s="67"/>
      <c r="AL211" s="66"/>
      <c r="AM211" s="67"/>
      <c r="AN211" s="66"/>
      <c r="AO211" s="67"/>
      <c r="AP211" s="66"/>
      <c r="AQ211" s="67"/>
      <c r="AR211" s="66"/>
      <c r="AS211" s="67"/>
      <c r="AT211" s="66"/>
      <c r="AU211" s="67"/>
      <c r="AV211" s="66"/>
      <c r="AW211" s="67"/>
      <c r="AX211" s="66"/>
      <c r="AY211" s="67"/>
      <c r="AZ211" s="66"/>
      <c r="BA211" s="67"/>
      <c r="BB211" s="66"/>
      <c r="BC211" s="67"/>
      <c r="BD211" s="66"/>
      <c r="BE211" s="67"/>
      <c r="BF211" s="66"/>
      <c r="BG211" s="67"/>
      <c r="BH211" s="66"/>
      <c r="BI211" s="67"/>
      <c r="BJ211" s="66"/>
      <c r="BK211" s="67"/>
      <c r="BL211" s="66"/>
      <c r="BM211" s="67"/>
      <c r="BN211" s="66"/>
      <c r="BO211" s="67"/>
      <c r="BP211" s="66"/>
      <c r="BQ211" s="67"/>
      <c r="BR211" s="66"/>
      <c r="BS211" s="67"/>
      <c r="BT211" s="66"/>
      <c r="BU211" s="67"/>
      <c r="BV211" s="66"/>
      <c r="BW211" s="67"/>
      <c r="BX211" s="66"/>
      <c r="BY211" s="67"/>
      <c r="BZ211" s="66"/>
      <c r="CA211" s="67"/>
      <c r="CB211" s="66"/>
      <c r="CC211" s="67"/>
      <c r="CD211" s="66"/>
      <c r="CE211" s="67"/>
      <c r="CF211" s="66"/>
      <c r="CG211" s="67"/>
      <c r="CH211" s="66"/>
      <c r="CI211" s="67"/>
      <c r="CJ211" s="66"/>
      <c r="CK211" s="67"/>
      <c r="CL211" s="66"/>
      <c r="CM211" s="67"/>
      <c r="CN211" s="66"/>
      <c r="CO211" s="67"/>
      <c r="CP211" s="66"/>
      <c r="CQ211" s="67"/>
      <c r="CR211" s="66"/>
      <c r="CS211" s="67"/>
      <c r="CT211" s="66"/>
      <c r="CU211" s="67"/>
      <c r="CV211" s="66"/>
      <c r="CW211" s="67"/>
      <c r="CX211" s="66"/>
      <c r="CY211" s="67"/>
      <c r="CZ211" s="66"/>
      <c r="DA211" s="67"/>
      <c r="DB211" s="66"/>
      <c r="DC211" s="67"/>
      <c r="DD211" s="66"/>
      <c r="DE211" s="67"/>
      <c r="DF211" s="66"/>
      <c r="DG211" s="67"/>
      <c r="DH211" s="66"/>
      <c r="DI211" s="67"/>
      <c r="DJ211" s="66"/>
      <c r="DK211" s="67"/>
      <c r="DL211" s="66"/>
      <c r="DM211" s="67"/>
      <c r="DN211" s="66"/>
      <c r="DO211" s="67"/>
      <c r="DP211" s="66"/>
      <c r="DQ211" s="67"/>
      <c r="DR211" s="66"/>
      <c r="DS211" s="67"/>
      <c r="DT211" s="66"/>
      <c r="DU211" s="67"/>
      <c r="DV211" s="66"/>
      <c r="DW211" s="67"/>
      <c r="DX211" s="66"/>
      <c r="DY211" s="67"/>
      <c r="DZ211" s="66"/>
      <c r="EA211" s="67"/>
      <c r="EB211" s="66"/>
      <c r="EC211" s="67"/>
      <c r="ED211" s="66"/>
      <c r="EE211" s="67"/>
      <c r="EF211" s="66"/>
      <c r="EG211" s="67"/>
      <c r="EH211" s="66"/>
      <c r="EI211" s="67"/>
    </row>
    <row r="212" spans="6:139" x14ac:dyDescent="0.25">
      <c r="F212" s="27"/>
      <c r="G212" s="27"/>
      <c r="K212" s="38">
        <f t="shared" si="17"/>
        <v>199</v>
      </c>
      <c r="L212" s="5"/>
      <c r="N212" s="5"/>
      <c r="O212" s="4"/>
      <c r="P212" s="5"/>
      <c r="Q212" s="4"/>
      <c r="R212" s="5"/>
      <c r="S212" s="4"/>
      <c r="T212" s="5"/>
      <c r="U212" s="4"/>
      <c r="V212" s="66"/>
      <c r="W212" s="67"/>
      <c r="X212" s="66"/>
      <c r="Y212" s="67"/>
      <c r="Z212" s="66"/>
      <c r="AA212" s="67"/>
      <c r="AB212" s="66"/>
      <c r="AC212" s="67"/>
      <c r="AD212" s="66"/>
      <c r="AE212" s="67"/>
      <c r="AF212" s="66"/>
      <c r="AG212" s="67"/>
      <c r="AH212" s="66"/>
      <c r="AI212" s="67"/>
      <c r="AJ212" s="66"/>
      <c r="AK212" s="67"/>
      <c r="AL212" s="66"/>
      <c r="AM212" s="67"/>
      <c r="AN212" s="66"/>
      <c r="AO212" s="67"/>
      <c r="AP212" s="66"/>
      <c r="AQ212" s="67"/>
      <c r="AR212" s="66"/>
      <c r="AS212" s="67"/>
      <c r="AT212" s="66"/>
      <c r="AU212" s="67"/>
      <c r="AV212" s="66"/>
      <c r="AW212" s="67"/>
      <c r="AX212" s="66"/>
      <c r="AY212" s="67"/>
      <c r="AZ212" s="66"/>
      <c r="BA212" s="67"/>
      <c r="BB212" s="66"/>
      <c r="BC212" s="67"/>
      <c r="BD212" s="66"/>
      <c r="BE212" s="67"/>
      <c r="BF212" s="66"/>
      <c r="BG212" s="67"/>
      <c r="BH212" s="66"/>
      <c r="BI212" s="67"/>
      <c r="BJ212" s="66"/>
      <c r="BK212" s="67"/>
      <c r="BL212" s="66"/>
      <c r="BM212" s="67"/>
      <c r="BN212" s="66"/>
      <c r="BO212" s="67"/>
      <c r="BP212" s="66"/>
      <c r="BQ212" s="67"/>
      <c r="BR212" s="66"/>
      <c r="BS212" s="67"/>
      <c r="BT212" s="66"/>
      <c r="BU212" s="67"/>
      <c r="BV212" s="66"/>
      <c r="BW212" s="67"/>
      <c r="BX212" s="66"/>
      <c r="BY212" s="67"/>
      <c r="BZ212" s="66"/>
      <c r="CA212" s="67"/>
      <c r="CB212" s="66"/>
      <c r="CC212" s="67"/>
      <c r="CD212" s="66"/>
      <c r="CE212" s="67"/>
      <c r="CF212" s="66"/>
      <c r="CG212" s="67"/>
      <c r="CH212" s="66"/>
      <c r="CI212" s="67"/>
      <c r="CJ212" s="66"/>
      <c r="CK212" s="67"/>
      <c r="CL212" s="66"/>
      <c r="CM212" s="67"/>
      <c r="CN212" s="66"/>
      <c r="CO212" s="67"/>
      <c r="CP212" s="66"/>
      <c r="CQ212" s="67"/>
      <c r="CR212" s="66"/>
      <c r="CS212" s="67"/>
      <c r="CT212" s="66"/>
      <c r="CU212" s="67"/>
      <c r="CV212" s="66"/>
      <c r="CW212" s="67"/>
      <c r="CX212" s="66"/>
      <c r="CY212" s="67"/>
      <c r="CZ212" s="66"/>
      <c r="DA212" s="67"/>
      <c r="DB212" s="66"/>
      <c r="DC212" s="67"/>
      <c r="DD212" s="66"/>
      <c r="DE212" s="67"/>
      <c r="DF212" s="66"/>
      <c r="DG212" s="67"/>
      <c r="DH212" s="66"/>
      <c r="DI212" s="67"/>
      <c r="DJ212" s="66"/>
      <c r="DK212" s="67"/>
      <c r="DL212" s="66"/>
      <c r="DM212" s="67"/>
      <c r="DN212" s="66"/>
      <c r="DO212" s="67"/>
      <c r="DP212" s="66"/>
      <c r="DQ212" s="67"/>
      <c r="DR212" s="66"/>
      <c r="DS212" s="67"/>
      <c r="DT212" s="66"/>
      <c r="DU212" s="67"/>
      <c r="DV212" s="66"/>
      <c r="DW212" s="67"/>
      <c r="DX212" s="66"/>
      <c r="DY212" s="67"/>
      <c r="DZ212" s="66"/>
      <c r="EA212" s="67"/>
      <c r="EB212" s="66"/>
      <c r="EC212" s="67"/>
      <c r="ED212" s="66"/>
      <c r="EE212" s="67"/>
      <c r="EF212" s="66"/>
      <c r="EG212" s="67"/>
      <c r="EH212" s="66"/>
      <c r="EI212" s="67"/>
    </row>
    <row r="213" spans="6:139" x14ac:dyDescent="0.25">
      <c r="F213" s="27"/>
      <c r="G213" s="27"/>
      <c r="K213" s="38">
        <f t="shared" si="17"/>
        <v>200</v>
      </c>
      <c r="L213" s="5"/>
      <c r="N213" s="5"/>
      <c r="O213" s="4"/>
      <c r="P213" s="5"/>
      <c r="Q213" s="4"/>
      <c r="R213" s="5"/>
      <c r="S213" s="4"/>
      <c r="T213" s="5"/>
      <c r="U213" s="4"/>
      <c r="V213" s="66"/>
      <c r="W213" s="67"/>
      <c r="X213" s="66"/>
      <c r="Y213" s="67"/>
      <c r="Z213" s="66"/>
      <c r="AA213" s="67"/>
      <c r="AB213" s="66"/>
      <c r="AC213" s="67"/>
      <c r="AD213" s="66"/>
      <c r="AE213" s="67"/>
      <c r="AF213" s="66"/>
      <c r="AG213" s="67"/>
      <c r="AH213" s="66"/>
      <c r="AI213" s="67"/>
      <c r="AJ213" s="66"/>
      <c r="AK213" s="67"/>
      <c r="AL213" s="66"/>
      <c r="AM213" s="67"/>
      <c r="AN213" s="66"/>
      <c r="AO213" s="67"/>
      <c r="AP213" s="66"/>
      <c r="AQ213" s="67"/>
      <c r="AR213" s="66"/>
      <c r="AS213" s="67"/>
      <c r="AT213" s="66"/>
      <c r="AU213" s="67"/>
      <c r="AV213" s="66"/>
      <c r="AW213" s="67"/>
      <c r="AX213" s="66"/>
      <c r="AY213" s="67"/>
      <c r="AZ213" s="66"/>
      <c r="BA213" s="67"/>
      <c r="BB213" s="66"/>
      <c r="BC213" s="67"/>
      <c r="BD213" s="66"/>
      <c r="BE213" s="67"/>
      <c r="BF213" s="66"/>
      <c r="BG213" s="67"/>
      <c r="BH213" s="66"/>
      <c r="BI213" s="67"/>
      <c r="BJ213" s="66"/>
      <c r="BK213" s="67"/>
      <c r="BL213" s="66"/>
      <c r="BM213" s="67"/>
      <c r="BN213" s="66"/>
      <c r="BO213" s="67"/>
      <c r="BP213" s="66"/>
      <c r="BQ213" s="67"/>
      <c r="BR213" s="66"/>
      <c r="BS213" s="67"/>
      <c r="BT213" s="66"/>
      <c r="BU213" s="67"/>
      <c r="BV213" s="66"/>
      <c r="BW213" s="67"/>
      <c r="BX213" s="66"/>
      <c r="BY213" s="67"/>
      <c r="BZ213" s="66"/>
      <c r="CA213" s="67"/>
      <c r="CB213" s="66"/>
      <c r="CC213" s="67"/>
      <c r="CD213" s="66"/>
      <c r="CE213" s="67"/>
      <c r="CF213" s="66"/>
      <c r="CG213" s="67"/>
      <c r="CH213" s="66"/>
      <c r="CI213" s="67"/>
      <c r="CJ213" s="66"/>
      <c r="CK213" s="67"/>
      <c r="CL213" s="66"/>
      <c r="CM213" s="67"/>
      <c r="CN213" s="66"/>
      <c r="CO213" s="67"/>
      <c r="CP213" s="66"/>
      <c r="CQ213" s="67"/>
      <c r="CR213" s="66"/>
      <c r="CS213" s="67"/>
      <c r="CT213" s="66"/>
      <c r="CU213" s="67"/>
      <c r="CV213" s="66"/>
      <c r="CW213" s="67"/>
      <c r="CX213" s="66"/>
      <c r="CY213" s="67"/>
      <c r="CZ213" s="66"/>
      <c r="DA213" s="67"/>
      <c r="DB213" s="66"/>
      <c r="DC213" s="67"/>
      <c r="DD213" s="66"/>
      <c r="DE213" s="67"/>
      <c r="DF213" s="66"/>
      <c r="DG213" s="67"/>
      <c r="DH213" s="66"/>
      <c r="DI213" s="67"/>
      <c r="DJ213" s="66"/>
      <c r="DK213" s="67"/>
      <c r="DL213" s="66"/>
      <c r="DM213" s="67"/>
      <c r="DN213" s="66"/>
      <c r="DO213" s="67"/>
      <c r="DP213" s="66"/>
      <c r="DQ213" s="67"/>
      <c r="DR213" s="66"/>
      <c r="DS213" s="67"/>
      <c r="DT213" s="66"/>
      <c r="DU213" s="67"/>
      <c r="DV213" s="66"/>
      <c r="DW213" s="67"/>
      <c r="DX213" s="66"/>
      <c r="DY213" s="67"/>
      <c r="DZ213" s="66"/>
      <c r="EA213" s="67"/>
      <c r="EB213" s="66"/>
      <c r="EC213" s="67"/>
      <c r="ED213" s="66"/>
      <c r="EE213" s="67"/>
      <c r="EF213" s="66"/>
      <c r="EG213" s="67"/>
      <c r="EH213" s="66"/>
      <c r="EI213" s="67"/>
    </row>
    <row r="214" spans="6:139" x14ac:dyDescent="0.25">
      <c r="F214" s="27"/>
      <c r="G214" s="27"/>
      <c r="K214" s="38">
        <f t="shared" si="17"/>
        <v>201</v>
      </c>
      <c r="L214" s="5"/>
      <c r="N214" s="5"/>
      <c r="O214" s="4"/>
      <c r="P214" s="5"/>
      <c r="Q214" s="4"/>
      <c r="R214" s="5"/>
      <c r="S214" s="4"/>
      <c r="T214" s="5"/>
      <c r="U214" s="4"/>
      <c r="V214" s="66"/>
      <c r="W214" s="67"/>
      <c r="X214" s="66"/>
      <c r="Y214" s="67"/>
      <c r="Z214" s="66"/>
      <c r="AA214" s="67"/>
      <c r="AB214" s="66"/>
      <c r="AC214" s="67"/>
      <c r="AD214" s="66"/>
      <c r="AE214" s="67"/>
      <c r="AF214" s="66"/>
      <c r="AG214" s="67"/>
      <c r="AH214" s="66"/>
      <c r="AI214" s="67"/>
      <c r="AJ214" s="66"/>
      <c r="AK214" s="67"/>
      <c r="AL214" s="66"/>
      <c r="AM214" s="67"/>
      <c r="AN214" s="66"/>
      <c r="AO214" s="67"/>
      <c r="AP214" s="66"/>
      <c r="AQ214" s="67"/>
      <c r="AR214" s="66"/>
      <c r="AS214" s="67"/>
      <c r="AT214" s="66"/>
      <c r="AU214" s="67"/>
      <c r="AV214" s="66"/>
      <c r="AW214" s="67"/>
      <c r="AX214" s="66"/>
      <c r="AY214" s="67"/>
      <c r="AZ214" s="66"/>
      <c r="BA214" s="67"/>
      <c r="BB214" s="66"/>
      <c r="BC214" s="67"/>
      <c r="BD214" s="66"/>
      <c r="BE214" s="67"/>
      <c r="BF214" s="66"/>
      <c r="BG214" s="67"/>
      <c r="BH214" s="66"/>
      <c r="BI214" s="67"/>
      <c r="BJ214" s="66"/>
      <c r="BK214" s="67"/>
      <c r="BL214" s="66"/>
      <c r="BM214" s="67"/>
      <c r="BN214" s="66"/>
      <c r="BO214" s="67"/>
      <c r="BP214" s="66"/>
      <c r="BQ214" s="67"/>
      <c r="BR214" s="66"/>
      <c r="BS214" s="67"/>
      <c r="BT214" s="66"/>
      <c r="BU214" s="67"/>
      <c r="BV214" s="66"/>
      <c r="BW214" s="67"/>
      <c r="BX214" s="66"/>
      <c r="BY214" s="67"/>
      <c r="BZ214" s="66"/>
      <c r="CA214" s="67"/>
      <c r="CB214" s="66"/>
      <c r="CC214" s="67"/>
      <c r="CD214" s="66"/>
      <c r="CE214" s="67"/>
      <c r="CF214" s="66"/>
      <c r="CG214" s="67"/>
      <c r="CH214" s="66"/>
      <c r="CI214" s="67"/>
      <c r="CJ214" s="66"/>
      <c r="CK214" s="67"/>
      <c r="CL214" s="66"/>
      <c r="CM214" s="67"/>
      <c r="CN214" s="66"/>
      <c r="CO214" s="67"/>
      <c r="CP214" s="66"/>
      <c r="CQ214" s="67"/>
      <c r="CR214" s="66"/>
      <c r="CS214" s="67"/>
      <c r="CT214" s="66"/>
      <c r="CU214" s="67"/>
      <c r="CV214" s="66"/>
      <c r="CW214" s="67"/>
      <c r="CX214" s="66"/>
      <c r="CY214" s="67"/>
      <c r="CZ214" s="66"/>
      <c r="DA214" s="67"/>
      <c r="DB214" s="66"/>
      <c r="DC214" s="67"/>
      <c r="DD214" s="66"/>
      <c r="DE214" s="67"/>
      <c r="DF214" s="66"/>
      <c r="DG214" s="67"/>
      <c r="DH214" s="66"/>
      <c r="DI214" s="67"/>
      <c r="DJ214" s="66"/>
      <c r="DK214" s="67"/>
      <c r="DL214" s="66"/>
      <c r="DM214" s="67"/>
      <c r="DN214" s="66"/>
      <c r="DO214" s="67"/>
      <c r="DP214" s="66"/>
      <c r="DQ214" s="67"/>
      <c r="DR214" s="66"/>
      <c r="DS214" s="67"/>
      <c r="DT214" s="66"/>
      <c r="DU214" s="67"/>
      <c r="DV214" s="66"/>
      <c r="DW214" s="67"/>
      <c r="DX214" s="66"/>
      <c r="DY214" s="67"/>
      <c r="DZ214" s="66"/>
      <c r="EA214" s="67"/>
      <c r="EB214" s="66"/>
      <c r="EC214" s="67"/>
      <c r="ED214" s="66"/>
      <c r="EE214" s="67"/>
      <c r="EF214" s="66"/>
      <c r="EG214" s="67"/>
      <c r="EH214" s="66"/>
      <c r="EI214" s="67"/>
    </row>
    <row r="215" spans="6:139" x14ac:dyDescent="0.25">
      <c r="F215" s="27"/>
      <c r="G215" s="27"/>
      <c r="K215" s="38">
        <f t="shared" si="17"/>
        <v>202</v>
      </c>
      <c r="L215" s="5"/>
      <c r="N215" s="5"/>
      <c r="O215" s="4"/>
      <c r="P215" s="5"/>
      <c r="Q215" s="4"/>
      <c r="R215" s="5"/>
      <c r="S215" s="4"/>
      <c r="T215" s="5"/>
      <c r="U215" s="4"/>
      <c r="V215" s="66"/>
      <c r="W215" s="67"/>
      <c r="X215" s="66"/>
      <c r="Y215" s="67"/>
      <c r="Z215" s="66"/>
      <c r="AA215" s="67"/>
      <c r="AB215" s="66"/>
      <c r="AC215" s="67"/>
      <c r="AD215" s="66"/>
      <c r="AE215" s="67"/>
      <c r="AF215" s="66"/>
      <c r="AG215" s="67"/>
      <c r="AH215" s="66"/>
      <c r="AI215" s="67"/>
      <c r="AJ215" s="66"/>
      <c r="AK215" s="67"/>
      <c r="AL215" s="66"/>
      <c r="AM215" s="67"/>
      <c r="AN215" s="66"/>
      <c r="AO215" s="67"/>
      <c r="AP215" s="66"/>
      <c r="AQ215" s="67"/>
      <c r="AR215" s="66"/>
      <c r="AS215" s="67"/>
      <c r="AT215" s="66"/>
      <c r="AU215" s="67"/>
      <c r="AV215" s="66"/>
      <c r="AW215" s="67"/>
      <c r="AX215" s="66"/>
      <c r="AY215" s="67"/>
      <c r="AZ215" s="66"/>
      <c r="BA215" s="67"/>
      <c r="BB215" s="66"/>
      <c r="BC215" s="67"/>
      <c r="BD215" s="66"/>
      <c r="BE215" s="67"/>
      <c r="BF215" s="66"/>
      <c r="BG215" s="67"/>
      <c r="BH215" s="66"/>
      <c r="BI215" s="67"/>
      <c r="BJ215" s="66"/>
      <c r="BK215" s="67"/>
      <c r="BL215" s="66"/>
      <c r="BM215" s="67"/>
      <c r="BN215" s="66"/>
      <c r="BO215" s="67"/>
      <c r="BP215" s="66"/>
      <c r="BQ215" s="67"/>
      <c r="BR215" s="66"/>
      <c r="BS215" s="67"/>
      <c r="BT215" s="66"/>
      <c r="BU215" s="67"/>
      <c r="BV215" s="66"/>
      <c r="BW215" s="67"/>
      <c r="BX215" s="66"/>
      <c r="BY215" s="67"/>
      <c r="BZ215" s="66"/>
      <c r="CA215" s="67"/>
      <c r="CB215" s="66"/>
      <c r="CC215" s="67"/>
      <c r="CD215" s="66"/>
      <c r="CE215" s="67"/>
      <c r="CF215" s="66"/>
      <c r="CG215" s="67"/>
      <c r="CH215" s="66"/>
      <c r="CI215" s="67"/>
      <c r="CJ215" s="66"/>
      <c r="CK215" s="67"/>
      <c r="CL215" s="66"/>
      <c r="CM215" s="67"/>
      <c r="CN215" s="66"/>
      <c r="CO215" s="67"/>
      <c r="CP215" s="66"/>
      <c r="CQ215" s="67"/>
      <c r="CR215" s="66"/>
      <c r="CS215" s="67"/>
      <c r="CT215" s="66"/>
      <c r="CU215" s="67"/>
      <c r="CV215" s="66"/>
      <c r="CW215" s="67"/>
      <c r="CX215" s="66"/>
      <c r="CY215" s="67"/>
      <c r="CZ215" s="66"/>
      <c r="DA215" s="67"/>
      <c r="DB215" s="66"/>
      <c r="DC215" s="67"/>
      <c r="DD215" s="66"/>
      <c r="DE215" s="67"/>
      <c r="DF215" s="66"/>
      <c r="DG215" s="67"/>
      <c r="DH215" s="66"/>
      <c r="DI215" s="67"/>
      <c r="DJ215" s="66"/>
      <c r="DK215" s="67"/>
      <c r="DL215" s="66"/>
      <c r="DM215" s="67"/>
      <c r="DN215" s="66"/>
      <c r="DO215" s="67"/>
      <c r="DP215" s="66"/>
      <c r="DQ215" s="67"/>
      <c r="DR215" s="66"/>
      <c r="DS215" s="67"/>
      <c r="DT215" s="66"/>
      <c r="DU215" s="67"/>
      <c r="DV215" s="66"/>
      <c r="DW215" s="67"/>
      <c r="DX215" s="66"/>
      <c r="DY215" s="67"/>
      <c r="DZ215" s="66"/>
      <c r="EA215" s="67"/>
      <c r="EB215" s="66"/>
      <c r="EC215" s="67"/>
      <c r="ED215" s="66"/>
      <c r="EE215" s="67"/>
      <c r="EF215" s="66"/>
      <c r="EG215" s="67"/>
      <c r="EH215" s="66"/>
      <c r="EI215" s="67"/>
    </row>
    <row r="216" spans="6:139" x14ac:dyDescent="0.25">
      <c r="F216" s="27"/>
      <c r="G216" s="27"/>
      <c r="K216" s="38">
        <f t="shared" si="17"/>
        <v>203</v>
      </c>
      <c r="L216" s="5"/>
      <c r="N216" s="5"/>
      <c r="O216" s="4"/>
      <c r="P216" s="5"/>
      <c r="Q216" s="4"/>
      <c r="R216" s="5"/>
      <c r="S216" s="4"/>
      <c r="T216" s="5"/>
      <c r="U216" s="4"/>
      <c r="V216" s="66"/>
      <c r="W216" s="67"/>
      <c r="X216" s="66"/>
      <c r="Y216" s="67"/>
      <c r="Z216" s="66"/>
      <c r="AA216" s="67"/>
      <c r="AB216" s="66"/>
      <c r="AC216" s="67"/>
      <c r="AD216" s="66"/>
      <c r="AE216" s="67"/>
      <c r="AF216" s="66"/>
      <c r="AG216" s="67"/>
      <c r="AH216" s="66"/>
      <c r="AI216" s="67"/>
      <c r="AJ216" s="66"/>
      <c r="AK216" s="67"/>
      <c r="AL216" s="66"/>
      <c r="AM216" s="67"/>
      <c r="AN216" s="66"/>
      <c r="AO216" s="67"/>
      <c r="AP216" s="66"/>
      <c r="AQ216" s="67"/>
      <c r="AR216" s="66"/>
      <c r="AS216" s="67"/>
      <c r="AT216" s="66"/>
      <c r="AU216" s="67"/>
      <c r="AV216" s="66"/>
      <c r="AW216" s="67"/>
      <c r="AX216" s="66"/>
      <c r="AY216" s="67"/>
      <c r="AZ216" s="66"/>
      <c r="BA216" s="67"/>
      <c r="BB216" s="66"/>
      <c r="BC216" s="67"/>
      <c r="BD216" s="66"/>
      <c r="BE216" s="67"/>
      <c r="BF216" s="66"/>
      <c r="BG216" s="67"/>
      <c r="BH216" s="66"/>
      <c r="BI216" s="67"/>
      <c r="BJ216" s="66"/>
      <c r="BK216" s="67"/>
      <c r="BL216" s="66"/>
      <c r="BM216" s="67"/>
      <c r="BN216" s="66"/>
      <c r="BO216" s="67"/>
      <c r="BP216" s="66"/>
      <c r="BQ216" s="67"/>
      <c r="BR216" s="66"/>
      <c r="BS216" s="67"/>
      <c r="BT216" s="66"/>
      <c r="BU216" s="67"/>
      <c r="BV216" s="66"/>
      <c r="BW216" s="67"/>
      <c r="BX216" s="66"/>
      <c r="BY216" s="67"/>
      <c r="BZ216" s="66"/>
      <c r="CA216" s="67"/>
      <c r="CB216" s="66"/>
      <c r="CC216" s="67"/>
      <c r="CD216" s="66"/>
      <c r="CE216" s="67"/>
      <c r="CF216" s="66"/>
      <c r="CG216" s="67"/>
      <c r="CH216" s="66"/>
      <c r="CI216" s="67"/>
      <c r="CJ216" s="66"/>
      <c r="CK216" s="67"/>
      <c r="CL216" s="66"/>
      <c r="CM216" s="67"/>
      <c r="CN216" s="66"/>
      <c r="CO216" s="67"/>
      <c r="CP216" s="66"/>
      <c r="CQ216" s="67"/>
      <c r="CR216" s="66"/>
      <c r="CS216" s="67"/>
      <c r="CT216" s="66"/>
      <c r="CU216" s="67"/>
      <c r="CV216" s="66"/>
      <c r="CW216" s="67"/>
      <c r="CX216" s="66"/>
      <c r="CY216" s="67"/>
      <c r="CZ216" s="66"/>
      <c r="DA216" s="67"/>
      <c r="DB216" s="66"/>
      <c r="DC216" s="67"/>
      <c r="DD216" s="66"/>
      <c r="DE216" s="67"/>
      <c r="DF216" s="66"/>
      <c r="DG216" s="67"/>
      <c r="DH216" s="66"/>
      <c r="DI216" s="67"/>
      <c r="DJ216" s="66"/>
      <c r="DK216" s="67"/>
      <c r="DL216" s="66"/>
      <c r="DM216" s="67"/>
      <c r="DN216" s="66"/>
      <c r="DO216" s="67"/>
      <c r="DP216" s="66"/>
      <c r="DQ216" s="67"/>
      <c r="DR216" s="66"/>
      <c r="DS216" s="67"/>
      <c r="DT216" s="66"/>
      <c r="DU216" s="67"/>
      <c r="DV216" s="66"/>
      <c r="DW216" s="67"/>
      <c r="DX216" s="66"/>
      <c r="DY216" s="67"/>
      <c r="DZ216" s="66"/>
      <c r="EA216" s="67"/>
      <c r="EB216" s="66"/>
      <c r="EC216" s="67"/>
      <c r="ED216" s="66"/>
      <c r="EE216" s="67"/>
      <c r="EF216" s="66"/>
      <c r="EG216" s="67"/>
      <c r="EH216" s="66"/>
      <c r="EI216" s="67"/>
    </row>
    <row r="217" spans="6:139" x14ac:dyDescent="0.25">
      <c r="F217" s="27"/>
      <c r="G217" s="27"/>
      <c r="K217" s="38">
        <f t="shared" si="17"/>
        <v>204</v>
      </c>
      <c r="L217" s="5"/>
      <c r="N217" s="5"/>
      <c r="O217" s="4"/>
      <c r="P217" s="5"/>
      <c r="Q217" s="4"/>
      <c r="R217" s="5"/>
      <c r="S217" s="4"/>
      <c r="T217" s="5"/>
      <c r="U217" s="4"/>
      <c r="V217" s="66"/>
      <c r="W217" s="67"/>
      <c r="X217" s="66"/>
      <c r="Y217" s="67"/>
      <c r="Z217" s="66"/>
      <c r="AA217" s="67"/>
      <c r="AB217" s="66"/>
      <c r="AC217" s="67"/>
      <c r="AD217" s="66"/>
      <c r="AE217" s="67"/>
      <c r="AF217" s="66"/>
      <c r="AG217" s="67"/>
      <c r="AH217" s="66"/>
      <c r="AI217" s="67"/>
      <c r="AJ217" s="66"/>
      <c r="AK217" s="67"/>
      <c r="AL217" s="66"/>
      <c r="AM217" s="67"/>
      <c r="AN217" s="66"/>
      <c r="AO217" s="67"/>
      <c r="AP217" s="66"/>
      <c r="AQ217" s="67"/>
      <c r="AR217" s="66"/>
      <c r="AS217" s="67"/>
      <c r="AT217" s="66"/>
      <c r="AU217" s="67"/>
      <c r="AV217" s="66"/>
      <c r="AW217" s="67"/>
      <c r="AX217" s="66"/>
      <c r="AY217" s="67"/>
      <c r="AZ217" s="66"/>
      <c r="BA217" s="67"/>
      <c r="BB217" s="66"/>
      <c r="BC217" s="67"/>
      <c r="BD217" s="66"/>
      <c r="BE217" s="67"/>
      <c r="BF217" s="66"/>
      <c r="BG217" s="67"/>
      <c r="BH217" s="66"/>
      <c r="BI217" s="67"/>
      <c r="BJ217" s="66"/>
      <c r="BK217" s="67"/>
      <c r="BL217" s="66"/>
      <c r="BM217" s="67"/>
      <c r="BN217" s="66"/>
      <c r="BO217" s="67"/>
      <c r="BP217" s="66"/>
      <c r="BQ217" s="67"/>
      <c r="BR217" s="66"/>
      <c r="BS217" s="67"/>
      <c r="BT217" s="66"/>
      <c r="BU217" s="67"/>
      <c r="BV217" s="66"/>
      <c r="BW217" s="67"/>
      <c r="BX217" s="66"/>
      <c r="BY217" s="67"/>
      <c r="BZ217" s="66"/>
      <c r="CA217" s="67"/>
      <c r="CB217" s="66"/>
      <c r="CC217" s="67"/>
      <c r="CD217" s="66"/>
      <c r="CE217" s="67"/>
      <c r="CF217" s="66"/>
      <c r="CG217" s="67"/>
      <c r="CH217" s="66"/>
      <c r="CI217" s="67"/>
      <c r="CJ217" s="66"/>
      <c r="CK217" s="67"/>
      <c r="CL217" s="66"/>
      <c r="CM217" s="67"/>
      <c r="CN217" s="66"/>
      <c r="CO217" s="67"/>
      <c r="CP217" s="66"/>
      <c r="CQ217" s="67"/>
      <c r="CR217" s="66"/>
      <c r="CS217" s="67"/>
      <c r="CT217" s="66"/>
      <c r="CU217" s="67"/>
      <c r="CV217" s="66"/>
      <c r="CW217" s="67"/>
      <c r="CX217" s="66"/>
      <c r="CY217" s="67"/>
      <c r="CZ217" s="66"/>
      <c r="DA217" s="67"/>
      <c r="DB217" s="66"/>
      <c r="DC217" s="67"/>
      <c r="DD217" s="66"/>
      <c r="DE217" s="67"/>
      <c r="DF217" s="66"/>
      <c r="DG217" s="67"/>
      <c r="DH217" s="66"/>
      <c r="DI217" s="67"/>
      <c r="DJ217" s="66"/>
      <c r="DK217" s="67"/>
      <c r="DL217" s="66"/>
      <c r="DM217" s="67"/>
      <c r="DN217" s="66"/>
      <c r="DO217" s="67"/>
      <c r="DP217" s="66"/>
      <c r="DQ217" s="67"/>
      <c r="DR217" s="66"/>
      <c r="DS217" s="67"/>
      <c r="DT217" s="66"/>
      <c r="DU217" s="67"/>
      <c r="DV217" s="66"/>
      <c r="DW217" s="67"/>
      <c r="DX217" s="66"/>
      <c r="DY217" s="67"/>
      <c r="DZ217" s="66"/>
      <c r="EA217" s="67"/>
      <c r="EB217" s="66"/>
      <c r="EC217" s="67"/>
      <c r="ED217" s="66"/>
      <c r="EE217" s="67"/>
      <c r="EF217" s="66"/>
      <c r="EG217" s="67"/>
      <c r="EH217" s="66"/>
      <c r="EI217" s="67"/>
    </row>
    <row r="218" spans="6:139" x14ac:dyDescent="0.25">
      <c r="F218" s="27"/>
      <c r="G218" s="27"/>
      <c r="K218" s="38">
        <f t="shared" si="17"/>
        <v>205</v>
      </c>
      <c r="L218" s="5"/>
      <c r="N218" s="5"/>
      <c r="O218" s="4"/>
      <c r="P218" s="5"/>
      <c r="Q218" s="4"/>
      <c r="R218" s="5"/>
      <c r="S218" s="4"/>
      <c r="T218" s="5"/>
      <c r="U218" s="4"/>
      <c r="V218" s="66"/>
      <c r="W218" s="67"/>
      <c r="X218" s="66"/>
      <c r="Y218" s="67"/>
      <c r="Z218" s="66"/>
      <c r="AA218" s="67"/>
      <c r="AB218" s="66"/>
      <c r="AC218" s="67"/>
      <c r="AD218" s="66"/>
      <c r="AE218" s="67"/>
      <c r="AF218" s="66"/>
      <c r="AG218" s="67"/>
      <c r="AH218" s="66"/>
      <c r="AI218" s="67"/>
      <c r="AJ218" s="66"/>
      <c r="AK218" s="67"/>
      <c r="AL218" s="66"/>
      <c r="AM218" s="67"/>
      <c r="AN218" s="66"/>
      <c r="AO218" s="67"/>
      <c r="AP218" s="66"/>
      <c r="AQ218" s="67"/>
      <c r="AR218" s="66"/>
      <c r="AS218" s="67"/>
      <c r="AT218" s="66"/>
      <c r="AU218" s="67"/>
      <c r="AV218" s="66"/>
      <c r="AW218" s="67"/>
      <c r="AX218" s="66"/>
      <c r="AY218" s="67"/>
      <c r="AZ218" s="66"/>
      <c r="BA218" s="67"/>
      <c r="BB218" s="66"/>
      <c r="BC218" s="67"/>
      <c r="BD218" s="66"/>
      <c r="BE218" s="67"/>
      <c r="BF218" s="66"/>
      <c r="BG218" s="67"/>
      <c r="BH218" s="66"/>
      <c r="BI218" s="67"/>
      <c r="BJ218" s="66"/>
      <c r="BK218" s="67"/>
      <c r="BL218" s="66"/>
      <c r="BM218" s="67"/>
      <c r="BN218" s="66"/>
      <c r="BO218" s="67"/>
      <c r="BP218" s="66"/>
      <c r="BQ218" s="67"/>
      <c r="BR218" s="66"/>
      <c r="BS218" s="67"/>
      <c r="BT218" s="66"/>
      <c r="BU218" s="67"/>
      <c r="BV218" s="66"/>
      <c r="BW218" s="67"/>
      <c r="BX218" s="66"/>
      <c r="BY218" s="67"/>
      <c r="BZ218" s="66"/>
      <c r="CA218" s="67"/>
      <c r="CB218" s="66"/>
      <c r="CC218" s="67"/>
      <c r="CD218" s="66"/>
      <c r="CE218" s="67"/>
      <c r="CF218" s="66"/>
      <c r="CG218" s="67"/>
      <c r="CH218" s="66"/>
      <c r="CI218" s="67"/>
      <c r="CJ218" s="66"/>
      <c r="CK218" s="67"/>
      <c r="CL218" s="66"/>
      <c r="CM218" s="67"/>
      <c r="CN218" s="66"/>
      <c r="CO218" s="67"/>
      <c r="CP218" s="66"/>
      <c r="CQ218" s="67"/>
      <c r="CR218" s="66"/>
      <c r="CS218" s="67"/>
      <c r="CT218" s="66"/>
      <c r="CU218" s="67"/>
      <c r="CV218" s="66"/>
      <c r="CW218" s="67"/>
      <c r="CX218" s="66"/>
      <c r="CY218" s="67"/>
      <c r="CZ218" s="66"/>
      <c r="DA218" s="67"/>
      <c r="DB218" s="66"/>
      <c r="DC218" s="67"/>
      <c r="DD218" s="66"/>
      <c r="DE218" s="67"/>
      <c r="DF218" s="66"/>
      <c r="DG218" s="67"/>
      <c r="DH218" s="66"/>
      <c r="DI218" s="67"/>
      <c r="DJ218" s="66"/>
      <c r="DK218" s="67"/>
      <c r="DL218" s="66"/>
      <c r="DM218" s="67"/>
      <c r="DN218" s="66"/>
      <c r="DO218" s="67"/>
      <c r="DP218" s="66"/>
      <c r="DQ218" s="67"/>
      <c r="DR218" s="66"/>
      <c r="DS218" s="67"/>
      <c r="DT218" s="66"/>
      <c r="DU218" s="67"/>
      <c r="DV218" s="66"/>
      <c r="DW218" s="67"/>
      <c r="DX218" s="66"/>
      <c r="DY218" s="67"/>
      <c r="DZ218" s="66"/>
      <c r="EA218" s="67"/>
      <c r="EB218" s="66"/>
      <c r="EC218" s="67"/>
      <c r="ED218" s="66"/>
      <c r="EE218" s="67"/>
      <c r="EF218" s="66"/>
      <c r="EG218" s="67"/>
      <c r="EH218" s="66"/>
      <c r="EI218" s="67"/>
    </row>
    <row r="219" spans="6:139" x14ac:dyDescent="0.25">
      <c r="F219" s="27"/>
      <c r="G219" s="27"/>
      <c r="K219" s="38">
        <f t="shared" si="17"/>
        <v>206</v>
      </c>
      <c r="L219" s="5"/>
      <c r="N219" s="5"/>
      <c r="O219" s="4"/>
      <c r="P219" s="5"/>
      <c r="Q219" s="4"/>
      <c r="R219" s="5"/>
      <c r="S219" s="4"/>
      <c r="T219" s="5"/>
      <c r="U219" s="4"/>
      <c r="V219" s="66"/>
      <c r="W219" s="67"/>
      <c r="X219" s="66"/>
      <c r="Y219" s="67"/>
      <c r="Z219" s="66"/>
      <c r="AA219" s="67"/>
      <c r="AB219" s="66"/>
      <c r="AC219" s="67"/>
      <c r="AD219" s="66"/>
      <c r="AE219" s="67"/>
      <c r="AF219" s="66"/>
      <c r="AG219" s="67"/>
      <c r="AH219" s="66"/>
      <c r="AI219" s="67"/>
      <c r="AJ219" s="66"/>
      <c r="AK219" s="67"/>
      <c r="AL219" s="66"/>
      <c r="AM219" s="67"/>
      <c r="AN219" s="66"/>
      <c r="AO219" s="67"/>
      <c r="AP219" s="66"/>
      <c r="AQ219" s="67"/>
      <c r="AR219" s="66"/>
      <c r="AS219" s="67"/>
      <c r="AT219" s="66"/>
      <c r="AU219" s="67"/>
      <c r="AV219" s="66"/>
      <c r="AW219" s="67"/>
      <c r="AX219" s="66"/>
      <c r="AY219" s="67"/>
      <c r="AZ219" s="66"/>
      <c r="BA219" s="67"/>
      <c r="BB219" s="66"/>
      <c r="BC219" s="67"/>
      <c r="BD219" s="66"/>
      <c r="BE219" s="67"/>
      <c r="BF219" s="66"/>
      <c r="BG219" s="67"/>
      <c r="BH219" s="66"/>
      <c r="BI219" s="67"/>
      <c r="BJ219" s="66"/>
      <c r="BK219" s="67"/>
      <c r="BL219" s="66"/>
      <c r="BM219" s="67"/>
      <c r="BN219" s="66"/>
      <c r="BO219" s="67"/>
      <c r="BP219" s="66"/>
      <c r="BQ219" s="67"/>
      <c r="BR219" s="66"/>
      <c r="BS219" s="67"/>
      <c r="BT219" s="66"/>
      <c r="BU219" s="67"/>
      <c r="BV219" s="66"/>
      <c r="BW219" s="67"/>
      <c r="BX219" s="66"/>
      <c r="BY219" s="67"/>
      <c r="BZ219" s="66"/>
      <c r="CA219" s="67"/>
      <c r="CB219" s="66"/>
      <c r="CC219" s="67"/>
      <c r="CD219" s="66"/>
      <c r="CE219" s="67"/>
      <c r="CF219" s="66"/>
      <c r="CG219" s="67"/>
      <c r="CH219" s="66"/>
      <c r="CI219" s="67"/>
      <c r="CJ219" s="66"/>
      <c r="CK219" s="67"/>
      <c r="CL219" s="66"/>
      <c r="CM219" s="67"/>
      <c r="CN219" s="66"/>
      <c r="CO219" s="67"/>
      <c r="CP219" s="66"/>
      <c r="CQ219" s="67"/>
      <c r="CR219" s="66"/>
      <c r="CS219" s="67"/>
      <c r="CT219" s="66"/>
      <c r="CU219" s="67"/>
      <c r="CV219" s="66"/>
      <c r="CW219" s="67"/>
      <c r="CX219" s="66"/>
      <c r="CY219" s="67"/>
      <c r="CZ219" s="66"/>
      <c r="DA219" s="67"/>
      <c r="DB219" s="66"/>
      <c r="DC219" s="67"/>
      <c r="DD219" s="66"/>
      <c r="DE219" s="67"/>
      <c r="DF219" s="66"/>
      <c r="DG219" s="67"/>
      <c r="DH219" s="66"/>
      <c r="DI219" s="67"/>
      <c r="DJ219" s="66"/>
      <c r="DK219" s="67"/>
      <c r="DL219" s="66"/>
      <c r="DM219" s="67"/>
      <c r="DN219" s="66"/>
      <c r="DO219" s="67"/>
      <c r="DP219" s="66"/>
      <c r="DQ219" s="67"/>
      <c r="DR219" s="66"/>
      <c r="DS219" s="67"/>
      <c r="DT219" s="66"/>
      <c r="DU219" s="67"/>
      <c r="DV219" s="66"/>
      <c r="DW219" s="67"/>
      <c r="DX219" s="66"/>
      <c r="DY219" s="67"/>
      <c r="DZ219" s="66"/>
      <c r="EA219" s="67"/>
      <c r="EB219" s="66"/>
      <c r="EC219" s="67"/>
      <c r="ED219" s="66"/>
      <c r="EE219" s="67"/>
      <c r="EF219" s="66"/>
      <c r="EG219" s="67"/>
      <c r="EH219" s="66"/>
      <c r="EI219" s="67"/>
    </row>
    <row r="220" spans="6:139" x14ac:dyDescent="0.25">
      <c r="F220" s="27"/>
      <c r="G220" s="27"/>
      <c r="K220" s="38">
        <f t="shared" si="17"/>
        <v>207</v>
      </c>
      <c r="L220" s="5"/>
      <c r="N220" s="5"/>
      <c r="O220" s="4"/>
      <c r="P220" s="5"/>
      <c r="Q220" s="4"/>
      <c r="R220" s="5"/>
      <c r="S220" s="4"/>
      <c r="T220" s="5"/>
      <c r="U220" s="4"/>
      <c r="V220" s="66"/>
      <c r="W220" s="67"/>
      <c r="X220" s="66"/>
      <c r="Y220" s="67"/>
      <c r="Z220" s="66"/>
      <c r="AA220" s="67"/>
      <c r="AB220" s="66"/>
      <c r="AC220" s="67"/>
      <c r="AD220" s="66"/>
      <c r="AE220" s="67"/>
      <c r="AF220" s="66"/>
      <c r="AG220" s="67"/>
      <c r="AH220" s="66"/>
      <c r="AI220" s="67"/>
      <c r="AJ220" s="66"/>
      <c r="AK220" s="67"/>
      <c r="AL220" s="66"/>
      <c r="AM220" s="67"/>
      <c r="AN220" s="66"/>
      <c r="AO220" s="67"/>
      <c r="AP220" s="66"/>
      <c r="AQ220" s="67"/>
      <c r="AR220" s="66"/>
      <c r="AS220" s="67"/>
      <c r="AT220" s="66"/>
      <c r="AU220" s="67"/>
      <c r="AV220" s="66"/>
      <c r="AW220" s="67"/>
      <c r="AX220" s="66"/>
      <c r="AY220" s="67"/>
      <c r="AZ220" s="66"/>
      <c r="BA220" s="67"/>
      <c r="BB220" s="66"/>
      <c r="BC220" s="67"/>
      <c r="BD220" s="66"/>
      <c r="BE220" s="67"/>
      <c r="BF220" s="66"/>
      <c r="BG220" s="67"/>
      <c r="BH220" s="66"/>
      <c r="BI220" s="67"/>
      <c r="BJ220" s="66"/>
      <c r="BK220" s="67"/>
      <c r="BL220" s="66"/>
      <c r="BM220" s="67"/>
      <c r="BN220" s="66"/>
      <c r="BO220" s="67"/>
      <c r="BP220" s="66"/>
      <c r="BQ220" s="67"/>
      <c r="BR220" s="66"/>
      <c r="BS220" s="67"/>
      <c r="BT220" s="66"/>
      <c r="BU220" s="67"/>
      <c r="BV220" s="66"/>
      <c r="BW220" s="67"/>
      <c r="BX220" s="66"/>
      <c r="BY220" s="67"/>
      <c r="BZ220" s="66"/>
      <c r="CA220" s="67"/>
      <c r="CB220" s="66"/>
      <c r="CC220" s="67"/>
      <c r="CD220" s="66"/>
      <c r="CE220" s="67"/>
      <c r="CF220" s="66"/>
      <c r="CG220" s="67"/>
      <c r="CH220" s="66"/>
      <c r="CI220" s="67"/>
      <c r="CJ220" s="66"/>
      <c r="CK220" s="67"/>
      <c r="CL220" s="66"/>
      <c r="CM220" s="67"/>
      <c r="CN220" s="66"/>
      <c r="CO220" s="67"/>
      <c r="CP220" s="66"/>
      <c r="CQ220" s="67"/>
      <c r="CR220" s="66"/>
      <c r="CS220" s="67"/>
      <c r="CT220" s="66"/>
      <c r="CU220" s="67"/>
      <c r="CV220" s="66"/>
      <c r="CW220" s="67"/>
      <c r="CX220" s="66"/>
      <c r="CY220" s="67"/>
      <c r="CZ220" s="66"/>
      <c r="DA220" s="67"/>
      <c r="DB220" s="66"/>
      <c r="DC220" s="67"/>
      <c r="DD220" s="66"/>
      <c r="DE220" s="67"/>
      <c r="DF220" s="66"/>
      <c r="DG220" s="67"/>
      <c r="DH220" s="66"/>
      <c r="DI220" s="67"/>
      <c r="DJ220" s="66"/>
      <c r="DK220" s="67"/>
      <c r="DL220" s="66"/>
      <c r="DM220" s="67"/>
      <c r="DN220" s="66"/>
      <c r="DO220" s="67"/>
      <c r="DP220" s="66"/>
      <c r="DQ220" s="67"/>
      <c r="DR220" s="66"/>
      <c r="DS220" s="67"/>
      <c r="DT220" s="66"/>
      <c r="DU220" s="67"/>
      <c r="DV220" s="66"/>
      <c r="DW220" s="67"/>
      <c r="DX220" s="66"/>
      <c r="DY220" s="67"/>
      <c r="DZ220" s="66"/>
      <c r="EA220" s="67"/>
      <c r="EB220" s="66"/>
      <c r="EC220" s="67"/>
      <c r="ED220" s="66"/>
      <c r="EE220" s="67"/>
      <c r="EF220" s="66"/>
      <c r="EG220" s="67"/>
      <c r="EH220" s="66"/>
      <c r="EI220" s="67"/>
    </row>
    <row r="221" spans="6:139" x14ac:dyDescent="0.25">
      <c r="F221" s="27"/>
      <c r="G221" s="27"/>
      <c r="K221" s="38">
        <f t="shared" si="17"/>
        <v>208</v>
      </c>
      <c r="L221" s="5"/>
      <c r="N221" s="5"/>
      <c r="O221" s="4"/>
      <c r="P221" s="5"/>
      <c r="Q221" s="4"/>
      <c r="R221" s="5"/>
      <c r="S221" s="4"/>
      <c r="T221" s="5"/>
      <c r="U221" s="4"/>
      <c r="V221" s="66"/>
      <c r="W221" s="67"/>
      <c r="X221" s="66"/>
      <c r="Y221" s="67"/>
      <c r="Z221" s="66"/>
      <c r="AA221" s="67"/>
      <c r="AB221" s="66"/>
      <c r="AC221" s="67"/>
      <c r="AD221" s="66"/>
      <c r="AE221" s="67"/>
      <c r="AF221" s="66"/>
      <c r="AG221" s="67"/>
      <c r="AH221" s="66"/>
      <c r="AI221" s="67"/>
      <c r="AJ221" s="66"/>
      <c r="AK221" s="67"/>
      <c r="AL221" s="66"/>
      <c r="AM221" s="67"/>
      <c r="AN221" s="66"/>
      <c r="AO221" s="67"/>
      <c r="AP221" s="66"/>
      <c r="AQ221" s="67"/>
      <c r="AR221" s="66"/>
      <c r="AS221" s="67"/>
      <c r="AT221" s="66"/>
      <c r="AU221" s="67"/>
      <c r="AV221" s="66"/>
      <c r="AW221" s="67"/>
      <c r="AX221" s="66"/>
      <c r="AY221" s="67"/>
      <c r="AZ221" s="66"/>
      <c r="BA221" s="67"/>
      <c r="BB221" s="66"/>
      <c r="BC221" s="67"/>
      <c r="BD221" s="66"/>
      <c r="BE221" s="67"/>
      <c r="BF221" s="66"/>
      <c r="BG221" s="67"/>
      <c r="BH221" s="66"/>
      <c r="BI221" s="67"/>
      <c r="BJ221" s="66"/>
      <c r="BK221" s="67"/>
      <c r="BL221" s="66"/>
      <c r="BM221" s="67"/>
      <c r="BN221" s="66"/>
      <c r="BO221" s="67"/>
      <c r="BP221" s="66"/>
      <c r="BQ221" s="67"/>
      <c r="BR221" s="66"/>
      <c r="BS221" s="67"/>
      <c r="BT221" s="66"/>
      <c r="BU221" s="67"/>
      <c r="BV221" s="66"/>
      <c r="BW221" s="67"/>
      <c r="BX221" s="66"/>
      <c r="BY221" s="67"/>
      <c r="BZ221" s="66"/>
      <c r="CA221" s="67"/>
      <c r="CB221" s="66"/>
      <c r="CC221" s="67"/>
      <c r="CD221" s="66"/>
      <c r="CE221" s="67"/>
      <c r="CF221" s="66"/>
      <c r="CG221" s="67"/>
      <c r="CH221" s="66"/>
      <c r="CI221" s="67"/>
      <c r="CJ221" s="66"/>
      <c r="CK221" s="67"/>
      <c r="CL221" s="66"/>
      <c r="CM221" s="67"/>
      <c r="CN221" s="66"/>
      <c r="CO221" s="67"/>
      <c r="CP221" s="66"/>
      <c r="CQ221" s="67"/>
      <c r="CR221" s="66"/>
      <c r="CS221" s="67"/>
      <c r="CT221" s="66"/>
      <c r="CU221" s="67"/>
      <c r="CV221" s="66"/>
      <c r="CW221" s="67"/>
      <c r="CX221" s="66"/>
      <c r="CY221" s="67"/>
      <c r="CZ221" s="66"/>
      <c r="DA221" s="67"/>
      <c r="DB221" s="66"/>
      <c r="DC221" s="67"/>
      <c r="DD221" s="66"/>
      <c r="DE221" s="67"/>
      <c r="DF221" s="66"/>
      <c r="DG221" s="67"/>
      <c r="DH221" s="66"/>
      <c r="DI221" s="67"/>
      <c r="DJ221" s="66"/>
      <c r="DK221" s="67"/>
      <c r="DL221" s="66"/>
      <c r="DM221" s="67"/>
      <c r="DN221" s="66"/>
      <c r="DO221" s="67"/>
      <c r="DP221" s="66"/>
      <c r="DQ221" s="67"/>
      <c r="DR221" s="66"/>
      <c r="DS221" s="67"/>
      <c r="DT221" s="66"/>
      <c r="DU221" s="67"/>
      <c r="DV221" s="66"/>
      <c r="DW221" s="67"/>
      <c r="DX221" s="66"/>
      <c r="DY221" s="67"/>
      <c r="DZ221" s="66"/>
      <c r="EA221" s="67"/>
      <c r="EB221" s="66"/>
      <c r="EC221" s="67"/>
      <c r="ED221" s="66"/>
      <c r="EE221" s="67"/>
      <c r="EF221" s="66"/>
      <c r="EG221" s="67"/>
      <c r="EH221" s="66"/>
      <c r="EI221" s="67"/>
    </row>
    <row r="222" spans="6:139" x14ac:dyDescent="0.25">
      <c r="F222" s="27"/>
      <c r="G222" s="27"/>
      <c r="K222" s="38">
        <f t="shared" si="17"/>
        <v>209</v>
      </c>
      <c r="L222" s="5"/>
      <c r="N222" s="5"/>
      <c r="O222" s="4"/>
      <c r="P222" s="5"/>
      <c r="Q222" s="4"/>
      <c r="R222" s="5"/>
      <c r="S222" s="4"/>
      <c r="T222" s="5"/>
      <c r="U222" s="4"/>
      <c r="V222" s="66"/>
      <c r="W222" s="67"/>
      <c r="X222" s="66"/>
      <c r="Y222" s="67"/>
      <c r="Z222" s="66"/>
      <c r="AA222" s="67"/>
      <c r="AB222" s="66"/>
      <c r="AC222" s="67"/>
      <c r="AD222" s="66"/>
      <c r="AE222" s="67"/>
      <c r="AF222" s="66"/>
      <c r="AG222" s="67"/>
      <c r="AH222" s="66"/>
      <c r="AI222" s="67"/>
      <c r="AJ222" s="66"/>
      <c r="AK222" s="67"/>
      <c r="AL222" s="66"/>
      <c r="AM222" s="67"/>
      <c r="AN222" s="66"/>
      <c r="AO222" s="67"/>
      <c r="AP222" s="66"/>
      <c r="AQ222" s="67"/>
      <c r="AR222" s="66"/>
      <c r="AS222" s="67"/>
      <c r="AT222" s="66"/>
      <c r="AU222" s="67"/>
      <c r="AV222" s="66"/>
      <c r="AW222" s="67"/>
      <c r="AX222" s="66"/>
      <c r="AY222" s="67"/>
      <c r="AZ222" s="66"/>
      <c r="BA222" s="67"/>
      <c r="BB222" s="66"/>
      <c r="BC222" s="67"/>
      <c r="BD222" s="66"/>
      <c r="BE222" s="67"/>
      <c r="BF222" s="66"/>
      <c r="BG222" s="67"/>
      <c r="BH222" s="66"/>
      <c r="BI222" s="67"/>
      <c r="BJ222" s="66"/>
      <c r="BK222" s="67"/>
      <c r="BL222" s="66"/>
      <c r="BM222" s="67"/>
      <c r="BN222" s="66"/>
      <c r="BO222" s="67"/>
      <c r="BP222" s="66"/>
      <c r="BQ222" s="67"/>
      <c r="BR222" s="66"/>
      <c r="BS222" s="67"/>
      <c r="BT222" s="66"/>
      <c r="BU222" s="67"/>
      <c r="BV222" s="66"/>
      <c r="BW222" s="67"/>
      <c r="BX222" s="66"/>
      <c r="BY222" s="67"/>
      <c r="BZ222" s="66"/>
      <c r="CA222" s="67"/>
      <c r="CB222" s="66"/>
      <c r="CC222" s="67"/>
      <c r="CD222" s="66"/>
      <c r="CE222" s="67"/>
      <c r="CF222" s="66"/>
      <c r="CG222" s="67"/>
      <c r="CH222" s="66"/>
      <c r="CI222" s="67"/>
      <c r="CJ222" s="66"/>
      <c r="CK222" s="67"/>
      <c r="CL222" s="66"/>
      <c r="CM222" s="67"/>
      <c r="CN222" s="66"/>
      <c r="CO222" s="67"/>
      <c r="CP222" s="66"/>
      <c r="CQ222" s="67"/>
      <c r="CR222" s="66"/>
      <c r="CS222" s="67"/>
      <c r="CT222" s="66"/>
      <c r="CU222" s="67"/>
      <c r="CV222" s="66"/>
      <c r="CW222" s="67"/>
      <c r="CX222" s="66"/>
      <c r="CY222" s="67"/>
      <c r="CZ222" s="66"/>
      <c r="DA222" s="67"/>
      <c r="DB222" s="66"/>
      <c r="DC222" s="67"/>
      <c r="DD222" s="66"/>
      <c r="DE222" s="67"/>
      <c r="DF222" s="66"/>
      <c r="DG222" s="67"/>
      <c r="DH222" s="66"/>
      <c r="DI222" s="67"/>
      <c r="DJ222" s="66"/>
      <c r="DK222" s="67"/>
      <c r="DL222" s="66"/>
      <c r="DM222" s="67"/>
      <c r="DN222" s="66"/>
      <c r="DO222" s="67"/>
      <c r="DP222" s="66"/>
      <c r="DQ222" s="67"/>
      <c r="DR222" s="66"/>
      <c r="DS222" s="67"/>
      <c r="DT222" s="66"/>
      <c r="DU222" s="67"/>
      <c r="DV222" s="66"/>
      <c r="DW222" s="67"/>
      <c r="DX222" s="66"/>
      <c r="DY222" s="67"/>
      <c r="DZ222" s="66"/>
      <c r="EA222" s="67"/>
      <c r="EB222" s="66"/>
      <c r="EC222" s="67"/>
      <c r="ED222" s="66"/>
      <c r="EE222" s="67"/>
      <c r="EF222" s="66"/>
      <c r="EG222" s="67"/>
      <c r="EH222" s="66"/>
      <c r="EI222" s="67"/>
    </row>
    <row r="223" spans="6:139" x14ac:dyDescent="0.25">
      <c r="F223" s="27"/>
      <c r="G223" s="27"/>
      <c r="K223" s="38">
        <f t="shared" si="17"/>
        <v>210</v>
      </c>
      <c r="L223" s="5"/>
      <c r="N223" s="5"/>
      <c r="O223" s="4"/>
      <c r="P223" s="5"/>
      <c r="Q223" s="4"/>
      <c r="R223" s="5"/>
      <c r="S223" s="4"/>
      <c r="T223" s="5"/>
      <c r="U223" s="4"/>
      <c r="V223" s="66"/>
      <c r="W223" s="67"/>
      <c r="X223" s="66"/>
      <c r="Y223" s="67"/>
      <c r="Z223" s="66"/>
      <c r="AA223" s="67"/>
      <c r="AB223" s="66"/>
      <c r="AC223" s="67"/>
      <c r="AD223" s="66"/>
      <c r="AE223" s="67"/>
      <c r="AF223" s="66"/>
      <c r="AG223" s="67"/>
      <c r="AH223" s="66"/>
      <c r="AI223" s="67"/>
      <c r="AJ223" s="66"/>
      <c r="AK223" s="67"/>
      <c r="AL223" s="66"/>
      <c r="AM223" s="67"/>
      <c r="AN223" s="66"/>
      <c r="AO223" s="67"/>
      <c r="AP223" s="66"/>
      <c r="AQ223" s="67"/>
      <c r="AR223" s="66"/>
      <c r="AS223" s="67"/>
      <c r="AT223" s="66"/>
      <c r="AU223" s="67"/>
      <c r="AV223" s="66"/>
      <c r="AW223" s="67"/>
      <c r="AX223" s="66"/>
      <c r="AY223" s="67"/>
      <c r="AZ223" s="66"/>
      <c r="BA223" s="67"/>
      <c r="BB223" s="66"/>
      <c r="BC223" s="67"/>
      <c r="BD223" s="66"/>
      <c r="BE223" s="67"/>
      <c r="BF223" s="66"/>
      <c r="BG223" s="67"/>
      <c r="BH223" s="66"/>
      <c r="BI223" s="67"/>
      <c r="BJ223" s="66"/>
      <c r="BK223" s="67"/>
      <c r="BL223" s="66"/>
      <c r="BM223" s="67"/>
      <c r="BN223" s="66"/>
      <c r="BO223" s="67"/>
      <c r="BP223" s="66"/>
      <c r="BQ223" s="67"/>
      <c r="BR223" s="66"/>
      <c r="BS223" s="67"/>
      <c r="BT223" s="66"/>
      <c r="BU223" s="67"/>
      <c r="BV223" s="66"/>
      <c r="BW223" s="67"/>
      <c r="BX223" s="66"/>
      <c r="BY223" s="67"/>
      <c r="BZ223" s="66"/>
      <c r="CA223" s="67"/>
      <c r="CB223" s="66"/>
      <c r="CC223" s="67"/>
      <c r="CD223" s="66"/>
      <c r="CE223" s="67"/>
      <c r="CF223" s="66"/>
      <c r="CG223" s="67"/>
      <c r="CH223" s="66"/>
      <c r="CI223" s="67"/>
      <c r="CJ223" s="66"/>
      <c r="CK223" s="67"/>
      <c r="CL223" s="66"/>
      <c r="CM223" s="67"/>
      <c r="CN223" s="66"/>
      <c r="CO223" s="67"/>
      <c r="CP223" s="66"/>
      <c r="CQ223" s="67"/>
      <c r="CR223" s="66"/>
      <c r="CS223" s="67"/>
      <c r="CT223" s="66"/>
      <c r="CU223" s="67"/>
      <c r="CV223" s="66"/>
      <c r="CW223" s="67"/>
      <c r="CX223" s="66"/>
      <c r="CY223" s="67"/>
      <c r="CZ223" s="66"/>
      <c r="DA223" s="67"/>
      <c r="DB223" s="66"/>
      <c r="DC223" s="67"/>
      <c r="DD223" s="66"/>
      <c r="DE223" s="67"/>
      <c r="DF223" s="66"/>
      <c r="DG223" s="67"/>
      <c r="DH223" s="66"/>
      <c r="DI223" s="67"/>
      <c r="DJ223" s="66"/>
      <c r="DK223" s="67"/>
      <c r="DL223" s="66"/>
      <c r="DM223" s="67"/>
      <c r="DN223" s="66"/>
      <c r="DO223" s="67"/>
      <c r="DP223" s="66"/>
      <c r="DQ223" s="67"/>
      <c r="DR223" s="66"/>
      <c r="DS223" s="67"/>
      <c r="DT223" s="66"/>
      <c r="DU223" s="67"/>
      <c r="DV223" s="66"/>
      <c r="DW223" s="67"/>
      <c r="DX223" s="66"/>
      <c r="DY223" s="67"/>
      <c r="DZ223" s="66"/>
      <c r="EA223" s="67"/>
      <c r="EB223" s="66"/>
      <c r="EC223" s="67"/>
      <c r="ED223" s="66"/>
      <c r="EE223" s="67"/>
      <c r="EF223" s="66"/>
      <c r="EG223" s="67"/>
      <c r="EH223" s="66"/>
      <c r="EI223" s="67"/>
    </row>
    <row r="224" spans="6:139" x14ac:dyDescent="0.25">
      <c r="F224" s="27"/>
      <c r="G224" s="27"/>
      <c r="K224" s="38">
        <f t="shared" si="17"/>
        <v>211</v>
      </c>
      <c r="L224" s="5"/>
      <c r="N224" s="5"/>
      <c r="O224" s="4"/>
      <c r="P224" s="5"/>
      <c r="Q224" s="4"/>
      <c r="R224" s="5"/>
      <c r="S224" s="4"/>
      <c r="T224" s="5"/>
      <c r="U224" s="4"/>
      <c r="V224" s="66"/>
      <c r="W224" s="67"/>
      <c r="X224" s="66"/>
      <c r="Y224" s="67"/>
      <c r="Z224" s="66"/>
      <c r="AA224" s="67"/>
      <c r="AB224" s="66"/>
      <c r="AC224" s="67"/>
      <c r="AD224" s="66"/>
      <c r="AE224" s="67"/>
      <c r="AF224" s="66"/>
      <c r="AG224" s="67"/>
      <c r="AH224" s="66"/>
      <c r="AI224" s="67"/>
      <c r="AJ224" s="66"/>
      <c r="AK224" s="67"/>
      <c r="AL224" s="66"/>
      <c r="AM224" s="67"/>
      <c r="AN224" s="66"/>
      <c r="AO224" s="67"/>
      <c r="AP224" s="66"/>
      <c r="AQ224" s="67"/>
      <c r="AR224" s="66"/>
      <c r="AS224" s="67"/>
      <c r="AT224" s="66"/>
      <c r="AU224" s="67"/>
      <c r="AV224" s="66"/>
      <c r="AW224" s="67"/>
      <c r="AX224" s="66"/>
      <c r="AY224" s="67"/>
      <c r="AZ224" s="66"/>
      <c r="BA224" s="67"/>
      <c r="BB224" s="66"/>
      <c r="BC224" s="67"/>
      <c r="BD224" s="66"/>
      <c r="BE224" s="67"/>
      <c r="BF224" s="66"/>
      <c r="BG224" s="67"/>
      <c r="BH224" s="66"/>
      <c r="BI224" s="67"/>
      <c r="BJ224" s="66"/>
      <c r="BK224" s="67"/>
      <c r="BL224" s="66"/>
      <c r="BM224" s="67"/>
      <c r="BN224" s="66"/>
      <c r="BO224" s="67"/>
      <c r="BP224" s="66"/>
      <c r="BQ224" s="67"/>
      <c r="BR224" s="66"/>
      <c r="BS224" s="67"/>
      <c r="BT224" s="66"/>
      <c r="BU224" s="67"/>
      <c r="BV224" s="66"/>
      <c r="BW224" s="67"/>
      <c r="BX224" s="66"/>
      <c r="BY224" s="67"/>
      <c r="BZ224" s="66"/>
      <c r="CA224" s="67"/>
      <c r="CB224" s="66"/>
      <c r="CC224" s="67"/>
      <c r="CD224" s="66"/>
      <c r="CE224" s="67"/>
      <c r="CF224" s="66"/>
      <c r="CG224" s="67"/>
      <c r="CH224" s="66"/>
      <c r="CI224" s="67"/>
      <c r="CJ224" s="66"/>
      <c r="CK224" s="67"/>
      <c r="CL224" s="66"/>
      <c r="CM224" s="67"/>
      <c r="CN224" s="66"/>
      <c r="CO224" s="67"/>
      <c r="CP224" s="66"/>
      <c r="CQ224" s="67"/>
      <c r="CR224" s="66"/>
      <c r="CS224" s="67"/>
      <c r="CT224" s="66"/>
      <c r="CU224" s="67"/>
      <c r="CV224" s="66"/>
      <c r="CW224" s="67"/>
      <c r="CX224" s="66"/>
      <c r="CY224" s="67"/>
      <c r="CZ224" s="66"/>
      <c r="DA224" s="67"/>
      <c r="DB224" s="66"/>
      <c r="DC224" s="67"/>
      <c r="DD224" s="66"/>
      <c r="DE224" s="67"/>
      <c r="DF224" s="66"/>
      <c r="DG224" s="67"/>
      <c r="DH224" s="66"/>
      <c r="DI224" s="67"/>
      <c r="DJ224" s="66"/>
      <c r="DK224" s="67"/>
      <c r="DL224" s="66"/>
      <c r="DM224" s="67"/>
      <c r="DN224" s="66"/>
      <c r="DO224" s="67"/>
      <c r="DP224" s="66"/>
      <c r="DQ224" s="67"/>
      <c r="DR224" s="66"/>
      <c r="DS224" s="67"/>
      <c r="DT224" s="66"/>
      <c r="DU224" s="67"/>
      <c r="DV224" s="66"/>
      <c r="DW224" s="67"/>
      <c r="DX224" s="66"/>
      <c r="DY224" s="67"/>
      <c r="DZ224" s="66"/>
      <c r="EA224" s="67"/>
      <c r="EB224" s="66"/>
      <c r="EC224" s="67"/>
      <c r="ED224" s="66"/>
      <c r="EE224" s="67"/>
      <c r="EF224" s="66"/>
      <c r="EG224" s="67"/>
      <c r="EH224" s="66"/>
      <c r="EI224" s="67"/>
    </row>
    <row r="225" spans="6:139" x14ac:dyDescent="0.25">
      <c r="F225" s="27"/>
      <c r="G225" s="27"/>
      <c r="K225" s="38">
        <f t="shared" si="17"/>
        <v>212</v>
      </c>
      <c r="L225" s="5"/>
      <c r="N225" s="5"/>
      <c r="O225" s="4"/>
      <c r="P225" s="5"/>
      <c r="Q225" s="4"/>
      <c r="R225" s="5"/>
      <c r="S225" s="4"/>
      <c r="T225" s="5"/>
      <c r="U225" s="4"/>
      <c r="V225" s="66"/>
      <c r="W225" s="67"/>
      <c r="X225" s="66"/>
      <c r="Y225" s="67"/>
      <c r="Z225" s="66"/>
      <c r="AA225" s="67"/>
      <c r="AB225" s="66"/>
      <c r="AC225" s="67"/>
      <c r="AD225" s="66"/>
      <c r="AE225" s="67"/>
      <c r="AF225" s="66"/>
      <c r="AG225" s="67"/>
      <c r="AH225" s="66"/>
      <c r="AI225" s="67"/>
      <c r="AJ225" s="66"/>
      <c r="AK225" s="67"/>
      <c r="AL225" s="66"/>
      <c r="AM225" s="67"/>
      <c r="AN225" s="66"/>
      <c r="AO225" s="67"/>
      <c r="AP225" s="66"/>
      <c r="AQ225" s="67"/>
      <c r="AR225" s="66"/>
      <c r="AS225" s="67"/>
      <c r="AT225" s="66"/>
      <c r="AU225" s="67"/>
      <c r="AV225" s="66"/>
      <c r="AW225" s="67"/>
      <c r="AX225" s="66"/>
      <c r="AY225" s="67"/>
      <c r="AZ225" s="66"/>
      <c r="BA225" s="67"/>
      <c r="BB225" s="66"/>
      <c r="BC225" s="67"/>
      <c r="BD225" s="66"/>
      <c r="BE225" s="67"/>
      <c r="BF225" s="66"/>
      <c r="BG225" s="67"/>
      <c r="BH225" s="66"/>
      <c r="BI225" s="67"/>
      <c r="BJ225" s="66"/>
      <c r="BK225" s="67"/>
      <c r="BL225" s="66"/>
      <c r="BM225" s="67"/>
      <c r="BN225" s="66"/>
      <c r="BO225" s="67"/>
      <c r="BP225" s="66"/>
      <c r="BQ225" s="67"/>
      <c r="BR225" s="66"/>
      <c r="BS225" s="67"/>
      <c r="BT225" s="66"/>
      <c r="BU225" s="67"/>
      <c r="BV225" s="66"/>
      <c r="BW225" s="67"/>
      <c r="BX225" s="66"/>
      <c r="BY225" s="67"/>
      <c r="BZ225" s="66"/>
      <c r="CA225" s="67"/>
      <c r="CB225" s="66"/>
      <c r="CC225" s="67"/>
      <c r="CD225" s="66"/>
      <c r="CE225" s="67"/>
      <c r="CF225" s="66"/>
      <c r="CG225" s="67"/>
      <c r="CH225" s="66"/>
      <c r="CI225" s="67"/>
      <c r="CJ225" s="66"/>
      <c r="CK225" s="67"/>
      <c r="CL225" s="66"/>
      <c r="CM225" s="67"/>
      <c r="CN225" s="66"/>
      <c r="CO225" s="67"/>
      <c r="CP225" s="66"/>
      <c r="CQ225" s="67"/>
      <c r="CR225" s="66"/>
      <c r="CS225" s="67"/>
      <c r="CT225" s="66"/>
      <c r="CU225" s="67"/>
      <c r="CV225" s="66"/>
      <c r="CW225" s="67"/>
      <c r="CX225" s="66"/>
      <c r="CY225" s="67"/>
      <c r="CZ225" s="66"/>
      <c r="DA225" s="67"/>
      <c r="DB225" s="66"/>
      <c r="DC225" s="67"/>
      <c r="DD225" s="66"/>
      <c r="DE225" s="67"/>
      <c r="DF225" s="66"/>
      <c r="DG225" s="67"/>
      <c r="DH225" s="66"/>
      <c r="DI225" s="67"/>
      <c r="DJ225" s="66"/>
      <c r="DK225" s="67"/>
      <c r="DL225" s="66"/>
      <c r="DM225" s="67"/>
      <c r="DN225" s="66"/>
      <c r="DO225" s="67"/>
      <c r="DP225" s="66"/>
      <c r="DQ225" s="67"/>
      <c r="DR225" s="66"/>
      <c r="DS225" s="67"/>
      <c r="DT225" s="66"/>
      <c r="DU225" s="67"/>
      <c r="DV225" s="66"/>
      <c r="DW225" s="67"/>
      <c r="DX225" s="66"/>
      <c r="DY225" s="67"/>
      <c r="DZ225" s="66"/>
      <c r="EA225" s="67"/>
      <c r="EB225" s="66"/>
      <c r="EC225" s="67"/>
      <c r="ED225" s="66"/>
      <c r="EE225" s="67"/>
      <c r="EF225" s="66"/>
      <c r="EG225" s="67"/>
      <c r="EH225" s="66"/>
      <c r="EI225" s="67"/>
    </row>
    <row r="226" spans="6:139" x14ac:dyDescent="0.25">
      <c r="F226" s="27"/>
      <c r="G226" s="27"/>
      <c r="K226" s="38">
        <f t="shared" si="17"/>
        <v>213</v>
      </c>
      <c r="L226" s="5"/>
      <c r="N226" s="5"/>
      <c r="O226" s="4"/>
      <c r="P226" s="5"/>
      <c r="Q226" s="4"/>
      <c r="R226" s="5"/>
      <c r="S226" s="4"/>
      <c r="T226" s="5"/>
      <c r="U226" s="4"/>
      <c r="V226" s="66"/>
      <c r="W226" s="67"/>
      <c r="X226" s="66"/>
      <c r="Y226" s="67"/>
      <c r="Z226" s="66"/>
      <c r="AA226" s="67"/>
      <c r="AB226" s="66"/>
      <c r="AC226" s="67"/>
      <c r="AD226" s="66"/>
      <c r="AE226" s="67"/>
      <c r="AF226" s="66"/>
      <c r="AG226" s="67"/>
      <c r="AH226" s="66"/>
      <c r="AI226" s="67"/>
      <c r="AJ226" s="66"/>
      <c r="AK226" s="67"/>
      <c r="AL226" s="66"/>
      <c r="AM226" s="67"/>
      <c r="AN226" s="66"/>
      <c r="AO226" s="67"/>
      <c r="AP226" s="66"/>
      <c r="AQ226" s="67"/>
      <c r="AR226" s="66"/>
      <c r="AS226" s="67"/>
      <c r="AT226" s="66"/>
      <c r="AU226" s="67"/>
      <c r="AV226" s="66"/>
      <c r="AW226" s="67"/>
      <c r="AX226" s="66"/>
      <c r="AY226" s="67"/>
      <c r="AZ226" s="66"/>
      <c r="BA226" s="67"/>
      <c r="BB226" s="66"/>
      <c r="BC226" s="67"/>
      <c r="BD226" s="66"/>
      <c r="BE226" s="67"/>
      <c r="BF226" s="66"/>
      <c r="BG226" s="67"/>
      <c r="BH226" s="66"/>
      <c r="BI226" s="67"/>
      <c r="BJ226" s="66"/>
      <c r="BK226" s="67"/>
      <c r="BL226" s="66"/>
      <c r="BM226" s="67"/>
      <c r="BN226" s="66"/>
      <c r="BO226" s="67"/>
      <c r="BP226" s="66"/>
      <c r="BQ226" s="67"/>
      <c r="BR226" s="66"/>
      <c r="BS226" s="67"/>
      <c r="BT226" s="66"/>
      <c r="BU226" s="67"/>
      <c r="BV226" s="66"/>
      <c r="BW226" s="67"/>
      <c r="BX226" s="66"/>
      <c r="BY226" s="67"/>
      <c r="BZ226" s="66"/>
      <c r="CA226" s="67"/>
      <c r="CB226" s="66"/>
      <c r="CC226" s="67"/>
      <c r="CD226" s="66"/>
      <c r="CE226" s="67"/>
      <c r="CF226" s="66"/>
      <c r="CG226" s="67"/>
      <c r="CH226" s="66"/>
      <c r="CI226" s="67"/>
      <c r="CJ226" s="66"/>
      <c r="CK226" s="67"/>
      <c r="CL226" s="66"/>
      <c r="CM226" s="67"/>
      <c r="CN226" s="66"/>
      <c r="CO226" s="67"/>
      <c r="CP226" s="66"/>
      <c r="CQ226" s="67"/>
      <c r="CR226" s="66"/>
      <c r="CS226" s="67"/>
      <c r="CT226" s="66"/>
      <c r="CU226" s="67"/>
      <c r="CV226" s="66"/>
      <c r="CW226" s="67"/>
      <c r="CX226" s="66"/>
      <c r="CY226" s="67"/>
      <c r="CZ226" s="66"/>
      <c r="DA226" s="67"/>
      <c r="DB226" s="66"/>
      <c r="DC226" s="67"/>
      <c r="DD226" s="66"/>
      <c r="DE226" s="67"/>
      <c r="DF226" s="66"/>
      <c r="DG226" s="67"/>
      <c r="DH226" s="66"/>
      <c r="DI226" s="67"/>
      <c r="DJ226" s="66"/>
      <c r="DK226" s="67"/>
      <c r="DL226" s="66"/>
      <c r="DM226" s="67"/>
      <c r="DN226" s="66"/>
      <c r="DO226" s="67"/>
      <c r="DP226" s="66"/>
      <c r="DQ226" s="67"/>
      <c r="DR226" s="66"/>
      <c r="DS226" s="67"/>
      <c r="DT226" s="66"/>
      <c r="DU226" s="67"/>
      <c r="DV226" s="66"/>
      <c r="DW226" s="67"/>
      <c r="DX226" s="66"/>
      <c r="DY226" s="67"/>
      <c r="DZ226" s="66"/>
      <c r="EA226" s="67"/>
      <c r="EB226" s="66"/>
      <c r="EC226" s="67"/>
      <c r="ED226" s="66"/>
      <c r="EE226" s="67"/>
      <c r="EF226" s="66"/>
      <c r="EG226" s="67"/>
      <c r="EH226" s="66"/>
      <c r="EI226" s="67"/>
    </row>
    <row r="227" spans="6:139" x14ac:dyDescent="0.25">
      <c r="F227" s="27"/>
      <c r="G227" s="27"/>
      <c r="K227" s="38">
        <f t="shared" si="17"/>
        <v>214</v>
      </c>
      <c r="L227" s="5"/>
      <c r="N227" s="5"/>
      <c r="O227" s="4"/>
      <c r="P227" s="5"/>
      <c r="Q227" s="4"/>
      <c r="R227" s="5"/>
      <c r="S227" s="4"/>
      <c r="T227" s="5"/>
      <c r="U227" s="4"/>
      <c r="V227" s="66"/>
      <c r="W227" s="67"/>
      <c r="X227" s="66"/>
      <c r="Y227" s="67"/>
      <c r="Z227" s="66"/>
      <c r="AA227" s="67"/>
      <c r="AB227" s="66"/>
      <c r="AC227" s="67"/>
      <c r="AD227" s="66"/>
      <c r="AE227" s="67"/>
      <c r="AF227" s="66"/>
      <c r="AG227" s="67"/>
      <c r="AH227" s="66"/>
      <c r="AI227" s="67"/>
      <c r="AJ227" s="66"/>
      <c r="AK227" s="67"/>
      <c r="AL227" s="66"/>
      <c r="AM227" s="67"/>
      <c r="AN227" s="66"/>
      <c r="AO227" s="67"/>
      <c r="AP227" s="66"/>
      <c r="AQ227" s="67"/>
      <c r="AR227" s="66"/>
      <c r="AS227" s="67"/>
      <c r="AT227" s="66"/>
      <c r="AU227" s="67"/>
      <c r="AV227" s="66"/>
      <c r="AW227" s="67"/>
      <c r="AX227" s="66"/>
      <c r="AY227" s="67"/>
      <c r="AZ227" s="66"/>
      <c r="BA227" s="67"/>
      <c r="BB227" s="66"/>
      <c r="BC227" s="67"/>
      <c r="BD227" s="66"/>
      <c r="BE227" s="67"/>
      <c r="BF227" s="66"/>
      <c r="BG227" s="67"/>
      <c r="BH227" s="66"/>
      <c r="BI227" s="67"/>
      <c r="BJ227" s="66"/>
      <c r="BK227" s="67"/>
      <c r="BL227" s="66"/>
      <c r="BM227" s="67"/>
      <c r="BN227" s="66"/>
      <c r="BO227" s="67"/>
      <c r="BP227" s="66"/>
      <c r="BQ227" s="67"/>
      <c r="BR227" s="66"/>
      <c r="BS227" s="67"/>
      <c r="BT227" s="66"/>
      <c r="BU227" s="67"/>
      <c r="BV227" s="66"/>
      <c r="BW227" s="67"/>
      <c r="BX227" s="66"/>
      <c r="BY227" s="67"/>
      <c r="BZ227" s="66"/>
      <c r="CA227" s="67"/>
      <c r="CB227" s="66"/>
      <c r="CC227" s="67"/>
      <c r="CD227" s="66"/>
      <c r="CE227" s="67"/>
      <c r="CF227" s="66"/>
      <c r="CG227" s="67"/>
      <c r="CH227" s="66"/>
      <c r="CI227" s="67"/>
      <c r="CJ227" s="66"/>
      <c r="CK227" s="67"/>
      <c r="CL227" s="66"/>
      <c r="CM227" s="67"/>
      <c r="CN227" s="66"/>
      <c r="CO227" s="67"/>
      <c r="CP227" s="66"/>
      <c r="CQ227" s="67"/>
      <c r="CR227" s="66"/>
      <c r="CS227" s="67"/>
      <c r="CT227" s="66"/>
      <c r="CU227" s="67"/>
      <c r="CV227" s="66"/>
      <c r="CW227" s="67"/>
      <c r="CX227" s="66"/>
      <c r="CY227" s="67"/>
      <c r="CZ227" s="66"/>
      <c r="DA227" s="67"/>
      <c r="DB227" s="66"/>
      <c r="DC227" s="67"/>
      <c r="DD227" s="66"/>
      <c r="DE227" s="67"/>
      <c r="DF227" s="66"/>
      <c r="DG227" s="67"/>
      <c r="DH227" s="66"/>
      <c r="DI227" s="67"/>
      <c r="DJ227" s="66"/>
      <c r="DK227" s="67"/>
      <c r="DL227" s="66"/>
      <c r="DM227" s="67"/>
      <c r="DN227" s="66"/>
      <c r="DO227" s="67"/>
      <c r="DP227" s="66"/>
      <c r="DQ227" s="67"/>
      <c r="DR227" s="66"/>
      <c r="DS227" s="67"/>
      <c r="DT227" s="66"/>
      <c r="DU227" s="67"/>
      <c r="DV227" s="66"/>
      <c r="DW227" s="67"/>
      <c r="DX227" s="66"/>
      <c r="DY227" s="67"/>
      <c r="DZ227" s="66"/>
      <c r="EA227" s="67"/>
      <c r="EB227" s="66"/>
      <c r="EC227" s="67"/>
      <c r="ED227" s="66"/>
      <c r="EE227" s="67"/>
      <c r="EF227" s="66"/>
      <c r="EG227" s="67"/>
      <c r="EH227" s="66"/>
      <c r="EI227" s="67"/>
    </row>
    <row r="228" spans="6:139" x14ac:dyDescent="0.25">
      <c r="F228" s="27"/>
      <c r="G228" s="27"/>
      <c r="K228" s="38">
        <f t="shared" si="17"/>
        <v>215</v>
      </c>
      <c r="L228" s="5"/>
      <c r="N228" s="5"/>
      <c r="O228" s="4"/>
      <c r="P228" s="5"/>
      <c r="Q228" s="4"/>
      <c r="R228" s="5"/>
      <c r="S228" s="4"/>
      <c r="T228" s="5"/>
      <c r="U228" s="4"/>
      <c r="V228" s="66"/>
      <c r="W228" s="67"/>
      <c r="X228" s="66"/>
      <c r="Y228" s="67"/>
      <c r="Z228" s="66"/>
      <c r="AA228" s="67"/>
      <c r="AB228" s="66"/>
      <c r="AC228" s="67"/>
      <c r="AD228" s="66"/>
      <c r="AE228" s="67"/>
      <c r="AF228" s="66"/>
      <c r="AG228" s="67"/>
      <c r="AH228" s="66"/>
      <c r="AI228" s="67"/>
      <c r="AJ228" s="66"/>
      <c r="AK228" s="67"/>
      <c r="AL228" s="66"/>
      <c r="AM228" s="67"/>
      <c r="AN228" s="66"/>
      <c r="AO228" s="67"/>
      <c r="AP228" s="66"/>
      <c r="AQ228" s="67"/>
      <c r="AR228" s="66"/>
      <c r="AS228" s="67"/>
      <c r="AT228" s="66"/>
      <c r="AU228" s="67"/>
      <c r="AV228" s="66"/>
      <c r="AW228" s="67"/>
      <c r="AX228" s="66"/>
      <c r="AY228" s="67"/>
      <c r="AZ228" s="66"/>
      <c r="BA228" s="67"/>
      <c r="BB228" s="66"/>
      <c r="BC228" s="67"/>
      <c r="BD228" s="66"/>
      <c r="BE228" s="67"/>
      <c r="BF228" s="66"/>
      <c r="BG228" s="67"/>
      <c r="BH228" s="66"/>
      <c r="BI228" s="67"/>
      <c r="BJ228" s="66"/>
      <c r="BK228" s="67"/>
      <c r="BL228" s="66"/>
      <c r="BM228" s="67"/>
      <c r="BN228" s="66"/>
      <c r="BO228" s="67"/>
      <c r="BP228" s="66"/>
      <c r="BQ228" s="67"/>
      <c r="BR228" s="66"/>
      <c r="BS228" s="67"/>
      <c r="BT228" s="66"/>
      <c r="BU228" s="67"/>
      <c r="BV228" s="66"/>
      <c r="BW228" s="67"/>
      <c r="BX228" s="66"/>
      <c r="BY228" s="67"/>
      <c r="BZ228" s="66"/>
      <c r="CA228" s="67"/>
      <c r="CB228" s="66"/>
      <c r="CC228" s="67"/>
      <c r="CD228" s="66"/>
      <c r="CE228" s="67"/>
      <c r="CF228" s="66"/>
      <c r="CG228" s="67"/>
      <c r="CH228" s="66"/>
      <c r="CI228" s="67"/>
      <c r="CJ228" s="66"/>
      <c r="CK228" s="67"/>
      <c r="CL228" s="66"/>
      <c r="CM228" s="67"/>
      <c r="CN228" s="66"/>
      <c r="CO228" s="67"/>
      <c r="CP228" s="66"/>
      <c r="CQ228" s="67"/>
      <c r="CR228" s="66"/>
      <c r="CS228" s="67"/>
      <c r="CT228" s="66"/>
      <c r="CU228" s="67"/>
      <c r="CV228" s="66"/>
      <c r="CW228" s="67"/>
      <c r="CX228" s="66"/>
      <c r="CY228" s="67"/>
      <c r="CZ228" s="66"/>
      <c r="DA228" s="67"/>
      <c r="DB228" s="66"/>
      <c r="DC228" s="67"/>
      <c r="DD228" s="66"/>
      <c r="DE228" s="67"/>
      <c r="DF228" s="66"/>
      <c r="DG228" s="67"/>
      <c r="DH228" s="66"/>
      <c r="DI228" s="67"/>
      <c r="DJ228" s="66"/>
      <c r="DK228" s="67"/>
      <c r="DL228" s="66"/>
      <c r="DM228" s="67"/>
      <c r="DN228" s="66"/>
      <c r="DO228" s="67"/>
      <c r="DP228" s="66"/>
      <c r="DQ228" s="67"/>
      <c r="DR228" s="66"/>
      <c r="DS228" s="67"/>
      <c r="DT228" s="66"/>
      <c r="DU228" s="67"/>
      <c r="DV228" s="66"/>
      <c r="DW228" s="67"/>
      <c r="DX228" s="66"/>
      <c r="DY228" s="67"/>
      <c r="DZ228" s="66"/>
      <c r="EA228" s="67"/>
      <c r="EB228" s="66"/>
      <c r="EC228" s="67"/>
      <c r="ED228" s="66"/>
      <c r="EE228" s="67"/>
      <c r="EF228" s="66"/>
      <c r="EG228" s="67"/>
      <c r="EH228" s="66"/>
      <c r="EI228" s="67"/>
    </row>
    <row r="229" spans="6:139" x14ac:dyDescent="0.25">
      <c r="F229" s="27"/>
      <c r="G229" s="27"/>
      <c r="K229" s="38">
        <f t="shared" si="17"/>
        <v>216</v>
      </c>
      <c r="L229" s="5"/>
      <c r="N229" s="5"/>
      <c r="O229" s="4"/>
      <c r="P229" s="5"/>
      <c r="Q229" s="4"/>
      <c r="R229" s="5"/>
      <c r="S229" s="4"/>
      <c r="T229" s="5"/>
      <c r="U229" s="4"/>
      <c r="V229" s="66"/>
      <c r="W229" s="67"/>
      <c r="X229" s="66"/>
      <c r="Y229" s="67"/>
      <c r="Z229" s="66"/>
      <c r="AA229" s="67"/>
      <c r="AB229" s="66"/>
      <c r="AC229" s="67"/>
      <c r="AD229" s="66"/>
      <c r="AE229" s="67"/>
      <c r="AF229" s="66"/>
      <c r="AG229" s="67"/>
      <c r="AH229" s="66"/>
      <c r="AI229" s="67"/>
      <c r="AJ229" s="66"/>
      <c r="AK229" s="67"/>
      <c r="AL229" s="66"/>
      <c r="AM229" s="67"/>
      <c r="AN229" s="66"/>
      <c r="AO229" s="67"/>
      <c r="AP229" s="66"/>
      <c r="AQ229" s="67"/>
      <c r="AR229" s="66"/>
      <c r="AS229" s="67"/>
      <c r="AT229" s="66"/>
      <c r="AU229" s="67"/>
      <c r="AV229" s="66"/>
      <c r="AW229" s="67"/>
      <c r="AX229" s="66"/>
      <c r="AY229" s="67"/>
      <c r="AZ229" s="66"/>
      <c r="BA229" s="67"/>
      <c r="BB229" s="66"/>
      <c r="BC229" s="67"/>
      <c r="BD229" s="66"/>
      <c r="BE229" s="67"/>
      <c r="BF229" s="66"/>
      <c r="BG229" s="67"/>
      <c r="BH229" s="66"/>
      <c r="BI229" s="67"/>
      <c r="BJ229" s="66"/>
      <c r="BK229" s="67"/>
      <c r="BL229" s="66"/>
      <c r="BM229" s="67"/>
      <c r="BN229" s="66"/>
      <c r="BO229" s="67"/>
      <c r="BP229" s="66"/>
      <c r="BQ229" s="67"/>
      <c r="BR229" s="66"/>
      <c r="BS229" s="67"/>
      <c r="BT229" s="66"/>
      <c r="BU229" s="67"/>
      <c r="BV229" s="66"/>
      <c r="BW229" s="67"/>
      <c r="BX229" s="66"/>
      <c r="BY229" s="67"/>
      <c r="BZ229" s="66"/>
      <c r="CA229" s="67"/>
      <c r="CB229" s="66"/>
      <c r="CC229" s="67"/>
      <c r="CD229" s="66"/>
      <c r="CE229" s="67"/>
      <c r="CF229" s="66"/>
      <c r="CG229" s="67"/>
      <c r="CH229" s="66"/>
      <c r="CI229" s="67"/>
      <c r="CJ229" s="66"/>
      <c r="CK229" s="67"/>
      <c r="CL229" s="66"/>
      <c r="CM229" s="67"/>
      <c r="CN229" s="66"/>
      <c r="CO229" s="67"/>
      <c r="CP229" s="66"/>
      <c r="CQ229" s="67"/>
      <c r="CR229" s="66"/>
      <c r="CS229" s="67"/>
      <c r="CT229" s="66"/>
      <c r="CU229" s="67"/>
      <c r="CV229" s="66"/>
      <c r="CW229" s="67"/>
      <c r="CX229" s="66"/>
      <c r="CY229" s="67"/>
      <c r="CZ229" s="66"/>
      <c r="DA229" s="67"/>
      <c r="DB229" s="66"/>
      <c r="DC229" s="67"/>
      <c r="DD229" s="66"/>
      <c r="DE229" s="67"/>
      <c r="DF229" s="66"/>
      <c r="DG229" s="67"/>
      <c r="DH229" s="66"/>
      <c r="DI229" s="67"/>
      <c r="DJ229" s="66"/>
      <c r="DK229" s="67"/>
      <c r="DL229" s="66"/>
      <c r="DM229" s="67"/>
      <c r="DN229" s="66"/>
      <c r="DO229" s="67"/>
      <c r="DP229" s="66"/>
      <c r="DQ229" s="67"/>
      <c r="DR229" s="66"/>
      <c r="DS229" s="67"/>
      <c r="DT229" s="66"/>
      <c r="DU229" s="67"/>
      <c r="DV229" s="66"/>
      <c r="DW229" s="67"/>
      <c r="DX229" s="66"/>
      <c r="DY229" s="67"/>
      <c r="DZ229" s="66"/>
      <c r="EA229" s="67"/>
      <c r="EB229" s="66"/>
      <c r="EC229" s="67"/>
      <c r="ED229" s="66"/>
      <c r="EE229" s="67"/>
      <c r="EF229" s="66"/>
      <c r="EG229" s="67"/>
      <c r="EH229" s="66"/>
      <c r="EI229" s="67"/>
    </row>
    <row r="230" spans="6:139" x14ac:dyDescent="0.25">
      <c r="F230" s="27"/>
      <c r="G230" s="27"/>
      <c r="K230" s="38">
        <f t="shared" si="17"/>
        <v>217</v>
      </c>
      <c r="L230" s="5"/>
      <c r="N230" s="5"/>
      <c r="O230" s="4"/>
      <c r="P230" s="5"/>
      <c r="Q230" s="4"/>
      <c r="R230" s="5"/>
      <c r="S230" s="4"/>
      <c r="T230" s="5"/>
      <c r="U230" s="4"/>
      <c r="V230" s="66"/>
      <c r="W230" s="67"/>
      <c r="X230" s="66"/>
      <c r="Y230" s="67"/>
      <c r="Z230" s="66"/>
      <c r="AA230" s="67"/>
      <c r="AB230" s="66"/>
      <c r="AC230" s="67"/>
      <c r="AD230" s="66"/>
      <c r="AE230" s="67"/>
      <c r="AF230" s="66"/>
      <c r="AG230" s="67"/>
      <c r="AH230" s="66"/>
      <c r="AI230" s="67"/>
      <c r="AJ230" s="66"/>
      <c r="AK230" s="67"/>
      <c r="AL230" s="66"/>
      <c r="AM230" s="67"/>
      <c r="AN230" s="66"/>
      <c r="AO230" s="67"/>
      <c r="AP230" s="66"/>
      <c r="AQ230" s="67"/>
      <c r="AR230" s="66"/>
      <c r="AS230" s="67"/>
      <c r="AT230" s="66"/>
      <c r="AU230" s="67"/>
      <c r="AV230" s="66"/>
      <c r="AW230" s="67"/>
      <c r="AX230" s="66"/>
      <c r="AY230" s="67"/>
      <c r="AZ230" s="66"/>
      <c r="BA230" s="67"/>
      <c r="BB230" s="66"/>
      <c r="BC230" s="67"/>
      <c r="BD230" s="66"/>
      <c r="BE230" s="67"/>
      <c r="BF230" s="66"/>
      <c r="BG230" s="67"/>
      <c r="BH230" s="66"/>
      <c r="BI230" s="67"/>
      <c r="BJ230" s="66"/>
      <c r="BK230" s="67"/>
      <c r="BL230" s="66"/>
      <c r="BM230" s="67"/>
      <c r="BN230" s="66"/>
      <c r="BO230" s="67"/>
      <c r="BP230" s="66"/>
      <c r="BQ230" s="67"/>
      <c r="BR230" s="66"/>
      <c r="BS230" s="67"/>
      <c r="BT230" s="66"/>
      <c r="BU230" s="67"/>
      <c r="BV230" s="66"/>
      <c r="BW230" s="67"/>
      <c r="BX230" s="66"/>
      <c r="BY230" s="67"/>
      <c r="BZ230" s="66"/>
      <c r="CA230" s="67"/>
      <c r="CB230" s="66"/>
      <c r="CC230" s="67"/>
      <c r="CD230" s="66"/>
      <c r="CE230" s="67"/>
      <c r="CF230" s="66"/>
      <c r="CG230" s="67"/>
      <c r="CH230" s="66"/>
      <c r="CI230" s="67"/>
      <c r="CJ230" s="66"/>
      <c r="CK230" s="67"/>
      <c r="CL230" s="66"/>
      <c r="CM230" s="67"/>
      <c r="CN230" s="66"/>
      <c r="CO230" s="67"/>
      <c r="CP230" s="66"/>
      <c r="CQ230" s="67"/>
      <c r="CR230" s="66"/>
      <c r="CS230" s="67"/>
      <c r="CT230" s="66"/>
      <c r="CU230" s="67"/>
      <c r="CV230" s="66"/>
      <c r="CW230" s="67"/>
      <c r="CX230" s="66"/>
      <c r="CY230" s="67"/>
      <c r="CZ230" s="66"/>
      <c r="DA230" s="67"/>
      <c r="DB230" s="66"/>
      <c r="DC230" s="67"/>
      <c r="DD230" s="66"/>
      <c r="DE230" s="67"/>
      <c r="DF230" s="66"/>
      <c r="DG230" s="67"/>
      <c r="DH230" s="66"/>
      <c r="DI230" s="67"/>
      <c r="DJ230" s="66"/>
      <c r="DK230" s="67"/>
      <c r="DL230" s="66"/>
      <c r="DM230" s="67"/>
      <c r="DN230" s="66"/>
      <c r="DO230" s="67"/>
      <c r="DP230" s="66"/>
      <c r="DQ230" s="67"/>
      <c r="DR230" s="66"/>
      <c r="DS230" s="67"/>
      <c r="DT230" s="66"/>
      <c r="DU230" s="67"/>
      <c r="DV230" s="66"/>
      <c r="DW230" s="67"/>
      <c r="DX230" s="66"/>
      <c r="DY230" s="67"/>
      <c r="DZ230" s="66"/>
      <c r="EA230" s="67"/>
      <c r="EB230" s="66"/>
      <c r="EC230" s="67"/>
      <c r="ED230" s="66"/>
      <c r="EE230" s="67"/>
      <c r="EF230" s="66"/>
      <c r="EG230" s="67"/>
      <c r="EH230" s="66"/>
      <c r="EI230" s="67"/>
    </row>
    <row r="231" spans="6:139" x14ac:dyDescent="0.25">
      <c r="F231" s="27"/>
      <c r="G231" s="27"/>
      <c r="K231" s="38">
        <f t="shared" si="17"/>
        <v>218</v>
      </c>
      <c r="L231" s="5"/>
      <c r="N231" s="5"/>
      <c r="O231" s="4"/>
      <c r="P231" s="5"/>
      <c r="Q231" s="4"/>
      <c r="R231" s="5"/>
      <c r="S231" s="4"/>
      <c r="T231" s="5"/>
      <c r="U231" s="4"/>
      <c r="V231" s="66"/>
      <c r="W231" s="67"/>
      <c r="X231" s="66"/>
      <c r="Y231" s="67"/>
      <c r="Z231" s="66"/>
      <c r="AA231" s="67"/>
      <c r="AB231" s="66"/>
      <c r="AC231" s="67"/>
      <c r="AD231" s="66"/>
      <c r="AE231" s="67"/>
      <c r="AF231" s="66"/>
      <c r="AG231" s="67"/>
      <c r="AH231" s="66"/>
      <c r="AI231" s="67"/>
      <c r="AJ231" s="66"/>
      <c r="AK231" s="67"/>
      <c r="AL231" s="66"/>
      <c r="AM231" s="67"/>
      <c r="AN231" s="66"/>
      <c r="AO231" s="67"/>
      <c r="AP231" s="66"/>
      <c r="AQ231" s="67"/>
      <c r="AR231" s="66"/>
      <c r="AS231" s="67"/>
      <c r="AT231" s="66"/>
      <c r="AU231" s="67"/>
      <c r="AV231" s="66"/>
      <c r="AW231" s="67"/>
      <c r="AX231" s="66"/>
      <c r="AY231" s="67"/>
      <c r="AZ231" s="66"/>
      <c r="BA231" s="67"/>
      <c r="BB231" s="66"/>
      <c r="BC231" s="67"/>
      <c r="BD231" s="66"/>
      <c r="BE231" s="67"/>
      <c r="BF231" s="66"/>
      <c r="BG231" s="67"/>
      <c r="BH231" s="66"/>
      <c r="BI231" s="67"/>
      <c r="BJ231" s="66"/>
      <c r="BK231" s="67"/>
      <c r="BL231" s="66"/>
      <c r="BM231" s="67"/>
      <c r="BN231" s="66"/>
      <c r="BO231" s="67"/>
      <c r="BP231" s="66"/>
      <c r="BQ231" s="67"/>
      <c r="BR231" s="66"/>
      <c r="BS231" s="67"/>
      <c r="BT231" s="66"/>
      <c r="BU231" s="67"/>
      <c r="BV231" s="66"/>
      <c r="BW231" s="67"/>
      <c r="BX231" s="66"/>
      <c r="BY231" s="67"/>
      <c r="BZ231" s="66"/>
      <c r="CA231" s="67"/>
      <c r="CB231" s="66"/>
      <c r="CC231" s="67"/>
      <c r="CD231" s="66"/>
      <c r="CE231" s="67"/>
      <c r="CF231" s="66"/>
      <c r="CG231" s="67"/>
      <c r="CH231" s="66"/>
      <c r="CI231" s="67"/>
      <c r="CJ231" s="66"/>
      <c r="CK231" s="67"/>
      <c r="CL231" s="66"/>
      <c r="CM231" s="67"/>
      <c r="CN231" s="66"/>
      <c r="CO231" s="67"/>
      <c r="CP231" s="66"/>
      <c r="CQ231" s="67"/>
      <c r="CR231" s="66"/>
      <c r="CS231" s="67"/>
      <c r="CT231" s="66"/>
      <c r="CU231" s="67"/>
      <c r="CV231" s="66"/>
      <c r="CW231" s="67"/>
      <c r="CX231" s="66"/>
      <c r="CY231" s="67"/>
      <c r="CZ231" s="66"/>
      <c r="DA231" s="67"/>
      <c r="DB231" s="66"/>
      <c r="DC231" s="67"/>
      <c r="DD231" s="66"/>
      <c r="DE231" s="67"/>
      <c r="DF231" s="66"/>
      <c r="DG231" s="67"/>
      <c r="DH231" s="66"/>
      <c r="DI231" s="67"/>
      <c r="DJ231" s="66"/>
      <c r="DK231" s="67"/>
      <c r="DL231" s="66"/>
      <c r="DM231" s="67"/>
      <c r="DN231" s="66"/>
      <c r="DO231" s="67"/>
      <c r="DP231" s="66"/>
      <c r="DQ231" s="67"/>
      <c r="DR231" s="66"/>
      <c r="DS231" s="67"/>
      <c r="DT231" s="66"/>
      <c r="DU231" s="67"/>
      <c r="DV231" s="66"/>
      <c r="DW231" s="67"/>
      <c r="DX231" s="66"/>
      <c r="DY231" s="67"/>
      <c r="DZ231" s="66"/>
      <c r="EA231" s="67"/>
      <c r="EB231" s="66"/>
      <c r="EC231" s="67"/>
      <c r="ED231" s="66"/>
      <c r="EE231" s="67"/>
      <c r="EF231" s="66"/>
      <c r="EG231" s="67"/>
      <c r="EH231" s="66"/>
      <c r="EI231" s="67"/>
    </row>
    <row r="232" spans="6:139" x14ac:dyDescent="0.25">
      <c r="F232" s="27"/>
      <c r="G232" s="27"/>
      <c r="K232" s="38">
        <f t="shared" si="17"/>
        <v>219</v>
      </c>
      <c r="L232" s="5"/>
      <c r="N232" s="5"/>
      <c r="O232" s="4"/>
      <c r="P232" s="5"/>
      <c r="Q232" s="4"/>
      <c r="R232" s="5"/>
      <c r="S232" s="4"/>
      <c r="T232" s="5"/>
      <c r="U232" s="4"/>
      <c r="V232" s="66"/>
      <c r="W232" s="67"/>
      <c r="X232" s="66"/>
      <c r="Y232" s="67"/>
      <c r="Z232" s="66"/>
      <c r="AA232" s="67"/>
      <c r="AB232" s="66"/>
      <c r="AC232" s="67"/>
      <c r="AD232" s="66"/>
      <c r="AE232" s="67"/>
      <c r="AF232" s="66"/>
      <c r="AG232" s="67"/>
      <c r="AH232" s="66"/>
      <c r="AI232" s="67"/>
      <c r="AJ232" s="66"/>
      <c r="AK232" s="67"/>
      <c r="AL232" s="66"/>
      <c r="AM232" s="67"/>
      <c r="AN232" s="66"/>
      <c r="AO232" s="67"/>
      <c r="AP232" s="66"/>
      <c r="AQ232" s="67"/>
      <c r="AR232" s="66"/>
      <c r="AS232" s="67"/>
      <c r="AT232" s="66"/>
      <c r="AU232" s="67"/>
      <c r="AV232" s="66"/>
      <c r="AW232" s="67"/>
      <c r="AX232" s="66"/>
      <c r="AY232" s="67"/>
      <c r="AZ232" s="66"/>
      <c r="BA232" s="67"/>
      <c r="BB232" s="66"/>
      <c r="BC232" s="67"/>
      <c r="BD232" s="66"/>
      <c r="BE232" s="67"/>
      <c r="BF232" s="66"/>
      <c r="BG232" s="67"/>
      <c r="BH232" s="66"/>
      <c r="BI232" s="67"/>
      <c r="BJ232" s="66"/>
      <c r="BK232" s="67"/>
      <c r="BL232" s="66"/>
      <c r="BM232" s="67"/>
      <c r="BN232" s="66"/>
      <c r="BO232" s="67"/>
      <c r="BP232" s="66"/>
      <c r="BQ232" s="67"/>
      <c r="BR232" s="66"/>
      <c r="BS232" s="67"/>
      <c r="BT232" s="66"/>
      <c r="BU232" s="67"/>
      <c r="BV232" s="66"/>
      <c r="BW232" s="67"/>
      <c r="BX232" s="66"/>
      <c r="BY232" s="67"/>
      <c r="BZ232" s="66"/>
      <c r="CA232" s="67"/>
      <c r="CB232" s="66"/>
      <c r="CC232" s="67"/>
      <c r="CD232" s="66"/>
      <c r="CE232" s="67"/>
      <c r="CF232" s="66"/>
      <c r="CG232" s="67"/>
      <c r="CH232" s="66"/>
      <c r="CI232" s="67"/>
      <c r="CJ232" s="66"/>
      <c r="CK232" s="67"/>
      <c r="CL232" s="66"/>
      <c r="CM232" s="67"/>
      <c r="CN232" s="66"/>
      <c r="CO232" s="67"/>
      <c r="CP232" s="66"/>
      <c r="CQ232" s="67"/>
      <c r="CR232" s="66"/>
      <c r="CS232" s="67"/>
      <c r="CT232" s="66"/>
      <c r="CU232" s="67"/>
      <c r="CV232" s="66"/>
      <c r="CW232" s="67"/>
      <c r="CX232" s="66"/>
      <c r="CY232" s="67"/>
      <c r="CZ232" s="66"/>
      <c r="DA232" s="67"/>
      <c r="DB232" s="66"/>
      <c r="DC232" s="67"/>
      <c r="DD232" s="66"/>
      <c r="DE232" s="67"/>
      <c r="DF232" s="66"/>
      <c r="DG232" s="67"/>
      <c r="DH232" s="66"/>
      <c r="DI232" s="67"/>
      <c r="DJ232" s="66"/>
      <c r="DK232" s="67"/>
      <c r="DL232" s="66"/>
      <c r="DM232" s="67"/>
      <c r="DN232" s="66"/>
      <c r="DO232" s="67"/>
      <c r="DP232" s="66"/>
      <c r="DQ232" s="67"/>
      <c r="DR232" s="66"/>
      <c r="DS232" s="67"/>
      <c r="DT232" s="66"/>
      <c r="DU232" s="67"/>
      <c r="DV232" s="66"/>
      <c r="DW232" s="67"/>
      <c r="DX232" s="66"/>
      <c r="DY232" s="67"/>
      <c r="DZ232" s="66"/>
      <c r="EA232" s="67"/>
      <c r="EB232" s="66"/>
      <c r="EC232" s="67"/>
      <c r="ED232" s="66"/>
      <c r="EE232" s="67"/>
      <c r="EF232" s="66"/>
      <c r="EG232" s="67"/>
      <c r="EH232" s="66"/>
      <c r="EI232" s="67"/>
    </row>
    <row r="233" spans="6:139" x14ac:dyDescent="0.25">
      <c r="F233" s="27"/>
      <c r="G233" s="27"/>
      <c r="K233" s="38">
        <f t="shared" si="17"/>
        <v>220</v>
      </c>
      <c r="L233" s="5"/>
      <c r="N233" s="5"/>
      <c r="O233" s="4"/>
      <c r="P233" s="5"/>
      <c r="Q233" s="4"/>
      <c r="R233" s="5"/>
      <c r="S233" s="4"/>
      <c r="T233" s="5"/>
      <c r="U233" s="4"/>
      <c r="V233" s="66"/>
      <c r="W233" s="67"/>
      <c r="X233" s="66"/>
      <c r="Y233" s="67"/>
      <c r="Z233" s="66"/>
      <c r="AA233" s="67"/>
      <c r="AB233" s="66"/>
      <c r="AC233" s="67"/>
      <c r="AD233" s="66"/>
      <c r="AE233" s="67"/>
      <c r="AF233" s="66"/>
      <c r="AG233" s="67"/>
      <c r="AH233" s="66"/>
      <c r="AI233" s="67"/>
      <c r="AJ233" s="66"/>
      <c r="AK233" s="67"/>
      <c r="AL233" s="66"/>
      <c r="AM233" s="67"/>
      <c r="AN233" s="66"/>
      <c r="AO233" s="67"/>
      <c r="AP233" s="66"/>
      <c r="AQ233" s="67"/>
      <c r="AR233" s="66"/>
      <c r="AS233" s="67"/>
      <c r="AT233" s="66"/>
      <c r="AU233" s="67"/>
      <c r="AV233" s="66"/>
      <c r="AW233" s="67"/>
      <c r="AX233" s="66"/>
      <c r="AY233" s="67"/>
      <c r="AZ233" s="66"/>
      <c r="BA233" s="67"/>
      <c r="BB233" s="66"/>
      <c r="BC233" s="67"/>
      <c r="BD233" s="66"/>
      <c r="BE233" s="67"/>
      <c r="BF233" s="66"/>
      <c r="BG233" s="67"/>
      <c r="BH233" s="66"/>
      <c r="BI233" s="67"/>
      <c r="BJ233" s="66"/>
      <c r="BK233" s="67"/>
      <c r="BL233" s="66"/>
      <c r="BM233" s="67"/>
      <c r="BN233" s="66"/>
      <c r="BO233" s="67"/>
      <c r="BP233" s="66"/>
      <c r="BQ233" s="67"/>
      <c r="BR233" s="66"/>
      <c r="BS233" s="67"/>
      <c r="BT233" s="66"/>
      <c r="BU233" s="67"/>
      <c r="BV233" s="66"/>
      <c r="BW233" s="67"/>
      <c r="BX233" s="66"/>
      <c r="BY233" s="67"/>
      <c r="BZ233" s="66"/>
      <c r="CA233" s="67"/>
      <c r="CB233" s="66"/>
      <c r="CC233" s="67"/>
      <c r="CD233" s="66"/>
      <c r="CE233" s="67"/>
      <c r="CF233" s="66"/>
      <c r="CG233" s="67"/>
      <c r="CH233" s="66"/>
      <c r="CI233" s="67"/>
      <c r="CJ233" s="66"/>
      <c r="CK233" s="67"/>
      <c r="CL233" s="66"/>
      <c r="CM233" s="67"/>
      <c r="CN233" s="66"/>
      <c r="CO233" s="67"/>
      <c r="CP233" s="66"/>
      <c r="CQ233" s="67"/>
      <c r="CR233" s="66"/>
      <c r="CS233" s="67"/>
      <c r="CT233" s="66"/>
      <c r="CU233" s="67"/>
      <c r="CV233" s="66"/>
      <c r="CW233" s="67"/>
      <c r="CX233" s="66"/>
      <c r="CY233" s="67"/>
      <c r="CZ233" s="66"/>
      <c r="DA233" s="67"/>
      <c r="DB233" s="66"/>
      <c r="DC233" s="67"/>
      <c r="DD233" s="66"/>
      <c r="DE233" s="67"/>
      <c r="DF233" s="66"/>
      <c r="DG233" s="67"/>
      <c r="DH233" s="66"/>
      <c r="DI233" s="67"/>
      <c r="DJ233" s="66"/>
      <c r="DK233" s="67"/>
      <c r="DL233" s="66"/>
      <c r="DM233" s="67"/>
      <c r="DN233" s="66"/>
      <c r="DO233" s="67"/>
      <c r="DP233" s="66"/>
      <c r="DQ233" s="67"/>
      <c r="DR233" s="66"/>
      <c r="DS233" s="67"/>
      <c r="DT233" s="66"/>
      <c r="DU233" s="67"/>
      <c r="DV233" s="66"/>
      <c r="DW233" s="67"/>
      <c r="DX233" s="66"/>
      <c r="DY233" s="67"/>
      <c r="DZ233" s="66"/>
      <c r="EA233" s="67"/>
      <c r="EB233" s="66"/>
      <c r="EC233" s="67"/>
      <c r="ED233" s="66"/>
      <c r="EE233" s="67"/>
      <c r="EF233" s="66"/>
      <c r="EG233" s="67"/>
      <c r="EH233" s="66"/>
      <c r="EI233" s="67"/>
    </row>
    <row r="234" spans="6:139" x14ac:dyDescent="0.25">
      <c r="F234" s="27"/>
      <c r="G234" s="27"/>
      <c r="K234" s="38">
        <f t="shared" si="17"/>
        <v>221</v>
      </c>
      <c r="L234" s="5"/>
      <c r="N234" s="5"/>
      <c r="O234" s="4"/>
      <c r="P234" s="5"/>
      <c r="Q234" s="4"/>
      <c r="R234" s="5"/>
      <c r="S234" s="4"/>
      <c r="T234" s="5"/>
      <c r="U234" s="4"/>
      <c r="V234" s="66"/>
      <c r="W234" s="67"/>
      <c r="X234" s="66"/>
      <c r="Y234" s="67"/>
      <c r="Z234" s="66"/>
      <c r="AA234" s="67"/>
      <c r="AB234" s="66"/>
      <c r="AC234" s="67"/>
      <c r="AD234" s="66"/>
      <c r="AE234" s="67"/>
      <c r="AF234" s="66"/>
      <c r="AG234" s="67"/>
      <c r="AH234" s="66"/>
      <c r="AI234" s="67"/>
      <c r="AJ234" s="66"/>
      <c r="AK234" s="67"/>
      <c r="AL234" s="66"/>
      <c r="AM234" s="67"/>
      <c r="AN234" s="66"/>
      <c r="AO234" s="67"/>
      <c r="AP234" s="66"/>
      <c r="AQ234" s="67"/>
      <c r="AR234" s="66"/>
      <c r="AS234" s="67"/>
      <c r="AT234" s="66"/>
      <c r="AU234" s="67"/>
      <c r="AV234" s="66"/>
      <c r="AW234" s="67"/>
      <c r="AX234" s="66"/>
      <c r="AY234" s="67"/>
      <c r="AZ234" s="66"/>
      <c r="BA234" s="67"/>
      <c r="BB234" s="66"/>
      <c r="BC234" s="67"/>
      <c r="BD234" s="66"/>
      <c r="BE234" s="67"/>
      <c r="BF234" s="66"/>
      <c r="BG234" s="67"/>
      <c r="BH234" s="66"/>
      <c r="BI234" s="67"/>
      <c r="BJ234" s="66"/>
      <c r="BK234" s="67"/>
      <c r="BL234" s="66"/>
      <c r="BM234" s="67"/>
      <c r="BN234" s="66"/>
      <c r="BO234" s="67"/>
      <c r="BP234" s="66"/>
      <c r="BQ234" s="67"/>
      <c r="BR234" s="66"/>
      <c r="BS234" s="67"/>
      <c r="BT234" s="66"/>
      <c r="BU234" s="67"/>
      <c r="BV234" s="66"/>
      <c r="BW234" s="67"/>
      <c r="BX234" s="66"/>
      <c r="BY234" s="67"/>
      <c r="BZ234" s="66"/>
      <c r="CA234" s="67"/>
      <c r="CB234" s="66"/>
      <c r="CC234" s="67"/>
      <c r="CD234" s="66"/>
      <c r="CE234" s="67"/>
      <c r="CF234" s="66"/>
      <c r="CG234" s="67"/>
      <c r="CH234" s="66"/>
      <c r="CI234" s="67"/>
      <c r="CJ234" s="66"/>
      <c r="CK234" s="67"/>
      <c r="CL234" s="66"/>
      <c r="CM234" s="67"/>
      <c r="CN234" s="66"/>
      <c r="CO234" s="67"/>
      <c r="CP234" s="66"/>
      <c r="CQ234" s="67"/>
      <c r="CR234" s="66"/>
      <c r="CS234" s="67"/>
      <c r="CT234" s="66"/>
      <c r="CU234" s="67"/>
      <c r="CV234" s="66"/>
      <c r="CW234" s="67"/>
      <c r="CX234" s="66"/>
      <c r="CY234" s="67"/>
      <c r="CZ234" s="66"/>
      <c r="DA234" s="67"/>
      <c r="DB234" s="66"/>
      <c r="DC234" s="67"/>
      <c r="DD234" s="66"/>
      <c r="DE234" s="67"/>
      <c r="DF234" s="66"/>
      <c r="DG234" s="67"/>
      <c r="DH234" s="66"/>
      <c r="DI234" s="67"/>
      <c r="DJ234" s="66"/>
      <c r="DK234" s="67"/>
      <c r="DL234" s="66"/>
      <c r="DM234" s="67"/>
      <c r="DN234" s="66"/>
      <c r="DO234" s="67"/>
      <c r="DP234" s="66"/>
      <c r="DQ234" s="67"/>
      <c r="DR234" s="66"/>
      <c r="DS234" s="67"/>
      <c r="DT234" s="66"/>
      <c r="DU234" s="67"/>
      <c r="DV234" s="66"/>
      <c r="DW234" s="67"/>
      <c r="DX234" s="66"/>
      <c r="DY234" s="67"/>
      <c r="DZ234" s="66"/>
      <c r="EA234" s="67"/>
      <c r="EB234" s="66"/>
      <c r="EC234" s="67"/>
      <c r="ED234" s="66"/>
      <c r="EE234" s="67"/>
      <c r="EF234" s="66"/>
      <c r="EG234" s="67"/>
      <c r="EH234" s="66"/>
      <c r="EI234" s="67"/>
    </row>
    <row r="235" spans="6:139" x14ac:dyDescent="0.25">
      <c r="F235" s="27"/>
      <c r="G235" s="27"/>
      <c r="K235" s="38">
        <f t="shared" si="17"/>
        <v>222</v>
      </c>
      <c r="L235" s="5"/>
      <c r="N235" s="5"/>
      <c r="O235" s="4"/>
      <c r="P235" s="5"/>
      <c r="Q235" s="4"/>
      <c r="R235" s="5"/>
      <c r="S235" s="4"/>
      <c r="T235" s="5"/>
      <c r="U235" s="4"/>
      <c r="V235" s="66"/>
      <c r="W235" s="67"/>
      <c r="X235" s="66"/>
      <c r="Y235" s="67"/>
      <c r="Z235" s="66"/>
      <c r="AA235" s="67"/>
      <c r="AB235" s="66"/>
      <c r="AC235" s="67"/>
      <c r="AD235" s="66"/>
      <c r="AE235" s="67"/>
      <c r="AF235" s="66"/>
      <c r="AG235" s="67"/>
      <c r="AH235" s="66"/>
      <c r="AI235" s="67"/>
      <c r="AJ235" s="66"/>
      <c r="AK235" s="67"/>
      <c r="AL235" s="66"/>
      <c r="AM235" s="67"/>
      <c r="AN235" s="66"/>
      <c r="AO235" s="67"/>
      <c r="AP235" s="66"/>
      <c r="AQ235" s="67"/>
      <c r="AR235" s="66"/>
      <c r="AS235" s="67"/>
      <c r="AT235" s="66"/>
      <c r="AU235" s="67"/>
      <c r="AV235" s="66"/>
      <c r="AW235" s="67"/>
      <c r="AX235" s="66"/>
      <c r="AY235" s="67"/>
      <c r="AZ235" s="66"/>
      <c r="BA235" s="67"/>
      <c r="BB235" s="66"/>
      <c r="BC235" s="67"/>
      <c r="BD235" s="66"/>
      <c r="BE235" s="67"/>
      <c r="BF235" s="66"/>
      <c r="BG235" s="67"/>
      <c r="BH235" s="66"/>
      <c r="BI235" s="67"/>
      <c r="BJ235" s="66"/>
      <c r="BK235" s="67"/>
      <c r="BL235" s="66"/>
      <c r="BM235" s="67"/>
      <c r="BN235" s="66"/>
      <c r="BO235" s="67"/>
      <c r="BP235" s="66"/>
      <c r="BQ235" s="67"/>
      <c r="BR235" s="66"/>
      <c r="BS235" s="67"/>
      <c r="BT235" s="66"/>
      <c r="BU235" s="67"/>
      <c r="BV235" s="66"/>
      <c r="BW235" s="67"/>
      <c r="BX235" s="66"/>
      <c r="BY235" s="67"/>
      <c r="BZ235" s="66"/>
      <c r="CA235" s="67"/>
      <c r="CB235" s="66"/>
      <c r="CC235" s="67"/>
      <c r="CD235" s="66"/>
      <c r="CE235" s="67"/>
      <c r="CF235" s="66"/>
      <c r="CG235" s="67"/>
      <c r="CH235" s="66"/>
      <c r="CI235" s="67"/>
      <c r="CJ235" s="66"/>
      <c r="CK235" s="67"/>
      <c r="CL235" s="66"/>
      <c r="CM235" s="67"/>
      <c r="CN235" s="66"/>
      <c r="CO235" s="67"/>
      <c r="CP235" s="66"/>
      <c r="CQ235" s="67"/>
      <c r="CR235" s="66"/>
      <c r="CS235" s="67"/>
      <c r="CT235" s="66"/>
      <c r="CU235" s="67"/>
      <c r="CV235" s="66"/>
      <c r="CW235" s="67"/>
      <c r="CX235" s="66"/>
      <c r="CY235" s="67"/>
      <c r="CZ235" s="66"/>
      <c r="DA235" s="67"/>
      <c r="DB235" s="66"/>
      <c r="DC235" s="67"/>
      <c r="DD235" s="66"/>
      <c r="DE235" s="67"/>
      <c r="DF235" s="66"/>
      <c r="DG235" s="67"/>
      <c r="DH235" s="66"/>
      <c r="DI235" s="67"/>
      <c r="DJ235" s="66"/>
      <c r="DK235" s="67"/>
      <c r="DL235" s="66"/>
      <c r="DM235" s="67"/>
      <c r="DN235" s="66"/>
      <c r="DO235" s="67"/>
      <c r="DP235" s="66"/>
      <c r="DQ235" s="67"/>
      <c r="DR235" s="66"/>
      <c r="DS235" s="67"/>
      <c r="DT235" s="66"/>
      <c r="DU235" s="67"/>
      <c r="DV235" s="66"/>
      <c r="DW235" s="67"/>
      <c r="DX235" s="66"/>
      <c r="DY235" s="67"/>
      <c r="DZ235" s="66"/>
      <c r="EA235" s="67"/>
      <c r="EB235" s="66"/>
      <c r="EC235" s="67"/>
      <c r="ED235" s="66"/>
      <c r="EE235" s="67"/>
      <c r="EF235" s="66"/>
      <c r="EG235" s="67"/>
      <c r="EH235" s="66"/>
      <c r="EI235" s="67"/>
    </row>
    <row r="236" spans="6:139" x14ac:dyDescent="0.25">
      <c r="F236" s="27"/>
      <c r="G236" s="27"/>
      <c r="K236" s="38">
        <f t="shared" si="17"/>
        <v>223</v>
      </c>
      <c r="L236" s="5"/>
      <c r="N236" s="5"/>
      <c r="O236" s="4"/>
      <c r="P236" s="5"/>
      <c r="Q236" s="4"/>
      <c r="R236" s="5"/>
      <c r="S236" s="4"/>
      <c r="T236" s="5"/>
      <c r="U236" s="4"/>
      <c r="V236" s="66"/>
      <c r="W236" s="67"/>
      <c r="X236" s="66"/>
      <c r="Y236" s="67"/>
      <c r="Z236" s="66"/>
      <c r="AA236" s="67"/>
      <c r="AB236" s="66"/>
      <c r="AC236" s="67"/>
      <c r="AD236" s="66"/>
      <c r="AE236" s="67"/>
      <c r="AF236" s="66"/>
      <c r="AG236" s="67"/>
      <c r="AH236" s="66"/>
      <c r="AI236" s="67"/>
      <c r="AJ236" s="66"/>
      <c r="AK236" s="67"/>
      <c r="AL236" s="66"/>
      <c r="AM236" s="67"/>
      <c r="AN236" s="66"/>
      <c r="AO236" s="67"/>
      <c r="AP236" s="66"/>
      <c r="AQ236" s="67"/>
      <c r="AR236" s="66"/>
      <c r="AS236" s="67"/>
      <c r="AT236" s="66"/>
      <c r="AU236" s="67"/>
      <c r="AV236" s="66"/>
      <c r="AW236" s="67"/>
      <c r="AX236" s="66"/>
      <c r="AY236" s="67"/>
      <c r="AZ236" s="66"/>
      <c r="BA236" s="67"/>
      <c r="BB236" s="66"/>
      <c r="BC236" s="67"/>
      <c r="BD236" s="66"/>
      <c r="BE236" s="67"/>
      <c r="BF236" s="66"/>
      <c r="BG236" s="67"/>
      <c r="BH236" s="66"/>
      <c r="BI236" s="67"/>
      <c r="BJ236" s="66"/>
      <c r="BK236" s="67"/>
      <c r="BL236" s="66"/>
      <c r="BM236" s="67"/>
      <c r="BN236" s="66"/>
      <c r="BO236" s="67"/>
      <c r="BP236" s="66"/>
      <c r="BQ236" s="67"/>
      <c r="BR236" s="66"/>
      <c r="BS236" s="67"/>
      <c r="BT236" s="66"/>
      <c r="BU236" s="67"/>
      <c r="BV236" s="66"/>
      <c r="BW236" s="67"/>
      <c r="BX236" s="66"/>
      <c r="BY236" s="67"/>
      <c r="BZ236" s="66"/>
      <c r="CA236" s="67"/>
      <c r="CB236" s="66"/>
      <c r="CC236" s="67"/>
      <c r="CD236" s="66"/>
      <c r="CE236" s="67"/>
      <c r="CF236" s="66"/>
      <c r="CG236" s="67"/>
      <c r="CH236" s="66"/>
      <c r="CI236" s="67"/>
      <c r="CJ236" s="66"/>
      <c r="CK236" s="67"/>
      <c r="CL236" s="66"/>
      <c r="CM236" s="67"/>
      <c r="CN236" s="66"/>
      <c r="CO236" s="67"/>
      <c r="CP236" s="66"/>
      <c r="CQ236" s="67"/>
      <c r="CR236" s="66"/>
      <c r="CS236" s="67"/>
      <c r="CT236" s="66"/>
      <c r="CU236" s="67"/>
      <c r="CV236" s="66"/>
      <c r="CW236" s="67"/>
      <c r="CX236" s="66"/>
      <c r="CY236" s="67"/>
      <c r="CZ236" s="66"/>
      <c r="DA236" s="67"/>
      <c r="DB236" s="66"/>
      <c r="DC236" s="67"/>
      <c r="DD236" s="66"/>
      <c r="DE236" s="67"/>
      <c r="DF236" s="66"/>
      <c r="DG236" s="67"/>
      <c r="DH236" s="66"/>
      <c r="DI236" s="67"/>
      <c r="DJ236" s="66"/>
      <c r="DK236" s="67"/>
      <c r="DL236" s="66"/>
      <c r="DM236" s="67"/>
      <c r="DN236" s="66"/>
      <c r="DO236" s="67"/>
      <c r="DP236" s="66"/>
      <c r="DQ236" s="67"/>
      <c r="DR236" s="66"/>
      <c r="DS236" s="67"/>
      <c r="DT236" s="66"/>
      <c r="DU236" s="67"/>
      <c r="DV236" s="66"/>
      <c r="DW236" s="67"/>
      <c r="DX236" s="66"/>
      <c r="DY236" s="67"/>
      <c r="DZ236" s="66"/>
      <c r="EA236" s="67"/>
      <c r="EB236" s="66"/>
      <c r="EC236" s="67"/>
      <c r="ED236" s="66"/>
      <c r="EE236" s="67"/>
      <c r="EF236" s="66"/>
      <c r="EG236" s="67"/>
      <c r="EH236" s="66"/>
      <c r="EI236" s="67"/>
    </row>
    <row r="237" spans="6:139" x14ac:dyDescent="0.25">
      <c r="F237" s="27"/>
      <c r="G237" s="27"/>
      <c r="K237" s="38">
        <f t="shared" si="17"/>
        <v>224</v>
      </c>
      <c r="L237" s="5"/>
      <c r="N237" s="5"/>
      <c r="O237" s="4"/>
      <c r="P237" s="5"/>
      <c r="Q237" s="4"/>
      <c r="R237" s="5"/>
      <c r="S237" s="4"/>
      <c r="T237" s="5"/>
      <c r="U237" s="4"/>
      <c r="V237" s="66"/>
      <c r="W237" s="67"/>
      <c r="X237" s="66"/>
      <c r="Y237" s="67"/>
      <c r="Z237" s="66"/>
      <c r="AA237" s="67"/>
      <c r="AB237" s="66"/>
      <c r="AC237" s="67"/>
      <c r="AD237" s="66"/>
      <c r="AE237" s="67"/>
      <c r="AF237" s="66"/>
      <c r="AG237" s="67"/>
      <c r="AH237" s="66"/>
      <c r="AI237" s="67"/>
      <c r="AJ237" s="66"/>
      <c r="AK237" s="67"/>
      <c r="AL237" s="66"/>
      <c r="AM237" s="67"/>
      <c r="AN237" s="66"/>
      <c r="AO237" s="67"/>
      <c r="AP237" s="66"/>
      <c r="AQ237" s="67"/>
      <c r="AR237" s="66"/>
      <c r="AS237" s="67"/>
      <c r="AT237" s="66"/>
      <c r="AU237" s="67"/>
      <c r="AV237" s="66"/>
      <c r="AW237" s="67"/>
      <c r="AX237" s="66"/>
      <c r="AY237" s="67"/>
      <c r="AZ237" s="66"/>
      <c r="BA237" s="67"/>
      <c r="BB237" s="66"/>
      <c r="BC237" s="67"/>
      <c r="BD237" s="66"/>
      <c r="BE237" s="67"/>
      <c r="BF237" s="66"/>
      <c r="BG237" s="67"/>
      <c r="BH237" s="66"/>
      <c r="BI237" s="67"/>
      <c r="BJ237" s="66"/>
      <c r="BK237" s="67"/>
      <c r="BL237" s="66"/>
      <c r="BM237" s="67"/>
      <c r="BN237" s="66"/>
      <c r="BO237" s="67"/>
      <c r="BP237" s="66"/>
      <c r="BQ237" s="67"/>
      <c r="BR237" s="66"/>
      <c r="BS237" s="67"/>
      <c r="BT237" s="66"/>
      <c r="BU237" s="67"/>
      <c r="BV237" s="66"/>
      <c r="BW237" s="67"/>
      <c r="BX237" s="66"/>
      <c r="BY237" s="67"/>
      <c r="BZ237" s="66"/>
      <c r="CA237" s="67"/>
      <c r="CB237" s="66"/>
      <c r="CC237" s="67"/>
      <c r="CD237" s="66"/>
      <c r="CE237" s="67"/>
      <c r="CF237" s="66"/>
      <c r="CG237" s="67"/>
      <c r="CH237" s="66"/>
      <c r="CI237" s="67"/>
      <c r="CJ237" s="66"/>
      <c r="CK237" s="67"/>
      <c r="CL237" s="66"/>
      <c r="CM237" s="67"/>
      <c r="CN237" s="66"/>
      <c r="CO237" s="67"/>
      <c r="CP237" s="66"/>
      <c r="CQ237" s="67"/>
      <c r="CR237" s="66"/>
      <c r="CS237" s="67"/>
      <c r="CT237" s="66"/>
      <c r="CU237" s="67"/>
      <c r="CV237" s="66"/>
      <c r="CW237" s="67"/>
      <c r="CX237" s="66"/>
      <c r="CY237" s="67"/>
      <c r="CZ237" s="66"/>
      <c r="DA237" s="67"/>
      <c r="DB237" s="66"/>
      <c r="DC237" s="67"/>
      <c r="DD237" s="66"/>
      <c r="DE237" s="67"/>
      <c r="DF237" s="66"/>
      <c r="DG237" s="67"/>
      <c r="DH237" s="66"/>
      <c r="DI237" s="67"/>
      <c r="DJ237" s="66"/>
      <c r="DK237" s="67"/>
      <c r="DL237" s="66"/>
      <c r="DM237" s="67"/>
      <c r="DN237" s="66"/>
      <c r="DO237" s="67"/>
      <c r="DP237" s="66"/>
      <c r="DQ237" s="67"/>
      <c r="DR237" s="66"/>
      <c r="DS237" s="67"/>
      <c r="DT237" s="66"/>
      <c r="DU237" s="67"/>
      <c r="DV237" s="66"/>
      <c r="DW237" s="67"/>
      <c r="DX237" s="66"/>
      <c r="DY237" s="67"/>
      <c r="DZ237" s="66"/>
      <c r="EA237" s="67"/>
      <c r="EB237" s="66"/>
      <c r="EC237" s="67"/>
      <c r="ED237" s="66"/>
      <c r="EE237" s="67"/>
      <c r="EF237" s="66"/>
      <c r="EG237" s="67"/>
      <c r="EH237" s="66"/>
      <c r="EI237" s="67"/>
    </row>
    <row r="238" spans="6:139" x14ac:dyDescent="0.25">
      <c r="F238" s="27"/>
      <c r="G238" s="27"/>
      <c r="K238" s="38">
        <f t="shared" si="17"/>
        <v>225</v>
      </c>
      <c r="L238" s="5"/>
      <c r="N238" s="5"/>
      <c r="O238" s="4"/>
      <c r="P238" s="5"/>
      <c r="Q238" s="4"/>
      <c r="R238" s="5"/>
      <c r="S238" s="4"/>
      <c r="T238" s="5"/>
      <c r="U238" s="4"/>
      <c r="V238" s="66"/>
      <c r="W238" s="67"/>
      <c r="X238" s="66"/>
      <c r="Y238" s="67"/>
      <c r="Z238" s="66"/>
      <c r="AA238" s="67"/>
      <c r="AB238" s="66"/>
      <c r="AC238" s="67"/>
      <c r="AD238" s="66"/>
      <c r="AE238" s="67"/>
      <c r="AF238" s="66"/>
      <c r="AG238" s="67"/>
      <c r="AH238" s="66"/>
      <c r="AI238" s="67"/>
      <c r="AJ238" s="66"/>
      <c r="AK238" s="67"/>
      <c r="AL238" s="66"/>
      <c r="AM238" s="67"/>
      <c r="AN238" s="66"/>
      <c r="AO238" s="67"/>
      <c r="AP238" s="66"/>
      <c r="AQ238" s="67"/>
      <c r="AR238" s="66"/>
      <c r="AS238" s="67"/>
      <c r="AT238" s="66"/>
      <c r="AU238" s="67"/>
      <c r="AV238" s="66"/>
      <c r="AW238" s="67"/>
      <c r="AX238" s="66"/>
      <c r="AY238" s="67"/>
      <c r="AZ238" s="66"/>
      <c r="BA238" s="67"/>
      <c r="BB238" s="66"/>
      <c r="BC238" s="67"/>
      <c r="BD238" s="66"/>
      <c r="BE238" s="67"/>
      <c r="BF238" s="66"/>
      <c r="BG238" s="67"/>
      <c r="BH238" s="66"/>
      <c r="BI238" s="67"/>
      <c r="BJ238" s="66"/>
      <c r="BK238" s="67"/>
      <c r="BL238" s="66"/>
      <c r="BM238" s="67"/>
      <c r="BN238" s="66"/>
      <c r="BO238" s="67"/>
      <c r="BP238" s="66"/>
      <c r="BQ238" s="67"/>
      <c r="BR238" s="66"/>
      <c r="BS238" s="67"/>
      <c r="BT238" s="66"/>
      <c r="BU238" s="67"/>
      <c r="BV238" s="66"/>
      <c r="BW238" s="67"/>
      <c r="BX238" s="66"/>
      <c r="BY238" s="67"/>
      <c r="BZ238" s="66"/>
      <c r="CA238" s="67"/>
      <c r="CB238" s="66"/>
      <c r="CC238" s="67"/>
      <c r="CD238" s="66"/>
      <c r="CE238" s="67"/>
      <c r="CF238" s="66"/>
      <c r="CG238" s="67"/>
      <c r="CH238" s="66"/>
      <c r="CI238" s="67"/>
      <c r="CJ238" s="66"/>
      <c r="CK238" s="67"/>
      <c r="CL238" s="66"/>
      <c r="CM238" s="67"/>
      <c r="CN238" s="66"/>
      <c r="CO238" s="67"/>
      <c r="CP238" s="66"/>
      <c r="CQ238" s="67"/>
      <c r="CR238" s="66"/>
      <c r="CS238" s="67"/>
      <c r="CT238" s="66"/>
      <c r="CU238" s="67"/>
      <c r="CV238" s="66"/>
      <c r="CW238" s="67"/>
      <c r="CX238" s="66"/>
      <c r="CY238" s="67"/>
      <c r="CZ238" s="66"/>
      <c r="DA238" s="67"/>
      <c r="DB238" s="66"/>
      <c r="DC238" s="67"/>
      <c r="DD238" s="66"/>
      <c r="DE238" s="67"/>
      <c r="DF238" s="66"/>
      <c r="DG238" s="67"/>
      <c r="DH238" s="66"/>
      <c r="DI238" s="67"/>
      <c r="DJ238" s="66"/>
      <c r="DK238" s="67"/>
      <c r="DL238" s="66"/>
      <c r="DM238" s="67"/>
      <c r="DN238" s="66"/>
      <c r="DO238" s="67"/>
      <c r="DP238" s="66"/>
      <c r="DQ238" s="67"/>
      <c r="DR238" s="66"/>
      <c r="DS238" s="67"/>
      <c r="DT238" s="66"/>
      <c r="DU238" s="67"/>
      <c r="DV238" s="66"/>
      <c r="DW238" s="67"/>
      <c r="DX238" s="66"/>
      <c r="DY238" s="67"/>
      <c r="DZ238" s="66"/>
      <c r="EA238" s="67"/>
      <c r="EB238" s="66"/>
      <c r="EC238" s="67"/>
      <c r="ED238" s="66"/>
      <c r="EE238" s="67"/>
      <c r="EF238" s="66"/>
      <c r="EG238" s="67"/>
      <c r="EH238" s="66"/>
      <c r="EI238" s="67"/>
    </row>
    <row r="239" spans="6:139" x14ac:dyDescent="0.25">
      <c r="F239" s="27"/>
      <c r="G239" s="27"/>
      <c r="K239" s="38">
        <f t="shared" si="17"/>
        <v>226</v>
      </c>
      <c r="L239" s="5"/>
      <c r="N239" s="5"/>
      <c r="O239" s="4"/>
      <c r="P239" s="5"/>
      <c r="Q239" s="4"/>
      <c r="R239" s="5"/>
      <c r="S239" s="4"/>
      <c r="T239" s="5"/>
      <c r="U239" s="4"/>
      <c r="V239" s="66"/>
      <c r="W239" s="67"/>
      <c r="X239" s="66"/>
      <c r="Y239" s="67"/>
      <c r="Z239" s="66"/>
      <c r="AA239" s="67"/>
      <c r="AB239" s="66"/>
      <c r="AC239" s="67"/>
      <c r="AD239" s="66"/>
      <c r="AE239" s="67"/>
      <c r="AF239" s="66"/>
      <c r="AG239" s="67"/>
      <c r="AH239" s="66"/>
      <c r="AI239" s="67"/>
      <c r="AJ239" s="66"/>
      <c r="AK239" s="67"/>
      <c r="AL239" s="66"/>
      <c r="AM239" s="67"/>
      <c r="AN239" s="66"/>
      <c r="AO239" s="67"/>
      <c r="AP239" s="66"/>
      <c r="AQ239" s="67"/>
      <c r="AR239" s="66"/>
      <c r="AS239" s="67"/>
      <c r="AT239" s="66"/>
      <c r="AU239" s="67"/>
      <c r="AV239" s="66"/>
      <c r="AW239" s="67"/>
      <c r="AX239" s="66"/>
      <c r="AY239" s="67"/>
      <c r="AZ239" s="66"/>
      <c r="BA239" s="67"/>
      <c r="BB239" s="66"/>
      <c r="BC239" s="67"/>
      <c r="BD239" s="66"/>
      <c r="BE239" s="67"/>
      <c r="BF239" s="66"/>
      <c r="BG239" s="67"/>
      <c r="BH239" s="66"/>
      <c r="BI239" s="67"/>
      <c r="BJ239" s="66"/>
      <c r="BK239" s="67"/>
      <c r="BL239" s="66"/>
      <c r="BM239" s="67"/>
      <c r="BN239" s="66"/>
      <c r="BO239" s="67"/>
      <c r="BP239" s="66"/>
      <c r="BQ239" s="67"/>
      <c r="BR239" s="66"/>
      <c r="BS239" s="67"/>
      <c r="BT239" s="66"/>
      <c r="BU239" s="67"/>
      <c r="BV239" s="66"/>
      <c r="BW239" s="67"/>
      <c r="BX239" s="66"/>
      <c r="BY239" s="67"/>
      <c r="BZ239" s="66"/>
      <c r="CA239" s="67"/>
      <c r="CB239" s="66"/>
      <c r="CC239" s="67"/>
      <c r="CD239" s="66"/>
      <c r="CE239" s="67"/>
      <c r="CF239" s="66"/>
      <c r="CG239" s="67"/>
      <c r="CH239" s="66"/>
      <c r="CI239" s="67"/>
      <c r="CJ239" s="66"/>
      <c r="CK239" s="67"/>
      <c r="CL239" s="66"/>
      <c r="CM239" s="67"/>
      <c r="CN239" s="66"/>
      <c r="CO239" s="67"/>
      <c r="CP239" s="66"/>
      <c r="CQ239" s="67"/>
      <c r="CR239" s="66"/>
      <c r="CS239" s="67"/>
      <c r="CT239" s="66"/>
      <c r="CU239" s="67"/>
      <c r="CV239" s="66"/>
      <c r="CW239" s="67"/>
      <c r="CX239" s="66"/>
      <c r="CY239" s="67"/>
      <c r="CZ239" s="66"/>
      <c r="DA239" s="67"/>
      <c r="DB239" s="66"/>
      <c r="DC239" s="67"/>
      <c r="DD239" s="66"/>
      <c r="DE239" s="67"/>
      <c r="DF239" s="66"/>
      <c r="DG239" s="67"/>
      <c r="DH239" s="66"/>
      <c r="DI239" s="67"/>
      <c r="DJ239" s="66"/>
      <c r="DK239" s="67"/>
      <c r="DL239" s="66"/>
      <c r="DM239" s="67"/>
      <c r="DN239" s="66"/>
      <c r="DO239" s="67"/>
      <c r="DP239" s="66"/>
      <c r="DQ239" s="67"/>
      <c r="DR239" s="66"/>
      <c r="DS239" s="67"/>
      <c r="DT239" s="66"/>
      <c r="DU239" s="67"/>
      <c r="DV239" s="66"/>
      <c r="DW239" s="67"/>
      <c r="DX239" s="66"/>
      <c r="DY239" s="67"/>
      <c r="DZ239" s="66"/>
      <c r="EA239" s="67"/>
      <c r="EB239" s="66"/>
      <c r="EC239" s="67"/>
      <c r="ED239" s="66"/>
      <c r="EE239" s="67"/>
      <c r="EF239" s="66"/>
      <c r="EG239" s="67"/>
      <c r="EH239" s="66"/>
      <c r="EI239" s="67"/>
    </row>
    <row r="240" spans="6:139" x14ac:dyDescent="0.25">
      <c r="F240" s="27"/>
      <c r="G240" s="27"/>
      <c r="K240" s="38">
        <f t="shared" si="17"/>
        <v>227</v>
      </c>
      <c r="L240" s="5"/>
      <c r="N240" s="5"/>
      <c r="O240" s="4"/>
      <c r="P240" s="5"/>
      <c r="Q240" s="4"/>
      <c r="R240" s="5"/>
      <c r="S240" s="4"/>
      <c r="T240" s="5"/>
      <c r="U240" s="4"/>
      <c r="V240" s="66"/>
      <c r="W240" s="67"/>
      <c r="X240" s="66"/>
      <c r="Y240" s="67"/>
      <c r="Z240" s="66"/>
      <c r="AA240" s="67"/>
      <c r="AB240" s="66"/>
      <c r="AC240" s="67"/>
      <c r="AD240" s="66"/>
      <c r="AE240" s="67"/>
      <c r="AF240" s="66"/>
      <c r="AG240" s="67"/>
      <c r="AH240" s="66"/>
      <c r="AI240" s="67"/>
      <c r="AJ240" s="66"/>
      <c r="AK240" s="67"/>
      <c r="AL240" s="66"/>
      <c r="AM240" s="67"/>
      <c r="AN240" s="66"/>
      <c r="AO240" s="67"/>
      <c r="AP240" s="66"/>
      <c r="AQ240" s="67"/>
      <c r="AR240" s="66"/>
      <c r="AS240" s="67"/>
      <c r="AT240" s="66"/>
      <c r="AU240" s="67"/>
      <c r="AV240" s="66"/>
      <c r="AW240" s="67"/>
      <c r="AX240" s="66"/>
      <c r="AY240" s="67"/>
      <c r="AZ240" s="66"/>
      <c r="BA240" s="67"/>
      <c r="BB240" s="66"/>
      <c r="BC240" s="67"/>
      <c r="BD240" s="66"/>
      <c r="BE240" s="67"/>
      <c r="BF240" s="66"/>
      <c r="BG240" s="67"/>
      <c r="BH240" s="66"/>
      <c r="BI240" s="67"/>
      <c r="BJ240" s="66"/>
      <c r="BK240" s="67"/>
      <c r="BL240" s="66"/>
      <c r="BM240" s="67"/>
      <c r="BN240" s="66"/>
      <c r="BO240" s="67"/>
      <c r="BP240" s="66"/>
      <c r="BQ240" s="67"/>
      <c r="BR240" s="66"/>
      <c r="BS240" s="67"/>
      <c r="BT240" s="66"/>
      <c r="BU240" s="67"/>
      <c r="BV240" s="66"/>
      <c r="BW240" s="67"/>
      <c r="BX240" s="66"/>
      <c r="BY240" s="67"/>
      <c r="BZ240" s="66"/>
      <c r="CA240" s="67"/>
      <c r="CB240" s="66"/>
      <c r="CC240" s="67"/>
      <c r="CD240" s="66"/>
      <c r="CE240" s="67"/>
      <c r="CF240" s="66"/>
      <c r="CG240" s="67"/>
      <c r="CH240" s="66"/>
      <c r="CI240" s="67"/>
      <c r="CJ240" s="66"/>
      <c r="CK240" s="67"/>
      <c r="CL240" s="66"/>
      <c r="CM240" s="67"/>
      <c r="CN240" s="66"/>
      <c r="CO240" s="67"/>
      <c r="CP240" s="66"/>
      <c r="CQ240" s="67"/>
      <c r="CR240" s="66"/>
      <c r="CS240" s="67"/>
      <c r="CT240" s="66"/>
      <c r="CU240" s="67"/>
      <c r="CV240" s="66"/>
      <c r="CW240" s="67"/>
      <c r="CX240" s="66"/>
      <c r="CY240" s="67"/>
      <c r="CZ240" s="66"/>
      <c r="DA240" s="67"/>
      <c r="DB240" s="66"/>
      <c r="DC240" s="67"/>
      <c r="DD240" s="66"/>
      <c r="DE240" s="67"/>
      <c r="DF240" s="66"/>
      <c r="DG240" s="67"/>
      <c r="DH240" s="66"/>
      <c r="DI240" s="67"/>
      <c r="DJ240" s="66"/>
      <c r="DK240" s="67"/>
      <c r="DL240" s="66"/>
      <c r="DM240" s="67"/>
      <c r="DN240" s="66"/>
      <c r="DO240" s="67"/>
      <c r="DP240" s="66"/>
      <c r="DQ240" s="67"/>
      <c r="DR240" s="66"/>
      <c r="DS240" s="67"/>
      <c r="DT240" s="66"/>
      <c r="DU240" s="67"/>
      <c r="DV240" s="66"/>
      <c r="DW240" s="67"/>
      <c r="DX240" s="66"/>
      <c r="DY240" s="67"/>
      <c r="DZ240" s="66"/>
      <c r="EA240" s="67"/>
      <c r="EB240" s="66"/>
      <c r="EC240" s="67"/>
      <c r="ED240" s="66"/>
      <c r="EE240" s="67"/>
      <c r="EF240" s="66"/>
      <c r="EG240" s="67"/>
      <c r="EH240" s="66"/>
      <c r="EI240" s="67"/>
    </row>
    <row r="241" spans="6:139" x14ac:dyDescent="0.25">
      <c r="F241" s="27"/>
      <c r="G241" s="27"/>
      <c r="K241" s="38">
        <f t="shared" si="17"/>
        <v>228</v>
      </c>
      <c r="L241" s="5"/>
      <c r="N241" s="5"/>
      <c r="O241" s="4"/>
      <c r="P241" s="5"/>
      <c r="Q241" s="4"/>
      <c r="R241" s="5"/>
      <c r="S241" s="4"/>
      <c r="T241" s="5"/>
      <c r="U241" s="4"/>
      <c r="V241" s="66"/>
      <c r="W241" s="67"/>
      <c r="X241" s="66"/>
      <c r="Y241" s="67"/>
      <c r="Z241" s="66"/>
      <c r="AA241" s="67"/>
      <c r="AB241" s="66"/>
      <c r="AC241" s="67"/>
      <c r="AD241" s="66"/>
      <c r="AE241" s="67"/>
      <c r="AF241" s="66"/>
      <c r="AG241" s="67"/>
      <c r="AH241" s="66"/>
      <c r="AI241" s="67"/>
      <c r="AJ241" s="66"/>
      <c r="AK241" s="67"/>
      <c r="AL241" s="66"/>
      <c r="AM241" s="67"/>
      <c r="AN241" s="66"/>
      <c r="AO241" s="67"/>
      <c r="AP241" s="66"/>
      <c r="AQ241" s="67"/>
      <c r="AR241" s="66"/>
      <c r="AS241" s="67"/>
      <c r="AT241" s="66"/>
      <c r="AU241" s="67"/>
      <c r="AV241" s="66"/>
      <c r="AW241" s="67"/>
      <c r="AX241" s="66"/>
      <c r="AY241" s="67"/>
      <c r="AZ241" s="66"/>
      <c r="BA241" s="67"/>
      <c r="BB241" s="66"/>
      <c r="BC241" s="67"/>
      <c r="BD241" s="66"/>
      <c r="BE241" s="67"/>
      <c r="BF241" s="66"/>
      <c r="BG241" s="67"/>
      <c r="BH241" s="66"/>
      <c r="BI241" s="67"/>
      <c r="BJ241" s="66"/>
      <c r="BK241" s="67"/>
      <c r="BL241" s="66"/>
      <c r="BM241" s="67"/>
      <c r="BN241" s="66"/>
      <c r="BO241" s="67"/>
      <c r="BP241" s="66"/>
      <c r="BQ241" s="67"/>
      <c r="BR241" s="66"/>
      <c r="BS241" s="67"/>
      <c r="BT241" s="66"/>
      <c r="BU241" s="67"/>
      <c r="BV241" s="66"/>
      <c r="BW241" s="67"/>
      <c r="BX241" s="66"/>
      <c r="BY241" s="67"/>
      <c r="BZ241" s="66"/>
      <c r="CA241" s="67"/>
      <c r="CB241" s="66"/>
      <c r="CC241" s="67"/>
      <c r="CD241" s="66"/>
      <c r="CE241" s="67"/>
      <c r="CF241" s="66"/>
      <c r="CG241" s="67"/>
      <c r="CH241" s="66"/>
      <c r="CI241" s="67"/>
      <c r="CJ241" s="66"/>
      <c r="CK241" s="67"/>
      <c r="CL241" s="66"/>
      <c r="CM241" s="67"/>
      <c r="CN241" s="66"/>
      <c r="CO241" s="67"/>
      <c r="CP241" s="66"/>
      <c r="CQ241" s="67"/>
      <c r="CR241" s="66"/>
      <c r="CS241" s="67"/>
      <c r="CT241" s="66"/>
      <c r="CU241" s="67"/>
      <c r="CV241" s="66"/>
      <c r="CW241" s="67"/>
      <c r="CX241" s="66"/>
      <c r="CY241" s="67"/>
      <c r="CZ241" s="66"/>
      <c r="DA241" s="67"/>
      <c r="DB241" s="66"/>
      <c r="DC241" s="67"/>
      <c r="DD241" s="66"/>
      <c r="DE241" s="67"/>
      <c r="DF241" s="66"/>
      <c r="DG241" s="67"/>
      <c r="DH241" s="66"/>
      <c r="DI241" s="67"/>
      <c r="DJ241" s="66"/>
      <c r="DK241" s="67"/>
      <c r="DL241" s="66"/>
      <c r="DM241" s="67"/>
      <c r="DN241" s="66"/>
      <c r="DO241" s="67"/>
      <c r="DP241" s="66"/>
      <c r="DQ241" s="67"/>
      <c r="DR241" s="66"/>
      <c r="DS241" s="67"/>
      <c r="DT241" s="66"/>
      <c r="DU241" s="67"/>
      <c r="DV241" s="66"/>
      <c r="DW241" s="67"/>
      <c r="DX241" s="66"/>
      <c r="DY241" s="67"/>
      <c r="DZ241" s="66"/>
      <c r="EA241" s="67"/>
      <c r="EB241" s="66"/>
      <c r="EC241" s="67"/>
      <c r="ED241" s="66"/>
      <c r="EE241" s="67"/>
      <c r="EF241" s="66"/>
      <c r="EG241" s="67"/>
      <c r="EH241" s="66"/>
      <c r="EI241" s="67"/>
    </row>
    <row r="242" spans="6:139" x14ac:dyDescent="0.25">
      <c r="F242" s="27"/>
      <c r="G242" s="27"/>
      <c r="K242" s="38">
        <f t="shared" si="17"/>
        <v>229</v>
      </c>
      <c r="L242" s="5"/>
      <c r="N242" s="5"/>
      <c r="O242" s="4"/>
      <c r="P242" s="5"/>
      <c r="Q242" s="4"/>
      <c r="R242" s="5"/>
      <c r="S242" s="4"/>
      <c r="T242" s="5"/>
      <c r="U242" s="4"/>
      <c r="V242" s="66"/>
      <c r="W242" s="67"/>
      <c r="X242" s="66"/>
      <c r="Y242" s="67"/>
      <c r="Z242" s="66"/>
      <c r="AA242" s="67"/>
      <c r="AB242" s="66"/>
      <c r="AC242" s="67"/>
      <c r="AD242" s="66"/>
      <c r="AE242" s="67"/>
      <c r="AF242" s="66"/>
      <c r="AG242" s="67"/>
      <c r="AH242" s="66"/>
      <c r="AI242" s="67"/>
      <c r="AJ242" s="66"/>
      <c r="AK242" s="67"/>
      <c r="AL242" s="66"/>
      <c r="AM242" s="67"/>
      <c r="AN242" s="66"/>
      <c r="AO242" s="67"/>
      <c r="AP242" s="66"/>
      <c r="AQ242" s="67"/>
      <c r="AR242" s="66"/>
      <c r="AS242" s="67"/>
      <c r="AT242" s="66"/>
      <c r="AU242" s="67"/>
      <c r="AV242" s="66"/>
      <c r="AW242" s="67"/>
      <c r="AX242" s="66"/>
      <c r="AY242" s="67"/>
      <c r="AZ242" s="66"/>
      <c r="BA242" s="67"/>
      <c r="BB242" s="66"/>
      <c r="BC242" s="67"/>
      <c r="BD242" s="66"/>
      <c r="BE242" s="67"/>
      <c r="BF242" s="66"/>
      <c r="BG242" s="67"/>
      <c r="BH242" s="66"/>
      <c r="BI242" s="67"/>
      <c r="BJ242" s="66"/>
      <c r="BK242" s="67"/>
      <c r="BL242" s="66"/>
      <c r="BM242" s="67"/>
      <c r="BN242" s="66"/>
      <c r="BO242" s="67"/>
      <c r="BP242" s="66"/>
      <c r="BQ242" s="67"/>
      <c r="BR242" s="66"/>
      <c r="BS242" s="67"/>
      <c r="BT242" s="66"/>
      <c r="BU242" s="67"/>
      <c r="BV242" s="66"/>
      <c r="BW242" s="67"/>
      <c r="BX242" s="66"/>
      <c r="BY242" s="67"/>
      <c r="BZ242" s="66"/>
      <c r="CA242" s="67"/>
      <c r="CB242" s="66"/>
      <c r="CC242" s="67"/>
      <c r="CD242" s="66"/>
      <c r="CE242" s="67"/>
      <c r="CF242" s="66"/>
      <c r="CG242" s="67"/>
      <c r="CH242" s="66"/>
      <c r="CI242" s="67"/>
      <c r="CJ242" s="66"/>
      <c r="CK242" s="67"/>
      <c r="CL242" s="66"/>
      <c r="CM242" s="67"/>
      <c r="CN242" s="66"/>
      <c r="CO242" s="67"/>
      <c r="CP242" s="66"/>
      <c r="CQ242" s="67"/>
      <c r="CR242" s="66"/>
      <c r="CS242" s="67"/>
      <c r="CT242" s="66"/>
      <c r="CU242" s="67"/>
      <c r="CV242" s="66"/>
      <c r="CW242" s="67"/>
      <c r="CX242" s="66"/>
      <c r="CY242" s="67"/>
      <c r="CZ242" s="66"/>
      <c r="DA242" s="67"/>
      <c r="DB242" s="66"/>
      <c r="DC242" s="67"/>
      <c r="DD242" s="66"/>
      <c r="DE242" s="67"/>
      <c r="DF242" s="66"/>
      <c r="DG242" s="67"/>
      <c r="DH242" s="66"/>
      <c r="DI242" s="67"/>
      <c r="DJ242" s="66"/>
      <c r="DK242" s="67"/>
      <c r="DL242" s="66"/>
      <c r="DM242" s="67"/>
      <c r="DN242" s="66"/>
      <c r="DO242" s="67"/>
      <c r="DP242" s="66"/>
      <c r="DQ242" s="67"/>
      <c r="DR242" s="66"/>
      <c r="DS242" s="67"/>
      <c r="DT242" s="66"/>
      <c r="DU242" s="67"/>
      <c r="DV242" s="66"/>
      <c r="DW242" s="67"/>
      <c r="DX242" s="66"/>
      <c r="DY242" s="67"/>
      <c r="DZ242" s="66"/>
      <c r="EA242" s="67"/>
      <c r="EB242" s="66"/>
      <c r="EC242" s="67"/>
      <c r="ED242" s="66"/>
      <c r="EE242" s="67"/>
      <c r="EF242" s="66"/>
      <c r="EG242" s="67"/>
      <c r="EH242" s="66"/>
      <c r="EI242" s="67"/>
    </row>
    <row r="243" spans="6:139" x14ac:dyDescent="0.25">
      <c r="F243" s="27"/>
      <c r="G243" s="27"/>
      <c r="K243" s="38">
        <f t="shared" si="17"/>
        <v>230</v>
      </c>
      <c r="L243" s="5"/>
      <c r="N243" s="5"/>
      <c r="O243" s="4"/>
      <c r="P243" s="5"/>
      <c r="Q243" s="4"/>
      <c r="R243" s="5"/>
      <c r="S243" s="4"/>
      <c r="T243" s="5"/>
      <c r="U243" s="4"/>
      <c r="V243" s="66"/>
      <c r="W243" s="67"/>
      <c r="X243" s="66"/>
      <c r="Y243" s="67"/>
      <c r="Z243" s="66"/>
      <c r="AA243" s="67"/>
      <c r="AB243" s="66"/>
      <c r="AC243" s="67"/>
      <c r="AD243" s="66"/>
      <c r="AE243" s="67"/>
      <c r="AF243" s="66"/>
      <c r="AG243" s="67"/>
      <c r="AH243" s="66"/>
      <c r="AI243" s="67"/>
      <c r="AJ243" s="66"/>
      <c r="AK243" s="67"/>
      <c r="AL243" s="66"/>
      <c r="AM243" s="67"/>
      <c r="AN243" s="66"/>
      <c r="AO243" s="67"/>
      <c r="AP243" s="66"/>
      <c r="AQ243" s="67"/>
      <c r="AR243" s="66"/>
      <c r="AS243" s="67"/>
      <c r="AT243" s="66"/>
      <c r="AU243" s="67"/>
      <c r="AV243" s="66"/>
      <c r="AW243" s="67"/>
      <c r="AX243" s="66"/>
      <c r="AY243" s="67"/>
      <c r="AZ243" s="66"/>
      <c r="BA243" s="67"/>
      <c r="BB243" s="66"/>
      <c r="BC243" s="67"/>
      <c r="BD243" s="66"/>
      <c r="BE243" s="67"/>
      <c r="BF243" s="66"/>
      <c r="BG243" s="67"/>
      <c r="BH243" s="66"/>
      <c r="BI243" s="67"/>
      <c r="BJ243" s="66"/>
      <c r="BK243" s="67"/>
      <c r="BL243" s="66"/>
      <c r="BM243" s="67"/>
      <c r="BN243" s="66"/>
      <c r="BO243" s="67"/>
      <c r="BP243" s="66"/>
      <c r="BQ243" s="67"/>
      <c r="BR243" s="66"/>
      <c r="BS243" s="67"/>
      <c r="BT243" s="66"/>
      <c r="BU243" s="67"/>
      <c r="BV243" s="66"/>
      <c r="BW243" s="67"/>
      <c r="BX243" s="66"/>
      <c r="BY243" s="67"/>
      <c r="BZ243" s="66"/>
      <c r="CA243" s="67"/>
      <c r="CB243" s="66"/>
      <c r="CC243" s="67"/>
      <c r="CD243" s="66"/>
      <c r="CE243" s="67"/>
      <c r="CF243" s="66"/>
      <c r="CG243" s="67"/>
      <c r="CH243" s="66"/>
      <c r="CI243" s="67"/>
      <c r="CJ243" s="66"/>
      <c r="CK243" s="67"/>
      <c r="CL243" s="66"/>
      <c r="CM243" s="67"/>
      <c r="CN243" s="66"/>
      <c r="CO243" s="67"/>
      <c r="CP243" s="66"/>
      <c r="CQ243" s="67"/>
      <c r="CR243" s="66"/>
      <c r="CS243" s="67"/>
      <c r="CT243" s="66"/>
      <c r="CU243" s="67"/>
      <c r="CV243" s="66"/>
      <c r="CW243" s="67"/>
      <c r="CX243" s="66"/>
      <c r="CY243" s="67"/>
      <c r="CZ243" s="66"/>
      <c r="DA243" s="67"/>
      <c r="DB243" s="66"/>
      <c r="DC243" s="67"/>
      <c r="DD243" s="66"/>
      <c r="DE243" s="67"/>
      <c r="DF243" s="66"/>
      <c r="DG243" s="67"/>
      <c r="DH243" s="66"/>
      <c r="DI243" s="67"/>
      <c r="DJ243" s="66"/>
      <c r="DK243" s="67"/>
      <c r="DL243" s="66"/>
      <c r="DM243" s="67"/>
      <c r="DN243" s="66"/>
      <c r="DO243" s="67"/>
      <c r="DP243" s="66"/>
      <c r="DQ243" s="67"/>
      <c r="DR243" s="66"/>
      <c r="DS243" s="67"/>
      <c r="DT243" s="66"/>
      <c r="DU243" s="67"/>
      <c r="DV243" s="66"/>
      <c r="DW243" s="67"/>
      <c r="DX243" s="66"/>
      <c r="DY243" s="67"/>
      <c r="DZ243" s="66"/>
      <c r="EA243" s="67"/>
      <c r="EB243" s="66"/>
      <c r="EC243" s="67"/>
      <c r="ED243" s="66"/>
      <c r="EE243" s="67"/>
      <c r="EF243" s="66"/>
      <c r="EG243" s="67"/>
      <c r="EH243" s="66"/>
      <c r="EI243" s="67"/>
    </row>
    <row r="244" spans="6:139" x14ac:dyDescent="0.25">
      <c r="F244" s="27"/>
      <c r="G244" s="27"/>
      <c r="K244" s="38">
        <f t="shared" si="17"/>
        <v>231</v>
      </c>
      <c r="L244" s="5"/>
      <c r="N244" s="5"/>
      <c r="O244" s="4"/>
      <c r="P244" s="5"/>
      <c r="Q244" s="4"/>
      <c r="R244" s="5"/>
      <c r="S244" s="4"/>
      <c r="T244" s="5"/>
      <c r="U244" s="4"/>
      <c r="V244" s="66"/>
      <c r="W244" s="67"/>
      <c r="X244" s="66"/>
      <c r="Y244" s="67"/>
      <c r="Z244" s="66"/>
      <c r="AA244" s="67"/>
      <c r="AB244" s="66"/>
      <c r="AC244" s="67"/>
      <c r="AD244" s="66"/>
      <c r="AE244" s="67"/>
      <c r="AF244" s="66"/>
      <c r="AG244" s="67"/>
      <c r="AH244" s="66"/>
      <c r="AI244" s="67"/>
      <c r="AJ244" s="66"/>
      <c r="AK244" s="67"/>
      <c r="AL244" s="66"/>
      <c r="AM244" s="67"/>
      <c r="AN244" s="66"/>
      <c r="AO244" s="67"/>
      <c r="AP244" s="66"/>
      <c r="AQ244" s="67"/>
      <c r="AR244" s="66"/>
      <c r="AS244" s="67"/>
      <c r="AT244" s="66"/>
      <c r="AU244" s="67"/>
      <c r="AV244" s="66"/>
      <c r="AW244" s="67"/>
      <c r="AX244" s="66"/>
      <c r="AY244" s="67"/>
      <c r="AZ244" s="66"/>
      <c r="BA244" s="67"/>
      <c r="BB244" s="66"/>
      <c r="BC244" s="67"/>
      <c r="BD244" s="66"/>
      <c r="BE244" s="67"/>
      <c r="BF244" s="66"/>
      <c r="BG244" s="67"/>
      <c r="BH244" s="66"/>
      <c r="BI244" s="67"/>
      <c r="BJ244" s="66"/>
      <c r="BK244" s="67"/>
      <c r="BL244" s="66"/>
      <c r="BM244" s="67"/>
      <c r="BN244" s="66"/>
      <c r="BO244" s="67"/>
      <c r="BP244" s="66"/>
      <c r="BQ244" s="67"/>
      <c r="BR244" s="66"/>
      <c r="BS244" s="67"/>
      <c r="BT244" s="66"/>
      <c r="BU244" s="67"/>
      <c r="BV244" s="66"/>
      <c r="BW244" s="67"/>
      <c r="BX244" s="66"/>
      <c r="BY244" s="67"/>
      <c r="BZ244" s="66"/>
      <c r="CA244" s="67"/>
      <c r="CB244" s="66"/>
      <c r="CC244" s="67"/>
      <c r="CD244" s="66"/>
      <c r="CE244" s="67"/>
      <c r="CF244" s="66"/>
      <c r="CG244" s="67"/>
      <c r="CH244" s="66"/>
      <c r="CI244" s="67"/>
      <c r="CJ244" s="66"/>
      <c r="CK244" s="67"/>
      <c r="CL244" s="66"/>
      <c r="CM244" s="67"/>
      <c r="CN244" s="66"/>
      <c r="CO244" s="67"/>
      <c r="CP244" s="66"/>
      <c r="CQ244" s="67"/>
      <c r="CR244" s="66"/>
      <c r="CS244" s="67"/>
      <c r="CT244" s="66"/>
      <c r="CU244" s="67"/>
      <c r="CV244" s="66"/>
      <c r="CW244" s="67"/>
      <c r="CX244" s="66"/>
      <c r="CY244" s="67"/>
      <c r="CZ244" s="66"/>
      <c r="DA244" s="67"/>
      <c r="DB244" s="66"/>
      <c r="DC244" s="67"/>
      <c r="DD244" s="66"/>
      <c r="DE244" s="67"/>
      <c r="DF244" s="66"/>
      <c r="DG244" s="67"/>
      <c r="DH244" s="66"/>
      <c r="DI244" s="67"/>
      <c r="DJ244" s="66"/>
      <c r="DK244" s="67"/>
      <c r="DL244" s="66"/>
      <c r="DM244" s="67"/>
      <c r="DN244" s="66"/>
      <c r="DO244" s="67"/>
      <c r="DP244" s="66"/>
      <c r="DQ244" s="67"/>
      <c r="DR244" s="66"/>
      <c r="DS244" s="67"/>
      <c r="DT244" s="66"/>
      <c r="DU244" s="67"/>
      <c r="DV244" s="66"/>
      <c r="DW244" s="67"/>
      <c r="DX244" s="66"/>
      <c r="DY244" s="67"/>
      <c r="DZ244" s="66"/>
      <c r="EA244" s="67"/>
      <c r="EB244" s="66"/>
      <c r="EC244" s="67"/>
      <c r="ED244" s="66"/>
      <c r="EE244" s="67"/>
      <c r="EF244" s="66"/>
      <c r="EG244" s="67"/>
      <c r="EH244" s="66"/>
      <c r="EI244" s="67"/>
    </row>
    <row r="245" spans="6:139" x14ac:dyDescent="0.25">
      <c r="F245" s="27"/>
      <c r="G245" s="27"/>
      <c r="K245" s="38">
        <f t="shared" si="17"/>
        <v>232</v>
      </c>
      <c r="L245" s="5"/>
      <c r="N245" s="5"/>
      <c r="O245" s="4"/>
      <c r="R245" s="5"/>
      <c r="S245" s="4"/>
      <c r="T245" s="5"/>
      <c r="U245" s="4"/>
      <c r="V245" s="66"/>
      <c r="W245" s="67"/>
      <c r="X245" s="66"/>
      <c r="Y245" s="67"/>
      <c r="Z245" s="66"/>
      <c r="AA245" s="67"/>
      <c r="AB245" s="66"/>
      <c r="AC245" s="67"/>
      <c r="AD245" s="66"/>
      <c r="AE245" s="67"/>
      <c r="AF245" s="66"/>
      <c r="AG245" s="67"/>
      <c r="AH245" s="66"/>
      <c r="AI245" s="67"/>
      <c r="AJ245" s="66"/>
      <c r="AK245" s="67"/>
      <c r="AL245" s="66"/>
      <c r="AM245" s="67"/>
      <c r="AN245" s="66"/>
      <c r="AO245" s="67"/>
      <c r="AP245" s="66"/>
      <c r="AQ245" s="67"/>
      <c r="AR245" s="66"/>
      <c r="AS245" s="67"/>
      <c r="AT245" s="66"/>
      <c r="AU245" s="67"/>
      <c r="AV245" s="66"/>
      <c r="AW245" s="67"/>
      <c r="AX245" s="66"/>
      <c r="AY245" s="67"/>
      <c r="AZ245" s="66"/>
      <c r="BA245" s="67"/>
      <c r="BB245" s="66"/>
      <c r="BC245" s="67"/>
      <c r="BD245" s="66"/>
      <c r="BE245" s="67"/>
      <c r="BF245" s="66"/>
      <c r="BG245" s="67"/>
      <c r="BH245" s="66"/>
      <c r="BI245" s="67"/>
      <c r="BJ245" s="66"/>
      <c r="BK245" s="67"/>
      <c r="BL245" s="66"/>
      <c r="BM245" s="67"/>
      <c r="BN245" s="66"/>
      <c r="BO245" s="67"/>
      <c r="BP245" s="66"/>
      <c r="BQ245" s="67"/>
      <c r="BR245" s="66"/>
      <c r="BS245" s="67"/>
      <c r="BT245" s="66"/>
      <c r="BU245" s="67"/>
      <c r="BV245" s="66"/>
      <c r="BW245" s="67"/>
      <c r="BX245" s="66"/>
      <c r="BY245" s="67"/>
      <c r="BZ245" s="66"/>
      <c r="CA245" s="67"/>
      <c r="CB245" s="66"/>
      <c r="CC245" s="67"/>
      <c r="CD245" s="66"/>
      <c r="CE245" s="67"/>
      <c r="CF245" s="66"/>
      <c r="CG245" s="67"/>
      <c r="CH245" s="66"/>
      <c r="CI245" s="67"/>
      <c r="CJ245" s="66"/>
      <c r="CK245" s="67"/>
      <c r="CL245" s="66"/>
      <c r="CM245" s="67"/>
      <c r="CN245" s="66"/>
      <c r="CO245" s="67"/>
      <c r="CP245" s="66"/>
      <c r="CQ245" s="67"/>
      <c r="CR245" s="66"/>
      <c r="CS245" s="67"/>
      <c r="CT245" s="66"/>
      <c r="CU245" s="67"/>
      <c r="CV245" s="66"/>
      <c r="CW245" s="67"/>
      <c r="CX245" s="66"/>
      <c r="CY245" s="67"/>
      <c r="CZ245" s="66"/>
      <c r="DA245" s="67"/>
      <c r="DB245" s="66"/>
      <c r="DC245" s="67"/>
      <c r="DD245" s="66"/>
      <c r="DE245" s="67"/>
      <c r="DF245" s="66"/>
      <c r="DG245" s="67"/>
      <c r="DH245" s="66"/>
      <c r="DI245" s="67"/>
      <c r="DJ245" s="66"/>
      <c r="DK245" s="67"/>
      <c r="DL245" s="66"/>
      <c r="DM245" s="67"/>
      <c r="DN245" s="66"/>
      <c r="DO245" s="67"/>
      <c r="DP245" s="66"/>
      <c r="DQ245" s="67"/>
      <c r="DR245" s="66"/>
      <c r="DS245" s="67"/>
      <c r="DT245" s="66"/>
      <c r="DU245" s="67"/>
      <c r="DV245" s="66"/>
      <c r="DW245" s="67"/>
      <c r="DX245" s="66"/>
      <c r="DY245" s="67"/>
      <c r="DZ245" s="66"/>
      <c r="EA245" s="67"/>
      <c r="EB245" s="66"/>
      <c r="EC245" s="67"/>
      <c r="ED245" s="66"/>
      <c r="EE245" s="67"/>
      <c r="EF245" s="66"/>
      <c r="EG245" s="67"/>
      <c r="EH245" s="66"/>
      <c r="EI245" s="67"/>
    </row>
    <row r="246" spans="6:139" x14ac:dyDescent="0.25">
      <c r="F246" s="27"/>
      <c r="G246" s="27"/>
      <c r="K246" s="38">
        <f t="shared" si="17"/>
        <v>233</v>
      </c>
      <c r="L246" s="5"/>
      <c r="N246" s="5"/>
      <c r="O246" s="4"/>
      <c r="R246" s="5"/>
      <c r="S246" s="4"/>
      <c r="T246" s="5"/>
      <c r="U246" s="4"/>
      <c r="V246" s="66"/>
      <c r="W246" s="67"/>
      <c r="X246" s="66"/>
      <c r="Y246" s="67"/>
      <c r="Z246" s="66"/>
      <c r="AA246" s="67"/>
      <c r="AB246" s="66"/>
      <c r="AC246" s="67"/>
      <c r="AD246" s="66"/>
      <c r="AE246" s="67"/>
      <c r="AF246" s="66"/>
      <c r="AG246" s="67"/>
      <c r="AH246" s="66"/>
      <c r="AI246" s="67"/>
      <c r="AJ246" s="66"/>
      <c r="AK246" s="67"/>
      <c r="AL246" s="66"/>
      <c r="AM246" s="67"/>
      <c r="AN246" s="66"/>
      <c r="AO246" s="67"/>
      <c r="AP246" s="66"/>
      <c r="AQ246" s="67"/>
      <c r="AR246" s="66"/>
      <c r="AS246" s="67"/>
      <c r="AT246" s="66"/>
      <c r="AU246" s="67"/>
      <c r="AV246" s="66"/>
      <c r="AW246" s="67"/>
      <c r="AX246" s="66"/>
      <c r="AY246" s="67"/>
      <c r="AZ246" s="66"/>
      <c r="BA246" s="67"/>
      <c r="BB246" s="66"/>
      <c r="BC246" s="67"/>
      <c r="BD246" s="66"/>
      <c r="BE246" s="67"/>
      <c r="BF246" s="66"/>
      <c r="BG246" s="67"/>
      <c r="BH246" s="66"/>
      <c r="BI246" s="67"/>
      <c r="BJ246" s="66"/>
      <c r="BK246" s="67"/>
      <c r="BL246" s="66"/>
      <c r="BM246" s="67"/>
      <c r="BN246" s="66"/>
      <c r="BO246" s="67"/>
      <c r="BP246" s="66"/>
      <c r="BQ246" s="67"/>
      <c r="BR246" s="66"/>
      <c r="BS246" s="67"/>
      <c r="BT246" s="66"/>
      <c r="BU246" s="67"/>
      <c r="BV246" s="66"/>
      <c r="BW246" s="67"/>
      <c r="BX246" s="66"/>
      <c r="BY246" s="67"/>
      <c r="BZ246" s="66"/>
      <c r="CA246" s="67"/>
      <c r="CB246" s="66"/>
      <c r="CC246" s="67"/>
      <c r="CD246" s="66"/>
      <c r="CE246" s="67"/>
      <c r="CF246" s="66"/>
      <c r="CG246" s="67"/>
      <c r="CH246" s="66"/>
      <c r="CI246" s="67"/>
      <c r="CJ246" s="66"/>
      <c r="CK246" s="67"/>
      <c r="CL246" s="66"/>
      <c r="CM246" s="67"/>
      <c r="CN246" s="66"/>
      <c r="CO246" s="67"/>
      <c r="CP246" s="66"/>
      <c r="CQ246" s="67"/>
      <c r="CR246" s="66"/>
      <c r="CS246" s="67"/>
      <c r="CT246" s="66"/>
      <c r="CU246" s="67"/>
      <c r="CV246" s="66"/>
      <c r="CW246" s="67"/>
      <c r="CX246" s="66"/>
      <c r="CY246" s="67"/>
      <c r="CZ246" s="66"/>
      <c r="DA246" s="67"/>
      <c r="DB246" s="66"/>
      <c r="DC246" s="67"/>
      <c r="DD246" s="66"/>
      <c r="DE246" s="67"/>
      <c r="DF246" s="66"/>
      <c r="DG246" s="67"/>
      <c r="DH246" s="66"/>
      <c r="DI246" s="67"/>
      <c r="DJ246" s="66"/>
      <c r="DK246" s="67"/>
      <c r="DL246" s="66"/>
      <c r="DM246" s="67"/>
      <c r="DN246" s="66"/>
      <c r="DO246" s="67"/>
      <c r="DP246" s="66"/>
      <c r="DQ246" s="67"/>
      <c r="DR246" s="66"/>
      <c r="DS246" s="67"/>
      <c r="DT246" s="66"/>
      <c r="DU246" s="67"/>
      <c r="DV246" s="66"/>
      <c r="DW246" s="67"/>
      <c r="DX246" s="66"/>
      <c r="DY246" s="67"/>
      <c r="DZ246" s="66"/>
      <c r="EA246" s="67"/>
      <c r="EB246" s="66"/>
      <c r="EC246" s="67"/>
      <c r="ED246" s="66"/>
      <c r="EE246" s="67"/>
      <c r="EF246" s="66"/>
      <c r="EG246" s="67"/>
      <c r="EH246" s="66"/>
      <c r="EI246" s="67"/>
    </row>
    <row r="247" spans="6:139" x14ac:dyDescent="0.25">
      <c r="F247" s="27"/>
      <c r="G247" s="27"/>
      <c r="K247" s="38">
        <f t="shared" si="17"/>
        <v>234</v>
      </c>
      <c r="L247" s="5"/>
      <c r="N247" s="5"/>
      <c r="O247" s="4"/>
      <c r="R247" s="5"/>
      <c r="S247" s="4"/>
      <c r="T247" s="5"/>
      <c r="U247" s="4"/>
      <c r="V247" s="66"/>
      <c r="W247" s="67"/>
      <c r="X247" s="66"/>
      <c r="Y247" s="67"/>
      <c r="Z247" s="66"/>
      <c r="AA247" s="67"/>
      <c r="AB247" s="66"/>
      <c r="AC247" s="67"/>
      <c r="AD247" s="66"/>
      <c r="AE247" s="67"/>
      <c r="AF247" s="66"/>
      <c r="AG247" s="67"/>
      <c r="AH247" s="66"/>
      <c r="AI247" s="67"/>
      <c r="AJ247" s="66"/>
      <c r="AK247" s="67"/>
      <c r="AL247" s="66"/>
      <c r="AM247" s="67"/>
      <c r="AN247" s="66"/>
      <c r="AO247" s="67"/>
      <c r="AP247" s="66"/>
      <c r="AQ247" s="67"/>
      <c r="AR247" s="66"/>
      <c r="AS247" s="67"/>
      <c r="AT247" s="66"/>
      <c r="AU247" s="67"/>
      <c r="AV247" s="66"/>
      <c r="AW247" s="67"/>
      <c r="AX247" s="66"/>
      <c r="AY247" s="67"/>
      <c r="AZ247" s="66"/>
      <c r="BA247" s="67"/>
      <c r="BB247" s="66"/>
      <c r="BC247" s="67"/>
      <c r="BD247" s="66"/>
      <c r="BE247" s="67"/>
      <c r="BF247" s="66"/>
      <c r="BG247" s="67"/>
      <c r="BH247" s="66"/>
      <c r="BI247" s="67"/>
      <c r="BJ247" s="66"/>
      <c r="BK247" s="67"/>
      <c r="BL247" s="66"/>
      <c r="BM247" s="67"/>
      <c r="BN247" s="66"/>
      <c r="BO247" s="67"/>
      <c r="BP247" s="66"/>
      <c r="BQ247" s="67"/>
      <c r="BR247" s="66"/>
      <c r="BS247" s="67"/>
      <c r="BT247" s="66"/>
      <c r="BU247" s="67"/>
      <c r="BV247" s="66"/>
      <c r="BW247" s="67"/>
      <c r="BX247" s="66"/>
      <c r="BY247" s="67"/>
      <c r="BZ247" s="66"/>
      <c r="CA247" s="67"/>
      <c r="CB247" s="66"/>
      <c r="CC247" s="67"/>
      <c r="CD247" s="66"/>
      <c r="CE247" s="67"/>
      <c r="CF247" s="66"/>
      <c r="CG247" s="67"/>
      <c r="CH247" s="66"/>
      <c r="CI247" s="67"/>
      <c r="CJ247" s="66"/>
      <c r="CK247" s="67"/>
      <c r="CL247" s="66"/>
      <c r="CM247" s="67"/>
      <c r="CN247" s="66"/>
      <c r="CO247" s="67"/>
      <c r="CP247" s="66"/>
      <c r="CQ247" s="67"/>
      <c r="CR247" s="66"/>
      <c r="CS247" s="67"/>
      <c r="CT247" s="66"/>
      <c r="CU247" s="67"/>
      <c r="CV247" s="66"/>
      <c r="CW247" s="67"/>
      <c r="CX247" s="66"/>
      <c r="CY247" s="67"/>
      <c r="CZ247" s="66"/>
      <c r="DA247" s="67"/>
      <c r="DB247" s="66"/>
      <c r="DC247" s="67"/>
      <c r="DD247" s="66"/>
      <c r="DE247" s="67"/>
      <c r="DF247" s="66"/>
      <c r="DG247" s="67"/>
      <c r="DH247" s="66"/>
      <c r="DI247" s="67"/>
      <c r="DJ247" s="66"/>
      <c r="DK247" s="67"/>
      <c r="DL247" s="66"/>
      <c r="DM247" s="67"/>
      <c r="DN247" s="66"/>
      <c r="DO247" s="67"/>
      <c r="DP247" s="66"/>
      <c r="DQ247" s="67"/>
      <c r="DR247" s="66"/>
      <c r="DS247" s="67"/>
      <c r="DT247" s="66"/>
      <c r="DU247" s="67"/>
      <c r="DV247" s="66"/>
      <c r="DW247" s="67"/>
      <c r="DX247" s="66"/>
      <c r="DY247" s="67"/>
      <c r="DZ247" s="66"/>
      <c r="EA247" s="67"/>
      <c r="EB247" s="66"/>
      <c r="EC247" s="67"/>
      <c r="ED247" s="66"/>
      <c r="EE247" s="67"/>
      <c r="EF247" s="66"/>
      <c r="EG247" s="67"/>
      <c r="EH247" s="66"/>
      <c r="EI247" s="67"/>
    </row>
    <row r="248" spans="6:139" x14ac:dyDescent="0.25">
      <c r="F248" s="27"/>
      <c r="G248" s="27"/>
      <c r="K248" s="38">
        <f t="shared" si="17"/>
        <v>235</v>
      </c>
      <c r="L248" s="5"/>
      <c r="N248" s="5"/>
      <c r="O248" s="4"/>
      <c r="R248" s="5"/>
      <c r="S248" s="4"/>
      <c r="T248" s="5"/>
      <c r="U248" s="4"/>
      <c r="V248" s="66"/>
      <c r="W248" s="67"/>
      <c r="X248" s="66"/>
      <c r="Y248" s="67"/>
      <c r="Z248" s="66"/>
      <c r="AA248" s="67"/>
      <c r="AB248" s="66"/>
      <c r="AC248" s="67"/>
      <c r="AD248" s="66"/>
      <c r="AE248" s="67"/>
      <c r="AF248" s="66"/>
      <c r="AG248" s="67"/>
      <c r="AH248" s="66"/>
      <c r="AI248" s="67"/>
      <c r="AJ248" s="66"/>
      <c r="AK248" s="67"/>
      <c r="AL248" s="66"/>
      <c r="AM248" s="67"/>
      <c r="AN248" s="66"/>
      <c r="AO248" s="67"/>
      <c r="AP248" s="66"/>
      <c r="AQ248" s="67"/>
      <c r="AR248" s="66"/>
      <c r="AS248" s="67"/>
      <c r="AT248" s="66"/>
      <c r="AU248" s="67"/>
      <c r="AV248" s="66"/>
      <c r="AW248" s="67"/>
      <c r="AX248" s="66"/>
      <c r="AY248" s="67"/>
      <c r="AZ248" s="66"/>
      <c r="BA248" s="67"/>
      <c r="BB248" s="66"/>
      <c r="BC248" s="67"/>
      <c r="BD248" s="66"/>
      <c r="BE248" s="67"/>
      <c r="BF248" s="66"/>
      <c r="BG248" s="67"/>
      <c r="BH248" s="66"/>
      <c r="BI248" s="67"/>
      <c r="BJ248" s="66"/>
      <c r="BK248" s="67"/>
      <c r="BL248" s="66"/>
      <c r="BM248" s="67"/>
      <c r="BN248" s="66"/>
      <c r="BO248" s="67"/>
      <c r="BP248" s="66"/>
      <c r="BQ248" s="67"/>
      <c r="BR248" s="66"/>
      <c r="BS248" s="67"/>
      <c r="BT248" s="66"/>
      <c r="BU248" s="67"/>
      <c r="BV248" s="66"/>
      <c r="BW248" s="67"/>
      <c r="BX248" s="66"/>
      <c r="BY248" s="67"/>
      <c r="BZ248" s="66"/>
      <c r="CA248" s="67"/>
      <c r="CB248" s="66"/>
      <c r="CC248" s="67"/>
      <c r="CD248" s="66"/>
      <c r="CE248" s="67"/>
      <c r="CF248" s="66"/>
      <c r="CG248" s="67"/>
      <c r="CH248" s="66"/>
      <c r="CI248" s="67"/>
      <c r="CJ248" s="66"/>
      <c r="CK248" s="67"/>
      <c r="CL248" s="66"/>
      <c r="CM248" s="67"/>
      <c r="CN248" s="66"/>
      <c r="CO248" s="67"/>
      <c r="CP248" s="66"/>
      <c r="CQ248" s="67"/>
      <c r="CR248" s="66"/>
      <c r="CS248" s="67"/>
      <c r="CT248" s="66"/>
      <c r="CU248" s="67"/>
      <c r="CV248" s="66"/>
      <c r="CW248" s="67"/>
      <c r="CX248" s="66"/>
      <c r="CY248" s="67"/>
      <c r="CZ248" s="66"/>
      <c r="DA248" s="67"/>
      <c r="DB248" s="66"/>
      <c r="DC248" s="67"/>
      <c r="DD248" s="66"/>
      <c r="DE248" s="67"/>
      <c r="DF248" s="66"/>
      <c r="DG248" s="67"/>
      <c r="DH248" s="66"/>
      <c r="DI248" s="67"/>
      <c r="DJ248" s="66"/>
      <c r="DK248" s="67"/>
      <c r="DL248" s="66"/>
      <c r="DM248" s="67"/>
      <c r="DN248" s="66"/>
      <c r="DO248" s="67"/>
      <c r="DP248" s="66"/>
      <c r="DQ248" s="67"/>
      <c r="DR248" s="66"/>
      <c r="DS248" s="67"/>
      <c r="DT248" s="66"/>
      <c r="DU248" s="67"/>
      <c r="DV248" s="66"/>
      <c r="DW248" s="67"/>
      <c r="DX248" s="66"/>
      <c r="DY248" s="67"/>
      <c r="DZ248" s="66"/>
      <c r="EA248" s="67"/>
      <c r="EB248" s="66"/>
      <c r="EC248" s="67"/>
      <c r="ED248" s="66"/>
      <c r="EE248" s="67"/>
      <c r="EF248" s="66"/>
      <c r="EG248" s="67"/>
      <c r="EH248" s="66"/>
      <c r="EI248" s="67"/>
    </row>
    <row r="249" spans="6:139" x14ac:dyDescent="0.25">
      <c r="F249" s="27"/>
      <c r="G249" s="27"/>
      <c r="K249" s="38">
        <f t="shared" si="17"/>
        <v>236</v>
      </c>
      <c r="L249" s="5"/>
      <c r="N249" s="5"/>
      <c r="O249" s="4"/>
      <c r="R249" s="5"/>
      <c r="S249" s="4"/>
      <c r="T249" s="5"/>
      <c r="U249" s="4"/>
      <c r="V249" s="66"/>
      <c r="W249" s="67"/>
      <c r="X249" s="66"/>
      <c r="Y249" s="67"/>
      <c r="Z249" s="66"/>
      <c r="AA249" s="67"/>
      <c r="AB249" s="66"/>
      <c r="AC249" s="67"/>
      <c r="AD249" s="66"/>
      <c r="AE249" s="67"/>
      <c r="AF249" s="66"/>
      <c r="AG249" s="67"/>
      <c r="AH249" s="66"/>
      <c r="AI249" s="67"/>
      <c r="AJ249" s="66"/>
      <c r="AK249" s="67"/>
      <c r="AL249" s="66"/>
      <c r="AM249" s="67"/>
      <c r="AN249" s="66"/>
      <c r="AO249" s="67"/>
      <c r="AP249" s="66"/>
      <c r="AQ249" s="67"/>
      <c r="AR249" s="66"/>
      <c r="AS249" s="67"/>
      <c r="AT249" s="66"/>
      <c r="AU249" s="67"/>
      <c r="AV249" s="66"/>
      <c r="AW249" s="67"/>
      <c r="AX249" s="66"/>
      <c r="AY249" s="67"/>
      <c r="AZ249" s="66"/>
      <c r="BA249" s="67"/>
      <c r="BB249" s="66"/>
      <c r="BC249" s="67"/>
      <c r="BD249" s="66"/>
      <c r="BE249" s="67"/>
      <c r="BF249" s="66"/>
      <c r="BG249" s="67"/>
      <c r="BH249" s="66"/>
      <c r="BI249" s="67"/>
      <c r="BJ249" s="66"/>
      <c r="BK249" s="67"/>
      <c r="BL249" s="66"/>
      <c r="BM249" s="67"/>
      <c r="BN249" s="66"/>
      <c r="BO249" s="67"/>
      <c r="BP249" s="66"/>
      <c r="BQ249" s="67"/>
      <c r="BR249" s="66"/>
      <c r="BS249" s="67"/>
      <c r="BT249" s="66"/>
      <c r="BU249" s="67"/>
      <c r="BV249" s="66"/>
      <c r="BW249" s="67"/>
      <c r="BX249" s="66"/>
      <c r="BY249" s="67"/>
      <c r="BZ249" s="66"/>
      <c r="CA249" s="67"/>
      <c r="CB249" s="66"/>
      <c r="CC249" s="67"/>
      <c r="CD249" s="66"/>
      <c r="CE249" s="67"/>
      <c r="CF249" s="66"/>
      <c r="CG249" s="67"/>
      <c r="CH249" s="66"/>
      <c r="CI249" s="67"/>
      <c r="CJ249" s="66"/>
      <c r="CK249" s="67"/>
      <c r="CL249" s="66"/>
      <c r="CM249" s="67"/>
      <c r="CN249" s="66"/>
      <c r="CO249" s="67"/>
      <c r="CP249" s="66"/>
      <c r="CQ249" s="67"/>
      <c r="CR249" s="66"/>
      <c r="CS249" s="67"/>
      <c r="CT249" s="66"/>
      <c r="CU249" s="67"/>
      <c r="CV249" s="66"/>
      <c r="CW249" s="67"/>
      <c r="CX249" s="66"/>
      <c r="CY249" s="67"/>
      <c r="CZ249" s="66"/>
      <c r="DA249" s="67"/>
      <c r="DB249" s="66"/>
      <c r="DC249" s="67"/>
      <c r="DD249" s="66"/>
      <c r="DE249" s="67"/>
      <c r="DF249" s="66"/>
      <c r="DG249" s="67"/>
      <c r="DH249" s="66"/>
      <c r="DI249" s="67"/>
      <c r="DJ249" s="66"/>
      <c r="DK249" s="67"/>
      <c r="DL249" s="66"/>
      <c r="DM249" s="67"/>
      <c r="DN249" s="66"/>
      <c r="DO249" s="67"/>
      <c r="DP249" s="66"/>
      <c r="DQ249" s="67"/>
      <c r="DR249" s="66"/>
      <c r="DS249" s="67"/>
      <c r="DT249" s="66"/>
      <c r="DU249" s="67"/>
      <c r="DV249" s="66"/>
      <c r="DW249" s="67"/>
      <c r="DX249" s="66"/>
      <c r="DY249" s="67"/>
      <c r="DZ249" s="66"/>
      <c r="EA249" s="67"/>
      <c r="EB249" s="66"/>
      <c r="EC249" s="67"/>
      <c r="ED249" s="66"/>
      <c r="EE249" s="67"/>
      <c r="EF249" s="66"/>
      <c r="EG249" s="67"/>
      <c r="EH249" s="66"/>
      <c r="EI249" s="67"/>
    </row>
    <row r="250" spans="6:139" x14ac:dyDescent="0.25">
      <c r="F250" s="27"/>
      <c r="G250" s="27"/>
      <c r="K250" s="38">
        <f t="shared" si="17"/>
        <v>237</v>
      </c>
      <c r="L250" s="5"/>
      <c r="N250" s="5"/>
      <c r="O250" s="4"/>
      <c r="R250" s="5"/>
      <c r="S250" s="4"/>
      <c r="T250" s="5"/>
      <c r="U250" s="4"/>
      <c r="V250" s="66"/>
      <c r="W250" s="67"/>
      <c r="X250" s="66"/>
      <c r="Y250" s="67"/>
      <c r="Z250" s="66"/>
      <c r="AA250" s="67"/>
      <c r="AB250" s="66"/>
      <c r="AC250" s="67"/>
      <c r="AD250" s="66"/>
      <c r="AE250" s="67"/>
      <c r="AF250" s="66"/>
      <c r="AG250" s="67"/>
      <c r="AH250" s="66"/>
      <c r="AI250" s="67"/>
      <c r="AJ250" s="66"/>
      <c r="AK250" s="67"/>
      <c r="AL250" s="66"/>
      <c r="AM250" s="67"/>
      <c r="AN250" s="66"/>
      <c r="AO250" s="67"/>
      <c r="AP250" s="66"/>
      <c r="AQ250" s="67"/>
      <c r="AR250" s="66"/>
      <c r="AS250" s="67"/>
      <c r="AT250" s="66"/>
      <c r="AU250" s="67"/>
      <c r="AV250" s="66"/>
      <c r="AW250" s="67"/>
      <c r="AX250" s="66"/>
      <c r="AY250" s="67"/>
      <c r="AZ250" s="66"/>
      <c r="BA250" s="67"/>
      <c r="BB250" s="66"/>
      <c r="BC250" s="67"/>
      <c r="BD250" s="66"/>
      <c r="BE250" s="67"/>
      <c r="BF250" s="66"/>
      <c r="BG250" s="67"/>
      <c r="BH250" s="66"/>
      <c r="BI250" s="67"/>
      <c r="BJ250" s="66"/>
      <c r="BK250" s="67"/>
      <c r="BL250" s="66"/>
      <c r="BM250" s="67"/>
      <c r="BN250" s="66"/>
      <c r="BO250" s="67"/>
      <c r="BP250" s="66"/>
      <c r="BQ250" s="67"/>
      <c r="BR250" s="66"/>
      <c r="BS250" s="67"/>
      <c r="BT250" s="66"/>
      <c r="BU250" s="67"/>
      <c r="BV250" s="66"/>
      <c r="BW250" s="67"/>
      <c r="BX250" s="66"/>
      <c r="BY250" s="67"/>
      <c r="BZ250" s="66"/>
      <c r="CA250" s="67"/>
      <c r="CB250" s="66"/>
      <c r="CC250" s="67"/>
      <c r="CD250" s="66"/>
      <c r="CE250" s="67"/>
      <c r="CF250" s="66"/>
      <c r="CG250" s="67"/>
      <c r="CH250" s="66"/>
      <c r="CI250" s="67"/>
      <c r="CJ250" s="66"/>
      <c r="CK250" s="67"/>
      <c r="CL250" s="66"/>
      <c r="CM250" s="67"/>
      <c r="CN250" s="66"/>
      <c r="CO250" s="67"/>
      <c r="CP250" s="66"/>
      <c r="CQ250" s="67"/>
      <c r="CR250" s="66"/>
      <c r="CS250" s="67"/>
      <c r="CT250" s="66"/>
      <c r="CU250" s="67"/>
      <c r="CV250" s="66"/>
      <c r="CW250" s="67"/>
      <c r="CX250" s="66"/>
      <c r="CY250" s="67"/>
      <c r="CZ250" s="66"/>
      <c r="DA250" s="67"/>
      <c r="DB250" s="66"/>
      <c r="DC250" s="67"/>
      <c r="DD250" s="66"/>
      <c r="DE250" s="67"/>
      <c r="DF250" s="66"/>
      <c r="DG250" s="67"/>
      <c r="DH250" s="66"/>
      <c r="DI250" s="67"/>
      <c r="DJ250" s="66"/>
      <c r="DK250" s="67"/>
      <c r="DL250" s="66"/>
      <c r="DM250" s="67"/>
      <c r="DN250" s="66"/>
      <c r="DO250" s="67"/>
      <c r="DP250" s="66"/>
      <c r="DQ250" s="67"/>
      <c r="DR250" s="66"/>
      <c r="DS250" s="67"/>
      <c r="DT250" s="66"/>
      <c r="DU250" s="67"/>
      <c r="DV250" s="66"/>
      <c r="DW250" s="67"/>
      <c r="DX250" s="66"/>
      <c r="DY250" s="67"/>
      <c r="DZ250" s="66"/>
      <c r="EA250" s="67"/>
      <c r="EB250" s="66"/>
      <c r="EC250" s="67"/>
      <c r="ED250" s="66"/>
      <c r="EE250" s="67"/>
      <c r="EF250" s="66"/>
      <c r="EG250" s="67"/>
      <c r="EH250" s="66"/>
      <c r="EI250" s="67"/>
    </row>
    <row r="251" spans="6:139" x14ac:dyDescent="0.25">
      <c r="F251" s="27"/>
      <c r="G251" s="27"/>
      <c r="K251" s="38">
        <f t="shared" si="17"/>
        <v>238</v>
      </c>
      <c r="L251" s="5"/>
      <c r="N251" s="5"/>
      <c r="O251" s="4"/>
      <c r="R251" s="5"/>
      <c r="S251" s="4"/>
      <c r="T251" s="5"/>
      <c r="U251" s="4"/>
      <c r="V251" s="66"/>
      <c r="W251" s="67"/>
      <c r="X251" s="66"/>
      <c r="Y251" s="67"/>
      <c r="Z251" s="66"/>
      <c r="AA251" s="67"/>
      <c r="AB251" s="66"/>
      <c r="AC251" s="67"/>
      <c r="AD251" s="66"/>
      <c r="AE251" s="67"/>
      <c r="AF251" s="66"/>
      <c r="AG251" s="67"/>
      <c r="AH251" s="66"/>
      <c r="AI251" s="67"/>
      <c r="AJ251" s="66"/>
      <c r="AK251" s="67"/>
      <c r="AL251" s="66"/>
      <c r="AM251" s="67"/>
      <c r="AN251" s="66"/>
      <c r="AO251" s="67"/>
      <c r="AP251" s="66"/>
      <c r="AQ251" s="67"/>
      <c r="AR251" s="66"/>
      <c r="AS251" s="67"/>
      <c r="AT251" s="66"/>
      <c r="AU251" s="67"/>
      <c r="AV251" s="66"/>
      <c r="AW251" s="67"/>
      <c r="AX251" s="66"/>
      <c r="AY251" s="67"/>
      <c r="AZ251" s="66"/>
      <c r="BA251" s="67"/>
      <c r="BB251" s="66"/>
      <c r="BC251" s="67"/>
      <c r="BD251" s="66"/>
      <c r="BE251" s="67"/>
      <c r="BF251" s="66"/>
      <c r="BG251" s="67"/>
      <c r="BH251" s="66"/>
      <c r="BI251" s="67"/>
      <c r="BJ251" s="66"/>
      <c r="BK251" s="67"/>
      <c r="BL251" s="66"/>
      <c r="BM251" s="67"/>
      <c r="BN251" s="66"/>
      <c r="BO251" s="67"/>
      <c r="BP251" s="66"/>
      <c r="BQ251" s="67"/>
      <c r="BR251" s="66"/>
      <c r="BS251" s="67"/>
      <c r="BT251" s="66"/>
      <c r="BU251" s="67"/>
      <c r="BV251" s="66"/>
      <c r="BW251" s="67"/>
      <c r="BX251" s="66"/>
      <c r="BY251" s="67"/>
      <c r="BZ251" s="66"/>
      <c r="CA251" s="67"/>
      <c r="CB251" s="66"/>
      <c r="CC251" s="67"/>
      <c r="CD251" s="66"/>
      <c r="CE251" s="67"/>
      <c r="CF251" s="66"/>
      <c r="CG251" s="67"/>
      <c r="CH251" s="66"/>
      <c r="CI251" s="67"/>
      <c r="CJ251" s="66"/>
      <c r="CK251" s="67"/>
      <c r="CL251" s="66"/>
      <c r="CM251" s="67"/>
      <c r="CN251" s="66"/>
      <c r="CO251" s="67"/>
      <c r="CP251" s="66"/>
      <c r="CQ251" s="67"/>
      <c r="CR251" s="66"/>
      <c r="CS251" s="67"/>
      <c r="CT251" s="66"/>
      <c r="CU251" s="67"/>
      <c r="CV251" s="66"/>
      <c r="CW251" s="67"/>
      <c r="CX251" s="66"/>
      <c r="CY251" s="67"/>
      <c r="CZ251" s="66"/>
      <c r="DA251" s="67"/>
      <c r="DB251" s="66"/>
      <c r="DC251" s="67"/>
      <c r="DD251" s="66"/>
      <c r="DE251" s="67"/>
      <c r="DF251" s="66"/>
      <c r="DG251" s="67"/>
      <c r="DH251" s="66"/>
      <c r="DI251" s="67"/>
      <c r="DJ251" s="66"/>
      <c r="DK251" s="67"/>
      <c r="DL251" s="66"/>
      <c r="DM251" s="67"/>
      <c r="DN251" s="66"/>
      <c r="DO251" s="67"/>
      <c r="DP251" s="66"/>
      <c r="DQ251" s="67"/>
      <c r="DR251" s="66"/>
      <c r="DS251" s="67"/>
      <c r="DT251" s="66"/>
      <c r="DU251" s="67"/>
      <c r="DV251" s="66"/>
      <c r="DW251" s="67"/>
      <c r="DX251" s="66"/>
      <c r="DY251" s="67"/>
      <c r="DZ251" s="66"/>
      <c r="EA251" s="67"/>
      <c r="EB251" s="66"/>
      <c r="EC251" s="67"/>
      <c r="ED251" s="66"/>
      <c r="EE251" s="67"/>
      <c r="EF251" s="66"/>
      <c r="EG251" s="67"/>
      <c r="EH251" s="66"/>
      <c r="EI251" s="67"/>
    </row>
    <row r="252" spans="6:139" x14ac:dyDescent="0.25">
      <c r="F252" s="27"/>
      <c r="G252" s="27"/>
      <c r="K252" s="38">
        <f t="shared" si="17"/>
        <v>239</v>
      </c>
      <c r="L252" s="5"/>
      <c r="N252" s="5"/>
      <c r="O252" s="4"/>
      <c r="R252" s="5"/>
      <c r="S252" s="4"/>
      <c r="T252" s="5"/>
      <c r="U252" s="4"/>
      <c r="V252" s="66"/>
      <c r="W252" s="67"/>
      <c r="X252" s="66"/>
      <c r="Y252" s="67"/>
      <c r="Z252" s="66"/>
      <c r="AA252" s="67"/>
      <c r="AB252" s="66"/>
      <c r="AC252" s="67"/>
      <c r="AD252" s="66"/>
      <c r="AE252" s="67"/>
      <c r="AF252" s="66"/>
      <c r="AG252" s="67"/>
      <c r="AH252" s="66"/>
      <c r="AI252" s="67"/>
      <c r="AJ252" s="66"/>
      <c r="AK252" s="67"/>
      <c r="AL252" s="66"/>
      <c r="AM252" s="67"/>
      <c r="AN252" s="66"/>
      <c r="AO252" s="67"/>
      <c r="AP252" s="66"/>
      <c r="AQ252" s="67"/>
      <c r="AR252" s="66"/>
      <c r="AS252" s="67"/>
      <c r="AT252" s="66"/>
      <c r="AU252" s="67"/>
      <c r="AV252" s="66"/>
      <c r="AW252" s="67"/>
      <c r="AX252" s="66"/>
      <c r="AY252" s="67"/>
      <c r="AZ252" s="66"/>
      <c r="BA252" s="67"/>
      <c r="BB252" s="66"/>
      <c r="BC252" s="67"/>
      <c r="BD252" s="66"/>
      <c r="BE252" s="67"/>
      <c r="BF252" s="66"/>
      <c r="BG252" s="67"/>
      <c r="BH252" s="66"/>
      <c r="BI252" s="67"/>
      <c r="BJ252" s="66"/>
      <c r="BK252" s="67"/>
      <c r="BL252" s="66"/>
      <c r="BM252" s="67"/>
      <c r="BN252" s="66"/>
      <c r="BO252" s="67"/>
      <c r="BP252" s="66"/>
      <c r="BQ252" s="67"/>
      <c r="BR252" s="66"/>
      <c r="BS252" s="67"/>
      <c r="BT252" s="66"/>
      <c r="BU252" s="67"/>
      <c r="BV252" s="66"/>
      <c r="BW252" s="67"/>
      <c r="BX252" s="66"/>
      <c r="BY252" s="67"/>
      <c r="BZ252" s="66"/>
      <c r="CA252" s="67"/>
      <c r="CB252" s="66"/>
      <c r="CC252" s="67"/>
      <c r="CD252" s="66"/>
      <c r="CE252" s="67"/>
      <c r="CF252" s="66"/>
      <c r="CG252" s="67"/>
      <c r="CH252" s="66"/>
      <c r="CI252" s="67"/>
      <c r="CJ252" s="66"/>
      <c r="CK252" s="67"/>
      <c r="CL252" s="66"/>
      <c r="CM252" s="67"/>
      <c r="CN252" s="66"/>
      <c r="CO252" s="67"/>
      <c r="CP252" s="66"/>
      <c r="CQ252" s="67"/>
      <c r="CR252" s="66"/>
      <c r="CS252" s="67"/>
      <c r="CT252" s="66"/>
      <c r="CU252" s="67"/>
      <c r="CV252" s="66"/>
      <c r="CW252" s="67"/>
      <c r="CX252" s="66"/>
      <c r="CY252" s="67"/>
      <c r="CZ252" s="66"/>
      <c r="DA252" s="67"/>
      <c r="DB252" s="66"/>
      <c r="DC252" s="67"/>
      <c r="DD252" s="66"/>
      <c r="DE252" s="67"/>
      <c r="DF252" s="66"/>
      <c r="DG252" s="67"/>
      <c r="DH252" s="66"/>
      <c r="DI252" s="67"/>
      <c r="DJ252" s="66"/>
      <c r="DK252" s="67"/>
      <c r="DL252" s="66"/>
      <c r="DM252" s="67"/>
      <c r="DN252" s="66"/>
      <c r="DO252" s="67"/>
      <c r="DP252" s="66"/>
      <c r="DQ252" s="67"/>
      <c r="DR252" s="66"/>
      <c r="DS252" s="67"/>
      <c r="DT252" s="66"/>
      <c r="DU252" s="67"/>
      <c r="DV252" s="66"/>
      <c r="DW252" s="67"/>
      <c r="DX252" s="66"/>
      <c r="DY252" s="67"/>
      <c r="DZ252" s="66"/>
      <c r="EA252" s="67"/>
      <c r="EB252" s="66"/>
      <c r="EC252" s="67"/>
      <c r="ED252" s="66"/>
      <c r="EE252" s="67"/>
      <c r="EF252" s="66"/>
      <c r="EG252" s="67"/>
      <c r="EH252" s="66"/>
      <c r="EI252" s="67"/>
    </row>
    <row r="253" spans="6:139" x14ac:dyDescent="0.25">
      <c r="F253" s="27"/>
      <c r="G253" s="27"/>
      <c r="K253" s="38">
        <f t="shared" si="17"/>
        <v>240</v>
      </c>
      <c r="L253" s="5"/>
      <c r="N253" s="5"/>
      <c r="O253" s="4"/>
      <c r="R253" s="5"/>
      <c r="S253" s="4"/>
      <c r="T253" s="5"/>
      <c r="U253" s="4"/>
      <c r="V253" s="66"/>
      <c r="W253" s="67"/>
      <c r="X253" s="66"/>
      <c r="Y253" s="67"/>
      <c r="Z253" s="66"/>
      <c r="AA253" s="67"/>
      <c r="AB253" s="66"/>
      <c r="AC253" s="67"/>
      <c r="AD253" s="66"/>
      <c r="AE253" s="67"/>
      <c r="AF253" s="66"/>
      <c r="AG253" s="67"/>
      <c r="AH253" s="66"/>
      <c r="AI253" s="67"/>
      <c r="AJ253" s="66"/>
      <c r="AK253" s="67"/>
      <c r="AL253" s="66"/>
      <c r="AM253" s="67"/>
      <c r="AN253" s="66"/>
      <c r="AO253" s="67"/>
      <c r="AP253" s="66"/>
      <c r="AQ253" s="67"/>
      <c r="AR253" s="66"/>
      <c r="AS253" s="67"/>
      <c r="AT253" s="66"/>
      <c r="AU253" s="67"/>
      <c r="AV253" s="66"/>
      <c r="AW253" s="67"/>
      <c r="AX253" s="66"/>
      <c r="AY253" s="67"/>
      <c r="AZ253" s="66"/>
      <c r="BA253" s="67"/>
      <c r="BB253" s="66"/>
      <c r="BC253" s="67"/>
      <c r="BD253" s="66"/>
      <c r="BE253" s="67"/>
      <c r="BF253" s="66"/>
      <c r="BG253" s="67"/>
      <c r="BH253" s="66"/>
      <c r="BI253" s="67"/>
      <c r="BJ253" s="66"/>
      <c r="BK253" s="67"/>
      <c r="BL253" s="66"/>
      <c r="BM253" s="67"/>
      <c r="BN253" s="66"/>
      <c r="BO253" s="67"/>
      <c r="BP253" s="66"/>
      <c r="BQ253" s="67"/>
      <c r="BR253" s="66"/>
      <c r="BS253" s="67"/>
      <c r="BT253" s="66"/>
      <c r="BU253" s="67"/>
      <c r="BV253" s="66"/>
      <c r="BW253" s="67"/>
      <c r="BX253" s="66"/>
      <c r="BY253" s="67"/>
      <c r="BZ253" s="66"/>
      <c r="CA253" s="67"/>
      <c r="CB253" s="66"/>
      <c r="CC253" s="67"/>
      <c r="CD253" s="66"/>
      <c r="CE253" s="67"/>
      <c r="CF253" s="66"/>
      <c r="CG253" s="67"/>
      <c r="CH253" s="66"/>
      <c r="CI253" s="67"/>
      <c r="CJ253" s="66"/>
      <c r="CK253" s="67"/>
      <c r="CL253" s="66"/>
      <c r="CM253" s="67"/>
      <c r="CN253" s="66"/>
      <c r="CO253" s="67"/>
      <c r="CP253" s="66"/>
      <c r="CQ253" s="67"/>
      <c r="CR253" s="66"/>
      <c r="CS253" s="67"/>
      <c r="CT253" s="66"/>
      <c r="CU253" s="67"/>
      <c r="CV253" s="66"/>
      <c r="CW253" s="67"/>
      <c r="CX253" s="66"/>
      <c r="CY253" s="67"/>
      <c r="CZ253" s="66"/>
      <c r="DA253" s="67"/>
      <c r="DB253" s="66"/>
      <c r="DC253" s="67"/>
      <c r="DD253" s="66"/>
      <c r="DE253" s="67"/>
      <c r="DF253" s="66"/>
      <c r="DG253" s="67"/>
      <c r="DH253" s="66"/>
      <c r="DI253" s="67"/>
      <c r="DJ253" s="66"/>
      <c r="DK253" s="67"/>
      <c r="DL253" s="66"/>
      <c r="DM253" s="67"/>
      <c r="DN253" s="66"/>
      <c r="DO253" s="67"/>
      <c r="DP253" s="66"/>
      <c r="DQ253" s="67"/>
      <c r="DR253" s="66"/>
      <c r="DS253" s="67"/>
      <c r="DT253" s="66"/>
      <c r="DU253" s="67"/>
      <c r="DV253" s="66"/>
      <c r="DW253" s="67"/>
      <c r="DX253" s="66"/>
      <c r="DY253" s="67"/>
      <c r="DZ253" s="66"/>
      <c r="EA253" s="67"/>
      <c r="EB253" s="66"/>
      <c r="EC253" s="67"/>
      <c r="ED253" s="66"/>
      <c r="EE253" s="67"/>
      <c r="EF253" s="66"/>
      <c r="EG253" s="67"/>
      <c r="EH253" s="66"/>
      <c r="EI253" s="67"/>
    </row>
    <row r="254" spans="6:139" x14ac:dyDescent="0.25">
      <c r="F254" s="27"/>
      <c r="G254" s="27"/>
      <c r="K254" s="38">
        <f t="shared" si="17"/>
        <v>241</v>
      </c>
      <c r="L254" s="5"/>
      <c r="N254" s="5"/>
      <c r="O254" s="4"/>
      <c r="R254" s="5"/>
      <c r="S254" s="4"/>
      <c r="T254" s="5"/>
      <c r="U254" s="4"/>
      <c r="V254" s="66"/>
      <c r="W254" s="67"/>
      <c r="X254" s="66"/>
      <c r="Y254" s="67"/>
      <c r="Z254" s="66"/>
      <c r="AA254" s="67"/>
      <c r="AB254" s="66"/>
      <c r="AC254" s="67"/>
      <c r="AD254" s="66"/>
      <c r="AE254" s="67"/>
      <c r="AF254" s="66"/>
      <c r="AG254" s="67"/>
      <c r="AH254" s="66"/>
      <c r="AI254" s="67"/>
      <c r="AJ254" s="66"/>
      <c r="AK254" s="67"/>
      <c r="AL254" s="66"/>
      <c r="AM254" s="67"/>
      <c r="AN254" s="66"/>
      <c r="AO254" s="67"/>
      <c r="AP254" s="66"/>
      <c r="AQ254" s="67"/>
      <c r="AR254" s="66"/>
      <c r="AS254" s="67"/>
      <c r="AT254" s="66"/>
      <c r="AU254" s="67"/>
      <c r="AV254" s="66"/>
      <c r="AW254" s="67"/>
      <c r="AX254" s="66"/>
      <c r="AY254" s="67"/>
      <c r="AZ254" s="66"/>
      <c r="BA254" s="67"/>
      <c r="BB254" s="66"/>
      <c r="BC254" s="67"/>
      <c r="BD254" s="66"/>
      <c r="BE254" s="67"/>
      <c r="BF254" s="66"/>
      <c r="BG254" s="67"/>
      <c r="BH254" s="66"/>
      <c r="BI254" s="67"/>
      <c r="BJ254" s="66"/>
      <c r="BK254" s="67"/>
      <c r="BL254" s="66"/>
      <c r="BM254" s="67"/>
      <c r="BN254" s="66"/>
      <c r="BO254" s="67"/>
      <c r="BP254" s="66"/>
      <c r="BQ254" s="67"/>
      <c r="BR254" s="66"/>
      <c r="BS254" s="67"/>
      <c r="BT254" s="66"/>
      <c r="BU254" s="67"/>
      <c r="BV254" s="66"/>
      <c r="BW254" s="67"/>
      <c r="BX254" s="66"/>
      <c r="BY254" s="67"/>
      <c r="BZ254" s="66"/>
      <c r="CA254" s="67"/>
      <c r="CB254" s="66"/>
      <c r="CC254" s="67"/>
      <c r="CD254" s="66"/>
      <c r="CE254" s="67"/>
      <c r="CF254" s="66"/>
      <c r="CG254" s="67"/>
      <c r="CH254" s="66"/>
      <c r="CI254" s="67"/>
      <c r="CJ254" s="66"/>
      <c r="CK254" s="67"/>
      <c r="CL254" s="66"/>
      <c r="CM254" s="67"/>
      <c r="CN254" s="66"/>
      <c r="CO254" s="67"/>
      <c r="CP254" s="66"/>
      <c r="CQ254" s="67"/>
      <c r="CR254" s="66"/>
      <c r="CS254" s="67"/>
      <c r="CT254" s="66"/>
      <c r="CU254" s="67"/>
      <c r="CV254" s="66"/>
      <c r="CW254" s="67"/>
      <c r="CX254" s="66"/>
      <c r="CY254" s="67"/>
      <c r="CZ254" s="66"/>
      <c r="DA254" s="67"/>
      <c r="DB254" s="66"/>
      <c r="DC254" s="67"/>
      <c r="DD254" s="66"/>
      <c r="DE254" s="67"/>
      <c r="DF254" s="66"/>
      <c r="DG254" s="67"/>
      <c r="DH254" s="66"/>
      <c r="DI254" s="67"/>
      <c r="DJ254" s="66"/>
      <c r="DK254" s="67"/>
      <c r="DL254" s="66"/>
      <c r="DM254" s="67"/>
      <c r="DN254" s="66"/>
      <c r="DO254" s="67"/>
      <c r="DP254" s="66"/>
      <c r="DQ254" s="67"/>
      <c r="DR254" s="66"/>
      <c r="DS254" s="67"/>
      <c r="DT254" s="66"/>
      <c r="DU254" s="67"/>
      <c r="DV254" s="66"/>
      <c r="DW254" s="67"/>
      <c r="DX254" s="66"/>
      <c r="DY254" s="67"/>
      <c r="DZ254" s="66"/>
      <c r="EA254" s="67"/>
      <c r="EB254" s="66"/>
      <c r="EC254" s="67"/>
      <c r="ED254" s="66"/>
      <c r="EE254" s="67"/>
      <c r="EF254" s="66"/>
      <c r="EG254" s="67"/>
      <c r="EH254" s="66"/>
      <c r="EI254" s="67"/>
    </row>
    <row r="255" spans="6:139" x14ac:dyDescent="0.25">
      <c r="F255" s="27"/>
      <c r="G255" s="27"/>
      <c r="K255" s="38">
        <f t="shared" si="17"/>
        <v>242</v>
      </c>
      <c r="L255" s="5"/>
      <c r="N255" s="5"/>
      <c r="O255" s="4"/>
      <c r="R255" s="5"/>
      <c r="S255" s="4"/>
      <c r="T255" s="5"/>
      <c r="U255" s="4"/>
      <c r="V255" s="66"/>
      <c r="W255" s="67"/>
      <c r="X255" s="66"/>
      <c r="Y255" s="67"/>
      <c r="Z255" s="66"/>
      <c r="AA255" s="67"/>
      <c r="AB255" s="66"/>
      <c r="AC255" s="67"/>
      <c r="AD255" s="66"/>
      <c r="AE255" s="67"/>
      <c r="AF255" s="66"/>
      <c r="AG255" s="67"/>
      <c r="AH255" s="66"/>
      <c r="AI255" s="67"/>
      <c r="AJ255" s="66"/>
      <c r="AK255" s="67"/>
      <c r="AL255" s="66"/>
      <c r="AM255" s="67"/>
      <c r="AN255" s="66"/>
      <c r="AO255" s="67"/>
      <c r="AP255" s="66"/>
      <c r="AQ255" s="67"/>
      <c r="AR255" s="66"/>
      <c r="AS255" s="67"/>
      <c r="AT255" s="66"/>
      <c r="AU255" s="67"/>
      <c r="AV255" s="66"/>
      <c r="AW255" s="67"/>
      <c r="AX255" s="66"/>
      <c r="AY255" s="67"/>
      <c r="AZ255" s="66"/>
      <c r="BA255" s="67"/>
      <c r="BB255" s="66"/>
      <c r="BC255" s="67"/>
      <c r="BD255" s="66"/>
      <c r="BE255" s="67"/>
      <c r="BF255" s="66"/>
      <c r="BG255" s="67"/>
      <c r="BH255" s="66"/>
      <c r="BI255" s="67"/>
      <c r="BJ255" s="66"/>
      <c r="BK255" s="67"/>
      <c r="BL255" s="66"/>
      <c r="BM255" s="67"/>
      <c r="BN255" s="66"/>
      <c r="BO255" s="67"/>
      <c r="BP255" s="66"/>
      <c r="BQ255" s="67"/>
      <c r="BR255" s="66"/>
      <c r="BS255" s="67"/>
      <c r="BT255" s="66"/>
      <c r="BU255" s="67"/>
      <c r="BV255" s="66"/>
      <c r="BW255" s="67"/>
      <c r="BX255" s="66"/>
      <c r="BY255" s="67"/>
      <c r="BZ255" s="66"/>
      <c r="CA255" s="67"/>
      <c r="CB255" s="66"/>
      <c r="CC255" s="67"/>
      <c r="CD255" s="66"/>
      <c r="CE255" s="67"/>
      <c r="CF255" s="66"/>
      <c r="CG255" s="67"/>
      <c r="CH255" s="66"/>
      <c r="CI255" s="67"/>
      <c r="CJ255" s="66"/>
      <c r="CK255" s="67"/>
      <c r="CL255" s="66"/>
      <c r="CM255" s="67"/>
      <c r="CN255" s="66"/>
      <c r="CO255" s="67"/>
      <c r="CP255" s="66"/>
      <c r="CQ255" s="67"/>
      <c r="CR255" s="66"/>
      <c r="CS255" s="67"/>
      <c r="CT255" s="66"/>
      <c r="CU255" s="67"/>
      <c r="CV255" s="66"/>
      <c r="CW255" s="67"/>
      <c r="CX255" s="66"/>
      <c r="CY255" s="67"/>
      <c r="CZ255" s="66"/>
      <c r="DA255" s="67"/>
      <c r="DB255" s="66"/>
      <c r="DC255" s="67"/>
      <c r="DD255" s="66"/>
      <c r="DE255" s="67"/>
      <c r="DF255" s="66"/>
      <c r="DG255" s="67"/>
      <c r="DH255" s="66"/>
      <c r="DI255" s="67"/>
      <c r="DJ255" s="66"/>
      <c r="DK255" s="67"/>
      <c r="DL255" s="66"/>
      <c r="DM255" s="67"/>
      <c r="DN255" s="66"/>
      <c r="DO255" s="67"/>
      <c r="DP255" s="66"/>
      <c r="DQ255" s="67"/>
      <c r="DR255" s="66"/>
      <c r="DS255" s="67"/>
      <c r="DT255" s="66"/>
      <c r="DU255" s="67"/>
      <c r="DV255" s="66"/>
      <c r="DW255" s="67"/>
      <c r="DX255" s="66"/>
      <c r="DY255" s="67"/>
      <c r="DZ255" s="66"/>
      <c r="EA255" s="67"/>
      <c r="EB255" s="66"/>
      <c r="EC255" s="67"/>
      <c r="ED255" s="66"/>
      <c r="EE255" s="67"/>
      <c r="EF255" s="66"/>
      <c r="EG255" s="67"/>
      <c r="EH255" s="66"/>
      <c r="EI255" s="67"/>
    </row>
    <row r="256" spans="6:139" x14ac:dyDescent="0.25">
      <c r="F256" s="27"/>
      <c r="G256" s="27"/>
      <c r="K256" s="38">
        <f t="shared" si="17"/>
        <v>243</v>
      </c>
      <c r="L256" s="5"/>
      <c r="N256" s="5"/>
      <c r="O256" s="4"/>
      <c r="R256" s="5"/>
      <c r="S256" s="4"/>
      <c r="T256" s="5"/>
      <c r="U256" s="4"/>
      <c r="V256" s="66"/>
      <c r="W256" s="67"/>
      <c r="X256" s="66"/>
      <c r="Y256" s="67"/>
      <c r="Z256" s="66"/>
      <c r="AA256" s="67"/>
      <c r="AB256" s="66"/>
      <c r="AC256" s="67"/>
      <c r="AD256" s="66"/>
      <c r="AE256" s="67"/>
      <c r="AF256" s="66"/>
      <c r="AG256" s="67"/>
      <c r="AH256" s="66"/>
      <c r="AI256" s="67"/>
      <c r="AJ256" s="66"/>
      <c r="AK256" s="67"/>
      <c r="AL256" s="66"/>
      <c r="AM256" s="67"/>
      <c r="AN256" s="66"/>
      <c r="AO256" s="67"/>
      <c r="AP256" s="66"/>
      <c r="AQ256" s="67"/>
      <c r="AR256" s="66"/>
      <c r="AS256" s="67"/>
      <c r="AT256" s="66"/>
      <c r="AU256" s="67"/>
      <c r="AV256" s="66"/>
      <c r="AW256" s="67"/>
      <c r="AX256" s="66"/>
      <c r="AY256" s="67"/>
      <c r="AZ256" s="66"/>
      <c r="BA256" s="67"/>
      <c r="BB256" s="66"/>
      <c r="BC256" s="67"/>
      <c r="BD256" s="66"/>
      <c r="BE256" s="67"/>
      <c r="BF256" s="66"/>
      <c r="BG256" s="67"/>
      <c r="BH256" s="66"/>
      <c r="BI256" s="67"/>
      <c r="BJ256" s="66"/>
      <c r="BK256" s="67"/>
      <c r="BL256" s="66"/>
      <c r="BM256" s="67"/>
      <c r="BN256" s="66"/>
      <c r="BO256" s="67"/>
      <c r="BP256" s="66"/>
      <c r="BQ256" s="67"/>
      <c r="BR256" s="66"/>
      <c r="BS256" s="67"/>
      <c r="BT256" s="66"/>
      <c r="BU256" s="67"/>
      <c r="BV256" s="66"/>
      <c r="BW256" s="67"/>
      <c r="BX256" s="66"/>
      <c r="BY256" s="67"/>
      <c r="BZ256" s="66"/>
      <c r="CA256" s="67"/>
      <c r="CB256" s="66"/>
      <c r="CC256" s="67"/>
      <c r="CD256" s="66"/>
      <c r="CE256" s="67"/>
      <c r="CF256" s="66"/>
      <c r="CG256" s="67"/>
      <c r="CH256" s="66"/>
      <c r="CI256" s="67"/>
      <c r="CJ256" s="66"/>
      <c r="CK256" s="67"/>
      <c r="CL256" s="66"/>
      <c r="CM256" s="67"/>
      <c r="CN256" s="66"/>
      <c r="CO256" s="67"/>
      <c r="CP256" s="66"/>
      <c r="CQ256" s="67"/>
      <c r="CR256" s="66"/>
      <c r="CS256" s="67"/>
      <c r="CT256" s="66"/>
      <c r="CU256" s="67"/>
      <c r="CV256" s="66"/>
      <c r="CW256" s="67"/>
      <c r="CX256" s="66"/>
      <c r="CY256" s="67"/>
      <c r="CZ256" s="66"/>
      <c r="DA256" s="67"/>
      <c r="DB256" s="66"/>
      <c r="DC256" s="67"/>
      <c r="DD256" s="66"/>
      <c r="DE256" s="67"/>
      <c r="DF256" s="66"/>
      <c r="DG256" s="67"/>
      <c r="DH256" s="66"/>
      <c r="DI256" s="67"/>
      <c r="DJ256" s="66"/>
      <c r="DK256" s="67"/>
      <c r="DL256" s="66"/>
      <c r="DM256" s="67"/>
      <c r="DN256" s="66"/>
      <c r="DO256" s="67"/>
      <c r="DP256" s="66"/>
      <c r="DQ256" s="67"/>
      <c r="DR256" s="66"/>
      <c r="DS256" s="67"/>
      <c r="DT256" s="66"/>
      <c r="DU256" s="67"/>
      <c r="DV256" s="66"/>
      <c r="DW256" s="67"/>
      <c r="DX256" s="66"/>
      <c r="DY256" s="67"/>
      <c r="DZ256" s="66"/>
      <c r="EA256" s="67"/>
      <c r="EB256" s="66"/>
      <c r="EC256" s="67"/>
      <c r="ED256" s="66"/>
      <c r="EE256" s="67"/>
      <c r="EF256" s="66"/>
      <c r="EG256" s="67"/>
      <c r="EH256" s="66"/>
      <c r="EI256" s="67"/>
    </row>
    <row r="257" spans="6:139" x14ac:dyDescent="0.25">
      <c r="F257" s="27"/>
      <c r="G257" s="27"/>
      <c r="K257" s="38">
        <f t="shared" si="17"/>
        <v>244</v>
      </c>
      <c r="L257" s="5"/>
      <c r="N257" s="5"/>
      <c r="O257" s="4"/>
      <c r="R257" s="5"/>
      <c r="S257" s="4"/>
      <c r="T257" s="5"/>
      <c r="U257" s="4"/>
      <c r="V257" s="66"/>
      <c r="W257" s="67"/>
      <c r="X257" s="66"/>
      <c r="Y257" s="67"/>
      <c r="Z257" s="66"/>
      <c r="AA257" s="67"/>
      <c r="AB257" s="66"/>
      <c r="AC257" s="67"/>
      <c r="AD257" s="66"/>
      <c r="AE257" s="67"/>
      <c r="AF257" s="66"/>
      <c r="AG257" s="67"/>
      <c r="AH257" s="66"/>
      <c r="AI257" s="67"/>
      <c r="AJ257" s="66"/>
      <c r="AK257" s="67"/>
      <c r="AL257" s="66"/>
      <c r="AM257" s="67"/>
      <c r="AN257" s="66"/>
      <c r="AO257" s="67"/>
      <c r="AP257" s="66"/>
      <c r="AQ257" s="67"/>
      <c r="AR257" s="66"/>
      <c r="AS257" s="67"/>
      <c r="AT257" s="66"/>
      <c r="AU257" s="67"/>
      <c r="AV257" s="66"/>
      <c r="AW257" s="67"/>
      <c r="AX257" s="66"/>
      <c r="AY257" s="67"/>
      <c r="AZ257" s="66"/>
      <c r="BA257" s="67"/>
      <c r="BB257" s="66"/>
      <c r="BC257" s="67"/>
      <c r="BD257" s="66"/>
      <c r="BE257" s="67"/>
      <c r="BF257" s="66"/>
      <c r="BG257" s="67"/>
      <c r="BH257" s="66"/>
      <c r="BI257" s="67"/>
      <c r="BJ257" s="66"/>
      <c r="BK257" s="67"/>
      <c r="BL257" s="66"/>
      <c r="BM257" s="67"/>
      <c r="BN257" s="66"/>
      <c r="BO257" s="67"/>
      <c r="BP257" s="66"/>
      <c r="BQ257" s="67"/>
      <c r="BR257" s="66"/>
      <c r="BS257" s="67"/>
      <c r="BT257" s="66"/>
      <c r="BU257" s="67"/>
      <c r="BV257" s="66"/>
      <c r="BW257" s="67"/>
      <c r="BX257" s="66"/>
      <c r="BY257" s="67"/>
      <c r="BZ257" s="66"/>
      <c r="CA257" s="67"/>
      <c r="CB257" s="66"/>
      <c r="CC257" s="67"/>
      <c r="CD257" s="66"/>
      <c r="CE257" s="67"/>
      <c r="CF257" s="66"/>
      <c r="CG257" s="67"/>
      <c r="CH257" s="66"/>
      <c r="CI257" s="67"/>
      <c r="CJ257" s="66"/>
      <c r="CK257" s="67"/>
      <c r="CL257" s="66"/>
      <c r="CM257" s="67"/>
      <c r="CN257" s="66"/>
      <c r="CO257" s="67"/>
      <c r="CP257" s="66"/>
      <c r="CQ257" s="67"/>
      <c r="CR257" s="66"/>
      <c r="CS257" s="67"/>
      <c r="CT257" s="66"/>
      <c r="CU257" s="67"/>
      <c r="CV257" s="66"/>
      <c r="CW257" s="67"/>
      <c r="CX257" s="66"/>
      <c r="CY257" s="67"/>
      <c r="CZ257" s="66"/>
      <c r="DA257" s="67"/>
      <c r="DB257" s="66"/>
      <c r="DC257" s="67"/>
      <c r="DD257" s="66"/>
      <c r="DE257" s="67"/>
      <c r="DF257" s="66"/>
      <c r="DG257" s="67"/>
      <c r="DH257" s="66"/>
      <c r="DI257" s="67"/>
      <c r="DJ257" s="66"/>
      <c r="DK257" s="67"/>
      <c r="DL257" s="66"/>
      <c r="DM257" s="67"/>
      <c r="DN257" s="66"/>
      <c r="DO257" s="67"/>
      <c r="DP257" s="66"/>
      <c r="DQ257" s="67"/>
      <c r="DR257" s="66"/>
      <c r="DS257" s="67"/>
      <c r="DT257" s="66"/>
      <c r="DU257" s="67"/>
      <c r="DV257" s="66"/>
      <c r="DW257" s="67"/>
      <c r="DX257" s="66"/>
      <c r="DY257" s="67"/>
      <c r="DZ257" s="66"/>
      <c r="EA257" s="67"/>
      <c r="EB257" s="66"/>
      <c r="EC257" s="67"/>
      <c r="ED257" s="66"/>
      <c r="EE257" s="67"/>
      <c r="EF257" s="66"/>
      <c r="EG257" s="67"/>
      <c r="EH257" s="66"/>
      <c r="EI257" s="67"/>
    </row>
    <row r="258" spans="6:139" x14ac:dyDescent="0.25">
      <c r="F258" s="27"/>
      <c r="G258" s="27"/>
      <c r="K258" s="38">
        <f t="shared" si="17"/>
        <v>245</v>
      </c>
      <c r="L258" s="5"/>
      <c r="N258" s="5"/>
      <c r="O258" s="4"/>
      <c r="R258" s="5"/>
      <c r="S258" s="4"/>
      <c r="T258" s="5"/>
      <c r="U258" s="4"/>
      <c r="V258" s="66"/>
      <c r="W258" s="67"/>
      <c r="X258" s="66"/>
      <c r="Y258" s="67"/>
      <c r="Z258" s="66"/>
      <c r="AA258" s="67"/>
      <c r="AB258" s="66"/>
      <c r="AC258" s="67"/>
      <c r="AD258" s="66"/>
      <c r="AE258" s="67"/>
      <c r="AF258" s="66"/>
      <c r="AG258" s="67"/>
      <c r="AH258" s="66"/>
      <c r="AI258" s="67"/>
      <c r="AJ258" s="66"/>
      <c r="AK258" s="67"/>
      <c r="AL258" s="66"/>
      <c r="AM258" s="67"/>
      <c r="AN258" s="66"/>
      <c r="AO258" s="67"/>
      <c r="AP258" s="66"/>
      <c r="AQ258" s="67"/>
      <c r="AR258" s="66"/>
      <c r="AS258" s="67"/>
      <c r="AT258" s="66"/>
      <c r="AU258" s="67"/>
      <c r="AV258" s="66"/>
      <c r="AW258" s="67"/>
      <c r="AX258" s="66"/>
      <c r="AY258" s="67"/>
      <c r="AZ258" s="66"/>
      <c r="BA258" s="67"/>
      <c r="BB258" s="66"/>
      <c r="BC258" s="67"/>
      <c r="BD258" s="66"/>
      <c r="BE258" s="67"/>
      <c r="BF258" s="66"/>
      <c r="BG258" s="67"/>
      <c r="BH258" s="66"/>
      <c r="BI258" s="67"/>
      <c r="BJ258" s="66"/>
      <c r="BK258" s="67"/>
      <c r="BL258" s="66"/>
      <c r="BM258" s="67"/>
      <c r="BN258" s="66"/>
      <c r="BO258" s="67"/>
      <c r="BP258" s="66"/>
      <c r="BQ258" s="67"/>
      <c r="BR258" s="66"/>
      <c r="BS258" s="67"/>
      <c r="BT258" s="66"/>
      <c r="BU258" s="67"/>
      <c r="BV258" s="66"/>
      <c r="BW258" s="67"/>
      <c r="BX258" s="66"/>
      <c r="BY258" s="67"/>
      <c r="BZ258" s="66"/>
      <c r="CA258" s="67"/>
      <c r="CB258" s="66"/>
      <c r="CC258" s="67"/>
      <c r="CD258" s="66"/>
      <c r="CE258" s="67"/>
      <c r="CF258" s="66"/>
      <c r="CG258" s="67"/>
      <c r="CH258" s="66"/>
      <c r="CI258" s="67"/>
      <c r="CJ258" s="66"/>
      <c r="CK258" s="67"/>
      <c r="CL258" s="66"/>
      <c r="CM258" s="67"/>
      <c r="CN258" s="66"/>
      <c r="CO258" s="67"/>
      <c r="CP258" s="66"/>
      <c r="CQ258" s="67"/>
      <c r="CR258" s="66"/>
      <c r="CS258" s="67"/>
      <c r="CT258" s="66"/>
      <c r="CU258" s="67"/>
      <c r="CV258" s="66"/>
      <c r="CW258" s="67"/>
      <c r="CX258" s="66"/>
      <c r="CY258" s="67"/>
      <c r="CZ258" s="66"/>
      <c r="DA258" s="67"/>
      <c r="DB258" s="66"/>
      <c r="DC258" s="67"/>
      <c r="DD258" s="66"/>
      <c r="DE258" s="67"/>
      <c r="DF258" s="66"/>
      <c r="DG258" s="67"/>
      <c r="DH258" s="66"/>
      <c r="DI258" s="67"/>
      <c r="DJ258" s="66"/>
      <c r="DK258" s="67"/>
      <c r="DL258" s="66"/>
      <c r="DM258" s="67"/>
      <c r="DN258" s="66"/>
      <c r="DO258" s="67"/>
      <c r="DP258" s="66"/>
      <c r="DQ258" s="67"/>
      <c r="DR258" s="66"/>
      <c r="DS258" s="67"/>
      <c r="DT258" s="66"/>
      <c r="DU258" s="67"/>
      <c r="DV258" s="66"/>
      <c r="DW258" s="67"/>
      <c r="DX258" s="66"/>
      <c r="DY258" s="67"/>
      <c r="DZ258" s="66"/>
      <c r="EA258" s="67"/>
      <c r="EB258" s="66"/>
      <c r="EC258" s="67"/>
      <c r="ED258" s="66"/>
      <c r="EE258" s="67"/>
      <c r="EF258" s="66"/>
      <c r="EG258" s="67"/>
      <c r="EH258" s="66"/>
      <c r="EI258" s="67"/>
    </row>
    <row r="259" spans="6:139" x14ac:dyDescent="0.25">
      <c r="F259" s="27"/>
      <c r="G259" s="27"/>
      <c r="K259" s="38">
        <f t="shared" si="17"/>
        <v>246</v>
      </c>
      <c r="L259" s="5"/>
      <c r="N259" s="5"/>
      <c r="O259" s="4"/>
      <c r="R259" s="5"/>
      <c r="S259" s="4"/>
      <c r="T259" s="5"/>
      <c r="U259" s="4"/>
      <c r="V259" s="66"/>
      <c r="W259" s="67"/>
      <c r="X259" s="66"/>
      <c r="Y259" s="67"/>
      <c r="Z259" s="66"/>
      <c r="AA259" s="67"/>
      <c r="AB259" s="66"/>
      <c r="AC259" s="67"/>
      <c r="AD259" s="66"/>
      <c r="AE259" s="67"/>
      <c r="AF259" s="66"/>
      <c r="AG259" s="67"/>
      <c r="AH259" s="66"/>
      <c r="AI259" s="67"/>
      <c r="AJ259" s="66"/>
      <c r="AK259" s="67"/>
      <c r="AL259" s="66"/>
      <c r="AM259" s="67"/>
      <c r="AN259" s="66"/>
      <c r="AO259" s="67"/>
      <c r="AP259" s="66"/>
      <c r="AQ259" s="67"/>
      <c r="AR259" s="66"/>
      <c r="AS259" s="67"/>
      <c r="AT259" s="66"/>
      <c r="AU259" s="67"/>
      <c r="AV259" s="66"/>
      <c r="AW259" s="67"/>
      <c r="AX259" s="66"/>
      <c r="AY259" s="67"/>
      <c r="AZ259" s="66"/>
      <c r="BA259" s="67"/>
      <c r="BB259" s="66"/>
      <c r="BC259" s="67"/>
      <c r="BD259" s="66"/>
      <c r="BE259" s="67"/>
      <c r="BF259" s="66"/>
      <c r="BG259" s="67"/>
      <c r="BH259" s="66"/>
      <c r="BI259" s="67"/>
      <c r="BJ259" s="66"/>
      <c r="BK259" s="67"/>
      <c r="BL259" s="66"/>
      <c r="BM259" s="67"/>
      <c r="BN259" s="66"/>
      <c r="BO259" s="67"/>
      <c r="BP259" s="66"/>
      <c r="BQ259" s="67"/>
      <c r="BR259" s="66"/>
      <c r="BS259" s="67"/>
      <c r="BT259" s="66"/>
      <c r="BU259" s="67"/>
      <c r="BV259" s="66"/>
      <c r="BW259" s="67"/>
      <c r="BX259" s="66"/>
      <c r="BY259" s="67"/>
      <c r="BZ259" s="66"/>
      <c r="CA259" s="67"/>
      <c r="CB259" s="66"/>
      <c r="CC259" s="67"/>
      <c r="CD259" s="66"/>
      <c r="CE259" s="67"/>
      <c r="CF259" s="66"/>
      <c r="CG259" s="67"/>
      <c r="CH259" s="66"/>
      <c r="CI259" s="67"/>
      <c r="CJ259" s="66"/>
      <c r="CK259" s="67"/>
      <c r="CL259" s="66"/>
      <c r="CM259" s="67"/>
      <c r="CN259" s="66"/>
      <c r="CO259" s="67"/>
      <c r="CP259" s="66"/>
      <c r="CQ259" s="67"/>
      <c r="CR259" s="66"/>
      <c r="CS259" s="67"/>
      <c r="CT259" s="66"/>
      <c r="CU259" s="67"/>
      <c r="CV259" s="66"/>
      <c r="CW259" s="67"/>
      <c r="CX259" s="66"/>
      <c r="CY259" s="67"/>
      <c r="CZ259" s="66"/>
      <c r="DA259" s="67"/>
      <c r="DB259" s="66"/>
      <c r="DC259" s="67"/>
      <c r="DD259" s="66"/>
      <c r="DE259" s="67"/>
      <c r="DF259" s="66"/>
      <c r="DG259" s="67"/>
      <c r="DH259" s="66"/>
      <c r="DI259" s="67"/>
      <c r="DJ259" s="66"/>
      <c r="DK259" s="67"/>
      <c r="DL259" s="66"/>
      <c r="DM259" s="67"/>
      <c r="DN259" s="66"/>
      <c r="DO259" s="67"/>
      <c r="DP259" s="66"/>
      <c r="DQ259" s="67"/>
      <c r="DR259" s="66"/>
      <c r="DS259" s="67"/>
      <c r="DT259" s="66"/>
      <c r="DU259" s="67"/>
      <c r="DV259" s="66"/>
      <c r="DW259" s="67"/>
      <c r="DX259" s="66"/>
      <c r="DY259" s="67"/>
      <c r="DZ259" s="66"/>
      <c r="EA259" s="67"/>
      <c r="EB259" s="66"/>
      <c r="EC259" s="67"/>
      <c r="ED259" s="66"/>
      <c r="EE259" s="67"/>
      <c r="EF259" s="66"/>
      <c r="EG259" s="67"/>
      <c r="EH259" s="66"/>
      <c r="EI259" s="67"/>
    </row>
    <row r="260" spans="6:139" x14ac:dyDescent="0.25">
      <c r="F260" s="27"/>
      <c r="G260" s="27"/>
      <c r="K260" s="38">
        <f t="shared" si="17"/>
        <v>247</v>
      </c>
      <c r="L260" s="5"/>
      <c r="N260" s="5"/>
      <c r="O260" s="4"/>
      <c r="R260" s="5"/>
      <c r="S260" s="4"/>
      <c r="T260" s="5"/>
      <c r="U260" s="4"/>
      <c r="V260" s="66"/>
      <c r="W260" s="67"/>
      <c r="X260" s="66"/>
      <c r="Y260" s="67"/>
      <c r="Z260" s="66"/>
      <c r="AA260" s="67"/>
      <c r="AB260" s="66"/>
      <c r="AC260" s="67"/>
      <c r="AD260" s="66"/>
      <c r="AE260" s="67"/>
      <c r="AF260" s="66"/>
      <c r="AG260" s="67"/>
      <c r="AH260" s="66"/>
      <c r="AI260" s="67"/>
      <c r="AJ260" s="66"/>
      <c r="AK260" s="67"/>
      <c r="AL260" s="66"/>
      <c r="AM260" s="67"/>
      <c r="AN260" s="66"/>
      <c r="AO260" s="67"/>
      <c r="AP260" s="66"/>
      <c r="AQ260" s="67"/>
      <c r="AR260" s="66"/>
      <c r="AS260" s="67"/>
      <c r="AT260" s="66"/>
      <c r="AU260" s="67"/>
      <c r="AV260" s="66"/>
      <c r="AW260" s="67"/>
      <c r="AX260" s="66"/>
      <c r="AY260" s="67"/>
      <c r="AZ260" s="66"/>
      <c r="BA260" s="67"/>
      <c r="BB260" s="66"/>
      <c r="BC260" s="67"/>
      <c r="BD260" s="66"/>
      <c r="BE260" s="67"/>
      <c r="BF260" s="66"/>
      <c r="BG260" s="67"/>
      <c r="BH260" s="66"/>
      <c r="BI260" s="67"/>
      <c r="BJ260" s="66"/>
      <c r="BK260" s="67"/>
      <c r="BL260" s="66"/>
      <c r="BM260" s="67"/>
      <c r="BN260" s="66"/>
      <c r="BO260" s="67"/>
      <c r="BP260" s="66"/>
      <c r="BQ260" s="67"/>
      <c r="BR260" s="66"/>
      <c r="BS260" s="67"/>
      <c r="BT260" s="66"/>
      <c r="BU260" s="67"/>
      <c r="BV260" s="66"/>
      <c r="BW260" s="67"/>
      <c r="BX260" s="66"/>
      <c r="BY260" s="67"/>
      <c r="BZ260" s="66"/>
      <c r="CA260" s="67"/>
      <c r="CB260" s="66"/>
      <c r="CC260" s="67"/>
      <c r="CD260" s="66"/>
      <c r="CE260" s="67"/>
      <c r="CF260" s="66"/>
      <c r="CG260" s="67"/>
      <c r="CH260" s="66"/>
      <c r="CI260" s="67"/>
      <c r="CJ260" s="66"/>
      <c r="CK260" s="67"/>
      <c r="CL260" s="66"/>
      <c r="CM260" s="67"/>
      <c r="CN260" s="66"/>
      <c r="CO260" s="67"/>
      <c r="CP260" s="66"/>
      <c r="CQ260" s="67"/>
      <c r="CR260" s="66"/>
      <c r="CS260" s="67"/>
      <c r="CT260" s="66"/>
      <c r="CU260" s="67"/>
      <c r="CV260" s="66"/>
      <c r="CW260" s="67"/>
      <c r="CX260" s="66"/>
      <c r="CY260" s="67"/>
      <c r="CZ260" s="66"/>
      <c r="DA260" s="67"/>
      <c r="DB260" s="66"/>
      <c r="DC260" s="67"/>
      <c r="DD260" s="66"/>
      <c r="DE260" s="67"/>
      <c r="DF260" s="66"/>
      <c r="DG260" s="67"/>
      <c r="DH260" s="66"/>
      <c r="DI260" s="67"/>
      <c r="DJ260" s="66"/>
      <c r="DK260" s="67"/>
      <c r="DL260" s="66"/>
      <c r="DM260" s="67"/>
      <c r="DN260" s="66"/>
      <c r="DO260" s="67"/>
      <c r="DP260" s="66"/>
      <c r="DQ260" s="67"/>
      <c r="DR260" s="66"/>
      <c r="DS260" s="67"/>
      <c r="DT260" s="66"/>
      <c r="DU260" s="67"/>
      <c r="DV260" s="66"/>
      <c r="DW260" s="67"/>
      <c r="DX260" s="66"/>
      <c r="DY260" s="67"/>
      <c r="DZ260" s="66"/>
      <c r="EA260" s="67"/>
      <c r="EB260" s="66"/>
      <c r="EC260" s="67"/>
      <c r="ED260" s="66"/>
      <c r="EE260" s="67"/>
      <c r="EF260" s="66"/>
      <c r="EG260" s="67"/>
      <c r="EH260" s="66"/>
      <c r="EI260" s="67"/>
    </row>
    <row r="261" spans="6:139" x14ac:dyDescent="0.25">
      <c r="F261" s="27"/>
      <c r="G261" s="27"/>
      <c r="K261" s="38">
        <f t="shared" si="17"/>
        <v>248</v>
      </c>
      <c r="L261" s="5"/>
      <c r="N261" s="5"/>
      <c r="O261" s="4"/>
      <c r="R261" s="5"/>
      <c r="S261" s="4"/>
      <c r="T261" s="5"/>
      <c r="U261" s="4"/>
      <c r="V261" s="66"/>
      <c r="W261" s="67"/>
      <c r="X261" s="66"/>
      <c r="Y261" s="67"/>
      <c r="Z261" s="66"/>
      <c r="AA261" s="67"/>
      <c r="AB261" s="66"/>
      <c r="AC261" s="67"/>
      <c r="AD261" s="66"/>
      <c r="AE261" s="67"/>
      <c r="AF261" s="66"/>
      <c r="AG261" s="67"/>
      <c r="AH261" s="66"/>
      <c r="AI261" s="67"/>
      <c r="AJ261" s="66"/>
      <c r="AK261" s="67"/>
      <c r="AL261" s="66"/>
      <c r="AM261" s="67"/>
      <c r="AN261" s="66"/>
      <c r="AO261" s="67"/>
      <c r="AP261" s="66"/>
      <c r="AQ261" s="67"/>
      <c r="AR261" s="66"/>
      <c r="AS261" s="67"/>
      <c r="AT261" s="66"/>
      <c r="AU261" s="67"/>
      <c r="AV261" s="66"/>
      <c r="AW261" s="67"/>
      <c r="AX261" s="66"/>
      <c r="AY261" s="67"/>
      <c r="AZ261" s="66"/>
      <c r="BA261" s="67"/>
      <c r="BB261" s="66"/>
      <c r="BC261" s="67"/>
      <c r="BD261" s="66"/>
      <c r="BE261" s="67"/>
      <c r="BF261" s="66"/>
      <c r="BG261" s="67"/>
      <c r="BH261" s="66"/>
      <c r="BI261" s="67"/>
      <c r="BJ261" s="66"/>
      <c r="BK261" s="67"/>
      <c r="BL261" s="66"/>
      <c r="BM261" s="67"/>
      <c r="BN261" s="66"/>
      <c r="BO261" s="67"/>
      <c r="BP261" s="66"/>
      <c r="BQ261" s="67"/>
      <c r="BR261" s="66"/>
      <c r="BS261" s="67"/>
      <c r="BT261" s="66"/>
      <c r="BU261" s="67"/>
      <c r="BV261" s="66"/>
      <c r="BW261" s="67"/>
      <c r="BX261" s="66"/>
      <c r="BY261" s="67"/>
      <c r="BZ261" s="66"/>
      <c r="CA261" s="67"/>
      <c r="CB261" s="66"/>
      <c r="CC261" s="67"/>
      <c r="CD261" s="66"/>
      <c r="CE261" s="67"/>
      <c r="CF261" s="66"/>
      <c r="CG261" s="67"/>
      <c r="CH261" s="66"/>
      <c r="CI261" s="67"/>
      <c r="CJ261" s="66"/>
      <c r="CK261" s="67"/>
      <c r="CL261" s="66"/>
      <c r="CM261" s="67"/>
      <c r="CN261" s="66"/>
      <c r="CO261" s="67"/>
      <c r="CP261" s="66"/>
      <c r="CQ261" s="67"/>
      <c r="CR261" s="66"/>
      <c r="CS261" s="67"/>
      <c r="CT261" s="66"/>
      <c r="CU261" s="67"/>
      <c r="CV261" s="66"/>
      <c r="CW261" s="67"/>
      <c r="CX261" s="66"/>
      <c r="CY261" s="67"/>
      <c r="CZ261" s="66"/>
      <c r="DA261" s="67"/>
      <c r="DB261" s="66"/>
      <c r="DC261" s="67"/>
      <c r="DD261" s="66"/>
      <c r="DE261" s="67"/>
      <c r="DF261" s="66"/>
      <c r="DG261" s="67"/>
      <c r="DH261" s="66"/>
      <c r="DI261" s="67"/>
      <c r="DJ261" s="66"/>
      <c r="DK261" s="67"/>
      <c r="DL261" s="66"/>
      <c r="DM261" s="67"/>
      <c r="DN261" s="66"/>
      <c r="DO261" s="67"/>
      <c r="DP261" s="66"/>
      <c r="DQ261" s="67"/>
      <c r="DR261" s="66"/>
      <c r="DS261" s="67"/>
      <c r="DT261" s="66"/>
      <c r="DU261" s="67"/>
      <c r="DV261" s="66"/>
      <c r="DW261" s="67"/>
      <c r="DX261" s="66"/>
      <c r="DY261" s="67"/>
      <c r="DZ261" s="66"/>
      <c r="EA261" s="67"/>
      <c r="EB261" s="66"/>
      <c r="EC261" s="67"/>
      <c r="ED261" s="66"/>
      <c r="EE261" s="67"/>
      <c r="EF261" s="66"/>
      <c r="EG261" s="67"/>
      <c r="EH261" s="66"/>
      <c r="EI261" s="67"/>
    </row>
    <row r="262" spans="6:139" x14ac:dyDescent="0.25">
      <c r="F262" s="27"/>
      <c r="G262" s="27"/>
      <c r="K262" s="38">
        <f t="shared" si="17"/>
        <v>249</v>
      </c>
      <c r="L262" s="5"/>
      <c r="N262" s="5"/>
      <c r="O262" s="4"/>
      <c r="R262" s="5"/>
      <c r="S262" s="4"/>
      <c r="T262" s="5"/>
      <c r="U262" s="4"/>
      <c r="V262" s="66"/>
      <c r="W262" s="67"/>
      <c r="X262" s="66"/>
      <c r="Y262" s="67"/>
      <c r="Z262" s="66"/>
      <c r="AA262" s="67"/>
      <c r="AB262" s="66"/>
      <c r="AC262" s="67"/>
      <c r="AD262" s="66"/>
      <c r="AE262" s="67"/>
      <c r="AF262" s="66"/>
      <c r="AG262" s="67"/>
      <c r="AH262" s="66"/>
      <c r="AI262" s="67"/>
      <c r="AJ262" s="66"/>
      <c r="AK262" s="67"/>
      <c r="AL262" s="66"/>
      <c r="AM262" s="67"/>
      <c r="AN262" s="66"/>
      <c r="AO262" s="67"/>
      <c r="AP262" s="66"/>
      <c r="AQ262" s="67"/>
      <c r="AR262" s="66"/>
      <c r="AS262" s="67"/>
      <c r="AT262" s="66"/>
      <c r="AU262" s="67"/>
      <c r="AV262" s="66"/>
      <c r="AW262" s="67"/>
      <c r="AX262" s="66"/>
      <c r="AY262" s="67"/>
      <c r="AZ262" s="66"/>
      <c r="BA262" s="67"/>
      <c r="BB262" s="66"/>
      <c r="BC262" s="67"/>
      <c r="BD262" s="66"/>
      <c r="BE262" s="67"/>
      <c r="BF262" s="66"/>
      <c r="BG262" s="67"/>
      <c r="BH262" s="66"/>
      <c r="BI262" s="67"/>
      <c r="BJ262" s="66"/>
      <c r="BK262" s="67"/>
      <c r="BL262" s="66"/>
      <c r="BM262" s="67"/>
      <c r="BN262" s="66"/>
      <c r="BO262" s="67"/>
      <c r="BP262" s="66"/>
      <c r="BQ262" s="67"/>
      <c r="BR262" s="66"/>
      <c r="BS262" s="67"/>
      <c r="BT262" s="66"/>
      <c r="BU262" s="67"/>
      <c r="BV262" s="66"/>
      <c r="BW262" s="67"/>
      <c r="BX262" s="66"/>
      <c r="BY262" s="67"/>
      <c r="BZ262" s="66"/>
      <c r="CA262" s="67"/>
      <c r="CB262" s="66"/>
      <c r="CC262" s="67"/>
      <c r="CD262" s="66"/>
      <c r="CE262" s="67"/>
      <c r="CF262" s="66"/>
      <c r="CG262" s="67"/>
      <c r="CH262" s="66"/>
      <c r="CI262" s="67"/>
      <c r="CJ262" s="66"/>
      <c r="CK262" s="67"/>
      <c r="CL262" s="66"/>
      <c r="CM262" s="67"/>
      <c r="CN262" s="66"/>
      <c r="CO262" s="67"/>
      <c r="CP262" s="66"/>
      <c r="CQ262" s="67"/>
      <c r="CR262" s="66"/>
      <c r="CS262" s="67"/>
      <c r="CT262" s="66"/>
      <c r="CU262" s="67"/>
      <c r="CV262" s="66"/>
      <c r="CW262" s="67"/>
      <c r="CX262" s="66"/>
      <c r="CY262" s="67"/>
      <c r="CZ262" s="66"/>
      <c r="DA262" s="67"/>
      <c r="DB262" s="66"/>
      <c r="DC262" s="67"/>
      <c r="DD262" s="66"/>
      <c r="DE262" s="67"/>
      <c r="DF262" s="66"/>
      <c r="DG262" s="67"/>
      <c r="DH262" s="66"/>
      <c r="DI262" s="67"/>
      <c r="DJ262" s="66"/>
      <c r="DK262" s="67"/>
      <c r="DL262" s="66"/>
      <c r="DM262" s="67"/>
      <c r="DN262" s="66"/>
      <c r="DO262" s="67"/>
      <c r="DP262" s="66"/>
      <c r="DQ262" s="67"/>
      <c r="DR262" s="66"/>
      <c r="DS262" s="67"/>
      <c r="DT262" s="66"/>
      <c r="DU262" s="67"/>
      <c r="DV262" s="66"/>
      <c r="DW262" s="67"/>
      <c r="DX262" s="66"/>
      <c r="DY262" s="67"/>
      <c r="DZ262" s="66"/>
      <c r="EA262" s="67"/>
      <c r="EB262" s="66"/>
      <c r="EC262" s="67"/>
      <c r="ED262" s="66"/>
      <c r="EE262" s="67"/>
      <c r="EF262" s="66"/>
      <c r="EG262" s="67"/>
      <c r="EH262" s="66"/>
      <c r="EI262" s="67"/>
    </row>
    <row r="263" spans="6:139" x14ac:dyDescent="0.25">
      <c r="F263" s="27"/>
      <c r="G263" s="27"/>
      <c r="K263" s="38">
        <f t="shared" si="17"/>
        <v>250</v>
      </c>
      <c r="L263" s="5"/>
      <c r="N263" s="5"/>
      <c r="O263" s="4"/>
      <c r="R263" s="5"/>
      <c r="S263" s="4"/>
      <c r="T263" s="5"/>
      <c r="U263" s="4"/>
      <c r="V263" s="66"/>
      <c r="W263" s="67"/>
      <c r="X263" s="66"/>
      <c r="Y263" s="67"/>
      <c r="Z263" s="66"/>
      <c r="AA263" s="67"/>
      <c r="AB263" s="66"/>
      <c r="AC263" s="67"/>
      <c r="AD263" s="66"/>
      <c r="AE263" s="67"/>
      <c r="AF263" s="66"/>
      <c r="AG263" s="67"/>
      <c r="AH263" s="66"/>
      <c r="AI263" s="67"/>
      <c r="AJ263" s="66"/>
      <c r="AK263" s="67"/>
      <c r="AL263" s="66"/>
      <c r="AM263" s="67"/>
      <c r="AN263" s="66"/>
      <c r="AO263" s="67"/>
      <c r="AP263" s="66"/>
      <c r="AQ263" s="67"/>
      <c r="AR263" s="66"/>
      <c r="AS263" s="67"/>
      <c r="AT263" s="66"/>
      <c r="AU263" s="67"/>
      <c r="AV263" s="66"/>
      <c r="AW263" s="67"/>
      <c r="AX263" s="66"/>
      <c r="AY263" s="67"/>
      <c r="AZ263" s="66"/>
      <c r="BA263" s="67"/>
      <c r="BB263" s="66"/>
      <c r="BC263" s="67"/>
      <c r="BD263" s="66"/>
      <c r="BE263" s="67"/>
      <c r="BF263" s="66"/>
      <c r="BG263" s="67"/>
      <c r="BH263" s="66"/>
      <c r="BI263" s="67"/>
      <c r="BJ263" s="66"/>
      <c r="BK263" s="67"/>
      <c r="BL263" s="66"/>
      <c r="BM263" s="67"/>
      <c r="BN263" s="66"/>
      <c r="BO263" s="67"/>
      <c r="BP263" s="66"/>
      <c r="BQ263" s="67"/>
      <c r="BR263" s="66"/>
      <c r="BS263" s="67"/>
      <c r="BT263" s="66"/>
      <c r="BU263" s="67"/>
      <c r="BV263" s="66"/>
      <c r="BW263" s="67"/>
      <c r="BX263" s="66"/>
      <c r="BY263" s="67"/>
      <c r="BZ263" s="66"/>
      <c r="CA263" s="67"/>
      <c r="CB263" s="66"/>
      <c r="CC263" s="67"/>
      <c r="CD263" s="66"/>
      <c r="CE263" s="67"/>
      <c r="CF263" s="66"/>
      <c r="CG263" s="67"/>
      <c r="CH263" s="66"/>
      <c r="CI263" s="67"/>
      <c r="CJ263" s="66"/>
      <c r="CK263" s="67"/>
      <c r="CL263" s="66"/>
      <c r="CM263" s="67"/>
      <c r="CN263" s="66"/>
      <c r="CO263" s="67"/>
      <c r="CP263" s="66"/>
      <c r="CQ263" s="67"/>
      <c r="CR263" s="66"/>
      <c r="CS263" s="67"/>
      <c r="CT263" s="66"/>
      <c r="CU263" s="67"/>
      <c r="CV263" s="66"/>
      <c r="CW263" s="67"/>
      <c r="CX263" s="66"/>
      <c r="CY263" s="67"/>
      <c r="CZ263" s="66"/>
      <c r="DA263" s="67"/>
      <c r="DB263" s="66"/>
      <c r="DC263" s="67"/>
      <c r="DD263" s="66"/>
      <c r="DE263" s="67"/>
      <c r="DF263" s="66"/>
      <c r="DG263" s="67"/>
      <c r="DH263" s="66"/>
      <c r="DI263" s="67"/>
      <c r="DJ263" s="66"/>
      <c r="DK263" s="67"/>
      <c r="DL263" s="66"/>
      <c r="DM263" s="67"/>
      <c r="DN263" s="66"/>
      <c r="DO263" s="67"/>
      <c r="DP263" s="66"/>
      <c r="DQ263" s="67"/>
      <c r="DR263" s="66"/>
      <c r="DS263" s="67"/>
      <c r="DT263" s="66"/>
      <c r="DU263" s="67"/>
      <c r="DV263" s="66"/>
      <c r="DW263" s="67"/>
      <c r="DX263" s="66"/>
      <c r="DY263" s="67"/>
      <c r="DZ263" s="66"/>
      <c r="EA263" s="67"/>
      <c r="EB263" s="66"/>
      <c r="EC263" s="67"/>
      <c r="ED263" s="66"/>
      <c r="EE263" s="67"/>
      <c r="EF263" s="66"/>
      <c r="EG263" s="67"/>
      <c r="EH263" s="66"/>
      <c r="EI263" s="67"/>
    </row>
    <row r="264" spans="6:139" x14ac:dyDescent="0.25">
      <c r="F264" s="27"/>
      <c r="G264" s="27"/>
      <c r="K264" s="38">
        <f t="shared" si="17"/>
        <v>251</v>
      </c>
      <c r="L264" s="5"/>
      <c r="N264" s="5"/>
      <c r="O264" s="4"/>
      <c r="R264" s="5"/>
      <c r="S264" s="4"/>
      <c r="T264" s="5"/>
      <c r="U264" s="4"/>
      <c r="V264" s="66"/>
      <c r="W264" s="67"/>
      <c r="X264" s="66"/>
      <c r="Y264" s="67"/>
      <c r="Z264" s="66"/>
      <c r="AA264" s="67"/>
      <c r="AB264" s="66"/>
      <c r="AC264" s="67"/>
      <c r="AD264" s="66"/>
      <c r="AE264" s="67"/>
      <c r="AF264" s="66"/>
      <c r="AG264" s="67"/>
      <c r="AH264" s="66"/>
      <c r="AI264" s="67"/>
      <c r="AJ264" s="66"/>
      <c r="AK264" s="67"/>
      <c r="AL264" s="66"/>
      <c r="AM264" s="67"/>
      <c r="AN264" s="66"/>
      <c r="AO264" s="67"/>
      <c r="AP264" s="66"/>
      <c r="AQ264" s="67"/>
      <c r="AR264" s="66"/>
      <c r="AS264" s="67"/>
      <c r="AT264" s="66"/>
      <c r="AU264" s="67"/>
      <c r="AV264" s="66"/>
      <c r="AW264" s="67"/>
      <c r="AX264" s="66"/>
      <c r="AY264" s="67"/>
      <c r="AZ264" s="66"/>
      <c r="BA264" s="67"/>
      <c r="BB264" s="66"/>
      <c r="BC264" s="67"/>
      <c r="BD264" s="66"/>
      <c r="BE264" s="67"/>
      <c r="BF264" s="66"/>
      <c r="BG264" s="67"/>
      <c r="BH264" s="66"/>
      <c r="BI264" s="67"/>
      <c r="BJ264" s="66"/>
      <c r="BK264" s="67"/>
      <c r="BL264" s="66"/>
      <c r="BM264" s="67"/>
      <c r="BN264" s="66"/>
      <c r="BO264" s="67"/>
      <c r="BP264" s="66"/>
      <c r="BQ264" s="67"/>
      <c r="BR264" s="66"/>
      <c r="BS264" s="67"/>
      <c r="BT264" s="66"/>
      <c r="BU264" s="67"/>
      <c r="BV264" s="66"/>
      <c r="BW264" s="67"/>
      <c r="BX264" s="66"/>
      <c r="BY264" s="67"/>
      <c r="BZ264" s="66"/>
      <c r="CA264" s="67"/>
      <c r="CB264" s="66"/>
      <c r="CC264" s="67"/>
      <c r="CD264" s="66"/>
      <c r="CE264" s="67"/>
      <c r="CF264" s="66"/>
      <c r="CG264" s="67"/>
      <c r="CH264" s="66"/>
      <c r="CI264" s="67"/>
      <c r="CJ264" s="66"/>
      <c r="CK264" s="67"/>
      <c r="CL264" s="66"/>
      <c r="CM264" s="67"/>
      <c r="CN264" s="66"/>
      <c r="CO264" s="67"/>
      <c r="CP264" s="66"/>
      <c r="CQ264" s="67"/>
      <c r="CR264" s="66"/>
      <c r="CS264" s="67"/>
      <c r="CT264" s="66"/>
      <c r="CU264" s="67"/>
      <c r="CV264" s="66"/>
      <c r="CW264" s="67"/>
      <c r="CX264" s="66"/>
      <c r="CY264" s="67"/>
      <c r="CZ264" s="66"/>
      <c r="DA264" s="67"/>
      <c r="DB264" s="66"/>
      <c r="DC264" s="67"/>
      <c r="DD264" s="66"/>
      <c r="DE264" s="67"/>
      <c r="DF264" s="66"/>
      <c r="DG264" s="67"/>
      <c r="DH264" s="66"/>
      <c r="DI264" s="67"/>
      <c r="DJ264" s="66"/>
      <c r="DK264" s="67"/>
      <c r="DL264" s="66"/>
      <c r="DM264" s="67"/>
      <c r="DN264" s="66"/>
      <c r="DO264" s="67"/>
      <c r="DP264" s="66"/>
      <c r="DQ264" s="67"/>
      <c r="DR264" s="66"/>
      <c r="DS264" s="67"/>
      <c r="DT264" s="66"/>
      <c r="DU264" s="67"/>
      <c r="DV264" s="66"/>
      <c r="DW264" s="67"/>
      <c r="DX264" s="66"/>
      <c r="DY264" s="67"/>
      <c r="DZ264" s="66"/>
      <c r="EA264" s="67"/>
      <c r="EB264" s="66"/>
      <c r="EC264" s="67"/>
      <c r="ED264" s="66"/>
      <c r="EE264" s="67"/>
      <c r="EF264" s="66"/>
      <c r="EG264" s="67"/>
      <c r="EH264" s="66"/>
      <c r="EI264" s="67"/>
    </row>
    <row r="265" spans="6:139" x14ac:dyDescent="0.25">
      <c r="F265" s="27"/>
      <c r="G265" s="27"/>
      <c r="K265" s="38">
        <f t="shared" si="17"/>
        <v>252</v>
      </c>
      <c r="L265" s="5"/>
      <c r="N265" s="5"/>
      <c r="O265" s="4"/>
      <c r="R265" s="5"/>
      <c r="S265" s="4"/>
      <c r="T265" s="5"/>
      <c r="U265" s="4"/>
      <c r="V265" s="66"/>
      <c r="W265" s="67"/>
      <c r="X265" s="66"/>
      <c r="Y265" s="67"/>
      <c r="Z265" s="66"/>
      <c r="AA265" s="67"/>
      <c r="AB265" s="66"/>
      <c r="AC265" s="67"/>
      <c r="AD265" s="66"/>
      <c r="AE265" s="67"/>
      <c r="AF265" s="66"/>
      <c r="AG265" s="67"/>
      <c r="AH265" s="66"/>
      <c r="AI265" s="67"/>
      <c r="AJ265" s="66"/>
      <c r="AK265" s="67"/>
      <c r="AL265" s="66"/>
      <c r="AM265" s="67"/>
      <c r="AN265" s="66"/>
      <c r="AO265" s="67"/>
      <c r="AP265" s="66"/>
      <c r="AQ265" s="67"/>
      <c r="AR265" s="66"/>
      <c r="AS265" s="67"/>
      <c r="AT265" s="66"/>
      <c r="AU265" s="67"/>
      <c r="AV265" s="66"/>
      <c r="AW265" s="67"/>
      <c r="AX265" s="66"/>
      <c r="AY265" s="67"/>
      <c r="AZ265" s="66"/>
      <c r="BA265" s="67"/>
      <c r="BB265" s="66"/>
      <c r="BC265" s="67"/>
      <c r="BD265" s="66"/>
      <c r="BE265" s="67"/>
      <c r="BF265" s="66"/>
      <c r="BG265" s="67"/>
      <c r="BH265" s="66"/>
      <c r="BI265" s="67"/>
      <c r="BJ265" s="66"/>
      <c r="BK265" s="67"/>
      <c r="BL265" s="66"/>
      <c r="BM265" s="67"/>
      <c r="BN265" s="66"/>
      <c r="BO265" s="67"/>
      <c r="BP265" s="66"/>
      <c r="BQ265" s="67"/>
      <c r="BR265" s="66"/>
      <c r="BS265" s="67"/>
      <c r="BT265" s="66"/>
      <c r="BU265" s="67"/>
      <c r="BV265" s="66"/>
      <c r="BW265" s="67"/>
      <c r="BX265" s="66"/>
      <c r="BY265" s="67"/>
      <c r="BZ265" s="66"/>
      <c r="CA265" s="67"/>
      <c r="CB265" s="66"/>
      <c r="CC265" s="67"/>
      <c r="CD265" s="66"/>
      <c r="CE265" s="67"/>
      <c r="CF265" s="66"/>
      <c r="CG265" s="67"/>
      <c r="CH265" s="66"/>
      <c r="CI265" s="67"/>
      <c r="CJ265" s="66"/>
      <c r="CK265" s="67"/>
      <c r="CL265" s="66"/>
      <c r="CM265" s="67"/>
      <c r="CN265" s="66"/>
      <c r="CO265" s="67"/>
      <c r="CP265" s="66"/>
      <c r="CQ265" s="67"/>
      <c r="CR265" s="66"/>
      <c r="CS265" s="67"/>
      <c r="CT265" s="66"/>
      <c r="CU265" s="67"/>
      <c r="CV265" s="66"/>
      <c r="CW265" s="67"/>
      <c r="CX265" s="66"/>
      <c r="CY265" s="67"/>
      <c r="CZ265" s="66"/>
      <c r="DA265" s="67"/>
      <c r="DB265" s="66"/>
      <c r="DC265" s="67"/>
      <c r="DD265" s="66"/>
      <c r="DE265" s="67"/>
      <c r="DF265" s="66"/>
      <c r="DG265" s="67"/>
      <c r="DH265" s="66"/>
      <c r="DI265" s="67"/>
      <c r="DJ265" s="66"/>
      <c r="DK265" s="67"/>
      <c r="DL265" s="66"/>
      <c r="DM265" s="67"/>
      <c r="DN265" s="66"/>
      <c r="DO265" s="67"/>
      <c r="DP265" s="66"/>
      <c r="DQ265" s="67"/>
      <c r="DR265" s="66"/>
      <c r="DS265" s="67"/>
      <c r="DT265" s="66"/>
      <c r="DU265" s="67"/>
      <c r="DV265" s="66"/>
      <c r="DW265" s="67"/>
      <c r="DX265" s="66"/>
      <c r="DY265" s="67"/>
      <c r="DZ265" s="66"/>
      <c r="EA265" s="67"/>
      <c r="EB265" s="66"/>
      <c r="EC265" s="67"/>
      <c r="ED265" s="66"/>
      <c r="EE265" s="67"/>
      <c r="EF265" s="66"/>
      <c r="EG265" s="67"/>
      <c r="EH265" s="66"/>
      <c r="EI265" s="67"/>
    </row>
    <row r="266" spans="6:139" x14ac:dyDescent="0.25">
      <c r="F266" s="27"/>
      <c r="G266" s="27"/>
      <c r="K266" s="38">
        <f t="shared" si="17"/>
        <v>253</v>
      </c>
      <c r="L266" s="5"/>
      <c r="N266" s="5"/>
      <c r="O266" s="4"/>
      <c r="R266" s="5"/>
      <c r="S266" s="4"/>
      <c r="T266" s="5"/>
      <c r="U266" s="4"/>
      <c r="V266" s="66"/>
      <c r="W266" s="67"/>
      <c r="X266" s="66"/>
      <c r="Y266" s="67"/>
      <c r="Z266" s="66"/>
      <c r="AA266" s="67"/>
      <c r="AB266" s="66"/>
      <c r="AC266" s="67"/>
      <c r="AD266" s="66"/>
      <c r="AE266" s="67"/>
      <c r="AF266" s="66"/>
      <c r="AG266" s="67"/>
      <c r="AH266" s="66"/>
      <c r="AI266" s="67"/>
      <c r="AJ266" s="66"/>
      <c r="AK266" s="67"/>
      <c r="AL266" s="66"/>
      <c r="AM266" s="67"/>
      <c r="AN266" s="66"/>
      <c r="AO266" s="67"/>
      <c r="AP266" s="66"/>
      <c r="AQ266" s="67"/>
      <c r="AR266" s="66"/>
      <c r="AS266" s="67"/>
      <c r="AT266" s="66"/>
      <c r="AU266" s="67"/>
      <c r="AV266" s="66"/>
      <c r="AW266" s="67"/>
      <c r="AX266" s="66"/>
      <c r="AY266" s="67"/>
      <c r="AZ266" s="66"/>
      <c r="BA266" s="67"/>
      <c r="BB266" s="66"/>
      <c r="BC266" s="67"/>
      <c r="BD266" s="66"/>
      <c r="BE266" s="67"/>
      <c r="BF266" s="66"/>
      <c r="BG266" s="67"/>
      <c r="BH266" s="66"/>
      <c r="BI266" s="67"/>
      <c r="BJ266" s="66"/>
      <c r="BK266" s="67"/>
      <c r="BL266" s="66"/>
      <c r="BM266" s="67"/>
      <c r="BN266" s="66"/>
      <c r="BO266" s="67"/>
      <c r="BP266" s="66"/>
      <c r="BQ266" s="67"/>
      <c r="BR266" s="66"/>
      <c r="BS266" s="67"/>
      <c r="BT266" s="66"/>
      <c r="BU266" s="67"/>
      <c r="BV266" s="66"/>
      <c r="BW266" s="67"/>
      <c r="BX266" s="66"/>
      <c r="BY266" s="67"/>
      <c r="BZ266" s="66"/>
      <c r="CA266" s="67"/>
      <c r="CB266" s="66"/>
      <c r="CC266" s="67"/>
      <c r="CD266" s="66"/>
      <c r="CE266" s="67"/>
      <c r="CF266" s="66"/>
      <c r="CG266" s="67"/>
      <c r="CH266" s="66"/>
      <c r="CI266" s="67"/>
      <c r="CJ266" s="66"/>
      <c r="CK266" s="67"/>
      <c r="CL266" s="66"/>
      <c r="CM266" s="67"/>
      <c r="CN266" s="66"/>
      <c r="CO266" s="67"/>
      <c r="CP266" s="66"/>
      <c r="CQ266" s="67"/>
      <c r="CR266" s="66"/>
      <c r="CS266" s="67"/>
      <c r="CT266" s="66"/>
      <c r="CU266" s="67"/>
      <c r="CV266" s="66"/>
      <c r="CW266" s="67"/>
      <c r="CX266" s="66"/>
      <c r="CY266" s="67"/>
      <c r="CZ266" s="66"/>
      <c r="DA266" s="67"/>
      <c r="DB266" s="66"/>
      <c r="DC266" s="67"/>
      <c r="DD266" s="66"/>
      <c r="DE266" s="67"/>
      <c r="DF266" s="66"/>
      <c r="DG266" s="67"/>
      <c r="DH266" s="66"/>
      <c r="DI266" s="67"/>
      <c r="DJ266" s="66"/>
      <c r="DK266" s="67"/>
      <c r="DL266" s="66"/>
      <c r="DM266" s="67"/>
      <c r="DN266" s="66"/>
      <c r="DO266" s="67"/>
      <c r="DP266" s="66"/>
      <c r="DQ266" s="67"/>
      <c r="DR266" s="66"/>
      <c r="DS266" s="67"/>
      <c r="DT266" s="66"/>
      <c r="DU266" s="67"/>
      <c r="DV266" s="66"/>
      <c r="DW266" s="67"/>
      <c r="DX266" s="66"/>
      <c r="DY266" s="67"/>
      <c r="DZ266" s="66"/>
      <c r="EA266" s="67"/>
      <c r="EB266" s="66"/>
      <c r="EC266" s="67"/>
      <c r="ED266" s="66"/>
      <c r="EE266" s="67"/>
      <c r="EF266" s="66"/>
      <c r="EG266" s="67"/>
      <c r="EH266" s="66"/>
      <c r="EI266" s="67"/>
    </row>
    <row r="267" spans="6:139" x14ac:dyDescent="0.25">
      <c r="F267" s="27"/>
      <c r="G267" s="27"/>
      <c r="K267" s="38">
        <f t="shared" si="17"/>
        <v>254</v>
      </c>
      <c r="L267" s="5"/>
      <c r="N267" s="5"/>
      <c r="O267" s="4"/>
      <c r="R267" s="5"/>
      <c r="S267" s="4"/>
      <c r="T267" s="5"/>
      <c r="U267" s="4"/>
      <c r="V267" s="66"/>
      <c r="W267" s="67"/>
      <c r="X267" s="66"/>
      <c r="Y267" s="67"/>
      <c r="Z267" s="66"/>
      <c r="AA267" s="67"/>
      <c r="AB267" s="66"/>
      <c r="AC267" s="67"/>
      <c r="AD267" s="66"/>
      <c r="AE267" s="67"/>
      <c r="AF267" s="66"/>
      <c r="AG267" s="67"/>
      <c r="AH267" s="66"/>
      <c r="AI267" s="67"/>
      <c r="AJ267" s="66"/>
      <c r="AK267" s="67"/>
      <c r="AL267" s="66"/>
      <c r="AM267" s="67"/>
      <c r="AN267" s="66"/>
      <c r="AO267" s="67"/>
      <c r="AP267" s="66"/>
      <c r="AQ267" s="67"/>
      <c r="AR267" s="66"/>
      <c r="AS267" s="67"/>
      <c r="AT267" s="66"/>
      <c r="AU267" s="67"/>
      <c r="AV267" s="66"/>
      <c r="AW267" s="67"/>
      <c r="AX267" s="66"/>
      <c r="AY267" s="67"/>
      <c r="AZ267" s="66"/>
      <c r="BA267" s="67"/>
      <c r="BB267" s="66"/>
      <c r="BC267" s="67"/>
      <c r="BD267" s="66"/>
      <c r="BE267" s="67"/>
      <c r="BF267" s="66"/>
      <c r="BG267" s="67"/>
      <c r="BH267" s="66"/>
      <c r="BI267" s="67"/>
      <c r="BJ267" s="66"/>
      <c r="BK267" s="67"/>
      <c r="BL267" s="66"/>
      <c r="BM267" s="67"/>
      <c r="BN267" s="66"/>
      <c r="BO267" s="67"/>
      <c r="BP267" s="66"/>
      <c r="BQ267" s="67"/>
      <c r="BR267" s="66"/>
      <c r="BS267" s="67"/>
      <c r="BT267" s="66"/>
      <c r="BU267" s="67"/>
      <c r="BV267" s="66"/>
      <c r="BW267" s="67"/>
      <c r="BX267" s="66"/>
      <c r="BY267" s="67"/>
      <c r="BZ267" s="66"/>
      <c r="CA267" s="67"/>
      <c r="CB267" s="66"/>
      <c r="CC267" s="67"/>
      <c r="CD267" s="66"/>
      <c r="CE267" s="67"/>
      <c r="CF267" s="66"/>
      <c r="CG267" s="67"/>
      <c r="CH267" s="66"/>
      <c r="CI267" s="67"/>
      <c r="CJ267" s="66"/>
      <c r="CK267" s="67"/>
      <c r="CL267" s="66"/>
      <c r="CM267" s="67"/>
      <c r="CN267" s="66"/>
      <c r="CO267" s="67"/>
      <c r="CP267" s="66"/>
      <c r="CQ267" s="67"/>
      <c r="CR267" s="66"/>
      <c r="CS267" s="67"/>
      <c r="CT267" s="66"/>
      <c r="CU267" s="67"/>
      <c r="CV267" s="66"/>
      <c r="CW267" s="67"/>
      <c r="CX267" s="66"/>
      <c r="CY267" s="67"/>
      <c r="CZ267" s="66"/>
      <c r="DA267" s="67"/>
      <c r="DB267" s="66"/>
      <c r="DC267" s="67"/>
      <c r="DD267" s="66"/>
      <c r="DE267" s="67"/>
      <c r="DF267" s="66"/>
      <c r="DG267" s="67"/>
      <c r="DH267" s="66"/>
      <c r="DI267" s="67"/>
      <c r="DJ267" s="66"/>
      <c r="DK267" s="67"/>
      <c r="DL267" s="66"/>
      <c r="DM267" s="67"/>
      <c r="DN267" s="66"/>
      <c r="DO267" s="67"/>
      <c r="DP267" s="66"/>
      <c r="DQ267" s="67"/>
      <c r="DR267" s="66"/>
      <c r="DS267" s="67"/>
      <c r="DT267" s="66"/>
      <c r="DU267" s="67"/>
      <c r="DV267" s="66"/>
      <c r="DW267" s="67"/>
      <c r="DX267" s="66"/>
      <c r="DY267" s="67"/>
      <c r="DZ267" s="66"/>
      <c r="EA267" s="67"/>
      <c r="EB267" s="66"/>
      <c r="EC267" s="67"/>
      <c r="ED267" s="66"/>
      <c r="EE267" s="67"/>
      <c r="EF267" s="66"/>
      <c r="EG267" s="67"/>
      <c r="EH267" s="66"/>
      <c r="EI267" s="67"/>
    </row>
    <row r="268" spans="6:139" x14ac:dyDescent="0.25">
      <c r="F268" s="27"/>
      <c r="G268" s="27"/>
      <c r="K268" s="38">
        <f t="shared" si="17"/>
        <v>255</v>
      </c>
      <c r="L268" s="5"/>
      <c r="N268" s="5"/>
      <c r="O268" s="4"/>
      <c r="R268" s="5"/>
      <c r="S268" s="4"/>
      <c r="T268" s="5"/>
      <c r="U268" s="4"/>
      <c r="V268" s="66"/>
      <c r="W268" s="67"/>
      <c r="X268" s="66"/>
      <c r="Y268" s="67"/>
      <c r="Z268" s="66"/>
      <c r="AA268" s="67"/>
      <c r="AB268" s="66"/>
      <c r="AC268" s="67"/>
      <c r="AD268" s="66"/>
      <c r="AE268" s="67"/>
      <c r="AF268" s="66"/>
      <c r="AG268" s="67"/>
      <c r="AH268" s="66"/>
      <c r="AI268" s="67"/>
      <c r="AJ268" s="66"/>
      <c r="AK268" s="67"/>
      <c r="AL268" s="66"/>
      <c r="AM268" s="67"/>
      <c r="AN268" s="66"/>
      <c r="AO268" s="67"/>
      <c r="AP268" s="66"/>
      <c r="AQ268" s="67"/>
      <c r="AR268" s="66"/>
      <c r="AS268" s="67"/>
      <c r="AT268" s="66"/>
      <c r="AU268" s="67"/>
      <c r="AV268" s="66"/>
      <c r="AW268" s="67"/>
      <c r="AX268" s="66"/>
      <c r="AY268" s="67"/>
      <c r="AZ268" s="66"/>
      <c r="BA268" s="67"/>
      <c r="BB268" s="66"/>
      <c r="BC268" s="67"/>
      <c r="BD268" s="66"/>
      <c r="BE268" s="67"/>
      <c r="BF268" s="66"/>
      <c r="BG268" s="67"/>
      <c r="BH268" s="66"/>
      <c r="BI268" s="67"/>
      <c r="BJ268" s="66"/>
      <c r="BK268" s="67"/>
      <c r="BL268" s="66"/>
      <c r="BM268" s="67"/>
      <c r="BN268" s="66"/>
      <c r="BO268" s="67"/>
      <c r="BP268" s="66"/>
      <c r="BQ268" s="67"/>
      <c r="BR268" s="66"/>
      <c r="BS268" s="67"/>
      <c r="BT268" s="66"/>
      <c r="BU268" s="67"/>
      <c r="BV268" s="66"/>
      <c r="BW268" s="67"/>
      <c r="BX268" s="66"/>
      <c r="BY268" s="67"/>
      <c r="BZ268" s="66"/>
      <c r="CA268" s="67"/>
      <c r="CB268" s="66"/>
      <c r="CC268" s="67"/>
      <c r="CD268" s="66"/>
      <c r="CE268" s="67"/>
      <c r="CF268" s="66"/>
      <c r="CG268" s="67"/>
      <c r="CH268" s="66"/>
      <c r="CI268" s="67"/>
      <c r="CJ268" s="66"/>
      <c r="CK268" s="67"/>
      <c r="CL268" s="66"/>
      <c r="CM268" s="67"/>
      <c r="CN268" s="66"/>
      <c r="CO268" s="67"/>
      <c r="CP268" s="66"/>
      <c r="CQ268" s="67"/>
      <c r="CR268" s="66"/>
      <c r="CS268" s="67"/>
      <c r="CT268" s="66"/>
      <c r="CU268" s="67"/>
      <c r="CV268" s="66"/>
      <c r="CW268" s="67"/>
      <c r="CX268" s="66"/>
      <c r="CY268" s="67"/>
      <c r="CZ268" s="66"/>
      <c r="DA268" s="67"/>
      <c r="DB268" s="66"/>
      <c r="DC268" s="67"/>
      <c r="DD268" s="66"/>
      <c r="DE268" s="67"/>
      <c r="DF268" s="66"/>
      <c r="DG268" s="67"/>
      <c r="DH268" s="66"/>
      <c r="DI268" s="67"/>
      <c r="DJ268" s="66"/>
      <c r="DK268" s="67"/>
      <c r="DL268" s="66"/>
      <c r="DM268" s="67"/>
      <c r="DN268" s="66"/>
      <c r="DO268" s="67"/>
      <c r="DP268" s="66"/>
      <c r="DQ268" s="67"/>
      <c r="DR268" s="66"/>
      <c r="DS268" s="67"/>
      <c r="DT268" s="66"/>
      <c r="DU268" s="67"/>
      <c r="DV268" s="66"/>
      <c r="DW268" s="67"/>
      <c r="DX268" s="66"/>
      <c r="DY268" s="67"/>
      <c r="DZ268" s="66"/>
      <c r="EA268" s="67"/>
      <c r="EB268" s="66"/>
      <c r="EC268" s="67"/>
      <c r="ED268" s="66"/>
      <c r="EE268" s="67"/>
      <c r="EF268" s="66"/>
      <c r="EG268" s="67"/>
      <c r="EH268" s="66"/>
      <c r="EI268" s="67"/>
    </row>
    <row r="269" spans="6:139" ht="15.75" thickBot="1" x14ac:dyDescent="0.3">
      <c r="F269" s="27"/>
      <c r="G269" s="27"/>
      <c r="K269" s="40">
        <f t="shared" si="17"/>
        <v>256</v>
      </c>
      <c r="L269" s="6"/>
      <c r="M269" s="7"/>
      <c r="N269" s="6"/>
      <c r="O269" s="8"/>
      <c r="P269" s="7"/>
      <c r="Q269" s="7"/>
      <c r="R269" s="6"/>
      <c r="S269" s="8"/>
      <c r="T269" s="6"/>
      <c r="U269" s="8"/>
      <c r="V269" s="68"/>
      <c r="W269" s="69"/>
      <c r="X269" s="68"/>
      <c r="Y269" s="69"/>
      <c r="Z269" s="68"/>
      <c r="AA269" s="69"/>
      <c r="AB269" s="68"/>
      <c r="AC269" s="69"/>
      <c r="AD269" s="68"/>
      <c r="AE269" s="69"/>
      <c r="AF269" s="68"/>
      <c r="AG269" s="69"/>
      <c r="AH269" s="68"/>
      <c r="AI269" s="69"/>
      <c r="AJ269" s="68"/>
      <c r="AK269" s="69"/>
      <c r="AL269" s="68"/>
      <c r="AM269" s="69"/>
      <c r="AN269" s="68"/>
      <c r="AO269" s="69"/>
      <c r="AP269" s="68"/>
      <c r="AQ269" s="69"/>
      <c r="AR269" s="68"/>
      <c r="AS269" s="69"/>
      <c r="AT269" s="68"/>
      <c r="AU269" s="69"/>
      <c r="AV269" s="68"/>
      <c r="AW269" s="69"/>
      <c r="AX269" s="68"/>
      <c r="AY269" s="69"/>
      <c r="AZ269" s="68"/>
      <c r="BA269" s="69"/>
      <c r="BB269" s="68"/>
      <c r="BC269" s="69"/>
      <c r="BD269" s="68"/>
      <c r="BE269" s="69"/>
      <c r="BF269" s="68"/>
      <c r="BG269" s="69"/>
      <c r="BH269" s="68"/>
      <c r="BI269" s="69"/>
      <c r="BJ269" s="68"/>
      <c r="BK269" s="69"/>
      <c r="BL269" s="68"/>
      <c r="BM269" s="69"/>
      <c r="BN269" s="68"/>
      <c r="BO269" s="69"/>
      <c r="BP269" s="68"/>
      <c r="BQ269" s="69"/>
      <c r="BR269" s="68"/>
      <c r="BS269" s="69"/>
      <c r="BT269" s="68"/>
      <c r="BU269" s="69"/>
      <c r="BV269" s="68"/>
      <c r="BW269" s="69"/>
      <c r="BX269" s="68"/>
      <c r="BY269" s="69"/>
      <c r="BZ269" s="68"/>
      <c r="CA269" s="69"/>
      <c r="CB269" s="68"/>
      <c r="CC269" s="69"/>
      <c r="CD269" s="68"/>
      <c r="CE269" s="69"/>
      <c r="CF269" s="68"/>
      <c r="CG269" s="69"/>
      <c r="CH269" s="68"/>
      <c r="CI269" s="69"/>
      <c r="CJ269" s="68"/>
      <c r="CK269" s="69"/>
      <c r="CL269" s="68"/>
      <c r="CM269" s="69"/>
      <c r="CN269" s="68"/>
      <c r="CO269" s="69"/>
      <c r="CP269" s="68"/>
      <c r="CQ269" s="69"/>
      <c r="CR269" s="68"/>
      <c r="CS269" s="69"/>
      <c r="CT269" s="68"/>
      <c r="CU269" s="69"/>
      <c r="CV269" s="68"/>
      <c r="CW269" s="69"/>
      <c r="CX269" s="68"/>
      <c r="CY269" s="69"/>
      <c r="CZ269" s="68"/>
      <c r="DA269" s="69"/>
      <c r="DB269" s="68"/>
      <c r="DC269" s="69"/>
      <c r="DD269" s="68"/>
      <c r="DE269" s="69"/>
      <c r="DF269" s="68"/>
      <c r="DG269" s="69"/>
      <c r="DH269" s="68"/>
      <c r="DI269" s="69"/>
      <c r="DJ269" s="68"/>
      <c r="DK269" s="69"/>
      <c r="DL269" s="68"/>
      <c r="DM269" s="69"/>
      <c r="DN269" s="68"/>
      <c r="DO269" s="69"/>
      <c r="DP269" s="68"/>
      <c r="DQ269" s="69"/>
      <c r="DR269" s="68"/>
      <c r="DS269" s="69"/>
      <c r="DT269" s="68"/>
      <c r="DU269" s="69"/>
      <c r="DV269" s="68"/>
      <c r="DW269" s="69"/>
      <c r="DX269" s="68"/>
      <c r="DY269" s="69"/>
      <c r="DZ269" s="68"/>
      <c r="EA269" s="69"/>
      <c r="EB269" s="68"/>
      <c r="EC269" s="69"/>
      <c r="ED269" s="68"/>
      <c r="EE269" s="69"/>
      <c r="EF269" s="68"/>
      <c r="EG269" s="69"/>
      <c r="EH269" s="68"/>
      <c r="EI269" s="69"/>
    </row>
    <row r="270" spans="6:139" x14ac:dyDescent="0.25">
      <c r="F270" s="49"/>
    </row>
    <row r="271" spans="6:139" x14ac:dyDescent="0.25">
      <c r="F271" s="27"/>
      <c r="G271" s="27"/>
    </row>
    <row r="272" spans="6:139" x14ac:dyDescent="0.25">
      <c r="F272" s="27"/>
      <c r="G272" s="27"/>
    </row>
    <row r="273" spans="6:75" x14ac:dyDescent="0.25">
      <c r="F273" s="27"/>
      <c r="G273" s="27"/>
    </row>
    <row r="274" spans="6:75" x14ac:dyDescent="0.25">
      <c r="F274" s="27"/>
      <c r="G274" s="27"/>
    </row>
    <row r="275" spans="6:75" x14ac:dyDescent="0.25">
      <c r="F275" s="27"/>
      <c r="G275" s="27"/>
    </row>
    <row r="276" spans="6:75" x14ac:dyDescent="0.25">
      <c r="G276">
        <v>2</v>
      </c>
      <c r="J276">
        <v>5</v>
      </c>
      <c r="L276" s="70">
        <v>1</v>
      </c>
      <c r="M276" s="70">
        <v>2</v>
      </c>
      <c r="N276" s="70">
        <v>3</v>
      </c>
      <c r="O276" s="70">
        <v>4</v>
      </c>
      <c r="P276" s="70">
        <v>5</v>
      </c>
      <c r="Q276" s="70">
        <f t="shared" ref="Q276:BW276" si="18">1+P276</f>
        <v>6</v>
      </c>
      <c r="R276" s="70">
        <f t="shared" si="18"/>
        <v>7</v>
      </c>
      <c r="S276" s="70">
        <f t="shared" si="18"/>
        <v>8</v>
      </c>
      <c r="T276" s="70">
        <f t="shared" si="18"/>
        <v>9</v>
      </c>
      <c r="U276" s="70">
        <f t="shared" si="18"/>
        <v>10</v>
      </c>
      <c r="V276" s="70">
        <f t="shared" si="18"/>
        <v>11</v>
      </c>
      <c r="W276" s="70">
        <f t="shared" si="18"/>
        <v>12</v>
      </c>
      <c r="X276" s="70">
        <f t="shared" si="18"/>
        <v>13</v>
      </c>
      <c r="Y276" s="70">
        <f t="shared" si="18"/>
        <v>14</v>
      </c>
      <c r="Z276" s="70">
        <f t="shared" si="18"/>
        <v>15</v>
      </c>
      <c r="AA276" s="70">
        <f t="shared" si="18"/>
        <v>16</v>
      </c>
      <c r="AB276" s="70">
        <f t="shared" si="18"/>
        <v>17</v>
      </c>
      <c r="AC276" s="70">
        <f t="shared" si="18"/>
        <v>18</v>
      </c>
      <c r="AD276" s="70">
        <f t="shared" si="18"/>
        <v>19</v>
      </c>
      <c r="AE276" s="70">
        <f t="shared" si="18"/>
        <v>20</v>
      </c>
      <c r="AF276" s="70">
        <f t="shared" si="18"/>
        <v>21</v>
      </c>
      <c r="AG276" s="70">
        <f t="shared" si="18"/>
        <v>22</v>
      </c>
      <c r="AH276" s="70">
        <f t="shared" si="18"/>
        <v>23</v>
      </c>
      <c r="AI276" s="70">
        <f t="shared" si="18"/>
        <v>24</v>
      </c>
      <c r="AJ276" s="70">
        <f t="shared" si="18"/>
        <v>25</v>
      </c>
      <c r="AK276" s="70">
        <f t="shared" si="18"/>
        <v>26</v>
      </c>
      <c r="AL276" s="71">
        <f t="shared" si="18"/>
        <v>27</v>
      </c>
      <c r="AM276" s="70">
        <f t="shared" si="18"/>
        <v>28</v>
      </c>
      <c r="AN276" s="70">
        <f t="shared" si="18"/>
        <v>29</v>
      </c>
      <c r="AO276" s="70">
        <f t="shared" si="18"/>
        <v>30</v>
      </c>
      <c r="AP276" s="70">
        <f t="shared" si="18"/>
        <v>31</v>
      </c>
      <c r="AQ276" s="70">
        <f t="shared" si="18"/>
        <v>32</v>
      </c>
      <c r="AR276" s="70">
        <f t="shared" si="18"/>
        <v>33</v>
      </c>
      <c r="AS276" s="70">
        <f t="shared" si="18"/>
        <v>34</v>
      </c>
      <c r="AT276" s="70">
        <f t="shared" si="18"/>
        <v>35</v>
      </c>
      <c r="AU276" s="70">
        <f t="shared" si="18"/>
        <v>36</v>
      </c>
      <c r="AV276" s="70">
        <f t="shared" si="18"/>
        <v>37</v>
      </c>
      <c r="AW276" s="70">
        <f t="shared" si="18"/>
        <v>38</v>
      </c>
      <c r="AX276" s="70">
        <f t="shared" si="18"/>
        <v>39</v>
      </c>
      <c r="AY276" s="70">
        <f t="shared" si="18"/>
        <v>40</v>
      </c>
      <c r="AZ276" s="70">
        <f t="shared" si="18"/>
        <v>41</v>
      </c>
      <c r="BA276" s="70">
        <f t="shared" si="18"/>
        <v>42</v>
      </c>
      <c r="BB276" s="70">
        <f t="shared" si="18"/>
        <v>43</v>
      </c>
      <c r="BC276" s="70">
        <f t="shared" si="18"/>
        <v>44</v>
      </c>
      <c r="BD276" s="70">
        <f t="shared" si="18"/>
        <v>45</v>
      </c>
      <c r="BE276" s="70">
        <f t="shared" si="18"/>
        <v>46</v>
      </c>
      <c r="BF276" s="70">
        <f t="shared" si="18"/>
        <v>47</v>
      </c>
      <c r="BG276" s="70">
        <f t="shared" si="18"/>
        <v>48</v>
      </c>
      <c r="BH276" s="70">
        <f t="shared" si="18"/>
        <v>49</v>
      </c>
      <c r="BI276" s="70">
        <f t="shared" si="18"/>
        <v>50</v>
      </c>
      <c r="BJ276" s="70">
        <f t="shared" si="18"/>
        <v>51</v>
      </c>
      <c r="BK276" s="70">
        <f t="shared" si="18"/>
        <v>52</v>
      </c>
      <c r="BL276" s="70">
        <f t="shared" si="18"/>
        <v>53</v>
      </c>
      <c r="BM276" s="70">
        <f t="shared" si="18"/>
        <v>54</v>
      </c>
      <c r="BN276" s="70">
        <f t="shared" si="18"/>
        <v>55</v>
      </c>
      <c r="BO276" s="70">
        <f t="shared" si="18"/>
        <v>56</v>
      </c>
      <c r="BP276" s="70">
        <f t="shared" si="18"/>
        <v>57</v>
      </c>
      <c r="BQ276" s="70">
        <f t="shared" si="18"/>
        <v>58</v>
      </c>
      <c r="BR276" s="70">
        <f t="shared" si="18"/>
        <v>59</v>
      </c>
      <c r="BS276" s="70">
        <f t="shared" si="18"/>
        <v>60</v>
      </c>
      <c r="BT276" s="70">
        <f t="shared" si="18"/>
        <v>61</v>
      </c>
      <c r="BU276" s="70">
        <f t="shared" si="18"/>
        <v>62</v>
      </c>
      <c r="BV276" s="70">
        <f t="shared" si="18"/>
        <v>63</v>
      </c>
      <c r="BW276" s="70">
        <f t="shared" si="18"/>
        <v>64</v>
      </c>
    </row>
    <row r="277" spans="6:75" x14ac:dyDescent="0.25">
      <c r="L277" s="70"/>
      <c r="M277" s="70"/>
      <c r="N277" s="70"/>
      <c r="O277" s="70"/>
      <c r="P277" s="70"/>
      <c r="Q277" s="70"/>
      <c r="R277" s="70"/>
      <c r="S277" s="70"/>
      <c r="T277" s="70"/>
      <c r="U277" s="70"/>
      <c r="V277" s="70"/>
      <c r="W277" s="70"/>
      <c r="X277" s="70"/>
      <c r="Y277" s="70"/>
      <c r="Z277" s="70"/>
      <c r="AA277" s="70"/>
      <c r="AB277" s="70"/>
      <c r="AC277" s="70"/>
      <c r="AD277" s="70"/>
      <c r="AE277" s="70"/>
      <c r="AF277" s="70"/>
      <c r="AG277" s="70"/>
      <c r="AH277" s="70"/>
      <c r="AI277" s="70"/>
      <c r="AJ277" s="70"/>
      <c r="AK277" s="72"/>
      <c r="AL277" s="71"/>
      <c r="AM277" s="70"/>
      <c r="AN277" s="70"/>
      <c r="AO277" s="70"/>
      <c r="AP277" s="70"/>
      <c r="AQ277" s="70"/>
      <c r="AR277" s="70"/>
      <c r="AS277" s="70"/>
      <c r="AT277" s="70"/>
      <c r="AU277" s="70"/>
      <c r="AV277" s="70"/>
      <c r="AW277" s="70"/>
      <c r="AX277" s="70"/>
      <c r="AY277" s="70"/>
      <c r="AZ277" s="70"/>
      <c r="BA277" s="70"/>
      <c r="BB277" s="70"/>
      <c r="BC277" s="70"/>
      <c r="BD277" s="70"/>
      <c r="BE277" s="70"/>
      <c r="BF277" s="70"/>
      <c r="BG277" s="70"/>
      <c r="BH277" s="70"/>
      <c r="BI277" s="70"/>
      <c r="BJ277" s="70"/>
      <c r="BK277" s="70"/>
      <c r="BL277" s="70"/>
      <c r="BM277" s="70"/>
      <c r="BN277" s="70"/>
      <c r="BO277" s="70"/>
      <c r="BP277" s="70"/>
      <c r="BQ277" s="70"/>
      <c r="BR277" s="70"/>
      <c r="BS277" s="70"/>
      <c r="BT277" s="70"/>
      <c r="BU277" s="70"/>
      <c r="BV277" s="70"/>
      <c r="BW277" s="70"/>
    </row>
    <row r="278" spans="6:75" ht="30.75" thickBot="1" x14ac:dyDescent="0.3">
      <c r="G278" t="str">
        <f>INDEX($L278:$BW278,G$276)</f>
        <v>old US</v>
      </c>
      <c r="J278" t="str">
        <f>INDEX($L278:$BW278,J$276)</f>
        <v>ICAO</v>
      </c>
      <c r="L278" s="73" t="str">
        <f t="shared" ref="L278:AQ278" si="19">INDEX(speed_of_sound_function_name,2*L$276-1)</f>
        <v>constant</v>
      </c>
      <c r="M278" s="73" t="str">
        <f t="shared" si="19"/>
        <v>old US</v>
      </c>
      <c r="N278" s="73" t="str">
        <f t="shared" si="19"/>
        <v>old British</v>
      </c>
      <c r="O278" s="73" t="str">
        <f t="shared" si="19"/>
        <v>ICAO</v>
      </c>
      <c r="P278" s="73" t="str">
        <f t="shared" si="19"/>
        <v>ICAO</v>
      </c>
      <c r="Q278" s="73" t="str">
        <f t="shared" si="19"/>
        <v>AMCP 706-242</v>
      </c>
      <c r="R278" s="73" t="str">
        <f t="shared" si="19"/>
        <v>Low res ICAO</v>
      </c>
      <c r="S278" s="73">
        <f t="shared" si="19"/>
        <v>0</v>
      </c>
      <c r="T278" s="73">
        <f t="shared" si="19"/>
        <v>0</v>
      </c>
      <c r="U278" s="73">
        <f t="shared" si="19"/>
        <v>0</v>
      </c>
      <c r="V278" s="73">
        <f t="shared" si="19"/>
        <v>0</v>
      </c>
      <c r="W278" s="73">
        <f t="shared" si="19"/>
        <v>0</v>
      </c>
      <c r="X278" s="73">
        <f t="shared" si="19"/>
        <v>0</v>
      </c>
      <c r="Y278" s="73">
        <f t="shared" si="19"/>
        <v>0</v>
      </c>
      <c r="Z278" s="73">
        <f t="shared" si="19"/>
        <v>0</v>
      </c>
      <c r="AA278" s="73">
        <f t="shared" si="19"/>
        <v>0</v>
      </c>
      <c r="AB278" s="73">
        <f t="shared" si="19"/>
        <v>0</v>
      </c>
      <c r="AC278" s="73">
        <f t="shared" si="19"/>
        <v>0</v>
      </c>
      <c r="AD278" s="73">
        <f t="shared" si="19"/>
        <v>0</v>
      </c>
      <c r="AE278" s="73">
        <f t="shared" si="19"/>
        <v>0</v>
      </c>
      <c r="AF278" s="73">
        <f t="shared" si="19"/>
        <v>0</v>
      </c>
      <c r="AG278" s="73">
        <f t="shared" si="19"/>
        <v>0</v>
      </c>
      <c r="AH278" s="73">
        <f t="shared" si="19"/>
        <v>0</v>
      </c>
      <c r="AI278" s="73">
        <f t="shared" si="19"/>
        <v>0</v>
      </c>
      <c r="AJ278" s="73">
        <f t="shared" si="19"/>
        <v>0</v>
      </c>
      <c r="AK278" s="73">
        <f t="shared" si="19"/>
        <v>0</v>
      </c>
      <c r="AL278" s="73">
        <f t="shared" si="19"/>
        <v>0</v>
      </c>
      <c r="AM278" s="73">
        <f t="shared" si="19"/>
        <v>0</v>
      </c>
      <c r="AN278" s="73">
        <f t="shared" si="19"/>
        <v>0</v>
      </c>
      <c r="AO278" s="73">
        <f t="shared" si="19"/>
        <v>0</v>
      </c>
      <c r="AP278" s="73">
        <f t="shared" si="19"/>
        <v>0</v>
      </c>
      <c r="AQ278" s="73">
        <f t="shared" si="19"/>
        <v>0</v>
      </c>
      <c r="AR278" s="73">
        <f t="shared" ref="AR278:BW278" si="20">INDEX(speed_of_sound_function_name,2*AR$276-1)</f>
        <v>0</v>
      </c>
      <c r="AS278" s="73">
        <f t="shared" si="20"/>
        <v>0</v>
      </c>
      <c r="AT278" s="73">
        <f t="shared" si="20"/>
        <v>0</v>
      </c>
      <c r="AU278" s="73">
        <f t="shared" si="20"/>
        <v>0</v>
      </c>
      <c r="AV278" s="73">
        <f t="shared" si="20"/>
        <v>0</v>
      </c>
      <c r="AW278" s="73">
        <f t="shared" si="20"/>
        <v>0</v>
      </c>
      <c r="AX278" s="73">
        <f t="shared" si="20"/>
        <v>0</v>
      </c>
      <c r="AY278" s="73">
        <f t="shared" si="20"/>
        <v>0</v>
      </c>
      <c r="AZ278" s="73">
        <f t="shared" si="20"/>
        <v>0</v>
      </c>
      <c r="BA278" s="73">
        <f t="shared" si="20"/>
        <v>0</v>
      </c>
      <c r="BB278" s="73">
        <f t="shared" si="20"/>
        <v>0</v>
      </c>
      <c r="BC278" s="73">
        <f t="shared" si="20"/>
        <v>0</v>
      </c>
      <c r="BD278" s="73">
        <f t="shared" si="20"/>
        <v>0</v>
      </c>
      <c r="BE278" s="73">
        <f t="shared" si="20"/>
        <v>0</v>
      </c>
      <c r="BF278" s="73">
        <f t="shared" si="20"/>
        <v>0</v>
      </c>
      <c r="BG278" s="73">
        <f t="shared" si="20"/>
        <v>0</v>
      </c>
      <c r="BH278" s="73">
        <f t="shared" si="20"/>
        <v>0</v>
      </c>
      <c r="BI278" s="73">
        <f t="shared" si="20"/>
        <v>0</v>
      </c>
      <c r="BJ278" s="73">
        <f t="shared" si="20"/>
        <v>0</v>
      </c>
      <c r="BK278" s="73">
        <f t="shared" si="20"/>
        <v>0</v>
      </c>
      <c r="BL278" s="73">
        <f t="shared" si="20"/>
        <v>0</v>
      </c>
      <c r="BM278" s="73">
        <f t="shared" si="20"/>
        <v>0</v>
      </c>
      <c r="BN278" s="73">
        <f t="shared" si="20"/>
        <v>0</v>
      </c>
      <c r="BO278" s="73">
        <f t="shared" si="20"/>
        <v>0</v>
      </c>
      <c r="BP278" s="73">
        <f t="shared" si="20"/>
        <v>0</v>
      </c>
      <c r="BQ278" s="73">
        <f t="shared" si="20"/>
        <v>0</v>
      </c>
      <c r="BR278" s="73">
        <f t="shared" si="20"/>
        <v>0</v>
      </c>
      <c r="BS278" s="73">
        <f t="shared" si="20"/>
        <v>0</v>
      </c>
      <c r="BT278" s="73">
        <f t="shared" si="20"/>
        <v>0</v>
      </c>
      <c r="BU278" s="73">
        <f t="shared" si="20"/>
        <v>0</v>
      </c>
      <c r="BV278" s="73">
        <f t="shared" si="20"/>
        <v>0</v>
      </c>
      <c r="BW278" s="73">
        <f t="shared" si="20"/>
        <v>0</v>
      </c>
    </row>
    <row r="279" spans="6:75" x14ac:dyDescent="0.25">
      <c r="F279" s="52">
        <v>-1200</v>
      </c>
      <c r="G279" s="11">
        <f>INDEX($L279:$BW279,G$276)</f>
        <v>1.0127906976744185</v>
      </c>
      <c r="J279" s="53">
        <f>INDEX($L279:$BW279,J$276) / INDEX($L$291:$BW$291,J$276)</f>
        <v>1.0132391879964697</v>
      </c>
      <c r="K279" s="80"/>
      <c r="L279" s="5">
        <v>1</v>
      </c>
      <c r="M279" s="3">
        <v>1.0127906976744185</v>
      </c>
      <c r="N279" s="3">
        <v>1.0127906976744185</v>
      </c>
      <c r="O279" s="3">
        <v>1.0120481927710845</v>
      </c>
      <c r="P279" s="3">
        <v>1.0120481927710845</v>
      </c>
      <c r="Q279" s="3">
        <v>0</v>
      </c>
      <c r="R279" s="3">
        <v>0</v>
      </c>
      <c r="S279" s="3">
        <v>0</v>
      </c>
      <c r="T279" s="3">
        <v>0</v>
      </c>
      <c r="U279" s="3">
        <v>0</v>
      </c>
      <c r="V279" s="3">
        <v>0</v>
      </c>
      <c r="W279" s="3">
        <v>0</v>
      </c>
      <c r="X279" s="3">
        <v>0</v>
      </c>
      <c r="Y279" s="3">
        <v>0</v>
      </c>
      <c r="Z279" s="3">
        <v>0</v>
      </c>
      <c r="AA279" s="3">
        <v>0</v>
      </c>
      <c r="AB279" s="3">
        <v>0</v>
      </c>
      <c r="AC279" s="3">
        <v>0</v>
      </c>
      <c r="AD279" s="3">
        <v>0</v>
      </c>
      <c r="AE279" s="3">
        <v>0</v>
      </c>
      <c r="AF279" s="3">
        <v>0</v>
      </c>
      <c r="AG279" s="3">
        <v>0</v>
      </c>
      <c r="AH279" s="3">
        <v>0</v>
      </c>
      <c r="AI279" s="3">
        <v>0</v>
      </c>
      <c r="AJ279" s="3">
        <v>0</v>
      </c>
      <c r="AK279" s="3">
        <v>0</v>
      </c>
      <c r="AL279" s="48">
        <v>0</v>
      </c>
      <c r="AM279" s="3">
        <v>0</v>
      </c>
      <c r="AN279" s="3">
        <v>0</v>
      </c>
      <c r="AO279" s="3">
        <v>0</v>
      </c>
      <c r="AP279" s="3">
        <v>0</v>
      </c>
      <c r="AQ279" s="3">
        <v>0</v>
      </c>
      <c r="AR279" s="3">
        <v>0</v>
      </c>
      <c r="AS279" s="3">
        <v>0</v>
      </c>
      <c r="AT279" s="3">
        <v>0</v>
      </c>
      <c r="AU279" s="3">
        <v>0</v>
      </c>
      <c r="AV279" s="3">
        <v>0</v>
      </c>
      <c r="AW279" s="3">
        <v>0</v>
      </c>
      <c r="AX279" s="3">
        <v>0</v>
      </c>
      <c r="AY279" s="3">
        <v>0</v>
      </c>
      <c r="AZ279" s="3">
        <v>0</v>
      </c>
      <c r="BA279" s="3">
        <v>0</v>
      </c>
      <c r="BB279" s="3">
        <v>0</v>
      </c>
      <c r="BC279" s="3">
        <v>0</v>
      </c>
      <c r="BD279" s="3">
        <v>0</v>
      </c>
      <c r="BE279" s="3">
        <v>0</v>
      </c>
      <c r="BF279" s="3">
        <v>0</v>
      </c>
      <c r="BG279" s="3">
        <v>0</v>
      </c>
      <c r="BH279" s="3">
        <v>0</v>
      </c>
      <c r="BI279" s="3">
        <v>0</v>
      </c>
      <c r="BJ279" s="3">
        <v>0</v>
      </c>
      <c r="BK279" s="3">
        <v>0</v>
      </c>
      <c r="BL279" s="3">
        <v>0</v>
      </c>
      <c r="BM279" s="3">
        <v>0</v>
      </c>
      <c r="BN279" s="3">
        <v>0</v>
      </c>
      <c r="BO279" s="3">
        <v>0</v>
      </c>
      <c r="BP279" s="3">
        <v>0</v>
      </c>
      <c r="BQ279" s="3">
        <v>0</v>
      </c>
      <c r="BR279" s="3">
        <v>0</v>
      </c>
      <c r="BS279" s="3">
        <v>0</v>
      </c>
      <c r="BT279" s="3">
        <v>0</v>
      </c>
      <c r="BU279" s="3">
        <v>0</v>
      </c>
      <c r="BV279" s="3">
        <v>0</v>
      </c>
      <c r="BW279" s="10">
        <v>0</v>
      </c>
    </row>
    <row r="280" spans="6:75" x14ac:dyDescent="0.25">
      <c r="F280" s="52">
        <v>-1100</v>
      </c>
      <c r="G280" s="12">
        <f>INDEX($L280:$BW280,G$276)</f>
        <v>1.0116279069767442</v>
      </c>
      <c r="J280" s="3">
        <f t="shared" ref="J280:J295" si="21">INDEX($L280:$BW280,J$276) / INDEX($L$291:$BW$291,J$276)</f>
        <v>1.0123565754633717</v>
      </c>
      <c r="K280" s="81"/>
      <c r="L280" s="12">
        <v>1</v>
      </c>
      <c r="M280" s="3">
        <v>1.0116279069767442</v>
      </c>
      <c r="N280" s="3">
        <v>1.0116279069767442</v>
      </c>
      <c r="O280" s="3">
        <v>1.0111666176902734</v>
      </c>
      <c r="P280" s="3">
        <v>1.0111666176902734</v>
      </c>
      <c r="Q280" s="3">
        <v>0</v>
      </c>
      <c r="R280" s="3">
        <v>0</v>
      </c>
      <c r="S280" s="3">
        <v>0</v>
      </c>
      <c r="T280" s="3">
        <v>0</v>
      </c>
      <c r="U280" s="3">
        <v>0</v>
      </c>
      <c r="V280" s="3">
        <v>0</v>
      </c>
      <c r="W280" s="3">
        <v>0</v>
      </c>
      <c r="X280" s="3">
        <v>0</v>
      </c>
      <c r="Y280" s="3">
        <v>0</v>
      </c>
      <c r="Z280" s="3">
        <v>0</v>
      </c>
      <c r="AA280" s="3">
        <v>0</v>
      </c>
      <c r="AB280" s="3">
        <v>0</v>
      </c>
      <c r="AC280" s="3">
        <v>0</v>
      </c>
      <c r="AD280" s="3">
        <v>0</v>
      </c>
      <c r="AE280" s="3">
        <v>0</v>
      </c>
      <c r="AF280" s="3">
        <v>0</v>
      </c>
      <c r="AG280" s="3">
        <v>0</v>
      </c>
      <c r="AH280" s="3">
        <v>0</v>
      </c>
      <c r="AI280" s="3">
        <v>0</v>
      </c>
      <c r="AJ280" s="3">
        <v>0</v>
      </c>
      <c r="AK280" s="3">
        <v>0</v>
      </c>
      <c r="AL280" s="48">
        <v>0</v>
      </c>
      <c r="AM280" s="3">
        <v>0</v>
      </c>
      <c r="AN280" s="3">
        <v>0</v>
      </c>
      <c r="AO280" s="3">
        <v>0</v>
      </c>
      <c r="AP280" s="3">
        <v>0</v>
      </c>
      <c r="AQ280" s="3">
        <v>0</v>
      </c>
      <c r="AR280" s="3">
        <v>0</v>
      </c>
      <c r="AS280" s="3">
        <v>0</v>
      </c>
      <c r="AT280" s="3">
        <v>0</v>
      </c>
      <c r="AU280" s="3">
        <v>0</v>
      </c>
      <c r="AV280" s="3">
        <v>0</v>
      </c>
      <c r="AW280" s="3">
        <v>0</v>
      </c>
      <c r="AX280" s="3">
        <v>0</v>
      </c>
      <c r="AY280" s="3">
        <v>0</v>
      </c>
      <c r="AZ280" s="3">
        <v>0</v>
      </c>
      <c r="BA280" s="3">
        <v>0</v>
      </c>
      <c r="BB280" s="3">
        <v>0</v>
      </c>
      <c r="BC280" s="3">
        <v>0</v>
      </c>
      <c r="BD280" s="3">
        <v>0</v>
      </c>
      <c r="BE280" s="3">
        <v>0</v>
      </c>
      <c r="BF280" s="3">
        <v>0</v>
      </c>
      <c r="BG280" s="3">
        <v>0</v>
      </c>
      <c r="BH280" s="3">
        <v>0</v>
      </c>
      <c r="BI280" s="3">
        <v>0</v>
      </c>
      <c r="BJ280" s="3">
        <v>0</v>
      </c>
      <c r="BK280" s="3">
        <v>0</v>
      </c>
      <c r="BL280" s="3">
        <v>0</v>
      </c>
      <c r="BM280" s="3">
        <v>0</v>
      </c>
      <c r="BN280" s="3">
        <v>0</v>
      </c>
      <c r="BO280" s="3">
        <v>0</v>
      </c>
      <c r="BP280" s="3">
        <v>0</v>
      </c>
      <c r="BQ280" s="3">
        <v>0</v>
      </c>
      <c r="BR280" s="3">
        <v>0</v>
      </c>
      <c r="BS280" s="3">
        <v>0</v>
      </c>
      <c r="BT280" s="3">
        <v>0</v>
      </c>
      <c r="BU280" s="3">
        <v>0</v>
      </c>
      <c r="BV280" s="3">
        <v>0</v>
      </c>
      <c r="BW280" s="10">
        <v>0</v>
      </c>
    </row>
    <row r="281" spans="6:75" x14ac:dyDescent="0.25">
      <c r="F281" s="52">
        <f>2*F280-F279</f>
        <v>-1000</v>
      </c>
      <c r="G281" s="12">
        <f>INDEX($L281:$BW281,G$276)</f>
        <v>1.0104651162790699</v>
      </c>
      <c r="J281" s="3">
        <f t="shared" si="21"/>
        <v>1.0110326566637247</v>
      </c>
      <c r="K281" s="81"/>
      <c r="L281" s="12">
        <v>1</v>
      </c>
      <c r="M281" s="3">
        <v>1.0104651162790699</v>
      </c>
      <c r="N281" s="3">
        <v>1.0104651162790699</v>
      </c>
      <c r="O281" s="3">
        <v>1.0098442550690567</v>
      </c>
      <c r="P281" s="3">
        <v>1.0098442550690567</v>
      </c>
      <c r="Q281" s="3">
        <v>0</v>
      </c>
      <c r="R281" s="3">
        <v>0</v>
      </c>
      <c r="S281" s="3">
        <v>0</v>
      </c>
      <c r="T281" s="3">
        <v>0</v>
      </c>
      <c r="U281" s="3">
        <v>0</v>
      </c>
      <c r="V281" s="3">
        <v>0</v>
      </c>
      <c r="W281" s="3">
        <v>0</v>
      </c>
      <c r="X281" s="3">
        <v>0</v>
      </c>
      <c r="Y281" s="3">
        <v>0</v>
      </c>
      <c r="Z281" s="3">
        <v>0</v>
      </c>
      <c r="AA281" s="3">
        <v>0</v>
      </c>
      <c r="AB281" s="3">
        <v>0</v>
      </c>
      <c r="AC281" s="3">
        <v>0</v>
      </c>
      <c r="AD281" s="3">
        <v>0</v>
      </c>
      <c r="AE281" s="3">
        <v>0</v>
      </c>
      <c r="AF281" s="3">
        <v>0</v>
      </c>
      <c r="AG281" s="3">
        <v>0</v>
      </c>
      <c r="AH281" s="3">
        <v>0</v>
      </c>
      <c r="AI281" s="3">
        <v>0</v>
      </c>
      <c r="AJ281" s="3">
        <v>0</v>
      </c>
      <c r="AK281" s="3">
        <v>0</v>
      </c>
      <c r="AL281" s="48">
        <v>0</v>
      </c>
      <c r="AM281" s="3">
        <v>0</v>
      </c>
      <c r="AN281" s="3">
        <v>0</v>
      </c>
      <c r="AO281" s="3">
        <v>0</v>
      </c>
      <c r="AP281" s="3">
        <v>0</v>
      </c>
      <c r="AQ281" s="3">
        <v>0</v>
      </c>
      <c r="AR281" s="3">
        <v>0</v>
      </c>
      <c r="AS281" s="3">
        <v>0</v>
      </c>
      <c r="AT281" s="3">
        <v>0</v>
      </c>
      <c r="AU281" s="3">
        <v>0</v>
      </c>
      <c r="AV281" s="3">
        <v>0</v>
      </c>
      <c r="AW281" s="3">
        <v>0</v>
      </c>
      <c r="AX281" s="3">
        <v>0</v>
      </c>
      <c r="AY281" s="3">
        <v>0</v>
      </c>
      <c r="AZ281" s="3">
        <v>0</v>
      </c>
      <c r="BA281" s="3">
        <v>0</v>
      </c>
      <c r="BB281" s="3">
        <v>0</v>
      </c>
      <c r="BC281" s="3">
        <v>0</v>
      </c>
      <c r="BD281" s="3">
        <v>0</v>
      </c>
      <c r="BE281" s="3">
        <v>0</v>
      </c>
      <c r="BF281" s="3">
        <v>0</v>
      </c>
      <c r="BG281" s="3">
        <v>0</v>
      </c>
      <c r="BH281" s="3">
        <v>0</v>
      </c>
      <c r="BI281" s="3">
        <v>0</v>
      </c>
      <c r="BJ281" s="3">
        <v>0</v>
      </c>
      <c r="BK281" s="3">
        <v>0</v>
      </c>
      <c r="BL281" s="3">
        <v>0</v>
      </c>
      <c r="BM281" s="3">
        <v>0</v>
      </c>
      <c r="BN281" s="3">
        <v>0</v>
      </c>
      <c r="BO281" s="3">
        <v>0</v>
      </c>
      <c r="BP281" s="3">
        <v>0</v>
      </c>
      <c r="BQ281" s="3">
        <v>0</v>
      </c>
      <c r="BR281" s="3">
        <v>0</v>
      </c>
      <c r="BS281" s="3">
        <v>0</v>
      </c>
      <c r="BT281" s="3">
        <v>0</v>
      </c>
      <c r="BU281" s="3">
        <v>0</v>
      </c>
      <c r="BV281" s="3">
        <v>0</v>
      </c>
      <c r="BW281" s="10">
        <v>0</v>
      </c>
    </row>
    <row r="282" spans="6:75" x14ac:dyDescent="0.25">
      <c r="F282" s="52">
        <f t="shared" ref="F282:F345" si="22">2*F281-F280</f>
        <v>-900</v>
      </c>
      <c r="G282" s="12">
        <f>INDEX($L282:$BW282,G$276)</f>
        <v>1.0093023255813953</v>
      </c>
      <c r="J282" s="3">
        <f t="shared" si="21"/>
        <v>1.0097087378640777</v>
      </c>
      <c r="K282" s="81"/>
      <c r="L282" s="12">
        <v>1</v>
      </c>
      <c r="M282" s="3">
        <v>1.0093023255813953</v>
      </c>
      <c r="N282" s="3">
        <v>1.0093023255813953</v>
      </c>
      <c r="O282" s="3">
        <v>1.0085218924478401</v>
      </c>
      <c r="P282" s="3">
        <v>1.0085218924478401</v>
      </c>
      <c r="Q282" s="3">
        <v>0</v>
      </c>
      <c r="R282" s="3">
        <v>0</v>
      </c>
      <c r="S282" s="3">
        <v>0</v>
      </c>
      <c r="T282" s="3">
        <v>0</v>
      </c>
      <c r="U282" s="3">
        <v>0</v>
      </c>
      <c r="V282" s="3">
        <v>0</v>
      </c>
      <c r="W282" s="3">
        <v>0</v>
      </c>
      <c r="X282" s="3">
        <v>0</v>
      </c>
      <c r="Y282" s="3">
        <v>0</v>
      </c>
      <c r="Z282" s="3">
        <v>0</v>
      </c>
      <c r="AA282" s="3">
        <v>0</v>
      </c>
      <c r="AB282" s="3">
        <v>0</v>
      </c>
      <c r="AC282" s="3">
        <v>0</v>
      </c>
      <c r="AD282" s="3">
        <v>0</v>
      </c>
      <c r="AE282" s="3">
        <v>0</v>
      </c>
      <c r="AF282" s="3">
        <v>0</v>
      </c>
      <c r="AG282" s="3">
        <v>0</v>
      </c>
      <c r="AH282" s="3">
        <v>0</v>
      </c>
      <c r="AI282" s="3">
        <v>0</v>
      </c>
      <c r="AJ282" s="3">
        <v>0</v>
      </c>
      <c r="AK282" s="3">
        <v>0</v>
      </c>
      <c r="AL282" s="48">
        <v>0</v>
      </c>
      <c r="AM282" s="3">
        <v>0</v>
      </c>
      <c r="AN282" s="3">
        <v>0</v>
      </c>
      <c r="AO282" s="3">
        <v>0</v>
      </c>
      <c r="AP282" s="3">
        <v>0</v>
      </c>
      <c r="AQ282" s="3">
        <v>0</v>
      </c>
      <c r="AR282" s="3">
        <v>0</v>
      </c>
      <c r="AS282" s="3">
        <v>0</v>
      </c>
      <c r="AT282" s="3">
        <v>0</v>
      </c>
      <c r="AU282" s="3">
        <v>0</v>
      </c>
      <c r="AV282" s="3">
        <v>0</v>
      </c>
      <c r="AW282" s="3">
        <v>0</v>
      </c>
      <c r="AX282" s="3">
        <v>0</v>
      </c>
      <c r="AY282" s="3">
        <v>0</v>
      </c>
      <c r="AZ282" s="3">
        <v>0</v>
      </c>
      <c r="BA282" s="3">
        <v>0</v>
      </c>
      <c r="BB282" s="3">
        <v>0</v>
      </c>
      <c r="BC282" s="3">
        <v>0</v>
      </c>
      <c r="BD282" s="3">
        <v>0</v>
      </c>
      <c r="BE282" s="3">
        <v>0</v>
      </c>
      <c r="BF282" s="3">
        <v>0</v>
      </c>
      <c r="BG282" s="3">
        <v>0</v>
      </c>
      <c r="BH282" s="3">
        <v>0</v>
      </c>
      <c r="BI282" s="3">
        <v>0</v>
      </c>
      <c r="BJ282" s="3">
        <v>0</v>
      </c>
      <c r="BK282" s="3">
        <v>0</v>
      </c>
      <c r="BL282" s="3">
        <v>0</v>
      </c>
      <c r="BM282" s="3">
        <v>0</v>
      </c>
      <c r="BN282" s="3">
        <v>0</v>
      </c>
      <c r="BO282" s="3">
        <v>0</v>
      </c>
      <c r="BP282" s="3">
        <v>0</v>
      </c>
      <c r="BQ282" s="3">
        <v>0</v>
      </c>
      <c r="BR282" s="3">
        <v>0</v>
      </c>
      <c r="BS282" s="3">
        <v>0</v>
      </c>
      <c r="BT282" s="3">
        <v>0</v>
      </c>
      <c r="BU282" s="3">
        <v>0</v>
      </c>
      <c r="BV282" s="3">
        <v>0</v>
      </c>
      <c r="BW282" s="10">
        <v>0</v>
      </c>
    </row>
    <row r="283" spans="6:75" x14ac:dyDescent="0.25">
      <c r="F283" s="52">
        <f t="shared" si="22"/>
        <v>-800</v>
      </c>
      <c r="G283" s="12">
        <f t="shared" ref="G283:G346" si="23">INDEX($L283:$BW283,G$276)</f>
        <v>1.0081395348837208</v>
      </c>
      <c r="J283" s="3">
        <f t="shared" si="21"/>
        <v>1.0085319211532804</v>
      </c>
      <c r="K283" s="81"/>
      <c r="L283" s="12">
        <v>1</v>
      </c>
      <c r="M283" s="3">
        <v>1.0081395348837208</v>
      </c>
      <c r="N283" s="3">
        <v>1.0081395348837208</v>
      </c>
      <c r="O283" s="3">
        <v>1.0073464590067587</v>
      </c>
      <c r="P283" s="3">
        <v>1.0073464590067587</v>
      </c>
      <c r="Q283" s="3">
        <v>0</v>
      </c>
      <c r="R283" s="3">
        <v>0</v>
      </c>
      <c r="S283" s="3">
        <v>0</v>
      </c>
      <c r="T283" s="3">
        <v>0</v>
      </c>
      <c r="U283" s="3">
        <v>0</v>
      </c>
      <c r="V283" s="3">
        <v>0</v>
      </c>
      <c r="W283" s="3">
        <v>0</v>
      </c>
      <c r="X283" s="3">
        <v>0</v>
      </c>
      <c r="Y283" s="3">
        <v>0</v>
      </c>
      <c r="Z283" s="3">
        <v>0</v>
      </c>
      <c r="AA283" s="3">
        <v>0</v>
      </c>
      <c r="AB283" s="3">
        <v>0</v>
      </c>
      <c r="AC283" s="3">
        <v>0</v>
      </c>
      <c r="AD283" s="3">
        <v>0</v>
      </c>
      <c r="AE283" s="3">
        <v>0</v>
      </c>
      <c r="AF283" s="3">
        <v>0</v>
      </c>
      <c r="AG283" s="3">
        <v>0</v>
      </c>
      <c r="AH283" s="3">
        <v>0</v>
      </c>
      <c r="AI283" s="3">
        <v>0</v>
      </c>
      <c r="AJ283" s="3">
        <v>0</v>
      </c>
      <c r="AK283" s="3">
        <v>0</v>
      </c>
      <c r="AL283" s="48">
        <v>0</v>
      </c>
      <c r="AM283" s="3">
        <v>0</v>
      </c>
      <c r="AN283" s="3">
        <v>0</v>
      </c>
      <c r="AO283" s="3">
        <v>0</v>
      </c>
      <c r="AP283" s="3">
        <v>0</v>
      </c>
      <c r="AQ283" s="3">
        <v>0</v>
      </c>
      <c r="AR283" s="3">
        <v>0</v>
      </c>
      <c r="AS283" s="3">
        <v>0</v>
      </c>
      <c r="AT283" s="3">
        <v>0</v>
      </c>
      <c r="AU283" s="3">
        <v>0</v>
      </c>
      <c r="AV283" s="3">
        <v>0</v>
      </c>
      <c r="AW283" s="3">
        <v>0</v>
      </c>
      <c r="AX283" s="3">
        <v>0</v>
      </c>
      <c r="AY283" s="3">
        <v>0</v>
      </c>
      <c r="AZ283" s="3">
        <v>0</v>
      </c>
      <c r="BA283" s="3">
        <v>0</v>
      </c>
      <c r="BB283" s="3">
        <v>0</v>
      </c>
      <c r="BC283" s="3">
        <v>0</v>
      </c>
      <c r="BD283" s="3">
        <v>0</v>
      </c>
      <c r="BE283" s="3">
        <v>0</v>
      </c>
      <c r="BF283" s="3">
        <v>0</v>
      </c>
      <c r="BG283" s="3">
        <v>0</v>
      </c>
      <c r="BH283" s="3">
        <v>0</v>
      </c>
      <c r="BI283" s="3">
        <v>0</v>
      </c>
      <c r="BJ283" s="3">
        <v>0</v>
      </c>
      <c r="BK283" s="3">
        <v>0</v>
      </c>
      <c r="BL283" s="3">
        <v>0</v>
      </c>
      <c r="BM283" s="3">
        <v>0</v>
      </c>
      <c r="BN283" s="3">
        <v>0</v>
      </c>
      <c r="BO283" s="3">
        <v>0</v>
      </c>
      <c r="BP283" s="3">
        <v>0</v>
      </c>
      <c r="BQ283" s="3">
        <v>0</v>
      </c>
      <c r="BR283" s="3">
        <v>0</v>
      </c>
      <c r="BS283" s="3">
        <v>0</v>
      </c>
      <c r="BT283" s="3">
        <v>0</v>
      </c>
      <c r="BU283" s="3">
        <v>0</v>
      </c>
      <c r="BV283" s="3">
        <v>0</v>
      </c>
      <c r="BW283" s="10">
        <v>0</v>
      </c>
    </row>
    <row r="284" spans="6:75" x14ac:dyDescent="0.25">
      <c r="F284" s="52">
        <f t="shared" si="22"/>
        <v>-700</v>
      </c>
      <c r="G284" s="12">
        <f t="shared" si="23"/>
        <v>1.0069767441860464</v>
      </c>
      <c r="J284" s="3">
        <f t="shared" si="21"/>
        <v>1.0073551044424831</v>
      </c>
      <c r="K284" s="81"/>
      <c r="L284" s="12">
        <v>1</v>
      </c>
      <c r="M284" s="3">
        <v>1.0069767441860464</v>
      </c>
      <c r="N284" s="3">
        <v>1.0069767441860464</v>
      </c>
      <c r="O284" s="3">
        <v>1.0061710255656773</v>
      </c>
      <c r="P284" s="3">
        <v>1.0061710255656773</v>
      </c>
      <c r="Q284" s="3">
        <v>0</v>
      </c>
      <c r="R284" s="3">
        <v>0</v>
      </c>
      <c r="S284" s="3">
        <v>0</v>
      </c>
      <c r="T284" s="3">
        <v>0</v>
      </c>
      <c r="U284" s="3">
        <v>0</v>
      </c>
      <c r="V284" s="3">
        <v>0</v>
      </c>
      <c r="W284" s="3">
        <v>0</v>
      </c>
      <c r="X284" s="3">
        <v>0</v>
      </c>
      <c r="Y284" s="3">
        <v>0</v>
      </c>
      <c r="Z284" s="3">
        <v>0</v>
      </c>
      <c r="AA284" s="3">
        <v>0</v>
      </c>
      <c r="AB284" s="3">
        <v>0</v>
      </c>
      <c r="AC284" s="3">
        <v>0</v>
      </c>
      <c r="AD284" s="3">
        <v>0</v>
      </c>
      <c r="AE284" s="3">
        <v>0</v>
      </c>
      <c r="AF284" s="3">
        <v>0</v>
      </c>
      <c r="AG284" s="3">
        <v>0</v>
      </c>
      <c r="AH284" s="3">
        <v>0</v>
      </c>
      <c r="AI284" s="3">
        <v>0</v>
      </c>
      <c r="AJ284" s="3">
        <v>0</v>
      </c>
      <c r="AK284" s="3">
        <v>0</v>
      </c>
      <c r="AL284" s="48">
        <v>0</v>
      </c>
      <c r="AM284" s="3">
        <v>0</v>
      </c>
      <c r="AN284" s="3">
        <v>0</v>
      </c>
      <c r="AO284" s="3">
        <v>0</v>
      </c>
      <c r="AP284" s="3">
        <v>0</v>
      </c>
      <c r="AQ284" s="3">
        <v>0</v>
      </c>
      <c r="AR284" s="3">
        <v>0</v>
      </c>
      <c r="AS284" s="3">
        <v>0</v>
      </c>
      <c r="AT284" s="3">
        <v>0</v>
      </c>
      <c r="AU284" s="3">
        <v>0</v>
      </c>
      <c r="AV284" s="3">
        <v>0</v>
      </c>
      <c r="AW284" s="3">
        <v>0</v>
      </c>
      <c r="AX284" s="3">
        <v>0</v>
      </c>
      <c r="AY284" s="3">
        <v>0</v>
      </c>
      <c r="AZ284" s="3">
        <v>0</v>
      </c>
      <c r="BA284" s="3">
        <v>0</v>
      </c>
      <c r="BB284" s="3">
        <v>0</v>
      </c>
      <c r="BC284" s="3">
        <v>0</v>
      </c>
      <c r="BD284" s="3">
        <v>0</v>
      </c>
      <c r="BE284" s="3">
        <v>0</v>
      </c>
      <c r="BF284" s="3">
        <v>0</v>
      </c>
      <c r="BG284" s="3">
        <v>0</v>
      </c>
      <c r="BH284" s="3">
        <v>0</v>
      </c>
      <c r="BI284" s="3">
        <v>0</v>
      </c>
      <c r="BJ284" s="3">
        <v>0</v>
      </c>
      <c r="BK284" s="3">
        <v>0</v>
      </c>
      <c r="BL284" s="3">
        <v>0</v>
      </c>
      <c r="BM284" s="3">
        <v>0</v>
      </c>
      <c r="BN284" s="3">
        <v>0</v>
      </c>
      <c r="BO284" s="3">
        <v>0</v>
      </c>
      <c r="BP284" s="3">
        <v>0</v>
      </c>
      <c r="BQ284" s="3">
        <v>0</v>
      </c>
      <c r="BR284" s="3">
        <v>0</v>
      </c>
      <c r="BS284" s="3">
        <v>0</v>
      </c>
      <c r="BT284" s="3">
        <v>0</v>
      </c>
      <c r="BU284" s="3">
        <v>0</v>
      </c>
      <c r="BV284" s="3">
        <v>0</v>
      </c>
      <c r="BW284" s="10">
        <v>0</v>
      </c>
    </row>
    <row r="285" spans="6:75" x14ac:dyDescent="0.25">
      <c r="F285" s="52">
        <f t="shared" si="22"/>
        <v>-600</v>
      </c>
      <c r="G285" s="12">
        <f t="shared" si="23"/>
        <v>1.0058139534883721</v>
      </c>
      <c r="J285" s="3">
        <f t="shared" si="21"/>
        <v>1.0064724919093853</v>
      </c>
      <c r="K285" s="81"/>
      <c r="L285" s="12">
        <v>1</v>
      </c>
      <c r="M285" s="3">
        <v>1.0058139534883721</v>
      </c>
      <c r="N285" s="3">
        <v>1.0058139534883721</v>
      </c>
      <c r="O285" s="3">
        <v>1.0052894504848664</v>
      </c>
      <c r="P285" s="3">
        <v>1.0052894504848664</v>
      </c>
      <c r="Q285" s="3">
        <v>0</v>
      </c>
      <c r="R285" s="3">
        <v>0</v>
      </c>
      <c r="S285" s="3">
        <v>0</v>
      </c>
      <c r="T285" s="3">
        <v>0</v>
      </c>
      <c r="U285" s="3">
        <v>0</v>
      </c>
      <c r="V285" s="3">
        <v>0</v>
      </c>
      <c r="W285" s="3">
        <v>0</v>
      </c>
      <c r="X285" s="3">
        <v>0</v>
      </c>
      <c r="Y285" s="3">
        <v>0</v>
      </c>
      <c r="Z285" s="3">
        <v>0</v>
      </c>
      <c r="AA285" s="3">
        <v>0</v>
      </c>
      <c r="AB285" s="3">
        <v>0</v>
      </c>
      <c r="AC285" s="3">
        <v>0</v>
      </c>
      <c r="AD285" s="3">
        <v>0</v>
      </c>
      <c r="AE285" s="3">
        <v>0</v>
      </c>
      <c r="AF285" s="3">
        <v>0</v>
      </c>
      <c r="AG285" s="3">
        <v>0</v>
      </c>
      <c r="AH285" s="3">
        <v>0</v>
      </c>
      <c r="AI285" s="3">
        <v>0</v>
      </c>
      <c r="AJ285" s="3">
        <v>0</v>
      </c>
      <c r="AK285" s="3">
        <v>0</v>
      </c>
      <c r="AL285" s="48">
        <v>0</v>
      </c>
      <c r="AM285" s="3">
        <v>0</v>
      </c>
      <c r="AN285" s="3">
        <v>0</v>
      </c>
      <c r="AO285" s="3">
        <v>0</v>
      </c>
      <c r="AP285" s="3">
        <v>0</v>
      </c>
      <c r="AQ285" s="3">
        <v>0</v>
      </c>
      <c r="AR285" s="3">
        <v>0</v>
      </c>
      <c r="AS285" s="3">
        <v>0</v>
      </c>
      <c r="AT285" s="3">
        <v>0</v>
      </c>
      <c r="AU285" s="3">
        <v>0</v>
      </c>
      <c r="AV285" s="3">
        <v>0</v>
      </c>
      <c r="AW285" s="3">
        <v>0</v>
      </c>
      <c r="AX285" s="3">
        <v>0</v>
      </c>
      <c r="AY285" s="3">
        <v>0</v>
      </c>
      <c r="AZ285" s="3">
        <v>0</v>
      </c>
      <c r="BA285" s="3">
        <v>0</v>
      </c>
      <c r="BB285" s="3">
        <v>0</v>
      </c>
      <c r="BC285" s="3">
        <v>0</v>
      </c>
      <c r="BD285" s="3">
        <v>0</v>
      </c>
      <c r="BE285" s="3">
        <v>0</v>
      </c>
      <c r="BF285" s="3">
        <v>0</v>
      </c>
      <c r="BG285" s="3">
        <v>0</v>
      </c>
      <c r="BH285" s="3">
        <v>0</v>
      </c>
      <c r="BI285" s="3">
        <v>0</v>
      </c>
      <c r="BJ285" s="3">
        <v>0</v>
      </c>
      <c r="BK285" s="3">
        <v>0</v>
      </c>
      <c r="BL285" s="3">
        <v>0</v>
      </c>
      <c r="BM285" s="3">
        <v>0</v>
      </c>
      <c r="BN285" s="3">
        <v>0</v>
      </c>
      <c r="BO285" s="3">
        <v>0</v>
      </c>
      <c r="BP285" s="3">
        <v>0</v>
      </c>
      <c r="BQ285" s="3">
        <v>0</v>
      </c>
      <c r="BR285" s="3">
        <v>0</v>
      </c>
      <c r="BS285" s="3">
        <v>0</v>
      </c>
      <c r="BT285" s="3">
        <v>0</v>
      </c>
      <c r="BU285" s="3">
        <v>0</v>
      </c>
      <c r="BV285" s="3">
        <v>0</v>
      </c>
      <c r="BW285" s="10">
        <v>0</v>
      </c>
    </row>
    <row r="286" spans="6:75" x14ac:dyDescent="0.25">
      <c r="F286" s="52">
        <f t="shared" si="22"/>
        <v>-500</v>
      </c>
      <c r="G286" s="12">
        <f t="shared" si="23"/>
        <v>1.0046511627906978</v>
      </c>
      <c r="J286" s="3">
        <f t="shared" si="21"/>
        <v>1.0055898793762872</v>
      </c>
      <c r="K286" s="81"/>
      <c r="L286" s="12">
        <v>1</v>
      </c>
      <c r="M286" s="3">
        <v>1.0046511627906978</v>
      </c>
      <c r="N286" s="3">
        <v>1.0046511627906978</v>
      </c>
      <c r="O286" s="3">
        <v>1.0044078754040553</v>
      </c>
      <c r="P286" s="3">
        <v>1.0044078754040553</v>
      </c>
      <c r="Q286" s="3">
        <v>0</v>
      </c>
      <c r="R286" s="3">
        <v>0</v>
      </c>
      <c r="S286" s="3">
        <v>0</v>
      </c>
      <c r="T286" s="3">
        <v>0</v>
      </c>
      <c r="U286" s="3">
        <v>0</v>
      </c>
      <c r="V286" s="3">
        <v>0</v>
      </c>
      <c r="W286" s="3">
        <v>0</v>
      </c>
      <c r="X286" s="3">
        <v>0</v>
      </c>
      <c r="Y286" s="3">
        <v>0</v>
      </c>
      <c r="Z286" s="3">
        <v>0</v>
      </c>
      <c r="AA286" s="3">
        <v>0</v>
      </c>
      <c r="AB286" s="3">
        <v>0</v>
      </c>
      <c r="AC286" s="3">
        <v>0</v>
      </c>
      <c r="AD286" s="3">
        <v>0</v>
      </c>
      <c r="AE286" s="3">
        <v>0</v>
      </c>
      <c r="AF286" s="3">
        <v>0</v>
      </c>
      <c r="AG286" s="3">
        <v>0</v>
      </c>
      <c r="AH286" s="3">
        <v>0</v>
      </c>
      <c r="AI286" s="3">
        <v>0</v>
      </c>
      <c r="AJ286" s="3">
        <v>0</v>
      </c>
      <c r="AK286" s="3">
        <v>0</v>
      </c>
      <c r="AL286" s="48">
        <v>0</v>
      </c>
      <c r="AM286" s="3">
        <v>0</v>
      </c>
      <c r="AN286" s="3">
        <v>0</v>
      </c>
      <c r="AO286" s="3">
        <v>0</v>
      </c>
      <c r="AP286" s="3">
        <v>0</v>
      </c>
      <c r="AQ286" s="3">
        <v>0</v>
      </c>
      <c r="AR286" s="3">
        <v>0</v>
      </c>
      <c r="AS286" s="3">
        <v>0</v>
      </c>
      <c r="AT286" s="3">
        <v>0</v>
      </c>
      <c r="AU286" s="3">
        <v>0</v>
      </c>
      <c r="AV286" s="3">
        <v>0</v>
      </c>
      <c r="AW286" s="3">
        <v>0</v>
      </c>
      <c r="AX286" s="3">
        <v>0</v>
      </c>
      <c r="AY286" s="3">
        <v>0</v>
      </c>
      <c r="AZ286" s="3">
        <v>0</v>
      </c>
      <c r="BA286" s="3">
        <v>0</v>
      </c>
      <c r="BB286" s="3">
        <v>0</v>
      </c>
      <c r="BC286" s="3">
        <v>0</v>
      </c>
      <c r="BD286" s="3">
        <v>0</v>
      </c>
      <c r="BE286" s="3">
        <v>0</v>
      </c>
      <c r="BF286" s="3">
        <v>0</v>
      </c>
      <c r="BG286" s="3">
        <v>0</v>
      </c>
      <c r="BH286" s="3">
        <v>0</v>
      </c>
      <c r="BI286" s="3">
        <v>0</v>
      </c>
      <c r="BJ286" s="3">
        <v>0</v>
      </c>
      <c r="BK286" s="3">
        <v>0</v>
      </c>
      <c r="BL286" s="3">
        <v>0</v>
      </c>
      <c r="BM286" s="3">
        <v>0</v>
      </c>
      <c r="BN286" s="3">
        <v>0</v>
      </c>
      <c r="BO286" s="3">
        <v>0</v>
      </c>
      <c r="BP286" s="3">
        <v>0</v>
      </c>
      <c r="BQ286" s="3">
        <v>0</v>
      </c>
      <c r="BR286" s="3">
        <v>0</v>
      </c>
      <c r="BS286" s="3">
        <v>0</v>
      </c>
      <c r="BT286" s="3">
        <v>0</v>
      </c>
      <c r="BU286" s="3">
        <v>0</v>
      </c>
      <c r="BV286" s="3">
        <v>0</v>
      </c>
      <c r="BW286" s="10">
        <v>0</v>
      </c>
    </row>
    <row r="287" spans="6:75" x14ac:dyDescent="0.25">
      <c r="F287" s="52">
        <f t="shared" si="22"/>
        <v>-400</v>
      </c>
      <c r="G287" s="12">
        <f t="shared" si="23"/>
        <v>1.0034883720930234</v>
      </c>
      <c r="J287" s="3">
        <f t="shared" si="21"/>
        <v>1.0042659605766402</v>
      </c>
      <c r="K287" s="81"/>
      <c r="L287" s="12">
        <v>1</v>
      </c>
      <c r="M287" s="3">
        <v>1.0034883720930234</v>
      </c>
      <c r="N287" s="3">
        <v>1.0034883720930234</v>
      </c>
      <c r="O287" s="3">
        <v>1.0030855127828386</v>
      </c>
      <c r="P287" s="3">
        <v>1.0030855127828386</v>
      </c>
      <c r="Q287" s="3">
        <v>0</v>
      </c>
      <c r="R287" s="3">
        <v>0</v>
      </c>
      <c r="S287" s="3">
        <v>0</v>
      </c>
      <c r="T287" s="3">
        <v>0</v>
      </c>
      <c r="U287" s="3">
        <v>0</v>
      </c>
      <c r="V287" s="3">
        <v>0</v>
      </c>
      <c r="W287" s="3">
        <v>0</v>
      </c>
      <c r="X287" s="3">
        <v>0</v>
      </c>
      <c r="Y287" s="3">
        <v>0</v>
      </c>
      <c r="Z287" s="3">
        <v>0</v>
      </c>
      <c r="AA287" s="3">
        <v>0</v>
      </c>
      <c r="AB287" s="3">
        <v>0</v>
      </c>
      <c r="AC287" s="3">
        <v>0</v>
      </c>
      <c r="AD287" s="3">
        <v>0</v>
      </c>
      <c r="AE287" s="3">
        <v>0</v>
      </c>
      <c r="AF287" s="3">
        <v>0</v>
      </c>
      <c r="AG287" s="3">
        <v>0</v>
      </c>
      <c r="AH287" s="3">
        <v>0</v>
      </c>
      <c r="AI287" s="3">
        <v>0</v>
      </c>
      <c r="AJ287" s="3">
        <v>0</v>
      </c>
      <c r="AK287" s="3">
        <v>0</v>
      </c>
      <c r="AL287" s="48">
        <v>0</v>
      </c>
      <c r="AM287" s="3">
        <v>0</v>
      </c>
      <c r="AN287" s="3">
        <v>0</v>
      </c>
      <c r="AO287" s="3">
        <v>0</v>
      </c>
      <c r="AP287" s="3">
        <v>0</v>
      </c>
      <c r="AQ287" s="3">
        <v>0</v>
      </c>
      <c r="AR287" s="3">
        <v>0</v>
      </c>
      <c r="AS287" s="3">
        <v>0</v>
      </c>
      <c r="AT287" s="3">
        <v>0</v>
      </c>
      <c r="AU287" s="3">
        <v>0</v>
      </c>
      <c r="AV287" s="3">
        <v>0</v>
      </c>
      <c r="AW287" s="3">
        <v>0</v>
      </c>
      <c r="AX287" s="3">
        <v>0</v>
      </c>
      <c r="AY287" s="3">
        <v>0</v>
      </c>
      <c r="AZ287" s="3">
        <v>0</v>
      </c>
      <c r="BA287" s="3">
        <v>0</v>
      </c>
      <c r="BB287" s="3">
        <v>0</v>
      </c>
      <c r="BC287" s="3">
        <v>0</v>
      </c>
      <c r="BD287" s="3">
        <v>0</v>
      </c>
      <c r="BE287" s="3">
        <v>0</v>
      </c>
      <c r="BF287" s="3">
        <v>0</v>
      </c>
      <c r="BG287" s="3">
        <v>0</v>
      </c>
      <c r="BH287" s="3">
        <v>0</v>
      </c>
      <c r="BI287" s="3">
        <v>0</v>
      </c>
      <c r="BJ287" s="3">
        <v>0</v>
      </c>
      <c r="BK287" s="3">
        <v>0</v>
      </c>
      <c r="BL287" s="3">
        <v>0</v>
      </c>
      <c r="BM287" s="3">
        <v>0</v>
      </c>
      <c r="BN287" s="3">
        <v>0</v>
      </c>
      <c r="BO287" s="3">
        <v>0</v>
      </c>
      <c r="BP287" s="3">
        <v>0</v>
      </c>
      <c r="BQ287" s="3">
        <v>0</v>
      </c>
      <c r="BR287" s="3">
        <v>0</v>
      </c>
      <c r="BS287" s="3">
        <v>0</v>
      </c>
      <c r="BT287" s="3">
        <v>0</v>
      </c>
      <c r="BU287" s="3">
        <v>0</v>
      </c>
      <c r="BV287" s="3">
        <v>0</v>
      </c>
      <c r="BW287" s="10">
        <v>0</v>
      </c>
    </row>
    <row r="288" spans="6:75" x14ac:dyDescent="0.25">
      <c r="F288" s="52">
        <f t="shared" si="22"/>
        <v>-300</v>
      </c>
      <c r="G288" s="12">
        <f t="shared" si="23"/>
        <v>1.0023255813953489</v>
      </c>
      <c r="J288" s="3">
        <f t="shared" si="21"/>
        <v>1.0029420417769932</v>
      </c>
      <c r="K288" s="81"/>
      <c r="L288" s="12">
        <v>1</v>
      </c>
      <c r="M288" s="3">
        <v>1.0023255813953489</v>
      </c>
      <c r="N288" s="3">
        <v>1.0023255813953489</v>
      </c>
      <c r="O288" s="3">
        <v>1.001763150161622</v>
      </c>
      <c r="P288" s="3">
        <v>1.001763150161622</v>
      </c>
      <c r="Q288" s="3">
        <v>0</v>
      </c>
      <c r="R288" s="3">
        <v>0</v>
      </c>
      <c r="S288" s="3">
        <v>0</v>
      </c>
      <c r="T288" s="3">
        <v>0</v>
      </c>
      <c r="U288" s="3">
        <v>0</v>
      </c>
      <c r="V288" s="3">
        <v>0</v>
      </c>
      <c r="W288" s="3">
        <v>0</v>
      </c>
      <c r="X288" s="3">
        <v>0</v>
      </c>
      <c r="Y288" s="3">
        <v>0</v>
      </c>
      <c r="Z288" s="3">
        <v>0</v>
      </c>
      <c r="AA288" s="3">
        <v>0</v>
      </c>
      <c r="AB288" s="3">
        <v>0</v>
      </c>
      <c r="AC288" s="3">
        <v>0</v>
      </c>
      <c r="AD288" s="3">
        <v>0</v>
      </c>
      <c r="AE288" s="3">
        <v>0</v>
      </c>
      <c r="AF288" s="3">
        <v>0</v>
      </c>
      <c r="AG288" s="3">
        <v>0</v>
      </c>
      <c r="AH288" s="3">
        <v>0</v>
      </c>
      <c r="AI288" s="3">
        <v>0</v>
      </c>
      <c r="AJ288" s="3">
        <v>0</v>
      </c>
      <c r="AK288" s="3">
        <v>0</v>
      </c>
      <c r="AL288" s="48">
        <v>0</v>
      </c>
      <c r="AM288" s="3">
        <v>0</v>
      </c>
      <c r="AN288" s="3">
        <v>0</v>
      </c>
      <c r="AO288" s="3">
        <v>0</v>
      </c>
      <c r="AP288" s="3">
        <v>0</v>
      </c>
      <c r="AQ288" s="3">
        <v>0</v>
      </c>
      <c r="AR288" s="3">
        <v>0</v>
      </c>
      <c r="AS288" s="3">
        <v>0</v>
      </c>
      <c r="AT288" s="3">
        <v>0</v>
      </c>
      <c r="AU288" s="3">
        <v>0</v>
      </c>
      <c r="AV288" s="3">
        <v>0</v>
      </c>
      <c r="AW288" s="3">
        <v>0</v>
      </c>
      <c r="AX288" s="3">
        <v>0</v>
      </c>
      <c r="AY288" s="3">
        <v>0</v>
      </c>
      <c r="AZ288" s="3">
        <v>0</v>
      </c>
      <c r="BA288" s="3">
        <v>0</v>
      </c>
      <c r="BB288" s="3">
        <v>0</v>
      </c>
      <c r="BC288" s="3">
        <v>0</v>
      </c>
      <c r="BD288" s="3">
        <v>0</v>
      </c>
      <c r="BE288" s="3">
        <v>0</v>
      </c>
      <c r="BF288" s="3">
        <v>0</v>
      </c>
      <c r="BG288" s="3">
        <v>0</v>
      </c>
      <c r="BH288" s="3">
        <v>0</v>
      </c>
      <c r="BI288" s="3">
        <v>0</v>
      </c>
      <c r="BJ288" s="3">
        <v>0</v>
      </c>
      <c r="BK288" s="3">
        <v>0</v>
      </c>
      <c r="BL288" s="3">
        <v>0</v>
      </c>
      <c r="BM288" s="3">
        <v>0</v>
      </c>
      <c r="BN288" s="3">
        <v>0</v>
      </c>
      <c r="BO288" s="3">
        <v>0</v>
      </c>
      <c r="BP288" s="3">
        <v>0</v>
      </c>
      <c r="BQ288" s="3">
        <v>0</v>
      </c>
      <c r="BR288" s="3">
        <v>0</v>
      </c>
      <c r="BS288" s="3">
        <v>0</v>
      </c>
      <c r="BT288" s="3">
        <v>0</v>
      </c>
      <c r="BU288" s="3">
        <v>0</v>
      </c>
      <c r="BV288" s="3">
        <v>0</v>
      </c>
      <c r="BW288" s="10">
        <v>0</v>
      </c>
    </row>
    <row r="289" spans="6:75" x14ac:dyDescent="0.25">
      <c r="F289" s="52">
        <f t="shared" si="22"/>
        <v>-200</v>
      </c>
      <c r="G289" s="12">
        <f t="shared" si="23"/>
        <v>1.0011627906976743</v>
      </c>
      <c r="J289" s="3">
        <f t="shared" si="21"/>
        <v>1.0020594292438953</v>
      </c>
      <c r="K289" s="81"/>
      <c r="L289" s="12">
        <v>1</v>
      </c>
      <c r="M289" s="3">
        <v>1.0011627906976743</v>
      </c>
      <c r="N289" s="3">
        <v>1.0011627906976743</v>
      </c>
      <c r="O289" s="3">
        <v>1.0008815750808111</v>
      </c>
      <c r="P289" s="3">
        <v>1.0008815750808111</v>
      </c>
      <c r="Q289" s="3">
        <v>0</v>
      </c>
      <c r="R289" s="3">
        <v>0</v>
      </c>
      <c r="S289" s="3">
        <v>0</v>
      </c>
      <c r="T289" s="3">
        <v>0</v>
      </c>
      <c r="U289" s="3">
        <v>0</v>
      </c>
      <c r="V289" s="3">
        <v>0</v>
      </c>
      <c r="W289" s="3">
        <v>0</v>
      </c>
      <c r="X289" s="3">
        <v>0</v>
      </c>
      <c r="Y289" s="3">
        <v>0</v>
      </c>
      <c r="Z289" s="3">
        <v>0</v>
      </c>
      <c r="AA289" s="3">
        <v>0</v>
      </c>
      <c r="AB289" s="3">
        <v>0</v>
      </c>
      <c r="AC289" s="3">
        <v>0</v>
      </c>
      <c r="AD289" s="3">
        <v>0</v>
      </c>
      <c r="AE289" s="3">
        <v>0</v>
      </c>
      <c r="AF289" s="3">
        <v>0</v>
      </c>
      <c r="AG289" s="3">
        <v>0</v>
      </c>
      <c r="AH289" s="3">
        <v>0</v>
      </c>
      <c r="AI289" s="3">
        <v>0</v>
      </c>
      <c r="AJ289" s="3">
        <v>0</v>
      </c>
      <c r="AK289" s="3">
        <v>0</v>
      </c>
      <c r="AL289" s="48">
        <v>0</v>
      </c>
      <c r="AM289" s="3">
        <v>0</v>
      </c>
      <c r="AN289" s="3">
        <v>0</v>
      </c>
      <c r="AO289" s="3">
        <v>0</v>
      </c>
      <c r="AP289" s="3">
        <v>0</v>
      </c>
      <c r="AQ289" s="3">
        <v>0</v>
      </c>
      <c r="AR289" s="3">
        <v>0</v>
      </c>
      <c r="AS289" s="3">
        <v>0</v>
      </c>
      <c r="AT289" s="3">
        <v>0</v>
      </c>
      <c r="AU289" s="3">
        <v>0</v>
      </c>
      <c r="AV289" s="3">
        <v>0</v>
      </c>
      <c r="AW289" s="3">
        <v>0</v>
      </c>
      <c r="AX289" s="3">
        <v>0</v>
      </c>
      <c r="AY289" s="3">
        <v>0</v>
      </c>
      <c r="AZ289" s="3">
        <v>0</v>
      </c>
      <c r="BA289" s="3">
        <v>0</v>
      </c>
      <c r="BB289" s="3">
        <v>0</v>
      </c>
      <c r="BC289" s="3">
        <v>0</v>
      </c>
      <c r="BD289" s="3">
        <v>0</v>
      </c>
      <c r="BE289" s="3">
        <v>0</v>
      </c>
      <c r="BF289" s="3">
        <v>0</v>
      </c>
      <c r="BG289" s="3">
        <v>0</v>
      </c>
      <c r="BH289" s="3">
        <v>0</v>
      </c>
      <c r="BI289" s="3">
        <v>0</v>
      </c>
      <c r="BJ289" s="3">
        <v>0</v>
      </c>
      <c r="BK289" s="3">
        <v>0</v>
      </c>
      <c r="BL289" s="3">
        <v>0</v>
      </c>
      <c r="BM289" s="3">
        <v>0</v>
      </c>
      <c r="BN289" s="3">
        <v>0</v>
      </c>
      <c r="BO289" s="3">
        <v>0</v>
      </c>
      <c r="BP289" s="3">
        <v>0</v>
      </c>
      <c r="BQ289" s="3">
        <v>0</v>
      </c>
      <c r="BR289" s="3">
        <v>0</v>
      </c>
      <c r="BS289" s="3">
        <v>0</v>
      </c>
      <c r="BT289" s="3">
        <v>0</v>
      </c>
      <c r="BU289" s="3">
        <v>0</v>
      </c>
      <c r="BV289" s="3">
        <v>0</v>
      </c>
      <c r="BW289" s="10">
        <v>0</v>
      </c>
    </row>
    <row r="290" spans="6:75" x14ac:dyDescent="0.25">
      <c r="F290" s="52">
        <f t="shared" si="22"/>
        <v>-100</v>
      </c>
      <c r="G290" s="12">
        <f t="shared" si="23"/>
        <v>1</v>
      </c>
      <c r="J290" s="3">
        <f t="shared" si="21"/>
        <v>1.0011768167107973</v>
      </c>
      <c r="K290" s="81"/>
      <c r="L290" s="12">
        <v>1</v>
      </c>
      <c r="M290" s="3">
        <v>1</v>
      </c>
      <c r="N290" s="3">
        <v>1</v>
      </c>
      <c r="O290" s="3">
        <v>1</v>
      </c>
      <c r="P290" s="3">
        <v>1</v>
      </c>
      <c r="Q290" s="3">
        <v>0</v>
      </c>
      <c r="R290" s="3">
        <v>0</v>
      </c>
      <c r="S290" s="3">
        <v>0</v>
      </c>
      <c r="T290" s="3">
        <v>0</v>
      </c>
      <c r="U290" s="3">
        <v>0</v>
      </c>
      <c r="V290" s="3">
        <v>0</v>
      </c>
      <c r="W290" s="3">
        <v>0</v>
      </c>
      <c r="X290" s="3">
        <v>0</v>
      </c>
      <c r="Y290" s="3">
        <v>0</v>
      </c>
      <c r="Z290" s="3">
        <v>0</v>
      </c>
      <c r="AA290" s="3">
        <v>0</v>
      </c>
      <c r="AB290" s="3">
        <v>0</v>
      </c>
      <c r="AC290" s="3">
        <v>0</v>
      </c>
      <c r="AD290" s="3">
        <v>0</v>
      </c>
      <c r="AE290" s="3">
        <v>0</v>
      </c>
      <c r="AF290" s="3">
        <v>0</v>
      </c>
      <c r="AG290" s="3">
        <v>0</v>
      </c>
      <c r="AH290" s="3">
        <v>0</v>
      </c>
      <c r="AI290" s="3">
        <v>0</v>
      </c>
      <c r="AJ290" s="3">
        <v>0</v>
      </c>
      <c r="AK290" s="3">
        <v>0</v>
      </c>
      <c r="AL290" s="48">
        <v>0</v>
      </c>
      <c r="AM290" s="3">
        <v>0</v>
      </c>
      <c r="AN290" s="3">
        <v>0</v>
      </c>
      <c r="AO290" s="3">
        <v>0</v>
      </c>
      <c r="AP290" s="3">
        <v>0</v>
      </c>
      <c r="AQ290" s="3">
        <v>0</v>
      </c>
      <c r="AR290" s="3">
        <v>0</v>
      </c>
      <c r="AS290" s="3">
        <v>0</v>
      </c>
      <c r="AT290" s="3">
        <v>0</v>
      </c>
      <c r="AU290" s="3">
        <v>0</v>
      </c>
      <c r="AV290" s="3">
        <v>0</v>
      </c>
      <c r="AW290" s="3">
        <v>0</v>
      </c>
      <c r="AX290" s="3">
        <v>0</v>
      </c>
      <c r="AY290" s="3">
        <v>0</v>
      </c>
      <c r="AZ290" s="3">
        <v>0</v>
      </c>
      <c r="BA290" s="3">
        <v>0</v>
      </c>
      <c r="BB290" s="3">
        <v>0</v>
      </c>
      <c r="BC290" s="3">
        <v>0</v>
      </c>
      <c r="BD290" s="3">
        <v>0</v>
      </c>
      <c r="BE290" s="3">
        <v>0</v>
      </c>
      <c r="BF290" s="3">
        <v>0</v>
      </c>
      <c r="BG290" s="3">
        <v>0</v>
      </c>
      <c r="BH290" s="3">
        <v>0</v>
      </c>
      <c r="BI290" s="3">
        <v>0</v>
      </c>
      <c r="BJ290" s="3">
        <v>0</v>
      </c>
      <c r="BK290" s="3">
        <v>0</v>
      </c>
      <c r="BL290" s="3">
        <v>0</v>
      </c>
      <c r="BM290" s="3">
        <v>0</v>
      </c>
      <c r="BN290" s="3">
        <v>0</v>
      </c>
      <c r="BO290" s="3">
        <v>0</v>
      </c>
      <c r="BP290" s="3">
        <v>0</v>
      </c>
      <c r="BQ290" s="3">
        <v>0</v>
      </c>
      <c r="BR290" s="3">
        <v>0</v>
      </c>
      <c r="BS290" s="3">
        <v>0</v>
      </c>
      <c r="BT290" s="3">
        <v>0</v>
      </c>
      <c r="BU290" s="3">
        <v>0</v>
      </c>
      <c r="BV290" s="3">
        <v>0</v>
      </c>
      <c r="BW290" s="10">
        <v>0</v>
      </c>
    </row>
    <row r="291" spans="6:75" x14ac:dyDescent="0.25">
      <c r="F291" s="52">
        <f t="shared" si="22"/>
        <v>0</v>
      </c>
      <c r="G291" s="12">
        <f t="shared" si="23"/>
        <v>0.99883720930232556</v>
      </c>
      <c r="J291" s="3">
        <f t="shared" si="21"/>
        <v>1</v>
      </c>
      <c r="K291" s="81"/>
      <c r="L291" s="12">
        <v>1</v>
      </c>
      <c r="M291" s="3">
        <v>0.99883720930232556</v>
      </c>
      <c r="N291" s="3">
        <v>0.99883720930232556</v>
      </c>
      <c r="O291" s="3">
        <v>0.9988245665589186</v>
      </c>
      <c r="P291" s="3">
        <v>0.9988245665589186</v>
      </c>
      <c r="Q291" s="3">
        <v>0</v>
      </c>
      <c r="R291" s="3">
        <v>0</v>
      </c>
      <c r="S291" s="3">
        <v>0</v>
      </c>
      <c r="T291" s="3">
        <v>0</v>
      </c>
      <c r="U291" s="3">
        <v>0</v>
      </c>
      <c r="V291" s="3">
        <v>0</v>
      </c>
      <c r="W291" s="3">
        <v>0</v>
      </c>
      <c r="X291" s="3">
        <v>0</v>
      </c>
      <c r="Y291" s="3">
        <v>0</v>
      </c>
      <c r="Z291" s="3">
        <v>0</v>
      </c>
      <c r="AA291" s="3">
        <v>0</v>
      </c>
      <c r="AB291" s="3">
        <v>0</v>
      </c>
      <c r="AC291" s="3">
        <v>0</v>
      </c>
      <c r="AD291" s="3">
        <v>0</v>
      </c>
      <c r="AE291" s="3">
        <v>0</v>
      </c>
      <c r="AF291" s="3">
        <v>0</v>
      </c>
      <c r="AG291" s="3">
        <v>0</v>
      </c>
      <c r="AH291" s="3">
        <v>0</v>
      </c>
      <c r="AI291" s="3">
        <v>0</v>
      </c>
      <c r="AJ291" s="3">
        <v>0</v>
      </c>
      <c r="AK291" s="3">
        <v>0</v>
      </c>
      <c r="AL291" s="48">
        <v>0</v>
      </c>
      <c r="AM291" s="3">
        <v>0</v>
      </c>
      <c r="AN291" s="3">
        <v>0</v>
      </c>
      <c r="AO291" s="3">
        <v>0</v>
      </c>
      <c r="AP291" s="3">
        <v>0</v>
      </c>
      <c r="AQ291" s="3">
        <v>0</v>
      </c>
      <c r="AR291" s="3">
        <v>0</v>
      </c>
      <c r="AS291" s="3">
        <v>0</v>
      </c>
      <c r="AT291" s="3">
        <v>0</v>
      </c>
      <c r="AU291" s="3">
        <v>0</v>
      </c>
      <c r="AV291" s="3">
        <v>0</v>
      </c>
      <c r="AW291" s="3">
        <v>0</v>
      </c>
      <c r="AX291" s="3">
        <v>0</v>
      </c>
      <c r="AY291" s="3">
        <v>0</v>
      </c>
      <c r="AZ291" s="3">
        <v>0</v>
      </c>
      <c r="BA291" s="3">
        <v>0</v>
      </c>
      <c r="BB291" s="3">
        <v>0</v>
      </c>
      <c r="BC291" s="3">
        <v>0</v>
      </c>
      <c r="BD291" s="3">
        <v>0</v>
      </c>
      <c r="BE291" s="3">
        <v>0</v>
      </c>
      <c r="BF291" s="3">
        <v>0</v>
      </c>
      <c r="BG291" s="3">
        <v>0</v>
      </c>
      <c r="BH291" s="3">
        <v>0</v>
      </c>
      <c r="BI291" s="3">
        <v>0</v>
      </c>
      <c r="BJ291" s="3">
        <v>0</v>
      </c>
      <c r="BK291" s="3">
        <v>0</v>
      </c>
      <c r="BL291" s="3">
        <v>0</v>
      </c>
      <c r="BM291" s="3">
        <v>0</v>
      </c>
      <c r="BN291" s="3">
        <v>0</v>
      </c>
      <c r="BO291" s="3">
        <v>0</v>
      </c>
      <c r="BP291" s="3">
        <v>0</v>
      </c>
      <c r="BQ291" s="3">
        <v>0</v>
      </c>
      <c r="BR291" s="3">
        <v>0</v>
      </c>
      <c r="BS291" s="3">
        <v>0</v>
      </c>
      <c r="BT291" s="3">
        <v>0</v>
      </c>
      <c r="BU291" s="3">
        <v>0</v>
      </c>
      <c r="BV291" s="3">
        <v>0</v>
      </c>
      <c r="BW291" s="10">
        <v>0</v>
      </c>
    </row>
    <row r="292" spans="6:75" x14ac:dyDescent="0.25">
      <c r="F292" s="52">
        <f t="shared" si="22"/>
        <v>100</v>
      </c>
      <c r="G292" s="12">
        <f t="shared" si="23"/>
        <v>0.99767441860465111</v>
      </c>
      <c r="J292" s="3">
        <f t="shared" si="21"/>
        <v>0.99882318328920272</v>
      </c>
      <c r="K292" s="81"/>
      <c r="L292" s="12">
        <v>1</v>
      </c>
      <c r="M292" s="3">
        <v>0.99767441860465111</v>
      </c>
      <c r="N292" s="3">
        <v>0.99767441860465111</v>
      </c>
      <c r="O292" s="3">
        <v>0.99764913311783721</v>
      </c>
      <c r="P292" s="3">
        <v>0.99764913311783721</v>
      </c>
      <c r="Q292" s="3">
        <v>0</v>
      </c>
      <c r="R292" s="3">
        <v>0</v>
      </c>
      <c r="S292" s="3">
        <v>0</v>
      </c>
      <c r="T292" s="3">
        <v>0</v>
      </c>
      <c r="U292" s="3">
        <v>0</v>
      </c>
      <c r="V292" s="3">
        <v>0</v>
      </c>
      <c r="W292" s="3">
        <v>0</v>
      </c>
      <c r="X292" s="3">
        <v>0</v>
      </c>
      <c r="Y292" s="3">
        <v>0</v>
      </c>
      <c r="Z292" s="3">
        <v>0</v>
      </c>
      <c r="AA292" s="3">
        <v>0</v>
      </c>
      <c r="AB292" s="3">
        <v>0</v>
      </c>
      <c r="AC292" s="3">
        <v>0</v>
      </c>
      <c r="AD292" s="3">
        <v>0</v>
      </c>
      <c r="AE292" s="3">
        <v>0</v>
      </c>
      <c r="AF292" s="3">
        <v>0</v>
      </c>
      <c r="AG292" s="3">
        <v>0</v>
      </c>
      <c r="AH292" s="3">
        <v>0</v>
      </c>
      <c r="AI292" s="3">
        <v>0</v>
      </c>
      <c r="AJ292" s="3">
        <v>0</v>
      </c>
      <c r="AK292" s="3">
        <v>0</v>
      </c>
      <c r="AL292" s="48">
        <v>0</v>
      </c>
      <c r="AM292" s="3">
        <v>0</v>
      </c>
      <c r="AN292" s="3">
        <v>0</v>
      </c>
      <c r="AO292" s="3">
        <v>0</v>
      </c>
      <c r="AP292" s="3">
        <v>0</v>
      </c>
      <c r="AQ292" s="3">
        <v>0</v>
      </c>
      <c r="AR292" s="3">
        <v>0</v>
      </c>
      <c r="AS292" s="3">
        <v>0</v>
      </c>
      <c r="AT292" s="3">
        <v>0</v>
      </c>
      <c r="AU292" s="3">
        <v>0</v>
      </c>
      <c r="AV292" s="3">
        <v>0</v>
      </c>
      <c r="AW292" s="3">
        <v>0</v>
      </c>
      <c r="AX292" s="3">
        <v>0</v>
      </c>
      <c r="AY292" s="3">
        <v>0</v>
      </c>
      <c r="AZ292" s="3">
        <v>0</v>
      </c>
      <c r="BA292" s="3">
        <v>0</v>
      </c>
      <c r="BB292" s="3">
        <v>0</v>
      </c>
      <c r="BC292" s="3">
        <v>0</v>
      </c>
      <c r="BD292" s="3">
        <v>0</v>
      </c>
      <c r="BE292" s="3">
        <v>0</v>
      </c>
      <c r="BF292" s="3">
        <v>0</v>
      </c>
      <c r="BG292" s="3">
        <v>0</v>
      </c>
      <c r="BH292" s="3">
        <v>0</v>
      </c>
      <c r="BI292" s="3">
        <v>0</v>
      </c>
      <c r="BJ292" s="3">
        <v>0</v>
      </c>
      <c r="BK292" s="3">
        <v>0</v>
      </c>
      <c r="BL292" s="3">
        <v>0</v>
      </c>
      <c r="BM292" s="3">
        <v>0</v>
      </c>
      <c r="BN292" s="3">
        <v>0</v>
      </c>
      <c r="BO292" s="3">
        <v>0</v>
      </c>
      <c r="BP292" s="3">
        <v>0</v>
      </c>
      <c r="BQ292" s="3">
        <v>0</v>
      </c>
      <c r="BR292" s="3">
        <v>0</v>
      </c>
      <c r="BS292" s="3">
        <v>0</v>
      </c>
      <c r="BT292" s="3">
        <v>0</v>
      </c>
      <c r="BU292" s="3">
        <v>0</v>
      </c>
      <c r="BV292" s="3">
        <v>0</v>
      </c>
      <c r="BW292" s="10">
        <v>0</v>
      </c>
    </row>
    <row r="293" spans="6:75" x14ac:dyDescent="0.25">
      <c r="F293" s="52">
        <f t="shared" si="22"/>
        <v>200</v>
      </c>
      <c r="G293" s="12">
        <f t="shared" si="23"/>
        <v>0.99651162790697678</v>
      </c>
      <c r="J293" s="3">
        <f t="shared" si="21"/>
        <v>0.99770520741394519</v>
      </c>
      <c r="K293" s="81"/>
      <c r="L293" s="12">
        <v>1</v>
      </c>
      <c r="M293" s="3">
        <v>0.99651162790697678</v>
      </c>
      <c r="N293" s="3">
        <v>0.99651162790697678</v>
      </c>
      <c r="O293" s="3">
        <v>0.99653247134880985</v>
      </c>
      <c r="P293" s="3">
        <v>0.99653247134880985</v>
      </c>
      <c r="Q293" s="3">
        <v>0</v>
      </c>
      <c r="R293" s="3">
        <v>0</v>
      </c>
      <c r="S293" s="3">
        <v>0</v>
      </c>
      <c r="T293" s="3">
        <v>0</v>
      </c>
      <c r="U293" s="3">
        <v>0</v>
      </c>
      <c r="V293" s="3">
        <v>0</v>
      </c>
      <c r="W293" s="3">
        <v>0</v>
      </c>
      <c r="X293" s="3">
        <v>0</v>
      </c>
      <c r="Y293" s="3">
        <v>0</v>
      </c>
      <c r="Z293" s="3">
        <v>0</v>
      </c>
      <c r="AA293" s="3">
        <v>0</v>
      </c>
      <c r="AB293" s="3">
        <v>0</v>
      </c>
      <c r="AC293" s="3">
        <v>0</v>
      </c>
      <c r="AD293" s="3">
        <v>0</v>
      </c>
      <c r="AE293" s="3">
        <v>0</v>
      </c>
      <c r="AF293" s="3">
        <v>0</v>
      </c>
      <c r="AG293" s="3">
        <v>0</v>
      </c>
      <c r="AH293" s="3">
        <v>0</v>
      </c>
      <c r="AI293" s="3">
        <v>0</v>
      </c>
      <c r="AJ293" s="3">
        <v>0</v>
      </c>
      <c r="AK293" s="3">
        <v>0</v>
      </c>
      <c r="AL293" s="48">
        <v>0</v>
      </c>
      <c r="AM293" s="3">
        <v>0</v>
      </c>
      <c r="AN293" s="3">
        <v>0</v>
      </c>
      <c r="AO293" s="3">
        <v>0</v>
      </c>
      <c r="AP293" s="3">
        <v>0</v>
      </c>
      <c r="AQ293" s="3">
        <v>0</v>
      </c>
      <c r="AR293" s="3">
        <v>0</v>
      </c>
      <c r="AS293" s="3">
        <v>0</v>
      </c>
      <c r="AT293" s="3">
        <v>0</v>
      </c>
      <c r="AU293" s="3">
        <v>0</v>
      </c>
      <c r="AV293" s="3">
        <v>0</v>
      </c>
      <c r="AW293" s="3">
        <v>0</v>
      </c>
      <c r="AX293" s="3">
        <v>0</v>
      </c>
      <c r="AY293" s="3">
        <v>0</v>
      </c>
      <c r="AZ293" s="3">
        <v>0</v>
      </c>
      <c r="BA293" s="3">
        <v>0</v>
      </c>
      <c r="BB293" s="3">
        <v>0</v>
      </c>
      <c r="BC293" s="3">
        <v>0</v>
      </c>
      <c r="BD293" s="3">
        <v>0</v>
      </c>
      <c r="BE293" s="3">
        <v>0</v>
      </c>
      <c r="BF293" s="3">
        <v>0</v>
      </c>
      <c r="BG293" s="3">
        <v>0</v>
      </c>
      <c r="BH293" s="3">
        <v>0</v>
      </c>
      <c r="BI293" s="3">
        <v>0</v>
      </c>
      <c r="BJ293" s="3">
        <v>0</v>
      </c>
      <c r="BK293" s="3">
        <v>0</v>
      </c>
      <c r="BL293" s="3">
        <v>0</v>
      </c>
      <c r="BM293" s="3">
        <v>0</v>
      </c>
      <c r="BN293" s="3">
        <v>0</v>
      </c>
      <c r="BO293" s="3">
        <v>0</v>
      </c>
      <c r="BP293" s="3">
        <v>0</v>
      </c>
      <c r="BQ293" s="3">
        <v>0</v>
      </c>
      <c r="BR293" s="3">
        <v>0</v>
      </c>
      <c r="BS293" s="3">
        <v>0</v>
      </c>
      <c r="BT293" s="3">
        <v>0</v>
      </c>
      <c r="BU293" s="3">
        <v>0</v>
      </c>
      <c r="BV293" s="3">
        <v>0</v>
      </c>
      <c r="BW293" s="10">
        <v>0</v>
      </c>
    </row>
    <row r="294" spans="6:75" x14ac:dyDescent="0.25">
      <c r="F294" s="52">
        <f t="shared" si="22"/>
        <v>300</v>
      </c>
      <c r="G294" s="12">
        <f t="shared" si="23"/>
        <v>0.99534883720930234</v>
      </c>
      <c r="J294" s="3">
        <f t="shared" si="21"/>
        <v>0.99664607237422775</v>
      </c>
      <c r="K294" s="81"/>
      <c r="L294" s="12">
        <v>1</v>
      </c>
      <c r="M294" s="3">
        <v>0.99534883720930234</v>
      </c>
      <c r="N294" s="3">
        <v>0.99534883720930234</v>
      </c>
      <c r="O294" s="3">
        <v>0.99547458125183663</v>
      </c>
      <c r="P294" s="3">
        <v>0.99547458125183663</v>
      </c>
      <c r="Q294" s="3">
        <v>0</v>
      </c>
      <c r="R294" s="3">
        <v>0</v>
      </c>
      <c r="S294" s="3">
        <v>0</v>
      </c>
      <c r="T294" s="3">
        <v>0</v>
      </c>
      <c r="U294" s="3">
        <v>0</v>
      </c>
      <c r="V294" s="3">
        <v>0</v>
      </c>
      <c r="W294" s="3">
        <v>0</v>
      </c>
      <c r="X294" s="3">
        <v>0</v>
      </c>
      <c r="Y294" s="3">
        <v>0</v>
      </c>
      <c r="Z294" s="3">
        <v>0</v>
      </c>
      <c r="AA294" s="3">
        <v>0</v>
      </c>
      <c r="AB294" s="3">
        <v>0</v>
      </c>
      <c r="AC294" s="3">
        <v>0</v>
      </c>
      <c r="AD294" s="3">
        <v>0</v>
      </c>
      <c r="AE294" s="3">
        <v>0</v>
      </c>
      <c r="AF294" s="3">
        <v>0</v>
      </c>
      <c r="AG294" s="3">
        <v>0</v>
      </c>
      <c r="AH294" s="3">
        <v>0</v>
      </c>
      <c r="AI294" s="3">
        <v>0</v>
      </c>
      <c r="AJ294" s="3">
        <v>0</v>
      </c>
      <c r="AK294" s="3">
        <v>0</v>
      </c>
      <c r="AL294" s="48">
        <v>0</v>
      </c>
      <c r="AM294" s="3">
        <v>0</v>
      </c>
      <c r="AN294" s="3">
        <v>0</v>
      </c>
      <c r="AO294" s="3">
        <v>0</v>
      </c>
      <c r="AP294" s="3">
        <v>0</v>
      </c>
      <c r="AQ294" s="3">
        <v>0</v>
      </c>
      <c r="AR294" s="3">
        <v>0</v>
      </c>
      <c r="AS294" s="3">
        <v>0</v>
      </c>
      <c r="AT294" s="3">
        <v>0</v>
      </c>
      <c r="AU294" s="3">
        <v>0</v>
      </c>
      <c r="AV294" s="3">
        <v>0</v>
      </c>
      <c r="AW294" s="3">
        <v>0</v>
      </c>
      <c r="AX294" s="3">
        <v>0</v>
      </c>
      <c r="AY294" s="3">
        <v>0</v>
      </c>
      <c r="AZ294" s="3">
        <v>0</v>
      </c>
      <c r="BA294" s="3">
        <v>0</v>
      </c>
      <c r="BB294" s="3">
        <v>0</v>
      </c>
      <c r="BC294" s="3">
        <v>0</v>
      </c>
      <c r="BD294" s="3">
        <v>0</v>
      </c>
      <c r="BE294" s="3">
        <v>0</v>
      </c>
      <c r="BF294" s="3">
        <v>0</v>
      </c>
      <c r="BG294" s="3">
        <v>0</v>
      </c>
      <c r="BH294" s="3">
        <v>0</v>
      </c>
      <c r="BI294" s="3">
        <v>0</v>
      </c>
      <c r="BJ294" s="3">
        <v>0</v>
      </c>
      <c r="BK294" s="3">
        <v>0</v>
      </c>
      <c r="BL294" s="3">
        <v>0</v>
      </c>
      <c r="BM294" s="3">
        <v>0</v>
      </c>
      <c r="BN294" s="3">
        <v>0</v>
      </c>
      <c r="BO294" s="3">
        <v>0</v>
      </c>
      <c r="BP294" s="3">
        <v>0</v>
      </c>
      <c r="BQ294" s="3">
        <v>0</v>
      </c>
      <c r="BR294" s="3">
        <v>0</v>
      </c>
      <c r="BS294" s="3">
        <v>0</v>
      </c>
      <c r="BT294" s="3">
        <v>0</v>
      </c>
      <c r="BU294" s="3">
        <v>0</v>
      </c>
      <c r="BV294" s="3">
        <v>0</v>
      </c>
      <c r="BW294" s="10">
        <v>0</v>
      </c>
    </row>
    <row r="295" spans="6:75" x14ac:dyDescent="0.25">
      <c r="F295" s="52">
        <f t="shared" si="22"/>
        <v>400</v>
      </c>
      <c r="G295" s="12">
        <f t="shared" si="23"/>
        <v>0.9941860465116279</v>
      </c>
      <c r="J295" s="3">
        <f t="shared" si="21"/>
        <v>0.99558693733451009</v>
      </c>
      <c r="K295" s="81"/>
      <c r="L295" s="12">
        <v>1</v>
      </c>
      <c r="M295" s="3">
        <v>0.9941860465116279</v>
      </c>
      <c r="N295" s="3">
        <v>0.9941860465116279</v>
      </c>
      <c r="O295" s="3">
        <v>0.99441669115486331</v>
      </c>
      <c r="P295" s="3">
        <v>0.99441669115486331</v>
      </c>
      <c r="Q295" s="3">
        <v>0</v>
      </c>
      <c r="R295" s="3">
        <v>0</v>
      </c>
      <c r="S295" s="3">
        <v>0</v>
      </c>
      <c r="T295" s="3">
        <v>0</v>
      </c>
      <c r="U295" s="3">
        <v>0</v>
      </c>
      <c r="V295" s="3">
        <v>0</v>
      </c>
      <c r="W295" s="3">
        <v>0</v>
      </c>
      <c r="X295" s="3">
        <v>0</v>
      </c>
      <c r="Y295" s="3">
        <v>0</v>
      </c>
      <c r="Z295" s="3">
        <v>0</v>
      </c>
      <c r="AA295" s="3">
        <v>0</v>
      </c>
      <c r="AB295" s="3">
        <v>0</v>
      </c>
      <c r="AC295" s="3">
        <v>0</v>
      </c>
      <c r="AD295" s="3">
        <v>0</v>
      </c>
      <c r="AE295" s="3">
        <v>0</v>
      </c>
      <c r="AF295" s="3">
        <v>0</v>
      </c>
      <c r="AG295" s="3">
        <v>0</v>
      </c>
      <c r="AH295" s="3">
        <v>0</v>
      </c>
      <c r="AI295" s="3">
        <v>0</v>
      </c>
      <c r="AJ295" s="3">
        <v>0</v>
      </c>
      <c r="AK295" s="3">
        <v>0</v>
      </c>
      <c r="AL295" s="48">
        <v>0</v>
      </c>
      <c r="AM295" s="3">
        <v>0</v>
      </c>
      <c r="AN295" s="3">
        <v>0</v>
      </c>
      <c r="AO295" s="3">
        <v>0</v>
      </c>
      <c r="AP295" s="3">
        <v>0</v>
      </c>
      <c r="AQ295" s="3">
        <v>0</v>
      </c>
      <c r="AR295" s="3">
        <v>0</v>
      </c>
      <c r="AS295" s="3">
        <v>0</v>
      </c>
      <c r="AT295" s="3">
        <v>0</v>
      </c>
      <c r="AU295" s="3">
        <v>0</v>
      </c>
      <c r="AV295" s="3">
        <v>0</v>
      </c>
      <c r="AW295" s="3">
        <v>0</v>
      </c>
      <c r="AX295" s="3">
        <v>0</v>
      </c>
      <c r="AY295" s="3">
        <v>0</v>
      </c>
      <c r="AZ295" s="3">
        <v>0</v>
      </c>
      <c r="BA295" s="3">
        <v>0</v>
      </c>
      <c r="BB295" s="3">
        <v>0</v>
      </c>
      <c r="BC295" s="3">
        <v>0</v>
      </c>
      <c r="BD295" s="3">
        <v>0</v>
      </c>
      <c r="BE295" s="3">
        <v>0</v>
      </c>
      <c r="BF295" s="3">
        <v>0</v>
      </c>
      <c r="BG295" s="3">
        <v>0</v>
      </c>
      <c r="BH295" s="3">
        <v>0</v>
      </c>
      <c r="BI295" s="3">
        <v>0</v>
      </c>
      <c r="BJ295" s="3">
        <v>0</v>
      </c>
      <c r="BK295" s="3">
        <v>0</v>
      </c>
      <c r="BL295" s="3">
        <v>0</v>
      </c>
      <c r="BM295" s="3">
        <v>0</v>
      </c>
      <c r="BN295" s="3">
        <v>0</v>
      </c>
      <c r="BO295" s="3">
        <v>0</v>
      </c>
      <c r="BP295" s="3">
        <v>0</v>
      </c>
      <c r="BQ295" s="3">
        <v>0</v>
      </c>
      <c r="BR295" s="3">
        <v>0</v>
      </c>
      <c r="BS295" s="3">
        <v>0</v>
      </c>
      <c r="BT295" s="3">
        <v>0</v>
      </c>
      <c r="BU295" s="3">
        <v>0</v>
      </c>
      <c r="BV295" s="3">
        <v>0</v>
      </c>
      <c r="BW295" s="10">
        <v>0</v>
      </c>
    </row>
    <row r="296" spans="6:75" x14ac:dyDescent="0.25">
      <c r="F296" s="52">
        <f t="shared" si="22"/>
        <v>500</v>
      </c>
      <c r="G296" s="12">
        <f t="shared" si="23"/>
        <v>0.99302325581395345</v>
      </c>
      <c r="J296" s="3">
        <f t="shared" ref="J296:J359" si="24">INDEX($L296:$BW296,J$276) / INDEX($L$291:$BW$291,J$276)</f>
        <v>0.99441012062371281</v>
      </c>
      <c r="K296" s="81"/>
      <c r="L296" s="12">
        <v>1</v>
      </c>
      <c r="M296" s="3">
        <v>0.99302325581395345</v>
      </c>
      <c r="N296" s="3">
        <v>0.99302325581395345</v>
      </c>
      <c r="O296" s="3">
        <v>0.99324125771378191</v>
      </c>
      <c r="P296" s="3">
        <v>0.99324125771378191</v>
      </c>
      <c r="Q296" s="3">
        <v>0</v>
      </c>
      <c r="R296" s="3">
        <v>0</v>
      </c>
      <c r="S296" s="3">
        <v>0</v>
      </c>
      <c r="T296" s="3">
        <v>0</v>
      </c>
      <c r="U296" s="3">
        <v>0</v>
      </c>
      <c r="V296" s="3">
        <v>0</v>
      </c>
      <c r="W296" s="3">
        <v>0</v>
      </c>
      <c r="X296" s="3">
        <v>0</v>
      </c>
      <c r="Y296" s="3">
        <v>0</v>
      </c>
      <c r="Z296" s="3">
        <v>0</v>
      </c>
      <c r="AA296" s="3">
        <v>0</v>
      </c>
      <c r="AB296" s="3">
        <v>0</v>
      </c>
      <c r="AC296" s="3">
        <v>0</v>
      </c>
      <c r="AD296" s="3">
        <v>0</v>
      </c>
      <c r="AE296" s="3">
        <v>0</v>
      </c>
      <c r="AF296" s="3">
        <v>0</v>
      </c>
      <c r="AG296" s="3">
        <v>0</v>
      </c>
      <c r="AH296" s="3">
        <v>0</v>
      </c>
      <c r="AI296" s="3">
        <v>0</v>
      </c>
      <c r="AJ296" s="3">
        <v>0</v>
      </c>
      <c r="AK296" s="3">
        <v>0</v>
      </c>
      <c r="AL296" s="48">
        <v>0</v>
      </c>
      <c r="AM296" s="3">
        <v>0</v>
      </c>
      <c r="AN296" s="3">
        <v>0</v>
      </c>
      <c r="AO296" s="3">
        <v>0</v>
      </c>
      <c r="AP296" s="3">
        <v>0</v>
      </c>
      <c r="AQ296" s="3">
        <v>0</v>
      </c>
      <c r="AR296" s="3">
        <v>0</v>
      </c>
      <c r="AS296" s="3">
        <v>0</v>
      </c>
      <c r="AT296" s="3">
        <v>0</v>
      </c>
      <c r="AU296" s="3">
        <v>0</v>
      </c>
      <c r="AV296" s="3">
        <v>0</v>
      </c>
      <c r="AW296" s="3">
        <v>0</v>
      </c>
      <c r="AX296" s="3">
        <v>0</v>
      </c>
      <c r="AY296" s="3">
        <v>0</v>
      </c>
      <c r="AZ296" s="3">
        <v>0</v>
      </c>
      <c r="BA296" s="3">
        <v>0</v>
      </c>
      <c r="BB296" s="3">
        <v>0</v>
      </c>
      <c r="BC296" s="3">
        <v>0</v>
      </c>
      <c r="BD296" s="3">
        <v>0</v>
      </c>
      <c r="BE296" s="3">
        <v>0</v>
      </c>
      <c r="BF296" s="3">
        <v>0</v>
      </c>
      <c r="BG296" s="3">
        <v>0</v>
      </c>
      <c r="BH296" s="3">
        <v>0</v>
      </c>
      <c r="BI296" s="3">
        <v>0</v>
      </c>
      <c r="BJ296" s="3">
        <v>0</v>
      </c>
      <c r="BK296" s="3">
        <v>0</v>
      </c>
      <c r="BL296" s="3">
        <v>0</v>
      </c>
      <c r="BM296" s="3">
        <v>0</v>
      </c>
      <c r="BN296" s="3">
        <v>0</v>
      </c>
      <c r="BO296" s="3">
        <v>0</v>
      </c>
      <c r="BP296" s="3">
        <v>0</v>
      </c>
      <c r="BQ296" s="3">
        <v>0</v>
      </c>
      <c r="BR296" s="3">
        <v>0</v>
      </c>
      <c r="BS296" s="3">
        <v>0</v>
      </c>
      <c r="BT296" s="3">
        <v>0</v>
      </c>
      <c r="BU296" s="3">
        <v>0</v>
      </c>
      <c r="BV296" s="3">
        <v>0</v>
      </c>
      <c r="BW296" s="10">
        <v>0</v>
      </c>
    </row>
    <row r="297" spans="6:75" x14ac:dyDescent="0.25">
      <c r="F297" s="52">
        <f t="shared" si="22"/>
        <v>600</v>
      </c>
      <c r="G297" s="12">
        <f t="shared" si="23"/>
        <v>0.99186046511627901</v>
      </c>
      <c r="J297" s="3">
        <f t="shared" si="24"/>
        <v>0.99323330391291542</v>
      </c>
      <c r="K297" s="81"/>
      <c r="L297" s="12">
        <v>1</v>
      </c>
      <c r="M297" s="3">
        <v>0.99186046511627901</v>
      </c>
      <c r="N297" s="3">
        <v>0.99186046511627901</v>
      </c>
      <c r="O297" s="3">
        <v>0.9920658242727004</v>
      </c>
      <c r="P297" s="3">
        <v>0.9920658242727004</v>
      </c>
      <c r="Q297" s="3">
        <v>0</v>
      </c>
      <c r="R297" s="3">
        <v>0</v>
      </c>
      <c r="S297" s="3">
        <v>0</v>
      </c>
      <c r="T297" s="3">
        <v>0</v>
      </c>
      <c r="U297" s="3">
        <v>0</v>
      </c>
      <c r="V297" s="3">
        <v>0</v>
      </c>
      <c r="W297" s="3">
        <v>0</v>
      </c>
      <c r="X297" s="3">
        <v>0</v>
      </c>
      <c r="Y297" s="3">
        <v>0</v>
      </c>
      <c r="Z297" s="3">
        <v>0</v>
      </c>
      <c r="AA297" s="3">
        <v>0</v>
      </c>
      <c r="AB297" s="3">
        <v>0</v>
      </c>
      <c r="AC297" s="3">
        <v>0</v>
      </c>
      <c r="AD297" s="3">
        <v>0</v>
      </c>
      <c r="AE297" s="3">
        <v>0</v>
      </c>
      <c r="AF297" s="3">
        <v>0</v>
      </c>
      <c r="AG297" s="3">
        <v>0</v>
      </c>
      <c r="AH297" s="3">
        <v>0</v>
      </c>
      <c r="AI297" s="3">
        <v>0</v>
      </c>
      <c r="AJ297" s="3">
        <v>0</v>
      </c>
      <c r="AK297" s="3">
        <v>0</v>
      </c>
      <c r="AL297" s="48">
        <v>0</v>
      </c>
      <c r="AM297" s="3">
        <v>0</v>
      </c>
      <c r="AN297" s="3">
        <v>0</v>
      </c>
      <c r="AO297" s="3">
        <v>0</v>
      </c>
      <c r="AP297" s="3">
        <v>0</v>
      </c>
      <c r="AQ297" s="3">
        <v>0</v>
      </c>
      <c r="AR297" s="3">
        <v>0</v>
      </c>
      <c r="AS297" s="3">
        <v>0</v>
      </c>
      <c r="AT297" s="3">
        <v>0</v>
      </c>
      <c r="AU297" s="3">
        <v>0</v>
      </c>
      <c r="AV297" s="3">
        <v>0</v>
      </c>
      <c r="AW297" s="3">
        <v>0</v>
      </c>
      <c r="AX297" s="3">
        <v>0</v>
      </c>
      <c r="AY297" s="3">
        <v>0</v>
      </c>
      <c r="AZ297" s="3">
        <v>0</v>
      </c>
      <c r="BA297" s="3">
        <v>0</v>
      </c>
      <c r="BB297" s="3">
        <v>0</v>
      </c>
      <c r="BC297" s="3">
        <v>0</v>
      </c>
      <c r="BD297" s="3">
        <v>0</v>
      </c>
      <c r="BE297" s="3">
        <v>0</v>
      </c>
      <c r="BF297" s="3">
        <v>0</v>
      </c>
      <c r="BG297" s="3">
        <v>0</v>
      </c>
      <c r="BH297" s="3">
        <v>0</v>
      </c>
      <c r="BI297" s="3">
        <v>0</v>
      </c>
      <c r="BJ297" s="3">
        <v>0</v>
      </c>
      <c r="BK297" s="3">
        <v>0</v>
      </c>
      <c r="BL297" s="3">
        <v>0</v>
      </c>
      <c r="BM297" s="3">
        <v>0</v>
      </c>
      <c r="BN297" s="3">
        <v>0</v>
      </c>
      <c r="BO297" s="3">
        <v>0</v>
      </c>
      <c r="BP297" s="3">
        <v>0</v>
      </c>
      <c r="BQ297" s="3">
        <v>0</v>
      </c>
      <c r="BR297" s="3">
        <v>0</v>
      </c>
      <c r="BS297" s="3">
        <v>0</v>
      </c>
      <c r="BT297" s="3">
        <v>0</v>
      </c>
      <c r="BU297" s="3">
        <v>0</v>
      </c>
      <c r="BV297" s="3">
        <v>0</v>
      </c>
      <c r="BW297" s="10">
        <v>0</v>
      </c>
    </row>
    <row r="298" spans="6:75" x14ac:dyDescent="0.25">
      <c r="F298" s="52">
        <f t="shared" si="22"/>
        <v>700</v>
      </c>
      <c r="G298" s="12">
        <f t="shared" si="23"/>
        <v>0.99069767441860468</v>
      </c>
      <c r="J298" s="3">
        <f t="shared" si="24"/>
        <v>0.99205648720211814</v>
      </c>
      <c r="K298" s="81"/>
      <c r="L298" s="12">
        <v>1</v>
      </c>
      <c r="M298" s="3">
        <v>0.99069767441860468</v>
      </c>
      <c r="N298" s="3">
        <v>0.99069767441860468</v>
      </c>
      <c r="O298" s="3">
        <v>0.99089039083161901</v>
      </c>
      <c r="P298" s="3">
        <v>0.99089039083161901</v>
      </c>
      <c r="Q298" s="3">
        <v>0</v>
      </c>
      <c r="R298" s="3">
        <v>0</v>
      </c>
      <c r="S298" s="3">
        <v>0</v>
      </c>
      <c r="T298" s="3">
        <v>0</v>
      </c>
      <c r="U298" s="3">
        <v>0</v>
      </c>
      <c r="V298" s="3">
        <v>0</v>
      </c>
      <c r="W298" s="3">
        <v>0</v>
      </c>
      <c r="X298" s="3">
        <v>0</v>
      </c>
      <c r="Y298" s="3">
        <v>0</v>
      </c>
      <c r="Z298" s="3">
        <v>0</v>
      </c>
      <c r="AA298" s="3">
        <v>0</v>
      </c>
      <c r="AB298" s="3">
        <v>0</v>
      </c>
      <c r="AC298" s="3">
        <v>0</v>
      </c>
      <c r="AD298" s="3">
        <v>0</v>
      </c>
      <c r="AE298" s="3">
        <v>0</v>
      </c>
      <c r="AF298" s="3">
        <v>0</v>
      </c>
      <c r="AG298" s="3">
        <v>0</v>
      </c>
      <c r="AH298" s="3">
        <v>0</v>
      </c>
      <c r="AI298" s="3">
        <v>0</v>
      </c>
      <c r="AJ298" s="3">
        <v>0</v>
      </c>
      <c r="AK298" s="3">
        <v>0</v>
      </c>
      <c r="AL298" s="48">
        <v>0</v>
      </c>
      <c r="AM298" s="3">
        <v>0</v>
      </c>
      <c r="AN298" s="3">
        <v>0</v>
      </c>
      <c r="AO298" s="3">
        <v>0</v>
      </c>
      <c r="AP298" s="3">
        <v>0</v>
      </c>
      <c r="AQ298" s="3">
        <v>0</v>
      </c>
      <c r="AR298" s="3">
        <v>0</v>
      </c>
      <c r="AS298" s="3">
        <v>0</v>
      </c>
      <c r="AT298" s="3">
        <v>0</v>
      </c>
      <c r="AU298" s="3">
        <v>0</v>
      </c>
      <c r="AV298" s="3">
        <v>0</v>
      </c>
      <c r="AW298" s="3">
        <v>0</v>
      </c>
      <c r="AX298" s="3">
        <v>0</v>
      </c>
      <c r="AY298" s="3">
        <v>0</v>
      </c>
      <c r="AZ298" s="3">
        <v>0</v>
      </c>
      <c r="BA298" s="3">
        <v>0</v>
      </c>
      <c r="BB298" s="3">
        <v>0</v>
      </c>
      <c r="BC298" s="3">
        <v>0</v>
      </c>
      <c r="BD298" s="3">
        <v>0</v>
      </c>
      <c r="BE298" s="3">
        <v>0</v>
      </c>
      <c r="BF298" s="3">
        <v>0</v>
      </c>
      <c r="BG298" s="3">
        <v>0</v>
      </c>
      <c r="BH298" s="3">
        <v>0</v>
      </c>
      <c r="BI298" s="3">
        <v>0</v>
      </c>
      <c r="BJ298" s="3">
        <v>0</v>
      </c>
      <c r="BK298" s="3">
        <v>0</v>
      </c>
      <c r="BL298" s="3">
        <v>0</v>
      </c>
      <c r="BM298" s="3">
        <v>0</v>
      </c>
      <c r="BN298" s="3">
        <v>0</v>
      </c>
      <c r="BO298" s="3">
        <v>0</v>
      </c>
      <c r="BP298" s="3">
        <v>0</v>
      </c>
      <c r="BQ298" s="3">
        <v>0</v>
      </c>
      <c r="BR298" s="3">
        <v>0</v>
      </c>
      <c r="BS298" s="3">
        <v>0</v>
      </c>
      <c r="BT298" s="3">
        <v>0</v>
      </c>
      <c r="BU298" s="3">
        <v>0</v>
      </c>
      <c r="BV298" s="3">
        <v>0</v>
      </c>
      <c r="BW298" s="10">
        <v>0</v>
      </c>
    </row>
    <row r="299" spans="6:75" x14ac:dyDescent="0.25">
      <c r="F299" s="52">
        <f t="shared" si="22"/>
        <v>800</v>
      </c>
      <c r="G299" s="12">
        <f t="shared" si="23"/>
        <v>0.98953488372093024</v>
      </c>
      <c r="J299" s="3">
        <f t="shared" si="24"/>
        <v>0.99087967049132086</v>
      </c>
      <c r="K299" s="81"/>
      <c r="L299" s="12">
        <v>1</v>
      </c>
      <c r="M299" s="3">
        <v>0.98953488372093024</v>
      </c>
      <c r="N299" s="3">
        <v>0.98953488372093024</v>
      </c>
      <c r="O299" s="3">
        <v>0.98971495739053761</v>
      </c>
      <c r="P299" s="3">
        <v>0.98971495739053761</v>
      </c>
      <c r="Q299" s="3">
        <v>0</v>
      </c>
      <c r="R299" s="3">
        <v>0</v>
      </c>
      <c r="S299" s="3">
        <v>0</v>
      </c>
      <c r="T299" s="3">
        <v>0</v>
      </c>
      <c r="U299" s="3">
        <v>0</v>
      </c>
      <c r="V299" s="3">
        <v>0</v>
      </c>
      <c r="W299" s="3">
        <v>0</v>
      </c>
      <c r="X299" s="3">
        <v>0</v>
      </c>
      <c r="Y299" s="3">
        <v>0</v>
      </c>
      <c r="Z299" s="3">
        <v>0</v>
      </c>
      <c r="AA299" s="3">
        <v>0</v>
      </c>
      <c r="AB299" s="3">
        <v>0</v>
      </c>
      <c r="AC299" s="3">
        <v>0</v>
      </c>
      <c r="AD299" s="3">
        <v>0</v>
      </c>
      <c r="AE299" s="3">
        <v>0</v>
      </c>
      <c r="AF299" s="3">
        <v>0</v>
      </c>
      <c r="AG299" s="3">
        <v>0</v>
      </c>
      <c r="AH299" s="3">
        <v>0</v>
      </c>
      <c r="AI299" s="3">
        <v>0</v>
      </c>
      <c r="AJ299" s="3">
        <v>0</v>
      </c>
      <c r="AK299" s="3">
        <v>0</v>
      </c>
      <c r="AL299" s="48">
        <v>0</v>
      </c>
      <c r="AM299" s="3">
        <v>0</v>
      </c>
      <c r="AN299" s="3">
        <v>0</v>
      </c>
      <c r="AO299" s="3">
        <v>0</v>
      </c>
      <c r="AP299" s="3">
        <v>0</v>
      </c>
      <c r="AQ299" s="3">
        <v>0</v>
      </c>
      <c r="AR299" s="3">
        <v>0</v>
      </c>
      <c r="AS299" s="3">
        <v>0</v>
      </c>
      <c r="AT299" s="3">
        <v>0</v>
      </c>
      <c r="AU299" s="3">
        <v>0</v>
      </c>
      <c r="AV299" s="3">
        <v>0</v>
      </c>
      <c r="AW299" s="3">
        <v>0</v>
      </c>
      <c r="AX299" s="3">
        <v>0</v>
      </c>
      <c r="AY299" s="3">
        <v>0</v>
      </c>
      <c r="AZ299" s="3">
        <v>0</v>
      </c>
      <c r="BA299" s="3">
        <v>0</v>
      </c>
      <c r="BB299" s="3">
        <v>0</v>
      </c>
      <c r="BC299" s="3">
        <v>0</v>
      </c>
      <c r="BD299" s="3">
        <v>0</v>
      </c>
      <c r="BE299" s="3">
        <v>0</v>
      </c>
      <c r="BF299" s="3">
        <v>0</v>
      </c>
      <c r="BG299" s="3">
        <v>0</v>
      </c>
      <c r="BH299" s="3">
        <v>0</v>
      </c>
      <c r="BI299" s="3">
        <v>0</v>
      </c>
      <c r="BJ299" s="3">
        <v>0</v>
      </c>
      <c r="BK299" s="3">
        <v>0</v>
      </c>
      <c r="BL299" s="3">
        <v>0</v>
      </c>
      <c r="BM299" s="3">
        <v>0</v>
      </c>
      <c r="BN299" s="3">
        <v>0</v>
      </c>
      <c r="BO299" s="3">
        <v>0</v>
      </c>
      <c r="BP299" s="3">
        <v>0</v>
      </c>
      <c r="BQ299" s="3">
        <v>0</v>
      </c>
      <c r="BR299" s="3">
        <v>0</v>
      </c>
      <c r="BS299" s="3">
        <v>0</v>
      </c>
      <c r="BT299" s="3">
        <v>0</v>
      </c>
      <c r="BU299" s="3">
        <v>0</v>
      </c>
      <c r="BV299" s="3">
        <v>0</v>
      </c>
      <c r="BW299" s="10">
        <v>0</v>
      </c>
    </row>
    <row r="300" spans="6:75" x14ac:dyDescent="0.25">
      <c r="F300" s="52">
        <f t="shared" si="22"/>
        <v>900</v>
      </c>
      <c r="G300" s="12">
        <f t="shared" si="23"/>
        <v>0.98837209302325579</v>
      </c>
      <c r="J300" s="3">
        <f t="shared" si="24"/>
        <v>0.98970285378052358</v>
      </c>
      <c r="K300" s="81"/>
      <c r="L300" s="12">
        <v>1</v>
      </c>
      <c r="M300" s="3">
        <v>0.98837209302325579</v>
      </c>
      <c r="N300" s="3">
        <v>0.98837209302325579</v>
      </c>
      <c r="O300" s="3">
        <v>0.98853952394945621</v>
      </c>
      <c r="P300" s="3">
        <v>0.98853952394945621</v>
      </c>
      <c r="Q300" s="3">
        <v>0</v>
      </c>
      <c r="R300" s="3">
        <v>0</v>
      </c>
      <c r="S300" s="3">
        <v>0</v>
      </c>
      <c r="T300" s="3">
        <v>0</v>
      </c>
      <c r="U300" s="3">
        <v>0</v>
      </c>
      <c r="V300" s="3">
        <v>0</v>
      </c>
      <c r="W300" s="3">
        <v>0</v>
      </c>
      <c r="X300" s="3">
        <v>0</v>
      </c>
      <c r="Y300" s="3">
        <v>0</v>
      </c>
      <c r="Z300" s="3">
        <v>0</v>
      </c>
      <c r="AA300" s="3">
        <v>0</v>
      </c>
      <c r="AB300" s="3">
        <v>0</v>
      </c>
      <c r="AC300" s="3">
        <v>0</v>
      </c>
      <c r="AD300" s="3">
        <v>0</v>
      </c>
      <c r="AE300" s="3">
        <v>0</v>
      </c>
      <c r="AF300" s="3">
        <v>0</v>
      </c>
      <c r="AG300" s="3">
        <v>0</v>
      </c>
      <c r="AH300" s="3">
        <v>0</v>
      </c>
      <c r="AI300" s="3">
        <v>0</v>
      </c>
      <c r="AJ300" s="3">
        <v>0</v>
      </c>
      <c r="AK300" s="3">
        <v>0</v>
      </c>
      <c r="AL300" s="48">
        <v>0</v>
      </c>
      <c r="AM300" s="3">
        <v>0</v>
      </c>
      <c r="AN300" s="3">
        <v>0</v>
      </c>
      <c r="AO300" s="3">
        <v>0</v>
      </c>
      <c r="AP300" s="3">
        <v>0</v>
      </c>
      <c r="AQ300" s="3">
        <v>0</v>
      </c>
      <c r="AR300" s="3">
        <v>0</v>
      </c>
      <c r="AS300" s="3">
        <v>0</v>
      </c>
      <c r="AT300" s="3">
        <v>0</v>
      </c>
      <c r="AU300" s="3">
        <v>0</v>
      </c>
      <c r="AV300" s="3">
        <v>0</v>
      </c>
      <c r="AW300" s="3">
        <v>0</v>
      </c>
      <c r="AX300" s="3">
        <v>0</v>
      </c>
      <c r="AY300" s="3">
        <v>0</v>
      </c>
      <c r="AZ300" s="3">
        <v>0</v>
      </c>
      <c r="BA300" s="3">
        <v>0</v>
      </c>
      <c r="BB300" s="3">
        <v>0</v>
      </c>
      <c r="BC300" s="3">
        <v>0</v>
      </c>
      <c r="BD300" s="3">
        <v>0</v>
      </c>
      <c r="BE300" s="3">
        <v>0</v>
      </c>
      <c r="BF300" s="3">
        <v>0</v>
      </c>
      <c r="BG300" s="3">
        <v>0</v>
      </c>
      <c r="BH300" s="3">
        <v>0</v>
      </c>
      <c r="BI300" s="3">
        <v>0</v>
      </c>
      <c r="BJ300" s="3">
        <v>0</v>
      </c>
      <c r="BK300" s="3">
        <v>0</v>
      </c>
      <c r="BL300" s="3">
        <v>0</v>
      </c>
      <c r="BM300" s="3">
        <v>0</v>
      </c>
      <c r="BN300" s="3">
        <v>0</v>
      </c>
      <c r="BO300" s="3">
        <v>0</v>
      </c>
      <c r="BP300" s="3">
        <v>0</v>
      </c>
      <c r="BQ300" s="3">
        <v>0</v>
      </c>
      <c r="BR300" s="3">
        <v>0</v>
      </c>
      <c r="BS300" s="3">
        <v>0</v>
      </c>
      <c r="BT300" s="3">
        <v>0</v>
      </c>
      <c r="BU300" s="3">
        <v>0</v>
      </c>
      <c r="BV300" s="3">
        <v>0</v>
      </c>
      <c r="BW300" s="10">
        <v>0</v>
      </c>
    </row>
    <row r="301" spans="6:75" x14ac:dyDescent="0.25">
      <c r="F301" s="52">
        <f t="shared" si="22"/>
        <v>1000</v>
      </c>
      <c r="G301" s="12">
        <f t="shared" si="23"/>
        <v>0.98720930232558135</v>
      </c>
      <c r="J301" s="3">
        <f t="shared" si="24"/>
        <v>0.98858487790526606</v>
      </c>
      <c r="K301" s="81"/>
      <c r="L301" s="12">
        <v>1</v>
      </c>
      <c r="M301" s="3">
        <v>0.98720930232558135</v>
      </c>
      <c r="N301" s="3">
        <v>0.98720930232558135</v>
      </c>
      <c r="O301" s="3">
        <v>0.98742286218042885</v>
      </c>
      <c r="P301" s="3">
        <v>0.98742286218042885</v>
      </c>
      <c r="Q301" s="3">
        <v>0</v>
      </c>
      <c r="R301" s="3">
        <v>0</v>
      </c>
      <c r="S301" s="3">
        <v>0</v>
      </c>
      <c r="T301" s="3">
        <v>0</v>
      </c>
      <c r="U301" s="3">
        <v>0</v>
      </c>
      <c r="V301" s="3">
        <v>0</v>
      </c>
      <c r="W301" s="3">
        <v>0</v>
      </c>
      <c r="X301" s="3">
        <v>0</v>
      </c>
      <c r="Y301" s="3">
        <v>0</v>
      </c>
      <c r="Z301" s="3">
        <v>0</v>
      </c>
      <c r="AA301" s="3">
        <v>0</v>
      </c>
      <c r="AB301" s="3">
        <v>0</v>
      </c>
      <c r="AC301" s="3">
        <v>0</v>
      </c>
      <c r="AD301" s="3">
        <v>0</v>
      </c>
      <c r="AE301" s="3">
        <v>0</v>
      </c>
      <c r="AF301" s="3">
        <v>0</v>
      </c>
      <c r="AG301" s="3">
        <v>0</v>
      </c>
      <c r="AH301" s="3">
        <v>0</v>
      </c>
      <c r="AI301" s="3">
        <v>0</v>
      </c>
      <c r="AJ301" s="3">
        <v>0</v>
      </c>
      <c r="AK301" s="3">
        <v>0</v>
      </c>
      <c r="AL301" s="48">
        <v>0</v>
      </c>
      <c r="AM301" s="3">
        <v>0</v>
      </c>
      <c r="AN301" s="3">
        <v>0</v>
      </c>
      <c r="AO301" s="3">
        <v>0</v>
      </c>
      <c r="AP301" s="3">
        <v>0</v>
      </c>
      <c r="AQ301" s="3">
        <v>0</v>
      </c>
      <c r="AR301" s="3">
        <v>0</v>
      </c>
      <c r="AS301" s="3">
        <v>0</v>
      </c>
      <c r="AT301" s="3">
        <v>0</v>
      </c>
      <c r="AU301" s="3">
        <v>0</v>
      </c>
      <c r="AV301" s="3">
        <v>0</v>
      </c>
      <c r="AW301" s="3">
        <v>0</v>
      </c>
      <c r="AX301" s="3">
        <v>0</v>
      </c>
      <c r="AY301" s="3">
        <v>0</v>
      </c>
      <c r="AZ301" s="3">
        <v>0</v>
      </c>
      <c r="BA301" s="3">
        <v>0</v>
      </c>
      <c r="BB301" s="3">
        <v>0</v>
      </c>
      <c r="BC301" s="3">
        <v>0</v>
      </c>
      <c r="BD301" s="3">
        <v>0</v>
      </c>
      <c r="BE301" s="3">
        <v>0</v>
      </c>
      <c r="BF301" s="3">
        <v>0</v>
      </c>
      <c r="BG301" s="3">
        <v>0</v>
      </c>
      <c r="BH301" s="3">
        <v>0</v>
      </c>
      <c r="BI301" s="3">
        <v>0</v>
      </c>
      <c r="BJ301" s="3">
        <v>0</v>
      </c>
      <c r="BK301" s="3">
        <v>0</v>
      </c>
      <c r="BL301" s="3">
        <v>0</v>
      </c>
      <c r="BM301" s="3">
        <v>0</v>
      </c>
      <c r="BN301" s="3">
        <v>0</v>
      </c>
      <c r="BO301" s="3">
        <v>0</v>
      </c>
      <c r="BP301" s="3">
        <v>0</v>
      </c>
      <c r="BQ301" s="3">
        <v>0</v>
      </c>
      <c r="BR301" s="3">
        <v>0</v>
      </c>
      <c r="BS301" s="3">
        <v>0</v>
      </c>
      <c r="BT301" s="3">
        <v>0</v>
      </c>
      <c r="BU301" s="3">
        <v>0</v>
      </c>
      <c r="BV301" s="3">
        <v>0</v>
      </c>
      <c r="BW301" s="10">
        <v>0</v>
      </c>
    </row>
    <row r="302" spans="6:75" x14ac:dyDescent="0.25">
      <c r="F302" s="52">
        <f t="shared" si="22"/>
        <v>1100</v>
      </c>
      <c r="G302" s="12">
        <f t="shared" si="23"/>
        <v>0.98604651162790691</v>
      </c>
      <c r="J302" s="3">
        <f t="shared" si="24"/>
        <v>0.98746690203000875</v>
      </c>
      <c r="K302" s="81"/>
      <c r="L302" s="12">
        <v>1</v>
      </c>
      <c r="M302" s="3">
        <v>0.98604651162790691</v>
      </c>
      <c r="N302" s="3">
        <v>0.98604651162790691</v>
      </c>
      <c r="O302" s="3">
        <v>0.9863062004114016</v>
      </c>
      <c r="P302" s="3">
        <v>0.9863062004114016</v>
      </c>
      <c r="Q302" s="3">
        <v>0</v>
      </c>
      <c r="R302" s="3">
        <v>0</v>
      </c>
      <c r="S302" s="3">
        <v>0</v>
      </c>
      <c r="T302" s="3">
        <v>0</v>
      </c>
      <c r="U302" s="3">
        <v>0</v>
      </c>
      <c r="V302" s="3">
        <v>0</v>
      </c>
      <c r="W302" s="3">
        <v>0</v>
      </c>
      <c r="X302" s="3">
        <v>0</v>
      </c>
      <c r="Y302" s="3">
        <v>0</v>
      </c>
      <c r="Z302" s="3">
        <v>0</v>
      </c>
      <c r="AA302" s="3">
        <v>0</v>
      </c>
      <c r="AB302" s="3">
        <v>0</v>
      </c>
      <c r="AC302" s="3">
        <v>0</v>
      </c>
      <c r="AD302" s="3">
        <v>0</v>
      </c>
      <c r="AE302" s="3">
        <v>0</v>
      </c>
      <c r="AF302" s="3">
        <v>0</v>
      </c>
      <c r="AG302" s="3">
        <v>0</v>
      </c>
      <c r="AH302" s="3">
        <v>0</v>
      </c>
      <c r="AI302" s="3">
        <v>0</v>
      </c>
      <c r="AJ302" s="3">
        <v>0</v>
      </c>
      <c r="AK302" s="3">
        <v>0</v>
      </c>
      <c r="AL302" s="48">
        <v>0</v>
      </c>
      <c r="AM302" s="3">
        <v>0</v>
      </c>
      <c r="AN302" s="3">
        <v>0</v>
      </c>
      <c r="AO302" s="3">
        <v>0</v>
      </c>
      <c r="AP302" s="3">
        <v>0</v>
      </c>
      <c r="AQ302" s="3">
        <v>0</v>
      </c>
      <c r="AR302" s="3">
        <v>0</v>
      </c>
      <c r="AS302" s="3">
        <v>0</v>
      </c>
      <c r="AT302" s="3">
        <v>0</v>
      </c>
      <c r="AU302" s="3">
        <v>0</v>
      </c>
      <c r="AV302" s="3">
        <v>0</v>
      </c>
      <c r="AW302" s="3">
        <v>0</v>
      </c>
      <c r="AX302" s="3">
        <v>0</v>
      </c>
      <c r="AY302" s="3">
        <v>0</v>
      </c>
      <c r="AZ302" s="3">
        <v>0</v>
      </c>
      <c r="BA302" s="3">
        <v>0</v>
      </c>
      <c r="BB302" s="3">
        <v>0</v>
      </c>
      <c r="BC302" s="3">
        <v>0</v>
      </c>
      <c r="BD302" s="3">
        <v>0</v>
      </c>
      <c r="BE302" s="3">
        <v>0</v>
      </c>
      <c r="BF302" s="3">
        <v>0</v>
      </c>
      <c r="BG302" s="3">
        <v>0</v>
      </c>
      <c r="BH302" s="3">
        <v>0</v>
      </c>
      <c r="BI302" s="3">
        <v>0</v>
      </c>
      <c r="BJ302" s="3">
        <v>0</v>
      </c>
      <c r="BK302" s="3">
        <v>0</v>
      </c>
      <c r="BL302" s="3">
        <v>0</v>
      </c>
      <c r="BM302" s="3">
        <v>0</v>
      </c>
      <c r="BN302" s="3">
        <v>0</v>
      </c>
      <c r="BO302" s="3">
        <v>0</v>
      </c>
      <c r="BP302" s="3">
        <v>0</v>
      </c>
      <c r="BQ302" s="3">
        <v>0</v>
      </c>
      <c r="BR302" s="3">
        <v>0</v>
      </c>
      <c r="BS302" s="3">
        <v>0</v>
      </c>
      <c r="BT302" s="3">
        <v>0</v>
      </c>
      <c r="BU302" s="3">
        <v>0</v>
      </c>
      <c r="BV302" s="3">
        <v>0</v>
      </c>
      <c r="BW302" s="10">
        <v>0</v>
      </c>
    </row>
    <row r="303" spans="6:75" x14ac:dyDescent="0.25">
      <c r="F303" s="52">
        <f t="shared" si="22"/>
        <v>1200</v>
      </c>
      <c r="G303" s="12">
        <f t="shared" si="23"/>
        <v>0.98488372093023258</v>
      </c>
      <c r="J303" s="3">
        <f t="shared" si="24"/>
        <v>0.98634892615475123</v>
      </c>
      <c r="K303" s="81"/>
      <c r="L303" s="12">
        <v>1</v>
      </c>
      <c r="M303" s="3">
        <v>0.98488372093023258</v>
      </c>
      <c r="N303" s="3">
        <v>0.98488372093023258</v>
      </c>
      <c r="O303" s="3">
        <v>0.98518953864237424</v>
      </c>
      <c r="P303" s="3">
        <v>0.98518953864237424</v>
      </c>
      <c r="Q303" s="3">
        <v>0</v>
      </c>
      <c r="R303" s="3">
        <v>0</v>
      </c>
      <c r="S303" s="3">
        <v>0</v>
      </c>
      <c r="T303" s="3">
        <v>0</v>
      </c>
      <c r="U303" s="3">
        <v>0</v>
      </c>
      <c r="V303" s="3">
        <v>0</v>
      </c>
      <c r="W303" s="3">
        <v>0</v>
      </c>
      <c r="X303" s="3">
        <v>0</v>
      </c>
      <c r="Y303" s="3">
        <v>0</v>
      </c>
      <c r="Z303" s="3">
        <v>0</v>
      </c>
      <c r="AA303" s="3">
        <v>0</v>
      </c>
      <c r="AB303" s="3">
        <v>0</v>
      </c>
      <c r="AC303" s="3">
        <v>0</v>
      </c>
      <c r="AD303" s="3">
        <v>0</v>
      </c>
      <c r="AE303" s="3">
        <v>0</v>
      </c>
      <c r="AF303" s="3">
        <v>0</v>
      </c>
      <c r="AG303" s="3">
        <v>0</v>
      </c>
      <c r="AH303" s="3">
        <v>0</v>
      </c>
      <c r="AI303" s="3">
        <v>0</v>
      </c>
      <c r="AJ303" s="3">
        <v>0</v>
      </c>
      <c r="AK303" s="3">
        <v>0</v>
      </c>
      <c r="AL303" s="48">
        <v>0</v>
      </c>
      <c r="AM303" s="3">
        <v>0</v>
      </c>
      <c r="AN303" s="3">
        <v>0</v>
      </c>
      <c r="AO303" s="3">
        <v>0</v>
      </c>
      <c r="AP303" s="3">
        <v>0</v>
      </c>
      <c r="AQ303" s="3">
        <v>0</v>
      </c>
      <c r="AR303" s="3">
        <v>0</v>
      </c>
      <c r="AS303" s="3">
        <v>0</v>
      </c>
      <c r="AT303" s="3">
        <v>0</v>
      </c>
      <c r="AU303" s="3">
        <v>0</v>
      </c>
      <c r="AV303" s="3">
        <v>0</v>
      </c>
      <c r="AW303" s="3">
        <v>0</v>
      </c>
      <c r="AX303" s="3">
        <v>0</v>
      </c>
      <c r="AY303" s="3">
        <v>0</v>
      </c>
      <c r="AZ303" s="3">
        <v>0</v>
      </c>
      <c r="BA303" s="3">
        <v>0</v>
      </c>
      <c r="BB303" s="3">
        <v>0</v>
      </c>
      <c r="BC303" s="3">
        <v>0</v>
      </c>
      <c r="BD303" s="3">
        <v>0</v>
      </c>
      <c r="BE303" s="3">
        <v>0</v>
      </c>
      <c r="BF303" s="3">
        <v>0</v>
      </c>
      <c r="BG303" s="3">
        <v>0</v>
      </c>
      <c r="BH303" s="3">
        <v>0</v>
      </c>
      <c r="BI303" s="3">
        <v>0</v>
      </c>
      <c r="BJ303" s="3">
        <v>0</v>
      </c>
      <c r="BK303" s="3">
        <v>0</v>
      </c>
      <c r="BL303" s="3">
        <v>0</v>
      </c>
      <c r="BM303" s="3">
        <v>0</v>
      </c>
      <c r="BN303" s="3">
        <v>0</v>
      </c>
      <c r="BO303" s="3">
        <v>0</v>
      </c>
      <c r="BP303" s="3">
        <v>0</v>
      </c>
      <c r="BQ303" s="3">
        <v>0</v>
      </c>
      <c r="BR303" s="3">
        <v>0</v>
      </c>
      <c r="BS303" s="3">
        <v>0</v>
      </c>
      <c r="BT303" s="3">
        <v>0</v>
      </c>
      <c r="BU303" s="3">
        <v>0</v>
      </c>
      <c r="BV303" s="3">
        <v>0</v>
      </c>
      <c r="BW303" s="10">
        <v>0</v>
      </c>
    </row>
    <row r="304" spans="6:75" x14ac:dyDescent="0.25">
      <c r="F304" s="52">
        <f t="shared" si="22"/>
        <v>1300</v>
      </c>
      <c r="G304" s="12">
        <f t="shared" si="23"/>
        <v>0.98372093023255813</v>
      </c>
      <c r="J304" s="3">
        <f t="shared" si="24"/>
        <v>0.98523095027949392</v>
      </c>
      <c r="K304" s="81"/>
      <c r="L304" s="12">
        <v>1</v>
      </c>
      <c r="M304" s="3">
        <v>0.98372093023255813</v>
      </c>
      <c r="N304" s="3">
        <v>0.98372093023255813</v>
      </c>
      <c r="O304" s="3">
        <v>0.98407287687334699</v>
      </c>
      <c r="P304" s="3">
        <v>0.98407287687334699</v>
      </c>
      <c r="Q304" s="3">
        <v>0</v>
      </c>
      <c r="R304" s="3">
        <v>0</v>
      </c>
      <c r="S304" s="3">
        <v>0</v>
      </c>
      <c r="T304" s="3">
        <v>0</v>
      </c>
      <c r="U304" s="3">
        <v>0</v>
      </c>
      <c r="V304" s="3">
        <v>0</v>
      </c>
      <c r="W304" s="3">
        <v>0</v>
      </c>
      <c r="X304" s="3">
        <v>0</v>
      </c>
      <c r="Y304" s="3">
        <v>0</v>
      </c>
      <c r="Z304" s="3">
        <v>0</v>
      </c>
      <c r="AA304" s="3">
        <v>0</v>
      </c>
      <c r="AB304" s="3">
        <v>0</v>
      </c>
      <c r="AC304" s="3">
        <v>0</v>
      </c>
      <c r="AD304" s="3">
        <v>0</v>
      </c>
      <c r="AE304" s="3">
        <v>0</v>
      </c>
      <c r="AF304" s="3">
        <v>0</v>
      </c>
      <c r="AG304" s="3">
        <v>0</v>
      </c>
      <c r="AH304" s="3">
        <v>0</v>
      </c>
      <c r="AI304" s="3">
        <v>0</v>
      </c>
      <c r="AJ304" s="3">
        <v>0</v>
      </c>
      <c r="AK304" s="3">
        <v>0</v>
      </c>
      <c r="AL304" s="48">
        <v>0</v>
      </c>
      <c r="AM304" s="3">
        <v>0</v>
      </c>
      <c r="AN304" s="3">
        <v>0</v>
      </c>
      <c r="AO304" s="3">
        <v>0</v>
      </c>
      <c r="AP304" s="3">
        <v>0</v>
      </c>
      <c r="AQ304" s="3">
        <v>0</v>
      </c>
      <c r="AR304" s="3">
        <v>0</v>
      </c>
      <c r="AS304" s="3">
        <v>0</v>
      </c>
      <c r="AT304" s="3">
        <v>0</v>
      </c>
      <c r="AU304" s="3">
        <v>0</v>
      </c>
      <c r="AV304" s="3">
        <v>0</v>
      </c>
      <c r="AW304" s="3">
        <v>0</v>
      </c>
      <c r="AX304" s="3">
        <v>0</v>
      </c>
      <c r="AY304" s="3">
        <v>0</v>
      </c>
      <c r="AZ304" s="3">
        <v>0</v>
      </c>
      <c r="BA304" s="3">
        <v>0</v>
      </c>
      <c r="BB304" s="3">
        <v>0</v>
      </c>
      <c r="BC304" s="3">
        <v>0</v>
      </c>
      <c r="BD304" s="3">
        <v>0</v>
      </c>
      <c r="BE304" s="3">
        <v>0</v>
      </c>
      <c r="BF304" s="3">
        <v>0</v>
      </c>
      <c r="BG304" s="3">
        <v>0</v>
      </c>
      <c r="BH304" s="3">
        <v>0</v>
      </c>
      <c r="BI304" s="3">
        <v>0</v>
      </c>
      <c r="BJ304" s="3">
        <v>0</v>
      </c>
      <c r="BK304" s="3">
        <v>0</v>
      </c>
      <c r="BL304" s="3">
        <v>0</v>
      </c>
      <c r="BM304" s="3">
        <v>0</v>
      </c>
      <c r="BN304" s="3">
        <v>0</v>
      </c>
      <c r="BO304" s="3">
        <v>0</v>
      </c>
      <c r="BP304" s="3">
        <v>0</v>
      </c>
      <c r="BQ304" s="3">
        <v>0</v>
      </c>
      <c r="BR304" s="3">
        <v>0</v>
      </c>
      <c r="BS304" s="3">
        <v>0</v>
      </c>
      <c r="BT304" s="3">
        <v>0</v>
      </c>
      <c r="BU304" s="3">
        <v>0</v>
      </c>
      <c r="BV304" s="3">
        <v>0</v>
      </c>
      <c r="BW304" s="10">
        <v>0</v>
      </c>
    </row>
    <row r="305" spans="6:75" x14ac:dyDescent="0.25">
      <c r="F305" s="52">
        <f t="shared" si="22"/>
        <v>1400</v>
      </c>
      <c r="G305" s="12">
        <f t="shared" si="23"/>
        <v>0.98255813953488369</v>
      </c>
      <c r="J305" s="3">
        <f t="shared" si="24"/>
        <v>0.9841129744042364</v>
      </c>
      <c r="K305" s="81"/>
      <c r="L305" s="12">
        <v>1</v>
      </c>
      <c r="M305" s="3">
        <v>0.98255813953488369</v>
      </c>
      <c r="N305" s="3">
        <v>0.98255813953488369</v>
      </c>
      <c r="O305" s="3">
        <v>0.98295621510431963</v>
      </c>
      <c r="P305" s="3">
        <v>0.98295621510431963</v>
      </c>
      <c r="Q305" s="3">
        <v>0</v>
      </c>
      <c r="R305" s="3">
        <v>0</v>
      </c>
      <c r="S305" s="3">
        <v>0</v>
      </c>
      <c r="T305" s="3">
        <v>0</v>
      </c>
      <c r="U305" s="3">
        <v>0</v>
      </c>
      <c r="V305" s="3">
        <v>0</v>
      </c>
      <c r="W305" s="3">
        <v>0</v>
      </c>
      <c r="X305" s="3">
        <v>0</v>
      </c>
      <c r="Y305" s="3">
        <v>0</v>
      </c>
      <c r="Z305" s="3">
        <v>0</v>
      </c>
      <c r="AA305" s="3">
        <v>0</v>
      </c>
      <c r="AB305" s="3">
        <v>0</v>
      </c>
      <c r="AC305" s="3">
        <v>0</v>
      </c>
      <c r="AD305" s="3">
        <v>0</v>
      </c>
      <c r="AE305" s="3">
        <v>0</v>
      </c>
      <c r="AF305" s="3">
        <v>0</v>
      </c>
      <c r="AG305" s="3">
        <v>0</v>
      </c>
      <c r="AH305" s="3">
        <v>0</v>
      </c>
      <c r="AI305" s="3">
        <v>0</v>
      </c>
      <c r="AJ305" s="3">
        <v>0</v>
      </c>
      <c r="AK305" s="3">
        <v>0</v>
      </c>
      <c r="AL305" s="48">
        <v>0</v>
      </c>
      <c r="AM305" s="3">
        <v>0</v>
      </c>
      <c r="AN305" s="3">
        <v>0</v>
      </c>
      <c r="AO305" s="3">
        <v>0</v>
      </c>
      <c r="AP305" s="3">
        <v>0</v>
      </c>
      <c r="AQ305" s="3">
        <v>0</v>
      </c>
      <c r="AR305" s="3">
        <v>0</v>
      </c>
      <c r="AS305" s="3">
        <v>0</v>
      </c>
      <c r="AT305" s="3">
        <v>0</v>
      </c>
      <c r="AU305" s="3">
        <v>0</v>
      </c>
      <c r="AV305" s="3">
        <v>0</v>
      </c>
      <c r="AW305" s="3">
        <v>0</v>
      </c>
      <c r="AX305" s="3">
        <v>0</v>
      </c>
      <c r="AY305" s="3">
        <v>0</v>
      </c>
      <c r="AZ305" s="3">
        <v>0</v>
      </c>
      <c r="BA305" s="3">
        <v>0</v>
      </c>
      <c r="BB305" s="3">
        <v>0</v>
      </c>
      <c r="BC305" s="3">
        <v>0</v>
      </c>
      <c r="BD305" s="3">
        <v>0</v>
      </c>
      <c r="BE305" s="3">
        <v>0</v>
      </c>
      <c r="BF305" s="3">
        <v>0</v>
      </c>
      <c r="BG305" s="3">
        <v>0</v>
      </c>
      <c r="BH305" s="3">
        <v>0</v>
      </c>
      <c r="BI305" s="3">
        <v>0</v>
      </c>
      <c r="BJ305" s="3">
        <v>0</v>
      </c>
      <c r="BK305" s="3">
        <v>0</v>
      </c>
      <c r="BL305" s="3">
        <v>0</v>
      </c>
      <c r="BM305" s="3">
        <v>0</v>
      </c>
      <c r="BN305" s="3">
        <v>0</v>
      </c>
      <c r="BO305" s="3">
        <v>0</v>
      </c>
      <c r="BP305" s="3">
        <v>0</v>
      </c>
      <c r="BQ305" s="3">
        <v>0</v>
      </c>
      <c r="BR305" s="3">
        <v>0</v>
      </c>
      <c r="BS305" s="3">
        <v>0</v>
      </c>
      <c r="BT305" s="3">
        <v>0</v>
      </c>
      <c r="BU305" s="3">
        <v>0</v>
      </c>
      <c r="BV305" s="3">
        <v>0</v>
      </c>
      <c r="BW305" s="10">
        <v>0</v>
      </c>
    </row>
    <row r="306" spans="6:75" x14ac:dyDescent="0.25">
      <c r="F306" s="52">
        <f t="shared" si="22"/>
        <v>1500</v>
      </c>
      <c r="G306" s="12">
        <f t="shared" si="23"/>
        <v>0.98139534883720925</v>
      </c>
      <c r="J306" s="3">
        <f t="shared" si="24"/>
        <v>0.98293615769343912</v>
      </c>
      <c r="K306" s="81"/>
      <c r="L306" s="12">
        <v>1</v>
      </c>
      <c r="M306" s="3">
        <v>0.98139534883720925</v>
      </c>
      <c r="N306" s="3">
        <v>0.98139534883720925</v>
      </c>
      <c r="O306" s="3">
        <v>0.98178078166323823</v>
      </c>
      <c r="P306" s="3">
        <v>0.98178078166323823</v>
      </c>
      <c r="Q306" s="3">
        <v>0</v>
      </c>
      <c r="R306" s="3">
        <v>0</v>
      </c>
      <c r="S306" s="3">
        <v>0</v>
      </c>
      <c r="T306" s="3">
        <v>0</v>
      </c>
      <c r="U306" s="3">
        <v>0</v>
      </c>
      <c r="V306" s="3">
        <v>0</v>
      </c>
      <c r="W306" s="3">
        <v>0</v>
      </c>
      <c r="X306" s="3">
        <v>0</v>
      </c>
      <c r="Y306" s="3">
        <v>0</v>
      </c>
      <c r="Z306" s="3">
        <v>0</v>
      </c>
      <c r="AA306" s="3">
        <v>0</v>
      </c>
      <c r="AB306" s="3">
        <v>0</v>
      </c>
      <c r="AC306" s="3">
        <v>0</v>
      </c>
      <c r="AD306" s="3">
        <v>0</v>
      </c>
      <c r="AE306" s="3">
        <v>0</v>
      </c>
      <c r="AF306" s="3">
        <v>0</v>
      </c>
      <c r="AG306" s="3">
        <v>0</v>
      </c>
      <c r="AH306" s="3">
        <v>0</v>
      </c>
      <c r="AI306" s="3">
        <v>0</v>
      </c>
      <c r="AJ306" s="3">
        <v>0</v>
      </c>
      <c r="AK306" s="3">
        <v>0</v>
      </c>
      <c r="AL306" s="48">
        <v>0</v>
      </c>
      <c r="AM306" s="3">
        <v>0</v>
      </c>
      <c r="AN306" s="3">
        <v>0</v>
      </c>
      <c r="AO306" s="3">
        <v>0</v>
      </c>
      <c r="AP306" s="3">
        <v>0</v>
      </c>
      <c r="AQ306" s="3">
        <v>0</v>
      </c>
      <c r="AR306" s="3">
        <v>0</v>
      </c>
      <c r="AS306" s="3">
        <v>0</v>
      </c>
      <c r="AT306" s="3">
        <v>0</v>
      </c>
      <c r="AU306" s="3">
        <v>0</v>
      </c>
      <c r="AV306" s="3">
        <v>0</v>
      </c>
      <c r="AW306" s="3">
        <v>0</v>
      </c>
      <c r="AX306" s="3">
        <v>0</v>
      </c>
      <c r="AY306" s="3">
        <v>0</v>
      </c>
      <c r="AZ306" s="3">
        <v>0</v>
      </c>
      <c r="BA306" s="3">
        <v>0</v>
      </c>
      <c r="BB306" s="3">
        <v>0</v>
      </c>
      <c r="BC306" s="3">
        <v>0</v>
      </c>
      <c r="BD306" s="3">
        <v>0</v>
      </c>
      <c r="BE306" s="3">
        <v>0</v>
      </c>
      <c r="BF306" s="3">
        <v>0</v>
      </c>
      <c r="BG306" s="3">
        <v>0</v>
      </c>
      <c r="BH306" s="3">
        <v>0</v>
      </c>
      <c r="BI306" s="3">
        <v>0</v>
      </c>
      <c r="BJ306" s="3">
        <v>0</v>
      </c>
      <c r="BK306" s="3">
        <v>0</v>
      </c>
      <c r="BL306" s="3">
        <v>0</v>
      </c>
      <c r="BM306" s="3">
        <v>0</v>
      </c>
      <c r="BN306" s="3">
        <v>0</v>
      </c>
      <c r="BO306" s="3">
        <v>0</v>
      </c>
      <c r="BP306" s="3">
        <v>0</v>
      </c>
      <c r="BQ306" s="3">
        <v>0</v>
      </c>
      <c r="BR306" s="3">
        <v>0</v>
      </c>
      <c r="BS306" s="3">
        <v>0</v>
      </c>
      <c r="BT306" s="3">
        <v>0</v>
      </c>
      <c r="BU306" s="3">
        <v>0</v>
      </c>
      <c r="BV306" s="3">
        <v>0</v>
      </c>
      <c r="BW306" s="10">
        <v>0</v>
      </c>
    </row>
    <row r="307" spans="6:75" x14ac:dyDescent="0.25">
      <c r="F307" s="52">
        <f t="shared" si="22"/>
        <v>1600</v>
      </c>
      <c r="G307" s="12">
        <f t="shared" si="23"/>
        <v>0.9802325581395348</v>
      </c>
      <c r="J307" s="3">
        <f t="shared" si="24"/>
        <v>0.98175934098264184</v>
      </c>
      <c r="K307" s="81"/>
      <c r="L307" s="12">
        <v>1</v>
      </c>
      <c r="M307" s="3">
        <v>0.9802325581395348</v>
      </c>
      <c r="N307" s="3">
        <v>0.9802325581395348</v>
      </c>
      <c r="O307" s="3">
        <v>0.98060534822215684</v>
      </c>
      <c r="P307" s="3">
        <v>0.98060534822215684</v>
      </c>
      <c r="Q307" s="3">
        <v>0</v>
      </c>
      <c r="R307" s="3">
        <v>0</v>
      </c>
      <c r="S307" s="3">
        <v>0</v>
      </c>
      <c r="T307" s="3">
        <v>0</v>
      </c>
      <c r="U307" s="3">
        <v>0</v>
      </c>
      <c r="V307" s="3">
        <v>0</v>
      </c>
      <c r="W307" s="3">
        <v>0</v>
      </c>
      <c r="X307" s="3">
        <v>0</v>
      </c>
      <c r="Y307" s="3">
        <v>0</v>
      </c>
      <c r="Z307" s="3">
        <v>0</v>
      </c>
      <c r="AA307" s="3">
        <v>0</v>
      </c>
      <c r="AB307" s="3">
        <v>0</v>
      </c>
      <c r="AC307" s="3">
        <v>0</v>
      </c>
      <c r="AD307" s="3">
        <v>0</v>
      </c>
      <c r="AE307" s="3">
        <v>0</v>
      </c>
      <c r="AF307" s="3">
        <v>0</v>
      </c>
      <c r="AG307" s="3">
        <v>0</v>
      </c>
      <c r="AH307" s="3">
        <v>0</v>
      </c>
      <c r="AI307" s="3">
        <v>0</v>
      </c>
      <c r="AJ307" s="3">
        <v>0</v>
      </c>
      <c r="AK307" s="3">
        <v>0</v>
      </c>
      <c r="AL307" s="48">
        <v>0</v>
      </c>
      <c r="AM307" s="3">
        <v>0</v>
      </c>
      <c r="AN307" s="3">
        <v>0</v>
      </c>
      <c r="AO307" s="3">
        <v>0</v>
      </c>
      <c r="AP307" s="3">
        <v>0</v>
      </c>
      <c r="AQ307" s="3">
        <v>0</v>
      </c>
      <c r="AR307" s="3">
        <v>0</v>
      </c>
      <c r="AS307" s="3">
        <v>0</v>
      </c>
      <c r="AT307" s="3">
        <v>0</v>
      </c>
      <c r="AU307" s="3">
        <v>0</v>
      </c>
      <c r="AV307" s="3">
        <v>0</v>
      </c>
      <c r="AW307" s="3">
        <v>0</v>
      </c>
      <c r="AX307" s="3">
        <v>0</v>
      </c>
      <c r="AY307" s="3">
        <v>0</v>
      </c>
      <c r="AZ307" s="3">
        <v>0</v>
      </c>
      <c r="BA307" s="3">
        <v>0</v>
      </c>
      <c r="BB307" s="3">
        <v>0</v>
      </c>
      <c r="BC307" s="3">
        <v>0</v>
      </c>
      <c r="BD307" s="3">
        <v>0</v>
      </c>
      <c r="BE307" s="3">
        <v>0</v>
      </c>
      <c r="BF307" s="3">
        <v>0</v>
      </c>
      <c r="BG307" s="3">
        <v>0</v>
      </c>
      <c r="BH307" s="3">
        <v>0</v>
      </c>
      <c r="BI307" s="3">
        <v>0</v>
      </c>
      <c r="BJ307" s="3">
        <v>0</v>
      </c>
      <c r="BK307" s="3">
        <v>0</v>
      </c>
      <c r="BL307" s="3">
        <v>0</v>
      </c>
      <c r="BM307" s="3">
        <v>0</v>
      </c>
      <c r="BN307" s="3">
        <v>0</v>
      </c>
      <c r="BO307" s="3">
        <v>0</v>
      </c>
      <c r="BP307" s="3">
        <v>0</v>
      </c>
      <c r="BQ307" s="3">
        <v>0</v>
      </c>
      <c r="BR307" s="3">
        <v>0</v>
      </c>
      <c r="BS307" s="3">
        <v>0</v>
      </c>
      <c r="BT307" s="3">
        <v>0</v>
      </c>
      <c r="BU307" s="3">
        <v>0</v>
      </c>
      <c r="BV307" s="3">
        <v>0</v>
      </c>
      <c r="BW307" s="10">
        <v>0</v>
      </c>
    </row>
    <row r="308" spans="6:75" x14ac:dyDescent="0.25">
      <c r="F308" s="52">
        <f t="shared" si="22"/>
        <v>1700</v>
      </c>
      <c r="G308" s="12">
        <f t="shared" si="23"/>
        <v>0.97906976744186047</v>
      </c>
      <c r="J308" s="3">
        <f t="shared" si="24"/>
        <v>0.98058252427184456</v>
      </c>
      <c r="K308" s="81"/>
      <c r="L308" s="12">
        <v>1</v>
      </c>
      <c r="M308" s="3">
        <v>0.97906976744186047</v>
      </c>
      <c r="N308" s="3">
        <v>0.97906976744186047</v>
      </c>
      <c r="O308" s="3">
        <v>0.97942991478107544</v>
      </c>
      <c r="P308" s="3">
        <v>0.97942991478107544</v>
      </c>
      <c r="Q308" s="3">
        <v>0</v>
      </c>
      <c r="R308" s="3">
        <v>0</v>
      </c>
      <c r="S308" s="3">
        <v>0</v>
      </c>
      <c r="T308" s="3">
        <v>0</v>
      </c>
      <c r="U308" s="3">
        <v>0</v>
      </c>
      <c r="V308" s="3">
        <v>0</v>
      </c>
      <c r="W308" s="3">
        <v>0</v>
      </c>
      <c r="X308" s="3">
        <v>0</v>
      </c>
      <c r="Y308" s="3">
        <v>0</v>
      </c>
      <c r="Z308" s="3">
        <v>0</v>
      </c>
      <c r="AA308" s="3">
        <v>0</v>
      </c>
      <c r="AB308" s="3">
        <v>0</v>
      </c>
      <c r="AC308" s="3">
        <v>0</v>
      </c>
      <c r="AD308" s="3">
        <v>0</v>
      </c>
      <c r="AE308" s="3">
        <v>0</v>
      </c>
      <c r="AF308" s="3">
        <v>0</v>
      </c>
      <c r="AG308" s="3">
        <v>0</v>
      </c>
      <c r="AH308" s="3">
        <v>0</v>
      </c>
      <c r="AI308" s="3">
        <v>0</v>
      </c>
      <c r="AJ308" s="3">
        <v>0</v>
      </c>
      <c r="AK308" s="3">
        <v>0</v>
      </c>
      <c r="AL308" s="48">
        <v>0</v>
      </c>
      <c r="AM308" s="3">
        <v>0</v>
      </c>
      <c r="AN308" s="3">
        <v>0</v>
      </c>
      <c r="AO308" s="3">
        <v>0</v>
      </c>
      <c r="AP308" s="3">
        <v>0</v>
      </c>
      <c r="AQ308" s="3">
        <v>0</v>
      </c>
      <c r="AR308" s="3">
        <v>0</v>
      </c>
      <c r="AS308" s="3">
        <v>0</v>
      </c>
      <c r="AT308" s="3">
        <v>0</v>
      </c>
      <c r="AU308" s="3">
        <v>0</v>
      </c>
      <c r="AV308" s="3">
        <v>0</v>
      </c>
      <c r="AW308" s="3">
        <v>0</v>
      </c>
      <c r="AX308" s="3">
        <v>0</v>
      </c>
      <c r="AY308" s="3">
        <v>0</v>
      </c>
      <c r="AZ308" s="3">
        <v>0</v>
      </c>
      <c r="BA308" s="3">
        <v>0</v>
      </c>
      <c r="BB308" s="3">
        <v>0</v>
      </c>
      <c r="BC308" s="3">
        <v>0</v>
      </c>
      <c r="BD308" s="3">
        <v>0</v>
      </c>
      <c r="BE308" s="3">
        <v>0</v>
      </c>
      <c r="BF308" s="3">
        <v>0</v>
      </c>
      <c r="BG308" s="3">
        <v>0</v>
      </c>
      <c r="BH308" s="3">
        <v>0</v>
      </c>
      <c r="BI308" s="3">
        <v>0</v>
      </c>
      <c r="BJ308" s="3">
        <v>0</v>
      </c>
      <c r="BK308" s="3">
        <v>0</v>
      </c>
      <c r="BL308" s="3">
        <v>0</v>
      </c>
      <c r="BM308" s="3">
        <v>0</v>
      </c>
      <c r="BN308" s="3">
        <v>0</v>
      </c>
      <c r="BO308" s="3">
        <v>0</v>
      </c>
      <c r="BP308" s="3">
        <v>0</v>
      </c>
      <c r="BQ308" s="3">
        <v>0</v>
      </c>
      <c r="BR308" s="3">
        <v>0</v>
      </c>
      <c r="BS308" s="3">
        <v>0</v>
      </c>
      <c r="BT308" s="3">
        <v>0</v>
      </c>
      <c r="BU308" s="3">
        <v>0</v>
      </c>
      <c r="BV308" s="3">
        <v>0</v>
      </c>
      <c r="BW308" s="10">
        <v>0</v>
      </c>
    </row>
    <row r="309" spans="6:75" x14ac:dyDescent="0.25">
      <c r="F309" s="52">
        <f t="shared" si="22"/>
        <v>1800</v>
      </c>
      <c r="G309" s="12">
        <f t="shared" si="23"/>
        <v>0.97790697674418603</v>
      </c>
      <c r="J309" s="3">
        <f t="shared" si="24"/>
        <v>0.97940570756104728</v>
      </c>
      <c r="K309" s="82"/>
      <c r="L309" s="54">
        <v>1</v>
      </c>
      <c r="M309" s="3">
        <v>0.97790697674418603</v>
      </c>
      <c r="N309" s="3">
        <v>0.97790697674418603</v>
      </c>
      <c r="O309" s="3">
        <v>0.97825448133999404</v>
      </c>
      <c r="P309" s="3">
        <v>0.97825448133999404</v>
      </c>
      <c r="Q309" s="3">
        <v>0</v>
      </c>
      <c r="R309" s="3">
        <v>0</v>
      </c>
      <c r="S309" s="3">
        <v>0</v>
      </c>
      <c r="T309" s="3">
        <v>0</v>
      </c>
      <c r="U309" s="3">
        <v>0</v>
      </c>
      <c r="V309" s="3">
        <v>0</v>
      </c>
      <c r="W309" s="3">
        <v>0</v>
      </c>
      <c r="X309" s="3">
        <v>0</v>
      </c>
      <c r="Y309" s="3">
        <v>0</v>
      </c>
      <c r="Z309" s="3">
        <v>0</v>
      </c>
      <c r="AA309" s="3">
        <v>0</v>
      </c>
      <c r="AB309" s="3">
        <v>0</v>
      </c>
      <c r="AC309" s="3">
        <v>0</v>
      </c>
      <c r="AD309" s="3">
        <v>0</v>
      </c>
      <c r="AE309" s="3">
        <v>0</v>
      </c>
      <c r="AF309" s="3">
        <v>0</v>
      </c>
      <c r="AG309" s="3">
        <v>0</v>
      </c>
      <c r="AH309" s="3">
        <v>0</v>
      </c>
      <c r="AI309" s="3">
        <v>0</v>
      </c>
      <c r="AJ309" s="3">
        <v>0</v>
      </c>
      <c r="AK309" s="3">
        <v>0</v>
      </c>
      <c r="AL309" s="48">
        <v>0</v>
      </c>
      <c r="AM309" s="3">
        <v>0</v>
      </c>
      <c r="AN309" s="3">
        <v>0</v>
      </c>
      <c r="AO309" s="3">
        <v>0</v>
      </c>
      <c r="AP309" s="3">
        <v>0</v>
      </c>
      <c r="AQ309" s="3">
        <v>0</v>
      </c>
      <c r="AR309" s="3">
        <v>0</v>
      </c>
      <c r="AS309" s="3">
        <v>0</v>
      </c>
      <c r="AT309" s="3">
        <v>0</v>
      </c>
      <c r="AU309" s="3">
        <v>0</v>
      </c>
      <c r="AV309" s="3">
        <v>0</v>
      </c>
      <c r="AW309" s="3">
        <v>0</v>
      </c>
      <c r="AX309" s="3">
        <v>0</v>
      </c>
      <c r="AY309" s="3">
        <v>0</v>
      </c>
      <c r="AZ309" s="3">
        <v>0</v>
      </c>
      <c r="BA309" s="3">
        <v>0</v>
      </c>
      <c r="BB309" s="3">
        <v>0</v>
      </c>
      <c r="BC309" s="3">
        <v>0</v>
      </c>
      <c r="BD309" s="3">
        <v>0</v>
      </c>
      <c r="BE309" s="3">
        <v>0</v>
      </c>
      <c r="BF309" s="3">
        <v>0</v>
      </c>
      <c r="BG309" s="3">
        <v>0</v>
      </c>
      <c r="BH309" s="3">
        <v>0</v>
      </c>
      <c r="BI309" s="3">
        <v>0</v>
      </c>
      <c r="BJ309" s="3">
        <v>0</v>
      </c>
      <c r="BK309" s="3">
        <v>0</v>
      </c>
      <c r="BL309" s="3">
        <v>0</v>
      </c>
      <c r="BM309" s="3">
        <v>0</v>
      </c>
      <c r="BN309" s="3">
        <v>0</v>
      </c>
      <c r="BO309" s="3">
        <v>0</v>
      </c>
      <c r="BP309" s="3">
        <v>0</v>
      </c>
      <c r="BQ309" s="3">
        <v>0</v>
      </c>
      <c r="BR309" s="3">
        <v>0</v>
      </c>
      <c r="BS309" s="3">
        <v>0</v>
      </c>
      <c r="BT309" s="3">
        <v>0</v>
      </c>
      <c r="BU309" s="3">
        <v>0</v>
      </c>
      <c r="BV309" s="3">
        <v>0</v>
      </c>
      <c r="BW309" s="10">
        <v>0</v>
      </c>
    </row>
    <row r="310" spans="6:75" x14ac:dyDescent="0.25">
      <c r="F310" s="52">
        <f t="shared" si="22"/>
        <v>1900</v>
      </c>
      <c r="G310" s="12">
        <f t="shared" si="23"/>
        <v>0.97674418604651159</v>
      </c>
      <c r="J310" s="3">
        <f t="shared" si="24"/>
        <v>0.97822889085025</v>
      </c>
      <c r="K310" s="81"/>
      <c r="L310" s="12">
        <v>1</v>
      </c>
      <c r="M310" s="3">
        <v>0.97674418604651159</v>
      </c>
      <c r="N310" s="3">
        <v>0.97674418604651159</v>
      </c>
      <c r="O310" s="3">
        <v>0.97707904789891264</v>
      </c>
      <c r="P310" s="3">
        <v>0.97707904789891264</v>
      </c>
      <c r="Q310" s="3">
        <v>0</v>
      </c>
      <c r="R310" s="3">
        <v>0</v>
      </c>
      <c r="S310" s="3">
        <v>0</v>
      </c>
      <c r="T310" s="3">
        <v>0</v>
      </c>
      <c r="U310" s="3">
        <v>0</v>
      </c>
      <c r="V310" s="3">
        <v>0</v>
      </c>
      <c r="W310" s="3">
        <v>0</v>
      </c>
      <c r="X310" s="3">
        <v>0</v>
      </c>
      <c r="Y310" s="3">
        <v>0</v>
      </c>
      <c r="Z310" s="3">
        <v>0</v>
      </c>
      <c r="AA310" s="3">
        <v>0</v>
      </c>
      <c r="AB310" s="3">
        <v>0</v>
      </c>
      <c r="AC310" s="3">
        <v>0</v>
      </c>
      <c r="AD310" s="3">
        <v>0</v>
      </c>
      <c r="AE310" s="3">
        <v>0</v>
      </c>
      <c r="AF310" s="3">
        <v>0</v>
      </c>
      <c r="AG310" s="3">
        <v>0</v>
      </c>
      <c r="AH310" s="3">
        <v>0</v>
      </c>
      <c r="AI310" s="3">
        <v>0</v>
      </c>
      <c r="AJ310" s="3">
        <v>0</v>
      </c>
      <c r="AK310" s="3">
        <v>0</v>
      </c>
      <c r="AL310" s="48">
        <v>0</v>
      </c>
      <c r="AM310" s="3">
        <v>0</v>
      </c>
      <c r="AN310" s="3">
        <v>0</v>
      </c>
      <c r="AO310" s="3">
        <v>0</v>
      </c>
      <c r="AP310" s="3">
        <v>0</v>
      </c>
      <c r="AQ310" s="3">
        <v>0</v>
      </c>
      <c r="AR310" s="3">
        <v>0</v>
      </c>
      <c r="AS310" s="3">
        <v>0</v>
      </c>
      <c r="AT310" s="3">
        <v>0</v>
      </c>
      <c r="AU310" s="3">
        <v>0</v>
      </c>
      <c r="AV310" s="3">
        <v>0</v>
      </c>
      <c r="AW310" s="3">
        <v>0</v>
      </c>
      <c r="AX310" s="3">
        <v>0</v>
      </c>
      <c r="AY310" s="3">
        <v>0</v>
      </c>
      <c r="AZ310" s="3">
        <v>0</v>
      </c>
      <c r="BA310" s="3">
        <v>0</v>
      </c>
      <c r="BB310" s="3">
        <v>0</v>
      </c>
      <c r="BC310" s="3">
        <v>0</v>
      </c>
      <c r="BD310" s="3">
        <v>0</v>
      </c>
      <c r="BE310" s="3">
        <v>0</v>
      </c>
      <c r="BF310" s="3">
        <v>0</v>
      </c>
      <c r="BG310" s="3">
        <v>0</v>
      </c>
      <c r="BH310" s="3">
        <v>0</v>
      </c>
      <c r="BI310" s="3">
        <v>0</v>
      </c>
      <c r="BJ310" s="3">
        <v>0</v>
      </c>
      <c r="BK310" s="3">
        <v>0</v>
      </c>
      <c r="BL310" s="3">
        <v>0</v>
      </c>
      <c r="BM310" s="3">
        <v>0</v>
      </c>
      <c r="BN310" s="3">
        <v>0</v>
      </c>
      <c r="BO310" s="3">
        <v>0</v>
      </c>
      <c r="BP310" s="3">
        <v>0</v>
      </c>
      <c r="BQ310" s="3">
        <v>0</v>
      </c>
      <c r="BR310" s="3">
        <v>0</v>
      </c>
      <c r="BS310" s="3">
        <v>0</v>
      </c>
      <c r="BT310" s="3">
        <v>0</v>
      </c>
      <c r="BU310" s="3">
        <v>0</v>
      </c>
      <c r="BV310" s="3">
        <v>0</v>
      </c>
      <c r="BW310" s="10">
        <v>0</v>
      </c>
    </row>
    <row r="311" spans="6:75" x14ac:dyDescent="0.25">
      <c r="F311" s="52">
        <f t="shared" si="22"/>
        <v>2000</v>
      </c>
      <c r="G311" s="12">
        <f t="shared" si="23"/>
        <v>0.97558139534883714</v>
      </c>
      <c r="J311" s="3">
        <f t="shared" si="24"/>
        <v>0.97711091497499258</v>
      </c>
      <c r="K311" s="81"/>
      <c r="L311" s="12">
        <v>1</v>
      </c>
      <c r="M311" s="3">
        <v>0.97558139534883714</v>
      </c>
      <c r="N311" s="3">
        <v>0.97558139534883714</v>
      </c>
      <c r="O311" s="3">
        <v>0.97596238612988528</v>
      </c>
      <c r="P311" s="3">
        <v>0.97596238612988528</v>
      </c>
      <c r="Q311" s="3">
        <v>0</v>
      </c>
      <c r="R311" s="3">
        <v>0</v>
      </c>
      <c r="S311" s="3">
        <v>0</v>
      </c>
      <c r="T311" s="3">
        <v>0</v>
      </c>
      <c r="U311" s="3">
        <v>0</v>
      </c>
      <c r="V311" s="3">
        <v>0</v>
      </c>
      <c r="W311" s="3">
        <v>0</v>
      </c>
      <c r="X311" s="3">
        <v>0</v>
      </c>
      <c r="Y311" s="3">
        <v>0</v>
      </c>
      <c r="Z311" s="3">
        <v>0</v>
      </c>
      <c r="AA311" s="3">
        <v>0</v>
      </c>
      <c r="AB311" s="3">
        <v>0</v>
      </c>
      <c r="AC311" s="3">
        <v>0</v>
      </c>
      <c r="AD311" s="3">
        <v>0</v>
      </c>
      <c r="AE311" s="3">
        <v>0</v>
      </c>
      <c r="AF311" s="3">
        <v>0</v>
      </c>
      <c r="AG311" s="3">
        <v>0</v>
      </c>
      <c r="AH311" s="3">
        <v>0</v>
      </c>
      <c r="AI311" s="3">
        <v>0</v>
      </c>
      <c r="AJ311" s="3">
        <v>0</v>
      </c>
      <c r="AK311" s="3">
        <v>0</v>
      </c>
      <c r="AL311" s="48">
        <v>0</v>
      </c>
      <c r="AM311" s="3">
        <v>0</v>
      </c>
      <c r="AN311" s="3">
        <v>0</v>
      </c>
      <c r="AO311" s="3">
        <v>0</v>
      </c>
      <c r="AP311" s="3">
        <v>0</v>
      </c>
      <c r="AQ311" s="3">
        <v>0</v>
      </c>
      <c r="AR311" s="3">
        <v>0</v>
      </c>
      <c r="AS311" s="3">
        <v>0</v>
      </c>
      <c r="AT311" s="3">
        <v>0</v>
      </c>
      <c r="AU311" s="3">
        <v>0</v>
      </c>
      <c r="AV311" s="3">
        <v>0</v>
      </c>
      <c r="AW311" s="3">
        <v>0</v>
      </c>
      <c r="AX311" s="3">
        <v>0</v>
      </c>
      <c r="AY311" s="3">
        <v>0</v>
      </c>
      <c r="AZ311" s="3">
        <v>0</v>
      </c>
      <c r="BA311" s="3">
        <v>0</v>
      </c>
      <c r="BB311" s="3">
        <v>0</v>
      </c>
      <c r="BC311" s="3">
        <v>0</v>
      </c>
      <c r="BD311" s="3">
        <v>0</v>
      </c>
      <c r="BE311" s="3">
        <v>0</v>
      </c>
      <c r="BF311" s="3">
        <v>0</v>
      </c>
      <c r="BG311" s="3">
        <v>0</v>
      </c>
      <c r="BH311" s="3">
        <v>0</v>
      </c>
      <c r="BI311" s="3">
        <v>0</v>
      </c>
      <c r="BJ311" s="3">
        <v>0</v>
      </c>
      <c r="BK311" s="3">
        <v>0</v>
      </c>
      <c r="BL311" s="3">
        <v>0</v>
      </c>
      <c r="BM311" s="3">
        <v>0</v>
      </c>
      <c r="BN311" s="3">
        <v>0</v>
      </c>
      <c r="BO311" s="3">
        <v>0</v>
      </c>
      <c r="BP311" s="3">
        <v>0</v>
      </c>
      <c r="BQ311" s="3">
        <v>0</v>
      </c>
      <c r="BR311" s="3">
        <v>0</v>
      </c>
      <c r="BS311" s="3">
        <v>0</v>
      </c>
      <c r="BT311" s="3">
        <v>0</v>
      </c>
      <c r="BU311" s="3">
        <v>0</v>
      </c>
      <c r="BV311" s="3">
        <v>0</v>
      </c>
      <c r="BW311" s="10">
        <v>0</v>
      </c>
    </row>
    <row r="312" spans="6:75" x14ac:dyDescent="0.25">
      <c r="F312" s="52">
        <f t="shared" si="22"/>
        <v>2100</v>
      </c>
      <c r="G312" s="12">
        <f t="shared" si="23"/>
        <v>0.9744186046511627</v>
      </c>
      <c r="J312" s="3">
        <f t="shared" si="24"/>
        <v>0.97599293909973517</v>
      </c>
      <c r="K312" s="81"/>
      <c r="L312" s="12">
        <v>1</v>
      </c>
      <c r="M312" s="3">
        <v>0.9744186046511627</v>
      </c>
      <c r="N312" s="3">
        <v>0.9744186046511627</v>
      </c>
      <c r="O312" s="3">
        <v>0.97484572436085803</v>
      </c>
      <c r="P312" s="3">
        <v>0.97484572436085803</v>
      </c>
      <c r="Q312" s="3">
        <v>0</v>
      </c>
      <c r="R312" s="3">
        <v>0</v>
      </c>
      <c r="S312" s="3">
        <v>0</v>
      </c>
      <c r="T312" s="3">
        <v>0</v>
      </c>
      <c r="U312" s="3">
        <v>0</v>
      </c>
      <c r="V312" s="3">
        <v>0</v>
      </c>
      <c r="W312" s="3">
        <v>0</v>
      </c>
      <c r="X312" s="3">
        <v>0</v>
      </c>
      <c r="Y312" s="3">
        <v>0</v>
      </c>
      <c r="Z312" s="3">
        <v>0</v>
      </c>
      <c r="AA312" s="3">
        <v>0</v>
      </c>
      <c r="AB312" s="3">
        <v>0</v>
      </c>
      <c r="AC312" s="3">
        <v>0</v>
      </c>
      <c r="AD312" s="3">
        <v>0</v>
      </c>
      <c r="AE312" s="3">
        <v>0</v>
      </c>
      <c r="AF312" s="3">
        <v>0</v>
      </c>
      <c r="AG312" s="3">
        <v>0</v>
      </c>
      <c r="AH312" s="3">
        <v>0</v>
      </c>
      <c r="AI312" s="3">
        <v>0</v>
      </c>
      <c r="AJ312" s="3">
        <v>0</v>
      </c>
      <c r="AK312" s="3">
        <v>0</v>
      </c>
      <c r="AL312" s="48">
        <v>0</v>
      </c>
      <c r="AM312" s="3">
        <v>0</v>
      </c>
      <c r="AN312" s="3">
        <v>0</v>
      </c>
      <c r="AO312" s="3">
        <v>0</v>
      </c>
      <c r="AP312" s="3">
        <v>0</v>
      </c>
      <c r="AQ312" s="3">
        <v>0</v>
      </c>
      <c r="AR312" s="3">
        <v>0</v>
      </c>
      <c r="AS312" s="3">
        <v>0</v>
      </c>
      <c r="AT312" s="3">
        <v>0</v>
      </c>
      <c r="AU312" s="3">
        <v>0</v>
      </c>
      <c r="AV312" s="3">
        <v>0</v>
      </c>
      <c r="AW312" s="3">
        <v>0</v>
      </c>
      <c r="AX312" s="3">
        <v>0</v>
      </c>
      <c r="AY312" s="3">
        <v>0</v>
      </c>
      <c r="AZ312" s="3">
        <v>0</v>
      </c>
      <c r="BA312" s="3">
        <v>0</v>
      </c>
      <c r="BB312" s="3">
        <v>0</v>
      </c>
      <c r="BC312" s="3">
        <v>0</v>
      </c>
      <c r="BD312" s="3">
        <v>0</v>
      </c>
      <c r="BE312" s="3">
        <v>0</v>
      </c>
      <c r="BF312" s="3">
        <v>0</v>
      </c>
      <c r="BG312" s="3">
        <v>0</v>
      </c>
      <c r="BH312" s="3">
        <v>0</v>
      </c>
      <c r="BI312" s="3">
        <v>0</v>
      </c>
      <c r="BJ312" s="3">
        <v>0</v>
      </c>
      <c r="BK312" s="3">
        <v>0</v>
      </c>
      <c r="BL312" s="3">
        <v>0</v>
      </c>
      <c r="BM312" s="3">
        <v>0</v>
      </c>
      <c r="BN312" s="3">
        <v>0</v>
      </c>
      <c r="BO312" s="3">
        <v>0</v>
      </c>
      <c r="BP312" s="3">
        <v>0</v>
      </c>
      <c r="BQ312" s="3">
        <v>0</v>
      </c>
      <c r="BR312" s="3">
        <v>0</v>
      </c>
      <c r="BS312" s="3">
        <v>0</v>
      </c>
      <c r="BT312" s="3">
        <v>0</v>
      </c>
      <c r="BU312" s="3">
        <v>0</v>
      </c>
      <c r="BV312" s="3">
        <v>0</v>
      </c>
      <c r="BW312" s="10">
        <v>0</v>
      </c>
    </row>
    <row r="313" spans="6:75" x14ac:dyDescent="0.25">
      <c r="F313" s="52">
        <f t="shared" si="22"/>
        <v>2200</v>
      </c>
      <c r="G313" s="12">
        <f t="shared" si="23"/>
        <v>0.97325581395348837</v>
      </c>
      <c r="J313" s="3">
        <f t="shared" si="24"/>
        <v>0.97487496322447775</v>
      </c>
      <c r="K313" s="81"/>
      <c r="L313" s="12">
        <v>1</v>
      </c>
      <c r="M313" s="3">
        <v>0.97325581395348837</v>
      </c>
      <c r="N313" s="3">
        <v>0.97325581395348837</v>
      </c>
      <c r="O313" s="3">
        <v>0.97372906259183067</v>
      </c>
      <c r="P313" s="3">
        <v>0.97372906259183067</v>
      </c>
      <c r="Q313" s="3">
        <v>0</v>
      </c>
      <c r="R313" s="3">
        <v>0</v>
      </c>
      <c r="S313" s="3">
        <v>0</v>
      </c>
      <c r="T313" s="3">
        <v>0</v>
      </c>
      <c r="U313" s="3">
        <v>0</v>
      </c>
      <c r="V313" s="3">
        <v>0</v>
      </c>
      <c r="W313" s="3">
        <v>0</v>
      </c>
      <c r="X313" s="3">
        <v>0</v>
      </c>
      <c r="Y313" s="3">
        <v>0</v>
      </c>
      <c r="Z313" s="3">
        <v>0</v>
      </c>
      <c r="AA313" s="3">
        <v>0</v>
      </c>
      <c r="AB313" s="3">
        <v>0</v>
      </c>
      <c r="AC313" s="3">
        <v>0</v>
      </c>
      <c r="AD313" s="3">
        <v>0</v>
      </c>
      <c r="AE313" s="3">
        <v>0</v>
      </c>
      <c r="AF313" s="3">
        <v>0</v>
      </c>
      <c r="AG313" s="3">
        <v>0</v>
      </c>
      <c r="AH313" s="3">
        <v>0</v>
      </c>
      <c r="AI313" s="3">
        <v>0</v>
      </c>
      <c r="AJ313" s="3">
        <v>0</v>
      </c>
      <c r="AK313" s="3">
        <v>0</v>
      </c>
      <c r="AL313" s="48">
        <v>0</v>
      </c>
      <c r="AM313" s="3">
        <v>0</v>
      </c>
      <c r="AN313" s="3">
        <v>0</v>
      </c>
      <c r="AO313" s="3">
        <v>0</v>
      </c>
      <c r="AP313" s="3">
        <v>0</v>
      </c>
      <c r="AQ313" s="3">
        <v>0</v>
      </c>
      <c r="AR313" s="3">
        <v>0</v>
      </c>
      <c r="AS313" s="3">
        <v>0</v>
      </c>
      <c r="AT313" s="3">
        <v>0</v>
      </c>
      <c r="AU313" s="3">
        <v>0</v>
      </c>
      <c r="AV313" s="3">
        <v>0</v>
      </c>
      <c r="AW313" s="3">
        <v>0</v>
      </c>
      <c r="AX313" s="3">
        <v>0</v>
      </c>
      <c r="AY313" s="3">
        <v>0</v>
      </c>
      <c r="AZ313" s="3">
        <v>0</v>
      </c>
      <c r="BA313" s="3">
        <v>0</v>
      </c>
      <c r="BB313" s="3">
        <v>0</v>
      </c>
      <c r="BC313" s="3">
        <v>0</v>
      </c>
      <c r="BD313" s="3">
        <v>0</v>
      </c>
      <c r="BE313" s="3">
        <v>0</v>
      </c>
      <c r="BF313" s="3">
        <v>0</v>
      </c>
      <c r="BG313" s="3">
        <v>0</v>
      </c>
      <c r="BH313" s="3">
        <v>0</v>
      </c>
      <c r="BI313" s="3">
        <v>0</v>
      </c>
      <c r="BJ313" s="3">
        <v>0</v>
      </c>
      <c r="BK313" s="3">
        <v>0</v>
      </c>
      <c r="BL313" s="3">
        <v>0</v>
      </c>
      <c r="BM313" s="3">
        <v>0</v>
      </c>
      <c r="BN313" s="3">
        <v>0</v>
      </c>
      <c r="BO313" s="3">
        <v>0</v>
      </c>
      <c r="BP313" s="3">
        <v>0</v>
      </c>
      <c r="BQ313" s="3">
        <v>0</v>
      </c>
      <c r="BR313" s="3">
        <v>0</v>
      </c>
      <c r="BS313" s="3">
        <v>0</v>
      </c>
      <c r="BT313" s="3">
        <v>0</v>
      </c>
      <c r="BU313" s="3">
        <v>0</v>
      </c>
      <c r="BV313" s="3">
        <v>0</v>
      </c>
      <c r="BW313" s="10">
        <v>0</v>
      </c>
    </row>
    <row r="314" spans="6:75" x14ac:dyDescent="0.25">
      <c r="F314" s="52">
        <f t="shared" si="22"/>
        <v>2300</v>
      </c>
      <c r="G314" s="12">
        <f t="shared" si="23"/>
        <v>0.97209302325581393</v>
      </c>
      <c r="J314" s="3">
        <f t="shared" si="24"/>
        <v>0.97375698734922034</v>
      </c>
      <c r="K314" s="81"/>
      <c r="L314" s="12">
        <v>1</v>
      </c>
      <c r="M314" s="3">
        <v>0.97209302325581393</v>
      </c>
      <c r="N314" s="3">
        <v>0.97209302325581393</v>
      </c>
      <c r="O314" s="3">
        <v>0.97261240082280342</v>
      </c>
      <c r="P314" s="3">
        <v>0.97261240082280342</v>
      </c>
      <c r="Q314" s="3">
        <v>0</v>
      </c>
      <c r="R314" s="3">
        <v>0</v>
      </c>
      <c r="S314" s="3">
        <v>0</v>
      </c>
      <c r="T314" s="3">
        <v>0</v>
      </c>
      <c r="U314" s="3">
        <v>0</v>
      </c>
      <c r="V314" s="3">
        <v>0</v>
      </c>
      <c r="W314" s="3">
        <v>0</v>
      </c>
      <c r="X314" s="3">
        <v>0</v>
      </c>
      <c r="Y314" s="3">
        <v>0</v>
      </c>
      <c r="Z314" s="3">
        <v>0</v>
      </c>
      <c r="AA314" s="3">
        <v>0</v>
      </c>
      <c r="AB314" s="3">
        <v>0</v>
      </c>
      <c r="AC314" s="3">
        <v>0</v>
      </c>
      <c r="AD314" s="3">
        <v>0</v>
      </c>
      <c r="AE314" s="3">
        <v>0</v>
      </c>
      <c r="AF314" s="3">
        <v>0</v>
      </c>
      <c r="AG314" s="3">
        <v>0</v>
      </c>
      <c r="AH314" s="3">
        <v>0</v>
      </c>
      <c r="AI314" s="3">
        <v>0</v>
      </c>
      <c r="AJ314" s="3">
        <v>0</v>
      </c>
      <c r="AK314" s="3">
        <v>0</v>
      </c>
      <c r="AL314" s="48">
        <v>0</v>
      </c>
      <c r="AM314" s="3">
        <v>0</v>
      </c>
      <c r="AN314" s="3">
        <v>0</v>
      </c>
      <c r="AO314" s="3">
        <v>0</v>
      </c>
      <c r="AP314" s="3">
        <v>0</v>
      </c>
      <c r="AQ314" s="3">
        <v>0</v>
      </c>
      <c r="AR314" s="3">
        <v>0</v>
      </c>
      <c r="AS314" s="3">
        <v>0</v>
      </c>
      <c r="AT314" s="3">
        <v>0</v>
      </c>
      <c r="AU314" s="3">
        <v>0</v>
      </c>
      <c r="AV314" s="3">
        <v>0</v>
      </c>
      <c r="AW314" s="3">
        <v>0</v>
      </c>
      <c r="AX314" s="3">
        <v>0</v>
      </c>
      <c r="AY314" s="3">
        <v>0</v>
      </c>
      <c r="AZ314" s="3">
        <v>0</v>
      </c>
      <c r="BA314" s="3">
        <v>0</v>
      </c>
      <c r="BB314" s="3">
        <v>0</v>
      </c>
      <c r="BC314" s="3">
        <v>0</v>
      </c>
      <c r="BD314" s="3">
        <v>0</v>
      </c>
      <c r="BE314" s="3">
        <v>0</v>
      </c>
      <c r="BF314" s="3">
        <v>0</v>
      </c>
      <c r="BG314" s="3">
        <v>0</v>
      </c>
      <c r="BH314" s="3">
        <v>0</v>
      </c>
      <c r="BI314" s="3">
        <v>0</v>
      </c>
      <c r="BJ314" s="3">
        <v>0</v>
      </c>
      <c r="BK314" s="3">
        <v>0</v>
      </c>
      <c r="BL314" s="3">
        <v>0</v>
      </c>
      <c r="BM314" s="3">
        <v>0</v>
      </c>
      <c r="BN314" s="3">
        <v>0</v>
      </c>
      <c r="BO314" s="3">
        <v>0</v>
      </c>
      <c r="BP314" s="3">
        <v>0</v>
      </c>
      <c r="BQ314" s="3">
        <v>0</v>
      </c>
      <c r="BR314" s="3">
        <v>0</v>
      </c>
      <c r="BS314" s="3">
        <v>0</v>
      </c>
      <c r="BT314" s="3">
        <v>0</v>
      </c>
      <c r="BU314" s="3">
        <v>0</v>
      </c>
      <c r="BV314" s="3">
        <v>0</v>
      </c>
      <c r="BW314" s="10">
        <v>0</v>
      </c>
    </row>
    <row r="315" spans="6:75" x14ac:dyDescent="0.25">
      <c r="F315" s="52">
        <f t="shared" si="22"/>
        <v>2400</v>
      </c>
      <c r="G315" s="12">
        <f t="shared" si="23"/>
        <v>0.97093023255813948</v>
      </c>
      <c r="J315" s="3">
        <f t="shared" si="24"/>
        <v>0.97263901147396292</v>
      </c>
      <c r="K315" s="81"/>
      <c r="L315" s="12">
        <v>1</v>
      </c>
      <c r="M315" s="3">
        <v>0.97093023255813948</v>
      </c>
      <c r="N315" s="3">
        <v>0.97093023255813948</v>
      </c>
      <c r="O315" s="3">
        <v>0.97149573905377606</v>
      </c>
      <c r="P315" s="3">
        <v>0.97149573905377606</v>
      </c>
      <c r="Q315" s="3">
        <v>0</v>
      </c>
      <c r="R315" s="3">
        <v>0</v>
      </c>
      <c r="S315" s="3">
        <v>0</v>
      </c>
      <c r="T315" s="3">
        <v>0</v>
      </c>
      <c r="U315" s="3">
        <v>0</v>
      </c>
      <c r="V315" s="3">
        <v>0</v>
      </c>
      <c r="W315" s="3">
        <v>0</v>
      </c>
      <c r="X315" s="3">
        <v>0</v>
      </c>
      <c r="Y315" s="3">
        <v>0</v>
      </c>
      <c r="Z315" s="3">
        <v>0</v>
      </c>
      <c r="AA315" s="3">
        <v>0</v>
      </c>
      <c r="AB315" s="3">
        <v>0</v>
      </c>
      <c r="AC315" s="3">
        <v>0</v>
      </c>
      <c r="AD315" s="3">
        <v>0</v>
      </c>
      <c r="AE315" s="3">
        <v>0</v>
      </c>
      <c r="AF315" s="3">
        <v>0</v>
      </c>
      <c r="AG315" s="3">
        <v>0</v>
      </c>
      <c r="AH315" s="3">
        <v>0</v>
      </c>
      <c r="AI315" s="3">
        <v>0</v>
      </c>
      <c r="AJ315" s="3">
        <v>0</v>
      </c>
      <c r="AK315" s="3">
        <v>0</v>
      </c>
      <c r="AL315" s="48">
        <v>0</v>
      </c>
      <c r="AM315" s="3">
        <v>0</v>
      </c>
      <c r="AN315" s="3">
        <v>0</v>
      </c>
      <c r="AO315" s="3">
        <v>0</v>
      </c>
      <c r="AP315" s="3">
        <v>0</v>
      </c>
      <c r="AQ315" s="3">
        <v>0</v>
      </c>
      <c r="AR315" s="3">
        <v>0</v>
      </c>
      <c r="AS315" s="3">
        <v>0</v>
      </c>
      <c r="AT315" s="3">
        <v>0</v>
      </c>
      <c r="AU315" s="3">
        <v>0</v>
      </c>
      <c r="AV315" s="3">
        <v>0</v>
      </c>
      <c r="AW315" s="3">
        <v>0</v>
      </c>
      <c r="AX315" s="3">
        <v>0</v>
      </c>
      <c r="AY315" s="3">
        <v>0</v>
      </c>
      <c r="AZ315" s="3">
        <v>0</v>
      </c>
      <c r="BA315" s="3">
        <v>0</v>
      </c>
      <c r="BB315" s="3">
        <v>0</v>
      </c>
      <c r="BC315" s="3">
        <v>0</v>
      </c>
      <c r="BD315" s="3">
        <v>0</v>
      </c>
      <c r="BE315" s="3">
        <v>0</v>
      </c>
      <c r="BF315" s="3">
        <v>0</v>
      </c>
      <c r="BG315" s="3">
        <v>0</v>
      </c>
      <c r="BH315" s="3">
        <v>0</v>
      </c>
      <c r="BI315" s="3">
        <v>0</v>
      </c>
      <c r="BJ315" s="3">
        <v>0</v>
      </c>
      <c r="BK315" s="3">
        <v>0</v>
      </c>
      <c r="BL315" s="3">
        <v>0</v>
      </c>
      <c r="BM315" s="3">
        <v>0</v>
      </c>
      <c r="BN315" s="3">
        <v>0</v>
      </c>
      <c r="BO315" s="3">
        <v>0</v>
      </c>
      <c r="BP315" s="3">
        <v>0</v>
      </c>
      <c r="BQ315" s="3">
        <v>0</v>
      </c>
      <c r="BR315" s="3">
        <v>0</v>
      </c>
      <c r="BS315" s="3">
        <v>0</v>
      </c>
      <c r="BT315" s="3">
        <v>0</v>
      </c>
      <c r="BU315" s="3">
        <v>0</v>
      </c>
      <c r="BV315" s="3">
        <v>0</v>
      </c>
      <c r="BW315" s="10">
        <v>0</v>
      </c>
    </row>
    <row r="316" spans="6:75" x14ac:dyDescent="0.25">
      <c r="F316" s="52">
        <f t="shared" si="22"/>
        <v>2500</v>
      </c>
      <c r="G316" s="12">
        <f t="shared" si="23"/>
        <v>0.96976744186046504</v>
      </c>
      <c r="J316" s="3">
        <f t="shared" si="24"/>
        <v>0.97146219476316564</v>
      </c>
      <c r="K316" s="81"/>
      <c r="L316" s="12">
        <v>1</v>
      </c>
      <c r="M316" s="3">
        <v>0.96976744186046504</v>
      </c>
      <c r="N316" s="3">
        <v>0.96976744186046504</v>
      </c>
      <c r="O316" s="3">
        <v>0.97032030561269467</v>
      </c>
      <c r="P316" s="3">
        <v>0.97032030561269467</v>
      </c>
      <c r="Q316" s="3">
        <v>0</v>
      </c>
      <c r="R316" s="3">
        <v>0</v>
      </c>
      <c r="S316" s="3">
        <v>0</v>
      </c>
      <c r="T316" s="3">
        <v>0</v>
      </c>
      <c r="U316" s="3">
        <v>0</v>
      </c>
      <c r="V316" s="3">
        <v>0</v>
      </c>
      <c r="W316" s="3">
        <v>0</v>
      </c>
      <c r="X316" s="3">
        <v>0</v>
      </c>
      <c r="Y316" s="3">
        <v>0</v>
      </c>
      <c r="Z316" s="3">
        <v>0</v>
      </c>
      <c r="AA316" s="3">
        <v>0</v>
      </c>
      <c r="AB316" s="3">
        <v>0</v>
      </c>
      <c r="AC316" s="3">
        <v>0</v>
      </c>
      <c r="AD316" s="3">
        <v>0</v>
      </c>
      <c r="AE316" s="3">
        <v>0</v>
      </c>
      <c r="AF316" s="3">
        <v>0</v>
      </c>
      <c r="AG316" s="3">
        <v>0</v>
      </c>
      <c r="AH316" s="3">
        <v>0</v>
      </c>
      <c r="AI316" s="3">
        <v>0</v>
      </c>
      <c r="AJ316" s="3">
        <v>0</v>
      </c>
      <c r="AK316" s="3">
        <v>0</v>
      </c>
      <c r="AL316" s="48">
        <v>0</v>
      </c>
      <c r="AM316" s="3">
        <v>0</v>
      </c>
      <c r="AN316" s="3">
        <v>0</v>
      </c>
      <c r="AO316" s="3">
        <v>0</v>
      </c>
      <c r="AP316" s="3">
        <v>0</v>
      </c>
      <c r="AQ316" s="3">
        <v>0</v>
      </c>
      <c r="AR316" s="3">
        <v>0</v>
      </c>
      <c r="AS316" s="3">
        <v>0</v>
      </c>
      <c r="AT316" s="3">
        <v>0</v>
      </c>
      <c r="AU316" s="3">
        <v>0</v>
      </c>
      <c r="AV316" s="3">
        <v>0</v>
      </c>
      <c r="AW316" s="3">
        <v>0</v>
      </c>
      <c r="AX316" s="3">
        <v>0</v>
      </c>
      <c r="AY316" s="3">
        <v>0</v>
      </c>
      <c r="AZ316" s="3">
        <v>0</v>
      </c>
      <c r="BA316" s="3">
        <v>0</v>
      </c>
      <c r="BB316" s="3">
        <v>0</v>
      </c>
      <c r="BC316" s="3">
        <v>0</v>
      </c>
      <c r="BD316" s="3">
        <v>0</v>
      </c>
      <c r="BE316" s="3">
        <v>0</v>
      </c>
      <c r="BF316" s="3">
        <v>0</v>
      </c>
      <c r="BG316" s="3">
        <v>0</v>
      </c>
      <c r="BH316" s="3">
        <v>0</v>
      </c>
      <c r="BI316" s="3">
        <v>0</v>
      </c>
      <c r="BJ316" s="3">
        <v>0</v>
      </c>
      <c r="BK316" s="3">
        <v>0</v>
      </c>
      <c r="BL316" s="3">
        <v>0</v>
      </c>
      <c r="BM316" s="3">
        <v>0</v>
      </c>
      <c r="BN316" s="3">
        <v>0</v>
      </c>
      <c r="BO316" s="3">
        <v>0</v>
      </c>
      <c r="BP316" s="3">
        <v>0</v>
      </c>
      <c r="BQ316" s="3">
        <v>0</v>
      </c>
      <c r="BR316" s="3">
        <v>0</v>
      </c>
      <c r="BS316" s="3">
        <v>0</v>
      </c>
      <c r="BT316" s="3">
        <v>0</v>
      </c>
      <c r="BU316" s="3">
        <v>0</v>
      </c>
      <c r="BV316" s="3">
        <v>0</v>
      </c>
      <c r="BW316" s="10">
        <v>0</v>
      </c>
    </row>
    <row r="317" spans="6:75" x14ac:dyDescent="0.25">
      <c r="F317" s="52">
        <f t="shared" si="22"/>
        <v>2600</v>
      </c>
      <c r="G317" s="12">
        <f t="shared" si="23"/>
        <v>0.96860465116279071</v>
      </c>
      <c r="J317" s="3">
        <f t="shared" si="24"/>
        <v>0.97028537805236836</v>
      </c>
      <c r="K317" s="81"/>
      <c r="L317" s="12">
        <v>1</v>
      </c>
      <c r="M317" s="3">
        <v>0.96860465116279071</v>
      </c>
      <c r="N317" s="3">
        <v>0.96860465116279071</v>
      </c>
      <c r="O317" s="3">
        <v>0.96914487217161327</v>
      </c>
      <c r="P317" s="3">
        <v>0.96914487217161327</v>
      </c>
      <c r="Q317" s="3">
        <v>0</v>
      </c>
      <c r="R317" s="3">
        <v>0</v>
      </c>
      <c r="S317" s="3">
        <v>0</v>
      </c>
      <c r="T317" s="3">
        <v>0</v>
      </c>
      <c r="U317" s="3">
        <v>0</v>
      </c>
      <c r="V317" s="3">
        <v>0</v>
      </c>
      <c r="W317" s="3">
        <v>0</v>
      </c>
      <c r="X317" s="3">
        <v>0</v>
      </c>
      <c r="Y317" s="3">
        <v>0</v>
      </c>
      <c r="Z317" s="3">
        <v>0</v>
      </c>
      <c r="AA317" s="3">
        <v>0</v>
      </c>
      <c r="AB317" s="3">
        <v>0</v>
      </c>
      <c r="AC317" s="3">
        <v>0</v>
      </c>
      <c r="AD317" s="3">
        <v>0</v>
      </c>
      <c r="AE317" s="3">
        <v>0</v>
      </c>
      <c r="AF317" s="3">
        <v>0</v>
      </c>
      <c r="AG317" s="3">
        <v>0</v>
      </c>
      <c r="AH317" s="3">
        <v>0</v>
      </c>
      <c r="AI317" s="3">
        <v>0</v>
      </c>
      <c r="AJ317" s="3">
        <v>0</v>
      </c>
      <c r="AK317" s="3">
        <v>0</v>
      </c>
      <c r="AL317" s="48">
        <v>0</v>
      </c>
      <c r="AM317" s="3">
        <v>0</v>
      </c>
      <c r="AN317" s="3">
        <v>0</v>
      </c>
      <c r="AO317" s="3">
        <v>0</v>
      </c>
      <c r="AP317" s="3">
        <v>0</v>
      </c>
      <c r="AQ317" s="3">
        <v>0</v>
      </c>
      <c r="AR317" s="3">
        <v>0</v>
      </c>
      <c r="AS317" s="3">
        <v>0</v>
      </c>
      <c r="AT317" s="3">
        <v>0</v>
      </c>
      <c r="AU317" s="3">
        <v>0</v>
      </c>
      <c r="AV317" s="3">
        <v>0</v>
      </c>
      <c r="AW317" s="3">
        <v>0</v>
      </c>
      <c r="AX317" s="3">
        <v>0</v>
      </c>
      <c r="AY317" s="3">
        <v>0</v>
      </c>
      <c r="AZ317" s="3">
        <v>0</v>
      </c>
      <c r="BA317" s="3">
        <v>0</v>
      </c>
      <c r="BB317" s="3">
        <v>0</v>
      </c>
      <c r="BC317" s="3">
        <v>0</v>
      </c>
      <c r="BD317" s="3">
        <v>0</v>
      </c>
      <c r="BE317" s="3">
        <v>0</v>
      </c>
      <c r="BF317" s="3">
        <v>0</v>
      </c>
      <c r="BG317" s="3">
        <v>0</v>
      </c>
      <c r="BH317" s="3">
        <v>0</v>
      </c>
      <c r="BI317" s="3">
        <v>0</v>
      </c>
      <c r="BJ317" s="3">
        <v>0</v>
      </c>
      <c r="BK317" s="3">
        <v>0</v>
      </c>
      <c r="BL317" s="3">
        <v>0</v>
      </c>
      <c r="BM317" s="3">
        <v>0</v>
      </c>
      <c r="BN317" s="3">
        <v>0</v>
      </c>
      <c r="BO317" s="3">
        <v>0</v>
      </c>
      <c r="BP317" s="3">
        <v>0</v>
      </c>
      <c r="BQ317" s="3">
        <v>0</v>
      </c>
      <c r="BR317" s="3">
        <v>0</v>
      </c>
      <c r="BS317" s="3">
        <v>0</v>
      </c>
      <c r="BT317" s="3">
        <v>0</v>
      </c>
      <c r="BU317" s="3">
        <v>0</v>
      </c>
      <c r="BV317" s="3">
        <v>0</v>
      </c>
      <c r="BW317" s="10">
        <v>0</v>
      </c>
    </row>
    <row r="318" spans="6:75" x14ac:dyDescent="0.25">
      <c r="F318" s="52">
        <f t="shared" si="22"/>
        <v>2700</v>
      </c>
      <c r="G318" s="12">
        <f t="shared" si="23"/>
        <v>0.96744186046511627</v>
      </c>
      <c r="J318" s="3">
        <f t="shared" si="24"/>
        <v>0.96910856134157108</v>
      </c>
      <c r="K318" s="81"/>
      <c r="L318" s="12">
        <v>1</v>
      </c>
      <c r="M318" s="3">
        <v>0.96744186046511627</v>
      </c>
      <c r="N318" s="3">
        <v>0.96744186046511627</v>
      </c>
      <c r="O318" s="3">
        <v>0.96796943873053187</v>
      </c>
      <c r="P318" s="3">
        <v>0.96796943873053187</v>
      </c>
      <c r="Q318" s="3">
        <v>0</v>
      </c>
      <c r="R318" s="3">
        <v>0</v>
      </c>
      <c r="S318" s="3">
        <v>0</v>
      </c>
      <c r="T318" s="3">
        <v>0</v>
      </c>
      <c r="U318" s="3">
        <v>0</v>
      </c>
      <c r="V318" s="3">
        <v>0</v>
      </c>
      <c r="W318" s="3">
        <v>0</v>
      </c>
      <c r="X318" s="3">
        <v>0</v>
      </c>
      <c r="Y318" s="3">
        <v>0</v>
      </c>
      <c r="Z318" s="3">
        <v>0</v>
      </c>
      <c r="AA318" s="3">
        <v>0</v>
      </c>
      <c r="AB318" s="3">
        <v>0</v>
      </c>
      <c r="AC318" s="3">
        <v>0</v>
      </c>
      <c r="AD318" s="3">
        <v>0</v>
      </c>
      <c r="AE318" s="3">
        <v>0</v>
      </c>
      <c r="AF318" s="3">
        <v>0</v>
      </c>
      <c r="AG318" s="3">
        <v>0</v>
      </c>
      <c r="AH318" s="3">
        <v>0</v>
      </c>
      <c r="AI318" s="3">
        <v>0</v>
      </c>
      <c r="AJ318" s="3">
        <v>0</v>
      </c>
      <c r="AK318" s="3">
        <v>0</v>
      </c>
      <c r="AL318" s="48">
        <v>0</v>
      </c>
      <c r="AM318" s="3">
        <v>0</v>
      </c>
      <c r="AN318" s="3">
        <v>0</v>
      </c>
      <c r="AO318" s="3">
        <v>0</v>
      </c>
      <c r="AP318" s="3">
        <v>0</v>
      </c>
      <c r="AQ318" s="3">
        <v>0</v>
      </c>
      <c r="AR318" s="3">
        <v>0</v>
      </c>
      <c r="AS318" s="3">
        <v>0</v>
      </c>
      <c r="AT318" s="3">
        <v>0</v>
      </c>
      <c r="AU318" s="3">
        <v>0</v>
      </c>
      <c r="AV318" s="3">
        <v>0</v>
      </c>
      <c r="AW318" s="3">
        <v>0</v>
      </c>
      <c r="AX318" s="3">
        <v>0</v>
      </c>
      <c r="AY318" s="3">
        <v>0</v>
      </c>
      <c r="AZ318" s="3">
        <v>0</v>
      </c>
      <c r="BA318" s="3">
        <v>0</v>
      </c>
      <c r="BB318" s="3">
        <v>0</v>
      </c>
      <c r="BC318" s="3">
        <v>0</v>
      </c>
      <c r="BD318" s="3">
        <v>0</v>
      </c>
      <c r="BE318" s="3">
        <v>0</v>
      </c>
      <c r="BF318" s="3">
        <v>0</v>
      </c>
      <c r="BG318" s="3">
        <v>0</v>
      </c>
      <c r="BH318" s="3">
        <v>0</v>
      </c>
      <c r="BI318" s="3">
        <v>0</v>
      </c>
      <c r="BJ318" s="3">
        <v>0</v>
      </c>
      <c r="BK318" s="3">
        <v>0</v>
      </c>
      <c r="BL318" s="3">
        <v>0</v>
      </c>
      <c r="BM318" s="3">
        <v>0</v>
      </c>
      <c r="BN318" s="3">
        <v>0</v>
      </c>
      <c r="BO318" s="3">
        <v>0</v>
      </c>
      <c r="BP318" s="3">
        <v>0</v>
      </c>
      <c r="BQ318" s="3">
        <v>0</v>
      </c>
      <c r="BR318" s="3">
        <v>0</v>
      </c>
      <c r="BS318" s="3">
        <v>0</v>
      </c>
      <c r="BT318" s="3">
        <v>0</v>
      </c>
      <c r="BU318" s="3">
        <v>0</v>
      </c>
      <c r="BV318" s="3">
        <v>0</v>
      </c>
      <c r="BW318" s="10">
        <v>0</v>
      </c>
    </row>
    <row r="319" spans="6:75" x14ac:dyDescent="0.25">
      <c r="F319" s="52">
        <f t="shared" si="22"/>
        <v>2800</v>
      </c>
      <c r="G319" s="12">
        <f t="shared" si="23"/>
        <v>0.96627906976744193</v>
      </c>
      <c r="J319" s="3">
        <f t="shared" si="24"/>
        <v>0.96793174463077369</v>
      </c>
      <c r="K319" s="81"/>
      <c r="L319" s="12">
        <v>1</v>
      </c>
      <c r="M319" s="3">
        <v>0.96627906976744193</v>
      </c>
      <c r="N319" s="3">
        <v>0.96627906976744193</v>
      </c>
      <c r="O319" s="3">
        <v>0.96679400528945048</v>
      </c>
      <c r="P319" s="3">
        <v>0.96679400528945048</v>
      </c>
      <c r="Q319" s="3">
        <v>0</v>
      </c>
      <c r="R319" s="3">
        <v>0</v>
      </c>
      <c r="S319" s="3">
        <v>0</v>
      </c>
      <c r="T319" s="3">
        <v>0</v>
      </c>
      <c r="U319" s="3">
        <v>0</v>
      </c>
      <c r="V319" s="3">
        <v>0</v>
      </c>
      <c r="W319" s="3">
        <v>0</v>
      </c>
      <c r="X319" s="3">
        <v>0</v>
      </c>
      <c r="Y319" s="3">
        <v>0</v>
      </c>
      <c r="Z319" s="3">
        <v>0</v>
      </c>
      <c r="AA319" s="3">
        <v>0</v>
      </c>
      <c r="AB319" s="3">
        <v>0</v>
      </c>
      <c r="AC319" s="3">
        <v>0</v>
      </c>
      <c r="AD319" s="3">
        <v>0</v>
      </c>
      <c r="AE319" s="3">
        <v>0</v>
      </c>
      <c r="AF319" s="3">
        <v>0</v>
      </c>
      <c r="AG319" s="3">
        <v>0</v>
      </c>
      <c r="AH319" s="3">
        <v>0</v>
      </c>
      <c r="AI319" s="3">
        <v>0</v>
      </c>
      <c r="AJ319" s="3">
        <v>0</v>
      </c>
      <c r="AK319" s="3">
        <v>0</v>
      </c>
      <c r="AL319" s="48">
        <v>0</v>
      </c>
      <c r="AM319" s="3">
        <v>0</v>
      </c>
      <c r="AN319" s="3">
        <v>0</v>
      </c>
      <c r="AO319" s="3">
        <v>0</v>
      </c>
      <c r="AP319" s="3">
        <v>0</v>
      </c>
      <c r="AQ319" s="3">
        <v>0</v>
      </c>
      <c r="AR319" s="3">
        <v>0</v>
      </c>
      <c r="AS319" s="3">
        <v>0</v>
      </c>
      <c r="AT319" s="3">
        <v>0</v>
      </c>
      <c r="AU319" s="3">
        <v>0</v>
      </c>
      <c r="AV319" s="3">
        <v>0</v>
      </c>
      <c r="AW319" s="3">
        <v>0</v>
      </c>
      <c r="AX319" s="3">
        <v>0</v>
      </c>
      <c r="AY319" s="3">
        <v>0</v>
      </c>
      <c r="AZ319" s="3">
        <v>0</v>
      </c>
      <c r="BA319" s="3">
        <v>0</v>
      </c>
      <c r="BB319" s="3">
        <v>0</v>
      </c>
      <c r="BC319" s="3">
        <v>0</v>
      </c>
      <c r="BD319" s="3">
        <v>0</v>
      </c>
      <c r="BE319" s="3">
        <v>0</v>
      </c>
      <c r="BF319" s="3">
        <v>0</v>
      </c>
      <c r="BG319" s="3">
        <v>0</v>
      </c>
      <c r="BH319" s="3">
        <v>0</v>
      </c>
      <c r="BI319" s="3">
        <v>0</v>
      </c>
      <c r="BJ319" s="3">
        <v>0</v>
      </c>
      <c r="BK319" s="3">
        <v>0</v>
      </c>
      <c r="BL319" s="3">
        <v>0</v>
      </c>
      <c r="BM319" s="3">
        <v>0</v>
      </c>
      <c r="BN319" s="3">
        <v>0</v>
      </c>
      <c r="BO319" s="3">
        <v>0</v>
      </c>
      <c r="BP319" s="3">
        <v>0</v>
      </c>
      <c r="BQ319" s="3">
        <v>0</v>
      </c>
      <c r="BR319" s="3">
        <v>0</v>
      </c>
      <c r="BS319" s="3">
        <v>0</v>
      </c>
      <c r="BT319" s="3">
        <v>0</v>
      </c>
      <c r="BU319" s="3">
        <v>0</v>
      </c>
      <c r="BV319" s="3">
        <v>0</v>
      </c>
      <c r="BW319" s="10">
        <v>0</v>
      </c>
    </row>
    <row r="320" spans="6:75" x14ac:dyDescent="0.25">
      <c r="F320" s="52">
        <f t="shared" si="22"/>
        <v>2900</v>
      </c>
      <c r="G320" s="12">
        <f t="shared" si="23"/>
        <v>0.96511627906976749</v>
      </c>
      <c r="J320" s="3">
        <f t="shared" si="24"/>
        <v>0.96675492791997641</v>
      </c>
      <c r="K320" s="81"/>
      <c r="L320" s="12">
        <v>1</v>
      </c>
      <c r="M320" s="3">
        <v>0.96511627906976749</v>
      </c>
      <c r="N320" s="3">
        <v>0.96511627906976749</v>
      </c>
      <c r="O320" s="3">
        <v>0.96561857184836908</v>
      </c>
      <c r="P320" s="3">
        <v>0.96561857184836908</v>
      </c>
      <c r="Q320" s="3">
        <v>0</v>
      </c>
      <c r="R320" s="3">
        <v>0</v>
      </c>
      <c r="S320" s="3">
        <v>0</v>
      </c>
      <c r="T320" s="3">
        <v>0</v>
      </c>
      <c r="U320" s="3">
        <v>0</v>
      </c>
      <c r="V320" s="3">
        <v>0</v>
      </c>
      <c r="W320" s="3">
        <v>0</v>
      </c>
      <c r="X320" s="3">
        <v>0</v>
      </c>
      <c r="Y320" s="3">
        <v>0</v>
      </c>
      <c r="Z320" s="3">
        <v>0</v>
      </c>
      <c r="AA320" s="3">
        <v>0</v>
      </c>
      <c r="AB320" s="3">
        <v>0</v>
      </c>
      <c r="AC320" s="3">
        <v>0</v>
      </c>
      <c r="AD320" s="3">
        <v>0</v>
      </c>
      <c r="AE320" s="3">
        <v>0</v>
      </c>
      <c r="AF320" s="3">
        <v>0</v>
      </c>
      <c r="AG320" s="3">
        <v>0</v>
      </c>
      <c r="AH320" s="3">
        <v>0</v>
      </c>
      <c r="AI320" s="3">
        <v>0</v>
      </c>
      <c r="AJ320" s="3">
        <v>0</v>
      </c>
      <c r="AK320" s="3">
        <v>0</v>
      </c>
      <c r="AL320" s="48">
        <v>0</v>
      </c>
      <c r="AM320" s="3">
        <v>0</v>
      </c>
      <c r="AN320" s="3">
        <v>0</v>
      </c>
      <c r="AO320" s="3">
        <v>0</v>
      </c>
      <c r="AP320" s="3">
        <v>0</v>
      </c>
      <c r="AQ320" s="3">
        <v>0</v>
      </c>
      <c r="AR320" s="3">
        <v>0</v>
      </c>
      <c r="AS320" s="3">
        <v>0</v>
      </c>
      <c r="AT320" s="3">
        <v>0</v>
      </c>
      <c r="AU320" s="3">
        <v>0</v>
      </c>
      <c r="AV320" s="3">
        <v>0</v>
      </c>
      <c r="AW320" s="3">
        <v>0</v>
      </c>
      <c r="AX320" s="3">
        <v>0</v>
      </c>
      <c r="AY320" s="3">
        <v>0</v>
      </c>
      <c r="AZ320" s="3">
        <v>0</v>
      </c>
      <c r="BA320" s="3">
        <v>0</v>
      </c>
      <c r="BB320" s="3">
        <v>0</v>
      </c>
      <c r="BC320" s="3">
        <v>0</v>
      </c>
      <c r="BD320" s="3">
        <v>0</v>
      </c>
      <c r="BE320" s="3">
        <v>0</v>
      </c>
      <c r="BF320" s="3">
        <v>0</v>
      </c>
      <c r="BG320" s="3">
        <v>0</v>
      </c>
      <c r="BH320" s="3">
        <v>0</v>
      </c>
      <c r="BI320" s="3">
        <v>0</v>
      </c>
      <c r="BJ320" s="3">
        <v>0</v>
      </c>
      <c r="BK320" s="3">
        <v>0</v>
      </c>
      <c r="BL320" s="3">
        <v>0</v>
      </c>
      <c r="BM320" s="3">
        <v>0</v>
      </c>
      <c r="BN320" s="3">
        <v>0</v>
      </c>
      <c r="BO320" s="3">
        <v>0</v>
      </c>
      <c r="BP320" s="3">
        <v>0</v>
      </c>
      <c r="BQ320" s="3">
        <v>0</v>
      </c>
      <c r="BR320" s="3">
        <v>0</v>
      </c>
      <c r="BS320" s="3">
        <v>0</v>
      </c>
      <c r="BT320" s="3">
        <v>0</v>
      </c>
      <c r="BU320" s="3">
        <v>0</v>
      </c>
      <c r="BV320" s="3">
        <v>0</v>
      </c>
      <c r="BW320" s="10">
        <v>0</v>
      </c>
    </row>
    <row r="321" spans="6:75" x14ac:dyDescent="0.25">
      <c r="F321" s="52">
        <f t="shared" si="22"/>
        <v>3000</v>
      </c>
      <c r="G321" s="12">
        <f t="shared" si="23"/>
        <v>0.96395348837209305</v>
      </c>
      <c r="J321" s="3">
        <f t="shared" si="24"/>
        <v>0.96557811120917914</v>
      </c>
      <c r="K321" s="81"/>
      <c r="L321" s="12">
        <v>1</v>
      </c>
      <c r="M321" s="3">
        <v>0.96395348837209305</v>
      </c>
      <c r="N321" s="3">
        <v>0.96395348837209305</v>
      </c>
      <c r="O321" s="3">
        <v>0.96444313840728768</v>
      </c>
      <c r="P321" s="3">
        <v>0.96444313840728768</v>
      </c>
      <c r="Q321" s="3">
        <v>0</v>
      </c>
      <c r="R321" s="3">
        <v>0</v>
      </c>
      <c r="S321" s="3">
        <v>0</v>
      </c>
      <c r="T321" s="3">
        <v>0</v>
      </c>
      <c r="U321" s="3">
        <v>0</v>
      </c>
      <c r="V321" s="3">
        <v>0</v>
      </c>
      <c r="W321" s="3">
        <v>0</v>
      </c>
      <c r="X321" s="3">
        <v>0</v>
      </c>
      <c r="Y321" s="3">
        <v>0</v>
      </c>
      <c r="Z321" s="3">
        <v>0</v>
      </c>
      <c r="AA321" s="3">
        <v>0</v>
      </c>
      <c r="AB321" s="3">
        <v>0</v>
      </c>
      <c r="AC321" s="3">
        <v>0</v>
      </c>
      <c r="AD321" s="3">
        <v>0</v>
      </c>
      <c r="AE321" s="3">
        <v>0</v>
      </c>
      <c r="AF321" s="3">
        <v>0</v>
      </c>
      <c r="AG321" s="3">
        <v>0</v>
      </c>
      <c r="AH321" s="3">
        <v>0</v>
      </c>
      <c r="AI321" s="3">
        <v>0</v>
      </c>
      <c r="AJ321" s="3">
        <v>0</v>
      </c>
      <c r="AK321" s="3">
        <v>0</v>
      </c>
      <c r="AL321" s="48">
        <v>0</v>
      </c>
      <c r="AM321" s="3">
        <v>0</v>
      </c>
      <c r="AN321" s="3">
        <v>0</v>
      </c>
      <c r="AO321" s="3">
        <v>0</v>
      </c>
      <c r="AP321" s="3">
        <v>0</v>
      </c>
      <c r="AQ321" s="3">
        <v>0</v>
      </c>
      <c r="AR321" s="3">
        <v>0</v>
      </c>
      <c r="AS321" s="3">
        <v>0</v>
      </c>
      <c r="AT321" s="3">
        <v>0</v>
      </c>
      <c r="AU321" s="3">
        <v>0</v>
      </c>
      <c r="AV321" s="3">
        <v>0</v>
      </c>
      <c r="AW321" s="3">
        <v>0</v>
      </c>
      <c r="AX321" s="3">
        <v>0</v>
      </c>
      <c r="AY321" s="3">
        <v>0</v>
      </c>
      <c r="AZ321" s="3">
        <v>0</v>
      </c>
      <c r="BA321" s="3">
        <v>0</v>
      </c>
      <c r="BB321" s="3">
        <v>0</v>
      </c>
      <c r="BC321" s="3">
        <v>0</v>
      </c>
      <c r="BD321" s="3">
        <v>0</v>
      </c>
      <c r="BE321" s="3">
        <v>0</v>
      </c>
      <c r="BF321" s="3">
        <v>0</v>
      </c>
      <c r="BG321" s="3">
        <v>0</v>
      </c>
      <c r="BH321" s="3">
        <v>0</v>
      </c>
      <c r="BI321" s="3">
        <v>0</v>
      </c>
      <c r="BJ321" s="3">
        <v>0</v>
      </c>
      <c r="BK321" s="3">
        <v>0</v>
      </c>
      <c r="BL321" s="3">
        <v>0</v>
      </c>
      <c r="BM321" s="3">
        <v>0</v>
      </c>
      <c r="BN321" s="3">
        <v>0</v>
      </c>
      <c r="BO321" s="3">
        <v>0</v>
      </c>
      <c r="BP321" s="3">
        <v>0</v>
      </c>
      <c r="BQ321" s="3">
        <v>0</v>
      </c>
      <c r="BR321" s="3">
        <v>0</v>
      </c>
      <c r="BS321" s="3">
        <v>0</v>
      </c>
      <c r="BT321" s="3">
        <v>0</v>
      </c>
      <c r="BU321" s="3">
        <v>0</v>
      </c>
      <c r="BV321" s="3">
        <v>0</v>
      </c>
      <c r="BW321" s="10">
        <v>0</v>
      </c>
    </row>
    <row r="322" spans="6:75" x14ac:dyDescent="0.25">
      <c r="F322" s="52">
        <f t="shared" si="22"/>
        <v>3100</v>
      </c>
      <c r="G322" s="12">
        <f t="shared" si="23"/>
        <v>0.96279069767441861</v>
      </c>
      <c r="J322" s="3">
        <f t="shared" si="24"/>
        <v>0.96440129449838186</v>
      </c>
      <c r="K322" s="81"/>
      <c r="L322" s="12">
        <v>1</v>
      </c>
      <c r="M322" s="3">
        <v>0.96279069767441861</v>
      </c>
      <c r="N322" s="3">
        <v>0.96279069767441861</v>
      </c>
      <c r="O322" s="3">
        <v>0.96326770496620628</v>
      </c>
      <c r="P322" s="3">
        <v>0.96326770496620628</v>
      </c>
      <c r="Q322" s="3">
        <v>0</v>
      </c>
      <c r="R322" s="3">
        <v>0</v>
      </c>
      <c r="S322" s="3">
        <v>0</v>
      </c>
      <c r="T322" s="3">
        <v>0</v>
      </c>
      <c r="U322" s="3">
        <v>0</v>
      </c>
      <c r="V322" s="3">
        <v>0</v>
      </c>
      <c r="W322" s="3">
        <v>0</v>
      </c>
      <c r="X322" s="3">
        <v>0</v>
      </c>
      <c r="Y322" s="3">
        <v>0</v>
      </c>
      <c r="Z322" s="3">
        <v>0</v>
      </c>
      <c r="AA322" s="3">
        <v>0</v>
      </c>
      <c r="AB322" s="3">
        <v>0</v>
      </c>
      <c r="AC322" s="3">
        <v>0</v>
      </c>
      <c r="AD322" s="3">
        <v>0</v>
      </c>
      <c r="AE322" s="3">
        <v>0</v>
      </c>
      <c r="AF322" s="3">
        <v>0</v>
      </c>
      <c r="AG322" s="3">
        <v>0</v>
      </c>
      <c r="AH322" s="3">
        <v>0</v>
      </c>
      <c r="AI322" s="3">
        <v>0</v>
      </c>
      <c r="AJ322" s="3">
        <v>0</v>
      </c>
      <c r="AK322" s="3">
        <v>0</v>
      </c>
      <c r="AL322" s="48">
        <v>0</v>
      </c>
      <c r="AM322" s="3">
        <v>0</v>
      </c>
      <c r="AN322" s="3">
        <v>0</v>
      </c>
      <c r="AO322" s="3">
        <v>0</v>
      </c>
      <c r="AP322" s="3">
        <v>0</v>
      </c>
      <c r="AQ322" s="3">
        <v>0</v>
      </c>
      <c r="AR322" s="3">
        <v>0</v>
      </c>
      <c r="AS322" s="3">
        <v>0</v>
      </c>
      <c r="AT322" s="3">
        <v>0</v>
      </c>
      <c r="AU322" s="3">
        <v>0</v>
      </c>
      <c r="AV322" s="3">
        <v>0</v>
      </c>
      <c r="AW322" s="3">
        <v>0</v>
      </c>
      <c r="AX322" s="3">
        <v>0</v>
      </c>
      <c r="AY322" s="3">
        <v>0</v>
      </c>
      <c r="AZ322" s="3">
        <v>0</v>
      </c>
      <c r="BA322" s="3">
        <v>0</v>
      </c>
      <c r="BB322" s="3">
        <v>0</v>
      </c>
      <c r="BC322" s="3">
        <v>0</v>
      </c>
      <c r="BD322" s="3">
        <v>0</v>
      </c>
      <c r="BE322" s="3">
        <v>0</v>
      </c>
      <c r="BF322" s="3">
        <v>0</v>
      </c>
      <c r="BG322" s="3">
        <v>0</v>
      </c>
      <c r="BH322" s="3">
        <v>0</v>
      </c>
      <c r="BI322" s="3">
        <v>0</v>
      </c>
      <c r="BJ322" s="3">
        <v>0</v>
      </c>
      <c r="BK322" s="3">
        <v>0</v>
      </c>
      <c r="BL322" s="3">
        <v>0</v>
      </c>
      <c r="BM322" s="3">
        <v>0</v>
      </c>
      <c r="BN322" s="3">
        <v>0</v>
      </c>
      <c r="BO322" s="3">
        <v>0</v>
      </c>
      <c r="BP322" s="3">
        <v>0</v>
      </c>
      <c r="BQ322" s="3">
        <v>0</v>
      </c>
      <c r="BR322" s="3">
        <v>0</v>
      </c>
      <c r="BS322" s="3">
        <v>0</v>
      </c>
      <c r="BT322" s="3">
        <v>0</v>
      </c>
      <c r="BU322" s="3">
        <v>0</v>
      </c>
      <c r="BV322" s="3">
        <v>0</v>
      </c>
      <c r="BW322" s="10">
        <v>0</v>
      </c>
    </row>
    <row r="323" spans="6:75" x14ac:dyDescent="0.25">
      <c r="F323" s="52">
        <f t="shared" si="22"/>
        <v>3200</v>
      </c>
      <c r="G323" s="12">
        <f t="shared" si="23"/>
        <v>0.96162790697674427</v>
      </c>
      <c r="J323" s="3">
        <f t="shared" si="24"/>
        <v>0.96322447778758458</v>
      </c>
      <c r="K323" s="81"/>
      <c r="L323" s="12">
        <v>1</v>
      </c>
      <c r="M323" s="3">
        <v>0.96162790697674427</v>
      </c>
      <c r="N323" s="3">
        <v>0.96162790697674427</v>
      </c>
      <c r="O323" s="3">
        <v>0.96209227152512489</v>
      </c>
      <c r="P323" s="3">
        <v>0.96209227152512489</v>
      </c>
      <c r="Q323" s="3">
        <v>0</v>
      </c>
      <c r="R323" s="3">
        <v>0</v>
      </c>
      <c r="S323" s="3">
        <v>0</v>
      </c>
      <c r="T323" s="3">
        <v>0</v>
      </c>
      <c r="U323" s="3">
        <v>0</v>
      </c>
      <c r="V323" s="3">
        <v>0</v>
      </c>
      <c r="W323" s="3">
        <v>0</v>
      </c>
      <c r="X323" s="3">
        <v>0</v>
      </c>
      <c r="Y323" s="3">
        <v>0</v>
      </c>
      <c r="Z323" s="3">
        <v>0</v>
      </c>
      <c r="AA323" s="3">
        <v>0</v>
      </c>
      <c r="AB323" s="3">
        <v>0</v>
      </c>
      <c r="AC323" s="3">
        <v>0</v>
      </c>
      <c r="AD323" s="3">
        <v>0</v>
      </c>
      <c r="AE323" s="3">
        <v>0</v>
      </c>
      <c r="AF323" s="3">
        <v>0</v>
      </c>
      <c r="AG323" s="3">
        <v>0</v>
      </c>
      <c r="AH323" s="3">
        <v>0</v>
      </c>
      <c r="AI323" s="3">
        <v>0</v>
      </c>
      <c r="AJ323" s="3">
        <v>0</v>
      </c>
      <c r="AK323" s="3">
        <v>0</v>
      </c>
      <c r="AL323" s="48">
        <v>0</v>
      </c>
      <c r="AM323" s="3">
        <v>0</v>
      </c>
      <c r="AN323" s="3">
        <v>0</v>
      </c>
      <c r="AO323" s="3">
        <v>0</v>
      </c>
      <c r="AP323" s="3">
        <v>0</v>
      </c>
      <c r="AQ323" s="3">
        <v>0</v>
      </c>
      <c r="AR323" s="3">
        <v>0</v>
      </c>
      <c r="AS323" s="3">
        <v>0</v>
      </c>
      <c r="AT323" s="3">
        <v>0</v>
      </c>
      <c r="AU323" s="3">
        <v>0</v>
      </c>
      <c r="AV323" s="3">
        <v>0</v>
      </c>
      <c r="AW323" s="3">
        <v>0</v>
      </c>
      <c r="AX323" s="3">
        <v>0</v>
      </c>
      <c r="AY323" s="3">
        <v>0</v>
      </c>
      <c r="AZ323" s="3">
        <v>0</v>
      </c>
      <c r="BA323" s="3">
        <v>0</v>
      </c>
      <c r="BB323" s="3">
        <v>0</v>
      </c>
      <c r="BC323" s="3">
        <v>0</v>
      </c>
      <c r="BD323" s="3">
        <v>0</v>
      </c>
      <c r="BE323" s="3">
        <v>0</v>
      </c>
      <c r="BF323" s="3">
        <v>0</v>
      </c>
      <c r="BG323" s="3">
        <v>0</v>
      </c>
      <c r="BH323" s="3">
        <v>0</v>
      </c>
      <c r="BI323" s="3">
        <v>0</v>
      </c>
      <c r="BJ323" s="3">
        <v>0</v>
      </c>
      <c r="BK323" s="3">
        <v>0</v>
      </c>
      <c r="BL323" s="3">
        <v>0</v>
      </c>
      <c r="BM323" s="3">
        <v>0</v>
      </c>
      <c r="BN323" s="3">
        <v>0</v>
      </c>
      <c r="BO323" s="3">
        <v>0</v>
      </c>
      <c r="BP323" s="3">
        <v>0</v>
      </c>
      <c r="BQ323" s="3">
        <v>0</v>
      </c>
      <c r="BR323" s="3">
        <v>0</v>
      </c>
      <c r="BS323" s="3">
        <v>0</v>
      </c>
      <c r="BT323" s="3">
        <v>0</v>
      </c>
      <c r="BU323" s="3">
        <v>0</v>
      </c>
      <c r="BV323" s="3">
        <v>0</v>
      </c>
      <c r="BW323" s="10">
        <v>0</v>
      </c>
    </row>
    <row r="324" spans="6:75" x14ac:dyDescent="0.25">
      <c r="F324" s="52">
        <f t="shared" si="22"/>
        <v>3300</v>
      </c>
      <c r="G324" s="12">
        <f t="shared" si="23"/>
        <v>0.96046511627906983</v>
      </c>
      <c r="J324" s="3">
        <f t="shared" si="24"/>
        <v>0.9620476610767873</v>
      </c>
      <c r="K324" s="81"/>
      <c r="L324" s="12">
        <v>1</v>
      </c>
      <c r="M324" s="3">
        <v>0.96046511627906983</v>
      </c>
      <c r="N324" s="3">
        <v>0.96046511627906983</v>
      </c>
      <c r="O324" s="3">
        <v>0.96091683808404349</v>
      </c>
      <c r="P324" s="3">
        <v>0.96091683808404349</v>
      </c>
      <c r="Q324" s="3">
        <v>0</v>
      </c>
      <c r="R324" s="3">
        <v>0</v>
      </c>
      <c r="S324" s="3">
        <v>0</v>
      </c>
      <c r="T324" s="3">
        <v>0</v>
      </c>
      <c r="U324" s="3">
        <v>0</v>
      </c>
      <c r="V324" s="3">
        <v>0</v>
      </c>
      <c r="W324" s="3">
        <v>0</v>
      </c>
      <c r="X324" s="3">
        <v>0</v>
      </c>
      <c r="Y324" s="3">
        <v>0</v>
      </c>
      <c r="Z324" s="3">
        <v>0</v>
      </c>
      <c r="AA324" s="3">
        <v>0</v>
      </c>
      <c r="AB324" s="3">
        <v>0</v>
      </c>
      <c r="AC324" s="3">
        <v>0</v>
      </c>
      <c r="AD324" s="3">
        <v>0</v>
      </c>
      <c r="AE324" s="3">
        <v>0</v>
      </c>
      <c r="AF324" s="3">
        <v>0</v>
      </c>
      <c r="AG324" s="3">
        <v>0</v>
      </c>
      <c r="AH324" s="3">
        <v>0</v>
      </c>
      <c r="AI324" s="3">
        <v>0</v>
      </c>
      <c r="AJ324" s="3">
        <v>0</v>
      </c>
      <c r="AK324" s="3">
        <v>0</v>
      </c>
      <c r="AL324" s="48">
        <v>0</v>
      </c>
      <c r="AM324" s="3">
        <v>0</v>
      </c>
      <c r="AN324" s="3">
        <v>0</v>
      </c>
      <c r="AO324" s="3">
        <v>0</v>
      </c>
      <c r="AP324" s="3">
        <v>0</v>
      </c>
      <c r="AQ324" s="3">
        <v>0</v>
      </c>
      <c r="AR324" s="3">
        <v>0</v>
      </c>
      <c r="AS324" s="3">
        <v>0</v>
      </c>
      <c r="AT324" s="3">
        <v>0</v>
      </c>
      <c r="AU324" s="3">
        <v>0</v>
      </c>
      <c r="AV324" s="3">
        <v>0</v>
      </c>
      <c r="AW324" s="3">
        <v>0</v>
      </c>
      <c r="AX324" s="3">
        <v>0</v>
      </c>
      <c r="AY324" s="3">
        <v>0</v>
      </c>
      <c r="AZ324" s="3">
        <v>0</v>
      </c>
      <c r="BA324" s="3">
        <v>0</v>
      </c>
      <c r="BB324" s="3">
        <v>0</v>
      </c>
      <c r="BC324" s="3">
        <v>0</v>
      </c>
      <c r="BD324" s="3">
        <v>0</v>
      </c>
      <c r="BE324" s="3">
        <v>0</v>
      </c>
      <c r="BF324" s="3">
        <v>0</v>
      </c>
      <c r="BG324" s="3">
        <v>0</v>
      </c>
      <c r="BH324" s="3">
        <v>0</v>
      </c>
      <c r="BI324" s="3">
        <v>0</v>
      </c>
      <c r="BJ324" s="3">
        <v>0</v>
      </c>
      <c r="BK324" s="3">
        <v>0</v>
      </c>
      <c r="BL324" s="3">
        <v>0</v>
      </c>
      <c r="BM324" s="3">
        <v>0</v>
      </c>
      <c r="BN324" s="3">
        <v>0</v>
      </c>
      <c r="BO324" s="3">
        <v>0</v>
      </c>
      <c r="BP324" s="3">
        <v>0</v>
      </c>
      <c r="BQ324" s="3">
        <v>0</v>
      </c>
      <c r="BR324" s="3">
        <v>0</v>
      </c>
      <c r="BS324" s="3">
        <v>0</v>
      </c>
      <c r="BT324" s="3">
        <v>0</v>
      </c>
      <c r="BU324" s="3">
        <v>0</v>
      </c>
      <c r="BV324" s="3">
        <v>0</v>
      </c>
      <c r="BW324" s="10">
        <v>0</v>
      </c>
    </row>
    <row r="325" spans="6:75" x14ac:dyDescent="0.25">
      <c r="F325" s="52">
        <f t="shared" si="22"/>
        <v>3400</v>
      </c>
      <c r="G325" s="12">
        <f t="shared" si="23"/>
        <v>0.95930232558139539</v>
      </c>
      <c r="J325" s="3">
        <f t="shared" si="24"/>
        <v>0.96087084436599002</v>
      </c>
      <c r="K325" s="81"/>
      <c r="L325" s="12">
        <v>1</v>
      </c>
      <c r="M325" s="3">
        <v>0.95930232558139539</v>
      </c>
      <c r="N325" s="3">
        <v>0.95930232558139539</v>
      </c>
      <c r="O325" s="3">
        <v>0.95974140464296209</v>
      </c>
      <c r="P325" s="3">
        <v>0.95974140464296209</v>
      </c>
      <c r="Q325" s="3">
        <v>0</v>
      </c>
      <c r="R325" s="3">
        <v>0</v>
      </c>
      <c r="S325" s="3">
        <v>0</v>
      </c>
      <c r="T325" s="3">
        <v>0</v>
      </c>
      <c r="U325" s="3">
        <v>0</v>
      </c>
      <c r="V325" s="3">
        <v>0</v>
      </c>
      <c r="W325" s="3">
        <v>0</v>
      </c>
      <c r="X325" s="3">
        <v>0</v>
      </c>
      <c r="Y325" s="3">
        <v>0</v>
      </c>
      <c r="Z325" s="3">
        <v>0</v>
      </c>
      <c r="AA325" s="3">
        <v>0</v>
      </c>
      <c r="AB325" s="3">
        <v>0</v>
      </c>
      <c r="AC325" s="3">
        <v>0</v>
      </c>
      <c r="AD325" s="3">
        <v>0</v>
      </c>
      <c r="AE325" s="3">
        <v>0</v>
      </c>
      <c r="AF325" s="3">
        <v>0</v>
      </c>
      <c r="AG325" s="3">
        <v>0</v>
      </c>
      <c r="AH325" s="3">
        <v>0</v>
      </c>
      <c r="AI325" s="3">
        <v>0</v>
      </c>
      <c r="AJ325" s="3">
        <v>0</v>
      </c>
      <c r="AK325" s="3">
        <v>0</v>
      </c>
      <c r="AL325" s="48">
        <v>0</v>
      </c>
      <c r="AM325" s="3">
        <v>0</v>
      </c>
      <c r="AN325" s="3">
        <v>0</v>
      </c>
      <c r="AO325" s="3">
        <v>0</v>
      </c>
      <c r="AP325" s="3">
        <v>0</v>
      </c>
      <c r="AQ325" s="3">
        <v>0</v>
      </c>
      <c r="AR325" s="3">
        <v>0</v>
      </c>
      <c r="AS325" s="3">
        <v>0</v>
      </c>
      <c r="AT325" s="3">
        <v>0</v>
      </c>
      <c r="AU325" s="3">
        <v>0</v>
      </c>
      <c r="AV325" s="3">
        <v>0</v>
      </c>
      <c r="AW325" s="3">
        <v>0</v>
      </c>
      <c r="AX325" s="3">
        <v>0</v>
      </c>
      <c r="AY325" s="3">
        <v>0</v>
      </c>
      <c r="AZ325" s="3">
        <v>0</v>
      </c>
      <c r="BA325" s="3">
        <v>0</v>
      </c>
      <c r="BB325" s="3">
        <v>0</v>
      </c>
      <c r="BC325" s="3">
        <v>0</v>
      </c>
      <c r="BD325" s="3">
        <v>0</v>
      </c>
      <c r="BE325" s="3">
        <v>0</v>
      </c>
      <c r="BF325" s="3">
        <v>0</v>
      </c>
      <c r="BG325" s="3">
        <v>0</v>
      </c>
      <c r="BH325" s="3">
        <v>0</v>
      </c>
      <c r="BI325" s="3">
        <v>0</v>
      </c>
      <c r="BJ325" s="3">
        <v>0</v>
      </c>
      <c r="BK325" s="3">
        <v>0</v>
      </c>
      <c r="BL325" s="3">
        <v>0</v>
      </c>
      <c r="BM325" s="3">
        <v>0</v>
      </c>
      <c r="BN325" s="3">
        <v>0</v>
      </c>
      <c r="BO325" s="3">
        <v>0</v>
      </c>
      <c r="BP325" s="3">
        <v>0</v>
      </c>
      <c r="BQ325" s="3">
        <v>0</v>
      </c>
      <c r="BR325" s="3">
        <v>0</v>
      </c>
      <c r="BS325" s="3">
        <v>0</v>
      </c>
      <c r="BT325" s="3">
        <v>0</v>
      </c>
      <c r="BU325" s="3">
        <v>0</v>
      </c>
      <c r="BV325" s="3">
        <v>0</v>
      </c>
      <c r="BW325" s="10">
        <v>0</v>
      </c>
    </row>
    <row r="326" spans="6:75" x14ac:dyDescent="0.25">
      <c r="F326" s="52">
        <f t="shared" si="22"/>
        <v>3500</v>
      </c>
      <c r="G326" s="12">
        <f t="shared" si="23"/>
        <v>0.95813953488372094</v>
      </c>
      <c r="J326" s="3">
        <f t="shared" si="24"/>
        <v>0.95969402765519274</v>
      </c>
      <c r="K326" s="81"/>
      <c r="L326" s="12">
        <v>1</v>
      </c>
      <c r="M326" s="3">
        <v>0.95813953488372094</v>
      </c>
      <c r="N326" s="3">
        <v>0.95813953488372094</v>
      </c>
      <c r="O326" s="3">
        <v>0.9585659712018807</v>
      </c>
      <c r="P326" s="3">
        <v>0.9585659712018807</v>
      </c>
      <c r="Q326" s="3">
        <v>0</v>
      </c>
      <c r="R326" s="3">
        <v>0</v>
      </c>
      <c r="S326" s="3">
        <v>0</v>
      </c>
      <c r="T326" s="3">
        <v>0</v>
      </c>
      <c r="U326" s="3">
        <v>0</v>
      </c>
      <c r="V326" s="3">
        <v>0</v>
      </c>
      <c r="W326" s="3">
        <v>0</v>
      </c>
      <c r="X326" s="3">
        <v>0</v>
      </c>
      <c r="Y326" s="3">
        <v>0</v>
      </c>
      <c r="Z326" s="3">
        <v>0</v>
      </c>
      <c r="AA326" s="3">
        <v>0</v>
      </c>
      <c r="AB326" s="3">
        <v>0</v>
      </c>
      <c r="AC326" s="3">
        <v>0</v>
      </c>
      <c r="AD326" s="3">
        <v>0</v>
      </c>
      <c r="AE326" s="3">
        <v>0</v>
      </c>
      <c r="AF326" s="3">
        <v>0</v>
      </c>
      <c r="AG326" s="3">
        <v>0</v>
      </c>
      <c r="AH326" s="3">
        <v>0</v>
      </c>
      <c r="AI326" s="3">
        <v>0</v>
      </c>
      <c r="AJ326" s="3">
        <v>0</v>
      </c>
      <c r="AK326" s="3">
        <v>0</v>
      </c>
      <c r="AL326" s="48">
        <v>0</v>
      </c>
      <c r="AM326" s="3">
        <v>0</v>
      </c>
      <c r="AN326" s="3">
        <v>0</v>
      </c>
      <c r="AO326" s="3">
        <v>0</v>
      </c>
      <c r="AP326" s="3">
        <v>0</v>
      </c>
      <c r="AQ326" s="3">
        <v>0</v>
      </c>
      <c r="AR326" s="3">
        <v>0</v>
      </c>
      <c r="AS326" s="3">
        <v>0</v>
      </c>
      <c r="AT326" s="3">
        <v>0</v>
      </c>
      <c r="AU326" s="3">
        <v>0</v>
      </c>
      <c r="AV326" s="3">
        <v>0</v>
      </c>
      <c r="AW326" s="3">
        <v>0</v>
      </c>
      <c r="AX326" s="3">
        <v>0</v>
      </c>
      <c r="AY326" s="3">
        <v>0</v>
      </c>
      <c r="AZ326" s="3">
        <v>0</v>
      </c>
      <c r="BA326" s="3">
        <v>0</v>
      </c>
      <c r="BB326" s="3">
        <v>0</v>
      </c>
      <c r="BC326" s="3">
        <v>0</v>
      </c>
      <c r="BD326" s="3">
        <v>0</v>
      </c>
      <c r="BE326" s="3">
        <v>0</v>
      </c>
      <c r="BF326" s="3">
        <v>0</v>
      </c>
      <c r="BG326" s="3">
        <v>0</v>
      </c>
      <c r="BH326" s="3">
        <v>0</v>
      </c>
      <c r="BI326" s="3">
        <v>0</v>
      </c>
      <c r="BJ326" s="3">
        <v>0</v>
      </c>
      <c r="BK326" s="3">
        <v>0</v>
      </c>
      <c r="BL326" s="3">
        <v>0</v>
      </c>
      <c r="BM326" s="3">
        <v>0</v>
      </c>
      <c r="BN326" s="3">
        <v>0</v>
      </c>
      <c r="BO326" s="3">
        <v>0</v>
      </c>
      <c r="BP326" s="3">
        <v>0</v>
      </c>
      <c r="BQ326" s="3">
        <v>0</v>
      </c>
      <c r="BR326" s="3">
        <v>0</v>
      </c>
      <c r="BS326" s="3">
        <v>0</v>
      </c>
      <c r="BT326" s="3">
        <v>0</v>
      </c>
      <c r="BU326" s="3">
        <v>0</v>
      </c>
      <c r="BV326" s="3">
        <v>0</v>
      </c>
      <c r="BW326" s="10">
        <v>0</v>
      </c>
    </row>
    <row r="327" spans="6:75" x14ac:dyDescent="0.25">
      <c r="F327" s="52">
        <f t="shared" si="22"/>
        <v>3600</v>
      </c>
      <c r="G327" s="12">
        <f t="shared" si="23"/>
        <v>0.9569767441860465</v>
      </c>
      <c r="J327" s="3">
        <f t="shared" si="24"/>
        <v>0.95851721094439546</v>
      </c>
      <c r="K327" s="81"/>
      <c r="L327" s="12">
        <v>1</v>
      </c>
      <c r="M327" s="3">
        <v>0.9569767441860465</v>
      </c>
      <c r="N327" s="3">
        <v>0.9569767441860465</v>
      </c>
      <c r="O327" s="3">
        <v>0.9573905377607993</v>
      </c>
      <c r="P327" s="3">
        <v>0.9573905377607993</v>
      </c>
      <c r="Q327" s="3">
        <v>0</v>
      </c>
      <c r="R327" s="3">
        <v>0</v>
      </c>
      <c r="S327" s="3">
        <v>0</v>
      </c>
      <c r="T327" s="3">
        <v>0</v>
      </c>
      <c r="U327" s="3">
        <v>0</v>
      </c>
      <c r="V327" s="3">
        <v>0</v>
      </c>
      <c r="W327" s="3">
        <v>0</v>
      </c>
      <c r="X327" s="3">
        <v>0</v>
      </c>
      <c r="Y327" s="3">
        <v>0</v>
      </c>
      <c r="Z327" s="3">
        <v>0</v>
      </c>
      <c r="AA327" s="3">
        <v>0</v>
      </c>
      <c r="AB327" s="3">
        <v>0</v>
      </c>
      <c r="AC327" s="3">
        <v>0</v>
      </c>
      <c r="AD327" s="3">
        <v>0</v>
      </c>
      <c r="AE327" s="3">
        <v>0</v>
      </c>
      <c r="AF327" s="3">
        <v>0</v>
      </c>
      <c r="AG327" s="3">
        <v>0</v>
      </c>
      <c r="AH327" s="3">
        <v>0</v>
      </c>
      <c r="AI327" s="3">
        <v>0</v>
      </c>
      <c r="AJ327" s="3">
        <v>0</v>
      </c>
      <c r="AK327" s="3">
        <v>0</v>
      </c>
      <c r="AL327" s="48">
        <v>0</v>
      </c>
      <c r="AM327" s="3">
        <v>0</v>
      </c>
      <c r="AN327" s="3">
        <v>0</v>
      </c>
      <c r="AO327" s="3">
        <v>0</v>
      </c>
      <c r="AP327" s="3">
        <v>0</v>
      </c>
      <c r="AQ327" s="3">
        <v>0</v>
      </c>
      <c r="AR327" s="3">
        <v>0</v>
      </c>
      <c r="AS327" s="3">
        <v>0</v>
      </c>
      <c r="AT327" s="3">
        <v>0</v>
      </c>
      <c r="AU327" s="3">
        <v>0</v>
      </c>
      <c r="AV327" s="3">
        <v>0</v>
      </c>
      <c r="AW327" s="3">
        <v>0</v>
      </c>
      <c r="AX327" s="3">
        <v>0</v>
      </c>
      <c r="AY327" s="3">
        <v>0</v>
      </c>
      <c r="AZ327" s="3">
        <v>0</v>
      </c>
      <c r="BA327" s="3">
        <v>0</v>
      </c>
      <c r="BB327" s="3">
        <v>0</v>
      </c>
      <c r="BC327" s="3">
        <v>0</v>
      </c>
      <c r="BD327" s="3">
        <v>0</v>
      </c>
      <c r="BE327" s="3">
        <v>0</v>
      </c>
      <c r="BF327" s="3">
        <v>0</v>
      </c>
      <c r="BG327" s="3">
        <v>0</v>
      </c>
      <c r="BH327" s="3">
        <v>0</v>
      </c>
      <c r="BI327" s="3">
        <v>0</v>
      </c>
      <c r="BJ327" s="3">
        <v>0</v>
      </c>
      <c r="BK327" s="3">
        <v>0</v>
      </c>
      <c r="BL327" s="3">
        <v>0</v>
      </c>
      <c r="BM327" s="3">
        <v>0</v>
      </c>
      <c r="BN327" s="3">
        <v>0</v>
      </c>
      <c r="BO327" s="3">
        <v>0</v>
      </c>
      <c r="BP327" s="3">
        <v>0</v>
      </c>
      <c r="BQ327" s="3">
        <v>0</v>
      </c>
      <c r="BR327" s="3">
        <v>0</v>
      </c>
      <c r="BS327" s="3">
        <v>0</v>
      </c>
      <c r="BT327" s="3">
        <v>0</v>
      </c>
      <c r="BU327" s="3">
        <v>0</v>
      </c>
      <c r="BV327" s="3">
        <v>0</v>
      </c>
      <c r="BW327" s="10">
        <v>0</v>
      </c>
    </row>
    <row r="328" spans="6:75" x14ac:dyDescent="0.25">
      <c r="F328" s="52">
        <f t="shared" si="22"/>
        <v>3700</v>
      </c>
      <c r="G328" s="12">
        <f t="shared" si="23"/>
        <v>0.95581395348837217</v>
      </c>
      <c r="J328" s="3">
        <f t="shared" si="24"/>
        <v>0.95734039423359807</v>
      </c>
      <c r="K328" s="81"/>
      <c r="L328" s="12">
        <v>1</v>
      </c>
      <c r="M328" s="3">
        <v>0.95581395348837217</v>
      </c>
      <c r="N328" s="3">
        <v>0.95581395348837217</v>
      </c>
      <c r="O328" s="3">
        <v>0.9562151043197179</v>
      </c>
      <c r="P328" s="3">
        <v>0.9562151043197179</v>
      </c>
      <c r="Q328" s="3">
        <v>0</v>
      </c>
      <c r="R328" s="3">
        <v>0</v>
      </c>
      <c r="S328" s="3">
        <v>0</v>
      </c>
      <c r="T328" s="3">
        <v>0</v>
      </c>
      <c r="U328" s="3">
        <v>0</v>
      </c>
      <c r="V328" s="3">
        <v>0</v>
      </c>
      <c r="W328" s="3">
        <v>0</v>
      </c>
      <c r="X328" s="3">
        <v>0</v>
      </c>
      <c r="Y328" s="3">
        <v>0</v>
      </c>
      <c r="Z328" s="3">
        <v>0</v>
      </c>
      <c r="AA328" s="3">
        <v>0</v>
      </c>
      <c r="AB328" s="3">
        <v>0</v>
      </c>
      <c r="AC328" s="3">
        <v>0</v>
      </c>
      <c r="AD328" s="3">
        <v>0</v>
      </c>
      <c r="AE328" s="3">
        <v>0</v>
      </c>
      <c r="AF328" s="3">
        <v>0</v>
      </c>
      <c r="AG328" s="3">
        <v>0</v>
      </c>
      <c r="AH328" s="3">
        <v>0</v>
      </c>
      <c r="AI328" s="3">
        <v>0</v>
      </c>
      <c r="AJ328" s="3">
        <v>0</v>
      </c>
      <c r="AK328" s="3">
        <v>0</v>
      </c>
      <c r="AL328" s="48">
        <v>0</v>
      </c>
      <c r="AM328" s="3">
        <v>0</v>
      </c>
      <c r="AN328" s="3">
        <v>0</v>
      </c>
      <c r="AO328" s="3">
        <v>0</v>
      </c>
      <c r="AP328" s="3">
        <v>0</v>
      </c>
      <c r="AQ328" s="3">
        <v>0</v>
      </c>
      <c r="AR328" s="3">
        <v>0</v>
      </c>
      <c r="AS328" s="3">
        <v>0</v>
      </c>
      <c r="AT328" s="3">
        <v>0</v>
      </c>
      <c r="AU328" s="3">
        <v>0</v>
      </c>
      <c r="AV328" s="3">
        <v>0</v>
      </c>
      <c r="AW328" s="3">
        <v>0</v>
      </c>
      <c r="AX328" s="3">
        <v>0</v>
      </c>
      <c r="AY328" s="3">
        <v>0</v>
      </c>
      <c r="AZ328" s="3">
        <v>0</v>
      </c>
      <c r="BA328" s="3">
        <v>0</v>
      </c>
      <c r="BB328" s="3">
        <v>0</v>
      </c>
      <c r="BC328" s="3">
        <v>0</v>
      </c>
      <c r="BD328" s="3">
        <v>0</v>
      </c>
      <c r="BE328" s="3">
        <v>0</v>
      </c>
      <c r="BF328" s="3">
        <v>0</v>
      </c>
      <c r="BG328" s="3">
        <v>0</v>
      </c>
      <c r="BH328" s="3">
        <v>0</v>
      </c>
      <c r="BI328" s="3">
        <v>0</v>
      </c>
      <c r="BJ328" s="3">
        <v>0</v>
      </c>
      <c r="BK328" s="3">
        <v>0</v>
      </c>
      <c r="BL328" s="3">
        <v>0</v>
      </c>
      <c r="BM328" s="3">
        <v>0</v>
      </c>
      <c r="BN328" s="3">
        <v>0</v>
      </c>
      <c r="BO328" s="3">
        <v>0</v>
      </c>
      <c r="BP328" s="3">
        <v>0</v>
      </c>
      <c r="BQ328" s="3">
        <v>0</v>
      </c>
      <c r="BR328" s="3">
        <v>0</v>
      </c>
      <c r="BS328" s="3">
        <v>0</v>
      </c>
      <c r="BT328" s="3">
        <v>0</v>
      </c>
      <c r="BU328" s="3">
        <v>0</v>
      </c>
      <c r="BV328" s="3">
        <v>0</v>
      </c>
      <c r="BW328" s="10">
        <v>0</v>
      </c>
    </row>
    <row r="329" spans="6:75" x14ac:dyDescent="0.25">
      <c r="F329" s="52">
        <f t="shared" si="22"/>
        <v>3800</v>
      </c>
      <c r="G329" s="12">
        <f t="shared" si="23"/>
        <v>0.95465116279069773</v>
      </c>
      <c r="J329" s="3">
        <f t="shared" si="24"/>
        <v>0.95616357752280079</v>
      </c>
      <c r="K329" s="81"/>
      <c r="L329" s="12">
        <v>1</v>
      </c>
      <c r="M329" s="3">
        <v>0.95465116279069773</v>
      </c>
      <c r="N329" s="3">
        <v>0.95465116279069773</v>
      </c>
      <c r="O329" s="3">
        <v>0.9550396708786365</v>
      </c>
      <c r="P329" s="3">
        <v>0.9550396708786365</v>
      </c>
      <c r="Q329" s="3">
        <v>0</v>
      </c>
      <c r="R329" s="3">
        <v>0</v>
      </c>
      <c r="S329" s="3">
        <v>0</v>
      </c>
      <c r="T329" s="3">
        <v>0</v>
      </c>
      <c r="U329" s="3">
        <v>0</v>
      </c>
      <c r="V329" s="3">
        <v>0</v>
      </c>
      <c r="W329" s="3">
        <v>0</v>
      </c>
      <c r="X329" s="3">
        <v>0</v>
      </c>
      <c r="Y329" s="3">
        <v>0</v>
      </c>
      <c r="Z329" s="3">
        <v>0</v>
      </c>
      <c r="AA329" s="3">
        <v>0</v>
      </c>
      <c r="AB329" s="3">
        <v>0</v>
      </c>
      <c r="AC329" s="3">
        <v>0</v>
      </c>
      <c r="AD329" s="3">
        <v>0</v>
      </c>
      <c r="AE329" s="3">
        <v>0</v>
      </c>
      <c r="AF329" s="3">
        <v>0</v>
      </c>
      <c r="AG329" s="3">
        <v>0</v>
      </c>
      <c r="AH329" s="3">
        <v>0</v>
      </c>
      <c r="AI329" s="3">
        <v>0</v>
      </c>
      <c r="AJ329" s="3">
        <v>0</v>
      </c>
      <c r="AK329" s="3">
        <v>0</v>
      </c>
      <c r="AL329" s="48">
        <v>0</v>
      </c>
      <c r="AM329" s="3">
        <v>0</v>
      </c>
      <c r="AN329" s="3">
        <v>0</v>
      </c>
      <c r="AO329" s="3">
        <v>0</v>
      </c>
      <c r="AP329" s="3">
        <v>0</v>
      </c>
      <c r="AQ329" s="3">
        <v>0</v>
      </c>
      <c r="AR329" s="3">
        <v>0</v>
      </c>
      <c r="AS329" s="3">
        <v>0</v>
      </c>
      <c r="AT329" s="3">
        <v>0</v>
      </c>
      <c r="AU329" s="3">
        <v>0</v>
      </c>
      <c r="AV329" s="3">
        <v>0</v>
      </c>
      <c r="AW329" s="3">
        <v>0</v>
      </c>
      <c r="AX329" s="3">
        <v>0</v>
      </c>
      <c r="AY329" s="3">
        <v>0</v>
      </c>
      <c r="AZ329" s="3">
        <v>0</v>
      </c>
      <c r="BA329" s="3">
        <v>0</v>
      </c>
      <c r="BB329" s="3">
        <v>0</v>
      </c>
      <c r="BC329" s="3">
        <v>0</v>
      </c>
      <c r="BD329" s="3">
        <v>0</v>
      </c>
      <c r="BE329" s="3">
        <v>0</v>
      </c>
      <c r="BF329" s="3">
        <v>0</v>
      </c>
      <c r="BG329" s="3">
        <v>0</v>
      </c>
      <c r="BH329" s="3">
        <v>0</v>
      </c>
      <c r="BI329" s="3">
        <v>0</v>
      </c>
      <c r="BJ329" s="3">
        <v>0</v>
      </c>
      <c r="BK329" s="3">
        <v>0</v>
      </c>
      <c r="BL329" s="3">
        <v>0</v>
      </c>
      <c r="BM329" s="3">
        <v>0</v>
      </c>
      <c r="BN329" s="3">
        <v>0</v>
      </c>
      <c r="BO329" s="3">
        <v>0</v>
      </c>
      <c r="BP329" s="3">
        <v>0</v>
      </c>
      <c r="BQ329" s="3">
        <v>0</v>
      </c>
      <c r="BR329" s="3">
        <v>0</v>
      </c>
      <c r="BS329" s="3">
        <v>0</v>
      </c>
      <c r="BT329" s="3">
        <v>0</v>
      </c>
      <c r="BU329" s="3">
        <v>0</v>
      </c>
      <c r="BV329" s="3">
        <v>0</v>
      </c>
      <c r="BW329" s="10">
        <v>0</v>
      </c>
    </row>
    <row r="330" spans="6:75" x14ac:dyDescent="0.25">
      <c r="F330" s="52">
        <f t="shared" si="22"/>
        <v>3900</v>
      </c>
      <c r="G330" s="12">
        <f t="shared" si="23"/>
        <v>0.95348837209302328</v>
      </c>
      <c r="J330" s="3">
        <f t="shared" si="24"/>
        <v>0.95498676081200351</v>
      </c>
      <c r="K330" s="81"/>
      <c r="L330" s="12">
        <v>1</v>
      </c>
      <c r="M330" s="3">
        <v>0.95348837209302328</v>
      </c>
      <c r="N330" s="3">
        <v>0.95348837209302328</v>
      </c>
      <c r="O330" s="3">
        <v>0.95386423743755511</v>
      </c>
      <c r="P330" s="3">
        <v>0.95386423743755511</v>
      </c>
      <c r="Q330" s="3">
        <v>0</v>
      </c>
      <c r="R330" s="3">
        <v>0</v>
      </c>
      <c r="S330" s="3">
        <v>0</v>
      </c>
      <c r="T330" s="3">
        <v>0</v>
      </c>
      <c r="U330" s="3">
        <v>0</v>
      </c>
      <c r="V330" s="3">
        <v>0</v>
      </c>
      <c r="W330" s="3">
        <v>0</v>
      </c>
      <c r="X330" s="3">
        <v>0</v>
      </c>
      <c r="Y330" s="3">
        <v>0</v>
      </c>
      <c r="Z330" s="3">
        <v>0</v>
      </c>
      <c r="AA330" s="3">
        <v>0</v>
      </c>
      <c r="AB330" s="3">
        <v>0</v>
      </c>
      <c r="AC330" s="3">
        <v>0</v>
      </c>
      <c r="AD330" s="3">
        <v>0</v>
      </c>
      <c r="AE330" s="3">
        <v>0</v>
      </c>
      <c r="AF330" s="3">
        <v>0</v>
      </c>
      <c r="AG330" s="3">
        <v>0</v>
      </c>
      <c r="AH330" s="3">
        <v>0</v>
      </c>
      <c r="AI330" s="3">
        <v>0</v>
      </c>
      <c r="AJ330" s="3">
        <v>0</v>
      </c>
      <c r="AK330" s="3">
        <v>0</v>
      </c>
      <c r="AL330" s="48">
        <v>0</v>
      </c>
      <c r="AM330" s="3">
        <v>0</v>
      </c>
      <c r="AN330" s="3">
        <v>0</v>
      </c>
      <c r="AO330" s="3">
        <v>0</v>
      </c>
      <c r="AP330" s="3">
        <v>0</v>
      </c>
      <c r="AQ330" s="3">
        <v>0</v>
      </c>
      <c r="AR330" s="3">
        <v>0</v>
      </c>
      <c r="AS330" s="3">
        <v>0</v>
      </c>
      <c r="AT330" s="3">
        <v>0</v>
      </c>
      <c r="AU330" s="3">
        <v>0</v>
      </c>
      <c r="AV330" s="3">
        <v>0</v>
      </c>
      <c r="AW330" s="3">
        <v>0</v>
      </c>
      <c r="AX330" s="3">
        <v>0</v>
      </c>
      <c r="AY330" s="3">
        <v>0</v>
      </c>
      <c r="AZ330" s="3">
        <v>0</v>
      </c>
      <c r="BA330" s="3">
        <v>0</v>
      </c>
      <c r="BB330" s="3">
        <v>0</v>
      </c>
      <c r="BC330" s="3">
        <v>0</v>
      </c>
      <c r="BD330" s="3">
        <v>0</v>
      </c>
      <c r="BE330" s="3">
        <v>0</v>
      </c>
      <c r="BF330" s="3">
        <v>0</v>
      </c>
      <c r="BG330" s="3">
        <v>0</v>
      </c>
      <c r="BH330" s="3">
        <v>0</v>
      </c>
      <c r="BI330" s="3">
        <v>0</v>
      </c>
      <c r="BJ330" s="3">
        <v>0</v>
      </c>
      <c r="BK330" s="3">
        <v>0</v>
      </c>
      <c r="BL330" s="3">
        <v>0</v>
      </c>
      <c r="BM330" s="3">
        <v>0</v>
      </c>
      <c r="BN330" s="3">
        <v>0</v>
      </c>
      <c r="BO330" s="3">
        <v>0</v>
      </c>
      <c r="BP330" s="3">
        <v>0</v>
      </c>
      <c r="BQ330" s="3">
        <v>0</v>
      </c>
      <c r="BR330" s="3">
        <v>0</v>
      </c>
      <c r="BS330" s="3">
        <v>0</v>
      </c>
      <c r="BT330" s="3">
        <v>0</v>
      </c>
      <c r="BU330" s="3">
        <v>0</v>
      </c>
      <c r="BV330" s="3">
        <v>0</v>
      </c>
      <c r="BW330" s="10">
        <v>0</v>
      </c>
    </row>
    <row r="331" spans="6:75" x14ac:dyDescent="0.25">
      <c r="F331" s="52">
        <f t="shared" si="22"/>
        <v>4000</v>
      </c>
      <c r="G331" s="12">
        <f t="shared" si="23"/>
        <v>0.95232558139534884</v>
      </c>
      <c r="J331" s="3">
        <f t="shared" si="24"/>
        <v>0.95380994410120623</v>
      </c>
      <c r="K331" s="81"/>
      <c r="L331" s="12">
        <v>1</v>
      </c>
      <c r="M331" s="3">
        <v>0.95232558139534884</v>
      </c>
      <c r="N331" s="3">
        <v>0.95232558139534884</v>
      </c>
      <c r="O331" s="3">
        <v>0.95268880399647371</v>
      </c>
      <c r="P331" s="3">
        <v>0.95268880399647371</v>
      </c>
      <c r="Q331" s="3">
        <v>0</v>
      </c>
      <c r="R331" s="3">
        <v>0</v>
      </c>
      <c r="S331" s="3">
        <v>0</v>
      </c>
      <c r="T331" s="3">
        <v>0</v>
      </c>
      <c r="U331" s="3">
        <v>0</v>
      </c>
      <c r="V331" s="3">
        <v>0</v>
      </c>
      <c r="W331" s="3">
        <v>0</v>
      </c>
      <c r="X331" s="3">
        <v>0</v>
      </c>
      <c r="Y331" s="3">
        <v>0</v>
      </c>
      <c r="Z331" s="3">
        <v>0</v>
      </c>
      <c r="AA331" s="3">
        <v>0</v>
      </c>
      <c r="AB331" s="3">
        <v>0</v>
      </c>
      <c r="AC331" s="3">
        <v>0</v>
      </c>
      <c r="AD331" s="3">
        <v>0</v>
      </c>
      <c r="AE331" s="3">
        <v>0</v>
      </c>
      <c r="AF331" s="3">
        <v>0</v>
      </c>
      <c r="AG331" s="3">
        <v>0</v>
      </c>
      <c r="AH331" s="3">
        <v>0</v>
      </c>
      <c r="AI331" s="3">
        <v>0</v>
      </c>
      <c r="AJ331" s="3">
        <v>0</v>
      </c>
      <c r="AK331" s="3">
        <v>0</v>
      </c>
      <c r="AL331" s="48">
        <v>0</v>
      </c>
      <c r="AM331" s="3">
        <v>0</v>
      </c>
      <c r="AN331" s="3">
        <v>0</v>
      </c>
      <c r="AO331" s="3">
        <v>0</v>
      </c>
      <c r="AP331" s="3">
        <v>0</v>
      </c>
      <c r="AQ331" s="3">
        <v>0</v>
      </c>
      <c r="AR331" s="3">
        <v>0</v>
      </c>
      <c r="AS331" s="3">
        <v>0</v>
      </c>
      <c r="AT331" s="3">
        <v>0</v>
      </c>
      <c r="AU331" s="3">
        <v>0</v>
      </c>
      <c r="AV331" s="3">
        <v>0</v>
      </c>
      <c r="AW331" s="3">
        <v>0</v>
      </c>
      <c r="AX331" s="3">
        <v>0</v>
      </c>
      <c r="AY331" s="3">
        <v>0</v>
      </c>
      <c r="AZ331" s="3">
        <v>0</v>
      </c>
      <c r="BA331" s="3">
        <v>0</v>
      </c>
      <c r="BB331" s="3">
        <v>0</v>
      </c>
      <c r="BC331" s="3">
        <v>0</v>
      </c>
      <c r="BD331" s="3">
        <v>0</v>
      </c>
      <c r="BE331" s="3">
        <v>0</v>
      </c>
      <c r="BF331" s="3">
        <v>0</v>
      </c>
      <c r="BG331" s="3">
        <v>0</v>
      </c>
      <c r="BH331" s="3">
        <v>0</v>
      </c>
      <c r="BI331" s="3">
        <v>0</v>
      </c>
      <c r="BJ331" s="3">
        <v>0</v>
      </c>
      <c r="BK331" s="3">
        <v>0</v>
      </c>
      <c r="BL331" s="3">
        <v>0</v>
      </c>
      <c r="BM331" s="3">
        <v>0</v>
      </c>
      <c r="BN331" s="3">
        <v>0</v>
      </c>
      <c r="BO331" s="3">
        <v>0</v>
      </c>
      <c r="BP331" s="3">
        <v>0</v>
      </c>
      <c r="BQ331" s="3">
        <v>0</v>
      </c>
      <c r="BR331" s="3">
        <v>0</v>
      </c>
      <c r="BS331" s="3">
        <v>0</v>
      </c>
      <c r="BT331" s="3">
        <v>0</v>
      </c>
      <c r="BU331" s="3">
        <v>0</v>
      </c>
      <c r="BV331" s="3">
        <v>0</v>
      </c>
      <c r="BW331" s="10">
        <v>0</v>
      </c>
    </row>
    <row r="332" spans="6:75" x14ac:dyDescent="0.25">
      <c r="F332" s="52">
        <f t="shared" si="22"/>
        <v>4100</v>
      </c>
      <c r="G332" s="12">
        <f t="shared" si="23"/>
        <v>0.9511627906976744</v>
      </c>
      <c r="J332" s="3">
        <f t="shared" si="24"/>
        <v>0.95263312739040895</v>
      </c>
      <c r="K332" s="81"/>
      <c r="L332" s="12">
        <v>1</v>
      </c>
      <c r="M332" s="3">
        <v>0.9511627906976744</v>
      </c>
      <c r="N332" s="3">
        <v>0.9511627906976744</v>
      </c>
      <c r="O332" s="3">
        <v>0.95151337055539231</v>
      </c>
      <c r="P332" s="3">
        <v>0.95151337055539231</v>
      </c>
      <c r="Q332" s="3">
        <v>0</v>
      </c>
      <c r="R332" s="3">
        <v>0</v>
      </c>
      <c r="S332" s="3">
        <v>0</v>
      </c>
      <c r="T332" s="3">
        <v>0</v>
      </c>
      <c r="U332" s="3">
        <v>0</v>
      </c>
      <c r="V332" s="3">
        <v>0</v>
      </c>
      <c r="W332" s="3">
        <v>0</v>
      </c>
      <c r="X332" s="3">
        <v>0</v>
      </c>
      <c r="Y332" s="3">
        <v>0</v>
      </c>
      <c r="Z332" s="3">
        <v>0</v>
      </c>
      <c r="AA332" s="3">
        <v>0</v>
      </c>
      <c r="AB332" s="3">
        <v>0</v>
      </c>
      <c r="AC332" s="3">
        <v>0</v>
      </c>
      <c r="AD332" s="3">
        <v>0</v>
      </c>
      <c r="AE332" s="3">
        <v>0</v>
      </c>
      <c r="AF332" s="3">
        <v>0</v>
      </c>
      <c r="AG332" s="3">
        <v>0</v>
      </c>
      <c r="AH332" s="3">
        <v>0</v>
      </c>
      <c r="AI332" s="3">
        <v>0</v>
      </c>
      <c r="AJ332" s="3">
        <v>0</v>
      </c>
      <c r="AK332" s="3">
        <v>0</v>
      </c>
      <c r="AL332" s="48">
        <v>0</v>
      </c>
      <c r="AM332" s="3">
        <v>0</v>
      </c>
      <c r="AN332" s="3">
        <v>0</v>
      </c>
      <c r="AO332" s="3">
        <v>0</v>
      </c>
      <c r="AP332" s="3">
        <v>0</v>
      </c>
      <c r="AQ332" s="3">
        <v>0</v>
      </c>
      <c r="AR332" s="3">
        <v>0</v>
      </c>
      <c r="AS332" s="3">
        <v>0</v>
      </c>
      <c r="AT332" s="3">
        <v>0</v>
      </c>
      <c r="AU332" s="3">
        <v>0</v>
      </c>
      <c r="AV332" s="3">
        <v>0</v>
      </c>
      <c r="AW332" s="3">
        <v>0</v>
      </c>
      <c r="AX332" s="3">
        <v>0</v>
      </c>
      <c r="AY332" s="3">
        <v>0</v>
      </c>
      <c r="AZ332" s="3">
        <v>0</v>
      </c>
      <c r="BA332" s="3">
        <v>0</v>
      </c>
      <c r="BB332" s="3">
        <v>0</v>
      </c>
      <c r="BC332" s="3">
        <v>0</v>
      </c>
      <c r="BD332" s="3">
        <v>0</v>
      </c>
      <c r="BE332" s="3">
        <v>0</v>
      </c>
      <c r="BF332" s="3">
        <v>0</v>
      </c>
      <c r="BG332" s="3">
        <v>0</v>
      </c>
      <c r="BH332" s="3">
        <v>0</v>
      </c>
      <c r="BI332" s="3">
        <v>0</v>
      </c>
      <c r="BJ332" s="3">
        <v>0</v>
      </c>
      <c r="BK332" s="3">
        <v>0</v>
      </c>
      <c r="BL332" s="3">
        <v>0</v>
      </c>
      <c r="BM332" s="3">
        <v>0</v>
      </c>
      <c r="BN332" s="3">
        <v>0</v>
      </c>
      <c r="BO332" s="3">
        <v>0</v>
      </c>
      <c r="BP332" s="3">
        <v>0</v>
      </c>
      <c r="BQ332" s="3">
        <v>0</v>
      </c>
      <c r="BR332" s="3">
        <v>0</v>
      </c>
      <c r="BS332" s="3">
        <v>0</v>
      </c>
      <c r="BT332" s="3">
        <v>0</v>
      </c>
      <c r="BU332" s="3">
        <v>0</v>
      </c>
      <c r="BV332" s="3">
        <v>0</v>
      </c>
      <c r="BW332" s="10">
        <v>0</v>
      </c>
    </row>
    <row r="333" spans="6:75" x14ac:dyDescent="0.25">
      <c r="F333" s="52">
        <f t="shared" si="22"/>
        <v>4200</v>
      </c>
      <c r="G333" s="12">
        <f t="shared" si="23"/>
        <v>0.95000000000000007</v>
      </c>
      <c r="J333" s="3">
        <f t="shared" si="24"/>
        <v>0.95145631067961167</v>
      </c>
      <c r="K333" s="81"/>
      <c r="L333" s="12">
        <v>1</v>
      </c>
      <c r="M333" s="3">
        <v>0.95000000000000007</v>
      </c>
      <c r="N333" s="3">
        <v>0.95000000000000007</v>
      </c>
      <c r="O333" s="3">
        <v>0.95033793711431092</v>
      </c>
      <c r="P333" s="3">
        <v>0.95033793711431092</v>
      </c>
      <c r="Q333" s="3">
        <v>0</v>
      </c>
      <c r="R333" s="3">
        <v>0</v>
      </c>
      <c r="S333" s="3">
        <v>0</v>
      </c>
      <c r="T333" s="3">
        <v>0</v>
      </c>
      <c r="U333" s="3">
        <v>0</v>
      </c>
      <c r="V333" s="3">
        <v>0</v>
      </c>
      <c r="W333" s="3">
        <v>0</v>
      </c>
      <c r="X333" s="3">
        <v>0</v>
      </c>
      <c r="Y333" s="3">
        <v>0</v>
      </c>
      <c r="Z333" s="3">
        <v>0</v>
      </c>
      <c r="AA333" s="3">
        <v>0</v>
      </c>
      <c r="AB333" s="3">
        <v>0</v>
      </c>
      <c r="AC333" s="3">
        <v>0</v>
      </c>
      <c r="AD333" s="3">
        <v>0</v>
      </c>
      <c r="AE333" s="3">
        <v>0</v>
      </c>
      <c r="AF333" s="3">
        <v>0</v>
      </c>
      <c r="AG333" s="3">
        <v>0</v>
      </c>
      <c r="AH333" s="3">
        <v>0</v>
      </c>
      <c r="AI333" s="3">
        <v>0</v>
      </c>
      <c r="AJ333" s="3">
        <v>0</v>
      </c>
      <c r="AK333" s="3">
        <v>0</v>
      </c>
      <c r="AL333" s="48">
        <v>0</v>
      </c>
      <c r="AM333" s="3">
        <v>0</v>
      </c>
      <c r="AN333" s="3">
        <v>0</v>
      </c>
      <c r="AO333" s="3">
        <v>0</v>
      </c>
      <c r="AP333" s="3">
        <v>0</v>
      </c>
      <c r="AQ333" s="3">
        <v>0</v>
      </c>
      <c r="AR333" s="3">
        <v>0</v>
      </c>
      <c r="AS333" s="3">
        <v>0</v>
      </c>
      <c r="AT333" s="3">
        <v>0</v>
      </c>
      <c r="AU333" s="3">
        <v>0</v>
      </c>
      <c r="AV333" s="3">
        <v>0</v>
      </c>
      <c r="AW333" s="3">
        <v>0</v>
      </c>
      <c r="AX333" s="3">
        <v>0</v>
      </c>
      <c r="AY333" s="3">
        <v>0</v>
      </c>
      <c r="AZ333" s="3">
        <v>0</v>
      </c>
      <c r="BA333" s="3">
        <v>0</v>
      </c>
      <c r="BB333" s="3">
        <v>0</v>
      </c>
      <c r="BC333" s="3">
        <v>0</v>
      </c>
      <c r="BD333" s="3">
        <v>0</v>
      </c>
      <c r="BE333" s="3">
        <v>0</v>
      </c>
      <c r="BF333" s="3">
        <v>0</v>
      </c>
      <c r="BG333" s="3">
        <v>0</v>
      </c>
      <c r="BH333" s="3">
        <v>0</v>
      </c>
      <c r="BI333" s="3">
        <v>0</v>
      </c>
      <c r="BJ333" s="3">
        <v>0</v>
      </c>
      <c r="BK333" s="3">
        <v>0</v>
      </c>
      <c r="BL333" s="3">
        <v>0</v>
      </c>
      <c r="BM333" s="3">
        <v>0</v>
      </c>
      <c r="BN333" s="3">
        <v>0</v>
      </c>
      <c r="BO333" s="3">
        <v>0</v>
      </c>
      <c r="BP333" s="3">
        <v>0</v>
      </c>
      <c r="BQ333" s="3">
        <v>0</v>
      </c>
      <c r="BR333" s="3">
        <v>0</v>
      </c>
      <c r="BS333" s="3">
        <v>0</v>
      </c>
      <c r="BT333" s="3">
        <v>0</v>
      </c>
      <c r="BU333" s="3">
        <v>0</v>
      </c>
      <c r="BV333" s="3">
        <v>0</v>
      </c>
      <c r="BW333" s="10">
        <v>0</v>
      </c>
    </row>
    <row r="334" spans="6:75" x14ac:dyDescent="0.25">
      <c r="F334" s="52">
        <f t="shared" si="22"/>
        <v>4300</v>
      </c>
      <c r="G334" s="12">
        <f t="shared" si="23"/>
        <v>0.94883720930232562</v>
      </c>
      <c r="J334" s="3">
        <f t="shared" si="24"/>
        <v>0.95027949396881439</v>
      </c>
      <c r="K334" s="81"/>
      <c r="L334" s="12">
        <v>1</v>
      </c>
      <c r="M334" s="3">
        <v>0.94883720930232562</v>
      </c>
      <c r="N334" s="3">
        <v>0.94883720930232562</v>
      </c>
      <c r="O334" s="3">
        <v>0.94916250367322952</v>
      </c>
      <c r="P334" s="3">
        <v>0.94916250367322952</v>
      </c>
      <c r="Q334" s="3">
        <v>0</v>
      </c>
      <c r="R334" s="3">
        <v>0</v>
      </c>
      <c r="S334" s="3">
        <v>0</v>
      </c>
      <c r="T334" s="3">
        <v>0</v>
      </c>
      <c r="U334" s="3">
        <v>0</v>
      </c>
      <c r="V334" s="3">
        <v>0</v>
      </c>
      <c r="W334" s="3">
        <v>0</v>
      </c>
      <c r="X334" s="3">
        <v>0</v>
      </c>
      <c r="Y334" s="3">
        <v>0</v>
      </c>
      <c r="Z334" s="3">
        <v>0</v>
      </c>
      <c r="AA334" s="3">
        <v>0</v>
      </c>
      <c r="AB334" s="3">
        <v>0</v>
      </c>
      <c r="AC334" s="3">
        <v>0</v>
      </c>
      <c r="AD334" s="3">
        <v>0</v>
      </c>
      <c r="AE334" s="3">
        <v>0</v>
      </c>
      <c r="AF334" s="3">
        <v>0</v>
      </c>
      <c r="AG334" s="3">
        <v>0</v>
      </c>
      <c r="AH334" s="3">
        <v>0</v>
      </c>
      <c r="AI334" s="3">
        <v>0</v>
      </c>
      <c r="AJ334" s="3">
        <v>0</v>
      </c>
      <c r="AK334" s="3">
        <v>0</v>
      </c>
      <c r="AL334" s="48">
        <v>0</v>
      </c>
      <c r="AM334" s="3">
        <v>0</v>
      </c>
      <c r="AN334" s="3">
        <v>0</v>
      </c>
      <c r="AO334" s="3">
        <v>0</v>
      </c>
      <c r="AP334" s="3">
        <v>0</v>
      </c>
      <c r="AQ334" s="3">
        <v>0</v>
      </c>
      <c r="AR334" s="3">
        <v>0</v>
      </c>
      <c r="AS334" s="3">
        <v>0</v>
      </c>
      <c r="AT334" s="3">
        <v>0</v>
      </c>
      <c r="AU334" s="3">
        <v>0</v>
      </c>
      <c r="AV334" s="3">
        <v>0</v>
      </c>
      <c r="AW334" s="3">
        <v>0</v>
      </c>
      <c r="AX334" s="3">
        <v>0</v>
      </c>
      <c r="AY334" s="3">
        <v>0</v>
      </c>
      <c r="AZ334" s="3">
        <v>0</v>
      </c>
      <c r="BA334" s="3">
        <v>0</v>
      </c>
      <c r="BB334" s="3">
        <v>0</v>
      </c>
      <c r="BC334" s="3">
        <v>0</v>
      </c>
      <c r="BD334" s="3">
        <v>0</v>
      </c>
      <c r="BE334" s="3">
        <v>0</v>
      </c>
      <c r="BF334" s="3">
        <v>0</v>
      </c>
      <c r="BG334" s="3">
        <v>0</v>
      </c>
      <c r="BH334" s="3">
        <v>0</v>
      </c>
      <c r="BI334" s="3">
        <v>0</v>
      </c>
      <c r="BJ334" s="3">
        <v>0</v>
      </c>
      <c r="BK334" s="3">
        <v>0</v>
      </c>
      <c r="BL334" s="3">
        <v>0</v>
      </c>
      <c r="BM334" s="3">
        <v>0</v>
      </c>
      <c r="BN334" s="3">
        <v>0</v>
      </c>
      <c r="BO334" s="3">
        <v>0</v>
      </c>
      <c r="BP334" s="3">
        <v>0</v>
      </c>
      <c r="BQ334" s="3">
        <v>0</v>
      </c>
      <c r="BR334" s="3">
        <v>0</v>
      </c>
      <c r="BS334" s="3">
        <v>0</v>
      </c>
      <c r="BT334" s="3">
        <v>0</v>
      </c>
      <c r="BU334" s="3">
        <v>0</v>
      </c>
      <c r="BV334" s="3">
        <v>0</v>
      </c>
      <c r="BW334" s="10">
        <v>0</v>
      </c>
    </row>
    <row r="335" spans="6:75" x14ac:dyDescent="0.25">
      <c r="F335" s="52">
        <f t="shared" si="22"/>
        <v>4400</v>
      </c>
      <c r="G335" s="12">
        <f t="shared" si="23"/>
        <v>0.94767441860465118</v>
      </c>
      <c r="J335" s="3">
        <f t="shared" si="24"/>
        <v>0.94910267725801711</v>
      </c>
      <c r="K335" s="81"/>
      <c r="L335" s="12">
        <v>1</v>
      </c>
      <c r="M335" s="3">
        <v>0.94767441860465118</v>
      </c>
      <c r="N335" s="3">
        <v>0.94767441860465118</v>
      </c>
      <c r="O335" s="3">
        <v>0.94798707023214812</v>
      </c>
      <c r="P335" s="3">
        <v>0.94798707023214812</v>
      </c>
      <c r="Q335" s="3">
        <v>0</v>
      </c>
      <c r="R335" s="3">
        <v>0</v>
      </c>
      <c r="S335" s="3">
        <v>0</v>
      </c>
      <c r="T335" s="3">
        <v>0</v>
      </c>
      <c r="U335" s="3">
        <v>0</v>
      </c>
      <c r="V335" s="3">
        <v>0</v>
      </c>
      <c r="W335" s="3">
        <v>0</v>
      </c>
      <c r="X335" s="3">
        <v>0</v>
      </c>
      <c r="Y335" s="3">
        <v>0</v>
      </c>
      <c r="Z335" s="3">
        <v>0</v>
      </c>
      <c r="AA335" s="3">
        <v>0</v>
      </c>
      <c r="AB335" s="3">
        <v>0</v>
      </c>
      <c r="AC335" s="3">
        <v>0</v>
      </c>
      <c r="AD335" s="3">
        <v>0</v>
      </c>
      <c r="AE335" s="3">
        <v>0</v>
      </c>
      <c r="AF335" s="3">
        <v>0</v>
      </c>
      <c r="AG335" s="3">
        <v>0</v>
      </c>
      <c r="AH335" s="3">
        <v>0</v>
      </c>
      <c r="AI335" s="3">
        <v>0</v>
      </c>
      <c r="AJ335" s="3">
        <v>0</v>
      </c>
      <c r="AK335" s="3">
        <v>0</v>
      </c>
      <c r="AL335" s="48">
        <v>0</v>
      </c>
      <c r="AM335" s="3">
        <v>0</v>
      </c>
      <c r="AN335" s="3">
        <v>0</v>
      </c>
      <c r="AO335" s="3">
        <v>0</v>
      </c>
      <c r="AP335" s="3">
        <v>0</v>
      </c>
      <c r="AQ335" s="3">
        <v>0</v>
      </c>
      <c r="AR335" s="3">
        <v>0</v>
      </c>
      <c r="AS335" s="3">
        <v>0</v>
      </c>
      <c r="AT335" s="3">
        <v>0</v>
      </c>
      <c r="AU335" s="3">
        <v>0</v>
      </c>
      <c r="AV335" s="3">
        <v>0</v>
      </c>
      <c r="AW335" s="3">
        <v>0</v>
      </c>
      <c r="AX335" s="3">
        <v>0</v>
      </c>
      <c r="AY335" s="3">
        <v>0</v>
      </c>
      <c r="AZ335" s="3">
        <v>0</v>
      </c>
      <c r="BA335" s="3">
        <v>0</v>
      </c>
      <c r="BB335" s="3">
        <v>0</v>
      </c>
      <c r="BC335" s="3">
        <v>0</v>
      </c>
      <c r="BD335" s="3">
        <v>0</v>
      </c>
      <c r="BE335" s="3">
        <v>0</v>
      </c>
      <c r="BF335" s="3">
        <v>0</v>
      </c>
      <c r="BG335" s="3">
        <v>0</v>
      </c>
      <c r="BH335" s="3">
        <v>0</v>
      </c>
      <c r="BI335" s="3">
        <v>0</v>
      </c>
      <c r="BJ335" s="3">
        <v>0</v>
      </c>
      <c r="BK335" s="3">
        <v>0</v>
      </c>
      <c r="BL335" s="3">
        <v>0</v>
      </c>
      <c r="BM335" s="3">
        <v>0</v>
      </c>
      <c r="BN335" s="3">
        <v>0</v>
      </c>
      <c r="BO335" s="3">
        <v>0</v>
      </c>
      <c r="BP335" s="3">
        <v>0</v>
      </c>
      <c r="BQ335" s="3">
        <v>0</v>
      </c>
      <c r="BR335" s="3">
        <v>0</v>
      </c>
      <c r="BS335" s="3">
        <v>0</v>
      </c>
      <c r="BT335" s="3">
        <v>0</v>
      </c>
      <c r="BU335" s="3">
        <v>0</v>
      </c>
      <c r="BV335" s="3">
        <v>0</v>
      </c>
      <c r="BW335" s="10">
        <v>0</v>
      </c>
    </row>
    <row r="336" spans="6:75" x14ac:dyDescent="0.25">
      <c r="F336" s="52">
        <f t="shared" si="22"/>
        <v>4500</v>
      </c>
      <c r="G336" s="12">
        <f t="shared" si="23"/>
        <v>0.94651162790697674</v>
      </c>
      <c r="J336" s="3">
        <f t="shared" si="24"/>
        <v>0.94786701971167997</v>
      </c>
      <c r="K336" s="81"/>
      <c r="L336" s="12">
        <v>1</v>
      </c>
      <c r="M336" s="3">
        <v>0.94651162790697674</v>
      </c>
      <c r="N336" s="3">
        <v>0.94651162790697674</v>
      </c>
      <c r="O336" s="3">
        <v>0.94675286511901269</v>
      </c>
      <c r="P336" s="3">
        <v>0.94675286511901269</v>
      </c>
      <c r="Q336" s="3">
        <v>0</v>
      </c>
      <c r="R336" s="3">
        <v>0</v>
      </c>
      <c r="S336" s="3">
        <v>0</v>
      </c>
      <c r="T336" s="3">
        <v>0</v>
      </c>
      <c r="U336" s="3">
        <v>0</v>
      </c>
      <c r="V336" s="3">
        <v>0</v>
      </c>
      <c r="W336" s="3">
        <v>0</v>
      </c>
      <c r="X336" s="3">
        <v>0</v>
      </c>
      <c r="Y336" s="3">
        <v>0</v>
      </c>
      <c r="Z336" s="3">
        <v>0</v>
      </c>
      <c r="AA336" s="3">
        <v>0</v>
      </c>
      <c r="AB336" s="3">
        <v>0</v>
      </c>
      <c r="AC336" s="3">
        <v>0</v>
      </c>
      <c r="AD336" s="3">
        <v>0</v>
      </c>
      <c r="AE336" s="3">
        <v>0</v>
      </c>
      <c r="AF336" s="3">
        <v>0</v>
      </c>
      <c r="AG336" s="3">
        <v>0</v>
      </c>
      <c r="AH336" s="3">
        <v>0</v>
      </c>
      <c r="AI336" s="3">
        <v>0</v>
      </c>
      <c r="AJ336" s="3">
        <v>0</v>
      </c>
      <c r="AK336" s="3">
        <v>0</v>
      </c>
      <c r="AL336" s="48">
        <v>0</v>
      </c>
      <c r="AM336" s="3">
        <v>0</v>
      </c>
      <c r="AN336" s="3">
        <v>0</v>
      </c>
      <c r="AO336" s="3">
        <v>0</v>
      </c>
      <c r="AP336" s="3">
        <v>0</v>
      </c>
      <c r="AQ336" s="3">
        <v>0</v>
      </c>
      <c r="AR336" s="3">
        <v>0</v>
      </c>
      <c r="AS336" s="3">
        <v>0</v>
      </c>
      <c r="AT336" s="3">
        <v>0</v>
      </c>
      <c r="AU336" s="3">
        <v>0</v>
      </c>
      <c r="AV336" s="3">
        <v>0</v>
      </c>
      <c r="AW336" s="3">
        <v>0</v>
      </c>
      <c r="AX336" s="3">
        <v>0</v>
      </c>
      <c r="AY336" s="3">
        <v>0</v>
      </c>
      <c r="AZ336" s="3">
        <v>0</v>
      </c>
      <c r="BA336" s="3">
        <v>0</v>
      </c>
      <c r="BB336" s="3">
        <v>0</v>
      </c>
      <c r="BC336" s="3">
        <v>0</v>
      </c>
      <c r="BD336" s="3">
        <v>0</v>
      </c>
      <c r="BE336" s="3">
        <v>0</v>
      </c>
      <c r="BF336" s="3">
        <v>0</v>
      </c>
      <c r="BG336" s="3">
        <v>0</v>
      </c>
      <c r="BH336" s="3">
        <v>0</v>
      </c>
      <c r="BI336" s="3">
        <v>0</v>
      </c>
      <c r="BJ336" s="3">
        <v>0</v>
      </c>
      <c r="BK336" s="3">
        <v>0</v>
      </c>
      <c r="BL336" s="3">
        <v>0</v>
      </c>
      <c r="BM336" s="3">
        <v>0</v>
      </c>
      <c r="BN336" s="3">
        <v>0</v>
      </c>
      <c r="BO336" s="3">
        <v>0</v>
      </c>
      <c r="BP336" s="3">
        <v>0</v>
      </c>
      <c r="BQ336" s="3">
        <v>0</v>
      </c>
      <c r="BR336" s="3">
        <v>0</v>
      </c>
      <c r="BS336" s="3">
        <v>0</v>
      </c>
      <c r="BT336" s="3">
        <v>0</v>
      </c>
      <c r="BU336" s="3">
        <v>0</v>
      </c>
      <c r="BV336" s="3">
        <v>0</v>
      </c>
      <c r="BW336" s="10">
        <v>0</v>
      </c>
    </row>
    <row r="337" spans="6:75" x14ac:dyDescent="0.25">
      <c r="F337" s="52">
        <f t="shared" si="22"/>
        <v>4600</v>
      </c>
      <c r="G337" s="12">
        <f t="shared" si="23"/>
        <v>0.9453488372093023</v>
      </c>
      <c r="J337" s="3">
        <f t="shared" si="24"/>
        <v>0.94663136216534272</v>
      </c>
      <c r="K337" s="81"/>
      <c r="L337" s="12">
        <v>1</v>
      </c>
      <c r="M337" s="3">
        <v>0.9453488372093023</v>
      </c>
      <c r="N337" s="3">
        <v>0.9453488372093023</v>
      </c>
      <c r="O337" s="3">
        <v>0.94551866000587714</v>
      </c>
      <c r="P337" s="3">
        <v>0.94551866000587714</v>
      </c>
      <c r="Q337" s="3">
        <v>0</v>
      </c>
      <c r="R337" s="3">
        <v>0</v>
      </c>
      <c r="S337" s="3">
        <v>0</v>
      </c>
      <c r="T337" s="3">
        <v>0</v>
      </c>
      <c r="U337" s="3">
        <v>0</v>
      </c>
      <c r="V337" s="3">
        <v>0</v>
      </c>
      <c r="W337" s="3">
        <v>0</v>
      </c>
      <c r="X337" s="3">
        <v>0</v>
      </c>
      <c r="Y337" s="3">
        <v>0</v>
      </c>
      <c r="Z337" s="3">
        <v>0</v>
      </c>
      <c r="AA337" s="3">
        <v>0</v>
      </c>
      <c r="AB337" s="3">
        <v>0</v>
      </c>
      <c r="AC337" s="3">
        <v>0</v>
      </c>
      <c r="AD337" s="3">
        <v>0</v>
      </c>
      <c r="AE337" s="3">
        <v>0</v>
      </c>
      <c r="AF337" s="3">
        <v>0</v>
      </c>
      <c r="AG337" s="3">
        <v>0</v>
      </c>
      <c r="AH337" s="3">
        <v>0</v>
      </c>
      <c r="AI337" s="3">
        <v>0</v>
      </c>
      <c r="AJ337" s="3">
        <v>0</v>
      </c>
      <c r="AK337" s="3">
        <v>0</v>
      </c>
      <c r="AL337" s="48">
        <v>0</v>
      </c>
      <c r="AM337" s="3">
        <v>0</v>
      </c>
      <c r="AN337" s="3">
        <v>0</v>
      </c>
      <c r="AO337" s="3">
        <v>0</v>
      </c>
      <c r="AP337" s="3">
        <v>0</v>
      </c>
      <c r="AQ337" s="3">
        <v>0</v>
      </c>
      <c r="AR337" s="3">
        <v>0</v>
      </c>
      <c r="AS337" s="3">
        <v>0</v>
      </c>
      <c r="AT337" s="3">
        <v>0</v>
      </c>
      <c r="AU337" s="3">
        <v>0</v>
      </c>
      <c r="AV337" s="3">
        <v>0</v>
      </c>
      <c r="AW337" s="3">
        <v>0</v>
      </c>
      <c r="AX337" s="3">
        <v>0</v>
      </c>
      <c r="AY337" s="3">
        <v>0</v>
      </c>
      <c r="AZ337" s="3">
        <v>0</v>
      </c>
      <c r="BA337" s="3">
        <v>0</v>
      </c>
      <c r="BB337" s="3">
        <v>0</v>
      </c>
      <c r="BC337" s="3">
        <v>0</v>
      </c>
      <c r="BD337" s="3">
        <v>0</v>
      </c>
      <c r="BE337" s="3">
        <v>0</v>
      </c>
      <c r="BF337" s="3">
        <v>0</v>
      </c>
      <c r="BG337" s="3">
        <v>0</v>
      </c>
      <c r="BH337" s="3">
        <v>0</v>
      </c>
      <c r="BI337" s="3">
        <v>0</v>
      </c>
      <c r="BJ337" s="3">
        <v>0</v>
      </c>
      <c r="BK337" s="3">
        <v>0</v>
      </c>
      <c r="BL337" s="3">
        <v>0</v>
      </c>
      <c r="BM337" s="3">
        <v>0</v>
      </c>
      <c r="BN337" s="3">
        <v>0</v>
      </c>
      <c r="BO337" s="3">
        <v>0</v>
      </c>
      <c r="BP337" s="3">
        <v>0</v>
      </c>
      <c r="BQ337" s="3">
        <v>0</v>
      </c>
      <c r="BR337" s="3">
        <v>0</v>
      </c>
      <c r="BS337" s="3">
        <v>0</v>
      </c>
      <c r="BT337" s="3">
        <v>0</v>
      </c>
      <c r="BU337" s="3">
        <v>0</v>
      </c>
      <c r="BV337" s="3">
        <v>0</v>
      </c>
      <c r="BW337" s="10">
        <v>0</v>
      </c>
    </row>
    <row r="338" spans="6:75" x14ac:dyDescent="0.25">
      <c r="F338" s="52">
        <f t="shared" si="22"/>
        <v>4700</v>
      </c>
      <c r="G338" s="12">
        <f t="shared" si="23"/>
        <v>0.94418604651162796</v>
      </c>
      <c r="J338" s="3">
        <f t="shared" si="24"/>
        <v>0.94539570461900557</v>
      </c>
      <c r="K338" s="81"/>
      <c r="L338" s="12">
        <v>1</v>
      </c>
      <c r="M338" s="3">
        <v>0.94418604651162796</v>
      </c>
      <c r="N338" s="3">
        <v>0.94418604651162796</v>
      </c>
      <c r="O338" s="3">
        <v>0.94428445489274171</v>
      </c>
      <c r="P338" s="3">
        <v>0.94428445489274171</v>
      </c>
      <c r="Q338" s="3">
        <v>0</v>
      </c>
      <c r="R338" s="3">
        <v>0</v>
      </c>
      <c r="S338" s="3">
        <v>0</v>
      </c>
      <c r="T338" s="3">
        <v>0</v>
      </c>
      <c r="U338" s="3">
        <v>0</v>
      </c>
      <c r="V338" s="3">
        <v>0</v>
      </c>
      <c r="W338" s="3">
        <v>0</v>
      </c>
      <c r="X338" s="3">
        <v>0</v>
      </c>
      <c r="Y338" s="3">
        <v>0</v>
      </c>
      <c r="Z338" s="3">
        <v>0</v>
      </c>
      <c r="AA338" s="3">
        <v>0</v>
      </c>
      <c r="AB338" s="3">
        <v>0</v>
      </c>
      <c r="AC338" s="3">
        <v>0</v>
      </c>
      <c r="AD338" s="3">
        <v>0</v>
      </c>
      <c r="AE338" s="3">
        <v>0</v>
      </c>
      <c r="AF338" s="3">
        <v>0</v>
      </c>
      <c r="AG338" s="3">
        <v>0</v>
      </c>
      <c r="AH338" s="3">
        <v>0</v>
      </c>
      <c r="AI338" s="3">
        <v>0</v>
      </c>
      <c r="AJ338" s="3">
        <v>0</v>
      </c>
      <c r="AK338" s="3">
        <v>0</v>
      </c>
      <c r="AL338" s="48">
        <v>0</v>
      </c>
      <c r="AM338" s="3">
        <v>0</v>
      </c>
      <c r="AN338" s="3">
        <v>0</v>
      </c>
      <c r="AO338" s="3">
        <v>0</v>
      </c>
      <c r="AP338" s="3">
        <v>0</v>
      </c>
      <c r="AQ338" s="3">
        <v>0</v>
      </c>
      <c r="AR338" s="3">
        <v>0</v>
      </c>
      <c r="AS338" s="3">
        <v>0</v>
      </c>
      <c r="AT338" s="3">
        <v>0</v>
      </c>
      <c r="AU338" s="3">
        <v>0</v>
      </c>
      <c r="AV338" s="3">
        <v>0</v>
      </c>
      <c r="AW338" s="3">
        <v>0</v>
      </c>
      <c r="AX338" s="3">
        <v>0</v>
      </c>
      <c r="AY338" s="3">
        <v>0</v>
      </c>
      <c r="AZ338" s="3">
        <v>0</v>
      </c>
      <c r="BA338" s="3">
        <v>0</v>
      </c>
      <c r="BB338" s="3">
        <v>0</v>
      </c>
      <c r="BC338" s="3">
        <v>0</v>
      </c>
      <c r="BD338" s="3">
        <v>0</v>
      </c>
      <c r="BE338" s="3">
        <v>0</v>
      </c>
      <c r="BF338" s="3">
        <v>0</v>
      </c>
      <c r="BG338" s="3">
        <v>0</v>
      </c>
      <c r="BH338" s="3">
        <v>0</v>
      </c>
      <c r="BI338" s="3">
        <v>0</v>
      </c>
      <c r="BJ338" s="3">
        <v>0</v>
      </c>
      <c r="BK338" s="3">
        <v>0</v>
      </c>
      <c r="BL338" s="3">
        <v>0</v>
      </c>
      <c r="BM338" s="3">
        <v>0</v>
      </c>
      <c r="BN338" s="3">
        <v>0</v>
      </c>
      <c r="BO338" s="3">
        <v>0</v>
      </c>
      <c r="BP338" s="3">
        <v>0</v>
      </c>
      <c r="BQ338" s="3">
        <v>0</v>
      </c>
      <c r="BR338" s="3">
        <v>0</v>
      </c>
      <c r="BS338" s="3">
        <v>0</v>
      </c>
      <c r="BT338" s="3">
        <v>0</v>
      </c>
      <c r="BU338" s="3">
        <v>0</v>
      </c>
      <c r="BV338" s="3">
        <v>0</v>
      </c>
      <c r="BW338" s="10">
        <v>0</v>
      </c>
    </row>
    <row r="339" spans="6:75" x14ac:dyDescent="0.25">
      <c r="F339" s="52">
        <f t="shared" si="22"/>
        <v>4800</v>
      </c>
      <c r="G339" s="12">
        <f t="shared" si="23"/>
        <v>0.94302325581395352</v>
      </c>
      <c r="J339" s="3">
        <f t="shared" si="24"/>
        <v>0.94416004707266832</v>
      </c>
      <c r="K339" s="81"/>
      <c r="L339" s="12">
        <v>1</v>
      </c>
      <c r="M339" s="3">
        <v>0.94302325581395352</v>
      </c>
      <c r="N339" s="3">
        <v>0.94302325581395352</v>
      </c>
      <c r="O339" s="3">
        <v>0.94305024977960616</v>
      </c>
      <c r="P339" s="3">
        <v>0.94305024977960616</v>
      </c>
      <c r="Q339" s="3">
        <v>0</v>
      </c>
      <c r="R339" s="3">
        <v>0</v>
      </c>
      <c r="S339" s="3">
        <v>0</v>
      </c>
      <c r="T339" s="3">
        <v>0</v>
      </c>
      <c r="U339" s="3">
        <v>0</v>
      </c>
      <c r="V339" s="3">
        <v>0</v>
      </c>
      <c r="W339" s="3">
        <v>0</v>
      </c>
      <c r="X339" s="3">
        <v>0</v>
      </c>
      <c r="Y339" s="3">
        <v>0</v>
      </c>
      <c r="Z339" s="3">
        <v>0</v>
      </c>
      <c r="AA339" s="3">
        <v>0</v>
      </c>
      <c r="AB339" s="3">
        <v>0</v>
      </c>
      <c r="AC339" s="3">
        <v>0</v>
      </c>
      <c r="AD339" s="3">
        <v>0</v>
      </c>
      <c r="AE339" s="3">
        <v>0</v>
      </c>
      <c r="AF339" s="3">
        <v>0</v>
      </c>
      <c r="AG339" s="3">
        <v>0</v>
      </c>
      <c r="AH339" s="3">
        <v>0</v>
      </c>
      <c r="AI339" s="3">
        <v>0</v>
      </c>
      <c r="AJ339" s="3">
        <v>0</v>
      </c>
      <c r="AK339" s="3">
        <v>0</v>
      </c>
      <c r="AL339" s="48">
        <v>0</v>
      </c>
      <c r="AM339" s="3">
        <v>0</v>
      </c>
      <c r="AN339" s="3">
        <v>0</v>
      </c>
      <c r="AO339" s="3">
        <v>0</v>
      </c>
      <c r="AP339" s="3">
        <v>0</v>
      </c>
      <c r="AQ339" s="3">
        <v>0</v>
      </c>
      <c r="AR339" s="3">
        <v>0</v>
      </c>
      <c r="AS339" s="3">
        <v>0</v>
      </c>
      <c r="AT339" s="3">
        <v>0</v>
      </c>
      <c r="AU339" s="3">
        <v>0</v>
      </c>
      <c r="AV339" s="3">
        <v>0</v>
      </c>
      <c r="AW339" s="3">
        <v>0</v>
      </c>
      <c r="AX339" s="3">
        <v>0</v>
      </c>
      <c r="AY339" s="3">
        <v>0</v>
      </c>
      <c r="AZ339" s="3">
        <v>0</v>
      </c>
      <c r="BA339" s="3">
        <v>0</v>
      </c>
      <c r="BB339" s="3">
        <v>0</v>
      </c>
      <c r="BC339" s="3">
        <v>0</v>
      </c>
      <c r="BD339" s="3">
        <v>0</v>
      </c>
      <c r="BE339" s="3">
        <v>0</v>
      </c>
      <c r="BF339" s="3">
        <v>0</v>
      </c>
      <c r="BG339" s="3">
        <v>0</v>
      </c>
      <c r="BH339" s="3">
        <v>0</v>
      </c>
      <c r="BI339" s="3">
        <v>0</v>
      </c>
      <c r="BJ339" s="3">
        <v>0</v>
      </c>
      <c r="BK339" s="3">
        <v>0</v>
      </c>
      <c r="BL339" s="3">
        <v>0</v>
      </c>
      <c r="BM339" s="3">
        <v>0</v>
      </c>
      <c r="BN339" s="3">
        <v>0</v>
      </c>
      <c r="BO339" s="3">
        <v>0</v>
      </c>
      <c r="BP339" s="3">
        <v>0</v>
      </c>
      <c r="BQ339" s="3">
        <v>0</v>
      </c>
      <c r="BR339" s="3">
        <v>0</v>
      </c>
      <c r="BS339" s="3">
        <v>0</v>
      </c>
      <c r="BT339" s="3">
        <v>0</v>
      </c>
      <c r="BU339" s="3">
        <v>0</v>
      </c>
      <c r="BV339" s="3">
        <v>0</v>
      </c>
      <c r="BW339" s="10">
        <v>0</v>
      </c>
    </row>
    <row r="340" spans="6:75" x14ac:dyDescent="0.25">
      <c r="F340" s="52">
        <f t="shared" si="22"/>
        <v>4900</v>
      </c>
      <c r="G340" s="12">
        <f t="shared" si="23"/>
        <v>0.94186046511627908</v>
      </c>
      <c r="J340" s="3">
        <f t="shared" si="24"/>
        <v>0.94292438952633129</v>
      </c>
      <c r="K340" s="81"/>
      <c r="L340" s="12">
        <v>1</v>
      </c>
      <c r="M340" s="3">
        <v>0.94186046511627908</v>
      </c>
      <c r="N340" s="3">
        <v>0.94186046511627908</v>
      </c>
      <c r="O340" s="3">
        <v>0.94181604466647073</v>
      </c>
      <c r="P340" s="3">
        <v>0.94181604466647073</v>
      </c>
      <c r="Q340" s="3">
        <v>0</v>
      </c>
      <c r="R340" s="3">
        <v>0</v>
      </c>
      <c r="S340" s="3">
        <v>0</v>
      </c>
      <c r="T340" s="3">
        <v>0</v>
      </c>
      <c r="U340" s="3">
        <v>0</v>
      </c>
      <c r="V340" s="3">
        <v>0</v>
      </c>
      <c r="W340" s="3">
        <v>0</v>
      </c>
      <c r="X340" s="3">
        <v>0</v>
      </c>
      <c r="Y340" s="3">
        <v>0</v>
      </c>
      <c r="Z340" s="3">
        <v>0</v>
      </c>
      <c r="AA340" s="3">
        <v>0</v>
      </c>
      <c r="AB340" s="3">
        <v>0</v>
      </c>
      <c r="AC340" s="3">
        <v>0</v>
      </c>
      <c r="AD340" s="3">
        <v>0</v>
      </c>
      <c r="AE340" s="3">
        <v>0</v>
      </c>
      <c r="AF340" s="3">
        <v>0</v>
      </c>
      <c r="AG340" s="3">
        <v>0</v>
      </c>
      <c r="AH340" s="3">
        <v>0</v>
      </c>
      <c r="AI340" s="3">
        <v>0</v>
      </c>
      <c r="AJ340" s="3">
        <v>0</v>
      </c>
      <c r="AK340" s="3">
        <v>0</v>
      </c>
      <c r="AL340" s="48">
        <v>0</v>
      </c>
      <c r="AM340" s="3">
        <v>0</v>
      </c>
      <c r="AN340" s="3">
        <v>0</v>
      </c>
      <c r="AO340" s="3">
        <v>0</v>
      </c>
      <c r="AP340" s="3">
        <v>0</v>
      </c>
      <c r="AQ340" s="3">
        <v>0</v>
      </c>
      <c r="AR340" s="3">
        <v>0</v>
      </c>
      <c r="AS340" s="3">
        <v>0</v>
      </c>
      <c r="AT340" s="3">
        <v>0</v>
      </c>
      <c r="AU340" s="3">
        <v>0</v>
      </c>
      <c r="AV340" s="3">
        <v>0</v>
      </c>
      <c r="AW340" s="3">
        <v>0</v>
      </c>
      <c r="AX340" s="3">
        <v>0</v>
      </c>
      <c r="AY340" s="3">
        <v>0</v>
      </c>
      <c r="AZ340" s="3">
        <v>0</v>
      </c>
      <c r="BA340" s="3">
        <v>0</v>
      </c>
      <c r="BB340" s="3">
        <v>0</v>
      </c>
      <c r="BC340" s="3">
        <v>0</v>
      </c>
      <c r="BD340" s="3">
        <v>0</v>
      </c>
      <c r="BE340" s="3">
        <v>0</v>
      </c>
      <c r="BF340" s="3">
        <v>0</v>
      </c>
      <c r="BG340" s="3">
        <v>0</v>
      </c>
      <c r="BH340" s="3">
        <v>0</v>
      </c>
      <c r="BI340" s="3">
        <v>0</v>
      </c>
      <c r="BJ340" s="3">
        <v>0</v>
      </c>
      <c r="BK340" s="3">
        <v>0</v>
      </c>
      <c r="BL340" s="3">
        <v>0</v>
      </c>
      <c r="BM340" s="3">
        <v>0</v>
      </c>
      <c r="BN340" s="3">
        <v>0</v>
      </c>
      <c r="BO340" s="3">
        <v>0</v>
      </c>
      <c r="BP340" s="3">
        <v>0</v>
      </c>
      <c r="BQ340" s="3">
        <v>0</v>
      </c>
      <c r="BR340" s="3">
        <v>0</v>
      </c>
      <c r="BS340" s="3">
        <v>0</v>
      </c>
      <c r="BT340" s="3">
        <v>0</v>
      </c>
      <c r="BU340" s="3">
        <v>0</v>
      </c>
      <c r="BV340" s="3">
        <v>0</v>
      </c>
      <c r="BW340" s="10">
        <v>0</v>
      </c>
    </row>
    <row r="341" spans="6:75" x14ac:dyDescent="0.25">
      <c r="F341" s="52">
        <f t="shared" si="22"/>
        <v>5000</v>
      </c>
      <c r="G341" s="12">
        <f t="shared" si="23"/>
        <v>0.94069767441860463</v>
      </c>
      <c r="J341" s="3">
        <f t="shared" si="24"/>
        <v>0.9417475728155339</v>
      </c>
      <c r="K341" s="81"/>
      <c r="L341" s="12">
        <v>1</v>
      </c>
      <c r="M341" s="3">
        <v>0.94069767441860463</v>
      </c>
      <c r="N341" s="3">
        <v>0.94069767441860463</v>
      </c>
      <c r="O341" s="3">
        <v>0.94064061122538933</v>
      </c>
      <c r="P341" s="3">
        <v>0.94064061122538933</v>
      </c>
      <c r="Q341" s="3">
        <v>0</v>
      </c>
      <c r="R341" s="3">
        <v>0</v>
      </c>
      <c r="S341" s="3">
        <v>0</v>
      </c>
      <c r="T341" s="3">
        <v>0</v>
      </c>
      <c r="U341" s="3">
        <v>0</v>
      </c>
      <c r="V341" s="3">
        <v>0</v>
      </c>
      <c r="W341" s="3">
        <v>0</v>
      </c>
      <c r="X341" s="3">
        <v>0</v>
      </c>
      <c r="Y341" s="3">
        <v>0</v>
      </c>
      <c r="Z341" s="3">
        <v>0</v>
      </c>
      <c r="AA341" s="3">
        <v>0</v>
      </c>
      <c r="AB341" s="3">
        <v>0</v>
      </c>
      <c r="AC341" s="3">
        <v>0</v>
      </c>
      <c r="AD341" s="3">
        <v>0</v>
      </c>
      <c r="AE341" s="3">
        <v>0</v>
      </c>
      <c r="AF341" s="3">
        <v>0</v>
      </c>
      <c r="AG341" s="3">
        <v>0</v>
      </c>
      <c r="AH341" s="3">
        <v>0</v>
      </c>
      <c r="AI341" s="3">
        <v>0</v>
      </c>
      <c r="AJ341" s="3">
        <v>0</v>
      </c>
      <c r="AK341" s="3">
        <v>0</v>
      </c>
      <c r="AL341" s="48">
        <v>0</v>
      </c>
      <c r="AM341" s="3">
        <v>0</v>
      </c>
      <c r="AN341" s="3">
        <v>0</v>
      </c>
      <c r="AO341" s="3">
        <v>0</v>
      </c>
      <c r="AP341" s="3">
        <v>0</v>
      </c>
      <c r="AQ341" s="3">
        <v>0</v>
      </c>
      <c r="AR341" s="3">
        <v>0</v>
      </c>
      <c r="AS341" s="3">
        <v>0</v>
      </c>
      <c r="AT341" s="3">
        <v>0</v>
      </c>
      <c r="AU341" s="3">
        <v>0</v>
      </c>
      <c r="AV341" s="3">
        <v>0</v>
      </c>
      <c r="AW341" s="3">
        <v>0</v>
      </c>
      <c r="AX341" s="3">
        <v>0</v>
      </c>
      <c r="AY341" s="3">
        <v>0</v>
      </c>
      <c r="AZ341" s="3">
        <v>0</v>
      </c>
      <c r="BA341" s="3">
        <v>0</v>
      </c>
      <c r="BB341" s="3">
        <v>0</v>
      </c>
      <c r="BC341" s="3">
        <v>0</v>
      </c>
      <c r="BD341" s="3">
        <v>0</v>
      </c>
      <c r="BE341" s="3">
        <v>0</v>
      </c>
      <c r="BF341" s="3">
        <v>0</v>
      </c>
      <c r="BG341" s="3">
        <v>0</v>
      </c>
      <c r="BH341" s="3">
        <v>0</v>
      </c>
      <c r="BI341" s="3">
        <v>0</v>
      </c>
      <c r="BJ341" s="3">
        <v>0</v>
      </c>
      <c r="BK341" s="3">
        <v>0</v>
      </c>
      <c r="BL341" s="3">
        <v>0</v>
      </c>
      <c r="BM341" s="3">
        <v>0</v>
      </c>
      <c r="BN341" s="3">
        <v>0</v>
      </c>
      <c r="BO341" s="3">
        <v>0</v>
      </c>
      <c r="BP341" s="3">
        <v>0</v>
      </c>
      <c r="BQ341" s="3">
        <v>0</v>
      </c>
      <c r="BR341" s="3">
        <v>0</v>
      </c>
      <c r="BS341" s="3">
        <v>0</v>
      </c>
      <c r="BT341" s="3">
        <v>0</v>
      </c>
      <c r="BU341" s="3">
        <v>0</v>
      </c>
      <c r="BV341" s="3">
        <v>0</v>
      </c>
      <c r="BW341" s="10">
        <v>0</v>
      </c>
    </row>
    <row r="342" spans="6:75" x14ac:dyDescent="0.25">
      <c r="F342" s="52">
        <f t="shared" si="22"/>
        <v>5100</v>
      </c>
      <c r="G342" s="12">
        <f t="shared" si="23"/>
        <v>0.93953488372093019</v>
      </c>
      <c r="J342" s="3">
        <f t="shared" si="24"/>
        <v>0.94057075610473662</v>
      </c>
      <c r="K342" s="81"/>
      <c r="L342" s="12">
        <v>1</v>
      </c>
      <c r="M342" s="3">
        <v>0.93953488372093019</v>
      </c>
      <c r="N342" s="3">
        <v>0.93953488372093019</v>
      </c>
      <c r="O342" s="3">
        <v>0.93946517778430794</v>
      </c>
      <c r="P342" s="3">
        <v>0.93946517778430794</v>
      </c>
      <c r="Q342" s="3">
        <v>0</v>
      </c>
      <c r="R342" s="3">
        <v>0</v>
      </c>
      <c r="S342" s="3">
        <v>0</v>
      </c>
      <c r="T342" s="3">
        <v>0</v>
      </c>
      <c r="U342" s="3">
        <v>0</v>
      </c>
      <c r="V342" s="3">
        <v>0</v>
      </c>
      <c r="W342" s="3">
        <v>0</v>
      </c>
      <c r="X342" s="3">
        <v>0</v>
      </c>
      <c r="Y342" s="3">
        <v>0</v>
      </c>
      <c r="Z342" s="3">
        <v>0</v>
      </c>
      <c r="AA342" s="3">
        <v>0</v>
      </c>
      <c r="AB342" s="3">
        <v>0</v>
      </c>
      <c r="AC342" s="3">
        <v>0</v>
      </c>
      <c r="AD342" s="3">
        <v>0</v>
      </c>
      <c r="AE342" s="3">
        <v>0</v>
      </c>
      <c r="AF342" s="3">
        <v>0</v>
      </c>
      <c r="AG342" s="3">
        <v>0</v>
      </c>
      <c r="AH342" s="3">
        <v>0</v>
      </c>
      <c r="AI342" s="3">
        <v>0</v>
      </c>
      <c r="AJ342" s="3">
        <v>0</v>
      </c>
      <c r="AK342" s="3">
        <v>0</v>
      </c>
      <c r="AL342" s="48">
        <v>0</v>
      </c>
      <c r="AM342" s="3">
        <v>0</v>
      </c>
      <c r="AN342" s="3">
        <v>0</v>
      </c>
      <c r="AO342" s="3">
        <v>0</v>
      </c>
      <c r="AP342" s="3">
        <v>0</v>
      </c>
      <c r="AQ342" s="3">
        <v>0</v>
      </c>
      <c r="AR342" s="3">
        <v>0</v>
      </c>
      <c r="AS342" s="3">
        <v>0</v>
      </c>
      <c r="AT342" s="3">
        <v>0</v>
      </c>
      <c r="AU342" s="3">
        <v>0</v>
      </c>
      <c r="AV342" s="3">
        <v>0</v>
      </c>
      <c r="AW342" s="3">
        <v>0</v>
      </c>
      <c r="AX342" s="3">
        <v>0</v>
      </c>
      <c r="AY342" s="3">
        <v>0</v>
      </c>
      <c r="AZ342" s="3">
        <v>0</v>
      </c>
      <c r="BA342" s="3">
        <v>0</v>
      </c>
      <c r="BB342" s="3">
        <v>0</v>
      </c>
      <c r="BC342" s="3">
        <v>0</v>
      </c>
      <c r="BD342" s="3">
        <v>0</v>
      </c>
      <c r="BE342" s="3">
        <v>0</v>
      </c>
      <c r="BF342" s="3">
        <v>0</v>
      </c>
      <c r="BG342" s="3">
        <v>0</v>
      </c>
      <c r="BH342" s="3">
        <v>0</v>
      </c>
      <c r="BI342" s="3">
        <v>0</v>
      </c>
      <c r="BJ342" s="3">
        <v>0</v>
      </c>
      <c r="BK342" s="3">
        <v>0</v>
      </c>
      <c r="BL342" s="3">
        <v>0</v>
      </c>
      <c r="BM342" s="3">
        <v>0</v>
      </c>
      <c r="BN342" s="3">
        <v>0</v>
      </c>
      <c r="BO342" s="3">
        <v>0</v>
      </c>
      <c r="BP342" s="3">
        <v>0</v>
      </c>
      <c r="BQ342" s="3">
        <v>0</v>
      </c>
      <c r="BR342" s="3">
        <v>0</v>
      </c>
      <c r="BS342" s="3">
        <v>0</v>
      </c>
      <c r="BT342" s="3">
        <v>0</v>
      </c>
      <c r="BU342" s="3">
        <v>0</v>
      </c>
      <c r="BV342" s="3">
        <v>0</v>
      </c>
      <c r="BW342" s="10">
        <v>0</v>
      </c>
    </row>
    <row r="343" spans="6:75" x14ac:dyDescent="0.25">
      <c r="F343" s="52">
        <f t="shared" si="22"/>
        <v>5200</v>
      </c>
      <c r="G343" s="12">
        <f t="shared" si="23"/>
        <v>0.93837209302325586</v>
      </c>
      <c r="J343" s="3">
        <f t="shared" si="24"/>
        <v>0.93939393939393934</v>
      </c>
      <c r="K343" s="81"/>
      <c r="L343" s="12">
        <v>1</v>
      </c>
      <c r="M343" s="3">
        <v>0.93837209302325586</v>
      </c>
      <c r="N343" s="3">
        <v>0.93837209302325586</v>
      </c>
      <c r="O343" s="3">
        <v>0.93828974434322654</v>
      </c>
      <c r="P343" s="3">
        <v>0.93828974434322654</v>
      </c>
      <c r="Q343" s="3">
        <v>0</v>
      </c>
      <c r="R343" s="3">
        <v>0</v>
      </c>
      <c r="S343" s="3">
        <v>0</v>
      </c>
      <c r="T343" s="3">
        <v>0</v>
      </c>
      <c r="U343" s="3">
        <v>0</v>
      </c>
      <c r="V343" s="3">
        <v>0</v>
      </c>
      <c r="W343" s="3">
        <v>0</v>
      </c>
      <c r="X343" s="3">
        <v>0</v>
      </c>
      <c r="Y343" s="3">
        <v>0</v>
      </c>
      <c r="Z343" s="3">
        <v>0</v>
      </c>
      <c r="AA343" s="3">
        <v>0</v>
      </c>
      <c r="AB343" s="3">
        <v>0</v>
      </c>
      <c r="AC343" s="3">
        <v>0</v>
      </c>
      <c r="AD343" s="3">
        <v>0</v>
      </c>
      <c r="AE343" s="3">
        <v>0</v>
      </c>
      <c r="AF343" s="3">
        <v>0</v>
      </c>
      <c r="AG343" s="3">
        <v>0</v>
      </c>
      <c r="AH343" s="3">
        <v>0</v>
      </c>
      <c r="AI343" s="3">
        <v>0</v>
      </c>
      <c r="AJ343" s="3">
        <v>0</v>
      </c>
      <c r="AK343" s="3">
        <v>0</v>
      </c>
      <c r="AL343" s="48">
        <v>0</v>
      </c>
      <c r="AM343" s="3">
        <v>0</v>
      </c>
      <c r="AN343" s="3">
        <v>0</v>
      </c>
      <c r="AO343" s="3">
        <v>0</v>
      </c>
      <c r="AP343" s="3">
        <v>0</v>
      </c>
      <c r="AQ343" s="3">
        <v>0</v>
      </c>
      <c r="AR343" s="3">
        <v>0</v>
      </c>
      <c r="AS343" s="3">
        <v>0</v>
      </c>
      <c r="AT343" s="3">
        <v>0</v>
      </c>
      <c r="AU343" s="3">
        <v>0</v>
      </c>
      <c r="AV343" s="3">
        <v>0</v>
      </c>
      <c r="AW343" s="3">
        <v>0</v>
      </c>
      <c r="AX343" s="3">
        <v>0</v>
      </c>
      <c r="AY343" s="3">
        <v>0</v>
      </c>
      <c r="AZ343" s="3">
        <v>0</v>
      </c>
      <c r="BA343" s="3">
        <v>0</v>
      </c>
      <c r="BB343" s="3">
        <v>0</v>
      </c>
      <c r="BC343" s="3">
        <v>0</v>
      </c>
      <c r="BD343" s="3">
        <v>0</v>
      </c>
      <c r="BE343" s="3">
        <v>0</v>
      </c>
      <c r="BF343" s="3">
        <v>0</v>
      </c>
      <c r="BG343" s="3">
        <v>0</v>
      </c>
      <c r="BH343" s="3">
        <v>0</v>
      </c>
      <c r="BI343" s="3">
        <v>0</v>
      </c>
      <c r="BJ343" s="3">
        <v>0</v>
      </c>
      <c r="BK343" s="3">
        <v>0</v>
      </c>
      <c r="BL343" s="3">
        <v>0</v>
      </c>
      <c r="BM343" s="3">
        <v>0</v>
      </c>
      <c r="BN343" s="3">
        <v>0</v>
      </c>
      <c r="BO343" s="3">
        <v>0</v>
      </c>
      <c r="BP343" s="3">
        <v>0</v>
      </c>
      <c r="BQ343" s="3">
        <v>0</v>
      </c>
      <c r="BR343" s="3">
        <v>0</v>
      </c>
      <c r="BS343" s="3">
        <v>0</v>
      </c>
      <c r="BT343" s="3">
        <v>0</v>
      </c>
      <c r="BU343" s="3">
        <v>0</v>
      </c>
      <c r="BV343" s="3">
        <v>0</v>
      </c>
      <c r="BW343" s="10">
        <v>0</v>
      </c>
    </row>
    <row r="344" spans="6:75" x14ac:dyDescent="0.25">
      <c r="F344" s="52">
        <f t="shared" si="22"/>
        <v>5300</v>
      </c>
      <c r="G344" s="12">
        <f t="shared" si="23"/>
        <v>0.93720930232558142</v>
      </c>
      <c r="J344" s="3">
        <f t="shared" si="24"/>
        <v>0.93821712268314206</v>
      </c>
      <c r="K344" s="81"/>
      <c r="L344" s="12">
        <v>1</v>
      </c>
      <c r="M344" s="3">
        <v>0.93720930232558142</v>
      </c>
      <c r="N344" s="3">
        <v>0.93720930232558142</v>
      </c>
      <c r="O344" s="3">
        <v>0.93711431090214514</v>
      </c>
      <c r="P344" s="3">
        <v>0.93711431090214514</v>
      </c>
      <c r="Q344" s="3">
        <v>0</v>
      </c>
      <c r="R344" s="3">
        <v>0</v>
      </c>
      <c r="S344" s="3">
        <v>0</v>
      </c>
      <c r="T344" s="3">
        <v>0</v>
      </c>
      <c r="U344" s="3">
        <v>0</v>
      </c>
      <c r="V344" s="3">
        <v>0</v>
      </c>
      <c r="W344" s="3">
        <v>0</v>
      </c>
      <c r="X344" s="3">
        <v>0</v>
      </c>
      <c r="Y344" s="3">
        <v>0</v>
      </c>
      <c r="Z344" s="3">
        <v>0</v>
      </c>
      <c r="AA344" s="3">
        <v>0</v>
      </c>
      <c r="AB344" s="3">
        <v>0</v>
      </c>
      <c r="AC344" s="3">
        <v>0</v>
      </c>
      <c r="AD344" s="3">
        <v>0</v>
      </c>
      <c r="AE344" s="3">
        <v>0</v>
      </c>
      <c r="AF344" s="3">
        <v>0</v>
      </c>
      <c r="AG344" s="3">
        <v>0</v>
      </c>
      <c r="AH344" s="3">
        <v>0</v>
      </c>
      <c r="AI344" s="3">
        <v>0</v>
      </c>
      <c r="AJ344" s="3">
        <v>0</v>
      </c>
      <c r="AK344" s="3">
        <v>0</v>
      </c>
      <c r="AL344" s="48">
        <v>0</v>
      </c>
      <c r="AM344" s="3">
        <v>0</v>
      </c>
      <c r="AN344" s="3">
        <v>0</v>
      </c>
      <c r="AO344" s="3">
        <v>0</v>
      </c>
      <c r="AP344" s="3">
        <v>0</v>
      </c>
      <c r="AQ344" s="3">
        <v>0</v>
      </c>
      <c r="AR344" s="3">
        <v>0</v>
      </c>
      <c r="AS344" s="3">
        <v>0</v>
      </c>
      <c r="AT344" s="3">
        <v>0</v>
      </c>
      <c r="AU344" s="3">
        <v>0</v>
      </c>
      <c r="AV344" s="3">
        <v>0</v>
      </c>
      <c r="AW344" s="3">
        <v>0</v>
      </c>
      <c r="AX344" s="3">
        <v>0</v>
      </c>
      <c r="AY344" s="3">
        <v>0</v>
      </c>
      <c r="AZ344" s="3">
        <v>0</v>
      </c>
      <c r="BA344" s="3">
        <v>0</v>
      </c>
      <c r="BB344" s="3">
        <v>0</v>
      </c>
      <c r="BC344" s="3">
        <v>0</v>
      </c>
      <c r="BD344" s="3">
        <v>0</v>
      </c>
      <c r="BE344" s="3">
        <v>0</v>
      </c>
      <c r="BF344" s="3">
        <v>0</v>
      </c>
      <c r="BG344" s="3">
        <v>0</v>
      </c>
      <c r="BH344" s="3">
        <v>0</v>
      </c>
      <c r="BI344" s="3">
        <v>0</v>
      </c>
      <c r="BJ344" s="3">
        <v>0</v>
      </c>
      <c r="BK344" s="3">
        <v>0</v>
      </c>
      <c r="BL344" s="3">
        <v>0</v>
      </c>
      <c r="BM344" s="3">
        <v>0</v>
      </c>
      <c r="BN344" s="3">
        <v>0</v>
      </c>
      <c r="BO344" s="3">
        <v>0</v>
      </c>
      <c r="BP344" s="3">
        <v>0</v>
      </c>
      <c r="BQ344" s="3">
        <v>0</v>
      </c>
      <c r="BR344" s="3">
        <v>0</v>
      </c>
      <c r="BS344" s="3">
        <v>0</v>
      </c>
      <c r="BT344" s="3">
        <v>0</v>
      </c>
      <c r="BU344" s="3">
        <v>0</v>
      </c>
      <c r="BV344" s="3">
        <v>0</v>
      </c>
      <c r="BW344" s="10">
        <v>0</v>
      </c>
    </row>
    <row r="345" spans="6:75" x14ac:dyDescent="0.25">
      <c r="F345" s="52">
        <f t="shared" si="22"/>
        <v>5400</v>
      </c>
      <c r="G345" s="12">
        <f t="shared" si="23"/>
        <v>0.93604651162790697</v>
      </c>
      <c r="J345" s="3">
        <f t="shared" si="24"/>
        <v>0.93704030597234478</v>
      </c>
      <c r="K345" s="81"/>
      <c r="L345" s="12">
        <v>1</v>
      </c>
      <c r="M345" s="3">
        <v>0.93604651162790697</v>
      </c>
      <c r="N345" s="3">
        <v>0.93604651162790697</v>
      </c>
      <c r="O345" s="3">
        <v>0.93593887746106375</v>
      </c>
      <c r="P345" s="3">
        <v>0.93593887746106375</v>
      </c>
      <c r="Q345" s="3">
        <v>0</v>
      </c>
      <c r="R345" s="3">
        <v>0</v>
      </c>
      <c r="S345" s="3">
        <v>0</v>
      </c>
      <c r="T345" s="3">
        <v>0</v>
      </c>
      <c r="U345" s="3">
        <v>0</v>
      </c>
      <c r="V345" s="3">
        <v>0</v>
      </c>
      <c r="W345" s="3">
        <v>0</v>
      </c>
      <c r="X345" s="3">
        <v>0</v>
      </c>
      <c r="Y345" s="3">
        <v>0</v>
      </c>
      <c r="Z345" s="3">
        <v>0</v>
      </c>
      <c r="AA345" s="3">
        <v>0</v>
      </c>
      <c r="AB345" s="3">
        <v>0</v>
      </c>
      <c r="AC345" s="3">
        <v>0</v>
      </c>
      <c r="AD345" s="3">
        <v>0</v>
      </c>
      <c r="AE345" s="3">
        <v>0</v>
      </c>
      <c r="AF345" s="3">
        <v>0</v>
      </c>
      <c r="AG345" s="3">
        <v>0</v>
      </c>
      <c r="AH345" s="3">
        <v>0</v>
      </c>
      <c r="AI345" s="3">
        <v>0</v>
      </c>
      <c r="AJ345" s="3">
        <v>0</v>
      </c>
      <c r="AK345" s="3">
        <v>0</v>
      </c>
      <c r="AL345" s="48">
        <v>0</v>
      </c>
      <c r="AM345" s="3">
        <v>0</v>
      </c>
      <c r="AN345" s="3">
        <v>0</v>
      </c>
      <c r="AO345" s="3">
        <v>0</v>
      </c>
      <c r="AP345" s="3">
        <v>0</v>
      </c>
      <c r="AQ345" s="3">
        <v>0</v>
      </c>
      <c r="AR345" s="3">
        <v>0</v>
      </c>
      <c r="AS345" s="3">
        <v>0</v>
      </c>
      <c r="AT345" s="3">
        <v>0</v>
      </c>
      <c r="AU345" s="3">
        <v>0</v>
      </c>
      <c r="AV345" s="3">
        <v>0</v>
      </c>
      <c r="AW345" s="3">
        <v>0</v>
      </c>
      <c r="AX345" s="3">
        <v>0</v>
      </c>
      <c r="AY345" s="3">
        <v>0</v>
      </c>
      <c r="AZ345" s="3">
        <v>0</v>
      </c>
      <c r="BA345" s="3">
        <v>0</v>
      </c>
      <c r="BB345" s="3">
        <v>0</v>
      </c>
      <c r="BC345" s="3">
        <v>0</v>
      </c>
      <c r="BD345" s="3">
        <v>0</v>
      </c>
      <c r="BE345" s="3">
        <v>0</v>
      </c>
      <c r="BF345" s="3">
        <v>0</v>
      </c>
      <c r="BG345" s="3">
        <v>0</v>
      </c>
      <c r="BH345" s="3">
        <v>0</v>
      </c>
      <c r="BI345" s="3">
        <v>0</v>
      </c>
      <c r="BJ345" s="3">
        <v>0</v>
      </c>
      <c r="BK345" s="3">
        <v>0</v>
      </c>
      <c r="BL345" s="3">
        <v>0</v>
      </c>
      <c r="BM345" s="3">
        <v>0</v>
      </c>
      <c r="BN345" s="3">
        <v>0</v>
      </c>
      <c r="BO345" s="3">
        <v>0</v>
      </c>
      <c r="BP345" s="3">
        <v>0</v>
      </c>
      <c r="BQ345" s="3">
        <v>0</v>
      </c>
      <c r="BR345" s="3">
        <v>0</v>
      </c>
      <c r="BS345" s="3">
        <v>0</v>
      </c>
      <c r="BT345" s="3">
        <v>0</v>
      </c>
      <c r="BU345" s="3">
        <v>0</v>
      </c>
      <c r="BV345" s="3">
        <v>0</v>
      </c>
      <c r="BW345" s="10">
        <v>0</v>
      </c>
    </row>
    <row r="346" spans="6:75" x14ac:dyDescent="0.25">
      <c r="F346" s="52">
        <f t="shared" ref="F346:F409" si="25">2*F345-F344</f>
        <v>5500</v>
      </c>
      <c r="G346" s="12">
        <f t="shared" si="23"/>
        <v>0.93488372093023253</v>
      </c>
      <c r="J346" s="3">
        <f t="shared" si="24"/>
        <v>0.9358634892615475</v>
      </c>
      <c r="K346" s="81"/>
      <c r="L346" s="12">
        <v>1</v>
      </c>
      <c r="M346" s="3">
        <v>0.93488372093023253</v>
      </c>
      <c r="N346" s="3">
        <v>0.93488372093023253</v>
      </c>
      <c r="O346" s="3">
        <v>0.93476344401998235</v>
      </c>
      <c r="P346" s="3">
        <v>0.93476344401998235</v>
      </c>
      <c r="Q346" s="3">
        <v>0</v>
      </c>
      <c r="R346" s="3">
        <v>0</v>
      </c>
      <c r="S346" s="3">
        <v>0</v>
      </c>
      <c r="T346" s="3">
        <v>0</v>
      </c>
      <c r="U346" s="3">
        <v>0</v>
      </c>
      <c r="V346" s="3">
        <v>0</v>
      </c>
      <c r="W346" s="3">
        <v>0</v>
      </c>
      <c r="X346" s="3">
        <v>0</v>
      </c>
      <c r="Y346" s="3">
        <v>0</v>
      </c>
      <c r="Z346" s="3">
        <v>0</v>
      </c>
      <c r="AA346" s="3">
        <v>0</v>
      </c>
      <c r="AB346" s="3">
        <v>0</v>
      </c>
      <c r="AC346" s="3">
        <v>0</v>
      </c>
      <c r="AD346" s="3">
        <v>0</v>
      </c>
      <c r="AE346" s="3">
        <v>0</v>
      </c>
      <c r="AF346" s="3">
        <v>0</v>
      </c>
      <c r="AG346" s="3">
        <v>0</v>
      </c>
      <c r="AH346" s="3">
        <v>0</v>
      </c>
      <c r="AI346" s="3">
        <v>0</v>
      </c>
      <c r="AJ346" s="3">
        <v>0</v>
      </c>
      <c r="AK346" s="3">
        <v>0</v>
      </c>
      <c r="AL346" s="48">
        <v>0</v>
      </c>
      <c r="AM346" s="3">
        <v>0</v>
      </c>
      <c r="AN346" s="3">
        <v>0</v>
      </c>
      <c r="AO346" s="3">
        <v>0</v>
      </c>
      <c r="AP346" s="3">
        <v>0</v>
      </c>
      <c r="AQ346" s="3">
        <v>0</v>
      </c>
      <c r="AR346" s="3">
        <v>0</v>
      </c>
      <c r="AS346" s="3">
        <v>0</v>
      </c>
      <c r="AT346" s="3">
        <v>0</v>
      </c>
      <c r="AU346" s="3">
        <v>0</v>
      </c>
      <c r="AV346" s="3">
        <v>0</v>
      </c>
      <c r="AW346" s="3">
        <v>0</v>
      </c>
      <c r="AX346" s="3">
        <v>0</v>
      </c>
      <c r="AY346" s="3">
        <v>0</v>
      </c>
      <c r="AZ346" s="3">
        <v>0</v>
      </c>
      <c r="BA346" s="3">
        <v>0</v>
      </c>
      <c r="BB346" s="3">
        <v>0</v>
      </c>
      <c r="BC346" s="3">
        <v>0</v>
      </c>
      <c r="BD346" s="3">
        <v>0</v>
      </c>
      <c r="BE346" s="3">
        <v>0</v>
      </c>
      <c r="BF346" s="3">
        <v>0</v>
      </c>
      <c r="BG346" s="3">
        <v>0</v>
      </c>
      <c r="BH346" s="3">
        <v>0</v>
      </c>
      <c r="BI346" s="3">
        <v>0</v>
      </c>
      <c r="BJ346" s="3">
        <v>0</v>
      </c>
      <c r="BK346" s="3">
        <v>0</v>
      </c>
      <c r="BL346" s="3">
        <v>0</v>
      </c>
      <c r="BM346" s="3">
        <v>0</v>
      </c>
      <c r="BN346" s="3">
        <v>0</v>
      </c>
      <c r="BO346" s="3">
        <v>0</v>
      </c>
      <c r="BP346" s="3">
        <v>0</v>
      </c>
      <c r="BQ346" s="3">
        <v>0</v>
      </c>
      <c r="BR346" s="3">
        <v>0</v>
      </c>
      <c r="BS346" s="3">
        <v>0</v>
      </c>
      <c r="BT346" s="3">
        <v>0</v>
      </c>
      <c r="BU346" s="3">
        <v>0</v>
      </c>
      <c r="BV346" s="3">
        <v>0</v>
      </c>
      <c r="BW346" s="10">
        <v>0</v>
      </c>
    </row>
    <row r="347" spans="6:75" x14ac:dyDescent="0.25">
      <c r="F347" s="52">
        <f t="shared" si="25"/>
        <v>5600</v>
      </c>
      <c r="G347" s="12">
        <f t="shared" ref="G347:G410" si="26">INDEX($L347:$BW347,G$276)</f>
        <v>0.93372093023255809</v>
      </c>
      <c r="J347" s="3">
        <f t="shared" si="24"/>
        <v>0.93468667255075022</v>
      </c>
      <c r="K347" s="81"/>
      <c r="L347" s="12">
        <v>1</v>
      </c>
      <c r="M347" s="3">
        <v>0.93372093023255809</v>
      </c>
      <c r="N347" s="3">
        <v>0.93372093023255809</v>
      </c>
      <c r="O347" s="3">
        <v>0.93358801057890095</v>
      </c>
      <c r="P347" s="3">
        <v>0.93358801057890095</v>
      </c>
      <c r="Q347" s="3">
        <v>0</v>
      </c>
      <c r="R347" s="3">
        <v>0</v>
      </c>
      <c r="S347" s="3">
        <v>0</v>
      </c>
      <c r="T347" s="3">
        <v>0</v>
      </c>
      <c r="U347" s="3">
        <v>0</v>
      </c>
      <c r="V347" s="3">
        <v>0</v>
      </c>
      <c r="W347" s="3">
        <v>0</v>
      </c>
      <c r="X347" s="3">
        <v>0</v>
      </c>
      <c r="Y347" s="3">
        <v>0</v>
      </c>
      <c r="Z347" s="3">
        <v>0</v>
      </c>
      <c r="AA347" s="3">
        <v>0</v>
      </c>
      <c r="AB347" s="3">
        <v>0</v>
      </c>
      <c r="AC347" s="3">
        <v>0</v>
      </c>
      <c r="AD347" s="3">
        <v>0</v>
      </c>
      <c r="AE347" s="3">
        <v>0</v>
      </c>
      <c r="AF347" s="3">
        <v>0</v>
      </c>
      <c r="AG347" s="3">
        <v>0</v>
      </c>
      <c r="AH347" s="3">
        <v>0</v>
      </c>
      <c r="AI347" s="3">
        <v>0</v>
      </c>
      <c r="AJ347" s="3">
        <v>0</v>
      </c>
      <c r="AK347" s="3">
        <v>0</v>
      </c>
      <c r="AL347" s="48">
        <v>0</v>
      </c>
      <c r="AM347" s="3">
        <v>0</v>
      </c>
      <c r="AN347" s="3">
        <v>0</v>
      </c>
      <c r="AO347" s="3">
        <v>0</v>
      </c>
      <c r="AP347" s="3">
        <v>0</v>
      </c>
      <c r="AQ347" s="3">
        <v>0</v>
      </c>
      <c r="AR347" s="3">
        <v>0</v>
      </c>
      <c r="AS347" s="3">
        <v>0</v>
      </c>
      <c r="AT347" s="3">
        <v>0</v>
      </c>
      <c r="AU347" s="3">
        <v>0</v>
      </c>
      <c r="AV347" s="3">
        <v>0</v>
      </c>
      <c r="AW347" s="3">
        <v>0</v>
      </c>
      <c r="AX347" s="3">
        <v>0</v>
      </c>
      <c r="AY347" s="3">
        <v>0</v>
      </c>
      <c r="AZ347" s="3">
        <v>0</v>
      </c>
      <c r="BA347" s="3">
        <v>0</v>
      </c>
      <c r="BB347" s="3">
        <v>0</v>
      </c>
      <c r="BC347" s="3">
        <v>0</v>
      </c>
      <c r="BD347" s="3">
        <v>0</v>
      </c>
      <c r="BE347" s="3">
        <v>0</v>
      </c>
      <c r="BF347" s="3">
        <v>0</v>
      </c>
      <c r="BG347" s="3">
        <v>0</v>
      </c>
      <c r="BH347" s="3">
        <v>0</v>
      </c>
      <c r="BI347" s="3">
        <v>0</v>
      </c>
      <c r="BJ347" s="3">
        <v>0</v>
      </c>
      <c r="BK347" s="3">
        <v>0</v>
      </c>
      <c r="BL347" s="3">
        <v>0</v>
      </c>
      <c r="BM347" s="3">
        <v>0</v>
      </c>
      <c r="BN347" s="3">
        <v>0</v>
      </c>
      <c r="BO347" s="3">
        <v>0</v>
      </c>
      <c r="BP347" s="3">
        <v>0</v>
      </c>
      <c r="BQ347" s="3">
        <v>0</v>
      </c>
      <c r="BR347" s="3">
        <v>0</v>
      </c>
      <c r="BS347" s="3">
        <v>0</v>
      </c>
      <c r="BT347" s="3">
        <v>0</v>
      </c>
      <c r="BU347" s="3">
        <v>0</v>
      </c>
      <c r="BV347" s="3">
        <v>0</v>
      </c>
      <c r="BW347" s="10">
        <v>0</v>
      </c>
    </row>
    <row r="348" spans="6:75" x14ac:dyDescent="0.25">
      <c r="F348" s="52">
        <f t="shared" si="25"/>
        <v>5700</v>
      </c>
      <c r="G348" s="12">
        <f t="shared" si="26"/>
        <v>0.93255813953488376</v>
      </c>
      <c r="J348" s="3">
        <f t="shared" si="24"/>
        <v>0.93350985583995294</v>
      </c>
      <c r="K348" s="81"/>
      <c r="L348" s="12">
        <v>1</v>
      </c>
      <c r="M348" s="3">
        <v>0.93255813953488376</v>
      </c>
      <c r="N348" s="3">
        <v>0.93255813953488376</v>
      </c>
      <c r="O348" s="3">
        <v>0.93241257713781955</v>
      </c>
      <c r="P348" s="3">
        <v>0.93241257713781955</v>
      </c>
      <c r="Q348" s="3">
        <v>0</v>
      </c>
      <c r="R348" s="3">
        <v>0</v>
      </c>
      <c r="S348" s="3">
        <v>0</v>
      </c>
      <c r="T348" s="3">
        <v>0</v>
      </c>
      <c r="U348" s="3">
        <v>0</v>
      </c>
      <c r="V348" s="3">
        <v>0</v>
      </c>
      <c r="W348" s="3">
        <v>0</v>
      </c>
      <c r="X348" s="3">
        <v>0</v>
      </c>
      <c r="Y348" s="3">
        <v>0</v>
      </c>
      <c r="Z348" s="3">
        <v>0</v>
      </c>
      <c r="AA348" s="3">
        <v>0</v>
      </c>
      <c r="AB348" s="3">
        <v>0</v>
      </c>
      <c r="AC348" s="3">
        <v>0</v>
      </c>
      <c r="AD348" s="3">
        <v>0</v>
      </c>
      <c r="AE348" s="3">
        <v>0</v>
      </c>
      <c r="AF348" s="3">
        <v>0</v>
      </c>
      <c r="AG348" s="3">
        <v>0</v>
      </c>
      <c r="AH348" s="3">
        <v>0</v>
      </c>
      <c r="AI348" s="3">
        <v>0</v>
      </c>
      <c r="AJ348" s="3">
        <v>0</v>
      </c>
      <c r="AK348" s="3">
        <v>0</v>
      </c>
      <c r="AL348" s="48">
        <v>0</v>
      </c>
      <c r="AM348" s="3">
        <v>0</v>
      </c>
      <c r="AN348" s="3">
        <v>0</v>
      </c>
      <c r="AO348" s="3">
        <v>0</v>
      </c>
      <c r="AP348" s="3">
        <v>0</v>
      </c>
      <c r="AQ348" s="3">
        <v>0</v>
      </c>
      <c r="AR348" s="3">
        <v>0</v>
      </c>
      <c r="AS348" s="3">
        <v>0</v>
      </c>
      <c r="AT348" s="3">
        <v>0</v>
      </c>
      <c r="AU348" s="3">
        <v>0</v>
      </c>
      <c r="AV348" s="3">
        <v>0</v>
      </c>
      <c r="AW348" s="3">
        <v>0</v>
      </c>
      <c r="AX348" s="3">
        <v>0</v>
      </c>
      <c r="AY348" s="3">
        <v>0</v>
      </c>
      <c r="AZ348" s="3">
        <v>0</v>
      </c>
      <c r="BA348" s="3">
        <v>0</v>
      </c>
      <c r="BB348" s="3">
        <v>0</v>
      </c>
      <c r="BC348" s="3">
        <v>0</v>
      </c>
      <c r="BD348" s="3">
        <v>0</v>
      </c>
      <c r="BE348" s="3">
        <v>0</v>
      </c>
      <c r="BF348" s="3">
        <v>0</v>
      </c>
      <c r="BG348" s="3">
        <v>0</v>
      </c>
      <c r="BH348" s="3">
        <v>0</v>
      </c>
      <c r="BI348" s="3">
        <v>0</v>
      </c>
      <c r="BJ348" s="3">
        <v>0</v>
      </c>
      <c r="BK348" s="3">
        <v>0</v>
      </c>
      <c r="BL348" s="3">
        <v>0</v>
      </c>
      <c r="BM348" s="3">
        <v>0</v>
      </c>
      <c r="BN348" s="3">
        <v>0</v>
      </c>
      <c r="BO348" s="3">
        <v>0</v>
      </c>
      <c r="BP348" s="3">
        <v>0</v>
      </c>
      <c r="BQ348" s="3">
        <v>0</v>
      </c>
      <c r="BR348" s="3">
        <v>0</v>
      </c>
      <c r="BS348" s="3">
        <v>0</v>
      </c>
      <c r="BT348" s="3">
        <v>0</v>
      </c>
      <c r="BU348" s="3">
        <v>0</v>
      </c>
      <c r="BV348" s="3">
        <v>0</v>
      </c>
      <c r="BW348" s="10">
        <v>0</v>
      </c>
    </row>
    <row r="349" spans="6:75" x14ac:dyDescent="0.25">
      <c r="F349" s="52">
        <f t="shared" si="25"/>
        <v>5800</v>
      </c>
      <c r="G349" s="12">
        <f t="shared" si="26"/>
        <v>0.93139534883720931</v>
      </c>
      <c r="J349" s="3">
        <f t="shared" si="24"/>
        <v>0.93233303912915566</v>
      </c>
      <c r="K349" s="81"/>
      <c r="L349" s="12">
        <v>1</v>
      </c>
      <c r="M349" s="3">
        <v>0.93139534883720931</v>
      </c>
      <c r="N349" s="3">
        <v>0.93139534883720931</v>
      </c>
      <c r="O349" s="3">
        <v>0.93123714369673816</v>
      </c>
      <c r="P349" s="3">
        <v>0.93123714369673816</v>
      </c>
      <c r="Q349" s="3">
        <v>0</v>
      </c>
      <c r="R349" s="3">
        <v>0</v>
      </c>
      <c r="S349" s="3">
        <v>0</v>
      </c>
      <c r="T349" s="3">
        <v>0</v>
      </c>
      <c r="U349" s="3">
        <v>0</v>
      </c>
      <c r="V349" s="3">
        <v>0</v>
      </c>
      <c r="W349" s="3">
        <v>0</v>
      </c>
      <c r="X349" s="3">
        <v>0</v>
      </c>
      <c r="Y349" s="3">
        <v>0</v>
      </c>
      <c r="Z349" s="3">
        <v>0</v>
      </c>
      <c r="AA349" s="3">
        <v>0</v>
      </c>
      <c r="AB349" s="3">
        <v>0</v>
      </c>
      <c r="AC349" s="3">
        <v>0</v>
      </c>
      <c r="AD349" s="3">
        <v>0</v>
      </c>
      <c r="AE349" s="3">
        <v>0</v>
      </c>
      <c r="AF349" s="3">
        <v>0</v>
      </c>
      <c r="AG349" s="3">
        <v>0</v>
      </c>
      <c r="AH349" s="3">
        <v>0</v>
      </c>
      <c r="AI349" s="3">
        <v>0</v>
      </c>
      <c r="AJ349" s="3">
        <v>0</v>
      </c>
      <c r="AK349" s="3">
        <v>0</v>
      </c>
      <c r="AL349" s="48">
        <v>0</v>
      </c>
      <c r="AM349" s="3">
        <v>0</v>
      </c>
      <c r="AN349" s="3">
        <v>0</v>
      </c>
      <c r="AO349" s="3">
        <v>0</v>
      </c>
      <c r="AP349" s="3">
        <v>0</v>
      </c>
      <c r="AQ349" s="3">
        <v>0</v>
      </c>
      <c r="AR349" s="3">
        <v>0</v>
      </c>
      <c r="AS349" s="3">
        <v>0</v>
      </c>
      <c r="AT349" s="3">
        <v>0</v>
      </c>
      <c r="AU349" s="3">
        <v>0</v>
      </c>
      <c r="AV349" s="3">
        <v>0</v>
      </c>
      <c r="AW349" s="3">
        <v>0</v>
      </c>
      <c r="AX349" s="3">
        <v>0</v>
      </c>
      <c r="AY349" s="3">
        <v>0</v>
      </c>
      <c r="AZ349" s="3">
        <v>0</v>
      </c>
      <c r="BA349" s="3">
        <v>0</v>
      </c>
      <c r="BB349" s="3">
        <v>0</v>
      </c>
      <c r="BC349" s="3">
        <v>0</v>
      </c>
      <c r="BD349" s="3">
        <v>0</v>
      </c>
      <c r="BE349" s="3">
        <v>0</v>
      </c>
      <c r="BF349" s="3">
        <v>0</v>
      </c>
      <c r="BG349" s="3">
        <v>0</v>
      </c>
      <c r="BH349" s="3">
        <v>0</v>
      </c>
      <c r="BI349" s="3">
        <v>0</v>
      </c>
      <c r="BJ349" s="3">
        <v>0</v>
      </c>
      <c r="BK349" s="3">
        <v>0</v>
      </c>
      <c r="BL349" s="3">
        <v>0</v>
      </c>
      <c r="BM349" s="3">
        <v>0</v>
      </c>
      <c r="BN349" s="3">
        <v>0</v>
      </c>
      <c r="BO349" s="3">
        <v>0</v>
      </c>
      <c r="BP349" s="3">
        <v>0</v>
      </c>
      <c r="BQ349" s="3">
        <v>0</v>
      </c>
      <c r="BR349" s="3">
        <v>0</v>
      </c>
      <c r="BS349" s="3">
        <v>0</v>
      </c>
      <c r="BT349" s="3">
        <v>0</v>
      </c>
      <c r="BU349" s="3">
        <v>0</v>
      </c>
      <c r="BV349" s="3">
        <v>0</v>
      </c>
      <c r="BW349" s="10">
        <v>0</v>
      </c>
    </row>
    <row r="350" spans="6:75" x14ac:dyDescent="0.25">
      <c r="F350" s="52">
        <f t="shared" si="25"/>
        <v>5900</v>
      </c>
      <c r="G350" s="12">
        <f t="shared" si="26"/>
        <v>0.93023255813953487</v>
      </c>
      <c r="J350" s="3">
        <f t="shared" si="24"/>
        <v>0.93115622241835827</v>
      </c>
      <c r="K350" s="81"/>
      <c r="L350" s="12">
        <v>1</v>
      </c>
      <c r="M350" s="3">
        <v>0.93023255813953487</v>
      </c>
      <c r="N350" s="3">
        <v>0.93023255813953487</v>
      </c>
      <c r="O350" s="3">
        <v>0.93006171025565676</v>
      </c>
      <c r="P350" s="3">
        <v>0.93006171025565676</v>
      </c>
      <c r="Q350" s="3">
        <v>0</v>
      </c>
      <c r="R350" s="3">
        <v>0</v>
      </c>
      <c r="S350" s="3">
        <v>0</v>
      </c>
      <c r="T350" s="3">
        <v>0</v>
      </c>
      <c r="U350" s="3">
        <v>0</v>
      </c>
      <c r="V350" s="3">
        <v>0</v>
      </c>
      <c r="W350" s="3">
        <v>0</v>
      </c>
      <c r="X350" s="3">
        <v>0</v>
      </c>
      <c r="Y350" s="3">
        <v>0</v>
      </c>
      <c r="Z350" s="3">
        <v>0</v>
      </c>
      <c r="AA350" s="3">
        <v>0</v>
      </c>
      <c r="AB350" s="3">
        <v>0</v>
      </c>
      <c r="AC350" s="3">
        <v>0</v>
      </c>
      <c r="AD350" s="3">
        <v>0</v>
      </c>
      <c r="AE350" s="3">
        <v>0</v>
      </c>
      <c r="AF350" s="3">
        <v>0</v>
      </c>
      <c r="AG350" s="3">
        <v>0</v>
      </c>
      <c r="AH350" s="3">
        <v>0</v>
      </c>
      <c r="AI350" s="3">
        <v>0</v>
      </c>
      <c r="AJ350" s="3">
        <v>0</v>
      </c>
      <c r="AK350" s="3">
        <v>0</v>
      </c>
      <c r="AL350" s="48">
        <v>0</v>
      </c>
      <c r="AM350" s="3">
        <v>0</v>
      </c>
      <c r="AN350" s="3">
        <v>0</v>
      </c>
      <c r="AO350" s="3">
        <v>0</v>
      </c>
      <c r="AP350" s="3">
        <v>0</v>
      </c>
      <c r="AQ350" s="3">
        <v>0</v>
      </c>
      <c r="AR350" s="3">
        <v>0</v>
      </c>
      <c r="AS350" s="3">
        <v>0</v>
      </c>
      <c r="AT350" s="3">
        <v>0</v>
      </c>
      <c r="AU350" s="3">
        <v>0</v>
      </c>
      <c r="AV350" s="3">
        <v>0</v>
      </c>
      <c r="AW350" s="3">
        <v>0</v>
      </c>
      <c r="AX350" s="3">
        <v>0</v>
      </c>
      <c r="AY350" s="3">
        <v>0</v>
      </c>
      <c r="AZ350" s="3">
        <v>0</v>
      </c>
      <c r="BA350" s="3">
        <v>0</v>
      </c>
      <c r="BB350" s="3">
        <v>0</v>
      </c>
      <c r="BC350" s="3">
        <v>0</v>
      </c>
      <c r="BD350" s="3">
        <v>0</v>
      </c>
      <c r="BE350" s="3">
        <v>0</v>
      </c>
      <c r="BF350" s="3">
        <v>0</v>
      </c>
      <c r="BG350" s="3">
        <v>0</v>
      </c>
      <c r="BH350" s="3">
        <v>0</v>
      </c>
      <c r="BI350" s="3">
        <v>0</v>
      </c>
      <c r="BJ350" s="3">
        <v>0</v>
      </c>
      <c r="BK350" s="3">
        <v>0</v>
      </c>
      <c r="BL350" s="3">
        <v>0</v>
      </c>
      <c r="BM350" s="3">
        <v>0</v>
      </c>
      <c r="BN350" s="3">
        <v>0</v>
      </c>
      <c r="BO350" s="3">
        <v>0</v>
      </c>
      <c r="BP350" s="3">
        <v>0</v>
      </c>
      <c r="BQ350" s="3">
        <v>0</v>
      </c>
      <c r="BR350" s="3">
        <v>0</v>
      </c>
      <c r="BS350" s="3">
        <v>0</v>
      </c>
      <c r="BT350" s="3">
        <v>0</v>
      </c>
      <c r="BU350" s="3">
        <v>0</v>
      </c>
      <c r="BV350" s="3">
        <v>0</v>
      </c>
      <c r="BW350" s="10">
        <v>0</v>
      </c>
    </row>
    <row r="351" spans="6:75" x14ac:dyDescent="0.25">
      <c r="F351" s="52">
        <f t="shared" si="25"/>
        <v>6000</v>
      </c>
      <c r="G351" s="12">
        <f t="shared" si="26"/>
        <v>0.92906976744186043</v>
      </c>
      <c r="J351" s="3">
        <f t="shared" si="24"/>
        <v>0.92992056487202124</v>
      </c>
      <c r="K351" s="81"/>
      <c r="L351" s="12">
        <v>1</v>
      </c>
      <c r="M351" s="3">
        <v>0.92906976744186043</v>
      </c>
      <c r="N351" s="3">
        <v>0.92906976744186043</v>
      </c>
      <c r="O351" s="3">
        <v>0.92882750514252133</v>
      </c>
      <c r="P351" s="3">
        <v>0.92882750514252133</v>
      </c>
      <c r="Q351" s="3">
        <v>0</v>
      </c>
      <c r="R351" s="3">
        <v>0</v>
      </c>
      <c r="S351" s="3">
        <v>0</v>
      </c>
      <c r="T351" s="3">
        <v>0</v>
      </c>
      <c r="U351" s="3">
        <v>0</v>
      </c>
      <c r="V351" s="3">
        <v>0</v>
      </c>
      <c r="W351" s="3">
        <v>0</v>
      </c>
      <c r="X351" s="3">
        <v>0</v>
      </c>
      <c r="Y351" s="3">
        <v>0</v>
      </c>
      <c r="Z351" s="3">
        <v>0</v>
      </c>
      <c r="AA351" s="3">
        <v>0</v>
      </c>
      <c r="AB351" s="3">
        <v>0</v>
      </c>
      <c r="AC351" s="3">
        <v>0</v>
      </c>
      <c r="AD351" s="3">
        <v>0</v>
      </c>
      <c r="AE351" s="3">
        <v>0</v>
      </c>
      <c r="AF351" s="3">
        <v>0</v>
      </c>
      <c r="AG351" s="3">
        <v>0</v>
      </c>
      <c r="AH351" s="3">
        <v>0</v>
      </c>
      <c r="AI351" s="3">
        <v>0</v>
      </c>
      <c r="AJ351" s="3">
        <v>0</v>
      </c>
      <c r="AK351" s="3">
        <v>0</v>
      </c>
      <c r="AL351" s="48">
        <v>0</v>
      </c>
      <c r="AM351" s="3">
        <v>0</v>
      </c>
      <c r="AN351" s="3">
        <v>0</v>
      </c>
      <c r="AO351" s="3">
        <v>0</v>
      </c>
      <c r="AP351" s="3">
        <v>0</v>
      </c>
      <c r="AQ351" s="3">
        <v>0</v>
      </c>
      <c r="AR351" s="3">
        <v>0</v>
      </c>
      <c r="AS351" s="3">
        <v>0</v>
      </c>
      <c r="AT351" s="3">
        <v>0</v>
      </c>
      <c r="AU351" s="3">
        <v>0</v>
      </c>
      <c r="AV351" s="3">
        <v>0</v>
      </c>
      <c r="AW351" s="3">
        <v>0</v>
      </c>
      <c r="AX351" s="3">
        <v>0</v>
      </c>
      <c r="AY351" s="3">
        <v>0</v>
      </c>
      <c r="AZ351" s="3">
        <v>0</v>
      </c>
      <c r="BA351" s="3">
        <v>0</v>
      </c>
      <c r="BB351" s="3">
        <v>0</v>
      </c>
      <c r="BC351" s="3">
        <v>0</v>
      </c>
      <c r="BD351" s="3">
        <v>0</v>
      </c>
      <c r="BE351" s="3">
        <v>0</v>
      </c>
      <c r="BF351" s="3">
        <v>0</v>
      </c>
      <c r="BG351" s="3">
        <v>0</v>
      </c>
      <c r="BH351" s="3">
        <v>0</v>
      </c>
      <c r="BI351" s="3">
        <v>0</v>
      </c>
      <c r="BJ351" s="3">
        <v>0</v>
      </c>
      <c r="BK351" s="3">
        <v>0</v>
      </c>
      <c r="BL351" s="3">
        <v>0</v>
      </c>
      <c r="BM351" s="3">
        <v>0</v>
      </c>
      <c r="BN351" s="3">
        <v>0</v>
      </c>
      <c r="BO351" s="3">
        <v>0</v>
      </c>
      <c r="BP351" s="3">
        <v>0</v>
      </c>
      <c r="BQ351" s="3">
        <v>0</v>
      </c>
      <c r="BR351" s="3">
        <v>0</v>
      </c>
      <c r="BS351" s="3">
        <v>0</v>
      </c>
      <c r="BT351" s="3">
        <v>0</v>
      </c>
      <c r="BU351" s="3">
        <v>0</v>
      </c>
      <c r="BV351" s="3">
        <v>0</v>
      </c>
      <c r="BW351" s="10">
        <v>0</v>
      </c>
    </row>
    <row r="352" spans="6:75" x14ac:dyDescent="0.25">
      <c r="F352" s="52">
        <f t="shared" si="25"/>
        <v>6100</v>
      </c>
      <c r="G352" s="12">
        <f t="shared" si="26"/>
        <v>0.92790697674418599</v>
      </c>
      <c r="J352" s="3">
        <f t="shared" si="24"/>
        <v>0.92868490732568398</v>
      </c>
      <c r="K352" s="81"/>
      <c r="L352" s="12">
        <v>1</v>
      </c>
      <c r="M352" s="3">
        <v>0.92790697674418599</v>
      </c>
      <c r="N352" s="3">
        <v>0.92790697674418599</v>
      </c>
      <c r="O352" s="3">
        <v>0.92759330002938578</v>
      </c>
      <c r="P352" s="3">
        <v>0.92759330002938578</v>
      </c>
      <c r="Q352" s="3">
        <v>0</v>
      </c>
      <c r="R352" s="3">
        <v>0</v>
      </c>
      <c r="S352" s="3">
        <v>0</v>
      </c>
      <c r="T352" s="3">
        <v>0</v>
      </c>
      <c r="U352" s="3">
        <v>0</v>
      </c>
      <c r="V352" s="3">
        <v>0</v>
      </c>
      <c r="W352" s="3">
        <v>0</v>
      </c>
      <c r="X352" s="3">
        <v>0</v>
      </c>
      <c r="Y352" s="3">
        <v>0</v>
      </c>
      <c r="Z352" s="3">
        <v>0</v>
      </c>
      <c r="AA352" s="3">
        <v>0</v>
      </c>
      <c r="AB352" s="3">
        <v>0</v>
      </c>
      <c r="AC352" s="3">
        <v>0</v>
      </c>
      <c r="AD352" s="3">
        <v>0</v>
      </c>
      <c r="AE352" s="3">
        <v>0</v>
      </c>
      <c r="AF352" s="3">
        <v>0</v>
      </c>
      <c r="AG352" s="3">
        <v>0</v>
      </c>
      <c r="AH352" s="3">
        <v>0</v>
      </c>
      <c r="AI352" s="3">
        <v>0</v>
      </c>
      <c r="AJ352" s="3">
        <v>0</v>
      </c>
      <c r="AK352" s="3">
        <v>0</v>
      </c>
      <c r="AL352" s="48">
        <v>0</v>
      </c>
      <c r="AM352" s="3">
        <v>0</v>
      </c>
      <c r="AN352" s="3">
        <v>0</v>
      </c>
      <c r="AO352" s="3">
        <v>0</v>
      </c>
      <c r="AP352" s="3">
        <v>0</v>
      </c>
      <c r="AQ352" s="3">
        <v>0</v>
      </c>
      <c r="AR352" s="3">
        <v>0</v>
      </c>
      <c r="AS352" s="3">
        <v>0</v>
      </c>
      <c r="AT352" s="3">
        <v>0</v>
      </c>
      <c r="AU352" s="3">
        <v>0</v>
      </c>
      <c r="AV352" s="3">
        <v>0</v>
      </c>
      <c r="AW352" s="3">
        <v>0</v>
      </c>
      <c r="AX352" s="3">
        <v>0</v>
      </c>
      <c r="AY352" s="3">
        <v>0</v>
      </c>
      <c r="AZ352" s="3">
        <v>0</v>
      </c>
      <c r="BA352" s="3">
        <v>0</v>
      </c>
      <c r="BB352" s="3">
        <v>0</v>
      </c>
      <c r="BC352" s="3">
        <v>0</v>
      </c>
      <c r="BD352" s="3">
        <v>0</v>
      </c>
      <c r="BE352" s="3">
        <v>0</v>
      </c>
      <c r="BF352" s="3">
        <v>0</v>
      </c>
      <c r="BG352" s="3">
        <v>0</v>
      </c>
      <c r="BH352" s="3">
        <v>0</v>
      </c>
      <c r="BI352" s="3">
        <v>0</v>
      </c>
      <c r="BJ352" s="3">
        <v>0</v>
      </c>
      <c r="BK352" s="3">
        <v>0</v>
      </c>
      <c r="BL352" s="3">
        <v>0</v>
      </c>
      <c r="BM352" s="3">
        <v>0</v>
      </c>
      <c r="BN352" s="3">
        <v>0</v>
      </c>
      <c r="BO352" s="3">
        <v>0</v>
      </c>
      <c r="BP352" s="3">
        <v>0</v>
      </c>
      <c r="BQ352" s="3">
        <v>0</v>
      </c>
      <c r="BR352" s="3">
        <v>0</v>
      </c>
      <c r="BS352" s="3">
        <v>0</v>
      </c>
      <c r="BT352" s="3">
        <v>0</v>
      </c>
      <c r="BU352" s="3">
        <v>0</v>
      </c>
      <c r="BV352" s="3">
        <v>0</v>
      </c>
      <c r="BW352" s="10">
        <v>0</v>
      </c>
    </row>
    <row r="353" spans="6:75" x14ac:dyDescent="0.25">
      <c r="F353" s="52">
        <f t="shared" si="25"/>
        <v>6200</v>
      </c>
      <c r="G353" s="12">
        <f t="shared" si="26"/>
        <v>0.92674418604651165</v>
      </c>
      <c r="J353" s="3">
        <f t="shared" si="24"/>
        <v>0.92744924977934684</v>
      </c>
      <c r="K353" s="81"/>
      <c r="L353" s="12">
        <v>1</v>
      </c>
      <c r="M353" s="3">
        <v>0.92674418604651165</v>
      </c>
      <c r="N353" s="3">
        <v>0.92674418604651165</v>
      </c>
      <c r="O353" s="3">
        <v>0.92635909491625035</v>
      </c>
      <c r="P353" s="3">
        <v>0.92635909491625035</v>
      </c>
      <c r="Q353" s="3">
        <v>0</v>
      </c>
      <c r="R353" s="3">
        <v>0</v>
      </c>
      <c r="S353" s="3">
        <v>0</v>
      </c>
      <c r="T353" s="3">
        <v>0</v>
      </c>
      <c r="U353" s="3">
        <v>0</v>
      </c>
      <c r="V353" s="3">
        <v>0</v>
      </c>
      <c r="W353" s="3">
        <v>0</v>
      </c>
      <c r="X353" s="3">
        <v>0</v>
      </c>
      <c r="Y353" s="3">
        <v>0</v>
      </c>
      <c r="Z353" s="3">
        <v>0</v>
      </c>
      <c r="AA353" s="3">
        <v>0</v>
      </c>
      <c r="AB353" s="3">
        <v>0</v>
      </c>
      <c r="AC353" s="3">
        <v>0</v>
      </c>
      <c r="AD353" s="3">
        <v>0</v>
      </c>
      <c r="AE353" s="3">
        <v>0</v>
      </c>
      <c r="AF353" s="3">
        <v>0</v>
      </c>
      <c r="AG353" s="3">
        <v>0</v>
      </c>
      <c r="AH353" s="3">
        <v>0</v>
      </c>
      <c r="AI353" s="3">
        <v>0</v>
      </c>
      <c r="AJ353" s="3">
        <v>0</v>
      </c>
      <c r="AK353" s="3">
        <v>0</v>
      </c>
      <c r="AL353" s="48">
        <v>0</v>
      </c>
      <c r="AM353" s="3">
        <v>0</v>
      </c>
      <c r="AN353" s="3">
        <v>0</v>
      </c>
      <c r="AO353" s="3">
        <v>0</v>
      </c>
      <c r="AP353" s="3">
        <v>0</v>
      </c>
      <c r="AQ353" s="3">
        <v>0</v>
      </c>
      <c r="AR353" s="3">
        <v>0</v>
      </c>
      <c r="AS353" s="3">
        <v>0</v>
      </c>
      <c r="AT353" s="3">
        <v>0</v>
      </c>
      <c r="AU353" s="3">
        <v>0</v>
      </c>
      <c r="AV353" s="3">
        <v>0</v>
      </c>
      <c r="AW353" s="3">
        <v>0</v>
      </c>
      <c r="AX353" s="3">
        <v>0</v>
      </c>
      <c r="AY353" s="3">
        <v>0</v>
      </c>
      <c r="AZ353" s="3">
        <v>0</v>
      </c>
      <c r="BA353" s="3">
        <v>0</v>
      </c>
      <c r="BB353" s="3">
        <v>0</v>
      </c>
      <c r="BC353" s="3">
        <v>0</v>
      </c>
      <c r="BD353" s="3">
        <v>0</v>
      </c>
      <c r="BE353" s="3">
        <v>0</v>
      </c>
      <c r="BF353" s="3">
        <v>0</v>
      </c>
      <c r="BG353" s="3">
        <v>0</v>
      </c>
      <c r="BH353" s="3">
        <v>0</v>
      </c>
      <c r="BI353" s="3">
        <v>0</v>
      </c>
      <c r="BJ353" s="3">
        <v>0</v>
      </c>
      <c r="BK353" s="3">
        <v>0</v>
      </c>
      <c r="BL353" s="3">
        <v>0</v>
      </c>
      <c r="BM353" s="3">
        <v>0</v>
      </c>
      <c r="BN353" s="3">
        <v>0</v>
      </c>
      <c r="BO353" s="3">
        <v>0</v>
      </c>
      <c r="BP353" s="3">
        <v>0</v>
      </c>
      <c r="BQ353" s="3">
        <v>0</v>
      </c>
      <c r="BR353" s="3">
        <v>0</v>
      </c>
      <c r="BS353" s="3">
        <v>0</v>
      </c>
      <c r="BT353" s="3">
        <v>0</v>
      </c>
      <c r="BU353" s="3">
        <v>0</v>
      </c>
      <c r="BV353" s="3">
        <v>0</v>
      </c>
      <c r="BW353" s="10">
        <v>0</v>
      </c>
    </row>
    <row r="354" spans="6:75" x14ac:dyDescent="0.25">
      <c r="F354" s="52">
        <f t="shared" si="25"/>
        <v>6300</v>
      </c>
      <c r="G354" s="12">
        <f t="shared" si="26"/>
        <v>0.92558139534883721</v>
      </c>
      <c r="J354" s="3">
        <f t="shared" si="24"/>
        <v>0.92621359223300959</v>
      </c>
      <c r="K354" s="81"/>
      <c r="L354" s="12">
        <v>1</v>
      </c>
      <c r="M354" s="3">
        <v>0.92558139534883721</v>
      </c>
      <c r="N354" s="3">
        <v>0.92558139534883721</v>
      </c>
      <c r="O354" s="3">
        <v>0.9251248898031148</v>
      </c>
      <c r="P354" s="3">
        <v>0.9251248898031148</v>
      </c>
      <c r="Q354" s="3">
        <v>0</v>
      </c>
      <c r="R354" s="3">
        <v>0</v>
      </c>
      <c r="S354" s="3">
        <v>0</v>
      </c>
      <c r="T354" s="3">
        <v>0</v>
      </c>
      <c r="U354" s="3">
        <v>0</v>
      </c>
      <c r="V354" s="3">
        <v>0</v>
      </c>
      <c r="W354" s="3">
        <v>0</v>
      </c>
      <c r="X354" s="3">
        <v>0</v>
      </c>
      <c r="Y354" s="3">
        <v>0</v>
      </c>
      <c r="Z354" s="3">
        <v>0</v>
      </c>
      <c r="AA354" s="3">
        <v>0</v>
      </c>
      <c r="AB354" s="3">
        <v>0</v>
      </c>
      <c r="AC354" s="3">
        <v>0</v>
      </c>
      <c r="AD354" s="3">
        <v>0</v>
      </c>
      <c r="AE354" s="3">
        <v>0</v>
      </c>
      <c r="AF354" s="3">
        <v>0</v>
      </c>
      <c r="AG354" s="3">
        <v>0</v>
      </c>
      <c r="AH354" s="3">
        <v>0</v>
      </c>
      <c r="AI354" s="3">
        <v>0</v>
      </c>
      <c r="AJ354" s="3">
        <v>0</v>
      </c>
      <c r="AK354" s="3">
        <v>0</v>
      </c>
      <c r="AL354" s="48">
        <v>0</v>
      </c>
      <c r="AM354" s="3">
        <v>0</v>
      </c>
      <c r="AN354" s="3">
        <v>0</v>
      </c>
      <c r="AO354" s="3">
        <v>0</v>
      </c>
      <c r="AP354" s="3">
        <v>0</v>
      </c>
      <c r="AQ354" s="3">
        <v>0</v>
      </c>
      <c r="AR354" s="3">
        <v>0</v>
      </c>
      <c r="AS354" s="3">
        <v>0</v>
      </c>
      <c r="AT354" s="3">
        <v>0</v>
      </c>
      <c r="AU354" s="3">
        <v>0</v>
      </c>
      <c r="AV354" s="3">
        <v>0</v>
      </c>
      <c r="AW354" s="3">
        <v>0</v>
      </c>
      <c r="AX354" s="3">
        <v>0</v>
      </c>
      <c r="AY354" s="3">
        <v>0</v>
      </c>
      <c r="AZ354" s="3">
        <v>0</v>
      </c>
      <c r="BA354" s="3">
        <v>0</v>
      </c>
      <c r="BB354" s="3">
        <v>0</v>
      </c>
      <c r="BC354" s="3">
        <v>0</v>
      </c>
      <c r="BD354" s="3">
        <v>0</v>
      </c>
      <c r="BE354" s="3">
        <v>0</v>
      </c>
      <c r="BF354" s="3">
        <v>0</v>
      </c>
      <c r="BG354" s="3">
        <v>0</v>
      </c>
      <c r="BH354" s="3">
        <v>0</v>
      </c>
      <c r="BI354" s="3">
        <v>0</v>
      </c>
      <c r="BJ354" s="3">
        <v>0</v>
      </c>
      <c r="BK354" s="3">
        <v>0</v>
      </c>
      <c r="BL354" s="3">
        <v>0</v>
      </c>
      <c r="BM354" s="3">
        <v>0</v>
      </c>
      <c r="BN354" s="3">
        <v>0</v>
      </c>
      <c r="BO354" s="3">
        <v>0</v>
      </c>
      <c r="BP354" s="3">
        <v>0</v>
      </c>
      <c r="BQ354" s="3">
        <v>0</v>
      </c>
      <c r="BR354" s="3">
        <v>0</v>
      </c>
      <c r="BS354" s="3">
        <v>0</v>
      </c>
      <c r="BT354" s="3">
        <v>0</v>
      </c>
      <c r="BU354" s="3">
        <v>0</v>
      </c>
      <c r="BV354" s="3">
        <v>0</v>
      </c>
      <c r="BW354" s="10">
        <v>0</v>
      </c>
    </row>
    <row r="355" spans="6:75" x14ac:dyDescent="0.25">
      <c r="F355" s="52">
        <f t="shared" si="25"/>
        <v>6400</v>
      </c>
      <c r="G355" s="12">
        <f t="shared" si="26"/>
        <v>0.92441860465116277</v>
      </c>
      <c r="J355" s="3">
        <f t="shared" si="24"/>
        <v>0.92497793468667244</v>
      </c>
      <c r="K355" s="81"/>
      <c r="L355" s="12">
        <v>1</v>
      </c>
      <c r="M355" s="3">
        <v>0.92441860465116277</v>
      </c>
      <c r="N355" s="3">
        <v>0.92441860465116277</v>
      </c>
      <c r="O355" s="3">
        <v>0.92389068468997937</v>
      </c>
      <c r="P355" s="3">
        <v>0.92389068468997937</v>
      </c>
      <c r="Q355" s="3">
        <v>0</v>
      </c>
      <c r="R355" s="3">
        <v>0</v>
      </c>
      <c r="S355" s="3">
        <v>0</v>
      </c>
      <c r="T355" s="3">
        <v>0</v>
      </c>
      <c r="U355" s="3">
        <v>0</v>
      </c>
      <c r="V355" s="3">
        <v>0</v>
      </c>
      <c r="W355" s="3">
        <v>0</v>
      </c>
      <c r="X355" s="3">
        <v>0</v>
      </c>
      <c r="Y355" s="3">
        <v>0</v>
      </c>
      <c r="Z355" s="3">
        <v>0</v>
      </c>
      <c r="AA355" s="3">
        <v>0</v>
      </c>
      <c r="AB355" s="3">
        <v>0</v>
      </c>
      <c r="AC355" s="3">
        <v>0</v>
      </c>
      <c r="AD355" s="3">
        <v>0</v>
      </c>
      <c r="AE355" s="3">
        <v>0</v>
      </c>
      <c r="AF355" s="3">
        <v>0</v>
      </c>
      <c r="AG355" s="3">
        <v>0</v>
      </c>
      <c r="AH355" s="3">
        <v>0</v>
      </c>
      <c r="AI355" s="3">
        <v>0</v>
      </c>
      <c r="AJ355" s="3">
        <v>0</v>
      </c>
      <c r="AK355" s="3">
        <v>0</v>
      </c>
      <c r="AL355" s="48">
        <v>0</v>
      </c>
      <c r="AM355" s="3">
        <v>0</v>
      </c>
      <c r="AN355" s="3">
        <v>0</v>
      </c>
      <c r="AO355" s="3">
        <v>0</v>
      </c>
      <c r="AP355" s="3">
        <v>0</v>
      </c>
      <c r="AQ355" s="3">
        <v>0</v>
      </c>
      <c r="AR355" s="3">
        <v>0</v>
      </c>
      <c r="AS355" s="3">
        <v>0</v>
      </c>
      <c r="AT355" s="3">
        <v>0</v>
      </c>
      <c r="AU355" s="3">
        <v>0</v>
      </c>
      <c r="AV355" s="3">
        <v>0</v>
      </c>
      <c r="AW355" s="3">
        <v>0</v>
      </c>
      <c r="AX355" s="3">
        <v>0</v>
      </c>
      <c r="AY355" s="3">
        <v>0</v>
      </c>
      <c r="AZ355" s="3">
        <v>0</v>
      </c>
      <c r="BA355" s="3">
        <v>0</v>
      </c>
      <c r="BB355" s="3">
        <v>0</v>
      </c>
      <c r="BC355" s="3">
        <v>0</v>
      </c>
      <c r="BD355" s="3">
        <v>0</v>
      </c>
      <c r="BE355" s="3">
        <v>0</v>
      </c>
      <c r="BF355" s="3">
        <v>0</v>
      </c>
      <c r="BG355" s="3">
        <v>0</v>
      </c>
      <c r="BH355" s="3">
        <v>0</v>
      </c>
      <c r="BI355" s="3">
        <v>0</v>
      </c>
      <c r="BJ355" s="3">
        <v>0</v>
      </c>
      <c r="BK355" s="3">
        <v>0</v>
      </c>
      <c r="BL355" s="3">
        <v>0</v>
      </c>
      <c r="BM355" s="3">
        <v>0</v>
      </c>
      <c r="BN355" s="3">
        <v>0</v>
      </c>
      <c r="BO355" s="3">
        <v>0</v>
      </c>
      <c r="BP355" s="3">
        <v>0</v>
      </c>
      <c r="BQ355" s="3">
        <v>0</v>
      </c>
      <c r="BR355" s="3">
        <v>0</v>
      </c>
      <c r="BS355" s="3">
        <v>0</v>
      </c>
      <c r="BT355" s="3">
        <v>0</v>
      </c>
      <c r="BU355" s="3">
        <v>0</v>
      </c>
      <c r="BV355" s="3">
        <v>0</v>
      </c>
      <c r="BW355" s="10">
        <v>0</v>
      </c>
    </row>
    <row r="356" spans="6:75" x14ac:dyDescent="0.25">
      <c r="F356" s="52">
        <f t="shared" si="25"/>
        <v>6500</v>
      </c>
      <c r="G356" s="12">
        <f t="shared" si="26"/>
        <v>0.92325581395348832</v>
      </c>
      <c r="J356" s="3">
        <f t="shared" si="24"/>
        <v>0.92374227714033541</v>
      </c>
      <c r="K356" s="81"/>
      <c r="L356" s="12">
        <v>1</v>
      </c>
      <c r="M356" s="3">
        <v>0.92325581395348832</v>
      </c>
      <c r="N356" s="3">
        <v>0.92325581395348832</v>
      </c>
      <c r="O356" s="3">
        <v>0.92265647957684394</v>
      </c>
      <c r="P356" s="3">
        <v>0.92265647957684394</v>
      </c>
      <c r="Q356" s="3">
        <v>0</v>
      </c>
      <c r="R356" s="3">
        <v>0</v>
      </c>
      <c r="S356" s="3">
        <v>0</v>
      </c>
      <c r="T356" s="3">
        <v>0</v>
      </c>
      <c r="U356" s="3">
        <v>0</v>
      </c>
      <c r="V356" s="3">
        <v>0</v>
      </c>
      <c r="W356" s="3">
        <v>0</v>
      </c>
      <c r="X356" s="3">
        <v>0</v>
      </c>
      <c r="Y356" s="3">
        <v>0</v>
      </c>
      <c r="Z356" s="3">
        <v>0</v>
      </c>
      <c r="AA356" s="3">
        <v>0</v>
      </c>
      <c r="AB356" s="3">
        <v>0</v>
      </c>
      <c r="AC356" s="3">
        <v>0</v>
      </c>
      <c r="AD356" s="3">
        <v>0</v>
      </c>
      <c r="AE356" s="3">
        <v>0</v>
      </c>
      <c r="AF356" s="3">
        <v>0</v>
      </c>
      <c r="AG356" s="3">
        <v>0</v>
      </c>
      <c r="AH356" s="3">
        <v>0</v>
      </c>
      <c r="AI356" s="3">
        <v>0</v>
      </c>
      <c r="AJ356" s="3">
        <v>0</v>
      </c>
      <c r="AK356" s="3">
        <v>0</v>
      </c>
      <c r="AL356" s="48">
        <v>0</v>
      </c>
      <c r="AM356" s="3">
        <v>0</v>
      </c>
      <c r="AN356" s="3">
        <v>0</v>
      </c>
      <c r="AO356" s="3">
        <v>0</v>
      </c>
      <c r="AP356" s="3">
        <v>0</v>
      </c>
      <c r="AQ356" s="3">
        <v>0</v>
      </c>
      <c r="AR356" s="3">
        <v>0</v>
      </c>
      <c r="AS356" s="3">
        <v>0</v>
      </c>
      <c r="AT356" s="3">
        <v>0</v>
      </c>
      <c r="AU356" s="3">
        <v>0</v>
      </c>
      <c r="AV356" s="3">
        <v>0</v>
      </c>
      <c r="AW356" s="3">
        <v>0</v>
      </c>
      <c r="AX356" s="3">
        <v>0</v>
      </c>
      <c r="AY356" s="3">
        <v>0</v>
      </c>
      <c r="AZ356" s="3">
        <v>0</v>
      </c>
      <c r="BA356" s="3">
        <v>0</v>
      </c>
      <c r="BB356" s="3">
        <v>0</v>
      </c>
      <c r="BC356" s="3">
        <v>0</v>
      </c>
      <c r="BD356" s="3">
        <v>0</v>
      </c>
      <c r="BE356" s="3">
        <v>0</v>
      </c>
      <c r="BF356" s="3">
        <v>0</v>
      </c>
      <c r="BG356" s="3">
        <v>0</v>
      </c>
      <c r="BH356" s="3">
        <v>0</v>
      </c>
      <c r="BI356" s="3">
        <v>0</v>
      </c>
      <c r="BJ356" s="3">
        <v>0</v>
      </c>
      <c r="BK356" s="3">
        <v>0</v>
      </c>
      <c r="BL356" s="3">
        <v>0</v>
      </c>
      <c r="BM356" s="3">
        <v>0</v>
      </c>
      <c r="BN356" s="3">
        <v>0</v>
      </c>
      <c r="BO356" s="3">
        <v>0</v>
      </c>
      <c r="BP356" s="3">
        <v>0</v>
      </c>
      <c r="BQ356" s="3">
        <v>0</v>
      </c>
      <c r="BR356" s="3">
        <v>0</v>
      </c>
      <c r="BS356" s="3">
        <v>0</v>
      </c>
      <c r="BT356" s="3">
        <v>0</v>
      </c>
      <c r="BU356" s="3">
        <v>0</v>
      </c>
      <c r="BV356" s="3">
        <v>0</v>
      </c>
      <c r="BW356" s="10">
        <v>0</v>
      </c>
    </row>
    <row r="357" spans="6:75" x14ac:dyDescent="0.25">
      <c r="F357" s="52">
        <f t="shared" si="25"/>
        <v>6600</v>
      </c>
      <c r="G357" s="12">
        <f t="shared" si="26"/>
        <v>0.92209302325581388</v>
      </c>
      <c r="J357" s="3">
        <f t="shared" si="24"/>
        <v>0.92250661959399827</v>
      </c>
      <c r="K357" s="81"/>
      <c r="L357" s="12">
        <v>1</v>
      </c>
      <c r="M357" s="3">
        <v>0.92209302325581388</v>
      </c>
      <c r="N357" s="3">
        <v>0.92209302325581388</v>
      </c>
      <c r="O357" s="3">
        <v>0.9214222744637085</v>
      </c>
      <c r="P357" s="3">
        <v>0.9214222744637085</v>
      </c>
      <c r="Q357" s="3">
        <v>0</v>
      </c>
      <c r="R357" s="3">
        <v>0</v>
      </c>
      <c r="S357" s="3">
        <v>0</v>
      </c>
      <c r="T357" s="3">
        <v>0</v>
      </c>
      <c r="U357" s="3">
        <v>0</v>
      </c>
      <c r="V357" s="3">
        <v>0</v>
      </c>
      <c r="W357" s="3">
        <v>0</v>
      </c>
      <c r="X357" s="3">
        <v>0</v>
      </c>
      <c r="Y357" s="3">
        <v>0</v>
      </c>
      <c r="Z357" s="3">
        <v>0</v>
      </c>
      <c r="AA357" s="3">
        <v>0</v>
      </c>
      <c r="AB357" s="3">
        <v>0</v>
      </c>
      <c r="AC357" s="3">
        <v>0</v>
      </c>
      <c r="AD357" s="3">
        <v>0</v>
      </c>
      <c r="AE357" s="3">
        <v>0</v>
      </c>
      <c r="AF357" s="3">
        <v>0</v>
      </c>
      <c r="AG357" s="3">
        <v>0</v>
      </c>
      <c r="AH357" s="3">
        <v>0</v>
      </c>
      <c r="AI357" s="3">
        <v>0</v>
      </c>
      <c r="AJ357" s="3">
        <v>0</v>
      </c>
      <c r="AK357" s="3">
        <v>0</v>
      </c>
      <c r="AL357" s="48">
        <v>0</v>
      </c>
      <c r="AM357" s="3">
        <v>0</v>
      </c>
      <c r="AN357" s="3">
        <v>0</v>
      </c>
      <c r="AO357" s="3">
        <v>0</v>
      </c>
      <c r="AP357" s="3">
        <v>0</v>
      </c>
      <c r="AQ357" s="3">
        <v>0</v>
      </c>
      <c r="AR357" s="3">
        <v>0</v>
      </c>
      <c r="AS357" s="3">
        <v>0</v>
      </c>
      <c r="AT357" s="3">
        <v>0</v>
      </c>
      <c r="AU357" s="3">
        <v>0</v>
      </c>
      <c r="AV357" s="3">
        <v>0</v>
      </c>
      <c r="AW357" s="3">
        <v>0</v>
      </c>
      <c r="AX357" s="3">
        <v>0</v>
      </c>
      <c r="AY357" s="3">
        <v>0</v>
      </c>
      <c r="AZ357" s="3">
        <v>0</v>
      </c>
      <c r="BA357" s="3">
        <v>0</v>
      </c>
      <c r="BB357" s="3">
        <v>0</v>
      </c>
      <c r="BC357" s="3">
        <v>0</v>
      </c>
      <c r="BD357" s="3">
        <v>0</v>
      </c>
      <c r="BE357" s="3">
        <v>0</v>
      </c>
      <c r="BF357" s="3">
        <v>0</v>
      </c>
      <c r="BG357" s="3">
        <v>0</v>
      </c>
      <c r="BH357" s="3">
        <v>0</v>
      </c>
      <c r="BI357" s="3">
        <v>0</v>
      </c>
      <c r="BJ357" s="3">
        <v>0</v>
      </c>
      <c r="BK357" s="3">
        <v>0</v>
      </c>
      <c r="BL357" s="3">
        <v>0</v>
      </c>
      <c r="BM357" s="3">
        <v>0</v>
      </c>
      <c r="BN357" s="3">
        <v>0</v>
      </c>
      <c r="BO357" s="3">
        <v>0</v>
      </c>
      <c r="BP357" s="3">
        <v>0</v>
      </c>
      <c r="BQ357" s="3">
        <v>0</v>
      </c>
      <c r="BR357" s="3">
        <v>0</v>
      </c>
      <c r="BS357" s="3">
        <v>0</v>
      </c>
      <c r="BT357" s="3">
        <v>0</v>
      </c>
      <c r="BU357" s="3">
        <v>0</v>
      </c>
      <c r="BV357" s="3">
        <v>0</v>
      </c>
      <c r="BW357" s="10">
        <v>0</v>
      </c>
    </row>
    <row r="358" spans="6:75" x14ac:dyDescent="0.25">
      <c r="F358" s="52">
        <f t="shared" si="25"/>
        <v>6700</v>
      </c>
      <c r="G358" s="12">
        <f t="shared" si="26"/>
        <v>0.92093023255813955</v>
      </c>
      <c r="J358" s="3">
        <f t="shared" si="24"/>
        <v>0.92127096204766101</v>
      </c>
      <c r="K358" s="81"/>
      <c r="L358" s="12">
        <v>1</v>
      </c>
      <c r="M358" s="3">
        <v>0.92093023255813955</v>
      </c>
      <c r="N358" s="3">
        <v>0.92093023255813955</v>
      </c>
      <c r="O358" s="3">
        <v>0.92018806935057296</v>
      </c>
      <c r="P358" s="3">
        <v>0.92018806935057296</v>
      </c>
      <c r="Q358" s="3">
        <v>0</v>
      </c>
      <c r="R358" s="3">
        <v>0</v>
      </c>
      <c r="S358" s="3">
        <v>0</v>
      </c>
      <c r="T358" s="3">
        <v>0</v>
      </c>
      <c r="U358" s="3">
        <v>0</v>
      </c>
      <c r="V358" s="3">
        <v>0</v>
      </c>
      <c r="W358" s="3">
        <v>0</v>
      </c>
      <c r="X358" s="3">
        <v>0</v>
      </c>
      <c r="Y358" s="3">
        <v>0</v>
      </c>
      <c r="Z358" s="3">
        <v>0</v>
      </c>
      <c r="AA358" s="3">
        <v>0</v>
      </c>
      <c r="AB358" s="3">
        <v>0</v>
      </c>
      <c r="AC358" s="3">
        <v>0</v>
      </c>
      <c r="AD358" s="3">
        <v>0</v>
      </c>
      <c r="AE358" s="3">
        <v>0</v>
      </c>
      <c r="AF358" s="3">
        <v>0</v>
      </c>
      <c r="AG358" s="3">
        <v>0</v>
      </c>
      <c r="AH358" s="3">
        <v>0</v>
      </c>
      <c r="AI358" s="3">
        <v>0</v>
      </c>
      <c r="AJ358" s="3">
        <v>0</v>
      </c>
      <c r="AK358" s="3">
        <v>0</v>
      </c>
      <c r="AL358" s="48">
        <v>0</v>
      </c>
      <c r="AM358" s="3">
        <v>0</v>
      </c>
      <c r="AN358" s="3">
        <v>0</v>
      </c>
      <c r="AO358" s="3">
        <v>0</v>
      </c>
      <c r="AP358" s="3">
        <v>0</v>
      </c>
      <c r="AQ358" s="3">
        <v>0</v>
      </c>
      <c r="AR358" s="3">
        <v>0</v>
      </c>
      <c r="AS358" s="3">
        <v>0</v>
      </c>
      <c r="AT358" s="3">
        <v>0</v>
      </c>
      <c r="AU358" s="3">
        <v>0</v>
      </c>
      <c r="AV358" s="3">
        <v>0</v>
      </c>
      <c r="AW358" s="3">
        <v>0</v>
      </c>
      <c r="AX358" s="3">
        <v>0</v>
      </c>
      <c r="AY358" s="3">
        <v>0</v>
      </c>
      <c r="AZ358" s="3">
        <v>0</v>
      </c>
      <c r="BA358" s="3">
        <v>0</v>
      </c>
      <c r="BB358" s="3">
        <v>0</v>
      </c>
      <c r="BC358" s="3">
        <v>0</v>
      </c>
      <c r="BD358" s="3">
        <v>0</v>
      </c>
      <c r="BE358" s="3">
        <v>0</v>
      </c>
      <c r="BF358" s="3">
        <v>0</v>
      </c>
      <c r="BG358" s="3">
        <v>0</v>
      </c>
      <c r="BH358" s="3">
        <v>0</v>
      </c>
      <c r="BI358" s="3">
        <v>0</v>
      </c>
      <c r="BJ358" s="3">
        <v>0</v>
      </c>
      <c r="BK358" s="3">
        <v>0</v>
      </c>
      <c r="BL358" s="3">
        <v>0</v>
      </c>
      <c r="BM358" s="3">
        <v>0</v>
      </c>
      <c r="BN358" s="3">
        <v>0</v>
      </c>
      <c r="BO358" s="3">
        <v>0</v>
      </c>
      <c r="BP358" s="3">
        <v>0</v>
      </c>
      <c r="BQ358" s="3">
        <v>0</v>
      </c>
      <c r="BR358" s="3">
        <v>0</v>
      </c>
      <c r="BS358" s="3">
        <v>0</v>
      </c>
      <c r="BT358" s="3">
        <v>0</v>
      </c>
      <c r="BU358" s="3">
        <v>0</v>
      </c>
      <c r="BV358" s="3">
        <v>0</v>
      </c>
      <c r="BW358" s="10">
        <v>0</v>
      </c>
    </row>
    <row r="359" spans="6:75" x14ac:dyDescent="0.25">
      <c r="F359" s="52">
        <f t="shared" si="25"/>
        <v>6800</v>
      </c>
      <c r="G359" s="12">
        <f t="shared" si="26"/>
        <v>0.91976744186046511</v>
      </c>
      <c r="J359" s="3">
        <f t="shared" si="24"/>
        <v>0.92003530450132387</v>
      </c>
      <c r="K359" s="81"/>
      <c r="L359" s="12">
        <v>1</v>
      </c>
      <c r="M359" s="3">
        <v>0.91976744186046511</v>
      </c>
      <c r="N359" s="3">
        <v>0.91976744186046511</v>
      </c>
      <c r="O359" s="3">
        <v>0.91895386423743752</v>
      </c>
      <c r="P359" s="3">
        <v>0.91895386423743752</v>
      </c>
      <c r="Q359" s="3">
        <v>0</v>
      </c>
      <c r="R359" s="3">
        <v>0</v>
      </c>
      <c r="S359" s="3">
        <v>0</v>
      </c>
      <c r="T359" s="3">
        <v>0</v>
      </c>
      <c r="U359" s="3">
        <v>0</v>
      </c>
      <c r="V359" s="3">
        <v>0</v>
      </c>
      <c r="W359" s="3">
        <v>0</v>
      </c>
      <c r="X359" s="3">
        <v>0</v>
      </c>
      <c r="Y359" s="3">
        <v>0</v>
      </c>
      <c r="Z359" s="3">
        <v>0</v>
      </c>
      <c r="AA359" s="3">
        <v>0</v>
      </c>
      <c r="AB359" s="3">
        <v>0</v>
      </c>
      <c r="AC359" s="3">
        <v>0</v>
      </c>
      <c r="AD359" s="3">
        <v>0</v>
      </c>
      <c r="AE359" s="3">
        <v>0</v>
      </c>
      <c r="AF359" s="3">
        <v>0</v>
      </c>
      <c r="AG359" s="3">
        <v>0</v>
      </c>
      <c r="AH359" s="3">
        <v>0</v>
      </c>
      <c r="AI359" s="3">
        <v>0</v>
      </c>
      <c r="AJ359" s="3">
        <v>0</v>
      </c>
      <c r="AK359" s="3">
        <v>0</v>
      </c>
      <c r="AL359" s="48">
        <v>0</v>
      </c>
      <c r="AM359" s="3">
        <v>0</v>
      </c>
      <c r="AN359" s="3">
        <v>0</v>
      </c>
      <c r="AO359" s="3">
        <v>0</v>
      </c>
      <c r="AP359" s="3">
        <v>0</v>
      </c>
      <c r="AQ359" s="3">
        <v>0</v>
      </c>
      <c r="AR359" s="3">
        <v>0</v>
      </c>
      <c r="AS359" s="3">
        <v>0</v>
      </c>
      <c r="AT359" s="3">
        <v>0</v>
      </c>
      <c r="AU359" s="3">
        <v>0</v>
      </c>
      <c r="AV359" s="3">
        <v>0</v>
      </c>
      <c r="AW359" s="3">
        <v>0</v>
      </c>
      <c r="AX359" s="3">
        <v>0</v>
      </c>
      <c r="AY359" s="3">
        <v>0</v>
      </c>
      <c r="AZ359" s="3">
        <v>0</v>
      </c>
      <c r="BA359" s="3">
        <v>0</v>
      </c>
      <c r="BB359" s="3">
        <v>0</v>
      </c>
      <c r="BC359" s="3">
        <v>0</v>
      </c>
      <c r="BD359" s="3">
        <v>0</v>
      </c>
      <c r="BE359" s="3">
        <v>0</v>
      </c>
      <c r="BF359" s="3">
        <v>0</v>
      </c>
      <c r="BG359" s="3">
        <v>0</v>
      </c>
      <c r="BH359" s="3">
        <v>0</v>
      </c>
      <c r="BI359" s="3">
        <v>0</v>
      </c>
      <c r="BJ359" s="3">
        <v>0</v>
      </c>
      <c r="BK359" s="3">
        <v>0</v>
      </c>
      <c r="BL359" s="3">
        <v>0</v>
      </c>
      <c r="BM359" s="3">
        <v>0</v>
      </c>
      <c r="BN359" s="3">
        <v>0</v>
      </c>
      <c r="BO359" s="3">
        <v>0</v>
      </c>
      <c r="BP359" s="3">
        <v>0</v>
      </c>
      <c r="BQ359" s="3">
        <v>0</v>
      </c>
      <c r="BR359" s="3">
        <v>0</v>
      </c>
      <c r="BS359" s="3">
        <v>0</v>
      </c>
      <c r="BT359" s="3">
        <v>0</v>
      </c>
      <c r="BU359" s="3">
        <v>0</v>
      </c>
      <c r="BV359" s="3">
        <v>0</v>
      </c>
      <c r="BW359" s="10">
        <v>0</v>
      </c>
    </row>
    <row r="360" spans="6:75" x14ac:dyDescent="0.25">
      <c r="F360" s="52">
        <f t="shared" si="25"/>
        <v>6900</v>
      </c>
      <c r="G360" s="12">
        <f t="shared" si="26"/>
        <v>0.91860465116279066</v>
      </c>
      <c r="J360" s="3">
        <f t="shared" ref="J360:J423" si="27">INDEX($L360:$BW360,J$276) / INDEX($L$291:$BW$291,J$276)</f>
        <v>0.91879964695498673</v>
      </c>
      <c r="K360" s="81"/>
      <c r="L360" s="12">
        <v>1</v>
      </c>
      <c r="M360" s="3">
        <v>0.91860465116279066</v>
      </c>
      <c r="N360" s="3">
        <v>0.91860465116279066</v>
      </c>
      <c r="O360" s="3">
        <v>0.91771965912430209</v>
      </c>
      <c r="P360" s="3">
        <v>0.91771965912430209</v>
      </c>
      <c r="Q360" s="3">
        <v>0</v>
      </c>
      <c r="R360" s="3">
        <v>0</v>
      </c>
      <c r="S360" s="3">
        <v>0</v>
      </c>
      <c r="T360" s="3">
        <v>0</v>
      </c>
      <c r="U360" s="3">
        <v>0</v>
      </c>
      <c r="V360" s="3">
        <v>0</v>
      </c>
      <c r="W360" s="3">
        <v>0</v>
      </c>
      <c r="X360" s="3">
        <v>0</v>
      </c>
      <c r="Y360" s="3">
        <v>0</v>
      </c>
      <c r="Z360" s="3">
        <v>0</v>
      </c>
      <c r="AA360" s="3">
        <v>0</v>
      </c>
      <c r="AB360" s="3">
        <v>0</v>
      </c>
      <c r="AC360" s="3">
        <v>0</v>
      </c>
      <c r="AD360" s="3">
        <v>0</v>
      </c>
      <c r="AE360" s="3">
        <v>0</v>
      </c>
      <c r="AF360" s="3">
        <v>0</v>
      </c>
      <c r="AG360" s="3">
        <v>0</v>
      </c>
      <c r="AH360" s="3">
        <v>0</v>
      </c>
      <c r="AI360" s="3">
        <v>0</v>
      </c>
      <c r="AJ360" s="3">
        <v>0</v>
      </c>
      <c r="AK360" s="3">
        <v>0</v>
      </c>
      <c r="AL360" s="48">
        <v>0</v>
      </c>
      <c r="AM360" s="3">
        <v>0</v>
      </c>
      <c r="AN360" s="3">
        <v>0</v>
      </c>
      <c r="AO360" s="3">
        <v>0</v>
      </c>
      <c r="AP360" s="3">
        <v>0</v>
      </c>
      <c r="AQ360" s="3">
        <v>0</v>
      </c>
      <c r="AR360" s="3">
        <v>0</v>
      </c>
      <c r="AS360" s="3">
        <v>0</v>
      </c>
      <c r="AT360" s="3">
        <v>0</v>
      </c>
      <c r="AU360" s="3">
        <v>0</v>
      </c>
      <c r="AV360" s="3">
        <v>0</v>
      </c>
      <c r="AW360" s="3">
        <v>0</v>
      </c>
      <c r="AX360" s="3">
        <v>0</v>
      </c>
      <c r="AY360" s="3">
        <v>0</v>
      </c>
      <c r="AZ360" s="3">
        <v>0</v>
      </c>
      <c r="BA360" s="3">
        <v>0</v>
      </c>
      <c r="BB360" s="3">
        <v>0</v>
      </c>
      <c r="BC360" s="3">
        <v>0</v>
      </c>
      <c r="BD360" s="3">
        <v>0</v>
      </c>
      <c r="BE360" s="3">
        <v>0</v>
      </c>
      <c r="BF360" s="3">
        <v>0</v>
      </c>
      <c r="BG360" s="3">
        <v>0</v>
      </c>
      <c r="BH360" s="3">
        <v>0</v>
      </c>
      <c r="BI360" s="3">
        <v>0</v>
      </c>
      <c r="BJ360" s="3">
        <v>0</v>
      </c>
      <c r="BK360" s="3">
        <v>0</v>
      </c>
      <c r="BL360" s="3">
        <v>0</v>
      </c>
      <c r="BM360" s="3">
        <v>0</v>
      </c>
      <c r="BN360" s="3">
        <v>0</v>
      </c>
      <c r="BO360" s="3">
        <v>0</v>
      </c>
      <c r="BP360" s="3">
        <v>0</v>
      </c>
      <c r="BQ360" s="3">
        <v>0</v>
      </c>
      <c r="BR360" s="3">
        <v>0</v>
      </c>
      <c r="BS360" s="3">
        <v>0</v>
      </c>
      <c r="BT360" s="3">
        <v>0</v>
      </c>
      <c r="BU360" s="3">
        <v>0</v>
      </c>
      <c r="BV360" s="3">
        <v>0</v>
      </c>
      <c r="BW360" s="10">
        <v>0</v>
      </c>
    </row>
    <row r="361" spans="6:75" x14ac:dyDescent="0.25">
      <c r="F361" s="52">
        <f t="shared" si="25"/>
        <v>7000</v>
      </c>
      <c r="G361" s="12">
        <f t="shared" si="26"/>
        <v>0.91744186046511622</v>
      </c>
      <c r="J361" s="3">
        <f t="shared" si="27"/>
        <v>0.91756398940864969</v>
      </c>
      <c r="K361" s="81"/>
      <c r="L361" s="12">
        <v>1</v>
      </c>
      <c r="M361" s="3">
        <v>0.91744186046511622</v>
      </c>
      <c r="N361" s="3">
        <v>0.91744186046511622</v>
      </c>
      <c r="O361" s="3">
        <v>0.91648545401116666</v>
      </c>
      <c r="P361" s="3">
        <v>0.91648545401116666</v>
      </c>
      <c r="Q361" s="3">
        <v>0</v>
      </c>
      <c r="R361" s="3">
        <v>0</v>
      </c>
      <c r="S361" s="3">
        <v>0</v>
      </c>
      <c r="T361" s="3">
        <v>0</v>
      </c>
      <c r="U361" s="3">
        <v>0</v>
      </c>
      <c r="V361" s="3">
        <v>0</v>
      </c>
      <c r="W361" s="3">
        <v>0</v>
      </c>
      <c r="X361" s="3">
        <v>0</v>
      </c>
      <c r="Y361" s="3">
        <v>0</v>
      </c>
      <c r="Z361" s="3">
        <v>0</v>
      </c>
      <c r="AA361" s="3">
        <v>0</v>
      </c>
      <c r="AB361" s="3">
        <v>0</v>
      </c>
      <c r="AC361" s="3">
        <v>0</v>
      </c>
      <c r="AD361" s="3">
        <v>0</v>
      </c>
      <c r="AE361" s="3">
        <v>0</v>
      </c>
      <c r="AF361" s="3">
        <v>0</v>
      </c>
      <c r="AG361" s="3">
        <v>0</v>
      </c>
      <c r="AH361" s="3">
        <v>0</v>
      </c>
      <c r="AI361" s="3">
        <v>0</v>
      </c>
      <c r="AJ361" s="3">
        <v>0</v>
      </c>
      <c r="AK361" s="3">
        <v>0</v>
      </c>
      <c r="AL361" s="48">
        <v>0</v>
      </c>
      <c r="AM361" s="3">
        <v>0</v>
      </c>
      <c r="AN361" s="3">
        <v>0</v>
      </c>
      <c r="AO361" s="3">
        <v>0</v>
      </c>
      <c r="AP361" s="3">
        <v>0</v>
      </c>
      <c r="AQ361" s="3">
        <v>0</v>
      </c>
      <c r="AR361" s="3">
        <v>0</v>
      </c>
      <c r="AS361" s="3">
        <v>0</v>
      </c>
      <c r="AT361" s="3">
        <v>0</v>
      </c>
      <c r="AU361" s="3">
        <v>0</v>
      </c>
      <c r="AV361" s="3">
        <v>0</v>
      </c>
      <c r="AW361" s="3">
        <v>0</v>
      </c>
      <c r="AX361" s="3">
        <v>0</v>
      </c>
      <c r="AY361" s="3">
        <v>0</v>
      </c>
      <c r="AZ361" s="3">
        <v>0</v>
      </c>
      <c r="BA361" s="3">
        <v>0</v>
      </c>
      <c r="BB361" s="3">
        <v>0</v>
      </c>
      <c r="BC361" s="3">
        <v>0</v>
      </c>
      <c r="BD361" s="3">
        <v>0</v>
      </c>
      <c r="BE361" s="3">
        <v>0</v>
      </c>
      <c r="BF361" s="3">
        <v>0</v>
      </c>
      <c r="BG361" s="3">
        <v>0</v>
      </c>
      <c r="BH361" s="3">
        <v>0</v>
      </c>
      <c r="BI361" s="3">
        <v>0</v>
      </c>
      <c r="BJ361" s="3">
        <v>0</v>
      </c>
      <c r="BK361" s="3">
        <v>0</v>
      </c>
      <c r="BL361" s="3">
        <v>0</v>
      </c>
      <c r="BM361" s="3">
        <v>0</v>
      </c>
      <c r="BN361" s="3">
        <v>0</v>
      </c>
      <c r="BO361" s="3">
        <v>0</v>
      </c>
      <c r="BP361" s="3">
        <v>0</v>
      </c>
      <c r="BQ361" s="3">
        <v>0</v>
      </c>
      <c r="BR361" s="3">
        <v>0</v>
      </c>
      <c r="BS361" s="3">
        <v>0</v>
      </c>
      <c r="BT361" s="3">
        <v>0</v>
      </c>
      <c r="BU361" s="3">
        <v>0</v>
      </c>
      <c r="BV361" s="3">
        <v>0</v>
      </c>
      <c r="BW361" s="10">
        <v>0</v>
      </c>
    </row>
    <row r="362" spans="6:75" x14ac:dyDescent="0.25">
      <c r="F362" s="52">
        <f t="shared" si="25"/>
        <v>7100</v>
      </c>
      <c r="G362" s="12">
        <f t="shared" si="26"/>
        <v>0.91627906976744178</v>
      </c>
      <c r="J362" s="3">
        <f t="shared" si="27"/>
        <v>0.91632833186231244</v>
      </c>
      <c r="K362" s="81"/>
      <c r="L362" s="12">
        <v>1</v>
      </c>
      <c r="M362" s="3">
        <v>0.91627906976744178</v>
      </c>
      <c r="N362" s="3">
        <v>0.91627906976744178</v>
      </c>
      <c r="O362" s="3">
        <v>0.91525124889803111</v>
      </c>
      <c r="P362" s="3">
        <v>0.91525124889803111</v>
      </c>
      <c r="Q362" s="3">
        <v>0</v>
      </c>
      <c r="R362" s="3">
        <v>0</v>
      </c>
      <c r="S362" s="3">
        <v>0</v>
      </c>
      <c r="T362" s="3">
        <v>0</v>
      </c>
      <c r="U362" s="3">
        <v>0</v>
      </c>
      <c r="V362" s="3">
        <v>0</v>
      </c>
      <c r="W362" s="3">
        <v>0</v>
      </c>
      <c r="X362" s="3">
        <v>0</v>
      </c>
      <c r="Y362" s="3">
        <v>0</v>
      </c>
      <c r="Z362" s="3">
        <v>0</v>
      </c>
      <c r="AA362" s="3">
        <v>0</v>
      </c>
      <c r="AB362" s="3">
        <v>0</v>
      </c>
      <c r="AC362" s="3">
        <v>0</v>
      </c>
      <c r="AD362" s="3">
        <v>0</v>
      </c>
      <c r="AE362" s="3">
        <v>0</v>
      </c>
      <c r="AF362" s="3">
        <v>0</v>
      </c>
      <c r="AG362" s="3">
        <v>0</v>
      </c>
      <c r="AH362" s="3">
        <v>0</v>
      </c>
      <c r="AI362" s="3">
        <v>0</v>
      </c>
      <c r="AJ362" s="3">
        <v>0</v>
      </c>
      <c r="AK362" s="3">
        <v>0</v>
      </c>
      <c r="AL362" s="48">
        <v>0</v>
      </c>
      <c r="AM362" s="3">
        <v>0</v>
      </c>
      <c r="AN362" s="3">
        <v>0</v>
      </c>
      <c r="AO362" s="3">
        <v>0</v>
      </c>
      <c r="AP362" s="3">
        <v>0</v>
      </c>
      <c r="AQ362" s="3">
        <v>0</v>
      </c>
      <c r="AR362" s="3">
        <v>0</v>
      </c>
      <c r="AS362" s="3">
        <v>0</v>
      </c>
      <c r="AT362" s="3">
        <v>0</v>
      </c>
      <c r="AU362" s="3">
        <v>0</v>
      </c>
      <c r="AV362" s="3">
        <v>0</v>
      </c>
      <c r="AW362" s="3">
        <v>0</v>
      </c>
      <c r="AX362" s="3">
        <v>0</v>
      </c>
      <c r="AY362" s="3">
        <v>0</v>
      </c>
      <c r="AZ362" s="3">
        <v>0</v>
      </c>
      <c r="BA362" s="3">
        <v>0</v>
      </c>
      <c r="BB362" s="3">
        <v>0</v>
      </c>
      <c r="BC362" s="3">
        <v>0</v>
      </c>
      <c r="BD362" s="3">
        <v>0</v>
      </c>
      <c r="BE362" s="3">
        <v>0</v>
      </c>
      <c r="BF362" s="3">
        <v>0</v>
      </c>
      <c r="BG362" s="3">
        <v>0</v>
      </c>
      <c r="BH362" s="3">
        <v>0</v>
      </c>
      <c r="BI362" s="3">
        <v>0</v>
      </c>
      <c r="BJ362" s="3">
        <v>0</v>
      </c>
      <c r="BK362" s="3">
        <v>0</v>
      </c>
      <c r="BL362" s="3">
        <v>0</v>
      </c>
      <c r="BM362" s="3">
        <v>0</v>
      </c>
      <c r="BN362" s="3">
        <v>0</v>
      </c>
      <c r="BO362" s="3">
        <v>0</v>
      </c>
      <c r="BP362" s="3">
        <v>0</v>
      </c>
      <c r="BQ362" s="3">
        <v>0</v>
      </c>
      <c r="BR362" s="3">
        <v>0</v>
      </c>
      <c r="BS362" s="3">
        <v>0</v>
      </c>
      <c r="BT362" s="3">
        <v>0</v>
      </c>
      <c r="BU362" s="3">
        <v>0</v>
      </c>
      <c r="BV362" s="3">
        <v>0</v>
      </c>
      <c r="BW362" s="10">
        <v>0</v>
      </c>
    </row>
    <row r="363" spans="6:75" x14ac:dyDescent="0.25">
      <c r="F363" s="52">
        <f t="shared" si="25"/>
        <v>7200</v>
      </c>
      <c r="G363" s="12">
        <f t="shared" si="26"/>
        <v>0.91511627906976745</v>
      </c>
      <c r="J363" s="3">
        <f t="shared" si="27"/>
        <v>0.9150926743159753</v>
      </c>
      <c r="K363" s="81"/>
      <c r="L363" s="12">
        <v>1</v>
      </c>
      <c r="M363" s="3">
        <v>0.91511627906976745</v>
      </c>
      <c r="N363" s="3">
        <v>0.91511627906976745</v>
      </c>
      <c r="O363" s="3">
        <v>0.91401704378489568</v>
      </c>
      <c r="P363" s="3">
        <v>0.91401704378489568</v>
      </c>
      <c r="Q363" s="3">
        <v>0</v>
      </c>
      <c r="R363" s="3">
        <v>0</v>
      </c>
      <c r="S363" s="3">
        <v>0</v>
      </c>
      <c r="T363" s="3">
        <v>0</v>
      </c>
      <c r="U363" s="3">
        <v>0</v>
      </c>
      <c r="V363" s="3">
        <v>0</v>
      </c>
      <c r="W363" s="3">
        <v>0</v>
      </c>
      <c r="X363" s="3">
        <v>0</v>
      </c>
      <c r="Y363" s="3">
        <v>0</v>
      </c>
      <c r="Z363" s="3">
        <v>0</v>
      </c>
      <c r="AA363" s="3">
        <v>0</v>
      </c>
      <c r="AB363" s="3">
        <v>0</v>
      </c>
      <c r="AC363" s="3">
        <v>0</v>
      </c>
      <c r="AD363" s="3">
        <v>0</v>
      </c>
      <c r="AE363" s="3">
        <v>0</v>
      </c>
      <c r="AF363" s="3">
        <v>0</v>
      </c>
      <c r="AG363" s="3">
        <v>0</v>
      </c>
      <c r="AH363" s="3">
        <v>0</v>
      </c>
      <c r="AI363" s="3">
        <v>0</v>
      </c>
      <c r="AJ363" s="3">
        <v>0</v>
      </c>
      <c r="AK363" s="3">
        <v>0</v>
      </c>
      <c r="AL363" s="48">
        <v>0</v>
      </c>
      <c r="AM363" s="3">
        <v>0</v>
      </c>
      <c r="AN363" s="3">
        <v>0</v>
      </c>
      <c r="AO363" s="3">
        <v>0</v>
      </c>
      <c r="AP363" s="3">
        <v>0</v>
      </c>
      <c r="AQ363" s="3">
        <v>0</v>
      </c>
      <c r="AR363" s="3">
        <v>0</v>
      </c>
      <c r="AS363" s="3">
        <v>0</v>
      </c>
      <c r="AT363" s="3">
        <v>0</v>
      </c>
      <c r="AU363" s="3">
        <v>0</v>
      </c>
      <c r="AV363" s="3">
        <v>0</v>
      </c>
      <c r="AW363" s="3">
        <v>0</v>
      </c>
      <c r="AX363" s="3">
        <v>0</v>
      </c>
      <c r="AY363" s="3">
        <v>0</v>
      </c>
      <c r="AZ363" s="3">
        <v>0</v>
      </c>
      <c r="BA363" s="3">
        <v>0</v>
      </c>
      <c r="BB363" s="3">
        <v>0</v>
      </c>
      <c r="BC363" s="3">
        <v>0</v>
      </c>
      <c r="BD363" s="3">
        <v>0</v>
      </c>
      <c r="BE363" s="3">
        <v>0</v>
      </c>
      <c r="BF363" s="3">
        <v>0</v>
      </c>
      <c r="BG363" s="3">
        <v>0</v>
      </c>
      <c r="BH363" s="3">
        <v>0</v>
      </c>
      <c r="BI363" s="3">
        <v>0</v>
      </c>
      <c r="BJ363" s="3">
        <v>0</v>
      </c>
      <c r="BK363" s="3">
        <v>0</v>
      </c>
      <c r="BL363" s="3">
        <v>0</v>
      </c>
      <c r="BM363" s="3">
        <v>0</v>
      </c>
      <c r="BN363" s="3">
        <v>0</v>
      </c>
      <c r="BO363" s="3">
        <v>0</v>
      </c>
      <c r="BP363" s="3">
        <v>0</v>
      </c>
      <c r="BQ363" s="3">
        <v>0</v>
      </c>
      <c r="BR363" s="3">
        <v>0</v>
      </c>
      <c r="BS363" s="3">
        <v>0</v>
      </c>
      <c r="BT363" s="3">
        <v>0</v>
      </c>
      <c r="BU363" s="3">
        <v>0</v>
      </c>
      <c r="BV363" s="3">
        <v>0</v>
      </c>
      <c r="BW363" s="10">
        <v>0</v>
      </c>
    </row>
    <row r="364" spans="6:75" x14ac:dyDescent="0.25">
      <c r="F364" s="52">
        <f t="shared" si="25"/>
        <v>7300</v>
      </c>
      <c r="G364" s="12">
        <f t="shared" si="26"/>
        <v>0.913953488372093</v>
      </c>
      <c r="J364" s="3">
        <f t="shared" si="27"/>
        <v>0.91385701676963804</v>
      </c>
      <c r="K364" s="81"/>
      <c r="L364" s="12">
        <v>1</v>
      </c>
      <c r="M364" s="3">
        <v>0.913953488372093</v>
      </c>
      <c r="N364" s="3">
        <v>0.913953488372093</v>
      </c>
      <c r="O364" s="3">
        <v>0.91278283867176013</v>
      </c>
      <c r="P364" s="3">
        <v>0.91278283867176013</v>
      </c>
      <c r="Q364" s="3">
        <v>0</v>
      </c>
      <c r="R364" s="3">
        <v>0</v>
      </c>
      <c r="S364" s="3">
        <v>0</v>
      </c>
      <c r="T364" s="3">
        <v>0</v>
      </c>
      <c r="U364" s="3">
        <v>0</v>
      </c>
      <c r="V364" s="3">
        <v>0</v>
      </c>
      <c r="W364" s="3">
        <v>0</v>
      </c>
      <c r="X364" s="3">
        <v>0</v>
      </c>
      <c r="Y364" s="3">
        <v>0</v>
      </c>
      <c r="Z364" s="3">
        <v>0</v>
      </c>
      <c r="AA364" s="3">
        <v>0</v>
      </c>
      <c r="AB364" s="3">
        <v>0</v>
      </c>
      <c r="AC364" s="3">
        <v>0</v>
      </c>
      <c r="AD364" s="3">
        <v>0</v>
      </c>
      <c r="AE364" s="3">
        <v>0</v>
      </c>
      <c r="AF364" s="3">
        <v>0</v>
      </c>
      <c r="AG364" s="3">
        <v>0</v>
      </c>
      <c r="AH364" s="3">
        <v>0</v>
      </c>
      <c r="AI364" s="3">
        <v>0</v>
      </c>
      <c r="AJ364" s="3">
        <v>0</v>
      </c>
      <c r="AK364" s="3">
        <v>0</v>
      </c>
      <c r="AL364" s="48">
        <v>0</v>
      </c>
      <c r="AM364" s="3">
        <v>0</v>
      </c>
      <c r="AN364" s="3">
        <v>0</v>
      </c>
      <c r="AO364" s="3">
        <v>0</v>
      </c>
      <c r="AP364" s="3">
        <v>0</v>
      </c>
      <c r="AQ364" s="3">
        <v>0</v>
      </c>
      <c r="AR364" s="3">
        <v>0</v>
      </c>
      <c r="AS364" s="3">
        <v>0</v>
      </c>
      <c r="AT364" s="3">
        <v>0</v>
      </c>
      <c r="AU364" s="3">
        <v>0</v>
      </c>
      <c r="AV364" s="3">
        <v>0</v>
      </c>
      <c r="AW364" s="3">
        <v>0</v>
      </c>
      <c r="AX364" s="3">
        <v>0</v>
      </c>
      <c r="AY364" s="3">
        <v>0</v>
      </c>
      <c r="AZ364" s="3">
        <v>0</v>
      </c>
      <c r="BA364" s="3">
        <v>0</v>
      </c>
      <c r="BB364" s="3">
        <v>0</v>
      </c>
      <c r="BC364" s="3">
        <v>0</v>
      </c>
      <c r="BD364" s="3">
        <v>0</v>
      </c>
      <c r="BE364" s="3">
        <v>0</v>
      </c>
      <c r="BF364" s="3">
        <v>0</v>
      </c>
      <c r="BG364" s="3">
        <v>0</v>
      </c>
      <c r="BH364" s="3">
        <v>0</v>
      </c>
      <c r="BI364" s="3">
        <v>0</v>
      </c>
      <c r="BJ364" s="3">
        <v>0</v>
      </c>
      <c r="BK364" s="3">
        <v>0</v>
      </c>
      <c r="BL364" s="3">
        <v>0</v>
      </c>
      <c r="BM364" s="3">
        <v>0</v>
      </c>
      <c r="BN364" s="3">
        <v>0</v>
      </c>
      <c r="BO364" s="3">
        <v>0</v>
      </c>
      <c r="BP364" s="3">
        <v>0</v>
      </c>
      <c r="BQ364" s="3">
        <v>0</v>
      </c>
      <c r="BR364" s="3">
        <v>0</v>
      </c>
      <c r="BS364" s="3">
        <v>0</v>
      </c>
      <c r="BT364" s="3">
        <v>0</v>
      </c>
      <c r="BU364" s="3">
        <v>0</v>
      </c>
      <c r="BV364" s="3">
        <v>0</v>
      </c>
      <c r="BW364" s="10">
        <v>0</v>
      </c>
    </row>
    <row r="365" spans="6:75" x14ac:dyDescent="0.25">
      <c r="F365" s="52">
        <f t="shared" si="25"/>
        <v>7400</v>
      </c>
      <c r="G365" s="12">
        <f t="shared" si="26"/>
        <v>0.91279069767441856</v>
      </c>
      <c r="J365" s="3">
        <f t="shared" si="27"/>
        <v>0.9126213592233009</v>
      </c>
      <c r="K365" s="81"/>
      <c r="L365" s="12">
        <v>1</v>
      </c>
      <c r="M365" s="3">
        <v>0.91279069767441856</v>
      </c>
      <c r="N365" s="3">
        <v>0.91279069767441856</v>
      </c>
      <c r="O365" s="3">
        <v>0.9115486335586247</v>
      </c>
      <c r="P365" s="3">
        <v>0.9115486335586247</v>
      </c>
      <c r="Q365" s="3">
        <v>0</v>
      </c>
      <c r="R365" s="3">
        <v>0</v>
      </c>
      <c r="S365" s="3">
        <v>0</v>
      </c>
      <c r="T365" s="3">
        <v>0</v>
      </c>
      <c r="U365" s="3">
        <v>0</v>
      </c>
      <c r="V365" s="3">
        <v>0</v>
      </c>
      <c r="W365" s="3">
        <v>0</v>
      </c>
      <c r="X365" s="3">
        <v>0</v>
      </c>
      <c r="Y365" s="3">
        <v>0</v>
      </c>
      <c r="Z365" s="3">
        <v>0</v>
      </c>
      <c r="AA365" s="3">
        <v>0</v>
      </c>
      <c r="AB365" s="3">
        <v>0</v>
      </c>
      <c r="AC365" s="3">
        <v>0</v>
      </c>
      <c r="AD365" s="3">
        <v>0</v>
      </c>
      <c r="AE365" s="3">
        <v>0</v>
      </c>
      <c r="AF365" s="3">
        <v>0</v>
      </c>
      <c r="AG365" s="3">
        <v>0</v>
      </c>
      <c r="AH365" s="3">
        <v>0</v>
      </c>
      <c r="AI365" s="3">
        <v>0</v>
      </c>
      <c r="AJ365" s="3">
        <v>0</v>
      </c>
      <c r="AK365" s="3">
        <v>0</v>
      </c>
      <c r="AL365" s="48">
        <v>0</v>
      </c>
      <c r="AM365" s="3">
        <v>0</v>
      </c>
      <c r="AN365" s="3">
        <v>0</v>
      </c>
      <c r="AO365" s="3">
        <v>0</v>
      </c>
      <c r="AP365" s="3">
        <v>0</v>
      </c>
      <c r="AQ365" s="3">
        <v>0</v>
      </c>
      <c r="AR365" s="3">
        <v>0</v>
      </c>
      <c r="AS365" s="3">
        <v>0</v>
      </c>
      <c r="AT365" s="3">
        <v>0</v>
      </c>
      <c r="AU365" s="3">
        <v>0</v>
      </c>
      <c r="AV365" s="3">
        <v>0</v>
      </c>
      <c r="AW365" s="3">
        <v>0</v>
      </c>
      <c r="AX365" s="3">
        <v>0</v>
      </c>
      <c r="AY365" s="3">
        <v>0</v>
      </c>
      <c r="AZ365" s="3">
        <v>0</v>
      </c>
      <c r="BA365" s="3">
        <v>0</v>
      </c>
      <c r="BB365" s="3">
        <v>0</v>
      </c>
      <c r="BC365" s="3">
        <v>0</v>
      </c>
      <c r="BD365" s="3">
        <v>0</v>
      </c>
      <c r="BE365" s="3">
        <v>0</v>
      </c>
      <c r="BF365" s="3">
        <v>0</v>
      </c>
      <c r="BG365" s="3">
        <v>0</v>
      </c>
      <c r="BH365" s="3">
        <v>0</v>
      </c>
      <c r="BI365" s="3">
        <v>0</v>
      </c>
      <c r="BJ365" s="3">
        <v>0</v>
      </c>
      <c r="BK365" s="3">
        <v>0</v>
      </c>
      <c r="BL365" s="3">
        <v>0</v>
      </c>
      <c r="BM365" s="3">
        <v>0</v>
      </c>
      <c r="BN365" s="3">
        <v>0</v>
      </c>
      <c r="BO365" s="3">
        <v>0</v>
      </c>
      <c r="BP365" s="3">
        <v>0</v>
      </c>
      <c r="BQ365" s="3">
        <v>0</v>
      </c>
      <c r="BR365" s="3">
        <v>0</v>
      </c>
      <c r="BS365" s="3">
        <v>0</v>
      </c>
      <c r="BT365" s="3">
        <v>0</v>
      </c>
      <c r="BU365" s="3">
        <v>0</v>
      </c>
      <c r="BV365" s="3">
        <v>0</v>
      </c>
      <c r="BW365" s="10">
        <v>0</v>
      </c>
    </row>
    <row r="366" spans="6:75" x14ac:dyDescent="0.25">
      <c r="F366" s="52">
        <f t="shared" si="25"/>
        <v>7500</v>
      </c>
      <c r="G366" s="12">
        <f t="shared" si="26"/>
        <v>0.91162790697674412</v>
      </c>
      <c r="J366" s="3">
        <f t="shared" si="27"/>
        <v>0.91138570167696376</v>
      </c>
      <c r="K366" s="81"/>
      <c r="L366" s="12">
        <v>1</v>
      </c>
      <c r="M366" s="3">
        <v>0.91162790697674412</v>
      </c>
      <c r="N366" s="3">
        <v>0.91162790697674412</v>
      </c>
      <c r="O366" s="3">
        <v>0.91031442844548927</v>
      </c>
      <c r="P366" s="3">
        <v>0.91031442844548927</v>
      </c>
      <c r="Q366" s="3">
        <v>0</v>
      </c>
      <c r="R366" s="3">
        <v>0</v>
      </c>
      <c r="S366" s="3">
        <v>0</v>
      </c>
      <c r="T366" s="3">
        <v>0</v>
      </c>
      <c r="U366" s="3">
        <v>0</v>
      </c>
      <c r="V366" s="3">
        <v>0</v>
      </c>
      <c r="W366" s="3">
        <v>0</v>
      </c>
      <c r="X366" s="3">
        <v>0</v>
      </c>
      <c r="Y366" s="3">
        <v>0</v>
      </c>
      <c r="Z366" s="3">
        <v>0</v>
      </c>
      <c r="AA366" s="3">
        <v>0</v>
      </c>
      <c r="AB366" s="3">
        <v>0</v>
      </c>
      <c r="AC366" s="3">
        <v>0</v>
      </c>
      <c r="AD366" s="3">
        <v>0</v>
      </c>
      <c r="AE366" s="3">
        <v>0</v>
      </c>
      <c r="AF366" s="3">
        <v>0</v>
      </c>
      <c r="AG366" s="3">
        <v>0</v>
      </c>
      <c r="AH366" s="3">
        <v>0</v>
      </c>
      <c r="AI366" s="3">
        <v>0</v>
      </c>
      <c r="AJ366" s="3">
        <v>0</v>
      </c>
      <c r="AK366" s="3">
        <v>0</v>
      </c>
      <c r="AL366" s="48">
        <v>0</v>
      </c>
      <c r="AM366" s="3">
        <v>0</v>
      </c>
      <c r="AN366" s="3">
        <v>0</v>
      </c>
      <c r="AO366" s="3">
        <v>0</v>
      </c>
      <c r="AP366" s="3">
        <v>0</v>
      </c>
      <c r="AQ366" s="3">
        <v>0</v>
      </c>
      <c r="AR366" s="3">
        <v>0</v>
      </c>
      <c r="AS366" s="3">
        <v>0</v>
      </c>
      <c r="AT366" s="3">
        <v>0</v>
      </c>
      <c r="AU366" s="3">
        <v>0</v>
      </c>
      <c r="AV366" s="3">
        <v>0</v>
      </c>
      <c r="AW366" s="3">
        <v>0</v>
      </c>
      <c r="AX366" s="3">
        <v>0</v>
      </c>
      <c r="AY366" s="3">
        <v>0</v>
      </c>
      <c r="AZ366" s="3">
        <v>0</v>
      </c>
      <c r="BA366" s="3">
        <v>0</v>
      </c>
      <c r="BB366" s="3">
        <v>0</v>
      </c>
      <c r="BC366" s="3">
        <v>0</v>
      </c>
      <c r="BD366" s="3">
        <v>0</v>
      </c>
      <c r="BE366" s="3">
        <v>0</v>
      </c>
      <c r="BF366" s="3">
        <v>0</v>
      </c>
      <c r="BG366" s="3">
        <v>0</v>
      </c>
      <c r="BH366" s="3">
        <v>0</v>
      </c>
      <c r="BI366" s="3">
        <v>0</v>
      </c>
      <c r="BJ366" s="3">
        <v>0</v>
      </c>
      <c r="BK366" s="3">
        <v>0</v>
      </c>
      <c r="BL366" s="3">
        <v>0</v>
      </c>
      <c r="BM366" s="3">
        <v>0</v>
      </c>
      <c r="BN366" s="3">
        <v>0</v>
      </c>
      <c r="BO366" s="3">
        <v>0</v>
      </c>
      <c r="BP366" s="3">
        <v>0</v>
      </c>
      <c r="BQ366" s="3">
        <v>0</v>
      </c>
      <c r="BR366" s="3">
        <v>0</v>
      </c>
      <c r="BS366" s="3">
        <v>0</v>
      </c>
      <c r="BT366" s="3">
        <v>0</v>
      </c>
      <c r="BU366" s="3">
        <v>0</v>
      </c>
      <c r="BV366" s="3">
        <v>0</v>
      </c>
      <c r="BW366" s="10">
        <v>0</v>
      </c>
    </row>
    <row r="367" spans="6:75" x14ac:dyDescent="0.25">
      <c r="F367" s="52">
        <f t="shared" si="25"/>
        <v>7600</v>
      </c>
      <c r="G367" s="12">
        <f t="shared" si="26"/>
        <v>0.91046511627906968</v>
      </c>
      <c r="J367" s="3">
        <f t="shared" si="27"/>
        <v>0.91015004413062672</v>
      </c>
      <c r="K367" s="81"/>
      <c r="L367" s="12">
        <v>1</v>
      </c>
      <c r="M367" s="3">
        <v>0.91046511627906968</v>
      </c>
      <c r="N367" s="3">
        <v>0.91046511627906968</v>
      </c>
      <c r="O367" s="3">
        <v>0.90908022333235383</v>
      </c>
      <c r="P367" s="3">
        <v>0.90908022333235383</v>
      </c>
      <c r="Q367" s="3">
        <v>0</v>
      </c>
      <c r="R367" s="3">
        <v>0</v>
      </c>
      <c r="S367" s="3">
        <v>0</v>
      </c>
      <c r="T367" s="3">
        <v>0</v>
      </c>
      <c r="U367" s="3">
        <v>0</v>
      </c>
      <c r="V367" s="3">
        <v>0</v>
      </c>
      <c r="W367" s="3">
        <v>0</v>
      </c>
      <c r="X367" s="3">
        <v>0</v>
      </c>
      <c r="Y367" s="3">
        <v>0</v>
      </c>
      <c r="Z367" s="3">
        <v>0</v>
      </c>
      <c r="AA367" s="3">
        <v>0</v>
      </c>
      <c r="AB367" s="3">
        <v>0</v>
      </c>
      <c r="AC367" s="3">
        <v>0</v>
      </c>
      <c r="AD367" s="3">
        <v>0</v>
      </c>
      <c r="AE367" s="3">
        <v>0</v>
      </c>
      <c r="AF367" s="3">
        <v>0</v>
      </c>
      <c r="AG367" s="3">
        <v>0</v>
      </c>
      <c r="AH367" s="3">
        <v>0</v>
      </c>
      <c r="AI367" s="3">
        <v>0</v>
      </c>
      <c r="AJ367" s="3">
        <v>0</v>
      </c>
      <c r="AK367" s="3">
        <v>0</v>
      </c>
      <c r="AL367" s="48">
        <v>0</v>
      </c>
      <c r="AM367" s="3">
        <v>0</v>
      </c>
      <c r="AN367" s="3">
        <v>0</v>
      </c>
      <c r="AO367" s="3">
        <v>0</v>
      </c>
      <c r="AP367" s="3">
        <v>0</v>
      </c>
      <c r="AQ367" s="3">
        <v>0</v>
      </c>
      <c r="AR367" s="3">
        <v>0</v>
      </c>
      <c r="AS367" s="3">
        <v>0</v>
      </c>
      <c r="AT367" s="3">
        <v>0</v>
      </c>
      <c r="AU367" s="3">
        <v>0</v>
      </c>
      <c r="AV367" s="3">
        <v>0</v>
      </c>
      <c r="AW367" s="3">
        <v>0</v>
      </c>
      <c r="AX367" s="3">
        <v>0</v>
      </c>
      <c r="AY367" s="3">
        <v>0</v>
      </c>
      <c r="AZ367" s="3">
        <v>0</v>
      </c>
      <c r="BA367" s="3">
        <v>0</v>
      </c>
      <c r="BB367" s="3">
        <v>0</v>
      </c>
      <c r="BC367" s="3">
        <v>0</v>
      </c>
      <c r="BD367" s="3">
        <v>0</v>
      </c>
      <c r="BE367" s="3">
        <v>0</v>
      </c>
      <c r="BF367" s="3">
        <v>0</v>
      </c>
      <c r="BG367" s="3">
        <v>0</v>
      </c>
      <c r="BH367" s="3">
        <v>0</v>
      </c>
      <c r="BI367" s="3">
        <v>0</v>
      </c>
      <c r="BJ367" s="3">
        <v>0</v>
      </c>
      <c r="BK367" s="3">
        <v>0</v>
      </c>
      <c r="BL367" s="3">
        <v>0</v>
      </c>
      <c r="BM367" s="3">
        <v>0</v>
      </c>
      <c r="BN367" s="3">
        <v>0</v>
      </c>
      <c r="BO367" s="3">
        <v>0</v>
      </c>
      <c r="BP367" s="3">
        <v>0</v>
      </c>
      <c r="BQ367" s="3">
        <v>0</v>
      </c>
      <c r="BR367" s="3">
        <v>0</v>
      </c>
      <c r="BS367" s="3">
        <v>0</v>
      </c>
      <c r="BT367" s="3">
        <v>0</v>
      </c>
      <c r="BU367" s="3">
        <v>0</v>
      </c>
      <c r="BV367" s="3">
        <v>0</v>
      </c>
      <c r="BW367" s="10">
        <v>0</v>
      </c>
    </row>
    <row r="368" spans="6:75" x14ac:dyDescent="0.25">
      <c r="F368" s="52">
        <f t="shared" si="25"/>
        <v>7700</v>
      </c>
      <c r="G368" s="12">
        <f t="shared" si="26"/>
        <v>0.90930232558139534</v>
      </c>
      <c r="J368" s="3">
        <f t="shared" si="27"/>
        <v>0.90891438658428947</v>
      </c>
      <c r="K368" s="81"/>
      <c r="L368" s="12">
        <v>1</v>
      </c>
      <c r="M368" s="3">
        <v>0.90930232558139534</v>
      </c>
      <c r="N368" s="3">
        <v>0.90930232558139534</v>
      </c>
      <c r="O368" s="3">
        <v>0.90784601821921829</v>
      </c>
      <c r="P368" s="3">
        <v>0.90784601821921829</v>
      </c>
      <c r="Q368" s="3">
        <v>0</v>
      </c>
      <c r="R368" s="3">
        <v>0</v>
      </c>
      <c r="S368" s="3">
        <v>0</v>
      </c>
      <c r="T368" s="3">
        <v>0</v>
      </c>
      <c r="U368" s="3">
        <v>0</v>
      </c>
      <c r="V368" s="3">
        <v>0</v>
      </c>
      <c r="W368" s="3">
        <v>0</v>
      </c>
      <c r="X368" s="3">
        <v>0</v>
      </c>
      <c r="Y368" s="3">
        <v>0</v>
      </c>
      <c r="Z368" s="3">
        <v>0</v>
      </c>
      <c r="AA368" s="3">
        <v>0</v>
      </c>
      <c r="AB368" s="3">
        <v>0</v>
      </c>
      <c r="AC368" s="3">
        <v>0</v>
      </c>
      <c r="AD368" s="3">
        <v>0</v>
      </c>
      <c r="AE368" s="3">
        <v>0</v>
      </c>
      <c r="AF368" s="3">
        <v>0</v>
      </c>
      <c r="AG368" s="3">
        <v>0</v>
      </c>
      <c r="AH368" s="3">
        <v>0</v>
      </c>
      <c r="AI368" s="3">
        <v>0</v>
      </c>
      <c r="AJ368" s="3">
        <v>0</v>
      </c>
      <c r="AK368" s="3">
        <v>0</v>
      </c>
      <c r="AL368" s="48">
        <v>0</v>
      </c>
      <c r="AM368" s="3">
        <v>0</v>
      </c>
      <c r="AN368" s="3">
        <v>0</v>
      </c>
      <c r="AO368" s="3">
        <v>0</v>
      </c>
      <c r="AP368" s="3">
        <v>0</v>
      </c>
      <c r="AQ368" s="3">
        <v>0</v>
      </c>
      <c r="AR368" s="3">
        <v>0</v>
      </c>
      <c r="AS368" s="3">
        <v>0</v>
      </c>
      <c r="AT368" s="3">
        <v>0</v>
      </c>
      <c r="AU368" s="3">
        <v>0</v>
      </c>
      <c r="AV368" s="3">
        <v>0</v>
      </c>
      <c r="AW368" s="3">
        <v>0</v>
      </c>
      <c r="AX368" s="3">
        <v>0</v>
      </c>
      <c r="AY368" s="3">
        <v>0</v>
      </c>
      <c r="AZ368" s="3">
        <v>0</v>
      </c>
      <c r="BA368" s="3">
        <v>0</v>
      </c>
      <c r="BB368" s="3">
        <v>0</v>
      </c>
      <c r="BC368" s="3">
        <v>0</v>
      </c>
      <c r="BD368" s="3">
        <v>0</v>
      </c>
      <c r="BE368" s="3">
        <v>0</v>
      </c>
      <c r="BF368" s="3">
        <v>0</v>
      </c>
      <c r="BG368" s="3">
        <v>0</v>
      </c>
      <c r="BH368" s="3">
        <v>0</v>
      </c>
      <c r="BI368" s="3">
        <v>0</v>
      </c>
      <c r="BJ368" s="3">
        <v>0</v>
      </c>
      <c r="BK368" s="3">
        <v>0</v>
      </c>
      <c r="BL368" s="3">
        <v>0</v>
      </c>
      <c r="BM368" s="3">
        <v>0</v>
      </c>
      <c r="BN368" s="3">
        <v>0</v>
      </c>
      <c r="BO368" s="3">
        <v>0</v>
      </c>
      <c r="BP368" s="3">
        <v>0</v>
      </c>
      <c r="BQ368" s="3">
        <v>0</v>
      </c>
      <c r="BR368" s="3">
        <v>0</v>
      </c>
      <c r="BS368" s="3">
        <v>0</v>
      </c>
      <c r="BT368" s="3">
        <v>0</v>
      </c>
      <c r="BU368" s="3">
        <v>0</v>
      </c>
      <c r="BV368" s="3">
        <v>0</v>
      </c>
      <c r="BW368" s="10">
        <v>0</v>
      </c>
    </row>
    <row r="369" spans="6:75" x14ac:dyDescent="0.25">
      <c r="F369" s="52">
        <f t="shared" si="25"/>
        <v>7800</v>
      </c>
      <c r="G369" s="12">
        <f t="shared" si="26"/>
        <v>0.9081395348837209</v>
      </c>
      <c r="J369" s="3">
        <f t="shared" si="27"/>
        <v>0.90767872903795233</v>
      </c>
      <c r="K369" s="81"/>
      <c r="L369" s="12">
        <v>1</v>
      </c>
      <c r="M369" s="3">
        <v>0.9081395348837209</v>
      </c>
      <c r="N369" s="3">
        <v>0.9081395348837209</v>
      </c>
      <c r="O369" s="3">
        <v>0.90661181310608285</v>
      </c>
      <c r="P369" s="3">
        <v>0.90661181310608285</v>
      </c>
      <c r="Q369" s="3">
        <v>0</v>
      </c>
      <c r="R369" s="3">
        <v>0</v>
      </c>
      <c r="S369" s="3">
        <v>0</v>
      </c>
      <c r="T369" s="3">
        <v>0</v>
      </c>
      <c r="U369" s="3">
        <v>0</v>
      </c>
      <c r="V369" s="3">
        <v>0</v>
      </c>
      <c r="W369" s="3">
        <v>0</v>
      </c>
      <c r="X369" s="3">
        <v>0</v>
      </c>
      <c r="Y369" s="3">
        <v>0</v>
      </c>
      <c r="Z369" s="3">
        <v>0</v>
      </c>
      <c r="AA369" s="3">
        <v>0</v>
      </c>
      <c r="AB369" s="3">
        <v>0</v>
      </c>
      <c r="AC369" s="3">
        <v>0</v>
      </c>
      <c r="AD369" s="3">
        <v>0</v>
      </c>
      <c r="AE369" s="3">
        <v>0</v>
      </c>
      <c r="AF369" s="3">
        <v>0</v>
      </c>
      <c r="AG369" s="3">
        <v>0</v>
      </c>
      <c r="AH369" s="3">
        <v>0</v>
      </c>
      <c r="AI369" s="3">
        <v>0</v>
      </c>
      <c r="AJ369" s="3">
        <v>0</v>
      </c>
      <c r="AK369" s="3">
        <v>0</v>
      </c>
      <c r="AL369" s="48">
        <v>0</v>
      </c>
      <c r="AM369" s="3">
        <v>0</v>
      </c>
      <c r="AN369" s="3">
        <v>0</v>
      </c>
      <c r="AO369" s="3">
        <v>0</v>
      </c>
      <c r="AP369" s="3">
        <v>0</v>
      </c>
      <c r="AQ369" s="3">
        <v>0</v>
      </c>
      <c r="AR369" s="3">
        <v>0</v>
      </c>
      <c r="AS369" s="3">
        <v>0</v>
      </c>
      <c r="AT369" s="3">
        <v>0</v>
      </c>
      <c r="AU369" s="3">
        <v>0</v>
      </c>
      <c r="AV369" s="3">
        <v>0</v>
      </c>
      <c r="AW369" s="3">
        <v>0</v>
      </c>
      <c r="AX369" s="3">
        <v>0</v>
      </c>
      <c r="AY369" s="3">
        <v>0</v>
      </c>
      <c r="AZ369" s="3">
        <v>0</v>
      </c>
      <c r="BA369" s="3">
        <v>0</v>
      </c>
      <c r="BB369" s="3">
        <v>0</v>
      </c>
      <c r="BC369" s="3">
        <v>0</v>
      </c>
      <c r="BD369" s="3">
        <v>0</v>
      </c>
      <c r="BE369" s="3">
        <v>0</v>
      </c>
      <c r="BF369" s="3">
        <v>0</v>
      </c>
      <c r="BG369" s="3">
        <v>0</v>
      </c>
      <c r="BH369" s="3">
        <v>0</v>
      </c>
      <c r="BI369" s="3">
        <v>0</v>
      </c>
      <c r="BJ369" s="3">
        <v>0</v>
      </c>
      <c r="BK369" s="3">
        <v>0</v>
      </c>
      <c r="BL369" s="3">
        <v>0</v>
      </c>
      <c r="BM369" s="3">
        <v>0</v>
      </c>
      <c r="BN369" s="3">
        <v>0</v>
      </c>
      <c r="BO369" s="3">
        <v>0</v>
      </c>
      <c r="BP369" s="3">
        <v>0</v>
      </c>
      <c r="BQ369" s="3">
        <v>0</v>
      </c>
      <c r="BR369" s="3">
        <v>0</v>
      </c>
      <c r="BS369" s="3">
        <v>0</v>
      </c>
      <c r="BT369" s="3">
        <v>0</v>
      </c>
      <c r="BU369" s="3">
        <v>0</v>
      </c>
      <c r="BV369" s="3">
        <v>0</v>
      </c>
      <c r="BW369" s="10">
        <v>0</v>
      </c>
    </row>
    <row r="370" spans="6:75" x14ac:dyDescent="0.25">
      <c r="F370" s="52">
        <f t="shared" si="25"/>
        <v>7900</v>
      </c>
      <c r="G370" s="12">
        <f t="shared" si="26"/>
        <v>0.90697674418604646</v>
      </c>
      <c r="J370" s="3">
        <f t="shared" si="27"/>
        <v>0.90644307149161518</v>
      </c>
      <c r="K370" s="81"/>
      <c r="L370" s="12">
        <v>1</v>
      </c>
      <c r="M370" s="3">
        <v>0.90697674418604646</v>
      </c>
      <c r="N370" s="3">
        <v>0.90697674418604646</v>
      </c>
      <c r="O370" s="3">
        <v>0.90537760799294742</v>
      </c>
      <c r="P370" s="3">
        <v>0.90537760799294742</v>
      </c>
      <c r="Q370" s="3">
        <v>0</v>
      </c>
      <c r="R370" s="3">
        <v>0</v>
      </c>
      <c r="S370" s="3">
        <v>0</v>
      </c>
      <c r="T370" s="3">
        <v>0</v>
      </c>
      <c r="U370" s="3">
        <v>0</v>
      </c>
      <c r="V370" s="3">
        <v>0</v>
      </c>
      <c r="W370" s="3">
        <v>0</v>
      </c>
      <c r="X370" s="3">
        <v>0</v>
      </c>
      <c r="Y370" s="3">
        <v>0</v>
      </c>
      <c r="Z370" s="3">
        <v>0</v>
      </c>
      <c r="AA370" s="3">
        <v>0</v>
      </c>
      <c r="AB370" s="3">
        <v>0</v>
      </c>
      <c r="AC370" s="3">
        <v>0</v>
      </c>
      <c r="AD370" s="3">
        <v>0</v>
      </c>
      <c r="AE370" s="3">
        <v>0</v>
      </c>
      <c r="AF370" s="3">
        <v>0</v>
      </c>
      <c r="AG370" s="3">
        <v>0</v>
      </c>
      <c r="AH370" s="3">
        <v>0</v>
      </c>
      <c r="AI370" s="3">
        <v>0</v>
      </c>
      <c r="AJ370" s="3">
        <v>0</v>
      </c>
      <c r="AK370" s="3">
        <v>0</v>
      </c>
      <c r="AL370" s="48">
        <v>0</v>
      </c>
      <c r="AM370" s="3">
        <v>0</v>
      </c>
      <c r="AN370" s="3">
        <v>0</v>
      </c>
      <c r="AO370" s="3">
        <v>0</v>
      </c>
      <c r="AP370" s="3">
        <v>0</v>
      </c>
      <c r="AQ370" s="3">
        <v>0</v>
      </c>
      <c r="AR370" s="3">
        <v>0</v>
      </c>
      <c r="AS370" s="3">
        <v>0</v>
      </c>
      <c r="AT370" s="3">
        <v>0</v>
      </c>
      <c r="AU370" s="3">
        <v>0</v>
      </c>
      <c r="AV370" s="3">
        <v>0</v>
      </c>
      <c r="AW370" s="3">
        <v>0</v>
      </c>
      <c r="AX370" s="3">
        <v>0</v>
      </c>
      <c r="AY370" s="3">
        <v>0</v>
      </c>
      <c r="AZ370" s="3">
        <v>0</v>
      </c>
      <c r="BA370" s="3">
        <v>0</v>
      </c>
      <c r="BB370" s="3">
        <v>0</v>
      </c>
      <c r="BC370" s="3">
        <v>0</v>
      </c>
      <c r="BD370" s="3">
        <v>0</v>
      </c>
      <c r="BE370" s="3">
        <v>0</v>
      </c>
      <c r="BF370" s="3">
        <v>0</v>
      </c>
      <c r="BG370" s="3">
        <v>0</v>
      </c>
      <c r="BH370" s="3">
        <v>0</v>
      </c>
      <c r="BI370" s="3">
        <v>0</v>
      </c>
      <c r="BJ370" s="3">
        <v>0</v>
      </c>
      <c r="BK370" s="3">
        <v>0</v>
      </c>
      <c r="BL370" s="3">
        <v>0</v>
      </c>
      <c r="BM370" s="3">
        <v>0</v>
      </c>
      <c r="BN370" s="3">
        <v>0</v>
      </c>
      <c r="BO370" s="3">
        <v>0</v>
      </c>
      <c r="BP370" s="3">
        <v>0</v>
      </c>
      <c r="BQ370" s="3">
        <v>0</v>
      </c>
      <c r="BR370" s="3">
        <v>0</v>
      </c>
      <c r="BS370" s="3">
        <v>0</v>
      </c>
      <c r="BT370" s="3">
        <v>0</v>
      </c>
      <c r="BU370" s="3">
        <v>0</v>
      </c>
      <c r="BV370" s="3">
        <v>0</v>
      </c>
      <c r="BW370" s="10">
        <v>0</v>
      </c>
    </row>
    <row r="371" spans="6:75" x14ac:dyDescent="0.25">
      <c r="F371" s="52">
        <f t="shared" si="25"/>
        <v>8000</v>
      </c>
      <c r="G371" s="12">
        <f t="shared" si="26"/>
        <v>0.90581395348837201</v>
      </c>
      <c r="J371" s="3">
        <f t="shared" si="27"/>
        <v>0.90520741394527804</v>
      </c>
      <c r="K371" s="81"/>
      <c r="L371" s="12">
        <v>1</v>
      </c>
      <c r="M371" s="3">
        <v>0.90581395348837201</v>
      </c>
      <c r="N371" s="3">
        <v>0.90581395348837201</v>
      </c>
      <c r="O371" s="3">
        <v>0.90414340287981199</v>
      </c>
      <c r="P371" s="3">
        <v>0.90414340287981199</v>
      </c>
      <c r="Q371" s="3">
        <v>0</v>
      </c>
      <c r="R371" s="3">
        <v>0</v>
      </c>
      <c r="S371" s="3">
        <v>0</v>
      </c>
      <c r="T371" s="3">
        <v>0</v>
      </c>
      <c r="U371" s="3">
        <v>0</v>
      </c>
      <c r="V371" s="3">
        <v>0</v>
      </c>
      <c r="W371" s="3">
        <v>0</v>
      </c>
      <c r="X371" s="3">
        <v>0</v>
      </c>
      <c r="Y371" s="3">
        <v>0</v>
      </c>
      <c r="Z371" s="3">
        <v>0</v>
      </c>
      <c r="AA371" s="3">
        <v>0</v>
      </c>
      <c r="AB371" s="3">
        <v>0</v>
      </c>
      <c r="AC371" s="3">
        <v>0</v>
      </c>
      <c r="AD371" s="3">
        <v>0</v>
      </c>
      <c r="AE371" s="3">
        <v>0</v>
      </c>
      <c r="AF371" s="3">
        <v>0</v>
      </c>
      <c r="AG371" s="3">
        <v>0</v>
      </c>
      <c r="AH371" s="3">
        <v>0</v>
      </c>
      <c r="AI371" s="3">
        <v>0</v>
      </c>
      <c r="AJ371" s="3">
        <v>0</v>
      </c>
      <c r="AK371" s="3">
        <v>0</v>
      </c>
      <c r="AL371" s="48">
        <v>0</v>
      </c>
      <c r="AM371" s="3">
        <v>0</v>
      </c>
      <c r="AN371" s="3">
        <v>0</v>
      </c>
      <c r="AO371" s="3">
        <v>0</v>
      </c>
      <c r="AP371" s="3">
        <v>0</v>
      </c>
      <c r="AQ371" s="3">
        <v>0</v>
      </c>
      <c r="AR371" s="3">
        <v>0</v>
      </c>
      <c r="AS371" s="3">
        <v>0</v>
      </c>
      <c r="AT371" s="3">
        <v>0</v>
      </c>
      <c r="AU371" s="3">
        <v>0</v>
      </c>
      <c r="AV371" s="3">
        <v>0</v>
      </c>
      <c r="AW371" s="3">
        <v>0</v>
      </c>
      <c r="AX371" s="3">
        <v>0</v>
      </c>
      <c r="AY371" s="3">
        <v>0</v>
      </c>
      <c r="AZ371" s="3">
        <v>0</v>
      </c>
      <c r="BA371" s="3">
        <v>0</v>
      </c>
      <c r="BB371" s="3">
        <v>0</v>
      </c>
      <c r="BC371" s="3">
        <v>0</v>
      </c>
      <c r="BD371" s="3">
        <v>0</v>
      </c>
      <c r="BE371" s="3">
        <v>0</v>
      </c>
      <c r="BF371" s="3">
        <v>0</v>
      </c>
      <c r="BG371" s="3">
        <v>0</v>
      </c>
      <c r="BH371" s="3">
        <v>0</v>
      </c>
      <c r="BI371" s="3">
        <v>0</v>
      </c>
      <c r="BJ371" s="3">
        <v>0</v>
      </c>
      <c r="BK371" s="3">
        <v>0</v>
      </c>
      <c r="BL371" s="3">
        <v>0</v>
      </c>
      <c r="BM371" s="3">
        <v>0</v>
      </c>
      <c r="BN371" s="3">
        <v>0</v>
      </c>
      <c r="BO371" s="3">
        <v>0</v>
      </c>
      <c r="BP371" s="3">
        <v>0</v>
      </c>
      <c r="BQ371" s="3">
        <v>0</v>
      </c>
      <c r="BR371" s="3">
        <v>0</v>
      </c>
      <c r="BS371" s="3">
        <v>0</v>
      </c>
      <c r="BT371" s="3">
        <v>0</v>
      </c>
      <c r="BU371" s="3">
        <v>0</v>
      </c>
      <c r="BV371" s="3">
        <v>0</v>
      </c>
      <c r="BW371" s="10">
        <v>0</v>
      </c>
    </row>
    <row r="372" spans="6:75" x14ac:dyDescent="0.25">
      <c r="F372" s="52">
        <f t="shared" si="25"/>
        <v>8100</v>
      </c>
      <c r="G372" s="12">
        <f t="shared" si="26"/>
        <v>0.90465116279069768</v>
      </c>
      <c r="J372" s="3">
        <f t="shared" si="27"/>
        <v>0.9039717563989409</v>
      </c>
      <c r="K372" s="81"/>
      <c r="L372" s="12">
        <v>1</v>
      </c>
      <c r="M372" s="3">
        <v>0.90465116279069768</v>
      </c>
      <c r="N372" s="3">
        <v>0.90465116279069768</v>
      </c>
      <c r="O372" s="3">
        <v>0.90290919776667644</v>
      </c>
      <c r="P372" s="3">
        <v>0.90290919776667644</v>
      </c>
      <c r="Q372" s="3">
        <v>0</v>
      </c>
      <c r="R372" s="3">
        <v>0</v>
      </c>
      <c r="S372" s="3">
        <v>0</v>
      </c>
      <c r="T372" s="3">
        <v>0</v>
      </c>
      <c r="U372" s="3">
        <v>0</v>
      </c>
      <c r="V372" s="3">
        <v>0</v>
      </c>
      <c r="W372" s="3">
        <v>0</v>
      </c>
      <c r="X372" s="3">
        <v>0</v>
      </c>
      <c r="Y372" s="3">
        <v>0</v>
      </c>
      <c r="Z372" s="3">
        <v>0</v>
      </c>
      <c r="AA372" s="3">
        <v>0</v>
      </c>
      <c r="AB372" s="3">
        <v>0</v>
      </c>
      <c r="AC372" s="3">
        <v>0</v>
      </c>
      <c r="AD372" s="3">
        <v>0</v>
      </c>
      <c r="AE372" s="3">
        <v>0</v>
      </c>
      <c r="AF372" s="3">
        <v>0</v>
      </c>
      <c r="AG372" s="3">
        <v>0</v>
      </c>
      <c r="AH372" s="3">
        <v>0</v>
      </c>
      <c r="AI372" s="3">
        <v>0</v>
      </c>
      <c r="AJ372" s="3">
        <v>0</v>
      </c>
      <c r="AK372" s="3">
        <v>0</v>
      </c>
      <c r="AL372" s="48">
        <v>0</v>
      </c>
      <c r="AM372" s="3">
        <v>0</v>
      </c>
      <c r="AN372" s="3">
        <v>0</v>
      </c>
      <c r="AO372" s="3">
        <v>0</v>
      </c>
      <c r="AP372" s="3">
        <v>0</v>
      </c>
      <c r="AQ372" s="3">
        <v>0</v>
      </c>
      <c r="AR372" s="3">
        <v>0</v>
      </c>
      <c r="AS372" s="3">
        <v>0</v>
      </c>
      <c r="AT372" s="3">
        <v>0</v>
      </c>
      <c r="AU372" s="3">
        <v>0</v>
      </c>
      <c r="AV372" s="3">
        <v>0</v>
      </c>
      <c r="AW372" s="3">
        <v>0</v>
      </c>
      <c r="AX372" s="3">
        <v>0</v>
      </c>
      <c r="AY372" s="3">
        <v>0</v>
      </c>
      <c r="AZ372" s="3">
        <v>0</v>
      </c>
      <c r="BA372" s="3">
        <v>0</v>
      </c>
      <c r="BB372" s="3">
        <v>0</v>
      </c>
      <c r="BC372" s="3">
        <v>0</v>
      </c>
      <c r="BD372" s="3">
        <v>0</v>
      </c>
      <c r="BE372" s="3">
        <v>0</v>
      </c>
      <c r="BF372" s="3">
        <v>0</v>
      </c>
      <c r="BG372" s="3">
        <v>0</v>
      </c>
      <c r="BH372" s="3">
        <v>0</v>
      </c>
      <c r="BI372" s="3">
        <v>0</v>
      </c>
      <c r="BJ372" s="3">
        <v>0</v>
      </c>
      <c r="BK372" s="3">
        <v>0</v>
      </c>
      <c r="BL372" s="3">
        <v>0</v>
      </c>
      <c r="BM372" s="3">
        <v>0</v>
      </c>
      <c r="BN372" s="3">
        <v>0</v>
      </c>
      <c r="BO372" s="3">
        <v>0</v>
      </c>
      <c r="BP372" s="3">
        <v>0</v>
      </c>
      <c r="BQ372" s="3">
        <v>0</v>
      </c>
      <c r="BR372" s="3">
        <v>0</v>
      </c>
      <c r="BS372" s="3">
        <v>0</v>
      </c>
      <c r="BT372" s="3">
        <v>0</v>
      </c>
      <c r="BU372" s="3">
        <v>0</v>
      </c>
      <c r="BV372" s="3">
        <v>0</v>
      </c>
      <c r="BW372" s="10">
        <v>0</v>
      </c>
    </row>
    <row r="373" spans="6:75" x14ac:dyDescent="0.25">
      <c r="F373" s="52">
        <f t="shared" si="25"/>
        <v>8200</v>
      </c>
      <c r="G373" s="12">
        <f t="shared" si="26"/>
        <v>0.90348837209302324</v>
      </c>
      <c r="J373" s="3">
        <f t="shared" si="27"/>
        <v>0.90273609885260375</v>
      </c>
      <c r="K373" s="81"/>
      <c r="L373" s="12">
        <v>1</v>
      </c>
      <c r="M373" s="3">
        <v>0.90348837209302324</v>
      </c>
      <c r="N373" s="3">
        <v>0.90348837209302324</v>
      </c>
      <c r="O373" s="3">
        <v>0.90167499265354101</v>
      </c>
      <c r="P373" s="3">
        <v>0.90167499265354101</v>
      </c>
      <c r="Q373" s="3">
        <v>0</v>
      </c>
      <c r="R373" s="3">
        <v>0</v>
      </c>
      <c r="S373" s="3">
        <v>0</v>
      </c>
      <c r="T373" s="3">
        <v>0</v>
      </c>
      <c r="U373" s="3">
        <v>0</v>
      </c>
      <c r="V373" s="3">
        <v>0</v>
      </c>
      <c r="W373" s="3">
        <v>0</v>
      </c>
      <c r="X373" s="3">
        <v>0</v>
      </c>
      <c r="Y373" s="3">
        <v>0</v>
      </c>
      <c r="Z373" s="3">
        <v>0</v>
      </c>
      <c r="AA373" s="3">
        <v>0</v>
      </c>
      <c r="AB373" s="3">
        <v>0</v>
      </c>
      <c r="AC373" s="3">
        <v>0</v>
      </c>
      <c r="AD373" s="3">
        <v>0</v>
      </c>
      <c r="AE373" s="3">
        <v>0</v>
      </c>
      <c r="AF373" s="3">
        <v>0</v>
      </c>
      <c r="AG373" s="3">
        <v>0</v>
      </c>
      <c r="AH373" s="3">
        <v>0</v>
      </c>
      <c r="AI373" s="3">
        <v>0</v>
      </c>
      <c r="AJ373" s="3">
        <v>0</v>
      </c>
      <c r="AK373" s="3">
        <v>0</v>
      </c>
      <c r="AL373" s="48">
        <v>0</v>
      </c>
      <c r="AM373" s="3">
        <v>0</v>
      </c>
      <c r="AN373" s="3">
        <v>0</v>
      </c>
      <c r="AO373" s="3">
        <v>0</v>
      </c>
      <c r="AP373" s="3">
        <v>0</v>
      </c>
      <c r="AQ373" s="3">
        <v>0</v>
      </c>
      <c r="AR373" s="3">
        <v>0</v>
      </c>
      <c r="AS373" s="3">
        <v>0</v>
      </c>
      <c r="AT373" s="3">
        <v>0</v>
      </c>
      <c r="AU373" s="3">
        <v>0</v>
      </c>
      <c r="AV373" s="3">
        <v>0</v>
      </c>
      <c r="AW373" s="3">
        <v>0</v>
      </c>
      <c r="AX373" s="3">
        <v>0</v>
      </c>
      <c r="AY373" s="3">
        <v>0</v>
      </c>
      <c r="AZ373" s="3">
        <v>0</v>
      </c>
      <c r="BA373" s="3">
        <v>0</v>
      </c>
      <c r="BB373" s="3">
        <v>0</v>
      </c>
      <c r="BC373" s="3">
        <v>0</v>
      </c>
      <c r="BD373" s="3">
        <v>0</v>
      </c>
      <c r="BE373" s="3">
        <v>0</v>
      </c>
      <c r="BF373" s="3">
        <v>0</v>
      </c>
      <c r="BG373" s="3">
        <v>0</v>
      </c>
      <c r="BH373" s="3">
        <v>0</v>
      </c>
      <c r="BI373" s="3">
        <v>0</v>
      </c>
      <c r="BJ373" s="3">
        <v>0</v>
      </c>
      <c r="BK373" s="3">
        <v>0</v>
      </c>
      <c r="BL373" s="3">
        <v>0</v>
      </c>
      <c r="BM373" s="3">
        <v>0</v>
      </c>
      <c r="BN373" s="3">
        <v>0</v>
      </c>
      <c r="BO373" s="3">
        <v>0</v>
      </c>
      <c r="BP373" s="3">
        <v>0</v>
      </c>
      <c r="BQ373" s="3">
        <v>0</v>
      </c>
      <c r="BR373" s="3">
        <v>0</v>
      </c>
      <c r="BS373" s="3">
        <v>0</v>
      </c>
      <c r="BT373" s="3">
        <v>0</v>
      </c>
      <c r="BU373" s="3">
        <v>0</v>
      </c>
      <c r="BV373" s="3">
        <v>0</v>
      </c>
      <c r="BW373" s="10">
        <v>0</v>
      </c>
    </row>
    <row r="374" spans="6:75" x14ac:dyDescent="0.25">
      <c r="F374" s="52">
        <f t="shared" si="25"/>
        <v>8300</v>
      </c>
      <c r="G374" s="12">
        <f t="shared" si="26"/>
        <v>0.90232558139534891</v>
      </c>
      <c r="J374" s="3">
        <f t="shared" si="27"/>
        <v>0.9015004413062665</v>
      </c>
      <c r="K374" s="81"/>
      <c r="L374" s="12">
        <v>1</v>
      </c>
      <c r="M374" s="3">
        <v>0.90232558139534891</v>
      </c>
      <c r="N374" s="3">
        <v>0.90232558139534891</v>
      </c>
      <c r="O374" s="3">
        <v>0.90044078754040546</v>
      </c>
      <c r="P374" s="3">
        <v>0.90044078754040546</v>
      </c>
      <c r="Q374" s="3">
        <v>0</v>
      </c>
      <c r="R374" s="3">
        <v>0</v>
      </c>
      <c r="S374" s="3">
        <v>0</v>
      </c>
      <c r="T374" s="3">
        <v>0</v>
      </c>
      <c r="U374" s="3">
        <v>0</v>
      </c>
      <c r="V374" s="3">
        <v>0</v>
      </c>
      <c r="W374" s="3">
        <v>0</v>
      </c>
      <c r="X374" s="3">
        <v>0</v>
      </c>
      <c r="Y374" s="3">
        <v>0</v>
      </c>
      <c r="Z374" s="3">
        <v>0</v>
      </c>
      <c r="AA374" s="3">
        <v>0</v>
      </c>
      <c r="AB374" s="3">
        <v>0</v>
      </c>
      <c r="AC374" s="3">
        <v>0</v>
      </c>
      <c r="AD374" s="3">
        <v>0</v>
      </c>
      <c r="AE374" s="3">
        <v>0</v>
      </c>
      <c r="AF374" s="3">
        <v>0</v>
      </c>
      <c r="AG374" s="3">
        <v>0</v>
      </c>
      <c r="AH374" s="3">
        <v>0</v>
      </c>
      <c r="AI374" s="3">
        <v>0</v>
      </c>
      <c r="AJ374" s="3">
        <v>0</v>
      </c>
      <c r="AK374" s="3">
        <v>0</v>
      </c>
      <c r="AL374" s="48">
        <v>0</v>
      </c>
      <c r="AM374" s="3">
        <v>0</v>
      </c>
      <c r="AN374" s="3">
        <v>0</v>
      </c>
      <c r="AO374" s="3">
        <v>0</v>
      </c>
      <c r="AP374" s="3">
        <v>0</v>
      </c>
      <c r="AQ374" s="3">
        <v>0</v>
      </c>
      <c r="AR374" s="3">
        <v>0</v>
      </c>
      <c r="AS374" s="3">
        <v>0</v>
      </c>
      <c r="AT374" s="3">
        <v>0</v>
      </c>
      <c r="AU374" s="3">
        <v>0</v>
      </c>
      <c r="AV374" s="3">
        <v>0</v>
      </c>
      <c r="AW374" s="3">
        <v>0</v>
      </c>
      <c r="AX374" s="3">
        <v>0</v>
      </c>
      <c r="AY374" s="3">
        <v>0</v>
      </c>
      <c r="AZ374" s="3">
        <v>0</v>
      </c>
      <c r="BA374" s="3">
        <v>0</v>
      </c>
      <c r="BB374" s="3">
        <v>0</v>
      </c>
      <c r="BC374" s="3">
        <v>0</v>
      </c>
      <c r="BD374" s="3">
        <v>0</v>
      </c>
      <c r="BE374" s="3">
        <v>0</v>
      </c>
      <c r="BF374" s="3">
        <v>0</v>
      </c>
      <c r="BG374" s="3">
        <v>0</v>
      </c>
      <c r="BH374" s="3">
        <v>0</v>
      </c>
      <c r="BI374" s="3">
        <v>0</v>
      </c>
      <c r="BJ374" s="3">
        <v>0</v>
      </c>
      <c r="BK374" s="3">
        <v>0</v>
      </c>
      <c r="BL374" s="3">
        <v>0</v>
      </c>
      <c r="BM374" s="3">
        <v>0</v>
      </c>
      <c r="BN374" s="3">
        <v>0</v>
      </c>
      <c r="BO374" s="3">
        <v>0</v>
      </c>
      <c r="BP374" s="3">
        <v>0</v>
      </c>
      <c r="BQ374" s="3">
        <v>0</v>
      </c>
      <c r="BR374" s="3">
        <v>0</v>
      </c>
      <c r="BS374" s="3">
        <v>0</v>
      </c>
      <c r="BT374" s="3">
        <v>0</v>
      </c>
      <c r="BU374" s="3">
        <v>0</v>
      </c>
      <c r="BV374" s="3">
        <v>0</v>
      </c>
      <c r="BW374" s="10">
        <v>0</v>
      </c>
    </row>
    <row r="375" spans="6:75" x14ac:dyDescent="0.25">
      <c r="F375" s="52">
        <f t="shared" si="25"/>
        <v>8400</v>
      </c>
      <c r="G375" s="12">
        <f t="shared" si="26"/>
        <v>0.90116279069767447</v>
      </c>
      <c r="J375" s="3">
        <f t="shared" si="27"/>
        <v>0.90026478375992935</v>
      </c>
      <c r="K375" s="81"/>
      <c r="L375" s="12">
        <v>1</v>
      </c>
      <c r="M375" s="3">
        <v>0.90116279069767447</v>
      </c>
      <c r="N375" s="3">
        <v>0.90116279069767447</v>
      </c>
      <c r="O375" s="3">
        <v>0.89920658242727003</v>
      </c>
      <c r="P375" s="3">
        <v>0.89920658242727003</v>
      </c>
      <c r="Q375" s="3">
        <v>0</v>
      </c>
      <c r="R375" s="3">
        <v>0</v>
      </c>
      <c r="S375" s="3">
        <v>0</v>
      </c>
      <c r="T375" s="3">
        <v>0</v>
      </c>
      <c r="U375" s="3">
        <v>0</v>
      </c>
      <c r="V375" s="3">
        <v>0</v>
      </c>
      <c r="W375" s="3">
        <v>0</v>
      </c>
      <c r="X375" s="3">
        <v>0</v>
      </c>
      <c r="Y375" s="3">
        <v>0</v>
      </c>
      <c r="Z375" s="3">
        <v>0</v>
      </c>
      <c r="AA375" s="3">
        <v>0</v>
      </c>
      <c r="AB375" s="3">
        <v>0</v>
      </c>
      <c r="AC375" s="3">
        <v>0</v>
      </c>
      <c r="AD375" s="3">
        <v>0</v>
      </c>
      <c r="AE375" s="3">
        <v>0</v>
      </c>
      <c r="AF375" s="3">
        <v>0</v>
      </c>
      <c r="AG375" s="3">
        <v>0</v>
      </c>
      <c r="AH375" s="3">
        <v>0</v>
      </c>
      <c r="AI375" s="3">
        <v>0</v>
      </c>
      <c r="AJ375" s="3">
        <v>0</v>
      </c>
      <c r="AK375" s="3">
        <v>0</v>
      </c>
      <c r="AL375" s="48">
        <v>0</v>
      </c>
      <c r="AM375" s="3">
        <v>0</v>
      </c>
      <c r="AN375" s="3">
        <v>0</v>
      </c>
      <c r="AO375" s="3">
        <v>0</v>
      </c>
      <c r="AP375" s="3">
        <v>0</v>
      </c>
      <c r="AQ375" s="3">
        <v>0</v>
      </c>
      <c r="AR375" s="3">
        <v>0</v>
      </c>
      <c r="AS375" s="3">
        <v>0</v>
      </c>
      <c r="AT375" s="3">
        <v>0</v>
      </c>
      <c r="AU375" s="3">
        <v>0</v>
      </c>
      <c r="AV375" s="3">
        <v>0</v>
      </c>
      <c r="AW375" s="3">
        <v>0</v>
      </c>
      <c r="AX375" s="3">
        <v>0</v>
      </c>
      <c r="AY375" s="3">
        <v>0</v>
      </c>
      <c r="AZ375" s="3">
        <v>0</v>
      </c>
      <c r="BA375" s="3">
        <v>0</v>
      </c>
      <c r="BB375" s="3">
        <v>0</v>
      </c>
      <c r="BC375" s="3">
        <v>0</v>
      </c>
      <c r="BD375" s="3">
        <v>0</v>
      </c>
      <c r="BE375" s="3">
        <v>0</v>
      </c>
      <c r="BF375" s="3">
        <v>0</v>
      </c>
      <c r="BG375" s="3">
        <v>0</v>
      </c>
      <c r="BH375" s="3">
        <v>0</v>
      </c>
      <c r="BI375" s="3">
        <v>0</v>
      </c>
      <c r="BJ375" s="3">
        <v>0</v>
      </c>
      <c r="BK375" s="3">
        <v>0</v>
      </c>
      <c r="BL375" s="3">
        <v>0</v>
      </c>
      <c r="BM375" s="3">
        <v>0</v>
      </c>
      <c r="BN375" s="3">
        <v>0</v>
      </c>
      <c r="BO375" s="3">
        <v>0</v>
      </c>
      <c r="BP375" s="3">
        <v>0</v>
      </c>
      <c r="BQ375" s="3">
        <v>0</v>
      </c>
      <c r="BR375" s="3">
        <v>0</v>
      </c>
      <c r="BS375" s="3">
        <v>0</v>
      </c>
      <c r="BT375" s="3">
        <v>0</v>
      </c>
      <c r="BU375" s="3">
        <v>0</v>
      </c>
      <c r="BV375" s="3">
        <v>0</v>
      </c>
      <c r="BW375" s="10">
        <v>0</v>
      </c>
    </row>
    <row r="376" spans="6:75" x14ac:dyDescent="0.25">
      <c r="F376" s="52">
        <f t="shared" si="25"/>
        <v>8500</v>
      </c>
      <c r="G376" s="12">
        <f t="shared" si="26"/>
        <v>0.9</v>
      </c>
      <c r="J376" s="3">
        <f t="shared" si="27"/>
        <v>0.89897028537805235</v>
      </c>
      <c r="K376" s="81"/>
      <c r="L376" s="12">
        <v>1</v>
      </c>
      <c r="M376" s="3">
        <v>0.9</v>
      </c>
      <c r="N376" s="3">
        <v>0.9</v>
      </c>
      <c r="O376" s="3">
        <v>0.89791360564208045</v>
      </c>
      <c r="P376" s="3">
        <v>0.89791360564208045</v>
      </c>
      <c r="Q376" s="3">
        <v>0</v>
      </c>
      <c r="R376" s="3">
        <v>0</v>
      </c>
      <c r="S376" s="3">
        <v>0</v>
      </c>
      <c r="T376" s="3">
        <v>0</v>
      </c>
      <c r="U376" s="3">
        <v>0</v>
      </c>
      <c r="V376" s="3">
        <v>0</v>
      </c>
      <c r="W376" s="3">
        <v>0</v>
      </c>
      <c r="X376" s="3">
        <v>0</v>
      </c>
      <c r="Y376" s="3">
        <v>0</v>
      </c>
      <c r="Z376" s="3">
        <v>0</v>
      </c>
      <c r="AA376" s="3">
        <v>0</v>
      </c>
      <c r="AB376" s="3">
        <v>0</v>
      </c>
      <c r="AC376" s="3">
        <v>0</v>
      </c>
      <c r="AD376" s="3">
        <v>0</v>
      </c>
      <c r="AE376" s="3">
        <v>0</v>
      </c>
      <c r="AF376" s="3">
        <v>0</v>
      </c>
      <c r="AG376" s="3">
        <v>0</v>
      </c>
      <c r="AH376" s="3">
        <v>0</v>
      </c>
      <c r="AI376" s="3">
        <v>0</v>
      </c>
      <c r="AJ376" s="3">
        <v>0</v>
      </c>
      <c r="AK376" s="3">
        <v>0</v>
      </c>
      <c r="AL376" s="48">
        <v>0</v>
      </c>
      <c r="AM376" s="3">
        <v>0</v>
      </c>
      <c r="AN376" s="3">
        <v>0</v>
      </c>
      <c r="AO376" s="3">
        <v>0</v>
      </c>
      <c r="AP376" s="3">
        <v>0</v>
      </c>
      <c r="AQ376" s="3">
        <v>0</v>
      </c>
      <c r="AR376" s="3">
        <v>0</v>
      </c>
      <c r="AS376" s="3">
        <v>0</v>
      </c>
      <c r="AT376" s="3">
        <v>0</v>
      </c>
      <c r="AU376" s="3">
        <v>0</v>
      </c>
      <c r="AV376" s="3">
        <v>0</v>
      </c>
      <c r="AW376" s="3">
        <v>0</v>
      </c>
      <c r="AX376" s="3">
        <v>0</v>
      </c>
      <c r="AY376" s="3">
        <v>0</v>
      </c>
      <c r="AZ376" s="3">
        <v>0</v>
      </c>
      <c r="BA376" s="3">
        <v>0</v>
      </c>
      <c r="BB376" s="3">
        <v>0</v>
      </c>
      <c r="BC376" s="3">
        <v>0</v>
      </c>
      <c r="BD376" s="3">
        <v>0</v>
      </c>
      <c r="BE376" s="3">
        <v>0</v>
      </c>
      <c r="BF376" s="3">
        <v>0</v>
      </c>
      <c r="BG376" s="3">
        <v>0</v>
      </c>
      <c r="BH376" s="3">
        <v>0</v>
      </c>
      <c r="BI376" s="3">
        <v>0</v>
      </c>
      <c r="BJ376" s="3">
        <v>0</v>
      </c>
      <c r="BK376" s="3">
        <v>0</v>
      </c>
      <c r="BL376" s="3">
        <v>0</v>
      </c>
      <c r="BM376" s="3">
        <v>0</v>
      </c>
      <c r="BN376" s="3">
        <v>0</v>
      </c>
      <c r="BO376" s="3">
        <v>0</v>
      </c>
      <c r="BP376" s="3">
        <v>0</v>
      </c>
      <c r="BQ376" s="3">
        <v>0</v>
      </c>
      <c r="BR376" s="3">
        <v>0</v>
      </c>
      <c r="BS376" s="3">
        <v>0</v>
      </c>
      <c r="BT376" s="3">
        <v>0</v>
      </c>
      <c r="BU376" s="3">
        <v>0</v>
      </c>
      <c r="BV376" s="3">
        <v>0</v>
      </c>
      <c r="BW376" s="10">
        <v>0</v>
      </c>
    </row>
    <row r="377" spans="6:75" x14ac:dyDescent="0.25">
      <c r="F377" s="52">
        <f t="shared" si="25"/>
        <v>8600</v>
      </c>
      <c r="G377" s="12">
        <f t="shared" si="26"/>
        <v>0.89883720930232558</v>
      </c>
      <c r="J377" s="3">
        <f t="shared" si="27"/>
        <v>0.89767578699617534</v>
      </c>
      <c r="K377" s="81"/>
      <c r="L377" s="12">
        <v>1</v>
      </c>
      <c r="M377" s="3">
        <v>0.89883720930232558</v>
      </c>
      <c r="N377" s="3">
        <v>0.89883720930232558</v>
      </c>
      <c r="O377" s="3">
        <v>0.89662062885689098</v>
      </c>
      <c r="P377" s="3">
        <v>0.89662062885689098</v>
      </c>
      <c r="Q377" s="3">
        <v>0</v>
      </c>
      <c r="R377" s="3">
        <v>0</v>
      </c>
      <c r="S377" s="3">
        <v>0</v>
      </c>
      <c r="T377" s="3">
        <v>0</v>
      </c>
      <c r="U377" s="3">
        <v>0</v>
      </c>
      <c r="V377" s="3">
        <v>0</v>
      </c>
      <c r="W377" s="3">
        <v>0</v>
      </c>
      <c r="X377" s="3">
        <v>0</v>
      </c>
      <c r="Y377" s="3">
        <v>0</v>
      </c>
      <c r="Z377" s="3">
        <v>0</v>
      </c>
      <c r="AA377" s="3">
        <v>0</v>
      </c>
      <c r="AB377" s="3">
        <v>0</v>
      </c>
      <c r="AC377" s="3">
        <v>0</v>
      </c>
      <c r="AD377" s="3">
        <v>0</v>
      </c>
      <c r="AE377" s="3">
        <v>0</v>
      </c>
      <c r="AF377" s="3">
        <v>0</v>
      </c>
      <c r="AG377" s="3">
        <v>0</v>
      </c>
      <c r="AH377" s="3">
        <v>0</v>
      </c>
      <c r="AI377" s="3">
        <v>0</v>
      </c>
      <c r="AJ377" s="3">
        <v>0</v>
      </c>
      <c r="AK377" s="3">
        <v>0</v>
      </c>
      <c r="AL377" s="48">
        <v>0</v>
      </c>
      <c r="AM377" s="3">
        <v>0</v>
      </c>
      <c r="AN377" s="3">
        <v>0</v>
      </c>
      <c r="AO377" s="3">
        <v>0</v>
      </c>
      <c r="AP377" s="3">
        <v>0</v>
      </c>
      <c r="AQ377" s="3">
        <v>0</v>
      </c>
      <c r="AR377" s="3">
        <v>0</v>
      </c>
      <c r="AS377" s="3">
        <v>0</v>
      </c>
      <c r="AT377" s="3">
        <v>0</v>
      </c>
      <c r="AU377" s="3">
        <v>0</v>
      </c>
      <c r="AV377" s="3">
        <v>0</v>
      </c>
      <c r="AW377" s="3">
        <v>0</v>
      </c>
      <c r="AX377" s="3">
        <v>0</v>
      </c>
      <c r="AY377" s="3">
        <v>0</v>
      </c>
      <c r="AZ377" s="3">
        <v>0</v>
      </c>
      <c r="BA377" s="3">
        <v>0</v>
      </c>
      <c r="BB377" s="3">
        <v>0</v>
      </c>
      <c r="BC377" s="3">
        <v>0</v>
      </c>
      <c r="BD377" s="3">
        <v>0</v>
      </c>
      <c r="BE377" s="3">
        <v>0</v>
      </c>
      <c r="BF377" s="3">
        <v>0</v>
      </c>
      <c r="BG377" s="3">
        <v>0</v>
      </c>
      <c r="BH377" s="3">
        <v>0</v>
      </c>
      <c r="BI377" s="3">
        <v>0</v>
      </c>
      <c r="BJ377" s="3">
        <v>0</v>
      </c>
      <c r="BK377" s="3">
        <v>0</v>
      </c>
      <c r="BL377" s="3">
        <v>0</v>
      </c>
      <c r="BM377" s="3">
        <v>0</v>
      </c>
      <c r="BN377" s="3">
        <v>0</v>
      </c>
      <c r="BO377" s="3">
        <v>0</v>
      </c>
      <c r="BP377" s="3">
        <v>0</v>
      </c>
      <c r="BQ377" s="3">
        <v>0</v>
      </c>
      <c r="BR377" s="3">
        <v>0</v>
      </c>
      <c r="BS377" s="3">
        <v>0</v>
      </c>
      <c r="BT377" s="3">
        <v>0</v>
      </c>
      <c r="BU377" s="3">
        <v>0</v>
      </c>
      <c r="BV377" s="3">
        <v>0</v>
      </c>
      <c r="BW377" s="10">
        <v>0</v>
      </c>
    </row>
    <row r="378" spans="6:75" x14ac:dyDescent="0.25">
      <c r="F378" s="52">
        <f t="shared" si="25"/>
        <v>8700</v>
      </c>
      <c r="G378" s="12">
        <f t="shared" si="26"/>
        <v>0.89767441860465125</v>
      </c>
      <c r="J378" s="3">
        <f t="shared" si="27"/>
        <v>0.89638128861429833</v>
      </c>
      <c r="K378" s="81"/>
      <c r="L378" s="12">
        <v>1</v>
      </c>
      <c r="M378" s="3">
        <v>0.89767441860465125</v>
      </c>
      <c r="N378" s="3">
        <v>0.89767441860465125</v>
      </c>
      <c r="O378" s="3">
        <v>0.8953276520717014</v>
      </c>
      <c r="P378" s="3">
        <v>0.8953276520717014</v>
      </c>
      <c r="Q378" s="3">
        <v>0</v>
      </c>
      <c r="R378" s="3">
        <v>0</v>
      </c>
      <c r="S378" s="3">
        <v>0</v>
      </c>
      <c r="T378" s="3">
        <v>0</v>
      </c>
      <c r="U378" s="3">
        <v>0</v>
      </c>
      <c r="V378" s="3">
        <v>0</v>
      </c>
      <c r="W378" s="3">
        <v>0</v>
      </c>
      <c r="X378" s="3">
        <v>0</v>
      </c>
      <c r="Y378" s="3">
        <v>0</v>
      </c>
      <c r="Z378" s="3">
        <v>0</v>
      </c>
      <c r="AA378" s="3">
        <v>0</v>
      </c>
      <c r="AB378" s="3">
        <v>0</v>
      </c>
      <c r="AC378" s="3">
        <v>0</v>
      </c>
      <c r="AD378" s="3">
        <v>0</v>
      </c>
      <c r="AE378" s="3">
        <v>0</v>
      </c>
      <c r="AF378" s="3">
        <v>0</v>
      </c>
      <c r="AG378" s="3">
        <v>0</v>
      </c>
      <c r="AH378" s="3">
        <v>0</v>
      </c>
      <c r="AI378" s="3">
        <v>0</v>
      </c>
      <c r="AJ378" s="3">
        <v>0</v>
      </c>
      <c r="AK378" s="3">
        <v>0</v>
      </c>
      <c r="AL378" s="48">
        <v>0</v>
      </c>
      <c r="AM378" s="3">
        <v>0</v>
      </c>
      <c r="AN378" s="3">
        <v>0</v>
      </c>
      <c r="AO378" s="3">
        <v>0</v>
      </c>
      <c r="AP378" s="3">
        <v>0</v>
      </c>
      <c r="AQ378" s="3">
        <v>0</v>
      </c>
      <c r="AR378" s="3">
        <v>0</v>
      </c>
      <c r="AS378" s="3">
        <v>0</v>
      </c>
      <c r="AT378" s="3">
        <v>0</v>
      </c>
      <c r="AU378" s="3">
        <v>0</v>
      </c>
      <c r="AV378" s="3">
        <v>0</v>
      </c>
      <c r="AW378" s="3">
        <v>0</v>
      </c>
      <c r="AX378" s="3">
        <v>0</v>
      </c>
      <c r="AY378" s="3">
        <v>0</v>
      </c>
      <c r="AZ378" s="3">
        <v>0</v>
      </c>
      <c r="BA378" s="3">
        <v>0</v>
      </c>
      <c r="BB378" s="3">
        <v>0</v>
      </c>
      <c r="BC378" s="3">
        <v>0</v>
      </c>
      <c r="BD378" s="3">
        <v>0</v>
      </c>
      <c r="BE378" s="3">
        <v>0</v>
      </c>
      <c r="BF378" s="3">
        <v>0</v>
      </c>
      <c r="BG378" s="3">
        <v>0</v>
      </c>
      <c r="BH378" s="3">
        <v>0</v>
      </c>
      <c r="BI378" s="3">
        <v>0</v>
      </c>
      <c r="BJ378" s="3">
        <v>0</v>
      </c>
      <c r="BK378" s="3">
        <v>0</v>
      </c>
      <c r="BL378" s="3">
        <v>0</v>
      </c>
      <c r="BM378" s="3">
        <v>0</v>
      </c>
      <c r="BN378" s="3">
        <v>0</v>
      </c>
      <c r="BO378" s="3">
        <v>0</v>
      </c>
      <c r="BP378" s="3">
        <v>0</v>
      </c>
      <c r="BQ378" s="3">
        <v>0</v>
      </c>
      <c r="BR378" s="3">
        <v>0</v>
      </c>
      <c r="BS378" s="3">
        <v>0</v>
      </c>
      <c r="BT378" s="3">
        <v>0</v>
      </c>
      <c r="BU378" s="3">
        <v>0</v>
      </c>
      <c r="BV378" s="3">
        <v>0</v>
      </c>
      <c r="BW378" s="10">
        <v>0</v>
      </c>
    </row>
    <row r="379" spans="6:75" x14ac:dyDescent="0.25">
      <c r="F379" s="52">
        <f t="shared" si="25"/>
        <v>8800</v>
      </c>
      <c r="G379" s="12">
        <f t="shared" si="26"/>
        <v>0.8965116279069768</v>
      </c>
      <c r="J379" s="3">
        <f t="shared" si="27"/>
        <v>0.89508679023242133</v>
      </c>
      <c r="K379" s="81"/>
      <c r="L379" s="12">
        <v>1</v>
      </c>
      <c r="M379" s="3">
        <v>0.8965116279069768</v>
      </c>
      <c r="N379" s="3">
        <v>0.8965116279069768</v>
      </c>
      <c r="O379" s="3">
        <v>0.89403467528651193</v>
      </c>
      <c r="P379" s="3">
        <v>0.89403467528651193</v>
      </c>
      <c r="Q379" s="3">
        <v>0</v>
      </c>
      <c r="R379" s="3">
        <v>0</v>
      </c>
      <c r="S379" s="3">
        <v>0</v>
      </c>
      <c r="T379" s="3">
        <v>0</v>
      </c>
      <c r="U379" s="3">
        <v>0</v>
      </c>
      <c r="V379" s="3">
        <v>0</v>
      </c>
      <c r="W379" s="3">
        <v>0</v>
      </c>
      <c r="X379" s="3">
        <v>0</v>
      </c>
      <c r="Y379" s="3">
        <v>0</v>
      </c>
      <c r="Z379" s="3">
        <v>0</v>
      </c>
      <c r="AA379" s="3">
        <v>0</v>
      </c>
      <c r="AB379" s="3">
        <v>0</v>
      </c>
      <c r="AC379" s="3">
        <v>0</v>
      </c>
      <c r="AD379" s="3">
        <v>0</v>
      </c>
      <c r="AE379" s="3">
        <v>0</v>
      </c>
      <c r="AF379" s="3">
        <v>0</v>
      </c>
      <c r="AG379" s="3">
        <v>0</v>
      </c>
      <c r="AH379" s="3">
        <v>0</v>
      </c>
      <c r="AI379" s="3">
        <v>0</v>
      </c>
      <c r="AJ379" s="3">
        <v>0</v>
      </c>
      <c r="AK379" s="3">
        <v>0</v>
      </c>
      <c r="AL379" s="48">
        <v>0</v>
      </c>
      <c r="AM379" s="3">
        <v>0</v>
      </c>
      <c r="AN379" s="3">
        <v>0</v>
      </c>
      <c r="AO379" s="3">
        <v>0</v>
      </c>
      <c r="AP379" s="3">
        <v>0</v>
      </c>
      <c r="AQ379" s="3">
        <v>0</v>
      </c>
      <c r="AR379" s="3">
        <v>0</v>
      </c>
      <c r="AS379" s="3">
        <v>0</v>
      </c>
      <c r="AT379" s="3">
        <v>0</v>
      </c>
      <c r="AU379" s="3">
        <v>0</v>
      </c>
      <c r="AV379" s="3">
        <v>0</v>
      </c>
      <c r="AW379" s="3">
        <v>0</v>
      </c>
      <c r="AX379" s="3">
        <v>0</v>
      </c>
      <c r="AY379" s="3">
        <v>0</v>
      </c>
      <c r="AZ379" s="3">
        <v>0</v>
      </c>
      <c r="BA379" s="3">
        <v>0</v>
      </c>
      <c r="BB379" s="3">
        <v>0</v>
      </c>
      <c r="BC379" s="3">
        <v>0</v>
      </c>
      <c r="BD379" s="3">
        <v>0</v>
      </c>
      <c r="BE379" s="3">
        <v>0</v>
      </c>
      <c r="BF379" s="3">
        <v>0</v>
      </c>
      <c r="BG379" s="3">
        <v>0</v>
      </c>
      <c r="BH379" s="3">
        <v>0</v>
      </c>
      <c r="BI379" s="3">
        <v>0</v>
      </c>
      <c r="BJ379" s="3">
        <v>0</v>
      </c>
      <c r="BK379" s="3">
        <v>0</v>
      </c>
      <c r="BL379" s="3">
        <v>0</v>
      </c>
      <c r="BM379" s="3">
        <v>0</v>
      </c>
      <c r="BN379" s="3">
        <v>0</v>
      </c>
      <c r="BO379" s="3">
        <v>0</v>
      </c>
      <c r="BP379" s="3">
        <v>0</v>
      </c>
      <c r="BQ379" s="3">
        <v>0</v>
      </c>
      <c r="BR379" s="3">
        <v>0</v>
      </c>
      <c r="BS379" s="3">
        <v>0</v>
      </c>
      <c r="BT379" s="3">
        <v>0</v>
      </c>
      <c r="BU379" s="3">
        <v>0</v>
      </c>
      <c r="BV379" s="3">
        <v>0</v>
      </c>
      <c r="BW379" s="10">
        <v>0</v>
      </c>
    </row>
    <row r="380" spans="6:75" x14ac:dyDescent="0.25">
      <c r="F380" s="52">
        <f t="shared" si="25"/>
        <v>8900</v>
      </c>
      <c r="G380" s="12">
        <f t="shared" si="26"/>
        <v>0.89534883720930236</v>
      </c>
      <c r="J380" s="3">
        <f t="shared" si="27"/>
        <v>0.89379229185054421</v>
      </c>
      <c r="K380" s="81"/>
      <c r="L380" s="12">
        <v>1</v>
      </c>
      <c r="M380" s="3">
        <v>0.89534883720930236</v>
      </c>
      <c r="N380" s="3">
        <v>0.89534883720930236</v>
      </c>
      <c r="O380" s="3">
        <v>0.89274169850132234</v>
      </c>
      <c r="P380" s="3">
        <v>0.89274169850132234</v>
      </c>
      <c r="Q380" s="3">
        <v>0</v>
      </c>
      <c r="R380" s="3">
        <v>0</v>
      </c>
      <c r="S380" s="3">
        <v>0</v>
      </c>
      <c r="T380" s="3">
        <v>0</v>
      </c>
      <c r="U380" s="3">
        <v>0</v>
      </c>
      <c r="V380" s="3">
        <v>0</v>
      </c>
      <c r="W380" s="3">
        <v>0</v>
      </c>
      <c r="X380" s="3">
        <v>0</v>
      </c>
      <c r="Y380" s="3">
        <v>0</v>
      </c>
      <c r="Z380" s="3">
        <v>0</v>
      </c>
      <c r="AA380" s="3">
        <v>0</v>
      </c>
      <c r="AB380" s="3">
        <v>0</v>
      </c>
      <c r="AC380" s="3">
        <v>0</v>
      </c>
      <c r="AD380" s="3">
        <v>0</v>
      </c>
      <c r="AE380" s="3">
        <v>0</v>
      </c>
      <c r="AF380" s="3">
        <v>0</v>
      </c>
      <c r="AG380" s="3">
        <v>0</v>
      </c>
      <c r="AH380" s="3">
        <v>0</v>
      </c>
      <c r="AI380" s="3">
        <v>0</v>
      </c>
      <c r="AJ380" s="3">
        <v>0</v>
      </c>
      <c r="AK380" s="3">
        <v>0</v>
      </c>
      <c r="AL380" s="48">
        <v>0</v>
      </c>
      <c r="AM380" s="3">
        <v>0</v>
      </c>
      <c r="AN380" s="3">
        <v>0</v>
      </c>
      <c r="AO380" s="3">
        <v>0</v>
      </c>
      <c r="AP380" s="3">
        <v>0</v>
      </c>
      <c r="AQ380" s="3">
        <v>0</v>
      </c>
      <c r="AR380" s="3">
        <v>0</v>
      </c>
      <c r="AS380" s="3">
        <v>0</v>
      </c>
      <c r="AT380" s="3">
        <v>0</v>
      </c>
      <c r="AU380" s="3">
        <v>0</v>
      </c>
      <c r="AV380" s="3">
        <v>0</v>
      </c>
      <c r="AW380" s="3">
        <v>0</v>
      </c>
      <c r="AX380" s="3">
        <v>0</v>
      </c>
      <c r="AY380" s="3">
        <v>0</v>
      </c>
      <c r="AZ380" s="3">
        <v>0</v>
      </c>
      <c r="BA380" s="3">
        <v>0</v>
      </c>
      <c r="BB380" s="3">
        <v>0</v>
      </c>
      <c r="BC380" s="3">
        <v>0</v>
      </c>
      <c r="BD380" s="3">
        <v>0</v>
      </c>
      <c r="BE380" s="3">
        <v>0</v>
      </c>
      <c r="BF380" s="3">
        <v>0</v>
      </c>
      <c r="BG380" s="3">
        <v>0</v>
      </c>
      <c r="BH380" s="3">
        <v>0</v>
      </c>
      <c r="BI380" s="3">
        <v>0</v>
      </c>
      <c r="BJ380" s="3">
        <v>0</v>
      </c>
      <c r="BK380" s="3">
        <v>0</v>
      </c>
      <c r="BL380" s="3">
        <v>0</v>
      </c>
      <c r="BM380" s="3">
        <v>0</v>
      </c>
      <c r="BN380" s="3">
        <v>0</v>
      </c>
      <c r="BO380" s="3">
        <v>0</v>
      </c>
      <c r="BP380" s="3">
        <v>0</v>
      </c>
      <c r="BQ380" s="3">
        <v>0</v>
      </c>
      <c r="BR380" s="3">
        <v>0</v>
      </c>
      <c r="BS380" s="3">
        <v>0</v>
      </c>
      <c r="BT380" s="3">
        <v>0</v>
      </c>
      <c r="BU380" s="3">
        <v>0</v>
      </c>
      <c r="BV380" s="3">
        <v>0</v>
      </c>
      <c r="BW380" s="10">
        <v>0</v>
      </c>
    </row>
    <row r="381" spans="6:75" x14ac:dyDescent="0.25">
      <c r="F381" s="52">
        <f t="shared" si="25"/>
        <v>9000</v>
      </c>
      <c r="G381" s="12">
        <f t="shared" si="26"/>
        <v>0.89418604651162792</v>
      </c>
      <c r="J381" s="3">
        <f t="shared" si="27"/>
        <v>0.89255663430420717</v>
      </c>
      <c r="K381" s="81"/>
      <c r="L381" s="12">
        <v>1</v>
      </c>
      <c r="M381" s="3">
        <v>0.89418604651162792</v>
      </c>
      <c r="N381" s="3">
        <v>0.89418604651162792</v>
      </c>
      <c r="O381" s="3">
        <v>0.89150749338818691</v>
      </c>
      <c r="P381" s="3">
        <v>0.89150749338818691</v>
      </c>
      <c r="Q381" s="3">
        <v>0</v>
      </c>
      <c r="R381" s="3">
        <v>0</v>
      </c>
      <c r="S381" s="3">
        <v>0</v>
      </c>
      <c r="T381" s="3">
        <v>0</v>
      </c>
      <c r="U381" s="3">
        <v>0</v>
      </c>
      <c r="V381" s="3">
        <v>0</v>
      </c>
      <c r="W381" s="3">
        <v>0</v>
      </c>
      <c r="X381" s="3">
        <v>0</v>
      </c>
      <c r="Y381" s="3">
        <v>0</v>
      </c>
      <c r="Z381" s="3">
        <v>0</v>
      </c>
      <c r="AA381" s="3">
        <v>0</v>
      </c>
      <c r="AB381" s="3">
        <v>0</v>
      </c>
      <c r="AC381" s="3">
        <v>0</v>
      </c>
      <c r="AD381" s="3">
        <v>0</v>
      </c>
      <c r="AE381" s="3">
        <v>0</v>
      </c>
      <c r="AF381" s="3">
        <v>0</v>
      </c>
      <c r="AG381" s="3">
        <v>0</v>
      </c>
      <c r="AH381" s="3">
        <v>0</v>
      </c>
      <c r="AI381" s="3">
        <v>0</v>
      </c>
      <c r="AJ381" s="3">
        <v>0</v>
      </c>
      <c r="AK381" s="3">
        <v>0</v>
      </c>
      <c r="AL381" s="48">
        <v>0</v>
      </c>
      <c r="AM381" s="3">
        <v>0</v>
      </c>
      <c r="AN381" s="3">
        <v>0</v>
      </c>
      <c r="AO381" s="3">
        <v>0</v>
      </c>
      <c r="AP381" s="3">
        <v>0</v>
      </c>
      <c r="AQ381" s="3">
        <v>0</v>
      </c>
      <c r="AR381" s="3">
        <v>0</v>
      </c>
      <c r="AS381" s="3">
        <v>0</v>
      </c>
      <c r="AT381" s="3">
        <v>0</v>
      </c>
      <c r="AU381" s="3">
        <v>0</v>
      </c>
      <c r="AV381" s="3">
        <v>0</v>
      </c>
      <c r="AW381" s="3">
        <v>0</v>
      </c>
      <c r="AX381" s="3">
        <v>0</v>
      </c>
      <c r="AY381" s="3">
        <v>0</v>
      </c>
      <c r="AZ381" s="3">
        <v>0</v>
      </c>
      <c r="BA381" s="3">
        <v>0</v>
      </c>
      <c r="BB381" s="3">
        <v>0</v>
      </c>
      <c r="BC381" s="3">
        <v>0</v>
      </c>
      <c r="BD381" s="3">
        <v>0</v>
      </c>
      <c r="BE381" s="3">
        <v>0</v>
      </c>
      <c r="BF381" s="3">
        <v>0</v>
      </c>
      <c r="BG381" s="3">
        <v>0</v>
      </c>
      <c r="BH381" s="3">
        <v>0</v>
      </c>
      <c r="BI381" s="3">
        <v>0</v>
      </c>
      <c r="BJ381" s="3">
        <v>0</v>
      </c>
      <c r="BK381" s="3">
        <v>0</v>
      </c>
      <c r="BL381" s="3">
        <v>0</v>
      </c>
      <c r="BM381" s="3">
        <v>0</v>
      </c>
      <c r="BN381" s="3">
        <v>0</v>
      </c>
      <c r="BO381" s="3">
        <v>0</v>
      </c>
      <c r="BP381" s="3">
        <v>0</v>
      </c>
      <c r="BQ381" s="3">
        <v>0</v>
      </c>
      <c r="BR381" s="3">
        <v>0</v>
      </c>
      <c r="BS381" s="3">
        <v>0</v>
      </c>
      <c r="BT381" s="3">
        <v>0</v>
      </c>
      <c r="BU381" s="3">
        <v>0</v>
      </c>
      <c r="BV381" s="3">
        <v>0</v>
      </c>
      <c r="BW381" s="10">
        <v>0</v>
      </c>
    </row>
    <row r="382" spans="6:75" x14ac:dyDescent="0.25">
      <c r="F382" s="52">
        <f t="shared" si="25"/>
        <v>9100</v>
      </c>
      <c r="G382" s="12">
        <f t="shared" si="26"/>
        <v>0.89302325581395348</v>
      </c>
      <c r="J382" s="3">
        <f t="shared" si="27"/>
        <v>0.89132097675786992</v>
      </c>
      <c r="K382" s="81"/>
      <c r="L382" s="12">
        <v>1</v>
      </c>
      <c r="M382" s="3">
        <v>0.89302325581395348</v>
      </c>
      <c r="N382" s="3">
        <v>0.89302325581395348</v>
      </c>
      <c r="O382" s="3">
        <v>0.89027328827505137</v>
      </c>
      <c r="P382" s="3">
        <v>0.89027328827505137</v>
      </c>
      <c r="Q382" s="3">
        <v>0</v>
      </c>
      <c r="R382" s="3">
        <v>0</v>
      </c>
      <c r="S382" s="3">
        <v>0</v>
      </c>
      <c r="T382" s="3">
        <v>0</v>
      </c>
      <c r="U382" s="3">
        <v>0</v>
      </c>
      <c r="V382" s="3">
        <v>0</v>
      </c>
      <c r="W382" s="3">
        <v>0</v>
      </c>
      <c r="X382" s="3">
        <v>0</v>
      </c>
      <c r="Y382" s="3">
        <v>0</v>
      </c>
      <c r="Z382" s="3">
        <v>0</v>
      </c>
      <c r="AA382" s="3">
        <v>0</v>
      </c>
      <c r="AB382" s="3">
        <v>0</v>
      </c>
      <c r="AC382" s="3">
        <v>0</v>
      </c>
      <c r="AD382" s="3">
        <v>0</v>
      </c>
      <c r="AE382" s="3">
        <v>0</v>
      </c>
      <c r="AF382" s="3">
        <v>0</v>
      </c>
      <c r="AG382" s="3">
        <v>0</v>
      </c>
      <c r="AH382" s="3">
        <v>0</v>
      </c>
      <c r="AI382" s="3">
        <v>0</v>
      </c>
      <c r="AJ382" s="3">
        <v>0</v>
      </c>
      <c r="AK382" s="3">
        <v>0</v>
      </c>
      <c r="AL382" s="48">
        <v>0</v>
      </c>
      <c r="AM382" s="3">
        <v>0</v>
      </c>
      <c r="AN382" s="3">
        <v>0</v>
      </c>
      <c r="AO382" s="3">
        <v>0</v>
      </c>
      <c r="AP382" s="3">
        <v>0</v>
      </c>
      <c r="AQ382" s="3">
        <v>0</v>
      </c>
      <c r="AR382" s="3">
        <v>0</v>
      </c>
      <c r="AS382" s="3">
        <v>0</v>
      </c>
      <c r="AT382" s="3">
        <v>0</v>
      </c>
      <c r="AU382" s="3">
        <v>0</v>
      </c>
      <c r="AV382" s="3">
        <v>0</v>
      </c>
      <c r="AW382" s="3">
        <v>0</v>
      </c>
      <c r="AX382" s="3">
        <v>0</v>
      </c>
      <c r="AY382" s="3">
        <v>0</v>
      </c>
      <c r="AZ382" s="3">
        <v>0</v>
      </c>
      <c r="BA382" s="3">
        <v>0</v>
      </c>
      <c r="BB382" s="3">
        <v>0</v>
      </c>
      <c r="BC382" s="3">
        <v>0</v>
      </c>
      <c r="BD382" s="3">
        <v>0</v>
      </c>
      <c r="BE382" s="3">
        <v>0</v>
      </c>
      <c r="BF382" s="3">
        <v>0</v>
      </c>
      <c r="BG382" s="3">
        <v>0</v>
      </c>
      <c r="BH382" s="3">
        <v>0</v>
      </c>
      <c r="BI382" s="3">
        <v>0</v>
      </c>
      <c r="BJ382" s="3">
        <v>0</v>
      </c>
      <c r="BK382" s="3">
        <v>0</v>
      </c>
      <c r="BL382" s="3">
        <v>0</v>
      </c>
      <c r="BM382" s="3">
        <v>0</v>
      </c>
      <c r="BN382" s="3">
        <v>0</v>
      </c>
      <c r="BO382" s="3">
        <v>0</v>
      </c>
      <c r="BP382" s="3">
        <v>0</v>
      </c>
      <c r="BQ382" s="3">
        <v>0</v>
      </c>
      <c r="BR382" s="3">
        <v>0</v>
      </c>
      <c r="BS382" s="3">
        <v>0</v>
      </c>
      <c r="BT382" s="3">
        <v>0</v>
      </c>
      <c r="BU382" s="3">
        <v>0</v>
      </c>
      <c r="BV382" s="3">
        <v>0</v>
      </c>
      <c r="BW382" s="10">
        <v>0</v>
      </c>
    </row>
    <row r="383" spans="6:75" x14ac:dyDescent="0.25">
      <c r="F383" s="52">
        <f t="shared" si="25"/>
        <v>9200</v>
      </c>
      <c r="G383" s="12">
        <f t="shared" si="26"/>
        <v>0.89186046511627914</v>
      </c>
      <c r="J383" s="3">
        <f t="shared" si="27"/>
        <v>0.89008531921153278</v>
      </c>
      <c r="K383" s="81"/>
      <c r="L383" s="12">
        <v>1</v>
      </c>
      <c r="M383" s="3">
        <v>0.89186046511627914</v>
      </c>
      <c r="N383" s="3">
        <v>0.89186046511627914</v>
      </c>
      <c r="O383" s="3">
        <v>0.88903908316191593</v>
      </c>
      <c r="P383" s="3">
        <v>0.88903908316191593</v>
      </c>
      <c r="Q383" s="3">
        <v>0</v>
      </c>
      <c r="R383" s="3">
        <v>0</v>
      </c>
      <c r="S383" s="3">
        <v>0</v>
      </c>
      <c r="T383" s="3">
        <v>0</v>
      </c>
      <c r="U383" s="3">
        <v>0</v>
      </c>
      <c r="V383" s="3">
        <v>0</v>
      </c>
      <c r="W383" s="3">
        <v>0</v>
      </c>
      <c r="X383" s="3">
        <v>0</v>
      </c>
      <c r="Y383" s="3">
        <v>0</v>
      </c>
      <c r="Z383" s="3">
        <v>0</v>
      </c>
      <c r="AA383" s="3">
        <v>0</v>
      </c>
      <c r="AB383" s="3">
        <v>0</v>
      </c>
      <c r="AC383" s="3">
        <v>0</v>
      </c>
      <c r="AD383" s="3">
        <v>0</v>
      </c>
      <c r="AE383" s="3">
        <v>0</v>
      </c>
      <c r="AF383" s="3">
        <v>0</v>
      </c>
      <c r="AG383" s="3">
        <v>0</v>
      </c>
      <c r="AH383" s="3">
        <v>0</v>
      </c>
      <c r="AI383" s="3">
        <v>0</v>
      </c>
      <c r="AJ383" s="3">
        <v>0</v>
      </c>
      <c r="AK383" s="3">
        <v>0</v>
      </c>
      <c r="AL383" s="48">
        <v>0</v>
      </c>
      <c r="AM383" s="3">
        <v>0</v>
      </c>
      <c r="AN383" s="3">
        <v>0</v>
      </c>
      <c r="AO383" s="3">
        <v>0</v>
      </c>
      <c r="AP383" s="3">
        <v>0</v>
      </c>
      <c r="AQ383" s="3">
        <v>0</v>
      </c>
      <c r="AR383" s="3">
        <v>0</v>
      </c>
      <c r="AS383" s="3">
        <v>0</v>
      </c>
      <c r="AT383" s="3">
        <v>0</v>
      </c>
      <c r="AU383" s="3">
        <v>0</v>
      </c>
      <c r="AV383" s="3">
        <v>0</v>
      </c>
      <c r="AW383" s="3">
        <v>0</v>
      </c>
      <c r="AX383" s="3">
        <v>0</v>
      </c>
      <c r="AY383" s="3">
        <v>0</v>
      </c>
      <c r="AZ383" s="3">
        <v>0</v>
      </c>
      <c r="BA383" s="3">
        <v>0</v>
      </c>
      <c r="BB383" s="3">
        <v>0</v>
      </c>
      <c r="BC383" s="3">
        <v>0</v>
      </c>
      <c r="BD383" s="3">
        <v>0</v>
      </c>
      <c r="BE383" s="3">
        <v>0</v>
      </c>
      <c r="BF383" s="3">
        <v>0</v>
      </c>
      <c r="BG383" s="3">
        <v>0</v>
      </c>
      <c r="BH383" s="3">
        <v>0</v>
      </c>
      <c r="BI383" s="3">
        <v>0</v>
      </c>
      <c r="BJ383" s="3">
        <v>0</v>
      </c>
      <c r="BK383" s="3">
        <v>0</v>
      </c>
      <c r="BL383" s="3">
        <v>0</v>
      </c>
      <c r="BM383" s="3">
        <v>0</v>
      </c>
      <c r="BN383" s="3">
        <v>0</v>
      </c>
      <c r="BO383" s="3">
        <v>0</v>
      </c>
      <c r="BP383" s="3">
        <v>0</v>
      </c>
      <c r="BQ383" s="3">
        <v>0</v>
      </c>
      <c r="BR383" s="3">
        <v>0</v>
      </c>
      <c r="BS383" s="3">
        <v>0</v>
      </c>
      <c r="BT383" s="3">
        <v>0</v>
      </c>
      <c r="BU383" s="3">
        <v>0</v>
      </c>
      <c r="BV383" s="3">
        <v>0</v>
      </c>
      <c r="BW383" s="10">
        <v>0</v>
      </c>
    </row>
    <row r="384" spans="6:75" x14ac:dyDescent="0.25">
      <c r="F384" s="52">
        <f t="shared" si="25"/>
        <v>9300</v>
      </c>
      <c r="G384" s="12">
        <f t="shared" si="26"/>
        <v>0.8906976744186047</v>
      </c>
      <c r="J384" s="3">
        <f t="shared" si="27"/>
        <v>0.88884966166519552</v>
      </c>
      <c r="K384" s="81"/>
      <c r="L384" s="12">
        <v>1</v>
      </c>
      <c r="M384" s="3">
        <v>0.8906976744186047</v>
      </c>
      <c r="N384" s="3">
        <v>0.8906976744186047</v>
      </c>
      <c r="O384" s="3">
        <v>0.88780487804878039</v>
      </c>
      <c r="P384" s="3">
        <v>0.88780487804878039</v>
      </c>
      <c r="Q384" s="3">
        <v>0</v>
      </c>
      <c r="R384" s="3">
        <v>0</v>
      </c>
      <c r="S384" s="3">
        <v>0</v>
      </c>
      <c r="T384" s="3">
        <v>0</v>
      </c>
      <c r="U384" s="3">
        <v>0</v>
      </c>
      <c r="V384" s="3">
        <v>0</v>
      </c>
      <c r="W384" s="3">
        <v>0</v>
      </c>
      <c r="X384" s="3">
        <v>0</v>
      </c>
      <c r="Y384" s="3">
        <v>0</v>
      </c>
      <c r="Z384" s="3">
        <v>0</v>
      </c>
      <c r="AA384" s="3">
        <v>0</v>
      </c>
      <c r="AB384" s="3">
        <v>0</v>
      </c>
      <c r="AC384" s="3">
        <v>0</v>
      </c>
      <c r="AD384" s="3">
        <v>0</v>
      </c>
      <c r="AE384" s="3">
        <v>0</v>
      </c>
      <c r="AF384" s="3">
        <v>0</v>
      </c>
      <c r="AG384" s="3">
        <v>0</v>
      </c>
      <c r="AH384" s="3">
        <v>0</v>
      </c>
      <c r="AI384" s="3">
        <v>0</v>
      </c>
      <c r="AJ384" s="3">
        <v>0</v>
      </c>
      <c r="AK384" s="3">
        <v>0</v>
      </c>
      <c r="AL384" s="48">
        <v>0</v>
      </c>
      <c r="AM384" s="3">
        <v>0</v>
      </c>
      <c r="AN384" s="3">
        <v>0</v>
      </c>
      <c r="AO384" s="3">
        <v>0</v>
      </c>
      <c r="AP384" s="3">
        <v>0</v>
      </c>
      <c r="AQ384" s="3">
        <v>0</v>
      </c>
      <c r="AR384" s="3">
        <v>0</v>
      </c>
      <c r="AS384" s="3">
        <v>0</v>
      </c>
      <c r="AT384" s="3">
        <v>0</v>
      </c>
      <c r="AU384" s="3">
        <v>0</v>
      </c>
      <c r="AV384" s="3">
        <v>0</v>
      </c>
      <c r="AW384" s="3">
        <v>0</v>
      </c>
      <c r="AX384" s="3">
        <v>0</v>
      </c>
      <c r="AY384" s="3">
        <v>0</v>
      </c>
      <c r="AZ384" s="3">
        <v>0</v>
      </c>
      <c r="BA384" s="3">
        <v>0</v>
      </c>
      <c r="BB384" s="3">
        <v>0</v>
      </c>
      <c r="BC384" s="3">
        <v>0</v>
      </c>
      <c r="BD384" s="3">
        <v>0</v>
      </c>
      <c r="BE384" s="3">
        <v>0</v>
      </c>
      <c r="BF384" s="3">
        <v>0</v>
      </c>
      <c r="BG384" s="3">
        <v>0</v>
      </c>
      <c r="BH384" s="3">
        <v>0</v>
      </c>
      <c r="BI384" s="3">
        <v>0</v>
      </c>
      <c r="BJ384" s="3">
        <v>0</v>
      </c>
      <c r="BK384" s="3">
        <v>0</v>
      </c>
      <c r="BL384" s="3">
        <v>0</v>
      </c>
      <c r="BM384" s="3">
        <v>0</v>
      </c>
      <c r="BN384" s="3">
        <v>0</v>
      </c>
      <c r="BO384" s="3">
        <v>0</v>
      </c>
      <c r="BP384" s="3">
        <v>0</v>
      </c>
      <c r="BQ384" s="3">
        <v>0</v>
      </c>
      <c r="BR384" s="3">
        <v>0</v>
      </c>
      <c r="BS384" s="3">
        <v>0</v>
      </c>
      <c r="BT384" s="3">
        <v>0</v>
      </c>
      <c r="BU384" s="3">
        <v>0</v>
      </c>
      <c r="BV384" s="3">
        <v>0</v>
      </c>
      <c r="BW384" s="10">
        <v>0</v>
      </c>
    </row>
    <row r="385" spans="6:75" x14ac:dyDescent="0.25">
      <c r="F385" s="52">
        <f t="shared" si="25"/>
        <v>9400</v>
      </c>
      <c r="G385" s="12">
        <f t="shared" si="26"/>
        <v>0.88953488372093026</v>
      </c>
      <c r="J385" s="3">
        <f t="shared" si="27"/>
        <v>0.88761400411885838</v>
      </c>
      <c r="K385" s="81"/>
      <c r="L385" s="12">
        <v>1</v>
      </c>
      <c r="M385" s="3">
        <v>0.88953488372093026</v>
      </c>
      <c r="N385" s="3">
        <v>0.88953488372093026</v>
      </c>
      <c r="O385" s="3">
        <v>0.88657067293564495</v>
      </c>
      <c r="P385" s="3">
        <v>0.88657067293564495</v>
      </c>
      <c r="Q385" s="3">
        <v>0</v>
      </c>
      <c r="R385" s="3">
        <v>0</v>
      </c>
      <c r="S385" s="3">
        <v>0</v>
      </c>
      <c r="T385" s="3">
        <v>0</v>
      </c>
      <c r="U385" s="3">
        <v>0</v>
      </c>
      <c r="V385" s="3">
        <v>0</v>
      </c>
      <c r="W385" s="3">
        <v>0</v>
      </c>
      <c r="X385" s="3">
        <v>0</v>
      </c>
      <c r="Y385" s="3">
        <v>0</v>
      </c>
      <c r="Z385" s="3">
        <v>0</v>
      </c>
      <c r="AA385" s="3">
        <v>0</v>
      </c>
      <c r="AB385" s="3">
        <v>0</v>
      </c>
      <c r="AC385" s="3">
        <v>0</v>
      </c>
      <c r="AD385" s="3">
        <v>0</v>
      </c>
      <c r="AE385" s="3">
        <v>0</v>
      </c>
      <c r="AF385" s="3">
        <v>0</v>
      </c>
      <c r="AG385" s="3">
        <v>0</v>
      </c>
      <c r="AH385" s="3">
        <v>0</v>
      </c>
      <c r="AI385" s="3">
        <v>0</v>
      </c>
      <c r="AJ385" s="3">
        <v>0</v>
      </c>
      <c r="AK385" s="3">
        <v>0</v>
      </c>
      <c r="AL385" s="48">
        <v>0</v>
      </c>
      <c r="AM385" s="3">
        <v>0</v>
      </c>
      <c r="AN385" s="3">
        <v>0</v>
      </c>
      <c r="AO385" s="3">
        <v>0</v>
      </c>
      <c r="AP385" s="3">
        <v>0</v>
      </c>
      <c r="AQ385" s="3">
        <v>0</v>
      </c>
      <c r="AR385" s="3">
        <v>0</v>
      </c>
      <c r="AS385" s="3">
        <v>0</v>
      </c>
      <c r="AT385" s="3">
        <v>0</v>
      </c>
      <c r="AU385" s="3">
        <v>0</v>
      </c>
      <c r="AV385" s="3">
        <v>0</v>
      </c>
      <c r="AW385" s="3">
        <v>0</v>
      </c>
      <c r="AX385" s="3">
        <v>0</v>
      </c>
      <c r="AY385" s="3">
        <v>0</v>
      </c>
      <c r="AZ385" s="3">
        <v>0</v>
      </c>
      <c r="BA385" s="3">
        <v>0</v>
      </c>
      <c r="BB385" s="3">
        <v>0</v>
      </c>
      <c r="BC385" s="3">
        <v>0</v>
      </c>
      <c r="BD385" s="3">
        <v>0</v>
      </c>
      <c r="BE385" s="3">
        <v>0</v>
      </c>
      <c r="BF385" s="3">
        <v>0</v>
      </c>
      <c r="BG385" s="3">
        <v>0</v>
      </c>
      <c r="BH385" s="3">
        <v>0</v>
      </c>
      <c r="BI385" s="3">
        <v>0</v>
      </c>
      <c r="BJ385" s="3">
        <v>0</v>
      </c>
      <c r="BK385" s="3">
        <v>0</v>
      </c>
      <c r="BL385" s="3">
        <v>0</v>
      </c>
      <c r="BM385" s="3">
        <v>0</v>
      </c>
      <c r="BN385" s="3">
        <v>0</v>
      </c>
      <c r="BO385" s="3">
        <v>0</v>
      </c>
      <c r="BP385" s="3">
        <v>0</v>
      </c>
      <c r="BQ385" s="3">
        <v>0</v>
      </c>
      <c r="BR385" s="3">
        <v>0</v>
      </c>
      <c r="BS385" s="3">
        <v>0</v>
      </c>
      <c r="BT385" s="3">
        <v>0</v>
      </c>
      <c r="BU385" s="3">
        <v>0</v>
      </c>
      <c r="BV385" s="3">
        <v>0</v>
      </c>
      <c r="BW385" s="10">
        <v>0</v>
      </c>
    </row>
    <row r="386" spans="6:75" x14ac:dyDescent="0.25">
      <c r="F386" s="52">
        <f t="shared" si="25"/>
        <v>9500</v>
      </c>
      <c r="G386" s="12">
        <f t="shared" si="26"/>
        <v>0.88837209302325582</v>
      </c>
      <c r="J386" s="3">
        <f t="shared" si="27"/>
        <v>0.88631950573698137</v>
      </c>
      <c r="K386" s="81"/>
      <c r="L386" s="12">
        <v>1</v>
      </c>
      <c r="M386" s="3">
        <v>0.88837209302325582</v>
      </c>
      <c r="N386" s="3">
        <v>0.88837209302325582</v>
      </c>
      <c r="O386" s="3">
        <v>0.88527769615045537</v>
      </c>
      <c r="P386" s="3">
        <v>0.88527769615045537</v>
      </c>
      <c r="Q386" s="3">
        <v>0</v>
      </c>
      <c r="R386" s="3">
        <v>0</v>
      </c>
      <c r="S386" s="3">
        <v>0</v>
      </c>
      <c r="T386" s="3">
        <v>0</v>
      </c>
      <c r="U386" s="3">
        <v>0</v>
      </c>
      <c r="V386" s="3">
        <v>0</v>
      </c>
      <c r="W386" s="3">
        <v>0</v>
      </c>
      <c r="X386" s="3">
        <v>0</v>
      </c>
      <c r="Y386" s="3">
        <v>0</v>
      </c>
      <c r="Z386" s="3">
        <v>0</v>
      </c>
      <c r="AA386" s="3">
        <v>0</v>
      </c>
      <c r="AB386" s="3">
        <v>0</v>
      </c>
      <c r="AC386" s="3">
        <v>0</v>
      </c>
      <c r="AD386" s="3">
        <v>0</v>
      </c>
      <c r="AE386" s="3">
        <v>0</v>
      </c>
      <c r="AF386" s="3">
        <v>0</v>
      </c>
      <c r="AG386" s="3">
        <v>0</v>
      </c>
      <c r="AH386" s="3">
        <v>0</v>
      </c>
      <c r="AI386" s="3">
        <v>0</v>
      </c>
      <c r="AJ386" s="3">
        <v>0</v>
      </c>
      <c r="AK386" s="3">
        <v>0</v>
      </c>
      <c r="AL386" s="48">
        <v>0</v>
      </c>
      <c r="AM386" s="3">
        <v>0</v>
      </c>
      <c r="AN386" s="3">
        <v>0</v>
      </c>
      <c r="AO386" s="3">
        <v>0</v>
      </c>
      <c r="AP386" s="3">
        <v>0</v>
      </c>
      <c r="AQ386" s="3">
        <v>0</v>
      </c>
      <c r="AR386" s="3">
        <v>0</v>
      </c>
      <c r="AS386" s="3">
        <v>0</v>
      </c>
      <c r="AT386" s="3">
        <v>0</v>
      </c>
      <c r="AU386" s="3">
        <v>0</v>
      </c>
      <c r="AV386" s="3">
        <v>0</v>
      </c>
      <c r="AW386" s="3">
        <v>0</v>
      </c>
      <c r="AX386" s="3">
        <v>0</v>
      </c>
      <c r="AY386" s="3">
        <v>0</v>
      </c>
      <c r="AZ386" s="3">
        <v>0</v>
      </c>
      <c r="BA386" s="3">
        <v>0</v>
      </c>
      <c r="BB386" s="3">
        <v>0</v>
      </c>
      <c r="BC386" s="3">
        <v>0</v>
      </c>
      <c r="BD386" s="3">
        <v>0</v>
      </c>
      <c r="BE386" s="3">
        <v>0</v>
      </c>
      <c r="BF386" s="3">
        <v>0</v>
      </c>
      <c r="BG386" s="3">
        <v>0</v>
      </c>
      <c r="BH386" s="3">
        <v>0</v>
      </c>
      <c r="BI386" s="3">
        <v>0</v>
      </c>
      <c r="BJ386" s="3">
        <v>0</v>
      </c>
      <c r="BK386" s="3">
        <v>0</v>
      </c>
      <c r="BL386" s="3">
        <v>0</v>
      </c>
      <c r="BM386" s="3">
        <v>0</v>
      </c>
      <c r="BN386" s="3">
        <v>0</v>
      </c>
      <c r="BO386" s="3">
        <v>0</v>
      </c>
      <c r="BP386" s="3">
        <v>0</v>
      </c>
      <c r="BQ386" s="3">
        <v>0</v>
      </c>
      <c r="BR386" s="3">
        <v>0</v>
      </c>
      <c r="BS386" s="3">
        <v>0</v>
      </c>
      <c r="BT386" s="3">
        <v>0</v>
      </c>
      <c r="BU386" s="3">
        <v>0</v>
      </c>
      <c r="BV386" s="3">
        <v>0</v>
      </c>
      <c r="BW386" s="10">
        <v>0</v>
      </c>
    </row>
    <row r="387" spans="6:75" x14ac:dyDescent="0.25">
      <c r="F387" s="52">
        <f t="shared" si="25"/>
        <v>9600</v>
      </c>
      <c r="G387" s="12">
        <f t="shared" si="26"/>
        <v>0.88720930232558137</v>
      </c>
      <c r="J387" s="3">
        <f t="shared" si="27"/>
        <v>0.88502500735510437</v>
      </c>
      <c r="K387" s="81"/>
      <c r="L387" s="12">
        <v>1</v>
      </c>
      <c r="M387" s="3">
        <v>0.88720930232558137</v>
      </c>
      <c r="N387" s="3">
        <v>0.88720930232558137</v>
      </c>
      <c r="O387" s="3">
        <v>0.8839847193652659</v>
      </c>
      <c r="P387" s="3">
        <v>0.8839847193652659</v>
      </c>
      <c r="Q387" s="3">
        <v>0</v>
      </c>
      <c r="R387" s="3">
        <v>0</v>
      </c>
      <c r="S387" s="3">
        <v>0</v>
      </c>
      <c r="T387" s="3">
        <v>0</v>
      </c>
      <c r="U387" s="3">
        <v>0</v>
      </c>
      <c r="V387" s="3">
        <v>0</v>
      </c>
      <c r="W387" s="3">
        <v>0</v>
      </c>
      <c r="X387" s="3">
        <v>0</v>
      </c>
      <c r="Y387" s="3">
        <v>0</v>
      </c>
      <c r="Z387" s="3">
        <v>0</v>
      </c>
      <c r="AA387" s="3">
        <v>0</v>
      </c>
      <c r="AB387" s="3">
        <v>0</v>
      </c>
      <c r="AC387" s="3">
        <v>0</v>
      </c>
      <c r="AD387" s="3">
        <v>0</v>
      </c>
      <c r="AE387" s="3">
        <v>0</v>
      </c>
      <c r="AF387" s="3">
        <v>0</v>
      </c>
      <c r="AG387" s="3">
        <v>0</v>
      </c>
      <c r="AH387" s="3">
        <v>0</v>
      </c>
      <c r="AI387" s="3">
        <v>0</v>
      </c>
      <c r="AJ387" s="3">
        <v>0</v>
      </c>
      <c r="AK387" s="3">
        <v>0</v>
      </c>
      <c r="AL387" s="48">
        <v>0</v>
      </c>
      <c r="AM387" s="3">
        <v>0</v>
      </c>
      <c r="AN387" s="3">
        <v>0</v>
      </c>
      <c r="AO387" s="3">
        <v>0</v>
      </c>
      <c r="AP387" s="3">
        <v>0</v>
      </c>
      <c r="AQ387" s="3">
        <v>0</v>
      </c>
      <c r="AR387" s="3">
        <v>0</v>
      </c>
      <c r="AS387" s="3">
        <v>0</v>
      </c>
      <c r="AT387" s="3">
        <v>0</v>
      </c>
      <c r="AU387" s="3">
        <v>0</v>
      </c>
      <c r="AV387" s="3">
        <v>0</v>
      </c>
      <c r="AW387" s="3">
        <v>0</v>
      </c>
      <c r="AX387" s="3">
        <v>0</v>
      </c>
      <c r="AY387" s="3">
        <v>0</v>
      </c>
      <c r="AZ387" s="3">
        <v>0</v>
      </c>
      <c r="BA387" s="3">
        <v>0</v>
      </c>
      <c r="BB387" s="3">
        <v>0</v>
      </c>
      <c r="BC387" s="3">
        <v>0</v>
      </c>
      <c r="BD387" s="3">
        <v>0</v>
      </c>
      <c r="BE387" s="3">
        <v>0</v>
      </c>
      <c r="BF387" s="3">
        <v>0</v>
      </c>
      <c r="BG387" s="3">
        <v>0</v>
      </c>
      <c r="BH387" s="3">
        <v>0</v>
      </c>
      <c r="BI387" s="3">
        <v>0</v>
      </c>
      <c r="BJ387" s="3">
        <v>0</v>
      </c>
      <c r="BK387" s="3">
        <v>0</v>
      </c>
      <c r="BL387" s="3">
        <v>0</v>
      </c>
      <c r="BM387" s="3">
        <v>0</v>
      </c>
      <c r="BN387" s="3">
        <v>0</v>
      </c>
      <c r="BO387" s="3">
        <v>0</v>
      </c>
      <c r="BP387" s="3">
        <v>0</v>
      </c>
      <c r="BQ387" s="3">
        <v>0</v>
      </c>
      <c r="BR387" s="3">
        <v>0</v>
      </c>
      <c r="BS387" s="3">
        <v>0</v>
      </c>
      <c r="BT387" s="3">
        <v>0</v>
      </c>
      <c r="BU387" s="3">
        <v>0</v>
      </c>
      <c r="BV387" s="3">
        <v>0</v>
      </c>
      <c r="BW387" s="10">
        <v>0</v>
      </c>
    </row>
    <row r="388" spans="6:75" x14ac:dyDescent="0.25">
      <c r="F388" s="52">
        <f t="shared" si="25"/>
        <v>9700</v>
      </c>
      <c r="G388" s="12">
        <f t="shared" si="26"/>
        <v>0.88604651162790704</v>
      </c>
      <c r="J388" s="3">
        <f t="shared" si="27"/>
        <v>0.88373050897322736</v>
      </c>
      <c r="K388" s="81"/>
      <c r="L388" s="12">
        <v>1</v>
      </c>
      <c r="M388" s="3">
        <v>0.88604651162790704</v>
      </c>
      <c r="N388" s="3">
        <v>0.88604651162790704</v>
      </c>
      <c r="O388" s="3">
        <v>0.88269174258007632</v>
      </c>
      <c r="P388" s="3">
        <v>0.88269174258007632</v>
      </c>
      <c r="Q388" s="3">
        <v>0</v>
      </c>
      <c r="R388" s="3">
        <v>0</v>
      </c>
      <c r="S388" s="3">
        <v>0</v>
      </c>
      <c r="T388" s="3">
        <v>0</v>
      </c>
      <c r="U388" s="3">
        <v>0</v>
      </c>
      <c r="V388" s="3">
        <v>0</v>
      </c>
      <c r="W388" s="3">
        <v>0</v>
      </c>
      <c r="X388" s="3">
        <v>0</v>
      </c>
      <c r="Y388" s="3">
        <v>0</v>
      </c>
      <c r="Z388" s="3">
        <v>0</v>
      </c>
      <c r="AA388" s="3">
        <v>0</v>
      </c>
      <c r="AB388" s="3">
        <v>0</v>
      </c>
      <c r="AC388" s="3">
        <v>0</v>
      </c>
      <c r="AD388" s="3">
        <v>0</v>
      </c>
      <c r="AE388" s="3">
        <v>0</v>
      </c>
      <c r="AF388" s="3">
        <v>0</v>
      </c>
      <c r="AG388" s="3">
        <v>0</v>
      </c>
      <c r="AH388" s="3">
        <v>0</v>
      </c>
      <c r="AI388" s="3">
        <v>0</v>
      </c>
      <c r="AJ388" s="3">
        <v>0</v>
      </c>
      <c r="AK388" s="3">
        <v>0</v>
      </c>
      <c r="AL388" s="48">
        <v>0</v>
      </c>
      <c r="AM388" s="3">
        <v>0</v>
      </c>
      <c r="AN388" s="3">
        <v>0</v>
      </c>
      <c r="AO388" s="3">
        <v>0</v>
      </c>
      <c r="AP388" s="3">
        <v>0</v>
      </c>
      <c r="AQ388" s="3">
        <v>0</v>
      </c>
      <c r="AR388" s="3">
        <v>0</v>
      </c>
      <c r="AS388" s="3">
        <v>0</v>
      </c>
      <c r="AT388" s="3">
        <v>0</v>
      </c>
      <c r="AU388" s="3">
        <v>0</v>
      </c>
      <c r="AV388" s="3">
        <v>0</v>
      </c>
      <c r="AW388" s="3">
        <v>0</v>
      </c>
      <c r="AX388" s="3">
        <v>0</v>
      </c>
      <c r="AY388" s="3">
        <v>0</v>
      </c>
      <c r="AZ388" s="3">
        <v>0</v>
      </c>
      <c r="BA388" s="3">
        <v>0</v>
      </c>
      <c r="BB388" s="3">
        <v>0</v>
      </c>
      <c r="BC388" s="3">
        <v>0</v>
      </c>
      <c r="BD388" s="3">
        <v>0</v>
      </c>
      <c r="BE388" s="3">
        <v>0</v>
      </c>
      <c r="BF388" s="3">
        <v>0</v>
      </c>
      <c r="BG388" s="3">
        <v>0</v>
      </c>
      <c r="BH388" s="3">
        <v>0</v>
      </c>
      <c r="BI388" s="3">
        <v>0</v>
      </c>
      <c r="BJ388" s="3">
        <v>0</v>
      </c>
      <c r="BK388" s="3">
        <v>0</v>
      </c>
      <c r="BL388" s="3">
        <v>0</v>
      </c>
      <c r="BM388" s="3">
        <v>0</v>
      </c>
      <c r="BN388" s="3">
        <v>0</v>
      </c>
      <c r="BO388" s="3">
        <v>0</v>
      </c>
      <c r="BP388" s="3">
        <v>0</v>
      </c>
      <c r="BQ388" s="3">
        <v>0</v>
      </c>
      <c r="BR388" s="3">
        <v>0</v>
      </c>
      <c r="BS388" s="3">
        <v>0</v>
      </c>
      <c r="BT388" s="3">
        <v>0</v>
      </c>
      <c r="BU388" s="3">
        <v>0</v>
      </c>
      <c r="BV388" s="3">
        <v>0</v>
      </c>
      <c r="BW388" s="10">
        <v>0</v>
      </c>
    </row>
    <row r="389" spans="6:75" x14ac:dyDescent="0.25">
      <c r="F389" s="52">
        <f t="shared" si="25"/>
        <v>9800</v>
      </c>
      <c r="G389" s="12">
        <f t="shared" si="26"/>
        <v>0.8848837209302326</v>
      </c>
      <c r="J389" s="3">
        <f t="shared" si="27"/>
        <v>0.88243601059135035</v>
      </c>
      <c r="K389" s="81"/>
      <c r="L389" s="12">
        <v>1</v>
      </c>
      <c r="M389" s="3">
        <v>0.8848837209302326</v>
      </c>
      <c r="N389" s="3">
        <v>0.8848837209302326</v>
      </c>
      <c r="O389" s="3">
        <v>0.88139876579488685</v>
      </c>
      <c r="P389" s="3">
        <v>0.88139876579488685</v>
      </c>
      <c r="Q389" s="3">
        <v>0</v>
      </c>
      <c r="R389" s="3">
        <v>0</v>
      </c>
      <c r="S389" s="3">
        <v>0</v>
      </c>
      <c r="T389" s="3">
        <v>0</v>
      </c>
      <c r="U389" s="3">
        <v>0</v>
      </c>
      <c r="V389" s="3">
        <v>0</v>
      </c>
      <c r="W389" s="3">
        <v>0</v>
      </c>
      <c r="X389" s="3">
        <v>0</v>
      </c>
      <c r="Y389" s="3">
        <v>0</v>
      </c>
      <c r="Z389" s="3">
        <v>0</v>
      </c>
      <c r="AA389" s="3">
        <v>0</v>
      </c>
      <c r="AB389" s="3">
        <v>0</v>
      </c>
      <c r="AC389" s="3">
        <v>0</v>
      </c>
      <c r="AD389" s="3">
        <v>0</v>
      </c>
      <c r="AE389" s="3">
        <v>0</v>
      </c>
      <c r="AF389" s="3">
        <v>0</v>
      </c>
      <c r="AG389" s="3">
        <v>0</v>
      </c>
      <c r="AH389" s="3">
        <v>0</v>
      </c>
      <c r="AI389" s="3">
        <v>0</v>
      </c>
      <c r="AJ389" s="3">
        <v>0</v>
      </c>
      <c r="AK389" s="3">
        <v>0</v>
      </c>
      <c r="AL389" s="48">
        <v>0</v>
      </c>
      <c r="AM389" s="3">
        <v>0</v>
      </c>
      <c r="AN389" s="3">
        <v>0</v>
      </c>
      <c r="AO389" s="3">
        <v>0</v>
      </c>
      <c r="AP389" s="3">
        <v>0</v>
      </c>
      <c r="AQ389" s="3">
        <v>0</v>
      </c>
      <c r="AR389" s="3">
        <v>0</v>
      </c>
      <c r="AS389" s="3">
        <v>0</v>
      </c>
      <c r="AT389" s="3">
        <v>0</v>
      </c>
      <c r="AU389" s="3">
        <v>0</v>
      </c>
      <c r="AV389" s="3">
        <v>0</v>
      </c>
      <c r="AW389" s="3">
        <v>0</v>
      </c>
      <c r="AX389" s="3">
        <v>0</v>
      </c>
      <c r="AY389" s="3">
        <v>0</v>
      </c>
      <c r="AZ389" s="3">
        <v>0</v>
      </c>
      <c r="BA389" s="3">
        <v>0</v>
      </c>
      <c r="BB389" s="3">
        <v>0</v>
      </c>
      <c r="BC389" s="3">
        <v>0</v>
      </c>
      <c r="BD389" s="3">
        <v>0</v>
      </c>
      <c r="BE389" s="3">
        <v>0</v>
      </c>
      <c r="BF389" s="3">
        <v>0</v>
      </c>
      <c r="BG389" s="3">
        <v>0</v>
      </c>
      <c r="BH389" s="3">
        <v>0</v>
      </c>
      <c r="BI389" s="3">
        <v>0</v>
      </c>
      <c r="BJ389" s="3">
        <v>0</v>
      </c>
      <c r="BK389" s="3">
        <v>0</v>
      </c>
      <c r="BL389" s="3">
        <v>0</v>
      </c>
      <c r="BM389" s="3">
        <v>0</v>
      </c>
      <c r="BN389" s="3">
        <v>0</v>
      </c>
      <c r="BO389" s="3">
        <v>0</v>
      </c>
      <c r="BP389" s="3">
        <v>0</v>
      </c>
      <c r="BQ389" s="3">
        <v>0</v>
      </c>
      <c r="BR389" s="3">
        <v>0</v>
      </c>
      <c r="BS389" s="3">
        <v>0</v>
      </c>
      <c r="BT389" s="3">
        <v>0</v>
      </c>
      <c r="BU389" s="3">
        <v>0</v>
      </c>
      <c r="BV389" s="3">
        <v>0</v>
      </c>
      <c r="BW389" s="10">
        <v>0</v>
      </c>
    </row>
    <row r="390" spans="6:75" x14ac:dyDescent="0.25">
      <c r="F390" s="52">
        <f t="shared" si="25"/>
        <v>9900</v>
      </c>
      <c r="G390" s="12">
        <f t="shared" si="26"/>
        <v>0.88372093023255816</v>
      </c>
      <c r="J390" s="3">
        <f t="shared" si="27"/>
        <v>0.88114151220947334</v>
      </c>
      <c r="K390" s="81"/>
      <c r="L390" s="12">
        <v>1</v>
      </c>
      <c r="M390" s="3">
        <v>0.88372093023255816</v>
      </c>
      <c r="N390" s="3">
        <v>0.88372093023255816</v>
      </c>
      <c r="O390" s="3">
        <v>0.88010578900969727</v>
      </c>
      <c r="P390" s="3">
        <v>0.88010578900969727</v>
      </c>
      <c r="Q390" s="3">
        <v>0</v>
      </c>
      <c r="R390" s="3">
        <v>0</v>
      </c>
      <c r="S390" s="3">
        <v>0</v>
      </c>
      <c r="T390" s="3">
        <v>0</v>
      </c>
      <c r="U390" s="3">
        <v>0</v>
      </c>
      <c r="V390" s="3">
        <v>0</v>
      </c>
      <c r="W390" s="3">
        <v>0</v>
      </c>
      <c r="X390" s="3">
        <v>0</v>
      </c>
      <c r="Y390" s="3">
        <v>0</v>
      </c>
      <c r="Z390" s="3">
        <v>0</v>
      </c>
      <c r="AA390" s="3">
        <v>0</v>
      </c>
      <c r="AB390" s="3">
        <v>0</v>
      </c>
      <c r="AC390" s="3">
        <v>0</v>
      </c>
      <c r="AD390" s="3">
        <v>0</v>
      </c>
      <c r="AE390" s="3">
        <v>0</v>
      </c>
      <c r="AF390" s="3">
        <v>0</v>
      </c>
      <c r="AG390" s="3">
        <v>0</v>
      </c>
      <c r="AH390" s="3">
        <v>0</v>
      </c>
      <c r="AI390" s="3">
        <v>0</v>
      </c>
      <c r="AJ390" s="3">
        <v>0</v>
      </c>
      <c r="AK390" s="3">
        <v>0</v>
      </c>
      <c r="AL390" s="48">
        <v>0</v>
      </c>
      <c r="AM390" s="3">
        <v>0</v>
      </c>
      <c r="AN390" s="3">
        <v>0</v>
      </c>
      <c r="AO390" s="3">
        <v>0</v>
      </c>
      <c r="AP390" s="3">
        <v>0</v>
      </c>
      <c r="AQ390" s="3">
        <v>0</v>
      </c>
      <c r="AR390" s="3">
        <v>0</v>
      </c>
      <c r="AS390" s="3">
        <v>0</v>
      </c>
      <c r="AT390" s="3">
        <v>0</v>
      </c>
      <c r="AU390" s="3">
        <v>0</v>
      </c>
      <c r="AV390" s="3">
        <v>0</v>
      </c>
      <c r="AW390" s="3">
        <v>0</v>
      </c>
      <c r="AX390" s="3">
        <v>0</v>
      </c>
      <c r="AY390" s="3">
        <v>0</v>
      </c>
      <c r="AZ390" s="3">
        <v>0</v>
      </c>
      <c r="BA390" s="3">
        <v>0</v>
      </c>
      <c r="BB390" s="3">
        <v>0</v>
      </c>
      <c r="BC390" s="3">
        <v>0</v>
      </c>
      <c r="BD390" s="3">
        <v>0</v>
      </c>
      <c r="BE390" s="3">
        <v>0</v>
      </c>
      <c r="BF390" s="3">
        <v>0</v>
      </c>
      <c r="BG390" s="3">
        <v>0</v>
      </c>
      <c r="BH390" s="3">
        <v>0</v>
      </c>
      <c r="BI390" s="3">
        <v>0</v>
      </c>
      <c r="BJ390" s="3">
        <v>0</v>
      </c>
      <c r="BK390" s="3">
        <v>0</v>
      </c>
      <c r="BL390" s="3">
        <v>0</v>
      </c>
      <c r="BM390" s="3">
        <v>0</v>
      </c>
      <c r="BN390" s="3">
        <v>0</v>
      </c>
      <c r="BO390" s="3">
        <v>0</v>
      </c>
      <c r="BP390" s="3">
        <v>0</v>
      </c>
      <c r="BQ390" s="3">
        <v>0</v>
      </c>
      <c r="BR390" s="3">
        <v>0</v>
      </c>
      <c r="BS390" s="3">
        <v>0</v>
      </c>
      <c r="BT390" s="3">
        <v>0</v>
      </c>
      <c r="BU390" s="3">
        <v>0</v>
      </c>
      <c r="BV390" s="3">
        <v>0</v>
      </c>
      <c r="BW390" s="10">
        <v>0</v>
      </c>
    </row>
    <row r="391" spans="6:75" x14ac:dyDescent="0.25">
      <c r="F391" s="52">
        <f t="shared" si="25"/>
        <v>10000</v>
      </c>
      <c r="G391" s="12">
        <f t="shared" si="26"/>
        <v>0.88255813953488371</v>
      </c>
      <c r="J391" s="3">
        <f t="shared" si="27"/>
        <v>0.8799058546631362</v>
      </c>
      <c r="K391" s="81"/>
      <c r="L391" s="12">
        <v>1</v>
      </c>
      <c r="M391" s="3">
        <v>0.88255813953488371</v>
      </c>
      <c r="N391" s="3">
        <v>0.88255813953488371</v>
      </c>
      <c r="O391" s="3">
        <v>0.87887158389656184</v>
      </c>
      <c r="P391" s="3">
        <v>0.87887158389656184</v>
      </c>
      <c r="Q391" s="3">
        <v>0</v>
      </c>
      <c r="R391" s="3">
        <v>0</v>
      </c>
      <c r="S391" s="3">
        <v>0</v>
      </c>
      <c r="T391" s="3">
        <v>0</v>
      </c>
      <c r="U391" s="3">
        <v>0</v>
      </c>
      <c r="V391" s="3">
        <v>0</v>
      </c>
      <c r="W391" s="3">
        <v>0</v>
      </c>
      <c r="X391" s="3">
        <v>0</v>
      </c>
      <c r="Y391" s="3">
        <v>0</v>
      </c>
      <c r="Z391" s="3">
        <v>0</v>
      </c>
      <c r="AA391" s="3">
        <v>0</v>
      </c>
      <c r="AB391" s="3">
        <v>0</v>
      </c>
      <c r="AC391" s="3">
        <v>0</v>
      </c>
      <c r="AD391" s="3">
        <v>0</v>
      </c>
      <c r="AE391" s="3">
        <v>0</v>
      </c>
      <c r="AF391" s="3">
        <v>0</v>
      </c>
      <c r="AG391" s="3">
        <v>0</v>
      </c>
      <c r="AH391" s="3">
        <v>0</v>
      </c>
      <c r="AI391" s="3">
        <v>0</v>
      </c>
      <c r="AJ391" s="3">
        <v>0</v>
      </c>
      <c r="AK391" s="3">
        <v>0</v>
      </c>
      <c r="AL391" s="48">
        <v>0</v>
      </c>
      <c r="AM391" s="3">
        <v>0</v>
      </c>
      <c r="AN391" s="3">
        <v>0</v>
      </c>
      <c r="AO391" s="3">
        <v>0</v>
      </c>
      <c r="AP391" s="3">
        <v>0</v>
      </c>
      <c r="AQ391" s="3">
        <v>0</v>
      </c>
      <c r="AR391" s="3">
        <v>0</v>
      </c>
      <c r="AS391" s="3">
        <v>0</v>
      </c>
      <c r="AT391" s="3">
        <v>0</v>
      </c>
      <c r="AU391" s="3">
        <v>0</v>
      </c>
      <c r="AV391" s="3">
        <v>0</v>
      </c>
      <c r="AW391" s="3">
        <v>0</v>
      </c>
      <c r="AX391" s="3">
        <v>0</v>
      </c>
      <c r="AY391" s="3">
        <v>0</v>
      </c>
      <c r="AZ391" s="3">
        <v>0</v>
      </c>
      <c r="BA391" s="3">
        <v>0</v>
      </c>
      <c r="BB391" s="3">
        <v>0</v>
      </c>
      <c r="BC391" s="3">
        <v>0</v>
      </c>
      <c r="BD391" s="3">
        <v>0</v>
      </c>
      <c r="BE391" s="3">
        <v>0</v>
      </c>
      <c r="BF391" s="3">
        <v>0</v>
      </c>
      <c r="BG391" s="3">
        <v>0</v>
      </c>
      <c r="BH391" s="3">
        <v>0</v>
      </c>
      <c r="BI391" s="3">
        <v>0</v>
      </c>
      <c r="BJ391" s="3">
        <v>0</v>
      </c>
      <c r="BK391" s="3">
        <v>0</v>
      </c>
      <c r="BL391" s="3">
        <v>0</v>
      </c>
      <c r="BM391" s="3">
        <v>0</v>
      </c>
      <c r="BN391" s="3">
        <v>0</v>
      </c>
      <c r="BO391" s="3">
        <v>0</v>
      </c>
      <c r="BP391" s="3">
        <v>0</v>
      </c>
      <c r="BQ391" s="3">
        <v>0</v>
      </c>
      <c r="BR391" s="3">
        <v>0</v>
      </c>
      <c r="BS391" s="3">
        <v>0</v>
      </c>
      <c r="BT391" s="3">
        <v>0</v>
      </c>
      <c r="BU391" s="3">
        <v>0</v>
      </c>
      <c r="BV391" s="3">
        <v>0</v>
      </c>
      <c r="BW391" s="10">
        <v>0</v>
      </c>
    </row>
    <row r="392" spans="6:75" x14ac:dyDescent="0.25">
      <c r="F392" s="52">
        <f t="shared" si="25"/>
        <v>10100</v>
      </c>
      <c r="G392" s="12">
        <f t="shared" si="26"/>
        <v>0.88139534883720927</v>
      </c>
      <c r="J392" s="3">
        <f t="shared" si="27"/>
        <v>0.87867019711679895</v>
      </c>
      <c r="K392" s="81"/>
      <c r="L392" s="12">
        <v>1</v>
      </c>
      <c r="M392" s="3">
        <v>0.88139534883720927</v>
      </c>
      <c r="N392" s="3">
        <v>0.88139534883720927</v>
      </c>
      <c r="O392" s="3">
        <v>0.87763737878342629</v>
      </c>
      <c r="P392" s="3">
        <v>0.87763737878342629</v>
      </c>
      <c r="Q392" s="3">
        <v>0</v>
      </c>
      <c r="R392" s="3">
        <v>0</v>
      </c>
      <c r="S392" s="3">
        <v>0</v>
      </c>
      <c r="T392" s="3">
        <v>0</v>
      </c>
      <c r="U392" s="3">
        <v>0</v>
      </c>
      <c r="V392" s="3">
        <v>0</v>
      </c>
      <c r="W392" s="3">
        <v>0</v>
      </c>
      <c r="X392" s="3">
        <v>0</v>
      </c>
      <c r="Y392" s="3">
        <v>0</v>
      </c>
      <c r="Z392" s="3">
        <v>0</v>
      </c>
      <c r="AA392" s="3">
        <v>0</v>
      </c>
      <c r="AB392" s="3">
        <v>0</v>
      </c>
      <c r="AC392" s="3">
        <v>0</v>
      </c>
      <c r="AD392" s="3">
        <v>0</v>
      </c>
      <c r="AE392" s="3">
        <v>0</v>
      </c>
      <c r="AF392" s="3">
        <v>0</v>
      </c>
      <c r="AG392" s="3">
        <v>0</v>
      </c>
      <c r="AH392" s="3">
        <v>0</v>
      </c>
      <c r="AI392" s="3">
        <v>0</v>
      </c>
      <c r="AJ392" s="3">
        <v>0</v>
      </c>
      <c r="AK392" s="3">
        <v>0</v>
      </c>
      <c r="AL392" s="48">
        <v>0</v>
      </c>
      <c r="AM392" s="3">
        <v>0</v>
      </c>
      <c r="AN392" s="3">
        <v>0</v>
      </c>
      <c r="AO392" s="3">
        <v>0</v>
      </c>
      <c r="AP392" s="3">
        <v>0</v>
      </c>
      <c r="AQ392" s="3">
        <v>0</v>
      </c>
      <c r="AR392" s="3">
        <v>0</v>
      </c>
      <c r="AS392" s="3">
        <v>0</v>
      </c>
      <c r="AT392" s="3">
        <v>0</v>
      </c>
      <c r="AU392" s="3">
        <v>0</v>
      </c>
      <c r="AV392" s="3">
        <v>0</v>
      </c>
      <c r="AW392" s="3">
        <v>0</v>
      </c>
      <c r="AX392" s="3">
        <v>0</v>
      </c>
      <c r="AY392" s="3">
        <v>0</v>
      </c>
      <c r="AZ392" s="3">
        <v>0</v>
      </c>
      <c r="BA392" s="3">
        <v>0</v>
      </c>
      <c r="BB392" s="3">
        <v>0</v>
      </c>
      <c r="BC392" s="3">
        <v>0</v>
      </c>
      <c r="BD392" s="3">
        <v>0</v>
      </c>
      <c r="BE392" s="3">
        <v>0</v>
      </c>
      <c r="BF392" s="3">
        <v>0</v>
      </c>
      <c r="BG392" s="3">
        <v>0</v>
      </c>
      <c r="BH392" s="3">
        <v>0</v>
      </c>
      <c r="BI392" s="3">
        <v>0</v>
      </c>
      <c r="BJ392" s="3">
        <v>0</v>
      </c>
      <c r="BK392" s="3">
        <v>0</v>
      </c>
      <c r="BL392" s="3">
        <v>0</v>
      </c>
      <c r="BM392" s="3">
        <v>0</v>
      </c>
      <c r="BN392" s="3">
        <v>0</v>
      </c>
      <c r="BO392" s="3">
        <v>0</v>
      </c>
      <c r="BP392" s="3">
        <v>0</v>
      </c>
      <c r="BQ392" s="3">
        <v>0</v>
      </c>
      <c r="BR392" s="3">
        <v>0</v>
      </c>
      <c r="BS392" s="3">
        <v>0</v>
      </c>
      <c r="BT392" s="3">
        <v>0</v>
      </c>
      <c r="BU392" s="3">
        <v>0</v>
      </c>
      <c r="BV392" s="3">
        <v>0</v>
      </c>
      <c r="BW392" s="10">
        <v>0</v>
      </c>
    </row>
    <row r="393" spans="6:75" x14ac:dyDescent="0.25">
      <c r="F393" s="52">
        <f t="shared" si="25"/>
        <v>10200</v>
      </c>
      <c r="G393" s="12">
        <f t="shared" si="26"/>
        <v>0.88023255813953494</v>
      </c>
      <c r="J393" s="3">
        <f t="shared" si="27"/>
        <v>0.8774345395704618</v>
      </c>
      <c r="K393" s="81"/>
      <c r="L393" s="12">
        <v>1</v>
      </c>
      <c r="M393" s="3">
        <v>0.88023255813953494</v>
      </c>
      <c r="N393" s="3">
        <v>0.88023255813953494</v>
      </c>
      <c r="O393" s="3">
        <v>0.87640317367029086</v>
      </c>
      <c r="P393" s="3">
        <v>0.87640317367029086</v>
      </c>
      <c r="Q393" s="3">
        <v>0</v>
      </c>
      <c r="R393" s="3">
        <v>0</v>
      </c>
      <c r="S393" s="3">
        <v>0</v>
      </c>
      <c r="T393" s="3">
        <v>0</v>
      </c>
      <c r="U393" s="3">
        <v>0</v>
      </c>
      <c r="V393" s="3">
        <v>0</v>
      </c>
      <c r="W393" s="3">
        <v>0</v>
      </c>
      <c r="X393" s="3">
        <v>0</v>
      </c>
      <c r="Y393" s="3">
        <v>0</v>
      </c>
      <c r="Z393" s="3">
        <v>0</v>
      </c>
      <c r="AA393" s="3">
        <v>0</v>
      </c>
      <c r="AB393" s="3">
        <v>0</v>
      </c>
      <c r="AC393" s="3">
        <v>0</v>
      </c>
      <c r="AD393" s="3">
        <v>0</v>
      </c>
      <c r="AE393" s="3">
        <v>0</v>
      </c>
      <c r="AF393" s="3">
        <v>0</v>
      </c>
      <c r="AG393" s="3">
        <v>0</v>
      </c>
      <c r="AH393" s="3">
        <v>0</v>
      </c>
      <c r="AI393" s="3">
        <v>0</v>
      </c>
      <c r="AJ393" s="3">
        <v>0</v>
      </c>
      <c r="AK393" s="3">
        <v>0</v>
      </c>
      <c r="AL393" s="48">
        <v>0</v>
      </c>
      <c r="AM393" s="3">
        <v>0</v>
      </c>
      <c r="AN393" s="3">
        <v>0</v>
      </c>
      <c r="AO393" s="3">
        <v>0</v>
      </c>
      <c r="AP393" s="3">
        <v>0</v>
      </c>
      <c r="AQ393" s="3">
        <v>0</v>
      </c>
      <c r="AR393" s="3">
        <v>0</v>
      </c>
      <c r="AS393" s="3">
        <v>0</v>
      </c>
      <c r="AT393" s="3">
        <v>0</v>
      </c>
      <c r="AU393" s="3">
        <v>0</v>
      </c>
      <c r="AV393" s="3">
        <v>0</v>
      </c>
      <c r="AW393" s="3">
        <v>0</v>
      </c>
      <c r="AX393" s="3">
        <v>0</v>
      </c>
      <c r="AY393" s="3">
        <v>0</v>
      </c>
      <c r="AZ393" s="3">
        <v>0</v>
      </c>
      <c r="BA393" s="3">
        <v>0</v>
      </c>
      <c r="BB393" s="3">
        <v>0</v>
      </c>
      <c r="BC393" s="3">
        <v>0</v>
      </c>
      <c r="BD393" s="3">
        <v>0</v>
      </c>
      <c r="BE393" s="3">
        <v>0</v>
      </c>
      <c r="BF393" s="3">
        <v>0</v>
      </c>
      <c r="BG393" s="3">
        <v>0</v>
      </c>
      <c r="BH393" s="3">
        <v>0</v>
      </c>
      <c r="BI393" s="3">
        <v>0</v>
      </c>
      <c r="BJ393" s="3">
        <v>0</v>
      </c>
      <c r="BK393" s="3">
        <v>0</v>
      </c>
      <c r="BL393" s="3">
        <v>0</v>
      </c>
      <c r="BM393" s="3">
        <v>0</v>
      </c>
      <c r="BN393" s="3">
        <v>0</v>
      </c>
      <c r="BO393" s="3">
        <v>0</v>
      </c>
      <c r="BP393" s="3">
        <v>0</v>
      </c>
      <c r="BQ393" s="3">
        <v>0</v>
      </c>
      <c r="BR393" s="3">
        <v>0</v>
      </c>
      <c r="BS393" s="3">
        <v>0</v>
      </c>
      <c r="BT393" s="3">
        <v>0</v>
      </c>
      <c r="BU393" s="3">
        <v>0</v>
      </c>
      <c r="BV393" s="3">
        <v>0</v>
      </c>
      <c r="BW393" s="10">
        <v>0</v>
      </c>
    </row>
    <row r="394" spans="6:75" x14ac:dyDescent="0.25">
      <c r="F394" s="52">
        <f t="shared" si="25"/>
        <v>10300</v>
      </c>
      <c r="G394" s="12">
        <f t="shared" si="26"/>
        <v>0.87906976744186049</v>
      </c>
      <c r="J394" s="3">
        <f t="shared" si="27"/>
        <v>0.87619888202412455</v>
      </c>
      <c r="K394" s="81"/>
      <c r="L394" s="12">
        <v>1</v>
      </c>
      <c r="M394" s="3">
        <v>0.87906976744186049</v>
      </c>
      <c r="N394" s="3">
        <v>0.87906976744186049</v>
      </c>
      <c r="O394" s="3">
        <v>0.87516896855715531</v>
      </c>
      <c r="P394" s="3">
        <v>0.87516896855715531</v>
      </c>
      <c r="Q394" s="3">
        <v>0</v>
      </c>
      <c r="R394" s="3">
        <v>0</v>
      </c>
      <c r="S394" s="3">
        <v>0</v>
      </c>
      <c r="T394" s="3">
        <v>0</v>
      </c>
      <c r="U394" s="3">
        <v>0</v>
      </c>
      <c r="V394" s="3">
        <v>0</v>
      </c>
      <c r="W394" s="3">
        <v>0</v>
      </c>
      <c r="X394" s="3">
        <v>0</v>
      </c>
      <c r="Y394" s="3">
        <v>0</v>
      </c>
      <c r="Z394" s="3">
        <v>0</v>
      </c>
      <c r="AA394" s="3">
        <v>0</v>
      </c>
      <c r="AB394" s="3">
        <v>0</v>
      </c>
      <c r="AC394" s="3">
        <v>0</v>
      </c>
      <c r="AD394" s="3">
        <v>0</v>
      </c>
      <c r="AE394" s="3">
        <v>0</v>
      </c>
      <c r="AF394" s="3">
        <v>0</v>
      </c>
      <c r="AG394" s="3">
        <v>0</v>
      </c>
      <c r="AH394" s="3">
        <v>0</v>
      </c>
      <c r="AI394" s="3">
        <v>0</v>
      </c>
      <c r="AJ394" s="3">
        <v>0</v>
      </c>
      <c r="AK394" s="3">
        <v>0</v>
      </c>
      <c r="AL394" s="48">
        <v>0</v>
      </c>
      <c r="AM394" s="3">
        <v>0</v>
      </c>
      <c r="AN394" s="3">
        <v>0</v>
      </c>
      <c r="AO394" s="3">
        <v>0</v>
      </c>
      <c r="AP394" s="3">
        <v>0</v>
      </c>
      <c r="AQ394" s="3">
        <v>0</v>
      </c>
      <c r="AR394" s="3">
        <v>0</v>
      </c>
      <c r="AS394" s="3">
        <v>0</v>
      </c>
      <c r="AT394" s="3">
        <v>0</v>
      </c>
      <c r="AU394" s="3">
        <v>0</v>
      </c>
      <c r="AV394" s="3">
        <v>0</v>
      </c>
      <c r="AW394" s="3">
        <v>0</v>
      </c>
      <c r="AX394" s="3">
        <v>0</v>
      </c>
      <c r="AY394" s="3">
        <v>0</v>
      </c>
      <c r="AZ394" s="3">
        <v>0</v>
      </c>
      <c r="BA394" s="3">
        <v>0</v>
      </c>
      <c r="BB394" s="3">
        <v>0</v>
      </c>
      <c r="BC394" s="3">
        <v>0</v>
      </c>
      <c r="BD394" s="3">
        <v>0</v>
      </c>
      <c r="BE394" s="3">
        <v>0</v>
      </c>
      <c r="BF394" s="3">
        <v>0</v>
      </c>
      <c r="BG394" s="3">
        <v>0</v>
      </c>
      <c r="BH394" s="3">
        <v>0</v>
      </c>
      <c r="BI394" s="3">
        <v>0</v>
      </c>
      <c r="BJ394" s="3">
        <v>0</v>
      </c>
      <c r="BK394" s="3">
        <v>0</v>
      </c>
      <c r="BL394" s="3">
        <v>0</v>
      </c>
      <c r="BM394" s="3">
        <v>0</v>
      </c>
      <c r="BN394" s="3">
        <v>0</v>
      </c>
      <c r="BO394" s="3">
        <v>0</v>
      </c>
      <c r="BP394" s="3">
        <v>0</v>
      </c>
      <c r="BQ394" s="3">
        <v>0</v>
      </c>
      <c r="BR394" s="3">
        <v>0</v>
      </c>
      <c r="BS394" s="3">
        <v>0</v>
      </c>
      <c r="BT394" s="3">
        <v>0</v>
      </c>
      <c r="BU394" s="3">
        <v>0</v>
      </c>
      <c r="BV394" s="3">
        <v>0</v>
      </c>
      <c r="BW394" s="10">
        <v>0</v>
      </c>
    </row>
    <row r="395" spans="6:75" x14ac:dyDescent="0.25">
      <c r="F395" s="52">
        <f t="shared" si="25"/>
        <v>10400</v>
      </c>
      <c r="G395" s="12">
        <f t="shared" si="26"/>
        <v>0.87790697674418605</v>
      </c>
      <c r="J395" s="3">
        <f t="shared" si="27"/>
        <v>0.87496322447778752</v>
      </c>
      <c r="K395" s="81"/>
      <c r="L395" s="12">
        <v>1</v>
      </c>
      <c r="M395" s="3">
        <v>0.87790697674418605</v>
      </c>
      <c r="N395" s="3">
        <v>0.87790697674418605</v>
      </c>
      <c r="O395" s="3">
        <v>0.87393476344401988</v>
      </c>
      <c r="P395" s="3">
        <v>0.87393476344401988</v>
      </c>
      <c r="Q395" s="3">
        <v>0</v>
      </c>
      <c r="R395" s="3">
        <v>0</v>
      </c>
      <c r="S395" s="3">
        <v>0</v>
      </c>
      <c r="T395" s="3">
        <v>0</v>
      </c>
      <c r="U395" s="3">
        <v>0</v>
      </c>
      <c r="V395" s="3">
        <v>0</v>
      </c>
      <c r="W395" s="3">
        <v>0</v>
      </c>
      <c r="X395" s="3">
        <v>0</v>
      </c>
      <c r="Y395" s="3">
        <v>0</v>
      </c>
      <c r="Z395" s="3">
        <v>0</v>
      </c>
      <c r="AA395" s="3">
        <v>0</v>
      </c>
      <c r="AB395" s="3">
        <v>0</v>
      </c>
      <c r="AC395" s="3">
        <v>0</v>
      </c>
      <c r="AD395" s="3">
        <v>0</v>
      </c>
      <c r="AE395" s="3">
        <v>0</v>
      </c>
      <c r="AF395" s="3">
        <v>0</v>
      </c>
      <c r="AG395" s="3">
        <v>0</v>
      </c>
      <c r="AH395" s="3">
        <v>0</v>
      </c>
      <c r="AI395" s="3">
        <v>0</v>
      </c>
      <c r="AJ395" s="3">
        <v>0</v>
      </c>
      <c r="AK395" s="3">
        <v>0</v>
      </c>
      <c r="AL395" s="48">
        <v>0</v>
      </c>
      <c r="AM395" s="3">
        <v>0</v>
      </c>
      <c r="AN395" s="3">
        <v>0</v>
      </c>
      <c r="AO395" s="3">
        <v>0</v>
      </c>
      <c r="AP395" s="3">
        <v>0</v>
      </c>
      <c r="AQ395" s="3">
        <v>0</v>
      </c>
      <c r="AR395" s="3">
        <v>0</v>
      </c>
      <c r="AS395" s="3">
        <v>0</v>
      </c>
      <c r="AT395" s="3">
        <v>0</v>
      </c>
      <c r="AU395" s="3">
        <v>0</v>
      </c>
      <c r="AV395" s="3">
        <v>0</v>
      </c>
      <c r="AW395" s="3">
        <v>0</v>
      </c>
      <c r="AX395" s="3">
        <v>0</v>
      </c>
      <c r="AY395" s="3">
        <v>0</v>
      </c>
      <c r="AZ395" s="3">
        <v>0</v>
      </c>
      <c r="BA395" s="3">
        <v>0</v>
      </c>
      <c r="BB395" s="3">
        <v>0</v>
      </c>
      <c r="BC395" s="3">
        <v>0</v>
      </c>
      <c r="BD395" s="3">
        <v>0</v>
      </c>
      <c r="BE395" s="3">
        <v>0</v>
      </c>
      <c r="BF395" s="3">
        <v>0</v>
      </c>
      <c r="BG395" s="3">
        <v>0</v>
      </c>
      <c r="BH395" s="3">
        <v>0</v>
      </c>
      <c r="BI395" s="3">
        <v>0</v>
      </c>
      <c r="BJ395" s="3">
        <v>0</v>
      </c>
      <c r="BK395" s="3">
        <v>0</v>
      </c>
      <c r="BL395" s="3">
        <v>0</v>
      </c>
      <c r="BM395" s="3">
        <v>0</v>
      </c>
      <c r="BN395" s="3">
        <v>0</v>
      </c>
      <c r="BO395" s="3">
        <v>0</v>
      </c>
      <c r="BP395" s="3">
        <v>0</v>
      </c>
      <c r="BQ395" s="3">
        <v>0</v>
      </c>
      <c r="BR395" s="3">
        <v>0</v>
      </c>
      <c r="BS395" s="3">
        <v>0</v>
      </c>
      <c r="BT395" s="3">
        <v>0</v>
      </c>
      <c r="BU395" s="3">
        <v>0</v>
      </c>
      <c r="BV395" s="3">
        <v>0</v>
      </c>
      <c r="BW395" s="10">
        <v>0</v>
      </c>
    </row>
    <row r="396" spans="6:75" x14ac:dyDescent="0.25">
      <c r="F396" s="52">
        <f t="shared" si="25"/>
        <v>10500</v>
      </c>
      <c r="G396" s="12">
        <f t="shared" si="26"/>
        <v>0.87674418604651161</v>
      </c>
      <c r="J396" s="3">
        <f t="shared" si="27"/>
        <v>0.8736687260959104</v>
      </c>
      <c r="K396" s="81"/>
      <c r="L396" s="12">
        <v>1</v>
      </c>
      <c r="M396" s="3">
        <v>0.87674418604651161</v>
      </c>
      <c r="N396" s="3">
        <v>0.87674418604651161</v>
      </c>
      <c r="O396" s="3">
        <v>0.8726417866588303</v>
      </c>
      <c r="P396" s="3">
        <v>0.8726417866588303</v>
      </c>
      <c r="Q396" s="3">
        <v>0</v>
      </c>
      <c r="R396" s="3">
        <v>0</v>
      </c>
      <c r="S396" s="3">
        <v>0</v>
      </c>
      <c r="T396" s="3">
        <v>0</v>
      </c>
      <c r="U396" s="3">
        <v>0</v>
      </c>
      <c r="V396" s="3">
        <v>0</v>
      </c>
      <c r="W396" s="3">
        <v>0</v>
      </c>
      <c r="X396" s="3">
        <v>0</v>
      </c>
      <c r="Y396" s="3">
        <v>0</v>
      </c>
      <c r="Z396" s="3">
        <v>0</v>
      </c>
      <c r="AA396" s="3">
        <v>0</v>
      </c>
      <c r="AB396" s="3">
        <v>0</v>
      </c>
      <c r="AC396" s="3">
        <v>0</v>
      </c>
      <c r="AD396" s="3">
        <v>0</v>
      </c>
      <c r="AE396" s="3">
        <v>0</v>
      </c>
      <c r="AF396" s="3">
        <v>0</v>
      </c>
      <c r="AG396" s="3">
        <v>0</v>
      </c>
      <c r="AH396" s="3">
        <v>0</v>
      </c>
      <c r="AI396" s="3">
        <v>0</v>
      </c>
      <c r="AJ396" s="3">
        <v>0</v>
      </c>
      <c r="AK396" s="3">
        <v>0</v>
      </c>
      <c r="AL396" s="48">
        <v>0</v>
      </c>
      <c r="AM396" s="3">
        <v>0</v>
      </c>
      <c r="AN396" s="3">
        <v>0</v>
      </c>
      <c r="AO396" s="3">
        <v>0</v>
      </c>
      <c r="AP396" s="3">
        <v>0</v>
      </c>
      <c r="AQ396" s="3">
        <v>0</v>
      </c>
      <c r="AR396" s="3">
        <v>0</v>
      </c>
      <c r="AS396" s="3">
        <v>0</v>
      </c>
      <c r="AT396" s="3">
        <v>0</v>
      </c>
      <c r="AU396" s="3">
        <v>0</v>
      </c>
      <c r="AV396" s="3">
        <v>0</v>
      </c>
      <c r="AW396" s="3">
        <v>0</v>
      </c>
      <c r="AX396" s="3">
        <v>0</v>
      </c>
      <c r="AY396" s="3">
        <v>0</v>
      </c>
      <c r="AZ396" s="3">
        <v>0</v>
      </c>
      <c r="BA396" s="3">
        <v>0</v>
      </c>
      <c r="BB396" s="3">
        <v>0</v>
      </c>
      <c r="BC396" s="3">
        <v>0</v>
      </c>
      <c r="BD396" s="3">
        <v>0</v>
      </c>
      <c r="BE396" s="3">
        <v>0</v>
      </c>
      <c r="BF396" s="3">
        <v>0</v>
      </c>
      <c r="BG396" s="3">
        <v>0</v>
      </c>
      <c r="BH396" s="3">
        <v>0</v>
      </c>
      <c r="BI396" s="3">
        <v>0</v>
      </c>
      <c r="BJ396" s="3">
        <v>0</v>
      </c>
      <c r="BK396" s="3">
        <v>0</v>
      </c>
      <c r="BL396" s="3">
        <v>0</v>
      </c>
      <c r="BM396" s="3">
        <v>0</v>
      </c>
      <c r="BN396" s="3">
        <v>0</v>
      </c>
      <c r="BO396" s="3">
        <v>0</v>
      </c>
      <c r="BP396" s="3">
        <v>0</v>
      </c>
      <c r="BQ396" s="3">
        <v>0</v>
      </c>
      <c r="BR396" s="3">
        <v>0</v>
      </c>
      <c r="BS396" s="3">
        <v>0</v>
      </c>
      <c r="BT396" s="3">
        <v>0</v>
      </c>
      <c r="BU396" s="3">
        <v>0</v>
      </c>
      <c r="BV396" s="3">
        <v>0</v>
      </c>
      <c r="BW396" s="10">
        <v>0</v>
      </c>
    </row>
    <row r="397" spans="6:75" x14ac:dyDescent="0.25">
      <c r="F397" s="52">
        <f t="shared" si="25"/>
        <v>10600</v>
      </c>
      <c r="G397" s="12">
        <f t="shared" si="26"/>
        <v>0.87558139534883717</v>
      </c>
      <c r="J397" s="3">
        <f t="shared" si="27"/>
        <v>0.8723742277140335</v>
      </c>
      <c r="K397" s="81"/>
      <c r="L397" s="12">
        <v>1</v>
      </c>
      <c r="M397" s="3">
        <v>0.87558139534883717</v>
      </c>
      <c r="N397" s="3">
        <v>0.87558139534883717</v>
      </c>
      <c r="O397" s="3">
        <v>0.87134880987364083</v>
      </c>
      <c r="P397" s="3">
        <v>0.87134880987364083</v>
      </c>
      <c r="Q397" s="3">
        <v>0</v>
      </c>
      <c r="R397" s="3">
        <v>0</v>
      </c>
      <c r="S397" s="3">
        <v>0</v>
      </c>
      <c r="T397" s="3">
        <v>0</v>
      </c>
      <c r="U397" s="3">
        <v>0</v>
      </c>
      <c r="V397" s="3">
        <v>0</v>
      </c>
      <c r="W397" s="3">
        <v>0</v>
      </c>
      <c r="X397" s="3">
        <v>0</v>
      </c>
      <c r="Y397" s="3">
        <v>0</v>
      </c>
      <c r="Z397" s="3">
        <v>0</v>
      </c>
      <c r="AA397" s="3">
        <v>0</v>
      </c>
      <c r="AB397" s="3">
        <v>0</v>
      </c>
      <c r="AC397" s="3">
        <v>0</v>
      </c>
      <c r="AD397" s="3">
        <v>0</v>
      </c>
      <c r="AE397" s="3">
        <v>0</v>
      </c>
      <c r="AF397" s="3">
        <v>0</v>
      </c>
      <c r="AG397" s="3">
        <v>0</v>
      </c>
      <c r="AH397" s="3">
        <v>0</v>
      </c>
      <c r="AI397" s="3">
        <v>0</v>
      </c>
      <c r="AJ397" s="3">
        <v>0</v>
      </c>
      <c r="AK397" s="3">
        <v>0</v>
      </c>
      <c r="AL397" s="48">
        <v>0</v>
      </c>
      <c r="AM397" s="3">
        <v>0</v>
      </c>
      <c r="AN397" s="3">
        <v>0</v>
      </c>
      <c r="AO397" s="3">
        <v>0</v>
      </c>
      <c r="AP397" s="3">
        <v>0</v>
      </c>
      <c r="AQ397" s="3">
        <v>0</v>
      </c>
      <c r="AR397" s="3">
        <v>0</v>
      </c>
      <c r="AS397" s="3">
        <v>0</v>
      </c>
      <c r="AT397" s="3">
        <v>0</v>
      </c>
      <c r="AU397" s="3">
        <v>0</v>
      </c>
      <c r="AV397" s="3">
        <v>0</v>
      </c>
      <c r="AW397" s="3">
        <v>0</v>
      </c>
      <c r="AX397" s="3">
        <v>0</v>
      </c>
      <c r="AY397" s="3">
        <v>0</v>
      </c>
      <c r="AZ397" s="3">
        <v>0</v>
      </c>
      <c r="BA397" s="3">
        <v>0</v>
      </c>
      <c r="BB397" s="3">
        <v>0</v>
      </c>
      <c r="BC397" s="3">
        <v>0</v>
      </c>
      <c r="BD397" s="3">
        <v>0</v>
      </c>
      <c r="BE397" s="3">
        <v>0</v>
      </c>
      <c r="BF397" s="3">
        <v>0</v>
      </c>
      <c r="BG397" s="3">
        <v>0</v>
      </c>
      <c r="BH397" s="3">
        <v>0</v>
      </c>
      <c r="BI397" s="3">
        <v>0</v>
      </c>
      <c r="BJ397" s="3">
        <v>0</v>
      </c>
      <c r="BK397" s="3">
        <v>0</v>
      </c>
      <c r="BL397" s="3">
        <v>0</v>
      </c>
      <c r="BM397" s="3">
        <v>0</v>
      </c>
      <c r="BN397" s="3">
        <v>0</v>
      </c>
      <c r="BO397" s="3">
        <v>0</v>
      </c>
      <c r="BP397" s="3">
        <v>0</v>
      </c>
      <c r="BQ397" s="3">
        <v>0</v>
      </c>
      <c r="BR397" s="3">
        <v>0</v>
      </c>
      <c r="BS397" s="3">
        <v>0</v>
      </c>
      <c r="BT397" s="3">
        <v>0</v>
      </c>
      <c r="BU397" s="3">
        <v>0</v>
      </c>
      <c r="BV397" s="3">
        <v>0</v>
      </c>
      <c r="BW397" s="10">
        <v>0</v>
      </c>
    </row>
    <row r="398" spans="6:75" x14ac:dyDescent="0.25">
      <c r="F398" s="52">
        <f t="shared" si="25"/>
        <v>10700</v>
      </c>
      <c r="G398" s="12">
        <f t="shared" si="26"/>
        <v>0.87441860465116283</v>
      </c>
      <c r="J398" s="3">
        <f t="shared" si="27"/>
        <v>0.87107972933215638</v>
      </c>
      <c r="K398" s="81"/>
      <c r="L398" s="12">
        <v>1</v>
      </c>
      <c r="M398" s="3">
        <v>0.87441860465116283</v>
      </c>
      <c r="N398" s="3">
        <v>0.87441860465116283</v>
      </c>
      <c r="O398" s="3">
        <v>0.87005583308845125</v>
      </c>
      <c r="P398" s="3">
        <v>0.87005583308845125</v>
      </c>
      <c r="Q398" s="3">
        <v>0</v>
      </c>
      <c r="R398" s="3">
        <v>0</v>
      </c>
      <c r="S398" s="3">
        <v>0</v>
      </c>
      <c r="T398" s="3">
        <v>0</v>
      </c>
      <c r="U398" s="3">
        <v>0</v>
      </c>
      <c r="V398" s="3">
        <v>0</v>
      </c>
      <c r="W398" s="3">
        <v>0</v>
      </c>
      <c r="X398" s="3">
        <v>0</v>
      </c>
      <c r="Y398" s="3">
        <v>0</v>
      </c>
      <c r="Z398" s="3">
        <v>0</v>
      </c>
      <c r="AA398" s="3">
        <v>0</v>
      </c>
      <c r="AB398" s="3">
        <v>0</v>
      </c>
      <c r="AC398" s="3">
        <v>0</v>
      </c>
      <c r="AD398" s="3">
        <v>0</v>
      </c>
      <c r="AE398" s="3">
        <v>0</v>
      </c>
      <c r="AF398" s="3">
        <v>0</v>
      </c>
      <c r="AG398" s="3">
        <v>0</v>
      </c>
      <c r="AH398" s="3">
        <v>0</v>
      </c>
      <c r="AI398" s="3">
        <v>0</v>
      </c>
      <c r="AJ398" s="3">
        <v>0</v>
      </c>
      <c r="AK398" s="3">
        <v>0</v>
      </c>
      <c r="AL398" s="48">
        <v>0</v>
      </c>
      <c r="AM398" s="3">
        <v>0</v>
      </c>
      <c r="AN398" s="3">
        <v>0</v>
      </c>
      <c r="AO398" s="3">
        <v>0</v>
      </c>
      <c r="AP398" s="3">
        <v>0</v>
      </c>
      <c r="AQ398" s="3">
        <v>0</v>
      </c>
      <c r="AR398" s="3">
        <v>0</v>
      </c>
      <c r="AS398" s="3">
        <v>0</v>
      </c>
      <c r="AT398" s="3">
        <v>0</v>
      </c>
      <c r="AU398" s="3">
        <v>0</v>
      </c>
      <c r="AV398" s="3">
        <v>0</v>
      </c>
      <c r="AW398" s="3">
        <v>0</v>
      </c>
      <c r="AX398" s="3">
        <v>0</v>
      </c>
      <c r="AY398" s="3">
        <v>0</v>
      </c>
      <c r="AZ398" s="3">
        <v>0</v>
      </c>
      <c r="BA398" s="3">
        <v>0</v>
      </c>
      <c r="BB398" s="3">
        <v>0</v>
      </c>
      <c r="BC398" s="3">
        <v>0</v>
      </c>
      <c r="BD398" s="3">
        <v>0</v>
      </c>
      <c r="BE398" s="3">
        <v>0</v>
      </c>
      <c r="BF398" s="3">
        <v>0</v>
      </c>
      <c r="BG398" s="3">
        <v>0</v>
      </c>
      <c r="BH398" s="3">
        <v>0</v>
      </c>
      <c r="BI398" s="3">
        <v>0</v>
      </c>
      <c r="BJ398" s="3">
        <v>0</v>
      </c>
      <c r="BK398" s="3">
        <v>0</v>
      </c>
      <c r="BL398" s="3">
        <v>0</v>
      </c>
      <c r="BM398" s="3">
        <v>0</v>
      </c>
      <c r="BN398" s="3">
        <v>0</v>
      </c>
      <c r="BO398" s="3">
        <v>0</v>
      </c>
      <c r="BP398" s="3">
        <v>0</v>
      </c>
      <c r="BQ398" s="3">
        <v>0</v>
      </c>
      <c r="BR398" s="3">
        <v>0</v>
      </c>
      <c r="BS398" s="3">
        <v>0</v>
      </c>
      <c r="BT398" s="3">
        <v>0</v>
      </c>
      <c r="BU398" s="3">
        <v>0</v>
      </c>
      <c r="BV398" s="3">
        <v>0</v>
      </c>
      <c r="BW398" s="10">
        <v>0</v>
      </c>
    </row>
    <row r="399" spans="6:75" x14ac:dyDescent="0.25">
      <c r="F399" s="52">
        <f t="shared" si="25"/>
        <v>10800</v>
      </c>
      <c r="G399" s="12">
        <f t="shared" si="26"/>
        <v>0.87325581395348839</v>
      </c>
      <c r="J399" s="3">
        <f t="shared" si="27"/>
        <v>0.86978523095027949</v>
      </c>
      <c r="K399" s="81"/>
      <c r="L399" s="12">
        <v>1</v>
      </c>
      <c r="M399" s="3">
        <v>0.87325581395348839</v>
      </c>
      <c r="N399" s="3">
        <v>0.87325581395348839</v>
      </c>
      <c r="O399" s="3">
        <v>0.86876285630326178</v>
      </c>
      <c r="P399" s="3">
        <v>0.86876285630326178</v>
      </c>
      <c r="Q399" s="3">
        <v>0</v>
      </c>
      <c r="R399" s="3">
        <v>0</v>
      </c>
      <c r="S399" s="3">
        <v>0</v>
      </c>
      <c r="T399" s="3">
        <v>0</v>
      </c>
      <c r="U399" s="3">
        <v>0</v>
      </c>
      <c r="V399" s="3">
        <v>0</v>
      </c>
      <c r="W399" s="3">
        <v>0</v>
      </c>
      <c r="X399" s="3">
        <v>0</v>
      </c>
      <c r="Y399" s="3">
        <v>0</v>
      </c>
      <c r="Z399" s="3">
        <v>0</v>
      </c>
      <c r="AA399" s="3">
        <v>0</v>
      </c>
      <c r="AB399" s="3">
        <v>0</v>
      </c>
      <c r="AC399" s="3">
        <v>0</v>
      </c>
      <c r="AD399" s="3">
        <v>0</v>
      </c>
      <c r="AE399" s="3">
        <v>0</v>
      </c>
      <c r="AF399" s="3">
        <v>0</v>
      </c>
      <c r="AG399" s="3">
        <v>0</v>
      </c>
      <c r="AH399" s="3">
        <v>0</v>
      </c>
      <c r="AI399" s="3">
        <v>0</v>
      </c>
      <c r="AJ399" s="3">
        <v>0</v>
      </c>
      <c r="AK399" s="3">
        <v>0</v>
      </c>
      <c r="AL399" s="48">
        <v>0</v>
      </c>
      <c r="AM399" s="3">
        <v>0</v>
      </c>
      <c r="AN399" s="3">
        <v>0</v>
      </c>
      <c r="AO399" s="3">
        <v>0</v>
      </c>
      <c r="AP399" s="3">
        <v>0</v>
      </c>
      <c r="AQ399" s="3">
        <v>0</v>
      </c>
      <c r="AR399" s="3">
        <v>0</v>
      </c>
      <c r="AS399" s="3">
        <v>0</v>
      </c>
      <c r="AT399" s="3">
        <v>0</v>
      </c>
      <c r="AU399" s="3">
        <v>0</v>
      </c>
      <c r="AV399" s="3">
        <v>0</v>
      </c>
      <c r="AW399" s="3">
        <v>0</v>
      </c>
      <c r="AX399" s="3">
        <v>0</v>
      </c>
      <c r="AY399" s="3">
        <v>0</v>
      </c>
      <c r="AZ399" s="3">
        <v>0</v>
      </c>
      <c r="BA399" s="3">
        <v>0</v>
      </c>
      <c r="BB399" s="3">
        <v>0</v>
      </c>
      <c r="BC399" s="3">
        <v>0</v>
      </c>
      <c r="BD399" s="3">
        <v>0</v>
      </c>
      <c r="BE399" s="3">
        <v>0</v>
      </c>
      <c r="BF399" s="3">
        <v>0</v>
      </c>
      <c r="BG399" s="3">
        <v>0</v>
      </c>
      <c r="BH399" s="3">
        <v>0</v>
      </c>
      <c r="BI399" s="3">
        <v>0</v>
      </c>
      <c r="BJ399" s="3">
        <v>0</v>
      </c>
      <c r="BK399" s="3">
        <v>0</v>
      </c>
      <c r="BL399" s="3">
        <v>0</v>
      </c>
      <c r="BM399" s="3">
        <v>0</v>
      </c>
      <c r="BN399" s="3">
        <v>0</v>
      </c>
      <c r="BO399" s="3">
        <v>0</v>
      </c>
      <c r="BP399" s="3">
        <v>0</v>
      </c>
      <c r="BQ399" s="3">
        <v>0</v>
      </c>
      <c r="BR399" s="3">
        <v>0</v>
      </c>
      <c r="BS399" s="3">
        <v>0</v>
      </c>
      <c r="BT399" s="3">
        <v>0</v>
      </c>
      <c r="BU399" s="3">
        <v>0</v>
      </c>
      <c r="BV399" s="3">
        <v>0</v>
      </c>
      <c r="BW399" s="10">
        <v>0</v>
      </c>
    </row>
    <row r="400" spans="6:75" x14ac:dyDescent="0.25">
      <c r="F400" s="52">
        <f t="shared" si="25"/>
        <v>10900</v>
      </c>
      <c r="G400" s="12">
        <f t="shared" si="26"/>
        <v>0.87209302325581395</v>
      </c>
      <c r="J400" s="3">
        <f t="shared" si="27"/>
        <v>0.86849073256840237</v>
      </c>
      <c r="K400" s="81"/>
      <c r="L400" s="12">
        <v>1</v>
      </c>
      <c r="M400" s="3">
        <v>0.87209302325581395</v>
      </c>
      <c r="N400" s="3">
        <v>0.87209302325581395</v>
      </c>
      <c r="O400" s="3">
        <v>0.8674698795180722</v>
      </c>
      <c r="P400" s="3">
        <v>0.8674698795180722</v>
      </c>
      <c r="Q400" s="3">
        <v>0</v>
      </c>
      <c r="R400" s="3">
        <v>0</v>
      </c>
      <c r="S400" s="3">
        <v>0</v>
      </c>
      <c r="T400" s="3">
        <v>0</v>
      </c>
      <c r="U400" s="3">
        <v>0</v>
      </c>
      <c r="V400" s="3">
        <v>0</v>
      </c>
      <c r="W400" s="3">
        <v>0</v>
      </c>
      <c r="X400" s="3">
        <v>0</v>
      </c>
      <c r="Y400" s="3">
        <v>0</v>
      </c>
      <c r="Z400" s="3">
        <v>0</v>
      </c>
      <c r="AA400" s="3">
        <v>0</v>
      </c>
      <c r="AB400" s="3">
        <v>0</v>
      </c>
      <c r="AC400" s="3">
        <v>0</v>
      </c>
      <c r="AD400" s="3">
        <v>0</v>
      </c>
      <c r="AE400" s="3">
        <v>0</v>
      </c>
      <c r="AF400" s="3">
        <v>0</v>
      </c>
      <c r="AG400" s="3">
        <v>0</v>
      </c>
      <c r="AH400" s="3">
        <v>0</v>
      </c>
      <c r="AI400" s="3">
        <v>0</v>
      </c>
      <c r="AJ400" s="3">
        <v>0</v>
      </c>
      <c r="AK400" s="3">
        <v>0</v>
      </c>
      <c r="AL400" s="48">
        <v>0</v>
      </c>
      <c r="AM400" s="3">
        <v>0</v>
      </c>
      <c r="AN400" s="3">
        <v>0</v>
      </c>
      <c r="AO400" s="3">
        <v>0</v>
      </c>
      <c r="AP400" s="3">
        <v>0</v>
      </c>
      <c r="AQ400" s="3">
        <v>0</v>
      </c>
      <c r="AR400" s="3">
        <v>0</v>
      </c>
      <c r="AS400" s="3">
        <v>0</v>
      </c>
      <c r="AT400" s="3">
        <v>0</v>
      </c>
      <c r="AU400" s="3">
        <v>0</v>
      </c>
      <c r="AV400" s="3">
        <v>0</v>
      </c>
      <c r="AW400" s="3">
        <v>0</v>
      </c>
      <c r="AX400" s="3">
        <v>0</v>
      </c>
      <c r="AY400" s="3">
        <v>0</v>
      </c>
      <c r="AZ400" s="3">
        <v>0</v>
      </c>
      <c r="BA400" s="3">
        <v>0</v>
      </c>
      <c r="BB400" s="3">
        <v>0</v>
      </c>
      <c r="BC400" s="3">
        <v>0</v>
      </c>
      <c r="BD400" s="3">
        <v>0</v>
      </c>
      <c r="BE400" s="3">
        <v>0</v>
      </c>
      <c r="BF400" s="3">
        <v>0</v>
      </c>
      <c r="BG400" s="3">
        <v>0</v>
      </c>
      <c r="BH400" s="3">
        <v>0</v>
      </c>
      <c r="BI400" s="3">
        <v>0</v>
      </c>
      <c r="BJ400" s="3">
        <v>0</v>
      </c>
      <c r="BK400" s="3">
        <v>0</v>
      </c>
      <c r="BL400" s="3">
        <v>0</v>
      </c>
      <c r="BM400" s="3">
        <v>0</v>
      </c>
      <c r="BN400" s="3">
        <v>0</v>
      </c>
      <c r="BO400" s="3">
        <v>0</v>
      </c>
      <c r="BP400" s="3">
        <v>0</v>
      </c>
      <c r="BQ400" s="3">
        <v>0</v>
      </c>
      <c r="BR400" s="3">
        <v>0</v>
      </c>
      <c r="BS400" s="3">
        <v>0</v>
      </c>
      <c r="BT400" s="3">
        <v>0</v>
      </c>
      <c r="BU400" s="3">
        <v>0</v>
      </c>
      <c r="BV400" s="3">
        <v>0</v>
      </c>
      <c r="BW400" s="10">
        <v>0</v>
      </c>
    </row>
    <row r="401" spans="6:75" x14ac:dyDescent="0.25">
      <c r="F401" s="52">
        <f t="shared" si="25"/>
        <v>11000</v>
      </c>
      <c r="G401" s="12">
        <f t="shared" si="26"/>
        <v>0.87093023255813951</v>
      </c>
      <c r="J401" s="3">
        <f t="shared" si="27"/>
        <v>0.8684318917328625</v>
      </c>
      <c r="K401" s="81"/>
      <c r="L401" s="12">
        <v>1</v>
      </c>
      <c r="M401" s="3">
        <v>0.87093023255813951</v>
      </c>
      <c r="N401" s="3">
        <v>0.87093023255813951</v>
      </c>
      <c r="O401" s="3">
        <v>0.86741110784601816</v>
      </c>
      <c r="P401" s="3">
        <v>0.86741110784601816</v>
      </c>
      <c r="Q401" s="3">
        <v>0</v>
      </c>
      <c r="R401" s="3">
        <v>0</v>
      </c>
      <c r="S401" s="3">
        <v>0</v>
      </c>
      <c r="T401" s="3">
        <v>0</v>
      </c>
      <c r="U401" s="3">
        <v>0</v>
      </c>
      <c r="V401" s="3">
        <v>0</v>
      </c>
      <c r="W401" s="3">
        <v>0</v>
      </c>
      <c r="X401" s="3">
        <v>0</v>
      </c>
      <c r="Y401" s="3">
        <v>0</v>
      </c>
      <c r="Z401" s="3">
        <v>0</v>
      </c>
      <c r="AA401" s="3">
        <v>0</v>
      </c>
      <c r="AB401" s="3">
        <v>0</v>
      </c>
      <c r="AC401" s="3">
        <v>0</v>
      </c>
      <c r="AD401" s="3">
        <v>0</v>
      </c>
      <c r="AE401" s="3">
        <v>0</v>
      </c>
      <c r="AF401" s="3">
        <v>0</v>
      </c>
      <c r="AG401" s="3">
        <v>0</v>
      </c>
      <c r="AH401" s="3">
        <v>0</v>
      </c>
      <c r="AI401" s="3">
        <v>0</v>
      </c>
      <c r="AJ401" s="3">
        <v>0</v>
      </c>
      <c r="AK401" s="3">
        <v>0</v>
      </c>
      <c r="AL401" s="48">
        <v>0</v>
      </c>
      <c r="AM401" s="3">
        <v>0</v>
      </c>
      <c r="AN401" s="3">
        <v>0</v>
      </c>
      <c r="AO401" s="3">
        <v>0</v>
      </c>
      <c r="AP401" s="3">
        <v>0</v>
      </c>
      <c r="AQ401" s="3">
        <v>0</v>
      </c>
      <c r="AR401" s="3">
        <v>0</v>
      </c>
      <c r="AS401" s="3">
        <v>0</v>
      </c>
      <c r="AT401" s="3">
        <v>0</v>
      </c>
      <c r="AU401" s="3">
        <v>0</v>
      </c>
      <c r="AV401" s="3">
        <v>0</v>
      </c>
      <c r="AW401" s="3">
        <v>0</v>
      </c>
      <c r="AX401" s="3">
        <v>0</v>
      </c>
      <c r="AY401" s="3">
        <v>0</v>
      </c>
      <c r="AZ401" s="3">
        <v>0</v>
      </c>
      <c r="BA401" s="3">
        <v>0</v>
      </c>
      <c r="BB401" s="3">
        <v>0</v>
      </c>
      <c r="BC401" s="3">
        <v>0</v>
      </c>
      <c r="BD401" s="3">
        <v>0</v>
      </c>
      <c r="BE401" s="3">
        <v>0</v>
      </c>
      <c r="BF401" s="3">
        <v>0</v>
      </c>
      <c r="BG401" s="3">
        <v>0</v>
      </c>
      <c r="BH401" s="3">
        <v>0</v>
      </c>
      <c r="BI401" s="3">
        <v>0</v>
      </c>
      <c r="BJ401" s="3">
        <v>0</v>
      </c>
      <c r="BK401" s="3">
        <v>0</v>
      </c>
      <c r="BL401" s="3">
        <v>0</v>
      </c>
      <c r="BM401" s="3">
        <v>0</v>
      </c>
      <c r="BN401" s="3">
        <v>0</v>
      </c>
      <c r="BO401" s="3">
        <v>0</v>
      </c>
      <c r="BP401" s="3">
        <v>0</v>
      </c>
      <c r="BQ401" s="3">
        <v>0</v>
      </c>
      <c r="BR401" s="3">
        <v>0</v>
      </c>
      <c r="BS401" s="3">
        <v>0</v>
      </c>
      <c r="BT401" s="3">
        <v>0</v>
      </c>
      <c r="BU401" s="3">
        <v>0</v>
      </c>
      <c r="BV401" s="3">
        <v>0</v>
      </c>
      <c r="BW401" s="10">
        <v>0</v>
      </c>
    </row>
    <row r="402" spans="6:75" x14ac:dyDescent="0.25">
      <c r="F402" s="52">
        <f t="shared" si="25"/>
        <v>11100</v>
      </c>
      <c r="G402" s="12">
        <f t="shared" si="26"/>
        <v>0.86976744186046506</v>
      </c>
      <c r="J402" s="3">
        <f t="shared" si="27"/>
        <v>0.86837305089732275</v>
      </c>
      <c r="K402" s="81"/>
      <c r="L402" s="12">
        <v>1</v>
      </c>
      <c r="M402" s="3">
        <v>0.86976744186046506</v>
      </c>
      <c r="N402" s="3">
        <v>0.86976744186046506</v>
      </c>
      <c r="O402" s="3">
        <v>0.86735233617396412</v>
      </c>
      <c r="P402" s="3">
        <v>0.86735233617396412</v>
      </c>
      <c r="Q402" s="3">
        <v>0</v>
      </c>
      <c r="R402" s="3">
        <v>0</v>
      </c>
      <c r="S402" s="3">
        <v>0</v>
      </c>
      <c r="T402" s="3">
        <v>0</v>
      </c>
      <c r="U402" s="3">
        <v>0</v>
      </c>
      <c r="V402" s="3">
        <v>0</v>
      </c>
      <c r="W402" s="3">
        <v>0</v>
      </c>
      <c r="X402" s="3">
        <v>0</v>
      </c>
      <c r="Y402" s="3">
        <v>0</v>
      </c>
      <c r="Z402" s="3">
        <v>0</v>
      </c>
      <c r="AA402" s="3">
        <v>0</v>
      </c>
      <c r="AB402" s="3">
        <v>0</v>
      </c>
      <c r="AC402" s="3">
        <v>0</v>
      </c>
      <c r="AD402" s="3">
        <v>0</v>
      </c>
      <c r="AE402" s="3">
        <v>0</v>
      </c>
      <c r="AF402" s="3">
        <v>0</v>
      </c>
      <c r="AG402" s="3">
        <v>0</v>
      </c>
      <c r="AH402" s="3">
        <v>0</v>
      </c>
      <c r="AI402" s="3">
        <v>0</v>
      </c>
      <c r="AJ402" s="3">
        <v>0</v>
      </c>
      <c r="AK402" s="3">
        <v>0</v>
      </c>
      <c r="AL402" s="48">
        <v>0</v>
      </c>
      <c r="AM402" s="3">
        <v>0</v>
      </c>
      <c r="AN402" s="3">
        <v>0</v>
      </c>
      <c r="AO402" s="3">
        <v>0</v>
      </c>
      <c r="AP402" s="3">
        <v>0</v>
      </c>
      <c r="AQ402" s="3">
        <v>0</v>
      </c>
      <c r="AR402" s="3">
        <v>0</v>
      </c>
      <c r="AS402" s="3">
        <v>0</v>
      </c>
      <c r="AT402" s="3">
        <v>0</v>
      </c>
      <c r="AU402" s="3">
        <v>0</v>
      </c>
      <c r="AV402" s="3">
        <v>0</v>
      </c>
      <c r="AW402" s="3">
        <v>0</v>
      </c>
      <c r="AX402" s="3">
        <v>0</v>
      </c>
      <c r="AY402" s="3">
        <v>0</v>
      </c>
      <c r="AZ402" s="3">
        <v>0</v>
      </c>
      <c r="BA402" s="3">
        <v>0</v>
      </c>
      <c r="BB402" s="3">
        <v>0</v>
      </c>
      <c r="BC402" s="3">
        <v>0</v>
      </c>
      <c r="BD402" s="3">
        <v>0</v>
      </c>
      <c r="BE402" s="3">
        <v>0</v>
      </c>
      <c r="BF402" s="3">
        <v>0</v>
      </c>
      <c r="BG402" s="3">
        <v>0</v>
      </c>
      <c r="BH402" s="3">
        <v>0</v>
      </c>
      <c r="BI402" s="3">
        <v>0</v>
      </c>
      <c r="BJ402" s="3">
        <v>0</v>
      </c>
      <c r="BK402" s="3">
        <v>0</v>
      </c>
      <c r="BL402" s="3">
        <v>0</v>
      </c>
      <c r="BM402" s="3">
        <v>0</v>
      </c>
      <c r="BN402" s="3">
        <v>0</v>
      </c>
      <c r="BO402" s="3">
        <v>0</v>
      </c>
      <c r="BP402" s="3">
        <v>0</v>
      </c>
      <c r="BQ402" s="3">
        <v>0</v>
      </c>
      <c r="BR402" s="3">
        <v>0</v>
      </c>
      <c r="BS402" s="3">
        <v>0</v>
      </c>
      <c r="BT402" s="3">
        <v>0</v>
      </c>
      <c r="BU402" s="3">
        <v>0</v>
      </c>
      <c r="BV402" s="3">
        <v>0</v>
      </c>
      <c r="BW402" s="10">
        <v>0</v>
      </c>
    </row>
    <row r="403" spans="6:75" x14ac:dyDescent="0.25">
      <c r="F403" s="52">
        <f t="shared" si="25"/>
        <v>11200</v>
      </c>
      <c r="G403" s="12">
        <f t="shared" si="26"/>
        <v>0.86860465116279073</v>
      </c>
      <c r="J403" s="3">
        <f t="shared" si="27"/>
        <v>0.86831421006178289</v>
      </c>
      <c r="K403" s="81"/>
      <c r="L403" s="12">
        <v>1</v>
      </c>
      <c r="M403" s="3">
        <v>0.86860465116279073</v>
      </c>
      <c r="N403" s="3">
        <v>0.86860465116279073</v>
      </c>
      <c r="O403" s="3">
        <v>0.86729356450191009</v>
      </c>
      <c r="P403" s="3">
        <v>0.86729356450191009</v>
      </c>
      <c r="Q403" s="3">
        <v>0</v>
      </c>
      <c r="R403" s="3">
        <v>0</v>
      </c>
      <c r="S403" s="3">
        <v>0</v>
      </c>
      <c r="T403" s="3">
        <v>0</v>
      </c>
      <c r="U403" s="3">
        <v>0</v>
      </c>
      <c r="V403" s="3">
        <v>0</v>
      </c>
      <c r="W403" s="3">
        <v>0</v>
      </c>
      <c r="X403" s="3">
        <v>0</v>
      </c>
      <c r="Y403" s="3">
        <v>0</v>
      </c>
      <c r="Z403" s="3">
        <v>0</v>
      </c>
      <c r="AA403" s="3">
        <v>0</v>
      </c>
      <c r="AB403" s="3">
        <v>0</v>
      </c>
      <c r="AC403" s="3">
        <v>0</v>
      </c>
      <c r="AD403" s="3">
        <v>0</v>
      </c>
      <c r="AE403" s="3">
        <v>0</v>
      </c>
      <c r="AF403" s="3">
        <v>0</v>
      </c>
      <c r="AG403" s="3">
        <v>0</v>
      </c>
      <c r="AH403" s="3">
        <v>0</v>
      </c>
      <c r="AI403" s="3">
        <v>0</v>
      </c>
      <c r="AJ403" s="3">
        <v>0</v>
      </c>
      <c r="AK403" s="3">
        <v>0</v>
      </c>
      <c r="AL403" s="48">
        <v>0</v>
      </c>
      <c r="AM403" s="3">
        <v>0</v>
      </c>
      <c r="AN403" s="3">
        <v>0</v>
      </c>
      <c r="AO403" s="3">
        <v>0</v>
      </c>
      <c r="AP403" s="3">
        <v>0</v>
      </c>
      <c r="AQ403" s="3">
        <v>0</v>
      </c>
      <c r="AR403" s="3">
        <v>0</v>
      </c>
      <c r="AS403" s="3">
        <v>0</v>
      </c>
      <c r="AT403" s="3">
        <v>0</v>
      </c>
      <c r="AU403" s="3">
        <v>0</v>
      </c>
      <c r="AV403" s="3">
        <v>0</v>
      </c>
      <c r="AW403" s="3">
        <v>0</v>
      </c>
      <c r="AX403" s="3">
        <v>0</v>
      </c>
      <c r="AY403" s="3">
        <v>0</v>
      </c>
      <c r="AZ403" s="3">
        <v>0</v>
      </c>
      <c r="BA403" s="3">
        <v>0</v>
      </c>
      <c r="BB403" s="3">
        <v>0</v>
      </c>
      <c r="BC403" s="3">
        <v>0</v>
      </c>
      <c r="BD403" s="3">
        <v>0</v>
      </c>
      <c r="BE403" s="3">
        <v>0</v>
      </c>
      <c r="BF403" s="3">
        <v>0</v>
      </c>
      <c r="BG403" s="3">
        <v>0</v>
      </c>
      <c r="BH403" s="3">
        <v>0</v>
      </c>
      <c r="BI403" s="3">
        <v>0</v>
      </c>
      <c r="BJ403" s="3">
        <v>0</v>
      </c>
      <c r="BK403" s="3">
        <v>0</v>
      </c>
      <c r="BL403" s="3">
        <v>0</v>
      </c>
      <c r="BM403" s="3">
        <v>0</v>
      </c>
      <c r="BN403" s="3">
        <v>0</v>
      </c>
      <c r="BO403" s="3">
        <v>0</v>
      </c>
      <c r="BP403" s="3">
        <v>0</v>
      </c>
      <c r="BQ403" s="3">
        <v>0</v>
      </c>
      <c r="BR403" s="3">
        <v>0</v>
      </c>
      <c r="BS403" s="3">
        <v>0</v>
      </c>
      <c r="BT403" s="3">
        <v>0</v>
      </c>
      <c r="BU403" s="3">
        <v>0</v>
      </c>
      <c r="BV403" s="3">
        <v>0</v>
      </c>
      <c r="BW403" s="10">
        <v>0</v>
      </c>
    </row>
    <row r="404" spans="6:75" x14ac:dyDescent="0.25">
      <c r="F404" s="52">
        <f t="shared" si="25"/>
        <v>11300</v>
      </c>
      <c r="G404" s="12">
        <f t="shared" si="26"/>
        <v>0.86744186046511629</v>
      </c>
      <c r="J404" s="3">
        <f t="shared" si="27"/>
        <v>0.86825536922624302</v>
      </c>
      <c r="K404" s="81"/>
      <c r="L404" s="12">
        <v>1</v>
      </c>
      <c r="M404" s="3">
        <v>0.86744186046511629</v>
      </c>
      <c r="N404" s="3">
        <v>0.86744186046511629</v>
      </c>
      <c r="O404" s="3">
        <v>0.86723479282985605</v>
      </c>
      <c r="P404" s="3">
        <v>0.86723479282985605</v>
      </c>
      <c r="Q404" s="3">
        <v>0</v>
      </c>
      <c r="R404" s="3">
        <v>0</v>
      </c>
      <c r="S404" s="3">
        <v>0</v>
      </c>
      <c r="T404" s="3">
        <v>0</v>
      </c>
      <c r="U404" s="3">
        <v>0</v>
      </c>
      <c r="V404" s="3">
        <v>0</v>
      </c>
      <c r="W404" s="3">
        <v>0</v>
      </c>
      <c r="X404" s="3">
        <v>0</v>
      </c>
      <c r="Y404" s="3">
        <v>0</v>
      </c>
      <c r="Z404" s="3">
        <v>0</v>
      </c>
      <c r="AA404" s="3">
        <v>0</v>
      </c>
      <c r="AB404" s="3">
        <v>0</v>
      </c>
      <c r="AC404" s="3">
        <v>0</v>
      </c>
      <c r="AD404" s="3">
        <v>0</v>
      </c>
      <c r="AE404" s="3">
        <v>0</v>
      </c>
      <c r="AF404" s="3">
        <v>0</v>
      </c>
      <c r="AG404" s="3">
        <v>0</v>
      </c>
      <c r="AH404" s="3">
        <v>0</v>
      </c>
      <c r="AI404" s="3">
        <v>0</v>
      </c>
      <c r="AJ404" s="3">
        <v>0</v>
      </c>
      <c r="AK404" s="3">
        <v>0</v>
      </c>
      <c r="AL404" s="48">
        <v>0</v>
      </c>
      <c r="AM404" s="3">
        <v>0</v>
      </c>
      <c r="AN404" s="3">
        <v>0</v>
      </c>
      <c r="AO404" s="3">
        <v>0</v>
      </c>
      <c r="AP404" s="3">
        <v>0</v>
      </c>
      <c r="AQ404" s="3">
        <v>0</v>
      </c>
      <c r="AR404" s="3">
        <v>0</v>
      </c>
      <c r="AS404" s="3">
        <v>0</v>
      </c>
      <c r="AT404" s="3">
        <v>0</v>
      </c>
      <c r="AU404" s="3">
        <v>0</v>
      </c>
      <c r="AV404" s="3">
        <v>0</v>
      </c>
      <c r="AW404" s="3">
        <v>0</v>
      </c>
      <c r="AX404" s="3">
        <v>0</v>
      </c>
      <c r="AY404" s="3">
        <v>0</v>
      </c>
      <c r="AZ404" s="3">
        <v>0</v>
      </c>
      <c r="BA404" s="3">
        <v>0</v>
      </c>
      <c r="BB404" s="3">
        <v>0</v>
      </c>
      <c r="BC404" s="3">
        <v>0</v>
      </c>
      <c r="BD404" s="3">
        <v>0</v>
      </c>
      <c r="BE404" s="3">
        <v>0</v>
      </c>
      <c r="BF404" s="3">
        <v>0</v>
      </c>
      <c r="BG404" s="3">
        <v>0</v>
      </c>
      <c r="BH404" s="3">
        <v>0</v>
      </c>
      <c r="BI404" s="3">
        <v>0</v>
      </c>
      <c r="BJ404" s="3">
        <v>0</v>
      </c>
      <c r="BK404" s="3">
        <v>0</v>
      </c>
      <c r="BL404" s="3">
        <v>0</v>
      </c>
      <c r="BM404" s="3">
        <v>0</v>
      </c>
      <c r="BN404" s="3">
        <v>0</v>
      </c>
      <c r="BO404" s="3">
        <v>0</v>
      </c>
      <c r="BP404" s="3">
        <v>0</v>
      </c>
      <c r="BQ404" s="3">
        <v>0</v>
      </c>
      <c r="BR404" s="3">
        <v>0</v>
      </c>
      <c r="BS404" s="3">
        <v>0</v>
      </c>
      <c r="BT404" s="3">
        <v>0</v>
      </c>
      <c r="BU404" s="3">
        <v>0</v>
      </c>
      <c r="BV404" s="3">
        <v>0</v>
      </c>
      <c r="BW404" s="10">
        <v>0</v>
      </c>
    </row>
    <row r="405" spans="6:75" x14ac:dyDescent="0.25">
      <c r="F405" s="52">
        <f t="shared" si="25"/>
        <v>11400</v>
      </c>
      <c r="G405" s="12">
        <f t="shared" si="26"/>
        <v>0.86627906976744184</v>
      </c>
      <c r="J405" s="3">
        <f t="shared" si="27"/>
        <v>0.86819652839070327</v>
      </c>
      <c r="K405" s="81"/>
      <c r="L405" s="12">
        <v>1</v>
      </c>
      <c r="M405" s="3">
        <v>0.86627906976744184</v>
      </c>
      <c r="N405" s="3">
        <v>0.86627906976744184</v>
      </c>
      <c r="O405" s="3">
        <v>0.86717602115780201</v>
      </c>
      <c r="P405" s="3">
        <v>0.86717602115780201</v>
      </c>
      <c r="Q405" s="3">
        <v>0</v>
      </c>
      <c r="R405" s="3">
        <v>0</v>
      </c>
      <c r="S405" s="3">
        <v>0</v>
      </c>
      <c r="T405" s="3">
        <v>0</v>
      </c>
      <c r="U405" s="3">
        <v>0</v>
      </c>
      <c r="V405" s="3">
        <v>0</v>
      </c>
      <c r="W405" s="3">
        <v>0</v>
      </c>
      <c r="X405" s="3">
        <v>0</v>
      </c>
      <c r="Y405" s="3">
        <v>0</v>
      </c>
      <c r="Z405" s="3">
        <v>0</v>
      </c>
      <c r="AA405" s="3">
        <v>0</v>
      </c>
      <c r="AB405" s="3">
        <v>0</v>
      </c>
      <c r="AC405" s="3">
        <v>0</v>
      </c>
      <c r="AD405" s="3">
        <v>0</v>
      </c>
      <c r="AE405" s="3">
        <v>0</v>
      </c>
      <c r="AF405" s="3">
        <v>0</v>
      </c>
      <c r="AG405" s="3">
        <v>0</v>
      </c>
      <c r="AH405" s="3">
        <v>0</v>
      </c>
      <c r="AI405" s="3">
        <v>0</v>
      </c>
      <c r="AJ405" s="3">
        <v>0</v>
      </c>
      <c r="AK405" s="3">
        <v>0</v>
      </c>
      <c r="AL405" s="48">
        <v>0</v>
      </c>
      <c r="AM405" s="3">
        <v>0</v>
      </c>
      <c r="AN405" s="3">
        <v>0</v>
      </c>
      <c r="AO405" s="3">
        <v>0</v>
      </c>
      <c r="AP405" s="3">
        <v>0</v>
      </c>
      <c r="AQ405" s="3">
        <v>0</v>
      </c>
      <c r="AR405" s="3">
        <v>0</v>
      </c>
      <c r="AS405" s="3">
        <v>0</v>
      </c>
      <c r="AT405" s="3">
        <v>0</v>
      </c>
      <c r="AU405" s="3">
        <v>0</v>
      </c>
      <c r="AV405" s="3">
        <v>0</v>
      </c>
      <c r="AW405" s="3">
        <v>0</v>
      </c>
      <c r="AX405" s="3">
        <v>0</v>
      </c>
      <c r="AY405" s="3">
        <v>0</v>
      </c>
      <c r="AZ405" s="3">
        <v>0</v>
      </c>
      <c r="BA405" s="3">
        <v>0</v>
      </c>
      <c r="BB405" s="3">
        <v>0</v>
      </c>
      <c r="BC405" s="3">
        <v>0</v>
      </c>
      <c r="BD405" s="3">
        <v>0</v>
      </c>
      <c r="BE405" s="3">
        <v>0</v>
      </c>
      <c r="BF405" s="3">
        <v>0</v>
      </c>
      <c r="BG405" s="3">
        <v>0</v>
      </c>
      <c r="BH405" s="3">
        <v>0</v>
      </c>
      <c r="BI405" s="3">
        <v>0</v>
      </c>
      <c r="BJ405" s="3">
        <v>0</v>
      </c>
      <c r="BK405" s="3">
        <v>0</v>
      </c>
      <c r="BL405" s="3">
        <v>0</v>
      </c>
      <c r="BM405" s="3">
        <v>0</v>
      </c>
      <c r="BN405" s="3">
        <v>0</v>
      </c>
      <c r="BO405" s="3">
        <v>0</v>
      </c>
      <c r="BP405" s="3">
        <v>0</v>
      </c>
      <c r="BQ405" s="3">
        <v>0</v>
      </c>
      <c r="BR405" s="3">
        <v>0</v>
      </c>
      <c r="BS405" s="3">
        <v>0</v>
      </c>
      <c r="BT405" s="3">
        <v>0</v>
      </c>
      <c r="BU405" s="3">
        <v>0</v>
      </c>
      <c r="BV405" s="3">
        <v>0</v>
      </c>
      <c r="BW405" s="10">
        <v>0</v>
      </c>
    </row>
    <row r="406" spans="6:75" x14ac:dyDescent="0.25">
      <c r="F406" s="52">
        <f t="shared" si="25"/>
        <v>11500</v>
      </c>
      <c r="G406" s="12">
        <f t="shared" si="26"/>
        <v>0.8651162790697674</v>
      </c>
      <c r="J406" s="3">
        <f t="shared" si="27"/>
        <v>0.86819652839070327</v>
      </c>
      <c r="K406" s="81"/>
      <c r="L406" s="12">
        <v>1</v>
      </c>
      <c r="M406" s="3">
        <v>0.8651162790697674</v>
      </c>
      <c r="N406" s="3">
        <v>0.8651162790697674</v>
      </c>
      <c r="O406" s="3">
        <v>0.86717602115780201</v>
      </c>
      <c r="P406" s="3">
        <v>0.86717602115780201</v>
      </c>
      <c r="Q406" s="3">
        <v>0</v>
      </c>
      <c r="R406" s="3">
        <v>0</v>
      </c>
      <c r="S406" s="3">
        <v>0</v>
      </c>
      <c r="T406" s="3">
        <v>0</v>
      </c>
      <c r="U406" s="3">
        <v>0</v>
      </c>
      <c r="V406" s="3">
        <v>0</v>
      </c>
      <c r="W406" s="3">
        <v>0</v>
      </c>
      <c r="X406" s="3">
        <v>0</v>
      </c>
      <c r="Y406" s="3">
        <v>0</v>
      </c>
      <c r="Z406" s="3">
        <v>0</v>
      </c>
      <c r="AA406" s="3">
        <v>0</v>
      </c>
      <c r="AB406" s="3">
        <v>0</v>
      </c>
      <c r="AC406" s="3">
        <v>0</v>
      </c>
      <c r="AD406" s="3">
        <v>0</v>
      </c>
      <c r="AE406" s="3">
        <v>0</v>
      </c>
      <c r="AF406" s="3">
        <v>0</v>
      </c>
      <c r="AG406" s="3">
        <v>0</v>
      </c>
      <c r="AH406" s="3">
        <v>0</v>
      </c>
      <c r="AI406" s="3">
        <v>0</v>
      </c>
      <c r="AJ406" s="3">
        <v>0</v>
      </c>
      <c r="AK406" s="3">
        <v>0</v>
      </c>
      <c r="AL406" s="48">
        <v>0</v>
      </c>
      <c r="AM406" s="3">
        <v>0</v>
      </c>
      <c r="AN406" s="3">
        <v>0</v>
      </c>
      <c r="AO406" s="3">
        <v>0</v>
      </c>
      <c r="AP406" s="3">
        <v>0</v>
      </c>
      <c r="AQ406" s="3">
        <v>0</v>
      </c>
      <c r="AR406" s="3">
        <v>0</v>
      </c>
      <c r="AS406" s="3">
        <v>0</v>
      </c>
      <c r="AT406" s="3">
        <v>0</v>
      </c>
      <c r="AU406" s="3">
        <v>0</v>
      </c>
      <c r="AV406" s="3">
        <v>0</v>
      </c>
      <c r="AW406" s="3">
        <v>0</v>
      </c>
      <c r="AX406" s="3">
        <v>0</v>
      </c>
      <c r="AY406" s="3">
        <v>0</v>
      </c>
      <c r="AZ406" s="3">
        <v>0</v>
      </c>
      <c r="BA406" s="3">
        <v>0</v>
      </c>
      <c r="BB406" s="3">
        <v>0</v>
      </c>
      <c r="BC406" s="3">
        <v>0</v>
      </c>
      <c r="BD406" s="3">
        <v>0</v>
      </c>
      <c r="BE406" s="3">
        <v>0</v>
      </c>
      <c r="BF406" s="3">
        <v>0</v>
      </c>
      <c r="BG406" s="3">
        <v>0</v>
      </c>
      <c r="BH406" s="3">
        <v>0</v>
      </c>
      <c r="BI406" s="3">
        <v>0</v>
      </c>
      <c r="BJ406" s="3">
        <v>0</v>
      </c>
      <c r="BK406" s="3">
        <v>0</v>
      </c>
      <c r="BL406" s="3">
        <v>0</v>
      </c>
      <c r="BM406" s="3">
        <v>0</v>
      </c>
      <c r="BN406" s="3">
        <v>0</v>
      </c>
      <c r="BO406" s="3">
        <v>0</v>
      </c>
      <c r="BP406" s="3">
        <v>0</v>
      </c>
      <c r="BQ406" s="3">
        <v>0</v>
      </c>
      <c r="BR406" s="3">
        <v>0</v>
      </c>
      <c r="BS406" s="3">
        <v>0</v>
      </c>
      <c r="BT406" s="3">
        <v>0</v>
      </c>
      <c r="BU406" s="3">
        <v>0</v>
      </c>
      <c r="BV406" s="3">
        <v>0</v>
      </c>
      <c r="BW406" s="10">
        <v>0</v>
      </c>
    </row>
    <row r="407" spans="6:75" x14ac:dyDescent="0.25">
      <c r="F407" s="52">
        <f t="shared" si="25"/>
        <v>11600</v>
      </c>
      <c r="G407" s="12">
        <f t="shared" si="26"/>
        <v>0.86395348837209296</v>
      </c>
      <c r="J407" s="3">
        <f t="shared" si="27"/>
        <v>0.86819652839070327</v>
      </c>
      <c r="K407" s="81"/>
      <c r="L407" s="12">
        <v>1</v>
      </c>
      <c r="M407" s="3">
        <v>0.86395348837209296</v>
      </c>
      <c r="N407" s="3">
        <v>0.86395348837209296</v>
      </c>
      <c r="O407" s="3">
        <v>0.86717602115780201</v>
      </c>
      <c r="P407" s="3">
        <v>0.86717602115780201</v>
      </c>
      <c r="Q407" s="3">
        <v>0</v>
      </c>
      <c r="R407" s="3">
        <v>0</v>
      </c>
      <c r="S407" s="3">
        <v>0</v>
      </c>
      <c r="T407" s="3">
        <v>0</v>
      </c>
      <c r="U407" s="3">
        <v>0</v>
      </c>
      <c r="V407" s="3">
        <v>0</v>
      </c>
      <c r="W407" s="3">
        <v>0</v>
      </c>
      <c r="X407" s="3">
        <v>0</v>
      </c>
      <c r="Y407" s="3">
        <v>0</v>
      </c>
      <c r="Z407" s="3">
        <v>0</v>
      </c>
      <c r="AA407" s="3">
        <v>0</v>
      </c>
      <c r="AB407" s="3">
        <v>0</v>
      </c>
      <c r="AC407" s="3">
        <v>0</v>
      </c>
      <c r="AD407" s="3">
        <v>0</v>
      </c>
      <c r="AE407" s="3">
        <v>0</v>
      </c>
      <c r="AF407" s="3">
        <v>0</v>
      </c>
      <c r="AG407" s="3">
        <v>0</v>
      </c>
      <c r="AH407" s="3">
        <v>0</v>
      </c>
      <c r="AI407" s="3">
        <v>0</v>
      </c>
      <c r="AJ407" s="3">
        <v>0</v>
      </c>
      <c r="AK407" s="3">
        <v>0</v>
      </c>
      <c r="AL407" s="48">
        <v>0</v>
      </c>
      <c r="AM407" s="3">
        <v>0</v>
      </c>
      <c r="AN407" s="3">
        <v>0</v>
      </c>
      <c r="AO407" s="3">
        <v>0</v>
      </c>
      <c r="AP407" s="3">
        <v>0</v>
      </c>
      <c r="AQ407" s="3">
        <v>0</v>
      </c>
      <c r="AR407" s="3">
        <v>0</v>
      </c>
      <c r="AS407" s="3">
        <v>0</v>
      </c>
      <c r="AT407" s="3">
        <v>0</v>
      </c>
      <c r="AU407" s="3">
        <v>0</v>
      </c>
      <c r="AV407" s="3">
        <v>0</v>
      </c>
      <c r="AW407" s="3">
        <v>0</v>
      </c>
      <c r="AX407" s="3">
        <v>0</v>
      </c>
      <c r="AY407" s="3">
        <v>0</v>
      </c>
      <c r="AZ407" s="3">
        <v>0</v>
      </c>
      <c r="BA407" s="3">
        <v>0</v>
      </c>
      <c r="BB407" s="3">
        <v>0</v>
      </c>
      <c r="BC407" s="3">
        <v>0</v>
      </c>
      <c r="BD407" s="3">
        <v>0</v>
      </c>
      <c r="BE407" s="3">
        <v>0</v>
      </c>
      <c r="BF407" s="3">
        <v>0</v>
      </c>
      <c r="BG407" s="3">
        <v>0</v>
      </c>
      <c r="BH407" s="3">
        <v>0</v>
      </c>
      <c r="BI407" s="3">
        <v>0</v>
      </c>
      <c r="BJ407" s="3">
        <v>0</v>
      </c>
      <c r="BK407" s="3">
        <v>0</v>
      </c>
      <c r="BL407" s="3">
        <v>0</v>
      </c>
      <c r="BM407" s="3">
        <v>0</v>
      </c>
      <c r="BN407" s="3">
        <v>0</v>
      </c>
      <c r="BO407" s="3">
        <v>0</v>
      </c>
      <c r="BP407" s="3">
        <v>0</v>
      </c>
      <c r="BQ407" s="3">
        <v>0</v>
      </c>
      <c r="BR407" s="3">
        <v>0</v>
      </c>
      <c r="BS407" s="3">
        <v>0</v>
      </c>
      <c r="BT407" s="3">
        <v>0</v>
      </c>
      <c r="BU407" s="3">
        <v>0</v>
      </c>
      <c r="BV407" s="3">
        <v>0</v>
      </c>
      <c r="BW407" s="10">
        <v>0</v>
      </c>
    </row>
    <row r="408" spans="6:75" x14ac:dyDescent="0.25">
      <c r="F408" s="52">
        <f t="shared" si="25"/>
        <v>11700</v>
      </c>
      <c r="G408" s="12">
        <f t="shared" si="26"/>
        <v>0.86279069767441863</v>
      </c>
      <c r="J408" s="3">
        <f t="shared" si="27"/>
        <v>0.86819652839070327</v>
      </c>
      <c r="K408" s="81"/>
      <c r="L408" s="12">
        <v>1</v>
      </c>
      <c r="M408" s="3">
        <v>0.86279069767441863</v>
      </c>
      <c r="N408" s="3">
        <v>0.86279069767441863</v>
      </c>
      <c r="O408" s="3">
        <v>0.86717602115780201</v>
      </c>
      <c r="P408" s="3">
        <v>0.86717602115780201</v>
      </c>
      <c r="Q408" s="3">
        <v>0</v>
      </c>
      <c r="R408" s="3">
        <v>0</v>
      </c>
      <c r="S408" s="3">
        <v>0</v>
      </c>
      <c r="T408" s="3">
        <v>0</v>
      </c>
      <c r="U408" s="3">
        <v>0</v>
      </c>
      <c r="V408" s="3">
        <v>0</v>
      </c>
      <c r="W408" s="3">
        <v>0</v>
      </c>
      <c r="X408" s="3">
        <v>0</v>
      </c>
      <c r="Y408" s="3">
        <v>0</v>
      </c>
      <c r="Z408" s="3">
        <v>0</v>
      </c>
      <c r="AA408" s="3">
        <v>0</v>
      </c>
      <c r="AB408" s="3">
        <v>0</v>
      </c>
      <c r="AC408" s="3">
        <v>0</v>
      </c>
      <c r="AD408" s="3">
        <v>0</v>
      </c>
      <c r="AE408" s="3">
        <v>0</v>
      </c>
      <c r="AF408" s="3">
        <v>0</v>
      </c>
      <c r="AG408" s="3">
        <v>0</v>
      </c>
      <c r="AH408" s="3">
        <v>0</v>
      </c>
      <c r="AI408" s="3">
        <v>0</v>
      </c>
      <c r="AJ408" s="3">
        <v>0</v>
      </c>
      <c r="AK408" s="3">
        <v>0</v>
      </c>
      <c r="AL408" s="48">
        <v>0</v>
      </c>
      <c r="AM408" s="3">
        <v>0</v>
      </c>
      <c r="AN408" s="3">
        <v>0</v>
      </c>
      <c r="AO408" s="3">
        <v>0</v>
      </c>
      <c r="AP408" s="3">
        <v>0</v>
      </c>
      <c r="AQ408" s="3">
        <v>0</v>
      </c>
      <c r="AR408" s="3">
        <v>0</v>
      </c>
      <c r="AS408" s="3">
        <v>0</v>
      </c>
      <c r="AT408" s="3">
        <v>0</v>
      </c>
      <c r="AU408" s="3">
        <v>0</v>
      </c>
      <c r="AV408" s="3">
        <v>0</v>
      </c>
      <c r="AW408" s="3">
        <v>0</v>
      </c>
      <c r="AX408" s="3">
        <v>0</v>
      </c>
      <c r="AY408" s="3">
        <v>0</v>
      </c>
      <c r="AZ408" s="3">
        <v>0</v>
      </c>
      <c r="BA408" s="3">
        <v>0</v>
      </c>
      <c r="BB408" s="3">
        <v>0</v>
      </c>
      <c r="BC408" s="3">
        <v>0</v>
      </c>
      <c r="BD408" s="3">
        <v>0</v>
      </c>
      <c r="BE408" s="3">
        <v>0</v>
      </c>
      <c r="BF408" s="3">
        <v>0</v>
      </c>
      <c r="BG408" s="3">
        <v>0</v>
      </c>
      <c r="BH408" s="3">
        <v>0</v>
      </c>
      <c r="BI408" s="3">
        <v>0</v>
      </c>
      <c r="BJ408" s="3">
        <v>0</v>
      </c>
      <c r="BK408" s="3">
        <v>0</v>
      </c>
      <c r="BL408" s="3">
        <v>0</v>
      </c>
      <c r="BM408" s="3">
        <v>0</v>
      </c>
      <c r="BN408" s="3">
        <v>0</v>
      </c>
      <c r="BO408" s="3">
        <v>0</v>
      </c>
      <c r="BP408" s="3">
        <v>0</v>
      </c>
      <c r="BQ408" s="3">
        <v>0</v>
      </c>
      <c r="BR408" s="3">
        <v>0</v>
      </c>
      <c r="BS408" s="3">
        <v>0</v>
      </c>
      <c r="BT408" s="3">
        <v>0</v>
      </c>
      <c r="BU408" s="3">
        <v>0</v>
      </c>
      <c r="BV408" s="3">
        <v>0</v>
      </c>
      <c r="BW408" s="10">
        <v>0</v>
      </c>
    </row>
    <row r="409" spans="6:75" x14ac:dyDescent="0.25">
      <c r="F409" s="52">
        <f t="shared" si="25"/>
        <v>11800</v>
      </c>
      <c r="G409" s="12">
        <f t="shared" si="26"/>
        <v>0.86162790697674418</v>
      </c>
      <c r="J409" s="3">
        <f t="shared" si="27"/>
        <v>0.86819652839070327</v>
      </c>
      <c r="K409" s="81"/>
      <c r="L409" s="12">
        <v>1</v>
      </c>
      <c r="M409" s="3">
        <v>0.86162790697674418</v>
      </c>
      <c r="N409" s="3">
        <v>0.86162790697674418</v>
      </c>
      <c r="O409" s="3">
        <v>0.86717602115780201</v>
      </c>
      <c r="P409" s="3">
        <v>0.86717602115780201</v>
      </c>
      <c r="Q409" s="3">
        <v>0</v>
      </c>
      <c r="R409" s="3">
        <v>0</v>
      </c>
      <c r="S409" s="3">
        <v>0</v>
      </c>
      <c r="T409" s="3">
        <v>0</v>
      </c>
      <c r="U409" s="3">
        <v>0</v>
      </c>
      <c r="V409" s="3">
        <v>0</v>
      </c>
      <c r="W409" s="3">
        <v>0</v>
      </c>
      <c r="X409" s="3">
        <v>0</v>
      </c>
      <c r="Y409" s="3">
        <v>0</v>
      </c>
      <c r="Z409" s="3">
        <v>0</v>
      </c>
      <c r="AA409" s="3">
        <v>0</v>
      </c>
      <c r="AB409" s="3">
        <v>0</v>
      </c>
      <c r="AC409" s="3">
        <v>0</v>
      </c>
      <c r="AD409" s="3">
        <v>0</v>
      </c>
      <c r="AE409" s="3">
        <v>0</v>
      </c>
      <c r="AF409" s="3">
        <v>0</v>
      </c>
      <c r="AG409" s="3">
        <v>0</v>
      </c>
      <c r="AH409" s="3">
        <v>0</v>
      </c>
      <c r="AI409" s="3">
        <v>0</v>
      </c>
      <c r="AJ409" s="3">
        <v>0</v>
      </c>
      <c r="AK409" s="3">
        <v>0</v>
      </c>
      <c r="AL409" s="48">
        <v>0</v>
      </c>
      <c r="AM409" s="3">
        <v>0</v>
      </c>
      <c r="AN409" s="3">
        <v>0</v>
      </c>
      <c r="AO409" s="3">
        <v>0</v>
      </c>
      <c r="AP409" s="3">
        <v>0</v>
      </c>
      <c r="AQ409" s="3">
        <v>0</v>
      </c>
      <c r="AR409" s="3">
        <v>0</v>
      </c>
      <c r="AS409" s="3">
        <v>0</v>
      </c>
      <c r="AT409" s="3">
        <v>0</v>
      </c>
      <c r="AU409" s="3">
        <v>0</v>
      </c>
      <c r="AV409" s="3">
        <v>0</v>
      </c>
      <c r="AW409" s="3">
        <v>0</v>
      </c>
      <c r="AX409" s="3">
        <v>0</v>
      </c>
      <c r="AY409" s="3">
        <v>0</v>
      </c>
      <c r="AZ409" s="3">
        <v>0</v>
      </c>
      <c r="BA409" s="3">
        <v>0</v>
      </c>
      <c r="BB409" s="3">
        <v>0</v>
      </c>
      <c r="BC409" s="3">
        <v>0</v>
      </c>
      <c r="BD409" s="3">
        <v>0</v>
      </c>
      <c r="BE409" s="3">
        <v>0</v>
      </c>
      <c r="BF409" s="3">
        <v>0</v>
      </c>
      <c r="BG409" s="3">
        <v>0</v>
      </c>
      <c r="BH409" s="3">
        <v>0</v>
      </c>
      <c r="BI409" s="3">
        <v>0</v>
      </c>
      <c r="BJ409" s="3">
        <v>0</v>
      </c>
      <c r="BK409" s="3">
        <v>0</v>
      </c>
      <c r="BL409" s="3">
        <v>0</v>
      </c>
      <c r="BM409" s="3">
        <v>0</v>
      </c>
      <c r="BN409" s="3">
        <v>0</v>
      </c>
      <c r="BO409" s="3">
        <v>0</v>
      </c>
      <c r="BP409" s="3">
        <v>0</v>
      </c>
      <c r="BQ409" s="3">
        <v>0</v>
      </c>
      <c r="BR409" s="3">
        <v>0</v>
      </c>
      <c r="BS409" s="3">
        <v>0</v>
      </c>
      <c r="BT409" s="3">
        <v>0</v>
      </c>
      <c r="BU409" s="3">
        <v>0</v>
      </c>
      <c r="BV409" s="3">
        <v>0</v>
      </c>
      <c r="BW409" s="10">
        <v>0</v>
      </c>
    </row>
    <row r="410" spans="6:75" x14ac:dyDescent="0.25">
      <c r="F410" s="52">
        <f t="shared" ref="F410:F473" si="28">2*F409-F408</f>
        <v>11900</v>
      </c>
      <c r="G410" s="12">
        <f t="shared" si="26"/>
        <v>0.86046511627906974</v>
      </c>
      <c r="J410" s="3">
        <f t="shared" si="27"/>
        <v>0.86819652839070327</v>
      </c>
      <c r="K410" s="81"/>
      <c r="L410" s="12">
        <v>1</v>
      </c>
      <c r="M410" s="3">
        <v>0.86046511627906974</v>
      </c>
      <c r="N410" s="3">
        <v>0.86046511627906974</v>
      </c>
      <c r="O410" s="3">
        <v>0.86717602115780201</v>
      </c>
      <c r="P410" s="3">
        <v>0.86717602115780201</v>
      </c>
      <c r="Q410" s="3">
        <v>0</v>
      </c>
      <c r="R410" s="3">
        <v>0</v>
      </c>
      <c r="S410" s="3">
        <v>0</v>
      </c>
      <c r="T410" s="3">
        <v>0</v>
      </c>
      <c r="U410" s="3">
        <v>0</v>
      </c>
      <c r="V410" s="3">
        <v>0</v>
      </c>
      <c r="W410" s="3">
        <v>0</v>
      </c>
      <c r="X410" s="3">
        <v>0</v>
      </c>
      <c r="Y410" s="3">
        <v>0</v>
      </c>
      <c r="Z410" s="3">
        <v>0</v>
      </c>
      <c r="AA410" s="3">
        <v>0</v>
      </c>
      <c r="AB410" s="3">
        <v>0</v>
      </c>
      <c r="AC410" s="3">
        <v>0</v>
      </c>
      <c r="AD410" s="3">
        <v>0</v>
      </c>
      <c r="AE410" s="3">
        <v>0</v>
      </c>
      <c r="AF410" s="3">
        <v>0</v>
      </c>
      <c r="AG410" s="3">
        <v>0</v>
      </c>
      <c r="AH410" s="3">
        <v>0</v>
      </c>
      <c r="AI410" s="3">
        <v>0</v>
      </c>
      <c r="AJ410" s="3">
        <v>0</v>
      </c>
      <c r="AK410" s="3">
        <v>0</v>
      </c>
      <c r="AL410" s="48">
        <v>0</v>
      </c>
      <c r="AM410" s="3">
        <v>0</v>
      </c>
      <c r="AN410" s="3">
        <v>0</v>
      </c>
      <c r="AO410" s="3">
        <v>0</v>
      </c>
      <c r="AP410" s="3">
        <v>0</v>
      </c>
      <c r="AQ410" s="3">
        <v>0</v>
      </c>
      <c r="AR410" s="3">
        <v>0</v>
      </c>
      <c r="AS410" s="3">
        <v>0</v>
      </c>
      <c r="AT410" s="3">
        <v>0</v>
      </c>
      <c r="AU410" s="3">
        <v>0</v>
      </c>
      <c r="AV410" s="3">
        <v>0</v>
      </c>
      <c r="AW410" s="3">
        <v>0</v>
      </c>
      <c r="AX410" s="3">
        <v>0</v>
      </c>
      <c r="AY410" s="3">
        <v>0</v>
      </c>
      <c r="AZ410" s="3">
        <v>0</v>
      </c>
      <c r="BA410" s="3">
        <v>0</v>
      </c>
      <c r="BB410" s="3">
        <v>0</v>
      </c>
      <c r="BC410" s="3">
        <v>0</v>
      </c>
      <c r="BD410" s="3">
        <v>0</v>
      </c>
      <c r="BE410" s="3">
        <v>0</v>
      </c>
      <c r="BF410" s="3">
        <v>0</v>
      </c>
      <c r="BG410" s="3">
        <v>0</v>
      </c>
      <c r="BH410" s="3">
        <v>0</v>
      </c>
      <c r="BI410" s="3">
        <v>0</v>
      </c>
      <c r="BJ410" s="3">
        <v>0</v>
      </c>
      <c r="BK410" s="3">
        <v>0</v>
      </c>
      <c r="BL410" s="3">
        <v>0</v>
      </c>
      <c r="BM410" s="3">
        <v>0</v>
      </c>
      <c r="BN410" s="3">
        <v>0</v>
      </c>
      <c r="BO410" s="3">
        <v>0</v>
      </c>
      <c r="BP410" s="3">
        <v>0</v>
      </c>
      <c r="BQ410" s="3">
        <v>0</v>
      </c>
      <c r="BR410" s="3">
        <v>0</v>
      </c>
      <c r="BS410" s="3">
        <v>0</v>
      </c>
      <c r="BT410" s="3">
        <v>0</v>
      </c>
      <c r="BU410" s="3">
        <v>0</v>
      </c>
      <c r="BV410" s="3">
        <v>0</v>
      </c>
      <c r="BW410" s="10">
        <v>0</v>
      </c>
    </row>
    <row r="411" spans="6:75" x14ac:dyDescent="0.25">
      <c r="F411" s="52">
        <f t="shared" si="28"/>
        <v>12000</v>
      </c>
      <c r="G411" s="12">
        <f t="shared" ref="G411:G474" si="29">INDEX($L411:$BW411,G$276)</f>
        <v>0.8593023255813953</v>
      </c>
      <c r="J411" s="3">
        <f t="shared" si="27"/>
        <v>0.86819652839070327</v>
      </c>
      <c r="K411" s="81"/>
      <c r="L411" s="12">
        <v>1</v>
      </c>
      <c r="M411" s="3">
        <v>0.8593023255813953</v>
      </c>
      <c r="N411" s="3">
        <v>0.8593023255813953</v>
      </c>
      <c r="O411" s="3">
        <v>0.86717602115780201</v>
      </c>
      <c r="P411" s="3">
        <v>0.86717602115780201</v>
      </c>
      <c r="Q411" s="3">
        <v>0</v>
      </c>
      <c r="R411" s="3">
        <v>0</v>
      </c>
      <c r="S411" s="3">
        <v>0</v>
      </c>
      <c r="T411" s="3">
        <v>0</v>
      </c>
      <c r="U411" s="3">
        <v>0</v>
      </c>
      <c r="V411" s="3">
        <v>0</v>
      </c>
      <c r="W411" s="3">
        <v>0</v>
      </c>
      <c r="X411" s="3">
        <v>0</v>
      </c>
      <c r="Y411" s="3">
        <v>0</v>
      </c>
      <c r="Z411" s="3">
        <v>0</v>
      </c>
      <c r="AA411" s="3">
        <v>0</v>
      </c>
      <c r="AB411" s="3">
        <v>0</v>
      </c>
      <c r="AC411" s="3">
        <v>0</v>
      </c>
      <c r="AD411" s="3">
        <v>0</v>
      </c>
      <c r="AE411" s="3">
        <v>0</v>
      </c>
      <c r="AF411" s="3">
        <v>0</v>
      </c>
      <c r="AG411" s="3">
        <v>0</v>
      </c>
      <c r="AH411" s="3">
        <v>0</v>
      </c>
      <c r="AI411" s="3">
        <v>0</v>
      </c>
      <c r="AJ411" s="3">
        <v>0</v>
      </c>
      <c r="AK411" s="3">
        <v>0</v>
      </c>
      <c r="AL411" s="48">
        <v>0</v>
      </c>
      <c r="AM411" s="3">
        <v>0</v>
      </c>
      <c r="AN411" s="3">
        <v>0</v>
      </c>
      <c r="AO411" s="3">
        <v>0</v>
      </c>
      <c r="AP411" s="3">
        <v>0</v>
      </c>
      <c r="AQ411" s="3">
        <v>0</v>
      </c>
      <c r="AR411" s="3">
        <v>0</v>
      </c>
      <c r="AS411" s="3">
        <v>0</v>
      </c>
      <c r="AT411" s="3">
        <v>0</v>
      </c>
      <c r="AU411" s="3">
        <v>0</v>
      </c>
      <c r="AV411" s="3">
        <v>0</v>
      </c>
      <c r="AW411" s="3">
        <v>0</v>
      </c>
      <c r="AX411" s="3">
        <v>0</v>
      </c>
      <c r="AY411" s="3">
        <v>0</v>
      </c>
      <c r="AZ411" s="3">
        <v>0</v>
      </c>
      <c r="BA411" s="3">
        <v>0</v>
      </c>
      <c r="BB411" s="3">
        <v>0</v>
      </c>
      <c r="BC411" s="3">
        <v>0</v>
      </c>
      <c r="BD411" s="3">
        <v>0</v>
      </c>
      <c r="BE411" s="3">
        <v>0</v>
      </c>
      <c r="BF411" s="3">
        <v>0</v>
      </c>
      <c r="BG411" s="3">
        <v>0</v>
      </c>
      <c r="BH411" s="3">
        <v>0</v>
      </c>
      <c r="BI411" s="3">
        <v>0</v>
      </c>
      <c r="BJ411" s="3">
        <v>0</v>
      </c>
      <c r="BK411" s="3">
        <v>0</v>
      </c>
      <c r="BL411" s="3">
        <v>0</v>
      </c>
      <c r="BM411" s="3">
        <v>0</v>
      </c>
      <c r="BN411" s="3">
        <v>0</v>
      </c>
      <c r="BO411" s="3">
        <v>0</v>
      </c>
      <c r="BP411" s="3">
        <v>0</v>
      </c>
      <c r="BQ411" s="3">
        <v>0</v>
      </c>
      <c r="BR411" s="3">
        <v>0</v>
      </c>
      <c r="BS411" s="3">
        <v>0</v>
      </c>
      <c r="BT411" s="3">
        <v>0</v>
      </c>
      <c r="BU411" s="3">
        <v>0</v>
      </c>
      <c r="BV411" s="3">
        <v>0</v>
      </c>
      <c r="BW411" s="10">
        <v>0</v>
      </c>
    </row>
    <row r="412" spans="6:75" x14ac:dyDescent="0.25">
      <c r="F412" s="52">
        <f t="shared" si="28"/>
        <v>12100</v>
      </c>
      <c r="G412" s="12">
        <f t="shared" si="29"/>
        <v>0.85813953488372086</v>
      </c>
      <c r="J412" s="3">
        <f t="shared" si="27"/>
        <v>0.86819652839070327</v>
      </c>
      <c r="K412" s="81"/>
      <c r="L412" s="12">
        <v>1</v>
      </c>
      <c r="M412" s="3">
        <v>0.85813953488372086</v>
      </c>
      <c r="N412" s="3">
        <v>0.85813953488372086</v>
      </c>
      <c r="O412" s="3">
        <v>0.86717602115780201</v>
      </c>
      <c r="P412" s="3">
        <v>0.86717602115780201</v>
      </c>
      <c r="Q412" s="3">
        <v>0</v>
      </c>
      <c r="R412" s="3">
        <v>0</v>
      </c>
      <c r="S412" s="3">
        <v>0</v>
      </c>
      <c r="T412" s="3">
        <v>0</v>
      </c>
      <c r="U412" s="3">
        <v>0</v>
      </c>
      <c r="V412" s="3">
        <v>0</v>
      </c>
      <c r="W412" s="3">
        <v>0</v>
      </c>
      <c r="X412" s="3">
        <v>0</v>
      </c>
      <c r="Y412" s="3">
        <v>0</v>
      </c>
      <c r="Z412" s="3">
        <v>0</v>
      </c>
      <c r="AA412" s="3">
        <v>0</v>
      </c>
      <c r="AB412" s="3">
        <v>0</v>
      </c>
      <c r="AC412" s="3">
        <v>0</v>
      </c>
      <c r="AD412" s="3">
        <v>0</v>
      </c>
      <c r="AE412" s="3">
        <v>0</v>
      </c>
      <c r="AF412" s="3">
        <v>0</v>
      </c>
      <c r="AG412" s="3">
        <v>0</v>
      </c>
      <c r="AH412" s="3">
        <v>0</v>
      </c>
      <c r="AI412" s="3">
        <v>0</v>
      </c>
      <c r="AJ412" s="3">
        <v>0</v>
      </c>
      <c r="AK412" s="3">
        <v>0</v>
      </c>
      <c r="AL412" s="48">
        <v>0</v>
      </c>
      <c r="AM412" s="3">
        <v>0</v>
      </c>
      <c r="AN412" s="3">
        <v>0</v>
      </c>
      <c r="AO412" s="3">
        <v>0</v>
      </c>
      <c r="AP412" s="3">
        <v>0</v>
      </c>
      <c r="AQ412" s="3">
        <v>0</v>
      </c>
      <c r="AR412" s="3">
        <v>0</v>
      </c>
      <c r="AS412" s="3">
        <v>0</v>
      </c>
      <c r="AT412" s="3">
        <v>0</v>
      </c>
      <c r="AU412" s="3">
        <v>0</v>
      </c>
      <c r="AV412" s="3">
        <v>0</v>
      </c>
      <c r="AW412" s="3">
        <v>0</v>
      </c>
      <c r="AX412" s="3">
        <v>0</v>
      </c>
      <c r="AY412" s="3">
        <v>0</v>
      </c>
      <c r="AZ412" s="3">
        <v>0</v>
      </c>
      <c r="BA412" s="3">
        <v>0</v>
      </c>
      <c r="BB412" s="3">
        <v>0</v>
      </c>
      <c r="BC412" s="3">
        <v>0</v>
      </c>
      <c r="BD412" s="3">
        <v>0</v>
      </c>
      <c r="BE412" s="3">
        <v>0</v>
      </c>
      <c r="BF412" s="3">
        <v>0</v>
      </c>
      <c r="BG412" s="3">
        <v>0</v>
      </c>
      <c r="BH412" s="3">
        <v>0</v>
      </c>
      <c r="BI412" s="3">
        <v>0</v>
      </c>
      <c r="BJ412" s="3">
        <v>0</v>
      </c>
      <c r="BK412" s="3">
        <v>0</v>
      </c>
      <c r="BL412" s="3">
        <v>0</v>
      </c>
      <c r="BM412" s="3">
        <v>0</v>
      </c>
      <c r="BN412" s="3">
        <v>0</v>
      </c>
      <c r="BO412" s="3">
        <v>0</v>
      </c>
      <c r="BP412" s="3">
        <v>0</v>
      </c>
      <c r="BQ412" s="3">
        <v>0</v>
      </c>
      <c r="BR412" s="3">
        <v>0</v>
      </c>
      <c r="BS412" s="3">
        <v>0</v>
      </c>
      <c r="BT412" s="3">
        <v>0</v>
      </c>
      <c r="BU412" s="3">
        <v>0</v>
      </c>
      <c r="BV412" s="3">
        <v>0</v>
      </c>
      <c r="BW412" s="10">
        <v>0</v>
      </c>
    </row>
    <row r="413" spans="6:75" x14ac:dyDescent="0.25">
      <c r="F413" s="52">
        <f t="shared" si="28"/>
        <v>12200</v>
      </c>
      <c r="G413" s="12">
        <f t="shared" si="29"/>
        <v>0.85697674418604652</v>
      </c>
      <c r="J413" s="3">
        <f t="shared" si="27"/>
        <v>0.86819652839070327</v>
      </c>
      <c r="K413" s="81"/>
      <c r="L413" s="12">
        <v>1</v>
      </c>
      <c r="M413" s="3">
        <v>0.85697674418604652</v>
      </c>
      <c r="N413" s="3">
        <v>0.85697674418604652</v>
      </c>
      <c r="O413" s="3">
        <v>0.86717602115780201</v>
      </c>
      <c r="P413" s="3">
        <v>0.86717602115780201</v>
      </c>
      <c r="Q413" s="3">
        <v>0</v>
      </c>
      <c r="R413" s="3">
        <v>0</v>
      </c>
      <c r="S413" s="3">
        <v>0</v>
      </c>
      <c r="T413" s="3">
        <v>0</v>
      </c>
      <c r="U413" s="3">
        <v>0</v>
      </c>
      <c r="V413" s="3">
        <v>0</v>
      </c>
      <c r="W413" s="3">
        <v>0</v>
      </c>
      <c r="X413" s="3">
        <v>0</v>
      </c>
      <c r="Y413" s="3">
        <v>0</v>
      </c>
      <c r="Z413" s="3">
        <v>0</v>
      </c>
      <c r="AA413" s="3">
        <v>0</v>
      </c>
      <c r="AB413" s="3">
        <v>0</v>
      </c>
      <c r="AC413" s="3">
        <v>0</v>
      </c>
      <c r="AD413" s="3">
        <v>0</v>
      </c>
      <c r="AE413" s="3">
        <v>0</v>
      </c>
      <c r="AF413" s="3">
        <v>0</v>
      </c>
      <c r="AG413" s="3">
        <v>0</v>
      </c>
      <c r="AH413" s="3">
        <v>0</v>
      </c>
      <c r="AI413" s="3">
        <v>0</v>
      </c>
      <c r="AJ413" s="3">
        <v>0</v>
      </c>
      <c r="AK413" s="3">
        <v>0</v>
      </c>
      <c r="AL413" s="48">
        <v>0</v>
      </c>
      <c r="AM413" s="3">
        <v>0</v>
      </c>
      <c r="AN413" s="3">
        <v>0</v>
      </c>
      <c r="AO413" s="3">
        <v>0</v>
      </c>
      <c r="AP413" s="3">
        <v>0</v>
      </c>
      <c r="AQ413" s="3">
        <v>0</v>
      </c>
      <c r="AR413" s="3">
        <v>0</v>
      </c>
      <c r="AS413" s="3">
        <v>0</v>
      </c>
      <c r="AT413" s="3">
        <v>0</v>
      </c>
      <c r="AU413" s="3">
        <v>0</v>
      </c>
      <c r="AV413" s="3">
        <v>0</v>
      </c>
      <c r="AW413" s="3">
        <v>0</v>
      </c>
      <c r="AX413" s="3">
        <v>0</v>
      </c>
      <c r="AY413" s="3">
        <v>0</v>
      </c>
      <c r="AZ413" s="3">
        <v>0</v>
      </c>
      <c r="BA413" s="3">
        <v>0</v>
      </c>
      <c r="BB413" s="3">
        <v>0</v>
      </c>
      <c r="BC413" s="3">
        <v>0</v>
      </c>
      <c r="BD413" s="3">
        <v>0</v>
      </c>
      <c r="BE413" s="3">
        <v>0</v>
      </c>
      <c r="BF413" s="3">
        <v>0</v>
      </c>
      <c r="BG413" s="3">
        <v>0</v>
      </c>
      <c r="BH413" s="3">
        <v>0</v>
      </c>
      <c r="BI413" s="3">
        <v>0</v>
      </c>
      <c r="BJ413" s="3">
        <v>0</v>
      </c>
      <c r="BK413" s="3">
        <v>0</v>
      </c>
      <c r="BL413" s="3">
        <v>0</v>
      </c>
      <c r="BM413" s="3">
        <v>0</v>
      </c>
      <c r="BN413" s="3">
        <v>0</v>
      </c>
      <c r="BO413" s="3">
        <v>0</v>
      </c>
      <c r="BP413" s="3">
        <v>0</v>
      </c>
      <c r="BQ413" s="3">
        <v>0</v>
      </c>
      <c r="BR413" s="3">
        <v>0</v>
      </c>
      <c r="BS413" s="3">
        <v>0</v>
      </c>
      <c r="BT413" s="3">
        <v>0</v>
      </c>
      <c r="BU413" s="3">
        <v>0</v>
      </c>
      <c r="BV413" s="3">
        <v>0</v>
      </c>
      <c r="BW413" s="10">
        <v>0</v>
      </c>
    </row>
    <row r="414" spans="6:75" x14ac:dyDescent="0.25">
      <c r="F414" s="52">
        <f t="shared" si="28"/>
        <v>12300</v>
      </c>
      <c r="G414" s="12">
        <f t="shared" si="29"/>
        <v>0.85581395348837208</v>
      </c>
      <c r="J414" s="3">
        <f t="shared" si="27"/>
        <v>0.86819652839070327</v>
      </c>
      <c r="K414" s="81"/>
      <c r="L414" s="12">
        <v>1</v>
      </c>
      <c r="M414" s="3">
        <v>0.85581395348837208</v>
      </c>
      <c r="N414" s="3">
        <v>0.85581395348837208</v>
      </c>
      <c r="O414" s="3">
        <v>0.86717602115780201</v>
      </c>
      <c r="P414" s="3">
        <v>0.86717602115780201</v>
      </c>
      <c r="Q414" s="3">
        <v>0</v>
      </c>
      <c r="R414" s="3">
        <v>0</v>
      </c>
      <c r="S414" s="3">
        <v>0</v>
      </c>
      <c r="T414" s="3">
        <v>0</v>
      </c>
      <c r="U414" s="3">
        <v>0</v>
      </c>
      <c r="V414" s="3">
        <v>0</v>
      </c>
      <c r="W414" s="3">
        <v>0</v>
      </c>
      <c r="X414" s="3">
        <v>0</v>
      </c>
      <c r="Y414" s="3">
        <v>0</v>
      </c>
      <c r="Z414" s="3">
        <v>0</v>
      </c>
      <c r="AA414" s="3">
        <v>0</v>
      </c>
      <c r="AB414" s="3">
        <v>0</v>
      </c>
      <c r="AC414" s="3">
        <v>0</v>
      </c>
      <c r="AD414" s="3">
        <v>0</v>
      </c>
      <c r="AE414" s="3">
        <v>0</v>
      </c>
      <c r="AF414" s="3">
        <v>0</v>
      </c>
      <c r="AG414" s="3">
        <v>0</v>
      </c>
      <c r="AH414" s="3">
        <v>0</v>
      </c>
      <c r="AI414" s="3">
        <v>0</v>
      </c>
      <c r="AJ414" s="3">
        <v>0</v>
      </c>
      <c r="AK414" s="3">
        <v>0</v>
      </c>
      <c r="AL414" s="48">
        <v>0</v>
      </c>
      <c r="AM414" s="3">
        <v>0</v>
      </c>
      <c r="AN414" s="3">
        <v>0</v>
      </c>
      <c r="AO414" s="3">
        <v>0</v>
      </c>
      <c r="AP414" s="3">
        <v>0</v>
      </c>
      <c r="AQ414" s="3">
        <v>0</v>
      </c>
      <c r="AR414" s="3">
        <v>0</v>
      </c>
      <c r="AS414" s="3">
        <v>0</v>
      </c>
      <c r="AT414" s="3">
        <v>0</v>
      </c>
      <c r="AU414" s="3">
        <v>0</v>
      </c>
      <c r="AV414" s="3">
        <v>0</v>
      </c>
      <c r="AW414" s="3">
        <v>0</v>
      </c>
      <c r="AX414" s="3">
        <v>0</v>
      </c>
      <c r="AY414" s="3">
        <v>0</v>
      </c>
      <c r="AZ414" s="3">
        <v>0</v>
      </c>
      <c r="BA414" s="3">
        <v>0</v>
      </c>
      <c r="BB414" s="3">
        <v>0</v>
      </c>
      <c r="BC414" s="3">
        <v>0</v>
      </c>
      <c r="BD414" s="3">
        <v>0</v>
      </c>
      <c r="BE414" s="3">
        <v>0</v>
      </c>
      <c r="BF414" s="3">
        <v>0</v>
      </c>
      <c r="BG414" s="3">
        <v>0</v>
      </c>
      <c r="BH414" s="3">
        <v>0</v>
      </c>
      <c r="BI414" s="3">
        <v>0</v>
      </c>
      <c r="BJ414" s="3">
        <v>0</v>
      </c>
      <c r="BK414" s="3">
        <v>0</v>
      </c>
      <c r="BL414" s="3">
        <v>0</v>
      </c>
      <c r="BM414" s="3">
        <v>0</v>
      </c>
      <c r="BN414" s="3">
        <v>0</v>
      </c>
      <c r="BO414" s="3">
        <v>0</v>
      </c>
      <c r="BP414" s="3">
        <v>0</v>
      </c>
      <c r="BQ414" s="3">
        <v>0</v>
      </c>
      <c r="BR414" s="3">
        <v>0</v>
      </c>
      <c r="BS414" s="3">
        <v>0</v>
      </c>
      <c r="BT414" s="3">
        <v>0</v>
      </c>
      <c r="BU414" s="3">
        <v>0</v>
      </c>
      <c r="BV414" s="3">
        <v>0</v>
      </c>
      <c r="BW414" s="10">
        <v>0</v>
      </c>
    </row>
    <row r="415" spans="6:75" x14ac:dyDescent="0.25">
      <c r="F415" s="52">
        <f t="shared" si="28"/>
        <v>12400</v>
      </c>
      <c r="G415" s="12">
        <f t="shared" si="29"/>
        <v>0.85465116279069764</v>
      </c>
      <c r="J415" s="3">
        <f t="shared" si="27"/>
        <v>0.86819652839070327</v>
      </c>
      <c r="K415" s="81"/>
      <c r="L415" s="12">
        <v>1</v>
      </c>
      <c r="M415" s="3">
        <v>0.85465116279069764</v>
      </c>
      <c r="N415" s="3">
        <v>0.85465116279069764</v>
      </c>
      <c r="O415" s="3">
        <v>0.86717602115780201</v>
      </c>
      <c r="P415" s="3">
        <v>0.86717602115780201</v>
      </c>
      <c r="Q415" s="3">
        <v>0</v>
      </c>
      <c r="R415" s="3">
        <v>0</v>
      </c>
      <c r="S415" s="3">
        <v>0</v>
      </c>
      <c r="T415" s="3">
        <v>0</v>
      </c>
      <c r="U415" s="3">
        <v>0</v>
      </c>
      <c r="V415" s="3">
        <v>0</v>
      </c>
      <c r="W415" s="3">
        <v>0</v>
      </c>
      <c r="X415" s="3">
        <v>0</v>
      </c>
      <c r="Y415" s="3">
        <v>0</v>
      </c>
      <c r="Z415" s="3">
        <v>0</v>
      </c>
      <c r="AA415" s="3">
        <v>0</v>
      </c>
      <c r="AB415" s="3">
        <v>0</v>
      </c>
      <c r="AC415" s="3">
        <v>0</v>
      </c>
      <c r="AD415" s="3">
        <v>0</v>
      </c>
      <c r="AE415" s="3">
        <v>0</v>
      </c>
      <c r="AF415" s="3">
        <v>0</v>
      </c>
      <c r="AG415" s="3">
        <v>0</v>
      </c>
      <c r="AH415" s="3">
        <v>0</v>
      </c>
      <c r="AI415" s="3">
        <v>0</v>
      </c>
      <c r="AJ415" s="3">
        <v>0</v>
      </c>
      <c r="AK415" s="3">
        <v>0</v>
      </c>
      <c r="AL415" s="48">
        <v>0</v>
      </c>
      <c r="AM415" s="3">
        <v>0</v>
      </c>
      <c r="AN415" s="3">
        <v>0</v>
      </c>
      <c r="AO415" s="3">
        <v>0</v>
      </c>
      <c r="AP415" s="3">
        <v>0</v>
      </c>
      <c r="AQ415" s="3">
        <v>0</v>
      </c>
      <c r="AR415" s="3">
        <v>0</v>
      </c>
      <c r="AS415" s="3">
        <v>0</v>
      </c>
      <c r="AT415" s="3">
        <v>0</v>
      </c>
      <c r="AU415" s="3">
        <v>0</v>
      </c>
      <c r="AV415" s="3">
        <v>0</v>
      </c>
      <c r="AW415" s="3">
        <v>0</v>
      </c>
      <c r="AX415" s="3">
        <v>0</v>
      </c>
      <c r="AY415" s="3">
        <v>0</v>
      </c>
      <c r="AZ415" s="3">
        <v>0</v>
      </c>
      <c r="BA415" s="3">
        <v>0</v>
      </c>
      <c r="BB415" s="3">
        <v>0</v>
      </c>
      <c r="BC415" s="3">
        <v>0</v>
      </c>
      <c r="BD415" s="3">
        <v>0</v>
      </c>
      <c r="BE415" s="3">
        <v>0</v>
      </c>
      <c r="BF415" s="3">
        <v>0</v>
      </c>
      <c r="BG415" s="3">
        <v>0</v>
      </c>
      <c r="BH415" s="3">
        <v>0</v>
      </c>
      <c r="BI415" s="3">
        <v>0</v>
      </c>
      <c r="BJ415" s="3">
        <v>0</v>
      </c>
      <c r="BK415" s="3">
        <v>0</v>
      </c>
      <c r="BL415" s="3">
        <v>0</v>
      </c>
      <c r="BM415" s="3">
        <v>0</v>
      </c>
      <c r="BN415" s="3">
        <v>0</v>
      </c>
      <c r="BO415" s="3">
        <v>0</v>
      </c>
      <c r="BP415" s="3">
        <v>0</v>
      </c>
      <c r="BQ415" s="3">
        <v>0</v>
      </c>
      <c r="BR415" s="3">
        <v>0</v>
      </c>
      <c r="BS415" s="3">
        <v>0</v>
      </c>
      <c r="BT415" s="3">
        <v>0</v>
      </c>
      <c r="BU415" s="3">
        <v>0</v>
      </c>
      <c r="BV415" s="3">
        <v>0</v>
      </c>
      <c r="BW415" s="10">
        <v>0</v>
      </c>
    </row>
    <row r="416" spans="6:75" x14ac:dyDescent="0.25">
      <c r="F416" s="52">
        <f t="shared" si="28"/>
        <v>12500</v>
      </c>
      <c r="G416" s="12">
        <f t="shared" si="29"/>
        <v>0.8534883720930232</v>
      </c>
      <c r="J416" s="3">
        <f t="shared" si="27"/>
        <v>0.86819652839070327</v>
      </c>
      <c r="K416" s="81"/>
      <c r="L416" s="12">
        <v>1</v>
      </c>
      <c r="M416" s="3">
        <v>0.8534883720930232</v>
      </c>
      <c r="N416" s="3">
        <v>0.8534883720930232</v>
      </c>
      <c r="O416" s="3">
        <v>0.86717602115780201</v>
      </c>
      <c r="P416" s="3">
        <v>0.86717602115780201</v>
      </c>
      <c r="Q416" s="3">
        <v>0</v>
      </c>
      <c r="R416" s="3">
        <v>0</v>
      </c>
      <c r="S416" s="3">
        <v>0</v>
      </c>
      <c r="T416" s="3">
        <v>0</v>
      </c>
      <c r="U416" s="3">
        <v>0</v>
      </c>
      <c r="V416" s="3">
        <v>0</v>
      </c>
      <c r="W416" s="3">
        <v>0</v>
      </c>
      <c r="X416" s="3">
        <v>0</v>
      </c>
      <c r="Y416" s="3">
        <v>0</v>
      </c>
      <c r="Z416" s="3">
        <v>0</v>
      </c>
      <c r="AA416" s="3">
        <v>0</v>
      </c>
      <c r="AB416" s="3">
        <v>0</v>
      </c>
      <c r="AC416" s="3">
        <v>0</v>
      </c>
      <c r="AD416" s="3">
        <v>0</v>
      </c>
      <c r="AE416" s="3">
        <v>0</v>
      </c>
      <c r="AF416" s="3">
        <v>0</v>
      </c>
      <c r="AG416" s="3">
        <v>0</v>
      </c>
      <c r="AH416" s="3">
        <v>0</v>
      </c>
      <c r="AI416" s="3">
        <v>0</v>
      </c>
      <c r="AJ416" s="3">
        <v>0</v>
      </c>
      <c r="AK416" s="3">
        <v>0</v>
      </c>
      <c r="AL416" s="48">
        <v>0</v>
      </c>
      <c r="AM416" s="3">
        <v>0</v>
      </c>
      <c r="AN416" s="3">
        <v>0</v>
      </c>
      <c r="AO416" s="3">
        <v>0</v>
      </c>
      <c r="AP416" s="3">
        <v>0</v>
      </c>
      <c r="AQ416" s="3">
        <v>0</v>
      </c>
      <c r="AR416" s="3">
        <v>0</v>
      </c>
      <c r="AS416" s="3">
        <v>0</v>
      </c>
      <c r="AT416" s="3">
        <v>0</v>
      </c>
      <c r="AU416" s="3">
        <v>0</v>
      </c>
      <c r="AV416" s="3">
        <v>0</v>
      </c>
      <c r="AW416" s="3">
        <v>0</v>
      </c>
      <c r="AX416" s="3">
        <v>0</v>
      </c>
      <c r="AY416" s="3">
        <v>0</v>
      </c>
      <c r="AZ416" s="3">
        <v>0</v>
      </c>
      <c r="BA416" s="3">
        <v>0</v>
      </c>
      <c r="BB416" s="3">
        <v>0</v>
      </c>
      <c r="BC416" s="3">
        <v>0</v>
      </c>
      <c r="BD416" s="3">
        <v>0</v>
      </c>
      <c r="BE416" s="3">
        <v>0</v>
      </c>
      <c r="BF416" s="3">
        <v>0</v>
      </c>
      <c r="BG416" s="3">
        <v>0</v>
      </c>
      <c r="BH416" s="3">
        <v>0</v>
      </c>
      <c r="BI416" s="3">
        <v>0</v>
      </c>
      <c r="BJ416" s="3">
        <v>0</v>
      </c>
      <c r="BK416" s="3">
        <v>0</v>
      </c>
      <c r="BL416" s="3">
        <v>0</v>
      </c>
      <c r="BM416" s="3">
        <v>0</v>
      </c>
      <c r="BN416" s="3">
        <v>0</v>
      </c>
      <c r="BO416" s="3">
        <v>0</v>
      </c>
      <c r="BP416" s="3">
        <v>0</v>
      </c>
      <c r="BQ416" s="3">
        <v>0</v>
      </c>
      <c r="BR416" s="3">
        <v>0</v>
      </c>
      <c r="BS416" s="3">
        <v>0</v>
      </c>
      <c r="BT416" s="3">
        <v>0</v>
      </c>
      <c r="BU416" s="3">
        <v>0</v>
      </c>
      <c r="BV416" s="3">
        <v>0</v>
      </c>
      <c r="BW416" s="10">
        <v>0</v>
      </c>
    </row>
    <row r="417" spans="6:75" x14ac:dyDescent="0.25">
      <c r="F417" s="52">
        <f t="shared" si="28"/>
        <v>12600</v>
      </c>
      <c r="G417" s="12">
        <f t="shared" si="29"/>
        <v>0.85232558139534875</v>
      </c>
      <c r="J417" s="3">
        <f t="shared" si="27"/>
        <v>0.86819652839070327</v>
      </c>
      <c r="K417" s="81"/>
      <c r="L417" s="12">
        <v>1</v>
      </c>
      <c r="M417" s="3">
        <v>0.85232558139534875</v>
      </c>
      <c r="N417" s="3">
        <v>0.85232558139534875</v>
      </c>
      <c r="O417" s="3">
        <v>0.86717602115780201</v>
      </c>
      <c r="P417" s="3">
        <v>0.86717602115780201</v>
      </c>
      <c r="Q417" s="3">
        <v>0</v>
      </c>
      <c r="R417" s="3">
        <v>0</v>
      </c>
      <c r="S417" s="3">
        <v>0</v>
      </c>
      <c r="T417" s="3">
        <v>0</v>
      </c>
      <c r="U417" s="3">
        <v>0</v>
      </c>
      <c r="V417" s="3">
        <v>0</v>
      </c>
      <c r="W417" s="3">
        <v>0</v>
      </c>
      <c r="X417" s="3">
        <v>0</v>
      </c>
      <c r="Y417" s="3">
        <v>0</v>
      </c>
      <c r="Z417" s="3">
        <v>0</v>
      </c>
      <c r="AA417" s="3">
        <v>0</v>
      </c>
      <c r="AB417" s="3">
        <v>0</v>
      </c>
      <c r="AC417" s="3">
        <v>0</v>
      </c>
      <c r="AD417" s="3">
        <v>0</v>
      </c>
      <c r="AE417" s="3">
        <v>0</v>
      </c>
      <c r="AF417" s="3">
        <v>0</v>
      </c>
      <c r="AG417" s="3">
        <v>0</v>
      </c>
      <c r="AH417" s="3">
        <v>0</v>
      </c>
      <c r="AI417" s="3">
        <v>0</v>
      </c>
      <c r="AJ417" s="3">
        <v>0</v>
      </c>
      <c r="AK417" s="3">
        <v>0</v>
      </c>
      <c r="AL417" s="48">
        <v>0</v>
      </c>
      <c r="AM417" s="3">
        <v>0</v>
      </c>
      <c r="AN417" s="3">
        <v>0</v>
      </c>
      <c r="AO417" s="3">
        <v>0</v>
      </c>
      <c r="AP417" s="3">
        <v>0</v>
      </c>
      <c r="AQ417" s="3">
        <v>0</v>
      </c>
      <c r="AR417" s="3">
        <v>0</v>
      </c>
      <c r="AS417" s="3">
        <v>0</v>
      </c>
      <c r="AT417" s="3">
        <v>0</v>
      </c>
      <c r="AU417" s="3">
        <v>0</v>
      </c>
      <c r="AV417" s="3">
        <v>0</v>
      </c>
      <c r="AW417" s="3">
        <v>0</v>
      </c>
      <c r="AX417" s="3">
        <v>0</v>
      </c>
      <c r="AY417" s="3">
        <v>0</v>
      </c>
      <c r="AZ417" s="3">
        <v>0</v>
      </c>
      <c r="BA417" s="3">
        <v>0</v>
      </c>
      <c r="BB417" s="3">
        <v>0</v>
      </c>
      <c r="BC417" s="3">
        <v>0</v>
      </c>
      <c r="BD417" s="3">
        <v>0</v>
      </c>
      <c r="BE417" s="3">
        <v>0</v>
      </c>
      <c r="BF417" s="3">
        <v>0</v>
      </c>
      <c r="BG417" s="3">
        <v>0</v>
      </c>
      <c r="BH417" s="3">
        <v>0</v>
      </c>
      <c r="BI417" s="3">
        <v>0</v>
      </c>
      <c r="BJ417" s="3">
        <v>0</v>
      </c>
      <c r="BK417" s="3">
        <v>0</v>
      </c>
      <c r="BL417" s="3">
        <v>0</v>
      </c>
      <c r="BM417" s="3">
        <v>0</v>
      </c>
      <c r="BN417" s="3">
        <v>0</v>
      </c>
      <c r="BO417" s="3">
        <v>0</v>
      </c>
      <c r="BP417" s="3">
        <v>0</v>
      </c>
      <c r="BQ417" s="3">
        <v>0</v>
      </c>
      <c r="BR417" s="3">
        <v>0</v>
      </c>
      <c r="BS417" s="3">
        <v>0</v>
      </c>
      <c r="BT417" s="3">
        <v>0</v>
      </c>
      <c r="BU417" s="3">
        <v>0</v>
      </c>
      <c r="BV417" s="3">
        <v>0</v>
      </c>
      <c r="BW417" s="10">
        <v>0</v>
      </c>
    </row>
    <row r="418" spans="6:75" x14ac:dyDescent="0.25">
      <c r="F418" s="52">
        <f t="shared" si="28"/>
        <v>12700</v>
      </c>
      <c r="G418" s="12">
        <f t="shared" si="29"/>
        <v>0.85116279069767442</v>
      </c>
      <c r="J418" s="3">
        <f t="shared" si="27"/>
        <v>0.86819652839070327</v>
      </c>
      <c r="K418" s="81"/>
      <c r="L418" s="12">
        <v>1</v>
      </c>
      <c r="M418" s="3">
        <v>0.85116279069767442</v>
      </c>
      <c r="N418" s="3">
        <v>0.85116279069767442</v>
      </c>
      <c r="O418" s="3">
        <v>0.86717602115780201</v>
      </c>
      <c r="P418" s="3">
        <v>0.86717602115780201</v>
      </c>
      <c r="Q418" s="3">
        <v>0</v>
      </c>
      <c r="R418" s="3">
        <v>0</v>
      </c>
      <c r="S418" s="3">
        <v>0</v>
      </c>
      <c r="T418" s="3">
        <v>0</v>
      </c>
      <c r="U418" s="3">
        <v>0</v>
      </c>
      <c r="V418" s="3">
        <v>0</v>
      </c>
      <c r="W418" s="3">
        <v>0</v>
      </c>
      <c r="X418" s="3">
        <v>0</v>
      </c>
      <c r="Y418" s="3">
        <v>0</v>
      </c>
      <c r="Z418" s="3">
        <v>0</v>
      </c>
      <c r="AA418" s="3">
        <v>0</v>
      </c>
      <c r="AB418" s="3">
        <v>0</v>
      </c>
      <c r="AC418" s="3">
        <v>0</v>
      </c>
      <c r="AD418" s="3">
        <v>0</v>
      </c>
      <c r="AE418" s="3">
        <v>0</v>
      </c>
      <c r="AF418" s="3">
        <v>0</v>
      </c>
      <c r="AG418" s="3">
        <v>0</v>
      </c>
      <c r="AH418" s="3">
        <v>0</v>
      </c>
      <c r="AI418" s="3">
        <v>0</v>
      </c>
      <c r="AJ418" s="3">
        <v>0</v>
      </c>
      <c r="AK418" s="3">
        <v>0</v>
      </c>
      <c r="AL418" s="48">
        <v>0</v>
      </c>
      <c r="AM418" s="3">
        <v>0</v>
      </c>
      <c r="AN418" s="3">
        <v>0</v>
      </c>
      <c r="AO418" s="3">
        <v>0</v>
      </c>
      <c r="AP418" s="3">
        <v>0</v>
      </c>
      <c r="AQ418" s="3">
        <v>0</v>
      </c>
      <c r="AR418" s="3">
        <v>0</v>
      </c>
      <c r="AS418" s="3">
        <v>0</v>
      </c>
      <c r="AT418" s="3">
        <v>0</v>
      </c>
      <c r="AU418" s="3">
        <v>0</v>
      </c>
      <c r="AV418" s="3">
        <v>0</v>
      </c>
      <c r="AW418" s="3">
        <v>0</v>
      </c>
      <c r="AX418" s="3">
        <v>0</v>
      </c>
      <c r="AY418" s="3">
        <v>0</v>
      </c>
      <c r="AZ418" s="3">
        <v>0</v>
      </c>
      <c r="BA418" s="3">
        <v>0</v>
      </c>
      <c r="BB418" s="3">
        <v>0</v>
      </c>
      <c r="BC418" s="3">
        <v>0</v>
      </c>
      <c r="BD418" s="3">
        <v>0</v>
      </c>
      <c r="BE418" s="3">
        <v>0</v>
      </c>
      <c r="BF418" s="3">
        <v>0</v>
      </c>
      <c r="BG418" s="3">
        <v>0</v>
      </c>
      <c r="BH418" s="3">
        <v>0</v>
      </c>
      <c r="BI418" s="3">
        <v>0</v>
      </c>
      <c r="BJ418" s="3">
        <v>0</v>
      </c>
      <c r="BK418" s="3">
        <v>0</v>
      </c>
      <c r="BL418" s="3">
        <v>0</v>
      </c>
      <c r="BM418" s="3">
        <v>0</v>
      </c>
      <c r="BN418" s="3">
        <v>0</v>
      </c>
      <c r="BO418" s="3">
        <v>0</v>
      </c>
      <c r="BP418" s="3">
        <v>0</v>
      </c>
      <c r="BQ418" s="3">
        <v>0</v>
      </c>
      <c r="BR418" s="3">
        <v>0</v>
      </c>
      <c r="BS418" s="3">
        <v>0</v>
      </c>
      <c r="BT418" s="3">
        <v>0</v>
      </c>
      <c r="BU418" s="3">
        <v>0</v>
      </c>
      <c r="BV418" s="3">
        <v>0</v>
      </c>
      <c r="BW418" s="10">
        <v>0</v>
      </c>
    </row>
    <row r="419" spans="6:75" x14ac:dyDescent="0.25">
      <c r="F419" s="52">
        <f t="shared" si="28"/>
        <v>12800</v>
      </c>
      <c r="G419" s="12">
        <f t="shared" si="29"/>
        <v>0.85</v>
      </c>
      <c r="J419" s="3">
        <f t="shared" si="27"/>
        <v>0.86819652839070327</v>
      </c>
      <c r="K419" s="81"/>
      <c r="L419" s="12">
        <v>1</v>
      </c>
      <c r="M419" s="3">
        <v>0.85</v>
      </c>
      <c r="N419" s="3">
        <v>0.85</v>
      </c>
      <c r="O419" s="3">
        <v>0.86717602115780201</v>
      </c>
      <c r="P419" s="3">
        <v>0.86717602115780201</v>
      </c>
      <c r="Q419" s="3">
        <v>0</v>
      </c>
      <c r="R419" s="3">
        <v>0</v>
      </c>
      <c r="S419" s="3">
        <v>0</v>
      </c>
      <c r="T419" s="3">
        <v>0</v>
      </c>
      <c r="U419" s="3">
        <v>0</v>
      </c>
      <c r="V419" s="3">
        <v>0</v>
      </c>
      <c r="W419" s="3">
        <v>0</v>
      </c>
      <c r="X419" s="3">
        <v>0</v>
      </c>
      <c r="Y419" s="3">
        <v>0</v>
      </c>
      <c r="Z419" s="3">
        <v>0</v>
      </c>
      <c r="AA419" s="3">
        <v>0</v>
      </c>
      <c r="AB419" s="3">
        <v>0</v>
      </c>
      <c r="AC419" s="3">
        <v>0</v>
      </c>
      <c r="AD419" s="3">
        <v>0</v>
      </c>
      <c r="AE419" s="3">
        <v>0</v>
      </c>
      <c r="AF419" s="3">
        <v>0</v>
      </c>
      <c r="AG419" s="3">
        <v>0</v>
      </c>
      <c r="AH419" s="3">
        <v>0</v>
      </c>
      <c r="AI419" s="3">
        <v>0</v>
      </c>
      <c r="AJ419" s="3">
        <v>0</v>
      </c>
      <c r="AK419" s="3">
        <v>0</v>
      </c>
      <c r="AL419" s="48">
        <v>0</v>
      </c>
      <c r="AM419" s="3">
        <v>0</v>
      </c>
      <c r="AN419" s="3">
        <v>0</v>
      </c>
      <c r="AO419" s="3">
        <v>0</v>
      </c>
      <c r="AP419" s="3">
        <v>0</v>
      </c>
      <c r="AQ419" s="3">
        <v>0</v>
      </c>
      <c r="AR419" s="3">
        <v>0</v>
      </c>
      <c r="AS419" s="3">
        <v>0</v>
      </c>
      <c r="AT419" s="3">
        <v>0</v>
      </c>
      <c r="AU419" s="3">
        <v>0</v>
      </c>
      <c r="AV419" s="3">
        <v>0</v>
      </c>
      <c r="AW419" s="3">
        <v>0</v>
      </c>
      <c r="AX419" s="3">
        <v>0</v>
      </c>
      <c r="AY419" s="3">
        <v>0</v>
      </c>
      <c r="AZ419" s="3">
        <v>0</v>
      </c>
      <c r="BA419" s="3">
        <v>0</v>
      </c>
      <c r="BB419" s="3">
        <v>0</v>
      </c>
      <c r="BC419" s="3">
        <v>0</v>
      </c>
      <c r="BD419" s="3">
        <v>0</v>
      </c>
      <c r="BE419" s="3">
        <v>0</v>
      </c>
      <c r="BF419" s="3">
        <v>0</v>
      </c>
      <c r="BG419" s="3">
        <v>0</v>
      </c>
      <c r="BH419" s="3">
        <v>0</v>
      </c>
      <c r="BI419" s="3">
        <v>0</v>
      </c>
      <c r="BJ419" s="3">
        <v>0</v>
      </c>
      <c r="BK419" s="3">
        <v>0</v>
      </c>
      <c r="BL419" s="3">
        <v>0</v>
      </c>
      <c r="BM419" s="3">
        <v>0</v>
      </c>
      <c r="BN419" s="3">
        <v>0</v>
      </c>
      <c r="BO419" s="3">
        <v>0</v>
      </c>
      <c r="BP419" s="3">
        <v>0</v>
      </c>
      <c r="BQ419" s="3">
        <v>0</v>
      </c>
      <c r="BR419" s="3">
        <v>0</v>
      </c>
      <c r="BS419" s="3">
        <v>0</v>
      </c>
      <c r="BT419" s="3">
        <v>0</v>
      </c>
      <c r="BU419" s="3">
        <v>0</v>
      </c>
      <c r="BV419" s="3">
        <v>0</v>
      </c>
      <c r="BW419" s="10">
        <v>0</v>
      </c>
    </row>
    <row r="420" spans="6:75" x14ac:dyDescent="0.25">
      <c r="F420" s="52">
        <f t="shared" si="28"/>
        <v>12900</v>
      </c>
      <c r="G420" s="12">
        <f t="shared" si="29"/>
        <v>0.84883720930232553</v>
      </c>
      <c r="J420" s="3">
        <f t="shared" si="27"/>
        <v>0.86819652839070327</v>
      </c>
      <c r="K420" s="81"/>
      <c r="L420" s="12">
        <v>1</v>
      </c>
      <c r="M420" s="3">
        <v>0.84883720930232553</v>
      </c>
      <c r="N420" s="3">
        <v>0.84883720930232553</v>
      </c>
      <c r="O420" s="3">
        <v>0.86717602115780201</v>
      </c>
      <c r="P420" s="3">
        <v>0.86717602115780201</v>
      </c>
      <c r="Q420" s="3">
        <v>0</v>
      </c>
      <c r="R420" s="3">
        <v>0</v>
      </c>
      <c r="S420" s="3">
        <v>0</v>
      </c>
      <c r="T420" s="3">
        <v>0</v>
      </c>
      <c r="U420" s="3">
        <v>0</v>
      </c>
      <c r="V420" s="3">
        <v>0</v>
      </c>
      <c r="W420" s="3">
        <v>0</v>
      </c>
      <c r="X420" s="3">
        <v>0</v>
      </c>
      <c r="Y420" s="3">
        <v>0</v>
      </c>
      <c r="Z420" s="3">
        <v>0</v>
      </c>
      <c r="AA420" s="3">
        <v>0</v>
      </c>
      <c r="AB420" s="3">
        <v>0</v>
      </c>
      <c r="AC420" s="3">
        <v>0</v>
      </c>
      <c r="AD420" s="3">
        <v>0</v>
      </c>
      <c r="AE420" s="3">
        <v>0</v>
      </c>
      <c r="AF420" s="3">
        <v>0</v>
      </c>
      <c r="AG420" s="3">
        <v>0</v>
      </c>
      <c r="AH420" s="3">
        <v>0</v>
      </c>
      <c r="AI420" s="3">
        <v>0</v>
      </c>
      <c r="AJ420" s="3">
        <v>0</v>
      </c>
      <c r="AK420" s="3">
        <v>0</v>
      </c>
      <c r="AL420" s="48">
        <v>0</v>
      </c>
      <c r="AM420" s="3">
        <v>0</v>
      </c>
      <c r="AN420" s="3">
        <v>0</v>
      </c>
      <c r="AO420" s="3">
        <v>0</v>
      </c>
      <c r="AP420" s="3">
        <v>0</v>
      </c>
      <c r="AQ420" s="3">
        <v>0</v>
      </c>
      <c r="AR420" s="3">
        <v>0</v>
      </c>
      <c r="AS420" s="3">
        <v>0</v>
      </c>
      <c r="AT420" s="3">
        <v>0</v>
      </c>
      <c r="AU420" s="3">
        <v>0</v>
      </c>
      <c r="AV420" s="3">
        <v>0</v>
      </c>
      <c r="AW420" s="3">
        <v>0</v>
      </c>
      <c r="AX420" s="3">
        <v>0</v>
      </c>
      <c r="AY420" s="3">
        <v>0</v>
      </c>
      <c r="AZ420" s="3">
        <v>0</v>
      </c>
      <c r="BA420" s="3">
        <v>0</v>
      </c>
      <c r="BB420" s="3">
        <v>0</v>
      </c>
      <c r="BC420" s="3">
        <v>0</v>
      </c>
      <c r="BD420" s="3">
        <v>0</v>
      </c>
      <c r="BE420" s="3">
        <v>0</v>
      </c>
      <c r="BF420" s="3">
        <v>0</v>
      </c>
      <c r="BG420" s="3">
        <v>0</v>
      </c>
      <c r="BH420" s="3">
        <v>0</v>
      </c>
      <c r="BI420" s="3">
        <v>0</v>
      </c>
      <c r="BJ420" s="3">
        <v>0</v>
      </c>
      <c r="BK420" s="3">
        <v>0</v>
      </c>
      <c r="BL420" s="3">
        <v>0</v>
      </c>
      <c r="BM420" s="3">
        <v>0</v>
      </c>
      <c r="BN420" s="3">
        <v>0</v>
      </c>
      <c r="BO420" s="3">
        <v>0</v>
      </c>
      <c r="BP420" s="3">
        <v>0</v>
      </c>
      <c r="BQ420" s="3">
        <v>0</v>
      </c>
      <c r="BR420" s="3">
        <v>0</v>
      </c>
      <c r="BS420" s="3">
        <v>0</v>
      </c>
      <c r="BT420" s="3">
        <v>0</v>
      </c>
      <c r="BU420" s="3">
        <v>0</v>
      </c>
      <c r="BV420" s="3">
        <v>0</v>
      </c>
      <c r="BW420" s="10">
        <v>0</v>
      </c>
    </row>
    <row r="421" spans="6:75" x14ac:dyDescent="0.25">
      <c r="F421" s="52">
        <f t="shared" si="28"/>
        <v>13000</v>
      </c>
      <c r="G421" s="12">
        <f t="shared" si="29"/>
        <v>0.84767441860465109</v>
      </c>
      <c r="J421" s="3">
        <f t="shared" si="27"/>
        <v>0.86819652839070327</v>
      </c>
      <c r="K421" s="81"/>
      <c r="L421" s="12">
        <v>1</v>
      </c>
      <c r="M421" s="3">
        <v>0.84767441860465109</v>
      </c>
      <c r="N421" s="3">
        <v>0.84767441860465109</v>
      </c>
      <c r="O421" s="3">
        <v>0.86717602115780201</v>
      </c>
      <c r="P421" s="3">
        <v>0.86717602115780201</v>
      </c>
      <c r="Q421" s="3">
        <v>0</v>
      </c>
      <c r="R421" s="3">
        <v>0</v>
      </c>
      <c r="S421" s="3">
        <v>0</v>
      </c>
      <c r="T421" s="3">
        <v>0</v>
      </c>
      <c r="U421" s="3">
        <v>0</v>
      </c>
      <c r="V421" s="3">
        <v>0</v>
      </c>
      <c r="W421" s="3">
        <v>0</v>
      </c>
      <c r="X421" s="3">
        <v>0</v>
      </c>
      <c r="Y421" s="3">
        <v>0</v>
      </c>
      <c r="Z421" s="3">
        <v>0</v>
      </c>
      <c r="AA421" s="3">
        <v>0</v>
      </c>
      <c r="AB421" s="3">
        <v>0</v>
      </c>
      <c r="AC421" s="3">
        <v>0</v>
      </c>
      <c r="AD421" s="3">
        <v>0</v>
      </c>
      <c r="AE421" s="3">
        <v>0</v>
      </c>
      <c r="AF421" s="3">
        <v>0</v>
      </c>
      <c r="AG421" s="3">
        <v>0</v>
      </c>
      <c r="AH421" s="3">
        <v>0</v>
      </c>
      <c r="AI421" s="3">
        <v>0</v>
      </c>
      <c r="AJ421" s="3">
        <v>0</v>
      </c>
      <c r="AK421" s="3">
        <v>0</v>
      </c>
      <c r="AL421" s="48">
        <v>0</v>
      </c>
      <c r="AM421" s="3">
        <v>0</v>
      </c>
      <c r="AN421" s="3">
        <v>0</v>
      </c>
      <c r="AO421" s="3">
        <v>0</v>
      </c>
      <c r="AP421" s="3">
        <v>0</v>
      </c>
      <c r="AQ421" s="3">
        <v>0</v>
      </c>
      <c r="AR421" s="3">
        <v>0</v>
      </c>
      <c r="AS421" s="3">
        <v>0</v>
      </c>
      <c r="AT421" s="3">
        <v>0</v>
      </c>
      <c r="AU421" s="3">
        <v>0</v>
      </c>
      <c r="AV421" s="3">
        <v>0</v>
      </c>
      <c r="AW421" s="3">
        <v>0</v>
      </c>
      <c r="AX421" s="3">
        <v>0</v>
      </c>
      <c r="AY421" s="3">
        <v>0</v>
      </c>
      <c r="AZ421" s="3">
        <v>0</v>
      </c>
      <c r="BA421" s="3">
        <v>0</v>
      </c>
      <c r="BB421" s="3">
        <v>0</v>
      </c>
      <c r="BC421" s="3">
        <v>0</v>
      </c>
      <c r="BD421" s="3">
        <v>0</v>
      </c>
      <c r="BE421" s="3">
        <v>0</v>
      </c>
      <c r="BF421" s="3">
        <v>0</v>
      </c>
      <c r="BG421" s="3">
        <v>0</v>
      </c>
      <c r="BH421" s="3">
        <v>0</v>
      </c>
      <c r="BI421" s="3">
        <v>0</v>
      </c>
      <c r="BJ421" s="3">
        <v>0</v>
      </c>
      <c r="BK421" s="3">
        <v>0</v>
      </c>
      <c r="BL421" s="3">
        <v>0</v>
      </c>
      <c r="BM421" s="3">
        <v>0</v>
      </c>
      <c r="BN421" s="3">
        <v>0</v>
      </c>
      <c r="BO421" s="3">
        <v>0</v>
      </c>
      <c r="BP421" s="3">
        <v>0</v>
      </c>
      <c r="BQ421" s="3">
        <v>0</v>
      </c>
      <c r="BR421" s="3">
        <v>0</v>
      </c>
      <c r="BS421" s="3">
        <v>0</v>
      </c>
      <c r="BT421" s="3">
        <v>0</v>
      </c>
      <c r="BU421" s="3">
        <v>0</v>
      </c>
      <c r="BV421" s="3">
        <v>0</v>
      </c>
      <c r="BW421" s="10">
        <v>0</v>
      </c>
    </row>
    <row r="422" spans="6:75" x14ac:dyDescent="0.25">
      <c r="F422" s="52">
        <f t="shared" si="28"/>
        <v>13100</v>
      </c>
      <c r="G422" s="12">
        <f t="shared" si="29"/>
        <v>0.84651162790697676</v>
      </c>
      <c r="J422" s="3">
        <f t="shared" si="27"/>
        <v>0.86819652839070327</v>
      </c>
      <c r="K422" s="81"/>
      <c r="L422" s="12">
        <v>1</v>
      </c>
      <c r="M422" s="3">
        <v>0.84651162790697676</v>
      </c>
      <c r="N422" s="3">
        <v>0.84651162790697676</v>
      </c>
      <c r="O422" s="3">
        <v>0.86717602115780201</v>
      </c>
      <c r="P422" s="3">
        <v>0.86717602115780201</v>
      </c>
      <c r="Q422" s="3">
        <v>0</v>
      </c>
      <c r="R422" s="3">
        <v>0</v>
      </c>
      <c r="S422" s="3">
        <v>0</v>
      </c>
      <c r="T422" s="3">
        <v>0</v>
      </c>
      <c r="U422" s="3">
        <v>0</v>
      </c>
      <c r="V422" s="3">
        <v>0</v>
      </c>
      <c r="W422" s="3">
        <v>0</v>
      </c>
      <c r="X422" s="3">
        <v>0</v>
      </c>
      <c r="Y422" s="3">
        <v>0</v>
      </c>
      <c r="Z422" s="3">
        <v>0</v>
      </c>
      <c r="AA422" s="3">
        <v>0</v>
      </c>
      <c r="AB422" s="3">
        <v>0</v>
      </c>
      <c r="AC422" s="3">
        <v>0</v>
      </c>
      <c r="AD422" s="3">
        <v>0</v>
      </c>
      <c r="AE422" s="3">
        <v>0</v>
      </c>
      <c r="AF422" s="3">
        <v>0</v>
      </c>
      <c r="AG422" s="3">
        <v>0</v>
      </c>
      <c r="AH422" s="3">
        <v>0</v>
      </c>
      <c r="AI422" s="3">
        <v>0</v>
      </c>
      <c r="AJ422" s="3">
        <v>0</v>
      </c>
      <c r="AK422" s="3">
        <v>0</v>
      </c>
      <c r="AL422" s="48">
        <v>0</v>
      </c>
      <c r="AM422" s="3">
        <v>0</v>
      </c>
      <c r="AN422" s="3">
        <v>0</v>
      </c>
      <c r="AO422" s="3">
        <v>0</v>
      </c>
      <c r="AP422" s="3">
        <v>0</v>
      </c>
      <c r="AQ422" s="3">
        <v>0</v>
      </c>
      <c r="AR422" s="3">
        <v>0</v>
      </c>
      <c r="AS422" s="3">
        <v>0</v>
      </c>
      <c r="AT422" s="3">
        <v>0</v>
      </c>
      <c r="AU422" s="3">
        <v>0</v>
      </c>
      <c r="AV422" s="3">
        <v>0</v>
      </c>
      <c r="AW422" s="3">
        <v>0</v>
      </c>
      <c r="AX422" s="3">
        <v>0</v>
      </c>
      <c r="AY422" s="3">
        <v>0</v>
      </c>
      <c r="AZ422" s="3">
        <v>0</v>
      </c>
      <c r="BA422" s="3">
        <v>0</v>
      </c>
      <c r="BB422" s="3">
        <v>0</v>
      </c>
      <c r="BC422" s="3">
        <v>0</v>
      </c>
      <c r="BD422" s="3">
        <v>0</v>
      </c>
      <c r="BE422" s="3">
        <v>0</v>
      </c>
      <c r="BF422" s="3">
        <v>0</v>
      </c>
      <c r="BG422" s="3">
        <v>0</v>
      </c>
      <c r="BH422" s="3">
        <v>0</v>
      </c>
      <c r="BI422" s="3">
        <v>0</v>
      </c>
      <c r="BJ422" s="3">
        <v>0</v>
      </c>
      <c r="BK422" s="3">
        <v>0</v>
      </c>
      <c r="BL422" s="3">
        <v>0</v>
      </c>
      <c r="BM422" s="3">
        <v>0</v>
      </c>
      <c r="BN422" s="3">
        <v>0</v>
      </c>
      <c r="BO422" s="3">
        <v>0</v>
      </c>
      <c r="BP422" s="3">
        <v>0</v>
      </c>
      <c r="BQ422" s="3">
        <v>0</v>
      </c>
      <c r="BR422" s="3">
        <v>0</v>
      </c>
      <c r="BS422" s="3">
        <v>0</v>
      </c>
      <c r="BT422" s="3">
        <v>0</v>
      </c>
      <c r="BU422" s="3">
        <v>0</v>
      </c>
      <c r="BV422" s="3">
        <v>0</v>
      </c>
      <c r="BW422" s="10">
        <v>0</v>
      </c>
    </row>
    <row r="423" spans="6:75" x14ac:dyDescent="0.25">
      <c r="F423" s="52">
        <f t="shared" si="28"/>
        <v>13200</v>
      </c>
      <c r="G423" s="12">
        <f t="shared" si="29"/>
        <v>0.84534883720930232</v>
      </c>
      <c r="J423" s="3">
        <f t="shared" si="27"/>
        <v>0.86819652839070327</v>
      </c>
      <c r="K423" s="81"/>
      <c r="L423" s="12">
        <v>1</v>
      </c>
      <c r="M423" s="3">
        <v>0.84534883720930232</v>
      </c>
      <c r="N423" s="3">
        <v>0.84534883720930232</v>
      </c>
      <c r="O423" s="3">
        <v>0.86717602115780201</v>
      </c>
      <c r="P423" s="3">
        <v>0.86717602115780201</v>
      </c>
      <c r="Q423" s="3">
        <v>0</v>
      </c>
      <c r="R423" s="3">
        <v>0</v>
      </c>
      <c r="S423" s="3">
        <v>0</v>
      </c>
      <c r="T423" s="3">
        <v>0</v>
      </c>
      <c r="U423" s="3">
        <v>0</v>
      </c>
      <c r="V423" s="3">
        <v>0</v>
      </c>
      <c r="W423" s="3">
        <v>0</v>
      </c>
      <c r="X423" s="3">
        <v>0</v>
      </c>
      <c r="Y423" s="3">
        <v>0</v>
      </c>
      <c r="Z423" s="3">
        <v>0</v>
      </c>
      <c r="AA423" s="3">
        <v>0</v>
      </c>
      <c r="AB423" s="3">
        <v>0</v>
      </c>
      <c r="AC423" s="3">
        <v>0</v>
      </c>
      <c r="AD423" s="3">
        <v>0</v>
      </c>
      <c r="AE423" s="3">
        <v>0</v>
      </c>
      <c r="AF423" s="3">
        <v>0</v>
      </c>
      <c r="AG423" s="3">
        <v>0</v>
      </c>
      <c r="AH423" s="3">
        <v>0</v>
      </c>
      <c r="AI423" s="3">
        <v>0</v>
      </c>
      <c r="AJ423" s="3">
        <v>0</v>
      </c>
      <c r="AK423" s="3">
        <v>0</v>
      </c>
      <c r="AL423" s="48">
        <v>0</v>
      </c>
      <c r="AM423" s="3">
        <v>0</v>
      </c>
      <c r="AN423" s="3">
        <v>0</v>
      </c>
      <c r="AO423" s="3">
        <v>0</v>
      </c>
      <c r="AP423" s="3">
        <v>0</v>
      </c>
      <c r="AQ423" s="3">
        <v>0</v>
      </c>
      <c r="AR423" s="3">
        <v>0</v>
      </c>
      <c r="AS423" s="3">
        <v>0</v>
      </c>
      <c r="AT423" s="3">
        <v>0</v>
      </c>
      <c r="AU423" s="3">
        <v>0</v>
      </c>
      <c r="AV423" s="3">
        <v>0</v>
      </c>
      <c r="AW423" s="3">
        <v>0</v>
      </c>
      <c r="AX423" s="3">
        <v>0</v>
      </c>
      <c r="AY423" s="3">
        <v>0</v>
      </c>
      <c r="AZ423" s="3">
        <v>0</v>
      </c>
      <c r="BA423" s="3">
        <v>0</v>
      </c>
      <c r="BB423" s="3">
        <v>0</v>
      </c>
      <c r="BC423" s="3">
        <v>0</v>
      </c>
      <c r="BD423" s="3">
        <v>0</v>
      </c>
      <c r="BE423" s="3">
        <v>0</v>
      </c>
      <c r="BF423" s="3">
        <v>0</v>
      </c>
      <c r="BG423" s="3">
        <v>0</v>
      </c>
      <c r="BH423" s="3">
        <v>0</v>
      </c>
      <c r="BI423" s="3">
        <v>0</v>
      </c>
      <c r="BJ423" s="3">
        <v>0</v>
      </c>
      <c r="BK423" s="3">
        <v>0</v>
      </c>
      <c r="BL423" s="3">
        <v>0</v>
      </c>
      <c r="BM423" s="3">
        <v>0</v>
      </c>
      <c r="BN423" s="3">
        <v>0</v>
      </c>
      <c r="BO423" s="3">
        <v>0</v>
      </c>
      <c r="BP423" s="3">
        <v>0</v>
      </c>
      <c r="BQ423" s="3">
        <v>0</v>
      </c>
      <c r="BR423" s="3">
        <v>0</v>
      </c>
      <c r="BS423" s="3">
        <v>0</v>
      </c>
      <c r="BT423" s="3">
        <v>0</v>
      </c>
      <c r="BU423" s="3">
        <v>0</v>
      </c>
      <c r="BV423" s="3">
        <v>0</v>
      </c>
      <c r="BW423" s="10">
        <v>0</v>
      </c>
    </row>
    <row r="424" spans="6:75" x14ac:dyDescent="0.25">
      <c r="F424" s="52">
        <f t="shared" si="28"/>
        <v>13300</v>
      </c>
      <c r="G424" s="12">
        <f t="shared" si="29"/>
        <v>0.84418604651162799</v>
      </c>
      <c r="J424" s="3">
        <f t="shared" ref="J424:J487" si="30">INDEX($L424:$BW424,J$276) / INDEX($L$291:$BW$291,J$276)</f>
        <v>0.86819652839070327</v>
      </c>
      <c r="K424" s="81"/>
      <c r="L424" s="12">
        <v>1</v>
      </c>
      <c r="M424" s="3">
        <v>0.84418604651162799</v>
      </c>
      <c r="N424" s="3">
        <v>0.84418604651162799</v>
      </c>
      <c r="O424" s="3">
        <v>0.86717602115780201</v>
      </c>
      <c r="P424" s="3">
        <v>0.86717602115780201</v>
      </c>
      <c r="Q424" s="3">
        <v>0</v>
      </c>
      <c r="R424" s="3">
        <v>0</v>
      </c>
      <c r="S424" s="3">
        <v>0</v>
      </c>
      <c r="T424" s="3">
        <v>0</v>
      </c>
      <c r="U424" s="3">
        <v>0</v>
      </c>
      <c r="V424" s="3">
        <v>0</v>
      </c>
      <c r="W424" s="3">
        <v>0</v>
      </c>
      <c r="X424" s="3">
        <v>0</v>
      </c>
      <c r="Y424" s="3">
        <v>0</v>
      </c>
      <c r="Z424" s="3">
        <v>0</v>
      </c>
      <c r="AA424" s="3">
        <v>0</v>
      </c>
      <c r="AB424" s="3">
        <v>0</v>
      </c>
      <c r="AC424" s="3">
        <v>0</v>
      </c>
      <c r="AD424" s="3">
        <v>0</v>
      </c>
      <c r="AE424" s="3">
        <v>0</v>
      </c>
      <c r="AF424" s="3">
        <v>0</v>
      </c>
      <c r="AG424" s="3">
        <v>0</v>
      </c>
      <c r="AH424" s="3">
        <v>0</v>
      </c>
      <c r="AI424" s="3">
        <v>0</v>
      </c>
      <c r="AJ424" s="3">
        <v>0</v>
      </c>
      <c r="AK424" s="3">
        <v>0</v>
      </c>
      <c r="AL424" s="48">
        <v>0</v>
      </c>
      <c r="AM424" s="3">
        <v>0</v>
      </c>
      <c r="AN424" s="3">
        <v>0</v>
      </c>
      <c r="AO424" s="3">
        <v>0</v>
      </c>
      <c r="AP424" s="3">
        <v>0</v>
      </c>
      <c r="AQ424" s="3">
        <v>0</v>
      </c>
      <c r="AR424" s="3">
        <v>0</v>
      </c>
      <c r="AS424" s="3">
        <v>0</v>
      </c>
      <c r="AT424" s="3">
        <v>0</v>
      </c>
      <c r="AU424" s="3">
        <v>0</v>
      </c>
      <c r="AV424" s="3">
        <v>0</v>
      </c>
      <c r="AW424" s="3">
        <v>0</v>
      </c>
      <c r="AX424" s="3">
        <v>0</v>
      </c>
      <c r="AY424" s="3">
        <v>0</v>
      </c>
      <c r="AZ424" s="3">
        <v>0</v>
      </c>
      <c r="BA424" s="3">
        <v>0</v>
      </c>
      <c r="BB424" s="3">
        <v>0</v>
      </c>
      <c r="BC424" s="3">
        <v>0</v>
      </c>
      <c r="BD424" s="3">
        <v>0</v>
      </c>
      <c r="BE424" s="3">
        <v>0</v>
      </c>
      <c r="BF424" s="3">
        <v>0</v>
      </c>
      <c r="BG424" s="3">
        <v>0</v>
      </c>
      <c r="BH424" s="3">
        <v>0</v>
      </c>
      <c r="BI424" s="3">
        <v>0</v>
      </c>
      <c r="BJ424" s="3">
        <v>0</v>
      </c>
      <c r="BK424" s="3">
        <v>0</v>
      </c>
      <c r="BL424" s="3">
        <v>0</v>
      </c>
      <c r="BM424" s="3">
        <v>0</v>
      </c>
      <c r="BN424" s="3">
        <v>0</v>
      </c>
      <c r="BO424" s="3">
        <v>0</v>
      </c>
      <c r="BP424" s="3">
        <v>0</v>
      </c>
      <c r="BQ424" s="3">
        <v>0</v>
      </c>
      <c r="BR424" s="3">
        <v>0</v>
      </c>
      <c r="BS424" s="3">
        <v>0</v>
      </c>
      <c r="BT424" s="3">
        <v>0</v>
      </c>
      <c r="BU424" s="3">
        <v>0</v>
      </c>
      <c r="BV424" s="3">
        <v>0</v>
      </c>
      <c r="BW424" s="10">
        <v>0</v>
      </c>
    </row>
    <row r="425" spans="6:75" x14ac:dyDescent="0.25">
      <c r="F425" s="52">
        <f t="shared" si="28"/>
        <v>13400</v>
      </c>
      <c r="G425" s="12">
        <f t="shared" si="29"/>
        <v>0.84302325581395354</v>
      </c>
      <c r="J425" s="3">
        <f t="shared" si="30"/>
        <v>0.86819652839070327</v>
      </c>
      <c r="K425" s="81"/>
      <c r="L425" s="12">
        <v>1</v>
      </c>
      <c r="M425" s="3">
        <v>0.84302325581395354</v>
      </c>
      <c r="N425" s="3">
        <v>0.84302325581395354</v>
      </c>
      <c r="O425" s="3">
        <v>0.86717602115780201</v>
      </c>
      <c r="P425" s="3">
        <v>0.86717602115780201</v>
      </c>
      <c r="Q425" s="3">
        <v>0</v>
      </c>
      <c r="R425" s="3">
        <v>0</v>
      </c>
      <c r="S425" s="3">
        <v>0</v>
      </c>
      <c r="T425" s="3">
        <v>0</v>
      </c>
      <c r="U425" s="3">
        <v>0</v>
      </c>
      <c r="V425" s="3">
        <v>0</v>
      </c>
      <c r="W425" s="3">
        <v>0</v>
      </c>
      <c r="X425" s="3">
        <v>0</v>
      </c>
      <c r="Y425" s="3">
        <v>0</v>
      </c>
      <c r="Z425" s="3">
        <v>0</v>
      </c>
      <c r="AA425" s="3">
        <v>0</v>
      </c>
      <c r="AB425" s="3">
        <v>0</v>
      </c>
      <c r="AC425" s="3">
        <v>0</v>
      </c>
      <c r="AD425" s="3">
        <v>0</v>
      </c>
      <c r="AE425" s="3">
        <v>0</v>
      </c>
      <c r="AF425" s="3">
        <v>0</v>
      </c>
      <c r="AG425" s="3">
        <v>0</v>
      </c>
      <c r="AH425" s="3">
        <v>0</v>
      </c>
      <c r="AI425" s="3">
        <v>0</v>
      </c>
      <c r="AJ425" s="3">
        <v>0</v>
      </c>
      <c r="AK425" s="3">
        <v>0</v>
      </c>
      <c r="AL425" s="48">
        <v>0</v>
      </c>
      <c r="AM425" s="3">
        <v>0</v>
      </c>
      <c r="AN425" s="3">
        <v>0</v>
      </c>
      <c r="AO425" s="3">
        <v>0</v>
      </c>
      <c r="AP425" s="3">
        <v>0</v>
      </c>
      <c r="AQ425" s="3">
        <v>0</v>
      </c>
      <c r="AR425" s="3">
        <v>0</v>
      </c>
      <c r="AS425" s="3">
        <v>0</v>
      </c>
      <c r="AT425" s="3">
        <v>0</v>
      </c>
      <c r="AU425" s="3">
        <v>0</v>
      </c>
      <c r="AV425" s="3">
        <v>0</v>
      </c>
      <c r="AW425" s="3">
        <v>0</v>
      </c>
      <c r="AX425" s="3">
        <v>0</v>
      </c>
      <c r="AY425" s="3">
        <v>0</v>
      </c>
      <c r="AZ425" s="3">
        <v>0</v>
      </c>
      <c r="BA425" s="3">
        <v>0</v>
      </c>
      <c r="BB425" s="3">
        <v>0</v>
      </c>
      <c r="BC425" s="3">
        <v>0</v>
      </c>
      <c r="BD425" s="3">
        <v>0</v>
      </c>
      <c r="BE425" s="3">
        <v>0</v>
      </c>
      <c r="BF425" s="3">
        <v>0</v>
      </c>
      <c r="BG425" s="3">
        <v>0</v>
      </c>
      <c r="BH425" s="3">
        <v>0</v>
      </c>
      <c r="BI425" s="3">
        <v>0</v>
      </c>
      <c r="BJ425" s="3">
        <v>0</v>
      </c>
      <c r="BK425" s="3">
        <v>0</v>
      </c>
      <c r="BL425" s="3">
        <v>0</v>
      </c>
      <c r="BM425" s="3">
        <v>0</v>
      </c>
      <c r="BN425" s="3">
        <v>0</v>
      </c>
      <c r="BO425" s="3">
        <v>0</v>
      </c>
      <c r="BP425" s="3">
        <v>0</v>
      </c>
      <c r="BQ425" s="3">
        <v>0</v>
      </c>
      <c r="BR425" s="3">
        <v>0</v>
      </c>
      <c r="BS425" s="3">
        <v>0</v>
      </c>
      <c r="BT425" s="3">
        <v>0</v>
      </c>
      <c r="BU425" s="3">
        <v>0</v>
      </c>
      <c r="BV425" s="3">
        <v>0</v>
      </c>
      <c r="BW425" s="10">
        <v>0</v>
      </c>
    </row>
    <row r="426" spans="6:75" x14ac:dyDescent="0.25">
      <c r="F426" s="52">
        <f t="shared" si="28"/>
        <v>13500</v>
      </c>
      <c r="G426" s="12">
        <f t="shared" si="29"/>
        <v>0.8418604651162791</v>
      </c>
      <c r="J426" s="3">
        <f t="shared" si="30"/>
        <v>0.86819652839070327</v>
      </c>
      <c r="K426" s="81"/>
      <c r="L426" s="12">
        <v>1</v>
      </c>
      <c r="M426" s="3">
        <v>0.8418604651162791</v>
      </c>
      <c r="N426" s="3">
        <v>0.8418604651162791</v>
      </c>
      <c r="O426" s="3">
        <v>0.86717602115780201</v>
      </c>
      <c r="P426" s="3">
        <v>0.86717602115780201</v>
      </c>
      <c r="Q426" s="3">
        <v>0</v>
      </c>
      <c r="R426" s="3">
        <v>0</v>
      </c>
      <c r="S426" s="3">
        <v>0</v>
      </c>
      <c r="T426" s="3">
        <v>0</v>
      </c>
      <c r="U426" s="3">
        <v>0</v>
      </c>
      <c r="V426" s="3">
        <v>0</v>
      </c>
      <c r="W426" s="3">
        <v>0</v>
      </c>
      <c r="X426" s="3">
        <v>0</v>
      </c>
      <c r="Y426" s="3">
        <v>0</v>
      </c>
      <c r="Z426" s="3">
        <v>0</v>
      </c>
      <c r="AA426" s="3">
        <v>0</v>
      </c>
      <c r="AB426" s="3">
        <v>0</v>
      </c>
      <c r="AC426" s="3">
        <v>0</v>
      </c>
      <c r="AD426" s="3">
        <v>0</v>
      </c>
      <c r="AE426" s="3">
        <v>0</v>
      </c>
      <c r="AF426" s="3">
        <v>0</v>
      </c>
      <c r="AG426" s="3">
        <v>0</v>
      </c>
      <c r="AH426" s="3">
        <v>0</v>
      </c>
      <c r="AI426" s="3">
        <v>0</v>
      </c>
      <c r="AJ426" s="3">
        <v>0</v>
      </c>
      <c r="AK426" s="3">
        <v>0</v>
      </c>
      <c r="AL426" s="48">
        <v>0</v>
      </c>
      <c r="AM426" s="3">
        <v>0</v>
      </c>
      <c r="AN426" s="3">
        <v>0</v>
      </c>
      <c r="AO426" s="3">
        <v>0</v>
      </c>
      <c r="AP426" s="3">
        <v>0</v>
      </c>
      <c r="AQ426" s="3">
        <v>0</v>
      </c>
      <c r="AR426" s="3">
        <v>0</v>
      </c>
      <c r="AS426" s="3">
        <v>0</v>
      </c>
      <c r="AT426" s="3">
        <v>0</v>
      </c>
      <c r="AU426" s="3">
        <v>0</v>
      </c>
      <c r="AV426" s="3">
        <v>0</v>
      </c>
      <c r="AW426" s="3">
        <v>0</v>
      </c>
      <c r="AX426" s="3">
        <v>0</v>
      </c>
      <c r="AY426" s="3">
        <v>0</v>
      </c>
      <c r="AZ426" s="3">
        <v>0</v>
      </c>
      <c r="BA426" s="3">
        <v>0</v>
      </c>
      <c r="BB426" s="3">
        <v>0</v>
      </c>
      <c r="BC426" s="3">
        <v>0</v>
      </c>
      <c r="BD426" s="3">
        <v>0</v>
      </c>
      <c r="BE426" s="3">
        <v>0</v>
      </c>
      <c r="BF426" s="3">
        <v>0</v>
      </c>
      <c r="BG426" s="3">
        <v>0</v>
      </c>
      <c r="BH426" s="3">
        <v>0</v>
      </c>
      <c r="BI426" s="3">
        <v>0</v>
      </c>
      <c r="BJ426" s="3">
        <v>0</v>
      </c>
      <c r="BK426" s="3">
        <v>0</v>
      </c>
      <c r="BL426" s="3">
        <v>0</v>
      </c>
      <c r="BM426" s="3">
        <v>0</v>
      </c>
      <c r="BN426" s="3">
        <v>0</v>
      </c>
      <c r="BO426" s="3">
        <v>0</v>
      </c>
      <c r="BP426" s="3">
        <v>0</v>
      </c>
      <c r="BQ426" s="3">
        <v>0</v>
      </c>
      <c r="BR426" s="3">
        <v>0</v>
      </c>
      <c r="BS426" s="3">
        <v>0</v>
      </c>
      <c r="BT426" s="3">
        <v>0</v>
      </c>
      <c r="BU426" s="3">
        <v>0</v>
      </c>
      <c r="BV426" s="3">
        <v>0</v>
      </c>
      <c r="BW426" s="10">
        <v>0</v>
      </c>
    </row>
    <row r="427" spans="6:75" x14ac:dyDescent="0.25">
      <c r="F427" s="52">
        <f t="shared" si="28"/>
        <v>13600</v>
      </c>
      <c r="G427" s="12">
        <f t="shared" si="29"/>
        <v>0.84069767441860466</v>
      </c>
      <c r="J427" s="3">
        <f t="shared" si="30"/>
        <v>0.86819652839070327</v>
      </c>
      <c r="K427" s="81"/>
      <c r="L427" s="12">
        <v>1</v>
      </c>
      <c r="M427" s="3">
        <v>0.84069767441860466</v>
      </c>
      <c r="N427" s="3">
        <v>0.84069767441860466</v>
      </c>
      <c r="O427" s="3">
        <v>0.86717602115780201</v>
      </c>
      <c r="P427" s="3">
        <v>0.86717602115780201</v>
      </c>
      <c r="Q427" s="3">
        <v>0</v>
      </c>
      <c r="R427" s="3">
        <v>0</v>
      </c>
      <c r="S427" s="3">
        <v>0</v>
      </c>
      <c r="T427" s="3">
        <v>0</v>
      </c>
      <c r="U427" s="3">
        <v>0</v>
      </c>
      <c r="V427" s="3">
        <v>0</v>
      </c>
      <c r="W427" s="3">
        <v>0</v>
      </c>
      <c r="X427" s="3">
        <v>0</v>
      </c>
      <c r="Y427" s="3">
        <v>0</v>
      </c>
      <c r="Z427" s="3">
        <v>0</v>
      </c>
      <c r="AA427" s="3">
        <v>0</v>
      </c>
      <c r="AB427" s="3">
        <v>0</v>
      </c>
      <c r="AC427" s="3">
        <v>0</v>
      </c>
      <c r="AD427" s="3">
        <v>0</v>
      </c>
      <c r="AE427" s="3">
        <v>0</v>
      </c>
      <c r="AF427" s="3">
        <v>0</v>
      </c>
      <c r="AG427" s="3">
        <v>0</v>
      </c>
      <c r="AH427" s="3">
        <v>0</v>
      </c>
      <c r="AI427" s="3">
        <v>0</v>
      </c>
      <c r="AJ427" s="3">
        <v>0</v>
      </c>
      <c r="AK427" s="3">
        <v>0</v>
      </c>
      <c r="AL427" s="48">
        <v>0</v>
      </c>
      <c r="AM427" s="3">
        <v>0</v>
      </c>
      <c r="AN427" s="3">
        <v>0</v>
      </c>
      <c r="AO427" s="3">
        <v>0</v>
      </c>
      <c r="AP427" s="3">
        <v>0</v>
      </c>
      <c r="AQ427" s="3">
        <v>0</v>
      </c>
      <c r="AR427" s="3">
        <v>0</v>
      </c>
      <c r="AS427" s="3">
        <v>0</v>
      </c>
      <c r="AT427" s="3">
        <v>0</v>
      </c>
      <c r="AU427" s="3">
        <v>0</v>
      </c>
      <c r="AV427" s="3">
        <v>0</v>
      </c>
      <c r="AW427" s="3">
        <v>0</v>
      </c>
      <c r="AX427" s="3">
        <v>0</v>
      </c>
      <c r="AY427" s="3">
        <v>0</v>
      </c>
      <c r="AZ427" s="3">
        <v>0</v>
      </c>
      <c r="BA427" s="3">
        <v>0</v>
      </c>
      <c r="BB427" s="3">
        <v>0</v>
      </c>
      <c r="BC427" s="3">
        <v>0</v>
      </c>
      <c r="BD427" s="3">
        <v>0</v>
      </c>
      <c r="BE427" s="3">
        <v>0</v>
      </c>
      <c r="BF427" s="3">
        <v>0</v>
      </c>
      <c r="BG427" s="3">
        <v>0</v>
      </c>
      <c r="BH427" s="3">
        <v>0</v>
      </c>
      <c r="BI427" s="3">
        <v>0</v>
      </c>
      <c r="BJ427" s="3">
        <v>0</v>
      </c>
      <c r="BK427" s="3">
        <v>0</v>
      </c>
      <c r="BL427" s="3">
        <v>0</v>
      </c>
      <c r="BM427" s="3">
        <v>0</v>
      </c>
      <c r="BN427" s="3">
        <v>0</v>
      </c>
      <c r="BO427" s="3">
        <v>0</v>
      </c>
      <c r="BP427" s="3">
        <v>0</v>
      </c>
      <c r="BQ427" s="3">
        <v>0</v>
      </c>
      <c r="BR427" s="3">
        <v>0</v>
      </c>
      <c r="BS427" s="3">
        <v>0</v>
      </c>
      <c r="BT427" s="3">
        <v>0</v>
      </c>
      <c r="BU427" s="3">
        <v>0</v>
      </c>
      <c r="BV427" s="3">
        <v>0</v>
      </c>
      <c r="BW427" s="10">
        <v>0</v>
      </c>
    </row>
    <row r="428" spans="6:75" x14ac:dyDescent="0.25">
      <c r="F428" s="52">
        <f t="shared" si="28"/>
        <v>13700</v>
      </c>
      <c r="G428" s="12">
        <f t="shared" si="29"/>
        <v>0.83953488372093032</v>
      </c>
      <c r="J428" s="3">
        <f t="shared" si="30"/>
        <v>0.86819652839070327</v>
      </c>
      <c r="K428" s="81"/>
      <c r="L428" s="12">
        <v>1</v>
      </c>
      <c r="M428" s="3">
        <v>0.83953488372093032</v>
      </c>
      <c r="N428" s="3">
        <v>0.83953488372093032</v>
      </c>
      <c r="O428" s="3">
        <v>0.86717602115780201</v>
      </c>
      <c r="P428" s="3">
        <v>0.86717602115780201</v>
      </c>
      <c r="Q428" s="3">
        <v>0</v>
      </c>
      <c r="R428" s="3">
        <v>0</v>
      </c>
      <c r="S428" s="3">
        <v>0</v>
      </c>
      <c r="T428" s="3">
        <v>0</v>
      </c>
      <c r="U428" s="3">
        <v>0</v>
      </c>
      <c r="V428" s="3">
        <v>0</v>
      </c>
      <c r="W428" s="3">
        <v>0</v>
      </c>
      <c r="X428" s="3">
        <v>0</v>
      </c>
      <c r="Y428" s="3">
        <v>0</v>
      </c>
      <c r="Z428" s="3">
        <v>0</v>
      </c>
      <c r="AA428" s="3">
        <v>0</v>
      </c>
      <c r="AB428" s="3">
        <v>0</v>
      </c>
      <c r="AC428" s="3">
        <v>0</v>
      </c>
      <c r="AD428" s="3">
        <v>0</v>
      </c>
      <c r="AE428" s="3">
        <v>0</v>
      </c>
      <c r="AF428" s="3">
        <v>0</v>
      </c>
      <c r="AG428" s="3">
        <v>0</v>
      </c>
      <c r="AH428" s="3">
        <v>0</v>
      </c>
      <c r="AI428" s="3">
        <v>0</v>
      </c>
      <c r="AJ428" s="3">
        <v>0</v>
      </c>
      <c r="AK428" s="3">
        <v>0</v>
      </c>
      <c r="AL428" s="48">
        <v>0</v>
      </c>
      <c r="AM428" s="3">
        <v>0</v>
      </c>
      <c r="AN428" s="3">
        <v>0</v>
      </c>
      <c r="AO428" s="3">
        <v>0</v>
      </c>
      <c r="AP428" s="3">
        <v>0</v>
      </c>
      <c r="AQ428" s="3">
        <v>0</v>
      </c>
      <c r="AR428" s="3">
        <v>0</v>
      </c>
      <c r="AS428" s="3">
        <v>0</v>
      </c>
      <c r="AT428" s="3">
        <v>0</v>
      </c>
      <c r="AU428" s="3">
        <v>0</v>
      </c>
      <c r="AV428" s="3">
        <v>0</v>
      </c>
      <c r="AW428" s="3">
        <v>0</v>
      </c>
      <c r="AX428" s="3">
        <v>0</v>
      </c>
      <c r="AY428" s="3">
        <v>0</v>
      </c>
      <c r="AZ428" s="3">
        <v>0</v>
      </c>
      <c r="BA428" s="3">
        <v>0</v>
      </c>
      <c r="BB428" s="3">
        <v>0</v>
      </c>
      <c r="BC428" s="3">
        <v>0</v>
      </c>
      <c r="BD428" s="3">
        <v>0</v>
      </c>
      <c r="BE428" s="3">
        <v>0</v>
      </c>
      <c r="BF428" s="3">
        <v>0</v>
      </c>
      <c r="BG428" s="3">
        <v>0</v>
      </c>
      <c r="BH428" s="3">
        <v>0</v>
      </c>
      <c r="BI428" s="3">
        <v>0</v>
      </c>
      <c r="BJ428" s="3">
        <v>0</v>
      </c>
      <c r="BK428" s="3">
        <v>0</v>
      </c>
      <c r="BL428" s="3">
        <v>0</v>
      </c>
      <c r="BM428" s="3">
        <v>0</v>
      </c>
      <c r="BN428" s="3">
        <v>0</v>
      </c>
      <c r="BO428" s="3">
        <v>0</v>
      </c>
      <c r="BP428" s="3">
        <v>0</v>
      </c>
      <c r="BQ428" s="3">
        <v>0</v>
      </c>
      <c r="BR428" s="3">
        <v>0</v>
      </c>
      <c r="BS428" s="3">
        <v>0</v>
      </c>
      <c r="BT428" s="3">
        <v>0</v>
      </c>
      <c r="BU428" s="3">
        <v>0</v>
      </c>
      <c r="BV428" s="3">
        <v>0</v>
      </c>
      <c r="BW428" s="10">
        <v>0</v>
      </c>
    </row>
    <row r="429" spans="6:75" x14ac:dyDescent="0.25">
      <c r="F429" s="52">
        <f t="shared" si="28"/>
        <v>13800</v>
      </c>
      <c r="G429" s="12">
        <f t="shared" si="29"/>
        <v>0.83837209302325588</v>
      </c>
      <c r="J429" s="3">
        <f t="shared" si="30"/>
        <v>0.86819652839070327</v>
      </c>
      <c r="K429" s="81"/>
      <c r="L429" s="12">
        <v>1</v>
      </c>
      <c r="M429" s="3">
        <v>0.83837209302325588</v>
      </c>
      <c r="N429" s="3">
        <v>0.83837209302325588</v>
      </c>
      <c r="O429" s="3">
        <v>0.86717602115780201</v>
      </c>
      <c r="P429" s="3">
        <v>0.86717602115780201</v>
      </c>
      <c r="Q429" s="3">
        <v>0</v>
      </c>
      <c r="R429" s="3">
        <v>0</v>
      </c>
      <c r="S429" s="3">
        <v>0</v>
      </c>
      <c r="T429" s="3">
        <v>0</v>
      </c>
      <c r="U429" s="3">
        <v>0</v>
      </c>
      <c r="V429" s="3">
        <v>0</v>
      </c>
      <c r="W429" s="3">
        <v>0</v>
      </c>
      <c r="X429" s="3">
        <v>0</v>
      </c>
      <c r="Y429" s="3">
        <v>0</v>
      </c>
      <c r="Z429" s="3">
        <v>0</v>
      </c>
      <c r="AA429" s="3">
        <v>0</v>
      </c>
      <c r="AB429" s="3">
        <v>0</v>
      </c>
      <c r="AC429" s="3">
        <v>0</v>
      </c>
      <c r="AD429" s="3">
        <v>0</v>
      </c>
      <c r="AE429" s="3">
        <v>0</v>
      </c>
      <c r="AF429" s="3">
        <v>0</v>
      </c>
      <c r="AG429" s="3">
        <v>0</v>
      </c>
      <c r="AH429" s="3">
        <v>0</v>
      </c>
      <c r="AI429" s="3">
        <v>0</v>
      </c>
      <c r="AJ429" s="3">
        <v>0</v>
      </c>
      <c r="AK429" s="3">
        <v>0</v>
      </c>
      <c r="AL429" s="48">
        <v>0</v>
      </c>
      <c r="AM429" s="3">
        <v>0</v>
      </c>
      <c r="AN429" s="3">
        <v>0</v>
      </c>
      <c r="AO429" s="3">
        <v>0</v>
      </c>
      <c r="AP429" s="3">
        <v>0</v>
      </c>
      <c r="AQ429" s="3">
        <v>0</v>
      </c>
      <c r="AR429" s="3">
        <v>0</v>
      </c>
      <c r="AS429" s="3">
        <v>0</v>
      </c>
      <c r="AT429" s="3">
        <v>0</v>
      </c>
      <c r="AU429" s="3">
        <v>0</v>
      </c>
      <c r="AV429" s="3">
        <v>0</v>
      </c>
      <c r="AW429" s="3">
        <v>0</v>
      </c>
      <c r="AX429" s="3">
        <v>0</v>
      </c>
      <c r="AY429" s="3">
        <v>0</v>
      </c>
      <c r="AZ429" s="3">
        <v>0</v>
      </c>
      <c r="BA429" s="3">
        <v>0</v>
      </c>
      <c r="BB429" s="3">
        <v>0</v>
      </c>
      <c r="BC429" s="3">
        <v>0</v>
      </c>
      <c r="BD429" s="3">
        <v>0</v>
      </c>
      <c r="BE429" s="3">
        <v>0</v>
      </c>
      <c r="BF429" s="3">
        <v>0</v>
      </c>
      <c r="BG429" s="3">
        <v>0</v>
      </c>
      <c r="BH429" s="3">
        <v>0</v>
      </c>
      <c r="BI429" s="3">
        <v>0</v>
      </c>
      <c r="BJ429" s="3">
        <v>0</v>
      </c>
      <c r="BK429" s="3">
        <v>0</v>
      </c>
      <c r="BL429" s="3">
        <v>0</v>
      </c>
      <c r="BM429" s="3">
        <v>0</v>
      </c>
      <c r="BN429" s="3">
        <v>0</v>
      </c>
      <c r="BO429" s="3">
        <v>0</v>
      </c>
      <c r="BP429" s="3">
        <v>0</v>
      </c>
      <c r="BQ429" s="3">
        <v>0</v>
      </c>
      <c r="BR429" s="3">
        <v>0</v>
      </c>
      <c r="BS429" s="3">
        <v>0</v>
      </c>
      <c r="BT429" s="3">
        <v>0</v>
      </c>
      <c r="BU429" s="3">
        <v>0</v>
      </c>
      <c r="BV429" s="3">
        <v>0</v>
      </c>
      <c r="BW429" s="10">
        <v>0</v>
      </c>
    </row>
    <row r="430" spans="6:75" x14ac:dyDescent="0.25">
      <c r="F430" s="52">
        <f t="shared" si="28"/>
        <v>13900</v>
      </c>
      <c r="G430" s="12">
        <f t="shared" si="29"/>
        <v>0.83720930232558144</v>
      </c>
      <c r="J430" s="3">
        <f t="shared" si="30"/>
        <v>0.86819652839070327</v>
      </c>
      <c r="K430" s="81"/>
      <c r="L430" s="12">
        <v>1</v>
      </c>
      <c r="M430" s="3">
        <v>0.83720930232558144</v>
      </c>
      <c r="N430" s="3">
        <v>0.83720930232558144</v>
      </c>
      <c r="O430" s="3">
        <v>0.86717602115780201</v>
      </c>
      <c r="P430" s="3">
        <v>0.86717602115780201</v>
      </c>
      <c r="Q430" s="3">
        <v>0</v>
      </c>
      <c r="R430" s="3">
        <v>0</v>
      </c>
      <c r="S430" s="3">
        <v>0</v>
      </c>
      <c r="T430" s="3">
        <v>0</v>
      </c>
      <c r="U430" s="3">
        <v>0</v>
      </c>
      <c r="V430" s="3">
        <v>0</v>
      </c>
      <c r="W430" s="3">
        <v>0</v>
      </c>
      <c r="X430" s="3">
        <v>0</v>
      </c>
      <c r="Y430" s="3">
        <v>0</v>
      </c>
      <c r="Z430" s="3">
        <v>0</v>
      </c>
      <c r="AA430" s="3">
        <v>0</v>
      </c>
      <c r="AB430" s="3">
        <v>0</v>
      </c>
      <c r="AC430" s="3">
        <v>0</v>
      </c>
      <c r="AD430" s="3">
        <v>0</v>
      </c>
      <c r="AE430" s="3">
        <v>0</v>
      </c>
      <c r="AF430" s="3">
        <v>0</v>
      </c>
      <c r="AG430" s="3">
        <v>0</v>
      </c>
      <c r="AH430" s="3">
        <v>0</v>
      </c>
      <c r="AI430" s="3">
        <v>0</v>
      </c>
      <c r="AJ430" s="3">
        <v>0</v>
      </c>
      <c r="AK430" s="3">
        <v>0</v>
      </c>
      <c r="AL430" s="48">
        <v>0</v>
      </c>
      <c r="AM430" s="3">
        <v>0</v>
      </c>
      <c r="AN430" s="3">
        <v>0</v>
      </c>
      <c r="AO430" s="3">
        <v>0</v>
      </c>
      <c r="AP430" s="3">
        <v>0</v>
      </c>
      <c r="AQ430" s="3">
        <v>0</v>
      </c>
      <c r="AR430" s="3">
        <v>0</v>
      </c>
      <c r="AS430" s="3">
        <v>0</v>
      </c>
      <c r="AT430" s="3">
        <v>0</v>
      </c>
      <c r="AU430" s="3">
        <v>0</v>
      </c>
      <c r="AV430" s="3">
        <v>0</v>
      </c>
      <c r="AW430" s="3">
        <v>0</v>
      </c>
      <c r="AX430" s="3">
        <v>0</v>
      </c>
      <c r="AY430" s="3">
        <v>0</v>
      </c>
      <c r="AZ430" s="3">
        <v>0</v>
      </c>
      <c r="BA430" s="3">
        <v>0</v>
      </c>
      <c r="BB430" s="3">
        <v>0</v>
      </c>
      <c r="BC430" s="3">
        <v>0</v>
      </c>
      <c r="BD430" s="3">
        <v>0</v>
      </c>
      <c r="BE430" s="3">
        <v>0</v>
      </c>
      <c r="BF430" s="3">
        <v>0</v>
      </c>
      <c r="BG430" s="3">
        <v>0</v>
      </c>
      <c r="BH430" s="3">
        <v>0</v>
      </c>
      <c r="BI430" s="3">
        <v>0</v>
      </c>
      <c r="BJ430" s="3">
        <v>0</v>
      </c>
      <c r="BK430" s="3">
        <v>0</v>
      </c>
      <c r="BL430" s="3">
        <v>0</v>
      </c>
      <c r="BM430" s="3">
        <v>0</v>
      </c>
      <c r="BN430" s="3">
        <v>0</v>
      </c>
      <c r="BO430" s="3">
        <v>0</v>
      </c>
      <c r="BP430" s="3">
        <v>0</v>
      </c>
      <c r="BQ430" s="3">
        <v>0</v>
      </c>
      <c r="BR430" s="3">
        <v>0</v>
      </c>
      <c r="BS430" s="3">
        <v>0</v>
      </c>
      <c r="BT430" s="3">
        <v>0</v>
      </c>
      <c r="BU430" s="3">
        <v>0</v>
      </c>
      <c r="BV430" s="3">
        <v>0</v>
      </c>
      <c r="BW430" s="10">
        <v>0</v>
      </c>
    </row>
    <row r="431" spans="6:75" x14ac:dyDescent="0.25">
      <c r="F431" s="52">
        <f t="shared" si="28"/>
        <v>14000</v>
      </c>
      <c r="G431" s="12">
        <f t="shared" si="29"/>
        <v>0.836046511627907</v>
      </c>
      <c r="J431" s="3">
        <f t="shared" si="30"/>
        <v>0.86819652839070327</v>
      </c>
      <c r="K431" s="81"/>
      <c r="L431" s="12">
        <v>1</v>
      </c>
      <c r="M431" s="3">
        <v>0.836046511627907</v>
      </c>
      <c r="N431" s="3">
        <v>0.836046511627907</v>
      </c>
      <c r="O431" s="3">
        <v>0.86717602115780201</v>
      </c>
      <c r="P431" s="3">
        <v>0.86717602115780201</v>
      </c>
      <c r="Q431" s="3">
        <v>0</v>
      </c>
      <c r="R431" s="3">
        <v>0</v>
      </c>
      <c r="S431" s="3">
        <v>0</v>
      </c>
      <c r="T431" s="3">
        <v>0</v>
      </c>
      <c r="U431" s="3">
        <v>0</v>
      </c>
      <c r="V431" s="3">
        <v>0</v>
      </c>
      <c r="W431" s="3">
        <v>0</v>
      </c>
      <c r="X431" s="3">
        <v>0</v>
      </c>
      <c r="Y431" s="3">
        <v>0</v>
      </c>
      <c r="Z431" s="3">
        <v>0</v>
      </c>
      <c r="AA431" s="3">
        <v>0</v>
      </c>
      <c r="AB431" s="3">
        <v>0</v>
      </c>
      <c r="AC431" s="3">
        <v>0</v>
      </c>
      <c r="AD431" s="3">
        <v>0</v>
      </c>
      <c r="AE431" s="3">
        <v>0</v>
      </c>
      <c r="AF431" s="3">
        <v>0</v>
      </c>
      <c r="AG431" s="3">
        <v>0</v>
      </c>
      <c r="AH431" s="3">
        <v>0</v>
      </c>
      <c r="AI431" s="3">
        <v>0</v>
      </c>
      <c r="AJ431" s="3">
        <v>0</v>
      </c>
      <c r="AK431" s="3">
        <v>0</v>
      </c>
      <c r="AL431" s="48">
        <v>0</v>
      </c>
      <c r="AM431" s="3">
        <v>0</v>
      </c>
      <c r="AN431" s="3">
        <v>0</v>
      </c>
      <c r="AO431" s="3">
        <v>0</v>
      </c>
      <c r="AP431" s="3">
        <v>0</v>
      </c>
      <c r="AQ431" s="3">
        <v>0</v>
      </c>
      <c r="AR431" s="3">
        <v>0</v>
      </c>
      <c r="AS431" s="3">
        <v>0</v>
      </c>
      <c r="AT431" s="3">
        <v>0</v>
      </c>
      <c r="AU431" s="3">
        <v>0</v>
      </c>
      <c r="AV431" s="3">
        <v>0</v>
      </c>
      <c r="AW431" s="3">
        <v>0</v>
      </c>
      <c r="AX431" s="3">
        <v>0</v>
      </c>
      <c r="AY431" s="3">
        <v>0</v>
      </c>
      <c r="AZ431" s="3">
        <v>0</v>
      </c>
      <c r="BA431" s="3">
        <v>0</v>
      </c>
      <c r="BB431" s="3">
        <v>0</v>
      </c>
      <c r="BC431" s="3">
        <v>0</v>
      </c>
      <c r="BD431" s="3">
        <v>0</v>
      </c>
      <c r="BE431" s="3">
        <v>0</v>
      </c>
      <c r="BF431" s="3">
        <v>0</v>
      </c>
      <c r="BG431" s="3">
        <v>0</v>
      </c>
      <c r="BH431" s="3">
        <v>0</v>
      </c>
      <c r="BI431" s="3">
        <v>0</v>
      </c>
      <c r="BJ431" s="3">
        <v>0</v>
      </c>
      <c r="BK431" s="3">
        <v>0</v>
      </c>
      <c r="BL431" s="3">
        <v>0</v>
      </c>
      <c r="BM431" s="3">
        <v>0</v>
      </c>
      <c r="BN431" s="3">
        <v>0</v>
      </c>
      <c r="BO431" s="3">
        <v>0</v>
      </c>
      <c r="BP431" s="3">
        <v>0</v>
      </c>
      <c r="BQ431" s="3">
        <v>0</v>
      </c>
      <c r="BR431" s="3">
        <v>0</v>
      </c>
      <c r="BS431" s="3">
        <v>0</v>
      </c>
      <c r="BT431" s="3">
        <v>0</v>
      </c>
      <c r="BU431" s="3">
        <v>0</v>
      </c>
      <c r="BV431" s="3">
        <v>0</v>
      </c>
      <c r="BW431" s="10">
        <v>0</v>
      </c>
    </row>
    <row r="432" spans="6:75" x14ac:dyDescent="0.25">
      <c r="F432" s="52">
        <f t="shared" si="28"/>
        <v>14100</v>
      </c>
      <c r="G432" s="12">
        <f t="shared" si="29"/>
        <v>0.83488372093023255</v>
      </c>
      <c r="J432" s="3">
        <f t="shared" si="30"/>
        <v>0.86819652839070327</v>
      </c>
      <c r="K432" s="81"/>
      <c r="L432" s="12">
        <v>1</v>
      </c>
      <c r="M432" s="3">
        <v>0.83488372093023255</v>
      </c>
      <c r="N432" s="3">
        <v>0.83488372093023255</v>
      </c>
      <c r="O432" s="3">
        <v>0.86717602115780201</v>
      </c>
      <c r="P432" s="3">
        <v>0.86717602115780201</v>
      </c>
      <c r="Q432" s="3">
        <v>0</v>
      </c>
      <c r="R432" s="3">
        <v>0</v>
      </c>
      <c r="S432" s="3">
        <v>0</v>
      </c>
      <c r="T432" s="3">
        <v>0</v>
      </c>
      <c r="U432" s="3">
        <v>0</v>
      </c>
      <c r="V432" s="3">
        <v>0</v>
      </c>
      <c r="W432" s="3">
        <v>0</v>
      </c>
      <c r="X432" s="3">
        <v>0</v>
      </c>
      <c r="Y432" s="3">
        <v>0</v>
      </c>
      <c r="Z432" s="3">
        <v>0</v>
      </c>
      <c r="AA432" s="3">
        <v>0</v>
      </c>
      <c r="AB432" s="3">
        <v>0</v>
      </c>
      <c r="AC432" s="3">
        <v>0</v>
      </c>
      <c r="AD432" s="3">
        <v>0</v>
      </c>
      <c r="AE432" s="3">
        <v>0</v>
      </c>
      <c r="AF432" s="3">
        <v>0</v>
      </c>
      <c r="AG432" s="3">
        <v>0</v>
      </c>
      <c r="AH432" s="3">
        <v>0</v>
      </c>
      <c r="AI432" s="3">
        <v>0</v>
      </c>
      <c r="AJ432" s="3">
        <v>0</v>
      </c>
      <c r="AK432" s="3">
        <v>0</v>
      </c>
      <c r="AL432" s="48">
        <v>0</v>
      </c>
      <c r="AM432" s="3">
        <v>0</v>
      </c>
      <c r="AN432" s="3">
        <v>0</v>
      </c>
      <c r="AO432" s="3">
        <v>0</v>
      </c>
      <c r="AP432" s="3">
        <v>0</v>
      </c>
      <c r="AQ432" s="3">
        <v>0</v>
      </c>
      <c r="AR432" s="3">
        <v>0</v>
      </c>
      <c r="AS432" s="3">
        <v>0</v>
      </c>
      <c r="AT432" s="3">
        <v>0</v>
      </c>
      <c r="AU432" s="3">
        <v>0</v>
      </c>
      <c r="AV432" s="3">
        <v>0</v>
      </c>
      <c r="AW432" s="3">
        <v>0</v>
      </c>
      <c r="AX432" s="3">
        <v>0</v>
      </c>
      <c r="AY432" s="3">
        <v>0</v>
      </c>
      <c r="AZ432" s="3">
        <v>0</v>
      </c>
      <c r="BA432" s="3">
        <v>0</v>
      </c>
      <c r="BB432" s="3">
        <v>0</v>
      </c>
      <c r="BC432" s="3">
        <v>0</v>
      </c>
      <c r="BD432" s="3">
        <v>0</v>
      </c>
      <c r="BE432" s="3">
        <v>0</v>
      </c>
      <c r="BF432" s="3">
        <v>0</v>
      </c>
      <c r="BG432" s="3">
        <v>0</v>
      </c>
      <c r="BH432" s="3">
        <v>0</v>
      </c>
      <c r="BI432" s="3">
        <v>0</v>
      </c>
      <c r="BJ432" s="3">
        <v>0</v>
      </c>
      <c r="BK432" s="3">
        <v>0</v>
      </c>
      <c r="BL432" s="3">
        <v>0</v>
      </c>
      <c r="BM432" s="3">
        <v>0</v>
      </c>
      <c r="BN432" s="3">
        <v>0</v>
      </c>
      <c r="BO432" s="3">
        <v>0</v>
      </c>
      <c r="BP432" s="3">
        <v>0</v>
      </c>
      <c r="BQ432" s="3">
        <v>0</v>
      </c>
      <c r="BR432" s="3">
        <v>0</v>
      </c>
      <c r="BS432" s="3">
        <v>0</v>
      </c>
      <c r="BT432" s="3">
        <v>0</v>
      </c>
      <c r="BU432" s="3">
        <v>0</v>
      </c>
      <c r="BV432" s="3">
        <v>0</v>
      </c>
      <c r="BW432" s="10">
        <v>0</v>
      </c>
    </row>
    <row r="433" spans="6:75" x14ac:dyDescent="0.25">
      <c r="F433" s="52">
        <f t="shared" si="28"/>
        <v>14200</v>
      </c>
      <c r="G433" s="12">
        <f t="shared" si="29"/>
        <v>0.83372093023255822</v>
      </c>
      <c r="J433" s="3">
        <f t="shared" si="30"/>
        <v>0.86819652839070327</v>
      </c>
      <c r="K433" s="81"/>
      <c r="L433" s="12">
        <v>1</v>
      </c>
      <c r="M433" s="3">
        <v>0.83372093023255822</v>
      </c>
      <c r="N433" s="3">
        <v>0.83372093023255822</v>
      </c>
      <c r="O433" s="3">
        <v>0.86717602115780201</v>
      </c>
      <c r="P433" s="3">
        <v>0.86717602115780201</v>
      </c>
      <c r="Q433" s="3">
        <v>0</v>
      </c>
      <c r="R433" s="3">
        <v>0</v>
      </c>
      <c r="S433" s="3">
        <v>0</v>
      </c>
      <c r="T433" s="3">
        <v>0</v>
      </c>
      <c r="U433" s="3">
        <v>0</v>
      </c>
      <c r="V433" s="3">
        <v>0</v>
      </c>
      <c r="W433" s="3">
        <v>0</v>
      </c>
      <c r="X433" s="3">
        <v>0</v>
      </c>
      <c r="Y433" s="3">
        <v>0</v>
      </c>
      <c r="Z433" s="3">
        <v>0</v>
      </c>
      <c r="AA433" s="3">
        <v>0</v>
      </c>
      <c r="AB433" s="3">
        <v>0</v>
      </c>
      <c r="AC433" s="3">
        <v>0</v>
      </c>
      <c r="AD433" s="3">
        <v>0</v>
      </c>
      <c r="AE433" s="3">
        <v>0</v>
      </c>
      <c r="AF433" s="3">
        <v>0</v>
      </c>
      <c r="AG433" s="3">
        <v>0</v>
      </c>
      <c r="AH433" s="3">
        <v>0</v>
      </c>
      <c r="AI433" s="3">
        <v>0</v>
      </c>
      <c r="AJ433" s="3">
        <v>0</v>
      </c>
      <c r="AK433" s="3">
        <v>0</v>
      </c>
      <c r="AL433" s="48">
        <v>0</v>
      </c>
      <c r="AM433" s="3">
        <v>0</v>
      </c>
      <c r="AN433" s="3">
        <v>0</v>
      </c>
      <c r="AO433" s="3">
        <v>0</v>
      </c>
      <c r="AP433" s="3">
        <v>0</v>
      </c>
      <c r="AQ433" s="3">
        <v>0</v>
      </c>
      <c r="AR433" s="3">
        <v>0</v>
      </c>
      <c r="AS433" s="3">
        <v>0</v>
      </c>
      <c r="AT433" s="3">
        <v>0</v>
      </c>
      <c r="AU433" s="3">
        <v>0</v>
      </c>
      <c r="AV433" s="3">
        <v>0</v>
      </c>
      <c r="AW433" s="3">
        <v>0</v>
      </c>
      <c r="AX433" s="3">
        <v>0</v>
      </c>
      <c r="AY433" s="3">
        <v>0</v>
      </c>
      <c r="AZ433" s="3">
        <v>0</v>
      </c>
      <c r="BA433" s="3">
        <v>0</v>
      </c>
      <c r="BB433" s="3">
        <v>0</v>
      </c>
      <c r="BC433" s="3">
        <v>0</v>
      </c>
      <c r="BD433" s="3">
        <v>0</v>
      </c>
      <c r="BE433" s="3">
        <v>0</v>
      </c>
      <c r="BF433" s="3">
        <v>0</v>
      </c>
      <c r="BG433" s="3">
        <v>0</v>
      </c>
      <c r="BH433" s="3">
        <v>0</v>
      </c>
      <c r="BI433" s="3">
        <v>0</v>
      </c>
      <c r="BJ433" s="3">
        <v>0</v>
      </c>
      <c r="BK433" s="3">
        <v>0</v>
      </c>
      <c r="BL433" s="3">
        <v>0</v>
      </c>
      <c r="BM433" s="3">
        <v>0</v>
      </c>
      <c r="BN433" s="3">
        <v>0</v>
      </c>
      <c r="BO433" s="3">
        <v>0</v>
      </c>
      <c r="BP433" s="3">
        <v>0</v>
      </c>
      <c r="BQ433" s="3">
        <v>0</v>
      </c>
      <c r="BR433" s="3">
        <v>0</v>
      </c>
      <c r="BS433" s="3">
        <v>0</v>
      </c>
      <c r="BT433" s="3">
        <v>0</v>
      </c>
      <c r="BU433" s="3">
        <v>0</v>
      </c>
      <c r="BV433" s="3">
        <v>0</v>
      </c>
      <c r="BW433" s="10">
        <v>0</v>
      </c>
    </row>
    <row r="434" spans="6:75" x14ac:dyDescent="0.25">
      <c r="F434" s="52">
        <f t="shared" si="28"/>
        <v>14300</v>
      </c>
      <c r="G434" s="12">
        <f t="shared" si="29"/>
        <v>0.83255813953488378</v>
      </c>
      <c r="J434" s="3">
        <f t="shared" si="30"/>
        <v>0.86819652839070327</v>
      </c>
      <c r="K434" s="81"/>
      <c r="L434" s="12">
        <v>1</v>
      </c>
      <c r="M434" s="3">
        <v>0.83255813953488378</v>
      </c>
      <c r="N434" s="3">
        <v>0.83255813953488378</v>
      </c>
      <c r="O434" s="3">
        <v>0.86717602115780201</v>
      </c>
      <c r="P434" s="3">
        <v>0.86717602115780201</v>
      </c>
      <c r="Q434" s="3">
        <v>0</v>
      </c>
      <c r="R434" s="3">
        <v>0</v>
      </c>
      <c r="S434" s="3">
        <v>0</v>
      </c>
      <c r="T434" s="3">
        <v>0</v>
      </c>
      <c r="U434" s="3">
        <v>0</v>
      </c>
      <c r="V434" s="3">
        <v>0</v>
      </c>
      <c r="W434" s="3">
        <v>0</v>
      </c>
      <c r="X434" s="3">
        <v>0</v>
      </c>
      <c r="Y434" s="3">
        <v>0</v>
      </c>
      <c r="Z434" s="3">
        <v>0</v>
      </c>
      <c r="AA434" s="3">
        <v>0</v>
      </c>
      <c r="AB434" s="3">
        <v>0</v>
      </c>
      <c r="AC434" s="3">
        <v>0</v>
      </c>
      <c r="AD434" s="3">
        <v>0</v>
      </c>
      <c r="AE434" s="3">
        <v>0</v>
      </c>
      <c r="AF434" s="3">
        <v>0</v>
      </c>
      <c r="AG434" s="3">
        <v>0</v>
      </c>
      <c r="AH434" s="3">
        <v>0</v>
      </c>
      <c r="AI434" s="3">
        <v>0</v>
      </c>
      <c r="AJ434" s="3">
        <v>0</v>
      </c>
      <c r="AK434" s="3">
        <v>0</v>
      </c>
      <c r="AL434" s="48">
        <v>0</v>
      </c>
      <c r="AM434" s="3">
        <v>0</v>
      </c>
      <c r="AN434" s="3">
        <v>0</v>
      </c>
      <c r="AO434" s="3">
        <v>0</v>
      </c>
      <c r="AP434" s="3">
        <v>0</v>
      </c>
      <c r="AQ434" s="3">
        <v>0</v>
      </c>
      <c r="AR434" s="3">
        <v>0</v>
      </c>
      <c r="AS434" s="3">
        <v>0</v>
      </c>
      <c r="AT434" s="3">
        <v>0</v>
      </c>
      <c r="AU434" s="3">
        <v>0</v>
      </c>
      <c r="AV434" s="3">
        <v>0</v>
      </c>
      <c r="AW434" s="3">
        <v>0</v>
      </c>
      <c r="AX434" s="3">
        <v>0</v>
      </c>
      <c r="AY434" s="3">
        <v>0</v>
      </c>
      <c r="AZ434" s="3">
        <v>0</v>
      </c>
      <c r="BA434" s="3">
        <v>0</v>
      </c>
      <c r="BB434" s="3">
        <v>0</v>
      </c>
      <c r="BC434" s="3">
        <v>0</v>
      </c>
      <c r="BD434" s="3">
        <v>0</v>
      </c>
      <c r="BE434" s="3">
        <v>0</v>
      </c>
      <c r="BF434" s="3">
        <v>0</v>
      </c>
      <c r="BG434" s="3">
        <v>0</v>
      </c>
      <c r="BH434" s="3">
        <v>0</v>
      </c>
      <c r="BI434" s="3">
        <v>0</v>
      </c>
      <c r="BJ434" s="3">
        <v>0</v>
      </c>
      <c r="BK434" s="3">
        <v>0</v>
      </c>
      <c r="BL434" s="3">
        <v>0</v>
      </c>
      <c r="BM434" s="3">
        <v>0</v>
      </c>
      <c r="BN434" s="3">
        <v>0</v>
      </c>
      <c r="BO434" s="3">
        <v>0</v>
      </c>
      <c r="BP434" s="3">
        <v>0</v>
      </c>
      <c r="BQ434" s="3">
        <v>0</v>
      </c>
      <c r="BR434" s="3">
        <v>0</v>
      </c>
      <c r="BS434" s="3">
        <v>0</v>
      </c>
      <c r="BT434" s="3">
        <v>0</v>
      </c>
      <c r="BU434" s="3">
        <v>0</v>
      </c>
      <c r="BV434" s="3">
        <v>0</v>
      </c>
      <c r="BW434" s="10">
        <v>0</v>
      </c>
    </row>
    <row r="435" spans="6:75" x14ac:dyDescent="0.25">
      <c r="F435" s="52">
        <f t="shared" si="28"/>
        <v>14400</v>
      </c>
      <c r="G435" s="12">
        <f t="shared" si="29"/>
        <v>0.83139534883720934</v>
      </c>
      <c r="J435" s="3">
        <f t="shared" si="30"/>
        <v>0.86819652839070327</v>
      </c>
      <c r="K435" s="81"/>
      <c r="L435" s="12">
        <v>1</v>
      </c>
      <c r="M435" s="3">
        <v>0.83139534883720934</v>
      </c>
      <c r="N435" s="3">
        <v>0.83139534883720934</v>
      </c>
      <c r="O435" s="3">
        <v>0.86717602115780201</v>
      </c>
      <c r="P435" s="3">
        <v>0.86717602115780201</v>
      </c>
      <c r="Q435" s="3">
        <v>0</v>
      </c>
      <c r="R435" s="3">
        <v>0</v>
      </c>
      <c r="S435" s="3">
        <v>0</v>
      </c>
      <c r="T435" s="3">
        <v>0</v>
      </c>
      <c r="U435" s="3">
        <v>0</v>
      </c>
      <c r="V435" s="3">
        <v>0</v>
      </c>
      <c r="W435" s="3">
        <v>0</v>
      </c>
      <c r="X435" s="3">
        <v>0</v>
      </c>
      <c r="Y435" s="3">
        <v>0</v>
      </c>
      <c r="Z435" s="3">
        <v>0</v>
      </c>
      <c r="AA435" s="3">
        <v>0</v>
      </c>
      <c r="AB435" s="3">
        <v>0</v>
      </c>
      <c r="AC435" s="3">
        <v>0</v>
      </c>
      <c r="AD435" s="3">
        <v>0</v>
      </c>
      <c r="AE435" s="3">
        <v>0</v>
      </c>
      <c r="AF435" s="3">
        <v>0</v>
      </c>
      <c r="AG435" s="3">
        <v>0</v>
      </c>
      <c r="AH435" s="3">
        <v>0</v>
      </c>
      <c r="AI435" s="3">
        <v>0</v>
      </c>
      <c r="AJ435" s="3">
        <v>0</v>
      </c>
      <c r="AK435" s="3">
        <v>0</v>
      </c>
      <c r="AL435" s="48">
        <v>0</v>
      </c>
      <c r="AM435" s="3">
        <v>0</v>
      </c>
      <c r="AN435" s="3">
        <v>0</v>
      </c>
      <c r="AO435" s="3">
        <v>0</v>
      </c>
      <c r="AP435" s="3">
        <v>0</v>
      </c>
      <c r="AQ435" s="3">
        <v>0</v>
      </c>
      <c r="AR435" s="3">
        <v>0</v>
      </c>
      <c r="AS435" s="3">
        <v>0</v>
      </c>
      <c r="AT435" s="3">
        <v>0</v>
      </c>
      <c r="AU435" s="3">
        <v>0</v>
      </c>
      <c r="AV435" s="3">
        <v>0</v>
      </c>
      <c r="AW435" s="3">
        <v>0</v>
      </c>
      <c r="AX435" s="3">
        <v>0</v>
      </c>
      <c r="AY435" s="3">
        <v>0</v>
      </c>
      <c r="AZ435" s="3">
        <v>0</v>
      </c>
      <c r="BA435" s="3">
        <v>0</v>
      </c>
      <c r="BB435" s="3">
        <v>0</v>
      </c>
      <c r="BC435" s="3">
        <v>0</v>
      </c>
      <c r="BD435" s="3">
        <v>0</v>
      </c>
      <c r="BE435" s="3">
        <v>0</v>
      </c>
      <c r="BF435" s="3">
        <v>0</v>
      </c>
      <c r="BG435" s="3">
        <v>0</v>
      </c>
      <c r="BH435" s="3">
        <v>0</v>
      </c>
      <c r="BI435" s="3">
        <v>0</v>
      </c>
      <c r="BJ435" s="3">
        <v>0</v>
      </c>
      <c r="BK435" s="3">
        <v>0</v>
      </c>
      <c r="BL435" s="3">
        <v>0</v>
      </c>
      <c r="BM435" s="3">
        <v>0</v>
      </c>
      <c r="BN435" s="3">
        <v>0</v>
      </c>
      <c r="BO435" s="3">
        <v>0</v>
      </c>
      <c r="BP435" s="3">
        <v>0</v>
      </c>
      <c r="BQ435" s="3">
        <v>0</v>
      </c>
      <c r="BR435" s="3">
        <v>0</v>
      </c>
      <c r="BS435" s="3">
        <v>0</v>
      </c>
      <c r="BT435" s="3">
        <v>0</v>
      </c>
      <c r="BU435" s="3">
        <v>0</v>
      </c>
      <c r="BV435" s="3">
        <v>0</v>
      </c>
      <c r="BW435" s="10">
        <v>0</v>
      </c>
    </row>
    <row r="436" spans="6:75" x14ac:dyDescent="0.25">
      <c r="F436" s="52">
        <f t="shared" si="28"/>
        <v>14500</v>
      </c>
      <c r="G436" s="12">
        <f t="shared" si="29"/>
        <v>0.83023255813953489</v>
      </c>
      <c r="J436" s="3">
        <f t="shared" si="30"/>
        <v>0.86819652839070327</v>
      </c>
      <c r="K436" s="81"/>
      <c r="L436" s="12">
        <v>1</v>
      </c>
      <c r="M436" s="3">
        <v>0.83023255813953489</v>
      </c>
      <c r="N436" s="3">
        <v>0.83023255813953489</v>
      </c>
      <c r="O436" s="3">
        <v>0.86717602115780201</v>
      </c>
      <c r="P436" s="3">
        <v>0.86717602115780201</v>
      </c>
      <c r="Q436" s="3">
        <v>0</v>
      </c>
      <c r="R436" s="3">
        <v>0</v>
      </c>
      <c r="S436" s="3">
        <v>0</v>
      </c>
      <c r="T436" s="3">
        <v>0</v>
      </c>
      <c r="U436" s="3">
        <v>0</v>
      </c>
      <c r="V436" s="3">
        <v>0</v>
      </c>
      <c r="W436" s="3">
        <v>0</v>
      </c>
      <c r="X436" s="3">
        <v>0</v>
      </c>
      <c r="Y436" s="3">
        <v>0</v>
      </c>
      <c r="Z436" s="3">
        <v>0</v>
      </c>
      <c r="AA436" s="3">
        <v>0</v>
      </c>
      <c r="AB436" s="3">
        <v>0</v>
      </c>
      <c r="AC436" s="3">
        <v>0</v>
      </c>
      <c r="AD436" s="3">
        <v>0</v>
      </c>
      <c r="AE436" s="3">
        <v>0</v>
      </c>
      <c r="AF436" s="3">
        <v>0</v>
      </c>
      <c r="AG436" s="3">
        <v>0</v>
      </c>
      <c r="AH436" s="3">
        <v>0</v>
      </c>
      <c r="AI436" s="3">
        <v>0</v>
      </c>
      <c r="AJ436" s="3">
        <v>0</v>
      </c>
      <c r="AK436" s="3">
        <v>0</v>
      </c>
      <c r="AL436" s="48">
        <v>0</v>
      </c>
      <c r="AM436" s="3">
        <v>0</v>
      </c>
      <c r="AN436" s="3">
        <v>0</v>
      </c>
      <c r="AO436" s="3">
        <v>0</v>
      </c>
      <c r="AP436" s="3">
        <v>0</v>
      </c>
      <c r="AQ436" s="3">
        <v>0</v>
      </c>
      <c r="AR436" s="3">
        <v>0</v>
      </c>
      <c r="AS436" s="3">
        <v>0</v>
      </c>
      <c r="AT436" s="3">
        <v>0</v>
      </c>
      <c r="AU436" s="3">
        <v>0</v>
      </c>
      <c r="AV436" s="3">
        <v>0</v>
      </c>
      <c r="AW436" s="3">
        <v>0</v>
      </c>
      <c r="AX436" s="3">
        <v>0</v>
      </c>
      <c r="AY436" s="3">
        <v>0</v>
      </c>
      <c r="AZ436" s="3">
        <v>0</v>
      </c>
      <c r="BA436" s="3">
        <v>0</v>
      </c>
      <c r="BB436" s="3">
        <v>0</v>
      </c>
      <c r="BC436" s="3">
        <v>0</v>
      </c>
      <c r="BD436" s="3">
        <v>0</v>
      </c>
      <c r="BE436" s="3">
        <v>0</v>
      </c>
      <c r="BF436" s="3">
        <v>0</v>
      </c>
      <c r="BG436" s="3">
        <v>0</v>
      </c>
      <c r="BH436" s="3">
        <v>0</v>
      </c>
      <c r="BI436" s="3">
        <v>0</v>
      </c>
      <c r="BJ436" s="3">
        <v>0</v>
      </c>
      <c r="BK436" s="3">
        <v>0</v>
      </c>
      <c r="BL436" s="3">
        <v>0</v>
      </c>
      <c r="BM436" s="3">
        <v>0</v>
      </c>
      <c r="BN436" s="3">
        <v>0</v>
      </c>
      <c r="BO436" s="3">
        <v>0</v>
      </c>
      <c r="BP436" s="3">
        <v>0</v>
      </c>
      <c r="BQ436" s="3">
        <v>0</v>
      </c>
      <c r="BR436" s="3">
        <v>0</v>
      </c>
      <c r="BS436" s="3">
        <v>0</v>
      </c>
      <c r="BT436" s="3">
        <v>0</v>
      </c>
      <c r="BU436" s="3">
        <v>0</v>
      </c>
      <c r="BV436" s="3">
        <v>0</v>
      </c>
      <c r="BW436" s="10">
        <v>0</v>
      </c>
    </row>
    <row r="437" spans="6:75" x14ac:dyDescent="0.25">
      <c r="F437" s="52">
        <f t="shared" si="28"/>
        <v>14600</v>
      </c>
      <c r="G437" s="12">
        <f t="shared" si="29"/>
        <v>0.82906976744186045</v>
      </c>
      <c r="J437" s="3">
        <f t="shared" si="30"/>
        <v>0.86819652839070327</v>
      </c>
      <c r="K437" s="81"/>
      <c r="L437" s="12">
        <v>1</v>
      </c>
      <c r="M437" s="3">
        <v>0.82906976744186045</v>
      </c>
      <c r="N437" s="3">
        <v>0.82906976744186045</v>
      </c>
      <c r="O437" s="3">
        <v>0.86717602115780201</v>
      </c>
      <c r="P437" s="3">
        <v>0.86717602115780201</v>
      </c>
      <c r="Q437" s="3">
        <v>0</v>
      </c>
      <c r="R437" s="3">
        <v>0</v>
      </c>
      <c r="S437" s="3">
        <v>0</v>
      </c>
      <c r="T437" s="3">
        <v>0</v>
      </c>
      <c r="U437" s="3">
        <v>0</v>
      </c>
      <c r="V437" s="3">
        <v>0</v>
      </c>
      <c r="W437" s="3">
        <v>0</v>
      </c>
      <c r="X437" s="3">
        <v>0</v>
      </c>
      <c r="Y437" s="3">
        <v>0</v>
      </c>
      <c r="Z437" s="3">
        <v>0</v>
      </c>
      <c r="AA437" s="3">
        <v>0</v>
      </c>
      <c r="AB437" s="3">
        <v>0</v>
      </c>
      <c r="AC437" s="3">
        <v>0</v>
      </c>
      <c r="AD437" s="3">
        <v>0</v>
      </c>
      <c r="AE437" s="3">
        <v>0</v>
      </c>
      <c r="AF437" s="3">
        <v>0</v>
      </c>
      <c r="AG437" s="3">
        <v>0</v>
      </c>
      <c r="AH437" s="3">
        <v>0</v>
      </c>
      <c r="AI437" s="3">
        <v>0</v>
      </c>
      <c r="AJ437" s="3">
        <v>0</v>
      </c>
      <c r="AK437" s="3">
        <v>0</v>
      </c>
      <c r="AL437" s="48">
        <v>0</v>
      </c>
      <c r="AM437" s="3">
        <v>0</v>
      </c>
      <c r="AN437" s="3">
        <v>0</v>
      </c>
      <c r="AO437" s="3">
        <v>0</v>
      </c>
      <c r="AP437" s="3">
        <v>0</v>
      </c>
      <c r="AQ437" s="3">
        <v>0</v>
      </c>
      <c r="AR437" s="3">
        <v>0</v>
      </c>
      <c r="AS437" s="3">
        <v>0</v>
      </c>
      <c r="AT437" s="3">
        <v>0</v>
      </c>
      <c r="AU437" s="3">
        <v>0</v>
      </c>
      <c r="AV437" s="3">
        <v>0</v>
      </c>
      <c r="AW437" s="3">
        <v>0</v>
      </c>
      <c r="AX437" s="3">
        <v>0</v>
      </c>
      <c r="AY437" s="3">
        <v>0</v>
      </c>
      <c r="AZ437" s="3">
        <v>0</v>
      </c>
      <c r="BA437" s="3">
        <v>0</v>
      </c>
      <c r="BB437" s="3">
        <v>0</v>
      </c>
      <c r="BC437" s="3">
        <v>0</v>
      </c>
      <c r="BD437" s="3">
        <v>0</v>
      </c>
      <c r="BE437" s="3">
        <v>0</v>
      </c>
      <c r="BF437" s="3">
        <v>0</v>
      </c>
      <c r="BG437" s="3">
        <v>0</v>
      </c>
      <c r="BH437" s="3">
        <v>0</v>
      </c>
      <c r="BI437" s="3">
        <v>0</v>
      </c>
      <c r="BJ437" s="3">
        <v>0</v>
      </c>
      <c r="BK437" s="3">
        <v>0</v>
      </c>
      <c r="BL437" s="3">
        <v>0</v>
      </c>
      <c r="BM437" s="3">
        <v>0</v>
      </c>
      <c r="BN437" s="3">
        <v>0</v>
      </c>
      <c r="BO437" s="3">
        <v>0</v>
      </c>
      <c r="BP437" s="3">
        <v>0</v>
      </c>
      <c r="BQ437" s="3">
        <v>0</v>
      </c>
      <c r="BR437" s="3">
        <v>0</v>
      </c>
      <c r="BS437" s="3">
        <v>0</v>
      </c>
      <c r="BT437" s="3">
        <v>0</v>
      </c>
      <c r="BU437" s="3">
        <v>0</v>
      </c>
      <c r="BV437" s="3">
        <v>0</v>
      </c>
      <c r="BW437" s="10">
        <v>0</v>
      </c>
    </row>
    <row r="438" spans="6:75" x14ac:dyDescent="0.25">
      <c r="F438" s="52">
        <f t="shared" si="28"/>
        <v>14700</v>
      </c>
      <c r="G438" s="12">
        <f t="shared" si="29"/>
        <v>0.82790697674418612</v>
      </c>
      <c r="J438" s="3">
        <f t="shared" si="30"/>
        <v>0.86819652839070327</v>
      </c>
      <c r="K438" s="81"/>
      <c r="L438" s="12">
        <v>1</v>
      </c>
      <c r="M438" s="3">
        <v>0.82790697674418612</v>
      </c>
      <c r="N438" s="3">
        <v>0.82790697674418612</v>
      </c>
      <c r="O438" s="3">
        <v>0.86717602115780201</v>
      </c>
      <c r="P438" s="3">
        <v>0.86717602115780201</v>
      </c>
      <c r="Q438" s="3">
        <v>0</v>
      </c>
      <c r="R438" s="3">
        <v>0</v>
      </c>
      <c r="S438" s="3">
        <v>0</v>
      </c>
      <c r="T438" s="3">
        <v>0</v>
      </c>
      <c r="U438" s="3">
        <v>0</v>
      </c>
      <c r="V438" s="3">
        <v>0</v>
      </c>
      <c r="W438" s="3">
        <v>0</v>
      </c>
      <c r="X438" s="3">
        <v>0</v>
      </c>
      <c r="Y438" s="3">
        <v>0</v>
      </c>
      <c r="Z438" s="3">
        <v>0</v>
      </c>
      <c r="AA438" s="3">
        <v>0</v>
      </c>
      <c r="AB438" s="3">
        <v>0</v>
      </c>
      <c r="AC438" s="3">
        <v>0</v>
      </c>
      <c r="AD438" s="3">
        <v>0</v>
      </c>
      <c r="AE438" s="3">
        <v>0</v>
      </c>
      <c r="AF438" s="3">
        <v>0</v>
      </c>
      <c r="AG438" s="3">
        <v>0</v>
      </c>
      <c r="AH438" s="3">
        <v>0</v>
      </c>
      <c r="AI438" s="3">
        <v>0</v>
      </c>
      <c r="AJ438" s="3">
        <v>0</v>
      </c>
      <c r="AK438" s="3">
        <v>0</v>
      </c>
      <c r="AL438" s="48">
        <v>0</v>
      </c>
      <c r="AM438" s="3">
        <v>0</v>
      </c>
      <c r="AN438" s="3">
        <v>0</v>
      </c>
      <c r="AO438" s="3">
        <v>0</v>
      </c>
      <c r="AP438" s="3">
        <v>0</v>
      </c>
      <c r="AQ438" s="3">
        <v>0</v>
      </c>
      <c r="AR438" s="3">
        <v>0</v>
      </c>
      <c r="AS438" s="3">
        <v>0</v>
      </c>
      <c r="AT438" s="3">
        <v>0</v>
      </c>
      <c r="AU438" s="3">
        <v>0</v>
      </c>
      <c r="AV438" s="3">
        <v>0</v>
      </c>
      <c r="AW438" s="3">
        <v>0</v>
      </c>
      <c r="AX438" s="3">
        <v>0</v>
      </c>
      <c r="AY438" s="3">
        <v>0</v>
      </c>
      <c r="AZ438" s="3">
        <v>0</v>
      </c>
      <c r="BA438" s="3">
        <v>0</v>
      </c>
      <c r="BB438" s="3">
        <v>0</v>
      </c>
      <c r="BC438" s="3">
        <v>0</v>
      </c>
      <c r="BD438" s="3">
        <v>0</v>
      </c>
      <c r="BE438" s="3">
        <v>0</v>
      </c>
      <c r="BF438" s="3">
        <v>0</v>
      </c>
      <c r="BG438" s="3">
        <v>0</v>
      </c>
      <c r="BH438" s="3">
        <v>0</v>
      </c>
      <c r="BI438" s="3">
        <v>0</v>
      </c>
      <c r="BJ438" s="3">
        <v>0</v>
      </c>
      <c r="BK438" s="3">
        <v>0</v>
      </c>
      <c r="BL438" s="3">
        <v>0</v>
      </c>
      <c r="BM438" s="3">
        <v>0</v>
      </c>
      <c r="BN438" s="3">
        <v>0</v>
      </c>
      <c r="BO438" s="3">
        <v>0</v>
      </c>
      <c r="BP438" s="3">
        <v>0</v>
      </c>
      <c r="BQ438" s="3">
        <v>0</v>
      </c>
      <c r="BR438" s="3">
        <v>0</v>
      </c>
      <c r="BS438" s="3">
        <v>0</v>
      </c>
      <c r="BT438" s="3">
        <v>0</v>
      </c>
      <c r="BU438" s="3">
        <v>0</v>
      </c>
      <c r="BV438" s="3">
        <v>0</v>
      </c>
      <c r="BW438" s="10">
        <v>0</v>
      </c>
    </row>
    <row r="439" spans="6:75" x14ac:dyDescent="0.25">
      <c r="F439" s="52">
        <f t="shared" si="28"/>
        <v>14800</v>
      </c>
      <c r="G439" s="12">
        <f t="shared" si="29"/>
        <v>0.82674418604651168</v>
      </c>
      <c r="J439" s="3">
        <f t="shared" si="30"/>
        <v>0.86819652839070327</v>
      </c>
      <c r="K439" s="81"/>
      <c r="L439" s="12">
        <v>1</v>
      </c>
      <c r="M439" s="3">
        <v>0.82674418604651168</v>
      </c>
      <c r="N439" s="3">
        <v>0.82674418604651168</v>
      </c>
      <c r="O439" s="3">
        <v>0.86717602115780201</v>
      </c>
      <c r="P439" s="3">
        <v>0.86717602115780201</v>
      </c>
      <c r="Q439" s="3">
        <v>0</v>
      </c>
      <c r="R439" s="3">
        <v>0</v>
      </c>
      <c r="S439" s="3">
        <v>0</v>
      </c>
      <c r="T439" s="3">
        <v>0</v>
      </c>
      <c r="U439" s="3">
        <v>0</v>
      </c>
      <c r="V439" s="3">
        <v>0</v>
      </c>
      <c r="W439" s="3">
        <v>0</v>
      </c>
      <c r="X439" s="3">
        <v>0</v>
      </c>
      <c r="Y439" s="3">
        <v>0</v>
      </c>
      <c r="Z439" s="3">
        <v>0</v>
      </c>
      <c r="AA439" s="3">
        <v>0</v>
      </c>
      <c r="AB439" s="3">
        <v>0</v>
      </c>
      <c r="AC439" s="3">
        <v>0</v>
      </c>
      <c r="AD439" s="3">
        <v>0</v>
      </c>
      <c r="AE439" s="3">
        <v>0</v>
      </c>
      <c r="AF439" s="3">
        <v>0</v>
      </c>
      <c r="AG439" s="3">
        <v>0</v>
      </c>
      <c r="AH439" s="3">
        <v>0</v>
      </c>
      <c r="AI439" s="3">
        <v>0</v>
      </c>
      <c r="AJ439" s="3">
        <v>0</v>
      </c>
      <c r="AK439" s="3">
        <v>0</v>
      </c>
      <c r="AL439" s="48">
        <v>0</v>
      </c>
      <c r="AM439" s="3">
        <v>0</v>
      </c>
      <c r="AN439" s="3">
        <v>0</v>
      </c>
      <c r="AO439" s="3">
        <v>0</v>
      </c>
      <c r="AP439" s="3">
        <v>0</v>
      </c>
      <c r="AQ439" s="3">
        <v>0</v>
      </c>
      <c r="AR439" s="3">
        <v>0</v>
      </c>
      <c r="AS439" s="3">
        <v>0</v>
      </c>
      <c r="AT439" s="3">
        <v>0</v>
      </c>
      <c r="AU439" s="3">
        <v>0</v>
      </c>
      <c r="AV439" s="3">
        <v>0</v>
      </c>
      <c r="AW439" s="3">
        <v>0</v>
      </c>
      <c r="AX439" s="3">
        <v>0</v>
      </c>
      <c r="AY439" s="3">
        <v>0</v>
      </c>
      <c r="AZ439" s="3">
        <v>0</v>
      </c>
      <c r="BA439" s="3">
        <v>0</v>
      </c>
      <c r="BB439" s="3">
        <v>0</v>
      </c>
      <c r="BC439" s="3">
        <v>0</v>
      </c>
      <c r="BD439" s="3">
        <v>0</v>
      </c>
      <c r="BE439" s="3">
        <v>0</v>
      </c>
      <c r="BF439" s="3">
        <v>0</v>
      </c>
      <c r="BG439" s="3">
        <v>0</v>
      </c>
      <c r="BH439" s="3">
        <v>0</v>
      </c>
      <c r="BI439" s="3">
        <v>0</v>
      </c>
      <c r="BJ439" s="3">
        <v>0</v>
      </c>
      <c r="BK439" s="3">
        <v>0</v>
      </c>
      <c r="BL439" s="3">
        <v>0</v>
      </c>
      <c r="BM439" s="3">
        <v>0</v>
      </c>
      <c r="BN439" s="3">
        <v>0</v>
      </c>
      <c r="BO439" s="3">
        <v>0</v>
      </c>
      <c r="BP439" s="3">
        <v>0</v>
      </c>
      <c r="BQ439" s="3">
        <v>0</v>
      </c>
      <c r="BR439" s="3">
        <v>0</v>
      </c>
      <c r="BS439" s="3">
        <v>0</v>
      </c>
      <c r="BT439" s="3">
        <v>0</v>
      </c>
      <c r="BU439" s="3">
        <v>0</v>
      </c>
      <c r="BV439" s="3">
        <v>0</v>
      </c>
      <c r="BW439" s="10">
        <v>0</v>
      </c>
    </row>
    <row r="440" spans="6:75" x14ac:dyDescent="0.25">
      <c r="F440" s="52">
        <f t="shared" si="28"/>
        <v>14900</v>
      </c>
      <c r="G440" s="12">
        <f t="shared" si="29"/>
        <v>0.82558139534883723</v>
      </c>
      <c r="J440" s="3">
        <f t="shared" si="30"/>
        <v>0.86819652839070327</v>
      </c>
      <c r="K440" s="81"/>
      <c r="L440" s="12">
        <v>1</v>
      </c>
      <c r="M440" s="3">
        <v>0.82558139534883723</v>
      </c>
      <c r="N440" s="3">
        <v>0.82558139534883723</v>
      </c>
      <c r="O440" s="3">
        <v>0.86717602115780201</v>
      </c>
      <c r="P440" s="3">
        <v>0.86717602115780201</v>
      </c>
      <c r="Q440" s="3">
        <v>0</v>
      </c>
      <c r="R440" s="3">
        <v>0</v>
      </c>
      <c r="S440" s="3">
        <v>0</v>
      </c>
      <c r="T440" s="3">
        <v>0</v>
      </c>
      <c r="U440" s="3">
        <v>0</v>
      </c>
      <c r="V440" s="3">
        <v>0</v>
      </c>
      <c r="W440" s="3">
        <v>0</v>
      </c>
      <c r="X440" s="3">
        <v>0</v>
      </c>
      <c r="Y440" s="3">
        <v>0</v>
      </c>
      <c r="Z440" s="3">
        <v>0</v>
      </c>
      <c r="AA440" s="3">
        <v>0</v>
      </c>
      <c r="AB440" s="3">
        <v>0</v>
      </c>
      <c r="AC440" s="3">
        <v>0</v>
      </c>
      <c r="AD440" s="3">
        <v>0</v>
      </c>
      <c r="AE440" s="3">
        <v>0</v>
      </c>
      <c r="AF440" s="3">
        <v>0</v>
      </c>
      <c r="AG440" s="3">
        <v>0</v>
      </c>
      <c r="AH440" s="3">
        <v>0</v>
      </c>
      <c r="AI440" s="3">
        <v>0</v>
      </c>
      <c r="AJ440" s="3">
        <v>0</v>
      </c>
      <c r="AK440" s="3">
        <v>0</v>
      </c>
      <c r="AL440" s="48">
        <v>0</v>
      </c>
      <c r="AM440" s="3">
        <v>0</v>
      </c>
      <c r="AN440" s="3">
        <v>0</v>
      </c>
      <c r="AO440" s="3">
        <v>0</v>
      </c>
      <c r="AP440" s="3">
        <v>0</v>
      </c>
      <c r="AQ440" s="3">
        <v>0</v>
      </c>
      <c r="AR440" s="3">
        <v>0</v>
      </c>
      <c r="AS440" s="3">
        <v>0</v>
      </c>
      <c r="AT440" s="3">
        <v>0</v>
      </c>
      <c r="AU440" s="3">
        <v>0</v>
      </c>
      <c r="AV440" s="3">
        <v>0</v>
      </c>
      <c r="AW440" s="3">
        <v>0</v>
      </c>
      <c r="AX440" s="3">
        <v>0</v>
      </c>
      <c r="AY440" s="3">
        <v>0</v>
      </c>
      <c r="AZ440" s="3">
        <v>0</v>
      </c>
      <c r="BA440" s="3">
        <v>0</v>
      </c>
      <c r="BB440" s="3">
        <v>0</v>
      </c>
      <c r="BC440" s="3">
        <v>0</v>
      </c>
      <c r="BD440" s="3">
        <v>0</v>
      </c>
      <c r="BE440" s="3">
        <v>0</v>
      </c>
      <c r="BF440" s="3">
        <v>0</v>
      </c>
      <c r="BG440" s="3">
        <v>0</v>
      </c>
      <c r="BH440" s="3">
        <v>0</v>
      </c>
      <c r="BI440" s="3">
        <v>0</v>
      </c>
      <c r="BJ440" s="3">
        <v>0</v>
      </c>
      <c r="BK440" s="3">
        <v>0</v>
      </c>
      <c r="BL440" s="3">
        <v>0</v>
      </c>
      <c r="BM440" s="3">
        <v>0</v>
      </c>
      <c r="BN440" s="3">
        <v>0</v>
      </c>
      <c r="BO440" s="3">
        <v>0</v>
      </c>
      <c r="BP440" s="3">
        <v>0</v>
      </c>
      <c r="BQ440" s="3">
        <v>0</v>
      </c>
      <c r="BR440" s="3">
        <v>0</v>
      </c>
      <c r="BS440" s="3">
        <v>0</v>
      </c>
      <c r="BT440" s="3">
        <v>0</v>
      </c>
      <c r="BU440" s="3">
        <v>0</v>
      </c>
      <c r="BV440" s="3">
        <v>0</v>
      </c>
      <c r="BW440" s="10">
        <v>0</v>
      </c>
    </row>
    <row r="441" spans="6:75" x14ac:dyDescent="0.25">
      <c r="F441" s="52">
        <f t="shared" si="28"/>
        <v>15000</v>
      </c>
      <c r="G441" s="12">
        <f t="shared" si="29"/>
        <v>0.82558139534883723</v>
      </c>
      <c r="J441" s="3">
        <f t="shared" si="30"/>
        <v>0.86819652839070327</v>
      </c>
      <c r="K441" s="81"/>
      <c r="L441" s="12">
        <v>1</v>
      </c>
      <c r="M441" s="3">
        <v>0.82558139534883723</v>
      </c>
      <c r="N441" s="3">
        <v>0.82558139534883723</v>
      </c>
      <c r="O441" s="3">
        <v>0.86717602115780201</v>
      </c>
      <c r="P441" s="3">
        <v>0.86717602115780201</v>
      </c>
      <c r="Q441" s="3">
        <v>0</v>
      </c>
      <c r="R441" s="3">
        <v>0</v>
      </c>
      <c r="S441" s="3">
        <v>0</v>
      </c>
      <c r="T441" s="3">
        <v>0</v>
      </c>
      <c r="U441" s="3">
        <v>0</v>
      </c>
      <c r="V441" s="3">
        <v>0</v>
      </c>
      <c r="W441" s="3">
        <v>0</v>
      </c>
      <c r="X441" s="3">
        <v>0</v>
      </c>
      <c r="Y441" s="3">
        <v>0</v>
      </c>
      <c r="Z441" s="3">
        <v>0</v>
      </c>
      <c r="AA441" s="3">
        <v>0</v>
      </c>
      <c r="AB441" s="3">
        <v>0</v>
      </c>
      <c r="AC441" s="3">
        <v>0</v>
      </c>
      <c r="AD441" s="3">
        <v>0</v>
      </c>
      <c r="AE441" s="3">
        <v>0</v>
      </c>
      <c r="AF441" s="3">
        <v>0</v>
      </c>
      <c r="AG441" s="3">
        <v>0</v>
      </c>
      <c r="AH441" s="3">
        <v>0</v>
      </c>
      <c r="AI441" s="3">
        <v>0</v>
      </c>
      <c r="AJ441" s="3">
        <v>0</v>
      </c>
      <c r="AK441" s="3">
        <v>0</v>
      </c>
      <c r="AL441" s="48">
        <v>0</v>
      </c>
      <c r="AM441" s="3">
        <v>0</v>
      </c>
      <c r="AN441" s="3">
        <v>0</v>
      </c>
      <c r="AO441" s="3">
        <v>0</v>
      </c>
      <c r="AP441" s="3">
        <v>0</v>
      </c>
      <c r="AQ441" s="3">
        <v>0</v>
      </c>
      <c r="AR441" s="3">
        <v>0</v>
      </c>
      <c r="AS441" s="3">
        <v>0</v>
      </c>
      <c r="AT441" s="3">
        <v>0</v>
      </c>
      <c r="AU441" s="3">
        <v>0</v>
      </c>
      <c r="AV441" s="3">
        <v>0</v>
      </c>
      <c r="AW441" s="3">
        <v>0</v>
      </c>
      <c r="AX441" s="3">
        <v>0</v>
      </c>
      <c r="AY441" s="3">
        <v>0</v>
      </c>
      <c r="AZ441" s="3">
        <v>0</v>
      </c>
      <c r="BA441" s="3">
        <v>0</v>
      </c>
      <c r="BB441" s="3">
        <v>0</v>
      </c>
      <c r="BC441" s="3">
        <v>0</v>
      </c>
      <c r="BD441" s="3">
        <v>0</v>
      </c>
      <c r="BE441" s="3">
        <v>0</v>
      </c>
      <c r="BF441" s="3">
        <v>0</v>
      </c>
      <c r="BG441" s="3">
        <v>0</v>
      </c>
      <c r="BH441" s="3">
        <v>0</v>
      </c>
      <c r="BI441" s="3">
        <v>0</v>
      </c>
      <c r="BJ441" s="3">
        <v>0</v>
      </c>
      <c r="BK441" s="3">
        <v>0</v>
      </c>
      <c r="BL441" s="3">
        <v>0</v>
      </c>
      <c r="BM441" s="3">
        <v>0</v>
      </c>
      <c r="BN441" s="3">
        <v>0</v>
      </c>
      <c r="BO441" s="3">
        <v>0</v>
      </c>
      <c r="BP441" s="3">
        <v>0</v>
      </c>
      <c r="BQ441" s="3">
        <v>0</v>
      </c>
      <c r="BR441" s="3">
        <v>0</v>
      </c>
      <c r="BS441" s="3">
        <v>0</v>
      </c>
      <c r="BT441" s="3">
        <v>0</v>
      </c>
      <c r="BU441" s="3">
        <v>0</v>
      </c>
      <c r="BV441" s="3">
        <v>0</v>
      </c>
      <c r="BW441" s="10">
        <v>0</v>
      </c>
    </row>
    <row r="442" spans="6:75" x14ac:dyDescent="0.25">
      <c r="F442" s="52">
        <f t="shared" si="28"/>
        <v>15100</v>
      </c>
      <c r="G442" s="12">
        <f t="shared" si="29"/>
        <v>0.82558139534883723</v>
      </c>
      <c r="J442" s="3">
        <f t="shared" si="30"/>
        <v>0.86819652839070327</v>
      </c>
      <c r="K442" s="81"/>
      <c r="L442" s="12">
        <v>1</v>
      </c>
      <c r="M442" s="3">
        <v>0.82558139534883723</v>
      </c>
      <c r="N442" s="3">
        <v>0.82558139534883723</v>
      </c>
      <c r="O442" s="3">
        <v>0.86717602115780201</v>
      </c>
      <c r="P442" s="3">
        <v>0.86717602115780201</v>
      </c>
      <c r="Q442" s="3">
        <v>0</v>
      </c>
      <c r="R442" s="3">
        <v>0</v>
      </c>
      <c r="S442" s="3">
        <v>0</v>
      </c>
      <c r="T442" s="3">
        <v>0</v>
      </c>
      <c r="U442" s="3">
        <v>0</v>
      </c>
      <c r="V442" s="3">
        <v>0</v>
      </c>
      <c r="W442" s="3">
        <v>0</v>
      </c>
      <c r="X442" s="3">
        <v>0</v>
      </c>
      <c r="Y442" s="3">
        <v>0</v>
      </c>
      <c r="Z442" s="3">
        <v>0</v>
      </c>
      <c r="AA442" s="3">
        <v>0</v>
      </c>
      <c r="AB442" s="3">
        <v>0</v>
      </c>
      <c r="AC442" s="3">
        <v>0</v>
      </c>
      <c r="AD442" s="3">
        <v>0</v>
      </c>
      <c r="AE442" s="3">
        <v>0</v>
      </c>
      <c r="AF442" s="3">
        <v>0</v>
      </c>
      <c r="AG442" s="3">
        <v>0</v>
      </c>
      <c r="AH442" s="3">
        <v>0</v>
      </c>
      <c r="AI442" s="3">
        <v>0</v>
      </c>
      <c r="AJ442" s="3">
        <v>0</v>
      </c>
      <c r="AK442" s="3">
        <v>0</v>
      </c>
      <c r="AL442" s="48">
        <v>0</v>
      </c>
      <c r="AM442" s="3">
        <v>0</v>
      </c>
      <c r="AN442" s="3">
        <v>0</v>
      </c>
      <c r="AO442" s="3">
        <v>0</v>
      </c>
      <c r="AP442" s="3">
        <v>0</v>
      </c>
      <c r="AQ442" s="3">
        <v>0</v>
      </c>
      <c r="AR442" s="3">
        <v>0</v>
      </c>
      <c r="AS442" s="3">
        <v>0</v>
      </c>
      <c r="AT442" s="3">
        <v>0</v>
      </c>
      <c r="AU442" s="3">
        <v>0</v>
      </c>
      <c r="AV442" s="3">
        <v>0</v>
      </c>
      <c r="AW442" s="3">
        <v>0</v>
      </c>
      <c r="AX442" s="3">
        <v>0</v>
      </c>
      <c r="AY442" s="3">
        <v>0</v>
      </c>
      <c r="AZ442" s="3">
        <v>0</v>
      </c>
      <c r="BA442" s="3">
        <v>0</v>
      </c>
      <c r="BB442" s="3">
        <v>0</v>
      </c>
      <c r="BC442" s="3">
        <v>0</v>
      </c>
      <c r="BD442" s="3">
        <v>0</v>
      </c>
      <c r="BE442" s="3">
        <v>0</v>
      </c>
      <c r="BF442" s="3">
        <v>0</v>
      </c>
      <c r="BG442" s="3">
        <v>0</v>
      </c>
      <c r="BH442" s="3">
        <v>0</v>
      </c>
      <c r="BI442" s="3">
        <v>0</v>
      </c>
      <c r="BJ442" s="3">
        <v>0</v>
      </c>
      <c r="BK442" s="3">
        <v>0</v>
      </c>
      <c r="BL442" s="3">
        <v>0</v>
      </c>
      <c r="BM442" s="3">
        <v>0</v>
      </c>
      <c r="BN442" s="3">
        <v>0</v>
      </c>
      <c r="BO442" s="3">
        <v>0</v>
      </c>
      <c r="BP442" s="3">
        <v>0</v>
      </c>
      <c r="BQ442" s="3">
        <v>0</v>
      </c>
      <c r="BR442" s="3">
        <v>0</v>
      </c>
      <c r="BS442" s="3">
        <v>0</v>
      </c>
      <c r="BT442" s="3">
        <v>0</v>
      </c>
      <c r="BU442" s="3">
        <v>0</v>
      </c>
      <c r="BV442" s="3">
        <v>0</v>
      </c>
      <c r="BW442" s="10">
        <v>0</v>
      </c>
    </row>
    <row r="443" spans="6:75" x14ac:dyDescent="0.25">
      <c r="F443" s="52">
        <f t="shared" si="28"/>
        <v>15200</v>
      </c>
      <c r="G443" s="12">
        <f t="shared" si="29"/>
        <v>0.82558139534883723</v>
      </c>
      <c r="J443" s="3">
        <f t="shared" si="30"/>
        <v>0.86819652839070327</v>
      </c>
      <c r="K443" s="81"/>
      <c r="L443" s="12">
        <v>1</v>
      </c>
      <c r="M443" s="3">
        <v>0.82558139534883723</v>
      </c>
      <c r="N443" s="3">
        <v>0.82558139534883723</v>
      </c>
      <c r="O443" s="3">
        <v>0.86717602115780201</v>
      </c>
      <c r="P443" s="3">
        <v>0.86717602115780201</v>
      </c>
      <c r="Q443" s="3">
        <v>0</v>
      </c>
      <c r="R443" s="3">
        <v>0</v>
      </c>
      <c r="S443" s="3">
        <v>0</v>
      </c>
      <c r="T443" s="3">
        <v>0</v>
      </c>
      <c r="U443" s="3">
        <v>0</v>
      </c>
      <c r="V443" s="3">
        <v>0</v>
      </c>
      <c r="W443" s="3">
        <v>0</v>
      </c>
      <c r="X443" s="3">
        <v>0</v>
      </c>
      <c r="Y443" s="3">
        <v>0</v>
      </c>
      <c r="Z443" s="3">
        <v>0</v>
      </c>
      <c r="AA443" s="3">
        <v>0</v>
      </c>
      <c r="AB443" s="3">
        <v>0</v>
      </c>
      <c r="AC443" s="3">
        <v>0</v>
      </c>
      <c r="AD443" s="3">
        <v>0</v>
      </c>
      <c r="AE443" s="3">
        <v>0</v>
      </c>
      <c r="AF443" s="3">
        <v>0</v>
      </c>
      <c r="AG443" s="3">
        <v>0</v>
      </c>
      <c r="AH443" s="3">
        <v>0</v>
      </c>
      <c r="AI443" s="3">
        <v>0</v>
      </c>
      <c r="AJ443" s="3">
        <v>0</v>
      </c>
      <c r="AK443" s="3">
        <v>0</v>
      </c>
      <c r="AL443" s="48">
        <v>0</v>
      </c>
      <c r="AM443" s="3">
        <v>0</v>
      </c>
      <c r="AN443" s="3">
        <v>0</v>
      </c>
      <c r="AO443" s="3">
        <v>0</v>
      </c>
      <c r="AP443" s="3">
        <v>0</v>
      </c>
      <c r="AQ443" s="3">
        <v>0</v>
      </c>
      <c r="AR443" s="3">
        <v>0</v>
      </c>
      <c r="AS443" s="3">
        <v>0</v>
      </c>
      <c r="AT443" s="3">
        <v>0</v>
      </c>
      <c r="AU443" s="3">
        <v>0</v>
      </c>
      <c r="AV443" s="3">
        <v>0</v>
      </c>
      <c r="AW443" s="3">
        <v>0</v>
      </c>
      <c r="AX443" s="3">
        <v>0</v>
      </c>
      <c r="AY443" s="3">
        <v>0</v>
      </c>
      <c r="AZ443" s="3">
        <v>0</v>
      </c>
      <c r="BA443" s="3">
        <v>0</v>
      </c>
      <c r="BB443" s="3">
        <v>0</v>
      </c>
      <c r="BC443" s="3">
        <v>0</v>
      </c>
      <c r="BD443" s="3">
        <v>0</v>
      </c>
      <c r="BE443" s="3">
        <v>0</v>
      </c>
      <c r="BF443" s="3">
        <v>0</v>
      </c>
      <c r="BG443" s="3">
        <v>0</v>
      </c>
      <c r="BH443" s="3">
        <v>0</v>
      </c>
      <c r="BI443" s="3">
        <v>0</v>
      </c>
      <c r="BJ443" s="3">
        <v>0</v>
      </c>
      <c r="BK443" s="3">
        <v>0</v>
      </c>
      <c r="BL443" s="3">
        <v>0</v>
      </c>
      <c r="BM443" s="3">
        <v>0</v>
      </c>
      <c r="BN443" s="3">
        <v>0</v>
      </c>
      <c r="BO443" s="3">
        <v>0</v>
      </c>
      <c r="BP443" s="3">
        <v>0</v>
      </c>
      <c r="BQ443" s="3">
        <v>0</v>
      </c>
      <c r="BR443" s="3">
        <v>0</v>
      </c>
      <c r="BS443" s="3">
        <v>0</v>
      </c>
      <c r="BT443" s="3">
        <v>0</v>
      </c>
      <c r="BU443" s="3">
        <v>0</v>
      </c>
      <c r="BV443" s="3">
        <v>0</v>
      </c>
      <c r="BW443" s="10">
        <v>0</v>
      </c>
    </row>
    <row r="444" spans="6:75" x14ac:dyDescent="0.25">
      <c r="F444" s="52">
        <f t="shared" si="28"/>
        <v>15300</v>
      </c>
      <c r="G444" s="12">
        <f t="shared" si="29"/>
        <v>0.82558139534883723</v>
      </c>
      <c r="J444" s="3">
        <f t="shared" si="30"/>
        <v>0.86819652839070327</v>
      </c>
      <c r="K444" s="81"/>
      <c r="L444" s="12">
        <v>1</v>
      </c>
      <c r="M444" s="3">
        <v>0.82558139534883723</v>
      </c>
      <c r="N444" s="3">
        <v>0.82558139534883723</v>
      </c>
      <c r="O444" s="3">
        <v>0.86717602115780201</v>
      </c>
      <c r="P444" s="3">
        <v>0.86717602115780201</v>
      </c>
      <c r="Q444" s="3">
        <v>0</v>
      </c>
      <c r="R444" s="3">
        <v>0</v>
      </c>
      <c r="S444" s="3">
        <v>0</v>
      </c>
      <c r="T444" s="3">
        <v>0</v>
      </c>
      <c r="U444" s="3">
        <v>0</v>
      </c>
      <c r="V444" s="3">
        <v>0</v>
      </c>
      <c r="W444" s="3">
        <v>0</v>
      </c>
      <c r="X444" s="3">
        <v>0</v>
      </c>
      <c r="Y444" s="3">
        <v>0</v>
      </c>
      <c r="Z444" s="3">
        <v>0</v>
      </c>
      <c r="AA444" s="3">
        <v>0</v>
      </c>
      <c r="AB444" s="3">
        <v>0</v>
      </c>
      <c r="AC444" s="3">
        <v>0</v>
      </c>
      <c r="AD444" s="3">
        <v>0</v>
      </c>
      <c r="AE444" s="3">
        <v>0</v>
      </c>
      <c r="AF444" s="3">
        <v>0</v>
      </c>
      <c r="AG444" s="3">
        <v>0</v>
      </c>
      <c r="AH444" s="3">
        <v>0</v>
      </c>
      <c r="AI444" s="3">
        <v>0</v>
      </c>
      <c r="AJ444" s="3">
        <v>0</v>
      </c>
      <c r="AK444" s="3">
        <v>0</v>
      </c>
      <c r="AL444" s="48">
        <v>0</v>
      </c>
      <c r="AM444" s="3">
        <v>0</v>
      </c>
      <c r="AN444" s="3">
        <v>0</v>
      </c>
      <c r="AO444" s="3">
        <v>0</v>
      </c>
      <c r="AP444" s="3">
        <v>0</v>
      </c>
      <c r="AQ444" s="3">
        <v>0</v>
      </c>
      <c r="AR444" s="3">
        <v>0</v>
      </c>
      <c r="AS444" s="3">
        <v>0</v>
      </c>
      <c r="AT444" s="3">
        <v>0</v>
      </c>
      <c r="AU444" s="3">
        <v>0</v>
      </c>
      <c r="AV444" s="3">
        <v>0</v>
      </c>
      <c r="AW444" s="3">
        <v>0</v>
      </c>
      <c r="AX444" s="3">
        <v>0</v>
      </c>
      <c r="AY444" s="3">
        <v>0</v>
      </c>
      <c r="AZ444" s="3">
        <v>0</v>
      </c>
      <c r="BA444" s="3">
        <v>0</v>
      </c>
      <c r="BB444" s="3">
        <v>0</v>
      </c>
      <c r="BC444" s="3">
        <v>0</v>
      </c>
      <c r="BD444" s="3">
        <v>0</v>
      </c>
      <c r="BE444" s="3">
        <v>0</v>
      </c>
      <c r="BF444" s="3">
        <v>0</v>
      </c>
      <c r="BG444" s="3">
        <v>0</v>
      </c>
      <c r="BH444" s="3">
        <v>0</v>
      </c>
      <c r="BI444" s="3">
        <v>0</v>
      </c>
      <c r="BJ444" s="3">
        <v>0</v>
      </c>
      <c r="BK444" s="3">
        <v>0</v>
      </c>
      <c r="BL444" s="3">
        <v>0</v>
      </c>
      <c r="BM444" s="3">
        <v>0</v>
      </c>
      <c r="BN444" s="3">
        <v>0</v>
      </c>
      <c r="BO444" s="3">
        <v>0</v>
      </c>
      <c r="BP444" s="3">
        <v>0</v>
      </c>
      <c r="BQ444" s="3">
        <v>0</v>
      </c>
      <c r="BR444" s="3">
        <v>0</v>
      </c>
      <c r="BS444" s="3">
        <v>0</v>
      </c>
      <c r="BT444" s="3">
        <v>0</v>
      </c>
      <c r="BU444" s="3">
        <v>0</v>
      </c>
      <c r="BV444" s="3">
        <v>0</v>
      </c>
      <c r="BW444" s="10">
        <v>0</v>
      </c>
    </row>
    <row r="445" spans="6:75" x14ac:dyDescent="0.25">
      <c r="F445" s="52">
        <f t="shared" si="28"/>
        <v>15400</v>
      </c>
      <c r="G445" s="12">
        <f t="shared" si="29"/>
        <v>0.82558139534883723</v>
      </c>
      <c r="J445" s="3">
        <f t="shared" si="30"/>
        <v>0.86819652839070327</v>
      </c>
      <c r="K445" s="81"/>
      <c r="L445" s="12">
        <v>1</v>
      </c>
      <c r="M445" s="3">
        <v>0.82558139534883723</v>
      </c>
      <c r="N445" s="3">
        <v>0.82558139534883723</v>
      </c>
      <c r="O445" s="3">
        <v>0.86717602115780201</v>
      </c>
      <c r="P445" s="3">
        <v>0.86717602115780201</v>
      </c>
      <c r="Q445" s="3">
        <v>0</v>
      </c>
      <c r="R445" s="3">
        <v>0</v>
      </c>
      <c r="S445" s="3">
        <v>0</v>
      </c>
      <c r="T445" s="3">
        <v>0</v>
      </c>
      <c r="U445" s="3">
        <v>0</v>
      </c>
      <c r="V445" s="3">
        <v>0</v>
      </c>
      <c r="W445" s="3">
        <v>0</v>
      </c>
      <c r="X445" s="3">
        <v>0</v>
      </c>
      <c r="Y445" s="3">
        <v>0</v>
      </c>
      <c r="Z445" s="3">
        <v>0</v>
      </c>
      <c r="AA445" s="3">
        <v>0</v>
      </c>
      <c r="AB445" s="3">
        <v>0</v>
      </c>
      <c r="AC445" s="3">
        <v>0</v>
      </c>
      <c r="AD445" s="3">
        <v>0</v>
      </c>
      <c r="AE445" s="3">
        <v>0</v>
      </c>
      <c r="AF445" s="3">
        <v>0</v>
      </c>
      <c r="AG445" s="3">
        <v>0</v>
      </c>
      <c r="AH445" s="3">
        <v>0</v>
      </c>
      <c r="AI445" s="3">
        <v>0</v>
      </c>
      <c r="AJ445" s="3">
        <v>0</v>
      </c>
      <c r="AK445" s="3">
        <v>0</v>
      </c>
      <c r="AL445" s="48">
        <v>0</v>
      </c>
      <c r="AM445" s="3">
        <v>0</v>
      </c>
      <c r="AN445" s="3">
        <v>0</v>
      </c>
      <c r="AO445" s="3">
        <v>0</v>
      </c>
      <c r="AP445" s="3">
        <v>0</v>
      </c>
      <c r="AQ445" s="3">
        <v>0</v>
      </c>
      <c r="AR445" s="3">
        <v>0</v>
      </c>
      <c r="AS445" s="3">
        <v>0</v>
      </c>
      <c r="AT445" s="3">
        <v>0</v>
      </c>
      <c r="AU445" s="3">
        <v>0</v>
      </c>
      <c r="AV445" s="3">
        <v>0</v>
      </c>
      <c r="AW445" s="3">
        <v>0</v>
      </c>
      <c r="AX445" s="3">
        <v>0</v>
      </c>
      <c r="AY445" s="3">
        <v>0</v>
      </c>
      <c r="AZ445" s="3">
        <v>0</v>
      </c>
      <c r="BA445" s="3">
        <v>0</v>
      </c>
      <c r="BB445" s="3">
        <v>0</v>
      </c>
      <c r="BC445" s="3">
        <v>0</v>
      </c>
      <c r="BD445" s="3">
        <v>0</v>
      </c>
      <c r="BE445" s="3">
        <v>0</v>
      </c>
      <c r="BF445" s="3">
        <v>0</v>
      </c>
      <c r="BG445" s="3">
        <v>0</v>
      </c>
      <c r="BH445" s="3">
        <v>0</v>
      </c>
      <c r="BI445" s="3">
        <v>0</v>
      </c>
      <c r="BJ445" s="3">
        <v>0</v>
      </c>
      <c r="BK445" s="3">
        <v>0</v>
      </c>
      <c r="BL445" s="3">
        <v>0</v>
      </c>
      <c r="BM445" s="3">
        <v>0</v>
      </c>
      <c r="BN445" s="3">
        <v>0</v>
      </c>
      <c r="BO445" s="3">
        <v>0</v>
      </c>
      <c r="BP445" s="3">
        <v>0</v>
      </c>
      <c r="BQ445" s="3">
        <v>0</v>
      </c>
      <c r="BR445" s="3">
        <v>0</v>
      </c>
      <c r="BS445" s="3">
        <v>0</v>
      </c>
      <c r="BT445" s="3">
        <v>0</v>
      </c>
      <c r="BU445" s="3">
        <v>0</v>
      </c>
      <c r="BV445" s="3">
        <v>0</v>
      </c>
      <c r="BW445" s="10">
        <v>0</v>
      </c>
    </row>
    <row r="446" spans="6:75" x14ac:dyDescent="0.25">
      <c r="F446" s="52">
        <f t="shared" si="28"/>
        <v>15500</v>
      </c>
      <c r="G446" s="12">
        <f t="shared" si="29"/>
        <v>0.82558139534883723</v>
      </c>
      <c r="J446" s="3">
        <f t="shared" si="30"/>
        <v>0.86819652839070327</v>
      </c>
      <c r="K446" s="81"/>
      <c r="L446" s="12">
        <v>1</v>
      </c>
      <c r="M446" s="3">
        <v>0.82558139534883723</v>
      </c>
      <c r="N446" s="3">
        <v>0.82558139534883723</v>
      </c>
      <c r="O446" s="3">
        <v>0.86717602115780201</v>
      </c>
      <c r="P446" s="3">
        <v>0.86717602115780201</v>
      </c>
      <c r="Q446" s="3">
        <v>0</v>
      </c>
      <c r="R446" s="3">
        <v>0</v>
      </c>
      <c r="S446" s="3">
        <v>0</v>
      </c>
      <c r="T446" s="3">
        <v>0</v>
      </c>
      <c r="U446" s="3">
        <v>0</v>
      </c>
      <c r="V446" s="3">
        <v>0</v>
      </c>
      <c r="W446" s="3">
        <v>0</v>
      </c>
      <c r="X446" s="3">
        <v>0</v>
      </c>
      <c r="Y446" s="3">
        <v>0</v>
      </c>
      <c r="Z446" s="3">
        <v>0</v>
      </c>
      <c r="AA446" s="3">
        <v>0</v>
      </c>
      <c r="AB446" s="3">
        <v>0</v>
      </c>
      <c r="AC446" s="3">
        <v>0</v>
      </c>
      <c r="AD446" s="3">
        <v>0</v>
      </c>
      <c r="AE446" s="3">
        <v>0</v>
      </c>
      <c r="AF446" s="3">
        <v>0</v>
      </c>
      <c r="AG446" s="3">
        <v>0</v>
      </c>
      <c r="AH446" s="3">
        <v>0</v>
      </c>
      <c r="AI446" s="3">
        <v>0</v>
      </c>
      <c r="AJ446" s="3">
        <v>0</v>
      </c>
      <c r="AK446" s="3">
        <v>0</v>
      </c>
      <c r="AL446" s="48">
        <v>0</v>
      </c>
      <c r="AM446" s="3">
        <v>0</v>
      </c>
      <c r="AN446" s="3">
        <v>0</v>
      </c>
      <c r="AO446" s="3">
        <v>0</v>
      </c>
      <c r="AP446" s="3">
        <v>0</v>
      </c>
      <c r="AQ446" s="3">
        <v>0</v>
      </c>
      <c r="AR446" s="3">
        <v>0</v>
      </c>
      <c r="AS446" s="3">
        <v>0</v>
      </c>
      <c r="AT446" s="3">
        <v>0</v>
      </c>
      <c r="AU446" s="3">
        <v>0</v>
      </c>
      <c r="AV446" s="3">
        <v>0</v>
      </c>
      <c r="AW446" s="3">
        <v>0</v>
      </c>
      <c r="AX446" s="3">
        <v>0</v>
      </c>
      <c r="AY446" s="3">
        <v>0</v>
      </c>
      <c r="AZ446" s="3">
        <v>0</v>
      </c>
      <c r="BA446" s="3">
        <v>0</v>
      </c>
      <c r="BB446" s="3">
        <v>0</v>
      </c>
      <c r="BC446" s="3">
        <v>0</v>
      </c>
      <c r="BD446" s="3">
        <v>0</v>
      </c>
      <c r="BE446" s="3">
        <v>0</v>
      </c>
      <c r="BF446" s="3">
        <v>0</v>
      </c>
      <c r="BG446" s="3">
        <v>0</v>
      </c>
      <c r="BH446" s="3">
        <v>0</v>
      </c>
      <c r="BI446" s="3">
        <v>0</v>
      </c>
      <c r="BJ446" s="3">
        <v>0</v>
      </c>
      <c r="BK446" s="3">
        <v>0</v>
      </c>
      <c r="BL446" s="3">
        <v>0</v>
      </c>
      <c r="BM446" s="3">
        <v>0</v>
      </c>
      <c r="BN446" s="3">
        <v>0</v>
      </c>
      <c r="BO446" s="3">
        <v>0</v>
      </c>
      <c r="BP446" s="3">
        <v>0</v>
      </c>
      <c r="BQ446" s="3">
        <v>0</v>
      </c>
      <c r="BR446" s="3">
        <v>0</v>
      </c>
      <c r="BS446" s="3">
        <v>0</v>
      </c>
      <c r="BT446" s="3">
        <v>0</v>
      </c>
      <c r="BU446" s="3">
        <v>0</v>
      </c>
      <c r="BV446" s="3">
        <v>0</v>
      </c>
      <c r="BW446" s="10">
        <v>0</v>
      </c>
    </row>
    <row r="447" spans="6:75" x14ac:dyDescent="0.25">
      <c r="F447" s="52">
        <f t="shared" si="28"/>
        <v>15600</v>
      </c>
      <c r="G447" s="12">
        <f t="shared" si="29"/>
        <v>0.82558139534883723</v>
      </c>
      <c r="J447" s="3">
        <f t="shared" si="30"/>
        <v>0.86819652839070327</v>
      </c>
      <c r="K447" s="81"/>
      <c r="L447" s="12">
        <v>1</v>
      </c>
      <c r="M447" s="3">
        <v>0.82558139534883723</v>
      </c>
      <c r="N447" s="3">
        <v>0.82558139534883723</v>
      </c>
      <c r="O447" s="3">
        <v>0.86717602115780201</v>
      </c>
      <c r="P447" s="3">
        <v>0.86717602115780201</v>
      </c>
      <c r="Q447" s="3">
        <v>0</v>
      </c>
      <c r="R447" s="3">
        <v>0</v>
      </c>
      <c r="S447" s="3">
        <v>0</v>
      </c>
      <c r="T447" s="3">
        <v>0</v>
      </c>
      <c r="U447" s="3">
        <v>0</v>
      </c>
      <c r="V447" s="3">
        <v>0</v>
      </c>
      <c r="W447" s="3">
        <v>0</v>
      </c>
      <c r="X447" s="3">
        <v>0</v>
      </c>
      <c r="Y447" s="3">
        <v>0</v>
      </c>
      <c r="Z447" s="3">
        <v>0</v>
      </c>
      <c r="AA447" s="3">
        <v>0</v>
      </c>
      <c r="AB447" s="3">
        <v>0</v>
      </c>
      <c r="AC447" s="3">
        <v>0</v>
      </c>
      <c r="AD447" s="3">
        <v>0</v>
      </c>
      <c r="AE447" s="3">
        <v>0</v>
      </c>
      <c r="AF447" s="3">
        <v>0</v>
      </c>
      <c r="AG447" s="3">
        <v>0</v>
      </c>
      <c r="AH447" s="3">
        <v>0</v>
      </c>
      <c r="AI447" s="3">
        <v>0</v>
      </c>
      <c r="AJ447" s="3">
        <v>0</v>
      </c>
      <c r="AK447" s="3">
        <v>0</v>
      </c>
      <c r="AL447" s="48">
        <v>0</v>
      </c>
      <c r="AM447" s="3">
        <v>0</v>
      </c>
      <c r="AN447" s="3">
        <v>0</v>
      </c>
      <c r="AO447" s="3">
        <v>0</v>
      </c>
      <c r="AP447" s="3">
        <v>0</v>
      </c>
      <c r="AQ447" s="3">
        <v>0</v>
      </c>
      <c r="AR447" s="3">
        <v>0</v>
      </c>
      <c r="AS447" s="3">
        <v>0</v>
      </c>
      <c r="AT447" s="3">
        <v>0</v>
      </c>
      <c r="AU447" s="3">
        <v>0</v>
      </c>
      <c r="AV447" s="3">
        <v>0</v>
      </c>
      <c r="AW447" s="3">
        <v>0</v>
      </c>
      <c r="AX447" s="3">
        <v>0</v>
      </c>
      <c r="AY447" s="3">
        <v>0</v>
      </c>
      <c r="AZ447" s="3">
        <v>0</v>
      </c>
      <c r="BA447" s="3">
        <v>0</v>
      </c>
      <c r="BB447" s="3">
        <v>0</v>
      </c>
      <c r="BC447" s="3">
        <v>0</v>
      </c>
      <c r="BD447" s="3">
        <v>0</v>
      </c>
      <c r="BE447" s="3">
        <v>0</v>
      </c>
      <c r="BF447" s="3">
        <v>0</v>
      </c>
      <c r="BG447" s="3">
        <v>0</v>
      </c>
      <c r="BH447" s="3">
        <v>0</v>
      </c>
      <c r="BI447" s="3">
        <v>0</v>
      </c>
      <c r="BJ447" s="3">
        <v>0</v>
      </c>
      <c r="BK447" s="3">
        <v>0</v>
      </c>
      <c r="BL447" s="3">
        <v>0</v>
      </c>
      <c r="BM447" s="3">
        <v>0</v>
      </c>
      <c r="BN447" s="3">
        <v>0</v>
      </c>
      <c r="BO447" s="3">
        <v>0</v>
      </c>
      <c r="BP447" s="3">
        <v>0</v>
      </c>
      <c r="BQ447" s="3">
        <v>0</v>
      </c>
      <c r="BR447" s="3">
        <v>0</v>
      </c>
      <c r="BS447" s="3">
        <v>0</v>
      </c>
      <c r="BT447" s="3">
        <v>0</v>
      </c>
      <c r="BU447" s="3">
        <v>0</v>
      </c>
      <c r="BV447" s="3">
        <v>0</v>
      </c>
      <c r="BW447" s="10">
        <v>0</v>
      </c>
    </row>
    <row r="448" spans="6:75" x14ac:dyDescent="0.25">
      <c r="F448" s="52">
        <f t="shared" si="28"/>
        <v>15700</v>
      </c>
      <c r="G448" s="12">
        <f t="shared" si="29"/>
        <v>0.82558139534883723</v>
      </c>
      <c r="J448" s="3">
        <f t="shared" si="30"/>
        <v>0.86819652839070327</v>
      </c>
      <c r="K448" s="81"/>
      <c r="L448" s="12">
        <v>1</v>
      </c>
      <c r="M448" s="3">
        <v>0.82558139534883723</v>
      </c>
      <c r="N448" s="3">
        <v>0.82558139534883723</v>
      </c>
      <c r="O448" s="3">
        <v>0.86717602115780201</v>
      </c>
      <c r="P448" s="3">
        <v>0.86717602115780201</v>
      </c>
      <c r="Q448" s="3">
        <v>0</v>
      </c>
      <c r="R448" s="3">
        <v>0</v>
      </c>
      <c r="S448" s="3">
        <v>0</v>
      </c>
      <c r="T448" s="3">
        <v>0</v>
      </c>
      <c r="U448" s="3">
        <v>0</v>
      </c>
      <c r="V448" s="3">
        <v>0</v>
      </c>
      <c r="W448" s="3">
        <v>0</v>
      </c>
      <c r="X448" s="3">
        <v>0</v>
      </c>
      <c r="Y448" s="3">
        <v>0</v>
      </c>
      <c r="Z448" s="3">
        <v>0</v>
      </c>
      <c r="AA448" s="3">
        <v>0</v>
      </c>
      <c r="AB448" s="3">
        <v>0</v>
      </c>
      <c r="AC448" s="3">
        <v>0</v>
      </c>
      <c r="AD448" s="3">
        <v>0</v>
      </c>
      <c r="AE448" s="3">
        <v>0</v>
      </c>
      <c r="AF448" s="3">
        <v>0</v>
      </c>
      <c r="AG448" s="3">
        <v>0</v>
      </c>
      <c r="AH448" s="3">
        <v>0</v>
      </c>
      <c r="AI448" s="3">
        <v>0</v>
      </c>
      <c r="AJ448" s="3">
        <v>0</v>
      </c>
      <c r="AK448" s="3">
        <v>0</v>
      </c>
      <c r="AL448" s="48">
        <v>0</v>
      </c>
      <c r="AM448" s="3">
        <v>0</v>
      </c>
      <c r="AN448" s="3">
        <v>0</v>
      </c>
      <c r="AO448" s="3">
        <v>0</v>
      </c>
      <c r="AP448" s="3">
        <v>0</v>
      </c>
      <c r="AQ448" s="3">
        <v>0</v>
      </c>
      <c r="AR448" s="3">
        <v>0</v>
      </c>
      <c r="AS448" s="3">
        <v>0</v>
      </c>
      <c r="AT448" s="3">
        <v>0</v>
      </c>
      <c r="AU448" s="3">
        <v>0</v>
      </c>
      <c r="AV448" s="3">
        <v>0</v>
      </c>
      <c r="AW448" s="3">
        <v>0</v>
      </c>
      <c r="AX448" s="3">
        <v>0</v>
      </c>
      <c r="AY448" s="3">
        <v>0</v>
      </c>
      <c r="AZ448" s="3">
        <v>0</v>
      </c>
      <c r="BA448" s="3">
        <v>0</v>
      </c>
      <c r="BB448" s="3">
        <v>0</v>
      </c>
      <c r="BC448" s="3">
        <v>0</v>
      </c>
      <c r="BD448" s="3">
        <v>0</v>
      </c>
      <c r="BE448" s="3">
        <v>0</v>
      </c>
      <c r="BF448" s="3">
        <v>0</v>
      </c>
      <c r="BG448" s="3">
        <v>0</v>
      </c>
      <c r="BH448" s="3">
        <v>0</v>
      </c>
      <c r="BI448" s="3">
        <v>0</v>
      </c>
      <c r="BJ448" s="3">
        <v>0</v>
      </c>
      <c r="BK448" s="3">
        <v>0</v>
      </c>
      <c r="BL448" s="3">
        <v>0</v>
      </c>
      <c r="BM448" s="3">
        <v>0</v>
      </c>
      <c r="BN448" s="3">
        <v>0</v>
      </c>
      <c r="BO448" s="3">
        <v>0</v>
      </c>
      <c r="BP448" s="3">
        <v>0</v>
      </c>
      <c r="BQ448" s="3">
        <v>0</v>
      </c>
      <c r="BR448" s="3">
        <v>0</v>
      </c>
      <c r="BS448" s="3">
        <v>0</v>
      </c>
      <c r="BT448" s="3">
        <v>0</v>
      </c>
      <c r="BU448" s="3">
        <v>0</v>
      </c>
      <c r="BV448" s="3">
        <v>0</v>
      </c>
      <c r="BW448" s="10">
        <v>0</v>
      </c>
    </row>
    <row r="449" spans="6:75" x14ac:dyDescent="0.25">
      <c r="F449" s="52">
        <f t="shared" si="28"/>
        <v>15800</v>
      </c>
      <c r="G449" s="12">
        <f t="shared" si="29"/>
        <v>0.82558139534883723</v>
      </c>
      <c r="J449" s="3">
        <f t="shared" si="30"/>
        <v>0.86819652839070327</v>
      </c>
      <c r="K449" s="81"/>
      <c r="L449" s="12">
        <v>1</v>
      </c>
      <c r="M449" s="3">
        <v>0.82558139534883723</v>
      </c>
      <c r="N449" s="3">
        <v>0.82558139534883723</v>
      </c>
      <c r="O449" s="3">
        <v>0.86717602115780201</v>
      </c>
      <c r="P449" s="3">
        <v>0.86717602115780201</v>
      </c>
      <c r="Q449" s="3">
        <v>0</v>
      </c>
      <c r="R449" s="3">
        <v>0</v>
      </c>
      <c r="S449" s="3">
        <v>0</v>
      </c>
      <c r="T449" s="3">
        <v>0</v>
      </c>
      <c r="U449" s="3">
        <v>0</v>
      </c>
      <c r="V449" s="3">
        <v>0</v>
      </c>
      <c r="W449" s="3">
        <v>0</v>
      </c>
      <c r="X449" s="3">
        <v>0</v>
      </c>
      <c r="Y449" s="3">
        <v>0</v>
      </c>
      <c r="Z449" s="3">
        <v>0</v>
      </c>
      <c r="AA449" s="3">
        <v>0</v>
      </c>
      <c r="AB449" s="3">
        <v>0</v>
      </c>
      <c r="AC449" s="3">
        <v>0</v>
      </c>
      <c r="AD449" s="3">
        <v>0</v>
      </c>
      <c r="AE449" s="3">
        <v>0</v>
      </c>
      <c r="AF449" s="3">
        <v>0</v>
      </c>
      <c r="AG449" s="3">
        <v>0</v>
      </c>
      <c r="AH449" s="3">
        <v>0</v>
      </c>
      <c r="AI449" s="3">
        <v>0</v>
      </c>
      <c r="AJ449" s="3">
        <v>0</v>
      </c>
      <c r="AK449" s="3">
        <v>0</v>
      </c>
      <c r="AL449" s="48">
        <v>0</v>
      </c>
      <c r="AM449" s="3">
        <v>0</v>
      </c>
      <c r="AN449" s="3">
        <v>0</v>
      </c>
      <c r="AO449" s="3">
        <v>0</v>
      </c>
      <c r="AP449" s="3">
        <v>0</v>
      </c>
      <c r="AQ449" s="3">
        <v>0</v>
      </c>
      <c r="AR449" s="3">
        <v>0</v>
      </c>
      <c r="AS449" s="3">
        <v>0</v>
      </c>
      <c r="AT449" s="3">
        <v>0</v>
      </c>
      <c r="AU449" s="3">
        <v>0</v>
      </c>
      <c r="AV449" s="3">
        <v>0</v>
      </c>
      <c r="AW449" s="3">
        <v>0</v>
      </c>
      <c r="AX449" s="3">
        <v>0</v>
      </c>
      <c r="AY449" s="3">
        <v>0</v>
      </c>
      <c r="AZ449" s="3">
        <v>0</v>
      </c>
      <c r="BA449" s="3">
        <v>0</v>
      </c>
      <c r="BB449" s="3">
        <v>0</v>
      </c>
      <c r="BC449" s="3">
        <v>0</v>
      </c>
      <c r="BD449" s="3">
        <v>0</v>
      </c>
      <c r="BE449" s="3">
        <v>0</v>
      </c>
      <c r="BF449" s="3">
        <v>0</v>
      </c>
      <c r="BG449" s="3">
        <v>0</v>
      </c>
      <c r="BH449" s="3">
        <v>0</v>
      </c>
      <c r="BI449" s="3">
        <v>0</v>
      </c>
      <c r="BJ449" s="3">
        <v>0</v>
      </c>
      <c r="BK449" s="3">
        <v>0</v>
      </c>
      <c r="BL449" s="3">
        <v>0</v>
      </c>
      <c r="BM449" s="3">
        <v>0</v>
      </c>
      <c r="BN449" s="3">
        <v>0</v>
      </c>
      <c r="BO449" s="3">
        <v>0</v>
      </c>
      <c r="BP449" s="3">
        <v>0</v>
      </c>
      <c r="BQ449" s="3">
        <v>0</v>
      </c>
      <c r="BR449" s="3">
        <v>0</v>
      </c>
      <c r="BS449" s="3">
        <v>0</v>
      </c>
      <c r="BT449" s="3">
        <v>0</v>
      </c>
      <c r="BU449" s="3">
        <v>0</v>
      </c>
      <c r="BV449" s="3">
        <v>0</v>
      </c>
      <c r="BW449" s="10">
        <v>0</v>
      </c>
    </row>
    <row r="450" spans="6:75" x14ac:dyDescent="0.25">
      <c r="F450" s="52">
        <f t="shared" si="28"/>
        <v>15900</v>
      </c>
      <c r="G450" s="12">
        <f t="shared" si="29"/>
        <v>0.82558139534883723</v>
      </c>
      <c r="J450" s="3">
        <f t="shared" si="30"/>
        <v>0.86819652839070327</v>
      </c>
      <c r="K450" s="81"/>
      <c r="L450" s="12">
        <v>1</v>
      </c>
      <c r="M450" s="3">
        <v>0.82558139534883723</v>
      </c>
      <c r="N450" s="3">
        <v>0.82558139534883723</v>
      </c>
      <c r="O450" s="3">
        <v>0.86717602115780201</v>
      </c>
      <c r="P450" s="3">
        <v>0.86717602115780201</v>
      </c>
      <c r="Q450" s="3">
        <v>0</v>
      </c>
      <c r="R450" s="3">
        <v>0</v>
      </c>
      <c r="S450" s="3">
        <v>0</v>
      </c>
      <c r="T450" s="3">
        <v>0</v>
      </c>
      <c r="U450" s="3">
        <v>0</v>
      </c>
      <c r="V450" s="3">
        <v>0</v>
      </c>
      <c r="W450" s="3">
        <v>0</v>
      </c>
      <c r="X450" s="3">
        <v>0</v>
      </c>
      <c r="Y450" s="3">
        <v>0</v>
      </c>
      <c r="Z450" s="3">
        <v>0</v>
      </c>
      <c r="AA450" s="3">
        <v>0</v>
      </c>
      <c r="AB450" s="3">
        <v>0</v>
      </c>
      <c r="AC450" s="3">
        <v>0</v>
      </c>
      <c r="AD450" s="3">
        <v>0</v>
      </c>
      <c r="AE450" s="3">
        <v>0</v>
      </c>
      <c r="AF450" s="3">
        <v>0</v>
      </c>
      <c r="AG450" s="3">
        <v>0</v>
      </c>
      <c r="AH450" s="3">
        <v>0</v>
      </c>
      <c r="AI450" s="3">
        <v>0</v>
      </c>
      <c r="AJ450" s="3">
        <v>0</v>
      </c>
      <c r="AK450" s="3">
        <v>0</v>
      </c>
      <c r="AL450" s="48">
        <v>0</v>
      </c>
      <c r="AM450" s="3">
        <v>0</v>
      </c>
      <c r="AN450" s="3">
        <v>0</v>
      </c>
      <c r="AO450" s="3">
        <v>0</v>
      </c>
      <c r="AP450" s="3">
        <v>0</v>
      </c>
      <c r="AQ450" s="3">
        <v>0</v>
      </c>
      <c r="AR450" s="3">
        <v>0</v>
      </c>
      <c r="AS450" s="3">
        <v>0</v>
      </c>
      <c r="AT450" s="3">
        <v>0</v>
      </c>
      <c r="AU450" s="3">
        <v>0</v>
      </c>
      <c r="AV450" s="3">
        <v>0</v>
      </c>
      <c r="AW450" s="3">
        <v>0</v>
      </c>
      <c r="AX450" s="3">
        <v>0</v>
      </c>
      <c r="AY450" s="3">
        <v>0</v>
      </c>
      <c r="AZ450" s="3">
        <v>0</v>
      </c>
      <c r="BA450" s="3">
        <v>0</v>
      </c>
      <c r="BB450" s="3">
        <v>0</v>
      </c>
      <c r="BC450" s="3">
        <v>0</v>
      </c>
      <c r="BD450" s="3">
        <v>0</v>
      </c>
      <c r="BE450" s="3">
        <v>0</v>
      </c>
      <c r="BF450" s="3">
        <v>0</v>
      </c>
      <c r="BG450" s="3">
        <v>0</v>
      </c>
      <c r="BH450" s="3">
        <v>0</v>
      </c>
      <c r="BI450" s="3">
        <v>0</v>
      </c>
      <c r="BJ450" s="3">
        <v>0</v>
      </c>
      <c r="BK450" s="3">
        <v>0</v>
      </c>
      <c r="BL450" s="3">
        <v>0</v>
      </c>
      <c r="BM450" s="3">
        <v>0</v>
      </c>
      <c r="BN450" s="3">
        <v>0</v>
      </c>
      <c r="BO450" s="3">
        <v>0</v>
      </c>
      <c r="BP450" s="3">
        <v>0</v>
      </c>
      <c r="BQ450" s="3">
        <v>0</v>
      </c>
      <c r="BR450" s="3">
        <v>0</v>
      </c>
      <c r="BS450" s="3">
        <v>0</v>
      </c>
      <c r="BT450" s="3">
        <v>0</v>
      </c>
      <c r="BU450" s="3">
        <v>0</v>
      </c>
      <c r="BV450" s="3">
        <v>0</v>
      </c>
      <c r="BW450" s="10">
        <v>0</v>
      </c>
    </row>
    <row r="451" spans="6:75" x14ac:dyDescent="0.25">
      <c r="F451" s="52">
        <f t="shared" si="28"/>
        <v>16000</v>
      </c>
      <c r="G451" s="12">
        <f t="shared" si="29"/>
        <v>0.82558139534883723</v>
      </c>
      <c r="J451" s="3">
        <f t="shared" si="30"/>
        <v>0.86819652839070327</v>
      </c>
      <c r="K451" s="81"/>
      <c r="L451" s="12">
        <v>1</v>
      </c>
      <c r="M451" s="3">
        <v>0.82558139534883723</v>
      </c>
      <c r="N451" s="3">
        <v>0.82558139534883723</v>
      </c>
      <c r="O451" s="3">
        <v>0.86717602115780201</v>
      </c>
      <c r="P451" s="3">
        <v>0.86717602115780201</v>
      </c>
      <c r="Q451" s="3">
        <v>0</v>
      </c>
      <c r="R451" s="3">
        <v>0</v>
      </c>
      <c r="S451" s="3">
        <v>0</v>
      </c>
      <c r="T451" s="3">
        <v>0</v>
      </c>
      <c r="U451" s="3">
        <v>0</v>
      </c>
      <c r="V451" s="3">
        <v>0</v>
      </c>
      <c r="W451" s="3">
        <v>0</v>
      </c>
      <c r="X451" s="3">
        <v>0</v>
      </c>
      <c r="Y451" s="3">
        <v>0</v>
      </c>
      <c r="Z451" s="3">
        <v>0</v>
      </c>
      <c r="AA451" s="3">
        <v>0</v>
      </c>
      <c r="AB451" s="3">
        <v>0</v>
      </c>
      <c r="AC451" s="3">
        <v>0</v>
      </c>
      <c r="AD451" s="3">
        <v>0</v>
      </c>
      <c r="AE451" s="3">
        <v>0</v>
      </c>
      <c r="AF451" s="3">
        <v>0</v>
      </c>
      <c r="AG451" s="3">
        <v>0</v>
      </c>
      <c r="AH451" s="3">
        <v>0</v>
      </c>
      <c r="AI451" s="3">
        <v>0</v>
      </c>
      <c r="AJ451" s="3">
        <v>0</v>
      </c>
      <c r="AK451" s="3">
        <v>0</v>
      </c>
      <c r="AL451" s="48">
        <v>0</v>
      </c>
      <c r="AM451" s="3">
        <v>0</v>
      </c>
      <c r="AN451" s="3">
        <v>0</v>
      </c>
      <c r="AO451" s="3">
        <v>0</v>
      </c>
      <c r="AP451" s="3">
        <v>0</v>
      </c>
      <c r="AQ451" s="3">
        <v>0</v>
      </c>
      <c r="AR451" s="3">
        <v>0</v>
      </c>
      <c r="AS451" s="3">
        <v>0</v>
      </c>
      <c r="AT451" s="3">
        <v>0</v>
      </c>
      <c r="AU451" s="3">
        <v>0</v>
      </c>
      <c r="AV451" s="3">
        <v>0</v>
      </c>
      <c r="AW451" s="3">
        <v>0</v>
      </c>
      <c r="AX451" s="3">
        <v>0</v>
      </c>
      <c r="AY451" s="3">
        <v>0</v>
      </c>
      <c r="AZ451" s="3">
        <v>0</v>
      </c>
      <c r="BA451" s="3">
        <v>0</v>
      </c>
      <c r="BB451" s="3">
        <v>0</v>
      </c>
      <c r="BC451" s="3">
        <v>0</v>
      </c>
      <c r="BD451" s="3">
        <v>0</v>
      </c>
      <c r="BE451" s="3">
        <v>0</v>
      </c>
      <c r="BF451" s="3">
        <v>0</v>
      </c>
      <c r="BG451" s="3">
        <v>0</v>
      </c>
      <c r="BH451" s="3">
        <v>0</v>
      </c>
      <c r="BI451" s="3">
        <v>0</v>
      </c>
      <c r="BJ451" s="3">
        <v>0</v>
      </c>
      <c r="BK451" s="3">
        <v>0</v>
      </c>
      <c r="BL451" s="3">
        <v>0</v>
      </c>
      <c r="BM451" s="3">
        <v>0</v>
      </c>
      <c r="BN451" s="3">
        <v>0</v>
      </c>
      <c r="BO451" s="3">
        <v>0</v>
      </c>
      <c r="BP451" s="3">
        <v>0</v>
      </c>
      <c r="BQ451" s="3">
        <v>0</v>
      </c>
      <c r="BR451" s="3">
        <v>0</v>
      </c>
      <c r="BS451" s="3">
        <v>0</v>
      </c>
      <c r="BT451" s="3">
        <v>0</v>
      </c>
      <c r="BU451" s="3">
        <v>0</v>
      </c>
      <c r="BV451" s="3">
        <v>0</v>
      </c>
      <c r="BW451" s="10">
        <v>0</v>
      </c>
    </row>
    <row r="452" spans="6:75" x14ac:dyDescent="0.25">
      <c r="F452" s="52">
        <f t="shared" si="28"/>
        <v>16100</v>
      </c>
      <c r="G452" s="12">
        <f t="shared" si="29"/>
        <v>0.82558139534883723</v>
      </c>
      <c r="J452" s="3">
        <f t="shared" si="30"/>
        <v>0.86819652839070327</v>
      </c>
      <c r="K452" s="81"/>
      <c r="L452" s="12">
        <v>1</v>
      </c>
      <c r="M452" s="3">
        <v>0.82558139534883723</v>
      </c>
      <c r="N452" s="3">
        <v>0.82558139534883723</v>
      </c>
      <c r="O452" s="3">
        <v>0.86717602115780201</v>
      </c>
      <c r="P452" s="3">
        <v>0.86717602115780201</v>
      </c>
      <c r="Q452" s="3">
        <v>0</v>
      </c>
      <c r="R452" s="3">
        <v>0</v>
      </c>
      <c r="S452" s="3">
        <v>0</v>
      </c>
      <c r="T452" s="3">
        <v>0</v>
      </c>
      <c r="U452" s="3">
        <v>0</v>
      </c>
      <c r="V452" s="3">
        <v>0</v>
      </c>
      <c r="W452" s="3">
        <v>0</v>
      </c>
      <c r="X452" s="3">
        <v>0</v>
      </c>
      <c r="Y452" s="3">
        <v>0</v>
      </c>
      <c r="Z452" s="3">
        <v>0</v>
      </c>
      <c r="AA452" s="3">
        <v>0</v>
      </c>
      <c r="AB452" s="3">
        <v>0</v>
      </c>
      <c r="AC452" s="3">
        <v>0</v>
      </c>
      <c r="AD452" s="3">
        <v>0</v>
      </c>
      <c r="AE452" s="3">
        <v>0</v>
      </c>
      <c r="AF452" s="3">
        <v>0</v>
      </c>
      <c r="AG452" s="3">
        <v>0</v>
      </c>
      <c r="AH452" s="3">
        <v>0</v>
      </c>
      <c r="AI452" s="3">
        <v>0</v>
      </c>
      <c r="AJ452" s="3">
        <v>0</v>
      </c>
      <c r="AK452" s="3">
        <v>0</v>
      </c>
      <c r="AL452" s="48">
        <v>0</v>
      </c>
      <c r="AM452" s="3">
        <v>0</v>
      </c>
      <c r="AN452" s="3">
        <v>0</v>
      </c>
      <c r="AO452" s="3">
        <v>0</v>
      </c>
      <c r="AP452" s="3">
        <v>0</v>
      </c>
      <c r="AQ452" s="3">
        <v>0</v>
      </c>
      <c r="AR452" s="3">
        <v>0</v>
      </c>
      <c r="AS452" s="3">
        <v>0</v>
      </c>
      <c r="AT452" s="3">
        <v>0</v>
      </c>
      <c r="AU452" s="3">
        <v>0</v>
      </c>
      <c r="AV452" s="3">
        <v>0</v>
      </c>
      <c r="AW452" s="3">
        <v>0</v>
      </c>
      <c r="AX452" s="3">
        <v>0</v>
      </c>
      <c r="AY452" s="3">
        <v>0</v>
      </c>
      <c r="AZ452" s="3">
        <v>0</v>
      </c>
      <c r="BA452" s="3">
        <v>0</v>
      </c>
      <c r="BB452" s="3">
        <v>0</v>
      </c>
      <c r="BC452" s="3">
        <v>0</v>
      </c>
      <c r="BD452" s="3">
        <v>0</v>
      </c>
      <c r="BE452" s="3">
        <v>0</v>
      </c>
      <c r="BF452" s="3">
        <v>0</v>
      </c>
      <c r="BG452" s="3">
        <v>0</v>
      </c>
      <c r="BH452" s="3">
        <v>0</v>
      </c>
      <c r="BI452" s="3">
        <v>0</v>
      </c>
      <c r="BJ452" s="3">
        <v>0</v>
      </c>
      <c r="BK452" s="3">
        <v>0</v>
      </c>
      <c r="BL452" s="3">
        <v>0</v>
      </c>
      <c r="BM452" s="3">
        <v>0</v>
      </c>
      <c r="BN452" s="3">
        <v>0</v>
      </c>
      <c r="BO452" s="3">
        <v>0</v>
      </c>
      <c r="BP452" s="3">
        <v>0</v>
      </c>
      <c r="BQ452" s="3">
        <v>0</v>
      </c>
      <c r="BR452" s="3">
        <v>0</v>
      </c>
      <c r="BS452" s="3">
        <v>0</v>
      </c>
      <c r="BT452" s="3">
        <v>0</v>
      </c>
      <c r="BU452" s="3">
        <v>0</v>
      </c>
      <c r="BV452" s="3">
        <v>0</v>
      </c>
      <c r="BW452" s="10">
        <v>0</v>
      </c>
    </row>
    <row r="453" spans="6:75" x14ac:dyDescent="0.25">
      <c r="F453" s="52">
        <f t="shared" si="28"/>
        <v>16200</v>
      </c>
      <c r="G453" s="12">
        <f t="shared" si="29"/>
        <v>0.82558139534883723</v>
      </c>
      <c r="J453" s="3">
        <f t="shared" si="30"/>
        <v>0.86819652839070327</v>
      </c>
      <c r="K453" s="81"/>
      <c r="L453" s="12">
        <v>1</v>
      </c>
      <c r="M453" s="3">
        <v>0.82558139534883723</v>
      </c>
      <c r="N453" s="3">
        <v>0.82558139534883723</v>
      </c>
      <c r="O453" s="3">
        <v>0.86717602115780201</v>
      </c>
      <c r="P453" s="3">
        <v>0.86717602115780201</v>
      </c>
      <c r="Q453" s="3">
        <v>0</v>
      </c>
      <c r="R453" s="3">
        <v>0</v>
      </c>
      <c r="S453" s="3">
        <v>0</v>
      </c>
      <c r="T453" s="3">
        <v>0</v>
      </c>
      <c r="U453" s="3">
        <v>0</v>
      </c>
      <c r="V453" s="3">
        <v>0</v>
      </c>
      <c r="W453" s="3">
        <v>0</v>
      </c>
      <c r="X453" s="3">
        <v>0</v>
      </c>
      <c r="Y453" s="3">
        <v>0</v>
      </c>
      <c r="Z453" s="3">
        <v>0</v>
      </c>
      <c r="AA453" s="3">
        <v>0</v>
      </c>
      <c r="AB453" s="3">
        <v>0</v>
      </c>
      <c r="AC453" s="3">
        <v>0</v>
      </c>
      <c r="AD453" s="3">
        <v>0</v>
      </c>
      <c r="AE453" s="3">
        <v>0</v>
      </c>
      <c r="AF453" s="3">
        <v>0</v>
      </c>
      <c r="AG453" s="3">
        <v>0</v>
      </c>
      <c r="AH453" s="3">
        <v>0</v>
      </c>
      <c r="AI453" s="3">
        <v>0</v>
      </c>
      <c r="AJ453" s="3">
        <v>0</v>
      </c>
      <c r="AK453" s="3">
        <v>0</v>
      </c>
      <c r="AL453" s="48">
        <v>0</v>
      </c>
      <c r="AM453" s="3">
        <v>0</v>
      </c>
      <c r="AN453" s="3">
        <v>0</v>
      </c>
      <c r="AO453" s="3">
        <v>0</v>
      </c>
      <c r="AP453" s="3">
        <v>0</v>
      </c>
      <c r="AQ453" s="3">
        <v>0</v>
      </c>
      <c r="AR453" s="3">
        <v>0</v>
      </c>
      <c r="AS453" s="3">
        <v>0</v>
      </c>
      <c r="AT453" s="3">
        <v>0</v>
      </c>
      <c r="AU453" s="3">
        <v>0</v>
      </c>
      <c r="AV453" s="3">
        <v>0</v>
      </c>
      <c r="AW453" s="3">
        <v>0</v>
      </c>
      <c r="AX453" s="3">
        <v>0</v>
      </c>
      <c r="AY453" s="3">
        <v>0</v>
      </c>
      <c r="AZ453" s="3">
        <v>0</v>
      </c>
      <c r="BA453" s="3">
        <v>0</v>
      </c>
      <c r="BB453" s="3">
        <v>0</v>
      </c>
      <c r="BC453" s="3">
        <v>0</v>
      </c>
      <c r="BD453" s="3">
        <v>0</v>
      </c>
      <c r="BE453" s="3">
        <v>0</v>
      </c>
      <c r="BF453" s="3">
        <v>0</v>
      </c>
      <c r="BG453" s="3">
        <v>0</v>
      </c>
      <c r="BH453" s="3">
        <v>0</v>
      </c>
      <c r="BI453" s="3">
        <v>0</v>
      </c>
      <c r="BJ453" s="3">
        <v>0</v>
      </c>
      <c r="BK453" s="3">
        <v>0</v>
      </c>
      <c r="BL453" s="3">
        <v>0</v>
      </c>
      <c r="BM453" s="3">
        <v>0</v>
      </c>
      <c r="BN453" s="3">
        <v>0</v>
      </c>
      <c r="BO453" s="3">
        <v>0</v>
      </c>
      <c r="BP453" s="3">
        <v>0</v>
      </c>
      <c r="BQ453" s="3">
        <v>0</v>
      </c>
      <c r="BR453" s="3">
        <v>0</v>
      </c>
      <c r="BS453" s="3">
        <v>0</v>
      </c>
      <c r="BT453" s="3">
        <v>0</v>
      </c>
      <c r="BU453" s="3">
        <v>0</v>
      </c>
      <c r="BV453" s="3">
        <v>0</v>
      </c>
      <c r="BW453" s="10">
        <v>0</v>
      </c>
    </row>
    <row r="454" spans="6:75" x14ac:dyDescent="0.25">
      <c r="F454" s="52">
        <f t="shared" si="28"/>
        <v>16300</v>
      </c>
      <c r="G454" s="12">
        <f t="shared" si="29"/>
        <v>0.82558139534883723</v>
      </c>
      <c r="J454" s="3">
        <f t="shared" si="30"/>
        <v>0.86819652839070327</v>
      </c>
      <c r="K454" s="81"/>
      <c r="L454" s="12">
        <v>1</v>
      </c>
      <c r="M454" s="3">
        <v>0.82558139534883723</v>
      </c>
      <c r="N454" s="3">
        <v>0.82558139534883723</v>
      </c>
      <c r="O454" s="3">
        <v>0.86717602115780201</v>
      </c>
      <c r="P454" s="3">
        <v>0.86717602115780201</v>
      </c>
      <c r="Q454" s="3">
        <v>0</v>
      </c>
      <c r="R454" s="3">
        <v>0</v>
      </c>
      <c r="S454" s="3">
        <v>0</v>
      </c>
      <c r="T454" s="3">
        <v>0</v>
      </c>
      <c r="U454" s="3">
        <v>0</v>
      </c>
      <c r="V454" s="3">
        <v>0</v>
      </c>
      <c r="W454" s="3">
        <v>0</v>
      </c>
      <c r="X454" s="3">
        <v>0</v>
      </c>
      <c r="Y454" s="3">
        <v>0</v>
      </c>
      <c r="Z454" s="3">
        <v>0</v>
      </c>
      <c r="AA454" s="3">
        <v>0</v>
      </c>
      <c r="AB454" s="3">
        <v>0</v>
      </c>
      <c r="AC454" s="3">
        <v>0</v>
      </c>
      <c r="AD454" s="3">
        <v>0</v>
      </c>
      <c r="AE454" s="3">
        <v>0</v>
      </c>
      <c r="AF454" s="3">
        <v>0</v>
      </c>
      <c r="AG454" s="3">
        <v>0</v>
      </c>
      <c r="AH454" s="3">
        <v>0</v>
      </c>
      <c r="AI454" s="3">
        <v>0</v>
      </c>
      <c r="AJ454" s="3">
        <v>0</v>
      </c>
      <c r="AK454" s="3">
        <v>0</v>
      </c>
      <c r="AL454" s="48">
        <v>0</v>
      </c>
      <c r="AM454" s="3">
        <v>0</v>
      </c>
      <c r="AN454" s="3">
        <v>0</v>
      </c>
      <c r="AO454" s="3">
        <v>0</v>
      </c>
      <c r="AP454" s="3">
        <v>0</v>
      </c>
      <c r="AQ454" s="3">
        <v>0</v>
      </c>
      <c r="AR454" s="3">
        <v>0</v>
      </c>
      <c r="AS454" s="3">
        <v>0</v>
      </c>
      <c r="AT454" s="3">
        <v>0</v>
      </c>
      <c r="AU454" s="3">
        <v>0</v>
      </c>
      <c r="AV454" s="3">
        <v>0</v>
      </c>
      <c r="AW454" s="3">
        <v>0</v>
      </c>
      <c r="AX454" s="3">
        <v>0</v>
      </c>
      <c r="AY454" s="3">
        <v>0</v>
      </c>
      <c r="AZ454" s="3">
        <v>0</v>
      </c>
      <c r="BA454" s="3">
        <v>0</v>
      </c>
      <c r="BB454" s="3">
        <v>0</v>
      </c>
      <c r="BC454" s="3">
        <v>0</v>
      </c>
      <c r="BD454" s="3">
        <v>0</v>
      </c>
      <c r="BE454" s="3">
        <v>0</v>
      </c>
      <c r="BF454" s="3">
        <v>0</v>
      </c>
      <c r="BG454" s="3">
        <v>0</v>
      </c>
      <c r="BH454" s="3">
        <v>0</v>
      </c>
      <c r="BI454" s="3">
        <v>0</v>
      </c>
      <c r="BJ454" s="3">
        <v>0</v>
      </c>
      <c r="BK454" s="3">
        <v>0</v>
      </c>
      <c r="BL454" s="3">
        <v>0</v>
      </c>
      <c r="BM454" s="3">
        <v>0</v>
      </c>
      <c r="BN454" s="3">
        <v>0</v>
      </c>
      <c r="BO454" s="3">
        <v>0</v>
      </c>
      <c r="BP454" s="3">
        <v>0</v>
      </c>
      <c r="BQ454" s="3">
        <v>0</v>
      </c>
      <c r="BR454" s="3">
        <v>0</v>
      </c>
      <c r="BS454" s="3">
        <v>0</v>
      </c>
      <c r="BT454" s="3">
        <v>0</v>
      </c>
      <c r="BU454" s="3">
        <v>0</v>
      </c>
      <c r="BV454" s="3">
        <v>0</v>
      </c>
      <c r="BW454" s="10">
        <v>0</v>
      </c>
    </row>
    <row r="455" spans="6:75" x14ac:dyDescent="0.25">
      <c r="F455" s="52">
        <f t="shared" si="28"/>
        <v>16400</v>
      </c>
      <c r="G455" s="12">
        <f t="shared" si="29"/>
        <v>0.82558139534883723</v>
      </c>
      <c r="J455" s="3">
        <f t="shared" si="30"/>
        <v>0.86819652839070327</v>
      </c>
      <c r="K455" s="81"/>
      <c r="L455" s="12">
        <v>1</v>
      </c>
      <c r="M455" s="3">
        <v>0.82558139534883723</v>
      </c>
      <c r="N455" s="3">
        <v>0.82558139534883723</v>
      </c>
      <c r="O455" s="3">
        <v>0.86717602115780201</v>
      </c>
      <c r="P455" s="3">
        <v>0.86717602115780201</v>
      </c>
      <c r="Q455" s="3">
        <v>0</v>
      </c>
      <c r="R455" s="3">
        <v>0</v>
      </c>
      <c r="S455" s="3">
        <v>0</v>
      </c>
      <c r="T455" s="3">
        <v>0</v>
      </c>
      <c r="U455" s="3">
        <v>0</v>
      </c>
      <c r="V455" s="3">
        <v>0</v>
      </c>
      <c r="W455" s="3">
        <v>0</v>
      </c>
      <c r="X455" s="3">
        <v>0</v>
      </c>
      <c r="Y455" s="3">
        <v>0</v>
      </c>
      <c r="Z455" s="3">
        <v>0</v>
      </c>
      <c r="AA455" s="3">
        <v>0</v>
      </c>
      <c r="AB455" s="3">
        <v>0</v>
      </c>
      <c r="AC455" s="3">
        <v>0</v>
      </c>
      <c r="AD455" s="3">
        <v>0</v>
      </c>
      <c r="AE455" s="3">
        <v>0</v>
      </c>
      <c r="AF455" s="3">
        <v>0</v>
      </c>
      <c r="AG455" s="3">
        <v>0</v>
      </c>
      <c r="AH455" s="3">
        <v>0</v>
      </c>
      <c r="AI455" s="3">
        <v>0</v>
      </c>
      <c r="AJ455" s="3">
        <v>0</v>
      </c>
      <c r="AK455" s="3">
        <v>0</v>
      </c>
      <c r="AL455" s="48">
        <v>0</v>
      </c>
      <c r="AM455" s="3">
        <v>0</v>
      </c>
      <c r="AN455" s="3">
        <v>0</v>
      </c>
      <c r="AO455" s="3">
        <v>0</v>
      </c>
      <c r="AP455" s="3">
        <v>0</v>
      </c>
      <c r="AQ455" s="3">
        <v>0</v>
      </c>
      <c r="AR455" s="3">
        <v>0</v>
      </c>
      <c r="AS455" s="3">
        <v>0</v>
      </c>
      <c r="AT455" s="3">
        <v>0</v>
      </c>
      <c r="AU455" s="3">
        <v>0</v>
      </c>
      <c r="AV455" s="3">
        <v>0</v>
      </c>
      <c r="AW455" s="3">
        <v>0</v>
      </c>
      <c r="AX455" s="3">
        <v>0</v>
      </c>
      <c r="AY455" s="3">
        <v>0</v>
      </c>
      <c r="AZ455" s="3">
        <v>0</v>
      </c>
      <c r="BA455" s="3">
        <v>0</v>
      </c>
      <c r="BB455" s="3">
        <v>0</v>
      </c>
      <c r="BC455" s="3">
        <v>0</v>
      </c>
      <c r="BD455" s="3">
        <v>0</v>
      </c>
      <c r="BE455" s="3">
        <v>0</v>
      </c>
      <c r="BF455" s="3">
        <v>0</v>
      </c>
      <c r="BG455" s="3">
        <v>0</v>
      </c>
      <c r="BH455" s="3">
        <v>0</v>
      </c>
      <c r="BI455" s="3">
        <v>0</v>
      </c>
      <c r="BJ455" s="3">
        <v>0</v>
      </c>
      <c r="BK455" s="3">
        <v>0</v>
      </c>
      <c r="BL455" s="3">
        <v>0</v>
      </c>
      <c r="BM455" s="3">
        <v>0</v>
      </c>
      <c r="BN455" s="3">
        <v>0</v>
      </c>
      <c r="BO455" s="3">
        <v>0</v>
      </c>
      <c r="BP455" s="3">
        <v>0</v>
      </c>
      <c r="BQ455" s="3">
        <v>0</v>
      </c>
      <c r="BR455" s="3">
        <v>0</v>
      </c>
      <c r="BS455" s="3">
        <v>0</v>
      </c>
      <c r="BT455" s="3">
        <v>0</v>
      </c>
      <c r="BU455" s="3">
        <v>0</v>
      </c>
      <c r="BV455" s="3">
        <v>0</v>
      </c>
      <c r="BW455" s="10">
        <v>0</v>
      </c>
    </row>
    <row r="456" spans="6:75" x14ac:dyDescent="0.25">
      <c r="F456" s="52">
        <f t="shared" si="28"/>
        <v>16500</v>
      </c>
      <c r="G456" s="12">
        <f t="shared" si="29"/>
        <v>0.82558139534883723</v>
      </c>
      <c r="J456" s="3">
        <f t="shared" si="30"/>
        <v>0.86819652839070327</v>
      </c>
      <c r="K456" s="81"/>
      <c r="L456" s="12">
        <v>1</v>
      </c>
      <c r="M456" s="3">
        <v>0.82558139534883723</v>
      </c>
      <c r="N456" s="3">
        <v>0.82558139534883723</v>
      </c>
      <c r="O456" s="3">
        <v>0.86717602115780201</v>
      </c>
      <c r="P456" s="3">
        <v>0.86717602115780201</v>
      </c>
      <c r="Q456" s="3">
        <v>0</v>
      </c>
      <c r="R456" s="3">
        <v>0</v>
      </c>
      <c r="S456" s="3">
        <v>0</v>
      </c>
      <c r="T456" s="3">
        <v>0</v>
      </c>
      <c r="U456" s="3">
        <v>0</v>
      </c>
      <c r="V456" s="3">
        <v>0</v>
      </c>
      <c r="W456" s="3">
        <v>0</v>
      </c>
      <c r="X456" s="3">
        <v>0</v>
      </c>
      <c r="Y456" s="3">
        <v>0</v>
      </c>
      <c r="Z456" s="3">
        <v>0</v>
      </c>
      <c r="AA456" s="3">
        <v>0</v>
      </c>
      <c r="AB456" s="3">
        <v>0</v>
      </c>
      <c r="AC456" s="3">
        <v>0</v>
      </c>
      <c r="AD456" s="3">
        <v>0</v>
      </c>
      <c r="AE456" s="3">
        <v>0</v>
      </c>
      <c r="AF456" s="3">
        <v>0</v>
      </c>
      <c r="AG456" s="3">
        <v>0</v>
      </c>
      <c r="AH456" s="3">
        <v>0</v>
      </c>
      <c r="AI456" s="3">
        <v>0</v>
      </c>
      <c r="AJ456" s="3">
        <v>0</v>
      </c>
      <c r="AK456" s="3">
        <v>0</v>
      </c>
      <c r="AL456" s="48">
        <v>0</v>
      </c>
      <c r="AM456" s="3">
        <v>0</v>
      </c>
      <c r="AN456" s="3">
        <v>0</v>
      </c>
      <c r="AO456" s="3">
        <v>0</v>
      </c>
      <c r="AP456" s="3">
        <v>0</v>
      </c>
      <c r="AQ456" s="3">
        <v>0</v>
      </c>
      <c r="AR456" s="3">
        <v>0</v>
      </c>
      <c r="AS456" s="3">
        <v>0</v>
      </c>
      <c r="AT456" s="3">
        <v>0</v>
      </c>
      <c r="AU456" s="3">
        <v>0</v>
      </c>
      <c r="AV456" s="3">
        <v>0</v>
      </c>
      <c r="AW456" s="3">
        <v>0</v>
      </c>
      <c r="AX456" s="3">
        <v>0</v>
      </c>
      <c r="AY456" s="3">
        <v>0</v>
      </c>
      <c r="AZ456" s="3">
        <v>0</v>
      </c>
      <c r="BA456" s="3">
        <v>0</v>
      </c>
      <c r="BB456" s="3">
        <v>0</v>
      </c>
      <c r="BC456" s="3">
        <v>0</v>
      </c>
      <c r="BD456" s="3">
        <v>0</v>
      </c>
      <c r="BE456" s="3">
        <v>0</v>
      </c>
      <c r="BF456" s="3">
        <v>0</v>
      </c>
      <c r="BG456" s="3">
        <v>0</v>
      </c>
      <c r="BH456" s="3">
        <v>0</v>
      </c>
      <c r="BI456" s="3">
        <v>0</v>
      </c>
      <c r="BJ456" s="3">
        <v>0</v>
      </c>
      <c r="BK456" s="3">
        <v>0</v>
      </c>
      <c r="BL456" s="3">
        <v>0</v>
      </c>
      <c r="BM456" s="3">
        <v>0</v>
      </c>
      <c r="BN456" s="3">
        <v>0</v>
      </c>
      <c r="BO456" s="3">
        <v>0</v>
      </c>
      <c r="BP456" s="3">
        <v>0</v>
      </c>
      <c r="BQ456" s="3">
        <v>0</v>
      </c>
      <c r="BR456" s="3">
        <v>0</v>
      </c>
      <c r="BS456" s="3">
        <v>0</v>
      </c>
      <c r="BT456" s="3">
        <v>0</v>
      </c>
      <c r="BU456" s="3">
        <v>0</v>
      </c>
      <c r="BV456" s="3">
        <v>0</v>
      </c>
      <c r="BW456" s="10">
        <v>0</v>
      </c>
    </row>
    <row r="457" spans="6:75" x14ac:dyDescent="0.25">
      <c r="F457" s="52">
        <f t="shared" si="28"/>
        <v>16600</v>
      </c>
      <c r="G457" s="12">
        <f t="shared" si="29"/>
        <v>0.82558139534883723</v>
      </c>
      <c r="J457" s="3">
        <f t="shared" si="30"/>
        <v>0.86819652839070327</v>
      </c>
      <c r="K457" s="81"/>
      <c r="L457" s="12">
        <v>1</v>
      </c>
      <c r="M457" s="3">
        <v>0.82558139534883723</v>
      </c>
      <c r="N457" s="3">
        <v>0.82558139534883723</v>
      </c>
      <c r="O457" s="3">
        <v>0.86717602115780201</v>
      </c>
      <c r="P457" s="3">
        <v>0.86717602115780201</v>
      </c>
      <c r="Q457" s="3">
        <v>0</v>
      </c>
      <c r="R457" s="3">
        <v>0</v>
      </c>
      <c r="S457" s="3">
        <v>0</v>
      </c>
      <c r="T457" s="3">
        <v>0</v>
      </c>
      <c r="U457" s="3">
        <v>0</v>
      </c>
      <c r="V457" s="3">
        <v>0</v>
      </c>
      <c r="W457" s="3">
        <v>0</v>
      </c>
      <c r="X457" s="3">
        <v>0</v>
      </c>
      <c r="Y457" s="3">
        <v>0</v>
      </c>
      <c r="Z457" s="3">
        <v>0</v>
      </c>
      <c r="AA457" s="3">
        <v>0</v>
      </c>
      <c r="AB457" s="3">
        <v>0</v>
      </c>
      <c r="AC457" s="3">
        <v>0</v>
      </c>
      <c r="AD457" s="3">
        <v>0</v>
      </c>
      <c r="AE457" s="3">
        <v>0</v>
      </c>
      <c r="AF457" s="3">
        <v>0</v>
      </c>
      <c r="AG457" s="3">
        <v>0</v>
      </c>
      <c r="AH457" s="3">
        <v>0</v>
      </c>
      <c r="AI457" s="3">
        <v>0</v>
      </c>
      <c r="AJ457" s="3">
        <v>0</v>
      </c>
      <c r="AK457" s="3">
        <v>0</v>
      </c>
      <c r="AL457" s="48">
        <v>0</v>
      </c>
      <c r="AM457" s="3">
        <v>0</v>
      </c>
      <c r="AN457" s="3">
        <v>0</v>
      </c>
      <c r="AO457" s="3">
        <v>0</v>
      </c>
      <c r="AP457" s="3">
        <v>0</v>
      </c>
      <c r="AQ457" s="3">
        <v>0</v>
      </c>
      <c r="AR457" s="3">
        <v>0</v>
      </c>
      <c r="AS457" s="3">
        <v>0</v>
      </c>
      <c r="AT457" s="3">
        <v>0</v>
      </c>
      <c r="AU457" s="3">
        <v>0</v>
      </c>
      <c r="AV457" s="3">
        <v>0</v>
      </c>
      <c r="AW457" s="3">
        <v>0</v>
      </c>
      <c r="AX457" s="3">
        <v>0</v>
      </c>
      <c r="AY457" s="3">
        <v>0</v>
      </c>
      <c r="AZ457" s="3">
        <v>0</v>
      </c>
      <c r="BA457" s="3">
        <v>0</v>
      </c>
      <c r="BB457" s="3">
        <v>0</v>
      </c>
      <c r="BC457" s="3">
        <v>0</v>
      </c>
      <c r="BD457" s="3">
        <v>0</v>
      </c>
      <c r="BE457" s="3">
        <v>0</v>
      </c>
      <c r="BF457" s="3">
        <v>0</v>
      </c>
      <c r="BG457" s="3">
        <v>0</v>
      </c>
      <c r="BH457" s="3">
        <v>0</v>
      </c>
      <c r="BI457" s="3">
        <v>0</v>
      </c>
      <c r="BJ457" s="3">
        <v>0</v>
      </c>
      <c r="BK457" s="3">
        <v>0</v>
      </c>
      <c r="BL457" s="3">
        <v>0</v>
      </c>
      <c r="BM457" s="3">
        <v>0</v>
      </c>
      <c r="BN457" s="3">
        <v>0</v>
      </c>
      <c r="BO457" s="3">
        <v>0</v>
      </c>
      <c r="BP457" s="3">
        <v>0</v>
      </c>
      <c r="BQ457" s="3">
        <v>0</v>
      </c>
      <c r="BR457" s="3">
        <v>0</v>
      </c>
      <c r="BS457" s="3">
        <v>0</v>
      </c>
      <c r="BT457" s="3">
        <v>0</v>
      </c>
      <c r="BU457" s="3">
        <v>0</v>
      </c>
      <c r="BV457" s="3">
        <v>0</v>
      </c>
      <c r="BW457" s="10">
        <v>0</v>
      </c>
    </row>
    <row r="458" spans="6:75" x14ac:dyDescent="0.25">
      <c r="F458" s="52">
        <f t="shared" si="28"/>
        <v>16700</v>
      </c>
      <c r="G458" s="12">
        <f t="shared" si="29"/>
        <v>0.82558139534883723</v>
      </c>
      <c r="J458" s="3">
        <f t="shared" si="30"/>
        <v>0.86819652839070327</v>
      </c>
      <c r="K458" s="81"/>
      <c r="L458" s="12">
        <v>1</v>
      </c>
      <c r="M458" s="3">
        <v>0.82558139534883723</v>
      </c>
      <c r="N458" s="3">
        <v>0.82558139534883723</v>
      </c>
      <c r="O458" s="3">
        <v>0.86717602115780201</v>
      </c>
      <c r="P458" s="3">
        <v>0.86717602115780201</v>
      </c>
      <c r="Q458" s="3">
        <v>0</v>
      </c>
      <c r="R458" s="3">
        <v>0</v>
      </c>
      <c r="S458" s="3">
        <v>0</v>
      </c>
      <c r="T458" s="3">
        <v>0</v>
      </c>
      <c r="U458" s="3">
        <v>0</v>
      </c>
      <c r="V458" s="3">
        <v>0</v>
      </c>
      <c r="W458" s="3">
        <v>0</v>
      </c>
      <c r="X458" s="3">
        <v>0</v>
      </c>
      <c r="Y458" s="3">
        <v>0</v>
      </c>
      <c r="Z458" s="3">
        <v>0</v>
      </c>
      <c r="AA458" s="3">
        <v>0</v>
      </c>
      <c r="AB458" s="3">
        <v>0</v>
      </c>
      <c r="AC458" s="3">
        <v>0</v>
      </c>
      <c r="AD458" s="3">
        <v>0</v>
      </c>
      <c r="AE458" s="3">
        <v>0</v>
      </c>
      <c r="AF458" s="3">
        <v>0</v>
      </c>
      <c r="AG458" s="3">
        <v>0</v>
      </c>
      <c r="AH458" s="3">
        <v>0</v>
      </c>
      <c r="AI458" s="3">
        <v>0</v>
      </c>
      <c r="AJ458" s="3">
        <v>0</v>
      </c>
      <c r="AK458" s="3">
        <v>0</v>
      </c>
      <c r="AL458" s="48">
        <v>0</v>
      </c>
      <c r="AM458" s="3">
        <v>0</v>
      </c>
      <c r="AN458" s="3">
        <v>0</v>
      </c>
      <c r="AO458" s="3">
        <v>0</v>
      </c>
      <c r="AP458" s="3">
        <v>0</v>
      </c>
      <c r="AQ458" s="3">
        <v>0</v>
      </c>
      <c r="AR458" s="3">
        <v>0</v>
      </c>
      <c r="AS458" s="3">
        <v>0</v>
      </c>
      <c r="AT458" s="3">
        <v>0</v>
      </c>
      <c r="AU458" s="3">
        <v>0</v>
      </c>
      <c r="AV458" s="3">
        <v>0</v>
      </c>
      <c r="AW458" s="3">
        <v>0</v>
      </c>
      <c r="AX458" s="3">
        <v>0</v>
      </c>
      <c r="AY458" s="3">
        <v>0</v>
      </c>
      <c r="AZ458" s="3">
        <v>0</v>
      </c>
      <c r="BA458" s="3">
        <v>0</v>
      </c>
      <c r="BB458" s="3">
        <v>0</v>
      </c>
      <c r="BC458" s="3">
        <v>0</v>
      </c>
      <c r="BD458" s="3">
        <v>0</v>
      </c>
      <c r="BE458" s="3">
        <v>0</v>
      </c>
      <c r="BF458" s="3">
        <v>0</v>
      </c>
      <c r="BG458" s="3">
        <v>0</v>
      </c>
      <c r="BH458" s="3">
        <v>0</v>
      </c>
      <c r="BI458" s="3">
        <v>0</v>
      </c>
      <c r="BJ458" s="3">
        <v>0</v>
      </c>
      <c r="BK458" s="3">
        <v>0</v>
      </c>
      <c r="BL458" s="3">
        <v>0</v>
      </c>
      <c r="BM458" s="3">
        <v>0</v>
      </c>
      <c r="BN458" s="3">
        <v>0</v>
      </c>
      <c r="BO458" s="3">
        <v>0</v>
      </c>
      <c r="BP458" s="3">
        <v>0</v>
      </c>
      <c r="BQ458" s="3">
        <v>0</v>
      </c>
      <c r="BR458" s="3">
        <v>0</v>
      </c>
      <c r="BS458" s="3">
        <v>0</v>
      </c>
      <c r="BT458" s="3">
        <v>0</v>
      </c>
      <c r="BU458" s="3">
        <v>0</v>
      </c>
      <c r="BV458" s="3">
        <v>0</v>
      </c>
      <c r="BW458" s="10">
        <v>0</v>
      </c>
    </row>
    <row r="459" spans="6:75" x14ac:dyDescent="0.25">
      <c r="F459" s="52">
        <f t="shared" si="28"/>
        <v>16800</v>
      </c>
      <c r="G459" s="12">
        <f t="shared" si="29"/>
        <v>0.82558139534883723</v>
      </c>
      <c r="J459" s="3">
        <f t="shared" si="30"/>
        <v>0.86819652839070327</v>
      </c>
      <c r="K459" s="81"/>
      <c r="L459" s="12">
        <v>1</v>
      </c>
      <c r="M459" s="3">
        <v>0.82558139534883723</v>
      </c>
      <c r="N459" s="3">
        <v>0.82558139534883723</v>
      </c>
      <c r="O459" s="3">
        <v>0.86717602115780201</v>
      </c>
      <c r="P459" s="3">
        <v>0.86717602115780201</v>
      </c>
      <c r="Q459" s="3">
        <v>0</v>
      </c>
      <c r="R459" s="3">
        <v>0</v>
      </c>
      <c r="S459" s="3">
        <v>0</v>
      </c>
      <c r="T459" s="3">
        <v>0</v>
      </c>
      <c r="U459" s="3">
        <v>0</v>
      </c>
      <c r="V459" s="3">
        <v>0</v>
      </c>
      <c r="W459" s="3">
        <v>0</v>
      </c>
      <c r="X459" s="3">
        <v>0</v>
      </c>
      <c r="Y459" s="3">
        <v>0</v>
      </c>
      <c r="Z459" s="3">
        <v>0</v>
      </c>
      <c r="AA459" s="3">
        <v>0</v>
      </c>
      <c r="AB459" s="3">
        <v>0</v>
      </c>
      <c r="AC459" s="3">
        <v>0</v>
      </c>
      <c r="AD459" s="3">
        <v>0</v>
      </c>
      <c r="AE459" s="3">
        <v>0</v>
      </c>
      <c r="AF459" s="3">
        <v>0</v>
      </c>
      <c r="AG459" s="3">
        <v>0</v>
      </c>
      <c r="AH459" s="3">
        <v>0</v>
      </c>
      <c r="AI459" s="3">
        <v>0</v>
      </c>
      <c r="AJ459" s="3">
        <v>0</v>
      </c>
      <c r="AK459" s="3">
        <v>0</v>
      </c>
      <c r="AL459" s="48">
        <v>0</v>
      </c>
      <c r="AM459" s="3">
        <v>0</v>
      </c>
      <c r="AN459" s="3">
        <v>0</v>
      </c>
      <c r="AO459" s="3">
        <v>0</v>
      </c>
      <c r="AP459" s="3">
        <v>0</v>
      </c>
      <c r="AQ459" s="3">
        <v>0</v>
      </c>
      <c r="AR459" s="3">
        <v>0</v>
      </c>
      <c r="AS459" s="3">
        <v>0</v>
      </c>
      <c r="AT459" s="3">
        <v>0</v>
      </c>
      <c r="AU459" s="3">
        <v>0</v>
      </c>
      <c r="AV459" s="3">
        <v>0</v>
      </c>
      <c r="AW459" s="3">
        <v>0</v>
      </c>
      <c r="AX459" s="3">
        <v>0</v>
      </c>
      <c r="AY459" s="3">
        <v>0</v>
      </c>
      <c r="AZ459" s="3">
        <v>0</v>
      </c>
      <c r="BA459" s="3">
        <v>0</v>
      </c>
      <c r="BB459" s="3">
        <v>0</v>
      </c>
      <c r="BC459" s="3">
        <v>0</v>
      </c>
      <c r="BD459" s="3">
        <v>0</v>
      </c>
      <c r="BE459" s="3">
        <v>0</v>
      </c>
      <c r="BF459" s="3">
        <v>0</v>
      </c>
      <c r="BG459" s="3">
        <v>0</v>
      </c>
      <c r="BH459" s="3">
        <v>0</v>
      </c>
      <c r="BI459" s="3">
        <v>0</v>
      </c>
      <c r="BJ459" s="3">
        <v>0</v>
      </c>
      <c r="BK459" s="3">
        <v>0</v>
      </c>
      <c r="BL459" s="3">
        <v>0</v>
      </c>
      <c r="BM459" s="3">
        <v>0</v>
      </c>
      <c r="BN459" s="3">
        <v>0</v>
      </c>
      <c r="BO459" s="3">
        <v>0</v>
      </c>
      <c r="BP459" s="3">
        <v>0</v>
      </c>
      <c r="BQ459" s="3">
        <v>0</v>
      </c>
      <c r="BR459" s="3">
        <v>0</v>
      </c>
      <c r="BS459" s="3">
        <v>0</v>
      </c>
      <c r="BT459" s="3">
        <v>0</v>
      </c>
      <c r="BU459" s="3">
        <v>0</v>
      </c>
      <c r="BV459" s="3">
        <v>0</v>
      </c>
      <c r="BW459" s="10">
        <v>0</v>
      </c>
    </row>
    <row r="460" spans="6:75" x14ac:dyDescent="0.25">
      <c r="F460" s="52">
        <f t="shared" si="28"/>
        <v>16900</v>
      </c>
      <c r="G460" s="12">
        <f t="shared" si="29"/>
        <v>0.82558139534883723</v>
      </c>
      <c r="J460" s="3">
        <f t="shared" si="30"/>
        <v>0.86819652839070327</v>
      </c>
      <c r="K460" s="81"/>
      <c r="L460" s="12">
        <v>1</v>
      </c>
      <c r="M460" s="3">
        <v>0.82558139534883723</v>
      </c>
      <c r="N460" s="3">
        <v>0.82558139534883723</v>
      </c>
      <c r="O460" s="3">
        <v>0.86717602115780201</v>
      </c>
      <c r="P460" s="3">
        <v>0.86717602115780201</v>
      </c>
      <c r="Q460" s="3">
        <v>0</v>
      </c>
      <c r="R460" s="3">
        <v>0</v>
      </c>
      <c r="S460" s="3">
        <v>0</v>
      </c>
      <c r="T460" s="3">
        <v>0</v>
      </c>
      <c r="U460" s="3">
        <v>0</v>
      </c>
      <c r="V460" s="3">
        <v>0</v>
      </c>
      <c r="W460" s="3">
        <v>0</v>
      </c>
      <c r="X460" s="3">
        <v>0</v>
      </c>
      <c r="Y460" s="3">
        <v>0</v>
      </c>
      <c r="Z460" s="3">
        <v>0</v>
      </c>
      <c r="AA460" s="3">
        <v>0</v>
      </c>
      <c r="AB460" s="3">
        <v>0</v>
      </c>
      <c r="AC460" s="3">
        <v>0</v>
      </c>
      <c r="AD460" s="3">
        <v>0</v>
      </c>
      <c r="AE460" s="3">
        <v>0</v>
      </c>
      <c r="AF460" s="3">
        <v>0</v>
      </c>
      <c r="AG460" s="3">
        <v>0</v>
      </c>
      <c r="AH460" s="3">
        <v>0</v>
      </c>
      <c r="AI460" s="3">
        <v>0</v>
      </c>
      <c r="AJ460" s="3">
        <v>0</v>
      </c>
      <c r="AK460" s="3">
        <v>0</v>
      </c>
      <c r="AL460" s="48">
        <v>0</v>
      </c>
      <c r="AM460" s="3">
        <v>0</v>
      </c>
      <c r="AN460" s="3">
        <v>0</v>
      </c>
      <c r="AO460" s="3">
        <v>0</v>
      </c>
      <c r="AP460" s="3">
        <v>0</v>
      </c>
      <c r="AQ460" s="3">
        <v>0</v>
      </c>
      <c r="AR460" s="3">
        <v>0</v>
      </c>
      <c r="AS460" s="3">
        <v>0</v>
      </c>
      <c r="AT460" s="3">
        <v>0</v>
      </c>
      <c r="AU460" s="3">
        <v>0</v>
      </c>
      <c r="AV460" s="3">
        <v>0</v>
      </c>
      <c r="AW460" s="3">
        <v>0</v>
      </c>
      <c r="AX460" s="3">
        <v>0</v>
      </c>
      <c r="AY460" s="3">
        <v>0</v>
      </c>
      <c r="AZ460" s="3">
        <v>0</v>
      </c>
      <c r="BA460" s="3">
        <v>0</v>
      </c>
      <c r="BB460" s="3">
        <v>0</v>
      </c>
      <c r="BC460" s="3">
        <v>0</v>
      </c>
      <c r="BD460" s="3">
        <v>0</v>
      </c>
      <c r="BE460" s="3">
        <v>0</v>
      </c>
      <c r="BF460" s="3">
        <v>0</v>
      </c>
      <c r="BG460" s="3">
        <v>0</v>
      </c>
      <c r="BH460" s="3">
        <v>0</v>
      </c>
      <c r="BI460" s="3">
        <v>0</v>
      </c>
      <c r="BJ460" s="3">
        <v>0</v>
      </c>
      <c r="BK460" s="3">
        <v>0</v>
      </c>
      <c r="BL460" s="3">
        <v>0</v>
      </c>
      <c r="BM460" s="3">
        <v>0</v>
      </c>
      <c r="BN460" s="3">
        <v>0</v>
      </c>
      <c r="BO460" s="3">
        <v>0</v>
      </c>
      <c r="BP460" s="3">
        <v>0</v>
      </c>
      <c r="BQ460" s="3">
        <v>0</v>
      </c>
      <c r="BR460" s="3">
        <v>0</v>
      </c>
      <c r="BS460" s="3">
        <v>0</v>
      </c>
      <c r="BT460" s="3">
        <v>0</v>
      </c>
      <c r="BU460" s="3">
        <v>0</v>
      </c>
      <c r="BV460" s="3">
        <v>0</v>
      </c>
      <c r="BW460" s="10">
        <v>0</v>
      </c>
    </row>
    <row r="461" spans="6:75" x14ac:dyDescent="0.25">
      <c r="F461" s="52">
        <f t="shared" si="28"/>
        <v>17000</v>
      </c>
      <c r="G461" s="12">
        <f t="shared" si="29"/>
        <v>0.82558139534883723</v>
      </c>
      <c r="J461" s="3">
        <f t="shared" si="30"/>
        <v>0.86819652839070327</v>
      </c>
      <c r="K461" s="81"/>
      <c r="L461" s="12">
        <v>1</v>
      </c>
      <c r="M461" s="3">
        <v>0.82558139534883723</v>
      </c>
      <c r="N461" s="3">
        <v>0.82558139534883723</v>
      </c>
      <c r="O461" s="3">
        <v>0.86717602115780201</v>
      </c>
      <c r="P461" s="3">
        <v>0.86717602115780201</v>
      </c>
      <c r="Q461" s="3">
        <v>0</v>
      </c>
      <c r="R461" s="3">
        <v>0</v>
      </c>
      <c r="S461" s="3">
        <v>0</v>
      </c>
      <c r="T461" s="3">
        <v>0</v>
      </c>
      <c r="U461" s="3">
        <v>0</v>
      </c>
      <c r="V461" s="3">
        <v>0</v>
      </c>
      <c r="W461" s="3">
        <v>0</v>
      </c>
      <c r="X461" s="3">
        <v>0</v>
      </c>
      <c r="Y461" s="3">
        <v>0</v>
      </c>
      <c r="Z461" s="3">
        <v>0</v>
      </c>
      <c r="AA461" s="3">
        <v>0</v>
      </c>
      <c r="AB461" s="3">
        <v>0</v>
      </c>
      <c r="AC461" s="3">
        <v>0</v>
      </c>
      <c r="AD461" s="3">
        <v>0</v>
      </c>
      <c r="AE461" s="3">
        <v>0</v>
      </c>
      <c r="AF461" s="3">
        <v>0</v>
      </c>
      <c r="AG461" s="3">
        <v>0</v>
      </c>
      <c r="AH461" s="3">
        <v>0</v>
      </c>
      <c r="AI461" s="3">
        <v>0</v>
      </c>
      <c r="AJ461" s="3">
        <v>0</v>
      </c>
      <c r="AK461" s="3">
        <v>0</v>
      </c>
      <c r="AL461" s="48">
        <v>0</v>
      </c>
      <c r="AM461" s="3">
        <v>0</v>
      </c>
      <c r="AN461" s="3">
        <v>0</v>
      </c>
      <c r="AO461" s="3">
        <v>0</v>
      </c>
      <c r="AP461" s="3">
        <v>0</v>
      </c>
      <c r="AQ461" s="3">
        <v>0</v>
      </c>
      <c r="AR461" s="3">
        <v>0</v>
      </c>
      <c r="AS461" s="3">
        <v>0</v>
      </c>
      <c r="AT461" s="3">
        <v>0</v>
      </c>
      <c r="AU461" s="3">
        <v>0</v>
      </c>
      <c r="AV461" s="3">
        <v>0</v>
      </c>
      <c r="AW461" s="3">
        <v>0</v>
      </c>
      <c r="AX461" s="3">
        <v>0</v>
      </c>
      <c r="AY461" s="3">
        <v>0</v>
      </c>
      <c r="AZ461" s="3">
        <v>0</v>
      </c>
      <c r="BA461" s="3">
        <v>0</v>
      </c>
      <c r="BB461" s="3">
        <v>0</v>
      </c>
      <c r="BC461" s="3">
        <v>0</v>
      </c>
      <c r="BD461" s="3">
        <v>0</v>
      </c>
      <c r="BE461" s="3">
        <v>0</v>
      </c>
      <c r="BF461" s="3">
        <v>0</v>
      </c>
      <c r="BG461" s="3">
        <v>0</v>
      </c>
      <c r="BH461" s="3">
        <v>0</v>
      </c>
      <c r="BI461" s="3">
        <v>0</v>
      </c>
      <c r="BJ461" s="3">
        <v>0</v>
      </c>
      <c r="BK461" s="3">
        <v>0</v>
      </c>
      <c r="BL461" s="3">
        <v>0</v>
      </c>
      <c r="BM461" s="3">
        <v>0</v>
      </c>
      <c r="BN461" s="3">
        <v>0</v>
      </c>
      <c r="BO461" s="3">
        <v>0</v>
      </c>
      <c r="BP461" s="3">
        <v>0</v>
      </c>
      <c r="BQ461" s="3">
        <v>0</v>
      </c>
      <c r="BR461" s="3">
        <v>0</v>
      </c>
      <c r="BS461" s="3">
        <v>0</v>
      </c>
      <c r="BT461" s="3">
        <v>0</v>
      </c>
      <c r="BU461" s="3">
        <v>0</v>
      </c>
      <c r="BV461" s="3">
        <v>0</v>
      </c>
      <c r="BW461" s="10">
        <v>0</v>
      </c>
    </row>
    <row r="462" spans="6:75" x14ac:dyDescent="0.25">
      <c r="F462" s="52">
        <f t="shared" si="28"/>
        <v>17100</v>
      </c>
      <c r="G462" s="12">
        <f t="shared" si="29"/>
        <v>0.82558139534883723</v>
      </c>
      <c r="J462" s="3">
        <f t="shared" si="30"/>
        <v>0.86819652839070327</v>
      </c>
      <c r="K462" s="81"/>
      <c r="L462" s="12">
        <v>1</v>
      </c>
      <c r="M462" s="3">
        <v>0.82558139534883723</v>
      </c>
      <c r="N462" s="3">
        <v>0.82558139534883723</v>
      </c>
      <c r="O462" s="3">
        <v>0.86717602115780201</v>
      </c>
      <c r="P462" s="3">
        <v>0.86717602115780201</v>
      </c>
      <c r="Q462" s="3">
        <v>0</v>
      </c>
      <c r="R462" s="3">
        <v>0</v>
      </c>
      <c r="S462" s="3">
        <v>0</v>
      </c>
      <c r="T462" s="3">
        <v>0</v>
      </c>
      <c r="U462" s="3">
        <v>0</v>
      </c>
      <c r="V462" s="3">
        <v>0</v>
      </c>
      <c r="W462" s="3">
        <v>0</v>
      </c>
      <c r="X462" s="3">
        <v>0</v>
      </c>
      <c r="Y462" s="3">
        <v>0</v>
      </c>
      <c r="Z462" s="3">
        <v>0</v>
      </c>
      <c r="AA462" s="3">
        <v>0</v>
      </c>
      <c r="AB462" s="3">
        <v>0</v>
      </c>
      <c r="AC462" s="3">
        <v>0</v>
      </c>
      <c r="AD462" s="3">
        <v>0</v>
      </c>
      <c r="AE462" s="3">
        <v>0</v>
      </c>
      <c r="AF462" s="3">
        <v>0</v>
      </c>
      <c r="AG462" s="3">
        <v>0</v>
      </c>
      <c r="AH462" s="3">
        <v>0</v>
      </c>
      <c r="AI462" s="3">
        <v>0</v>
      </c>
      <c r="AJ462" s="3">
        <v>0</v>
      </c>
      <c r="AK462" s="3">
        <v>0</v>
      </c>
      <c r="AL462" s="48">
        <v>0</v>
      </c>
      <c r="AM462" s="3">
        <v>0</v>
      </c>
      <c r="AN462" s="3">
        <v>0</v>
      </c>
      <c r="AO462" s="3">
        <v>0</v>
      </c>
      <c r="AP462" s="3">
        <v>0</v>
      </c>
      <c r="AQ462" s="3">
        <v>0</v>
      </c>
      <c r="AR462" s="3">
        <v>0</v>
      </c>
      <c r="AS462" s="3">
        <v>0</v>
      </c>
      <c r="AT462" s="3">
        <v>0</v>
      </c>
      <c r="AU462" s="3">
        <v>0</v>
      </c>
      <c r="AV462" s="3">
        <v>0</v>
      </c>
      <c r="AW462" s="3">
        <v>0</v>
      </c>
      <c r="AX462" s="3">
        <v>0</v>
      </c>
      <c r="AY462" s="3">
        <v>0</v>
      </c>
      <c r="AZ462" s="3">
        <v>0</v>
      </c>
      <c r="BA462" s="3">
        <v>0</v>
      </c>
      <c r="BB462" s="3">
        <v>0</v>
      </c>
      <c r="BC462" s="3">
        <v>0</v>
      </c>
      <c r="BD462" s="3">
        <v>0</v>
      </c>
      <c r="BE462" s="3">
        <v>0</v>
      </c>
      <c r="BF462" s="3">
        <v>0</v>
      </c>
      <c r="BG462" s="3">
        <v>0</v>
      </c>
      <c r="BH462" s="3">
        <v>0</v>
      </c>
      <c r="BI462" s="3">
        <v>0</v>
      </c>
      <c r="BJ462" s="3">
        <v>0</v>
      </c>
      <c r="BK462" s="3">
        <v>0</v>
      </c>
      <c r="BL462" s="3">
        <v>0</v>
      </c>
      <c r="BM462" s="3">
        <v>0</v>
      </c>
      <c r="BN462" s="3">
        <v>0</v>
      </c>
      <c r="BO462" s="3">
        <v>0</v>
      </c>
      <c r="BP462" s="3">
        <v>0</v>
      </c>
      <c r="BQ462" s="3">
        <v>0</v>
      </c>
      <c r="BR462" s="3">
        <v>0</v>
      </c>
      <c r="BS462" s="3">
        <v>0</v>
      </c>
      <c r="BT462" s="3">
        <v>0</v>
      </c>
      <c r="BU462" s="3">
        <v>0</v>
      </c>
      <c r="BV462" s="3">
        <v>0</v>
      </c>
      <c r="BW462" s="10">
        <v>0</v>
      </c>
    </row>
    <row r="463" spans="6:75" x14ac:dyDescent="0.25">
      <c r="F463" s="52">
        <f t="shared" si="28"/>
        <v>17200</v>
      </c>
      <c r="G463" s="12">
        <f t="shared" si="29"/>
        <v>0.82558139534883723</v>
      </c>
      <c r="J463" s="3">
        <f t="shared" si="30"/>
        <v>0.86819652839070327</v>
      </c>
      <c r="K463" s="81"/>
      <c r="L463" s="12">
        <v>1</v>
      </c>
      <c r="M463" s="3">
        <v>0.82558139534883723</v>
      </c>
      <c r="N463" s="3">
        <v>0.82558139534883723</v>
      </c>
      <c r="O463" s="3">
        <v>0.86717602115780201</v>
      </c>
      <c r="P463" s="3">
        <v>0.86717602115780201</v>
      </c>
      <c r="Q463" s="3">
        <v>0</v>
      </c>
      <c r="R463" s="3">
        <v>0</v>
      </c>
      <c r="S463" s="3">
        <v>0</v>
      </c>
      <c r="T463" s="3">
        <v>0</v>
      </c>
      <c r="U463" s="3">
        <v>0</v>
      </c>
      <c r="V463" s="3">
        <v>0</v>
      </c>
      <c r="W463" s="3">
        <v>0</v>
      </c>
      <c r="X463" s="3">
        <v>0</v>
      </c>
      <c r="Y463" s="3">
        <v>0</v>
      </c>
      <c r="Z463" s="3">
        <v>0</v>
      </c>
      <c r="AA463" s="3">
        <v>0</v>
      </c>
      <c r="AB463" s="3">
        <v>0</v>
      </c>
      <c r="AC463" s="3">
        <v>0</v>
      </c>
      <c r="AD463" s="3">
        <v>0</v>
      </c>
      <c r="AE463" s="3">
        <v>0</v>
      </c>
      <c r="AF463" s="3">
        <v>0</v>
      </c>
      <c r="AG463" s="3">
        <v>0</v>
      </c>
      <c r="AH463" s="3">
        <v>0</v>
      </c>
      <c r="AI463" s="3">
        <v>0</v>
      </c>
      <c r="AJ463" s="3">
        <v>0</v>
      </c>
      <c r="AK463" s="3">
        <v>0</v>
      </c>
      <c r="AL463" s="48">
        <v>0</v>
      </c>
      <c r="AM463" s="3">
        <v>0</v>
      </c>
      <c r="AN463" s="3">
        <v>0</v>
      </c>
      <c r="AO463" s="3">
        <v>0</v>
      </c>
      <c r="AP463" s="3">
        <v>0</v>
      </c>
      <c r="AQ463" s="3">
        <v>0</v>
      </c>
      <c r="AR463" s="3">
        <v>0</v>
      </c>
      <c r="AS463" s="3">
        <v>0</v>
      </c>
      <c r="AT463" s="3">
        <v>0</v>
      </c>
      <c r="AU463" s="3">
        <v>0</v>
      </c>
      <c r="AV463" s="3">
        <v>0</v>
      </c>
      <c r="AW463" s="3">
        <v>0</v>
      </c>
      <c r="AX463" s="3">
        <v>0</v>
      </c>
      <c r="AY463" s="3">
        <v>0</v>
      </c>
      <c r="AZ463" s="3">
        <v>0</v>
      </c>
      <c r="BA463" s="3">
        <v>0</v>
      </c>
      <c r="BB463" s="3">
        <v>0</v>
      </c>
      <c r="BC463" s="3">
        <v>0</v>
      </c>
      <c r="BD463" s="3">
        <v>0</v>
      </c>
      <c r="BE463" s="3">
        <v>0</v>
      </c>
      <c r="BF463" s="3">
        <v>0</v>
      </c>
      <c r="BG463" s="3">
        <v>0</v>
      </c>
      <c r="BH463" s="3">
        <v>0</v>
      </c>
      <c r="BI463" s="3">
        <v>0</v>
      </c>
      <c r="BJ463" s="3">
        <v>0</v>
      </c>
      <c r="BK463" s="3">
        <v>0</v>
      </c>
      <c r="BL463" s="3">
        <v>0</v>
      </c>
      <c r="BM463" s="3">
        <v>0</v>
      </c>
      <c r="BN463" s="3">
        <v>0</v>
      </c>
      <c r="BO463" s="3">
        <v>0</v>
      </c>
      <c r="BP463" s="3">
        <v>0</v>
      </c>
      <c r="BQ463" s="3">
        <v>0</v>
      </c>
      <c r="BR463" s="3">
        <v>0</v>
      </c>
      <c r="BS463" s="3">
        <v>0</v>
      </c>
      <c r="BT463" s="3">
        <v>0</v>
      </c>
      <c r="BU463" s="3">
        <v>0</v>
      </c>
      <c r="BV463" s="3">
        <v>0</v>
      </c>
      <c r="BW463" s="10">
        <v>0</v>
      </c>
    </row>
    <row r="464" spans="6:75" x14ac:dyDescent="0.25">
      <c r="F464" s="52">
        <f t="shared" si="28"/>
        <v>17300</v>
      </c>
      <c r="G464" s="12">
        <f t="shared" si="29"/>
        <v>0.82558139534883723</v>
      </c>
      <c r="J464" s="3">
        <f t="shared" si="30"/>
        <v>0.86819652839070327</v>
      </c>
      <c r="K464" s="81"/>
      <c r="L464" s="12">
        <v>1</v>
      </c>
      <c r="M464" s="3">
        <v>0.82558139534883723</v>
      </c>
      <c r="N464" s="3">
        <v>0.82558139534883723</v>
      </c>
      <c r="O464" s="3">
        <v>0.86717602115780201</v>
      </c>
      <c r="P464" s="3">
        <v>0.86717602115780201</v>
      </c>
      <c r="Q464" s="3">
        <v>0</v>
      </c>
      <c r="R464" s="3">
        <v>0</v>
      </c>
      <c r="S464" s="3">
        <v>0</v>
      </c>
      <c r="T464" s="3">
        <v>0</v>
      </c>
      <c r="U464" s="3">
        <v>0</v>
      </c>
      <c r="V464" s="3">
        <v>0</v>
      </c>
      <c r="W464" s="3">
        <v>0</v>
      </c>
      <c r="X464" s="3">
        <v>0</v>
      </c>
      <c r="Y464" s="3">
        <v>0</v>
      </c>
      <c r="Z464" s="3">
        <v>0</v>
      </c>
      <c r="AA464" s="3">
        <v>0</v>
      </c>
      <c r="AB464" s="3">
        <v>0</v>
      </c>
      <c r="AC464" s="3">
        <v>0</v>
      </c>
      <c r="AD464" s="3">
        <v>0</v>
      </c>
      <c r="AE464" s="3">
        <v>0</v>
      </c>
      <c r="AF464" s="3">
        <v>0</v>
      </c>
      <c r="AG464" s="3">
        <v>0</v>
      </c>
      <c r="AH464" s="3">
        <v>0</v>
      </c>
      <c r="AI464" s="3">
        <v>0</v>
      </c>
      <c r="AJ464" s="3">
        <v>0</v>
      </c>
      <c r="AK464" s="3">
        <v>0</v>
      </c>
      <c r="AL464" s="48">
        <v>0</v>
      </c>
      <c r="AM464" s="3">
        <v>0</v>
      </c>
      <c r="AN464" s="3">
        <v>0</v>
      </c>
      <c r="AO464" s="3">
        <v>0</v>
      </c>
      <c r="AP464" s="3">
        <v>0</v>
      </c>
      <c r="AQ464" s="3">
        <v>0</v>
      </c>
      <c r="AR464" s="3">
        <v>0</v>
      </c>
      <c r="AS464" s="3">
        <v>0</v>
      </c>
      <c r="AT464" s="3">
        <v>0</v>
      </c>
      <c r="AU464" s="3">
        <v>0</v>
      </c>
      <c r="AV464" s="3">
        <v>0</v>
      </c>
      <c r="AW464" s="3">
        <v>0</v>
      </c>
      <c r="AX464" s="3">
        <v>0</v>
      </c>
      <c r="AY464" s="3">
        <v>0</v>
      </c>
      <c r="AZ464" s="3">
        <v>0</v>
      </c>
      <c r="BA464" s="3">
        <v>0</v>
      </c>
      <c r="BB464" s="3">
        <v>0</v>
      </c>
      <c r="BC464" s="3">
        <v>0</v>
      </c>
      <c r="BD464" s="3">
        <v>0</v>
      </c>
      <c r="BE464" s="3">
        <v>0</v>
      </c>
      <c r="BF464" s="3">
        <v>0</v>
      </c>
      <c r="BG464" s="3">
        <v>0</v>
      </c>
      <c r="BH464" s="3">
        <v>0</v>
      </c>
      <c r="BI464" s="3">
        <v>0</v>
      </c>
      <c r="BJ464" s="3">
        <v>0</v>
      </c>
      <c r="BK464" s="3">
        <v>0</v>
      </c>
      <c r="BL464" s="3">
        <v>0</v>
      </c>
      <c r="BM464" s="3">
        <v>0</v>
      </c>
      <c r="BN464" s="3">
        <v>0</v>
      </c>
      <c r="BO464" s="3">
        <v>0</v>
      </c>
      <c r="BP464" s="3">
        <v>0</v>
      </c>
      <c r="BQ464" s="3">
        <v>0</v>
      </c>
      <c r="BR464" s="3">
        <v>0</v>
      </c>
      <c r="BS464" s="3">
        <v>0</v>
      </c>
      <c r="BT464" s="3">
        <v>0</v>
      </c>
      <c r="BU464" s="3">
        <v>0</v>
      </c>
      <c r="BV464" s="3">
        <v>0</v>
      </c>
      <c r="BW464" s="10">
        <v>0</v>
      </c>
    </row>
    <row r="465" spans="6:75" x14ac:dyDescent="0.25">
      <c r="F465" s="52">
        <f t="shared" si="28"/>
        <v>17400</v>
      </c>
      <c r="G465" s="12">
        <f t="shared" si="29"/>
        <v>0.82558139534883723</v>
      </c>
      <c r="J465" s="3">
        <f t="shared" si="30"/>
        <v>0.86819652839070327</v>
      </c>
      <c r="K465" s="81"/>
      <c r="L465" s="12">
        <v>1</v>
      </c>
      <c r="M465" s="3">
        <v>0.82558139534883723</v>
      </c>
      <c r="N465" s="3">
        <v>0.82558139534883723</v>
      </c>
      <c r="O465" s="3">
        <v>0.86717602115780201</v>
      </c>
      <c r="P465" s="3">
        <v>0.86717602115780201</v>
      </c>
      <c r="Q465" s="3">
        <v>0</v>
      </c>
      <c r="R465" s="3">
        <v>0</v>
      </c>
      <c r="S465" s="3">
        <v>0</v>
      </c>
      <c r="T465" s="3">
        <v>0</v>
      </c>
      <c r="U465" s="3">
        <v>0</v>
      </c>
      <c r="V465" s="3">
        <v>0</v>
      </c>
      <c r="W465" s="3">
        <v>0</v>
      </c>
      <c r="X465" s="3">
        <v>0</v>
      </c>
      <c r="Y465" s="3">
        <v>0</v>
      </c>
      <c r="Z465" s="3">
        <v>0</v>
      </c>
      <c r="AA465" s="3">
        <v>0</v>
      </c>
      <c r="AB465" s="3">
        <v>0</v>
      </c>
      <c r="AC465" s="3">
        <v>0</v>
      </c>
      <c r="AD465" s="3">
        <v>0</v>
      </c>
      <c r="AE465" s="3">
        <v>0</v>
      </c>
      <c r="AF465" s="3">
        <v>0</v>
      </c>
      <c r="AG465" s="3">
        <v>0</v>
      </c>
      <c r="AH465" s="3">
        <v>0</v>
      </c>
      <c r="AI465" s="3">
        <v>0</v>
      </c>
      <c r="AJ465" s="3">
        <v>0</v>
      </c>
      <c r="AK465" s="3">
        <v>0</v>
      </c>
      <c r="AL465" s="48">
        <v>0</v>
      </c>
      <c r="AM465" s="3">
        <v>0</v>
      </c>
      <c r="AN465" s="3">
        <v>0</v>
      </c>
      <c r="AO465" s="3">
        <v>0</v>
      </c>
      <c r="AP465" s="3">
        <v>0</v>
      </c>
      <c r="AQ465" s="3">
        <v>0</v>
      </c>
      <c r="AR465" s="3">
        <v>0</v>
      </c>
      <c r="AS465" s="3">
        <v>0</v>
      </c>
      <c r="AT465" s="3">
        <v>0</v>
      </c>
      <c r="AU465" s="3">
        <v>0</v>
      </c>
      <c r="AV465" s="3">
        <v>0</v>
      </c>
      <c r="AW465" s="3">
        <v>0</v>
      </c>
      <c r="AX465" s="3">
        <v>0</v>
      </c>
      <c r="AY465" s="3">
        <v>0</v>
      </c>
      <c r="AZ465" s="3">
        <v>0</v>
      </c>
      <c r="BA465" s="3">
        <v>0</v>
      </c>
      <c r="BB465" s="3">
        <v>0</v>
      </c>
      <c r="BC465" s="3">
        <v>0</v>
      </c>
      <c r="BD465" s="3">
        <v>0</v>
      </c>
      <c r="BE465" s="3">
        <v>0</v>
      </c>
      <c r="BF465" s="3">
        <v>0</v>
      </c>
      <c r="BG465" s="3">
        <v>0</v>
      </c>
      <c r="BH465" s="3">
        <v>0</v>
      </c>
      <c r="BI465" s="3">
        <v>0</v>
      </c>
      <c r="BJ465" s="3">
        <v>0</v>
      </c>
      <c r="BK465" s="3">
        <v>0</v>
      </c>
      <c r="BL465" s="3">
        <v>0</v>
      </c>
      <c r="BM465" s="3">
        <v>0</v>
      </c>
      <c r="BN465" s="3">
        <v>0</v>
      </c>
      <c r="BO465" s="3">
        <v>0</v>
      </c>
      <c r="BP465" s="3">
        <v>0</v>
      </c>
      <c r="BQ465" s="3">
        <v>0</v>
      </c>
      <c r="BR465" s="3">
        <v>0</v>
      </c>
      <c r="BS465" s="3">
        <v>0</v>
      </c>
      <c r="BT465" s="3">
        <v>0</v>
      </c>
      <c r="BU465" s="3">
        <v>0</v>
      </c>
      <c r="BV465" s="3">
        <v>0</v>
      </c>
      <c r="BW465" s="10">
        <v>0</v>
      </c>
    </row>
    <row r="466" spans="6:75" x14ac:dyDescent="0.25">
      <c r="F466" s="52">
        <f t="shared" si="28"/>
        <v>17500</v>
      </c>
      <c r="G466" s="12">
        <f t="shared" si="29"/>
        <v>0.82558139534883723</v>
      </c>
      <c r="J466" s="3">
        <f t="shared" si="30"/>
        <v>0.86819652839070327</v>
      </c>
      <c r="K466" s="81"/>
      <c r="L466" s="12">
        <v>1</v>
      </c>
      <c r="M466" s="3">
        <v>0.82558139534883723</v>
      </c>
      <c r="N466" s="3">
        <v>0.82558139534883723</v>
      </c>
      <c r="O466" s="3">
        <v>0.86717602115780201</v>
      </c>
      <c r="P466" s="3">
        <v>0.86717602115780201</v>
      </c>
      <c r="Q466" s="3">
        <v>0</v>
      </c>
      <c r="R466" s="3">
        <v>0</v>
      </c>
      <c r="S466" s="3">
        <v>0</v>
      </c>
      <c r="T466" s="3">
        <v>0</v>
      </c>
      <c r="U466" s="3">
        <v>0</v>
      </c>
      <c r="V466" s="3">
        <v>0</v>
      </c>
      <c r="W466" s="3">
        <v>0</v>
      </c>
      <c r="X466" s="3">
        <v>0</v>
      </c>
      <c r="Y466" s="3">
        <v>0</v>
      </c>
      <c r="Z466" s="3">
        <v>0</v>
      </c>
      <c r="AA466" s="3">
        <v>0</v>
      </c>
      <c r="AB466" s="3">
        <v>0</v>
      </c>
      <c r="AC466" s="3">
        <v>0</v>
      </c>
      <c r="AD466" s="3">
        <v>0</v>
      </c>
      <c r="AE466" s="3">
        <v>0</v>
      </c>
      <c r="AF466" s="3">
        <v>0</v>
      </c>
      <c r="AG466" s="3">
        <v>0</v>
      </c>
      <c r="AH466" s="3">
        <v>0</v>
      </c>
      <c r="AI466" s="3">
        <v>0</v>
      </c>
      <c r="AJ466" s="3">
        <v>0</v>
      </c>
      <c r="AK466" s="3">
        <v>0</v>
      </c>
      <c r="AL466" s="48">
        <v>0</v>
      </c>
      <c r="AM466" s="3">
        <v>0</v>
      </c>
      <c r="AN466" s="3">
        <v>0</v>
      </c>
      <c r="AO466" s="3">
        <v>0</v>
      </c>
      <c r="AP466" s="3">
        <v>0</v>
      </c>
      <c r="AQ466" s="3">
        <v>0</v>
      </c>
      <c r="AR466" s="3">
        <v>0</v>
      </c>
      <c r="AS466" s="3">
        <v>0</v>
      </c>
      <c r="AT466" s="3">
        <v>0</v>
      </c>
      <c r="AU466" s="3">
        <v>0</v>
      </c>
      <c r="AV466" s="3">
        <v>0</v>
      </c>
      <c r="AW466" s="3">
        <v>0</v>
      </c>
      <c r="AX466" s="3">
        <v>0</v>
      </c>
      <c r="AY466" s="3">
        <v>0</v>
      </c>
      <c r="AZ466" s="3">
        <v>0</v>
      </c>
      <c r="BA466" s="3">
        <v>0</v>
      </c>
      <c r="BB466" s="3">
        <v>0</v>
      </c>
      <c r="BC466" s="3">
        <v>0</v>
      </c>
      <c r="BD466" s="3">
        <v>0</v>
      </c>
      <c r="BE466" s="3">
        <v>0</v>
      </c>
      <c r="BF466" s="3">
        <v>0</v>
      </c>
      <c r="BG466" s="3">
        <v>0</v>
      </c>
      <c r="BH466" s="3">
        <v>0</v>
      </c>
      <c r="BI466" s="3">
        <v>0</v>
      </c>
      <c r="BJ466" s="3">
        <v>0</v>
      </c>
      <c r="BK466" s="3">
        <v>0</v>
      </c>
      <c r="BL466" s="3">
        <v>0</v>
      </c>
      <c r="BM466" s="3">
        <v>0</v>
      </c>
      <c r="BN466" s="3">
        <v>0</v>
      </c>
      <c r="BO466" s="3">
        <v>0</v>
      </c>
      <c r="BP466" s="3">
        <v>0</v>
      </c>
      <c r="BQ466" s="3">
        <v>0</v>
      </c>
      <c r="BR466" s="3">
        <v>0</v>
      </c>
      <c r="BS466" s="3">
        <v>0</v>
      </c>
      <c r="BT466" s="3">
        <v>0</v>
      </c>
      <c r="BU466" s="3">
        <v>0</v>
      </c>
      <c r="BV466" s="3">
        <v>0</v>
      </c>
      <c r="BW466" s="10">
        <v>0</v>
      </c>
    </row>
    <row r="467" spans="6:75" x14ac:dyDescent="0.25">
      <c r="F467" s="52">
        <f t="shared" si="28"/>
        <v>17600</v>
      </c>
      <c r="G467" s="12">
        <f t="shared" si="29"/>
        <v>0.82558139534883723</v>
      </c>
      <c r="J467" s="3">
        <f t="shared" si="30"/>
        <v>0.86819652839070327</v>
      </c>
      <c r="K467" s="81"/>
      <c r="L467" s="12">
        <v>1</v>
      </c>
      <c r="M467" s="3">
        <v>0.82558139534883723</v>
      </c>
      <c r="N467" s="3">
        <v>0.82558139534883723</v>
      </c>
      <c r="O467" s="3">
        <v>0.86717602115780201</v>
      </c>
      <c r="P467" s="3">
        <v>0.86717602115780201</v>
      </c>
      <c r="Q467" s="3">
        <v>0</v>
      </c>
      <c r="R467" s="3">
        <v>0</v>
      </c>
      <c r="S467" s="3">
        <v>0</v>
      </c>
      <c r="T467" s="3">
        <v>0</v>
      </c>
      <c r="U467" s="3">
        <v>0</v>
      </c>
      <c r="V467" s="3">
        <v>0</v>
      </c>
      <c r="W467" s="3">
        <v>0</v>
      </c>
      <c r="X467" s="3">
        <v>0</v>
      </c>
      <c r="Y467" s="3">
        <v>0</v>
      </c>
      <c r="Z467" s="3">
        <v>0</v>
      </c>
      <c r="AA467" s="3">
        <v>0</v>
      </c>
      <c r="AB467" s="3">
        <v>0</v>
      </c>
      <c r="AC467" s="3">
        <v>0</v>
      </c>
      <c r="AD467" s="3">
        <v>0</v>
      </c>
      <c r="AE467" s="3">
        <v>0</v>
      </c>
      <c r="AF467" s="3">
        <v>0</v>
      </c>
      <c r="AG467" s="3">
        <v>0</v>
      </c>
      <c r="AH467" s="3">
        <v>0</v>
      </c>
      <c r="AI467" s="3">
        <v>0</v>
      </c>
      <c r="AJ467" s="3">
        <v>0</v>
      </c>
      <c r="AK467" s="3">
        <v>0</v>
      </c>
      <c r="AL467" s="48">
        <v>0</v>
      </c>
      <c r="AM467" s="3">
        <v>0</v>
      </c>
      <c r="AN467" s="3">
        <v>0</v>
      </c>
      <c r="AO467" s="3">
        <v>0</v>
      </c>
      <c r="AP467" s="3">
        <v>0</v>
      </c>
      <c r="AQ467" s="3">
        <v>0</v>
      </c>
      <c r="AR467" s="3">
        <v>0</v>
      </c>
      <c r="AS467" s="3">
        <v>0</v>
      </c>
      <c r="AT467" s="3">
        <v>0</v>
      </c>
      <c r="AU467" s="3">
        <v>0</v>
      </c>
      <c r="AV467" s="3">
        <v>0</v>
      </c>
      <c r="AW467" s="3">
        <v>0</v>
      </c>
      <c r="AX467" s="3">
        <v>0</v>
      </c>
      <c r="AY467" s="3">
        <v>0</v>
      </c>
      <c r="AZ467" s="3">
        <v>0</v>
      </c>
      <c r="BA467" s="3">
        <v>0</v>
      </c>
      <c r="BB467" s="3">
        <v>0</v>
      </c>
      <c r="BC467" s="3">
        <v>0</v>
      </c>
      <c r="BD467" s="3">
        <v>0</v>
      </c>
      <c r="BE467" s="3">
        <v>0</v>
      </c>
      <c r="BF467" s="3">
        <v>0</v>
      </c>
      <c r="BG467" s="3">
        <v>0</v>
      </c>
      <c r="BH467" s="3">
        <v>0</v>
      </c>
      <c r="BI467" s="3">
        <v>0</v>
      </c>
      <c r="BJ467" s="3">
        <v>0</v>
      </c>
      <c r="BK467" s="3">
        <v>0</v>
      </c>
      <c r="BL467" s="3">
        <v>0</v>
      </c>
      <c r="BM467" s="3">
        <v>0</v>
      </c>
      <c r="BN467" s="3">
        <v>0</v>
      </c>
      <c r="BO467" s="3">
        <v>0</v>
      </c>
      <c r="BP467" s="3">
        <v>0</v>
      </c>
      <c r="BQ467" s="3">
        <v>0</v>
      </c>
      <c r="BR467" s="3">
        <v>0</v>
      </c>
      <c r="BS467" s="3">
        <v>0</v>
      </c>
      <c r="BT467" s="3">
        <v>0</v>
      </c>
      <c r="BU467" s="3">
        <v>0</v>
      </c>
      <c r="BV467" s="3">
        <v>0</v>
      </c>
      <c r="BW467" s="10">
        <v>0</v>
      </c>
    </row>
    <row r="468" spans="6:75" x14ac:dyDescent="0.25">
      <c r="F468" s="52">
        <f t="shared" si="28"/>
        <v>17700</v>
      </c>
      <c r="G468" s="12">
        <f t="shared" si="29"/>
        <v>0.82558139534883723</v>
      </c>
      <c r="J468" s="3">
        <f t="shared" si="30"/>
        <v>0.86819652839070327</v>
      </c>
      <c r="K468" s="81"/>
      <c r="L468" s="12">
        <v>1</v>
      </c>
      <c r="M468" s="3">
        <v>0.82558139534883723</v>
      </c>
      <c r="N468" s="3">
        <v>0.82558139534883723</v>
      </c>
      <c r="O468" s="3">
        <v>0.86717602115780201</v>
      </c>
      <c r="P468" s="3">
        <v>0.86717602115780201</v>
      </c>
      <c r="Q468" s="3">
        <v>0</v>
      </c>
      <c r="R468" s="3">
        <v>0</v>
      </c>
      <c r="S468" s="3">
        <v>0</v>
      </c>
      <c r="T468" s="3">
        <v>0</v>
      </c>
      <c r="U468" s="3">
        <v>0</v>
      </c>
      <c r="V468" s="3">
        <v>0</v>
      </c>
      <c r="W468" s="3">
        <v>0</v>
      </c>
      <c r="X468" s="3">
        <v>0</v>
      </c>
      <c r="Y468" s="3">
        <v>0</v>
      </c>
      <c r="Z468" s="3">
        <v>0</v>
      </c>
      <c r="AA468" s="3">
        <v>0</v>
      </c>
      <c r="AB468" s="3">
        <v>0</v>
      </c>
      <c r="AC468" s="3">
        <v>0</v>
      </c>
      <c r="AD468" s="3">
        <v>0</v>
      </c>
      <c r="AE468" s="3">
        <v>0</v>
      </c>
      <c r="AF468" s="3">
        <v>0</v>
      </c>
      <c r="AG468" s="3">
        <v>0</v>
      </c>
      <c r="AH468" s="3">
        <v>0</v>
      </c>
      <c r="AI468" s="3">
        <v>0</v>
      </c>
      <c r="AJ468" s="3">
        <v>0</v>
      </c>
      <c r="AK468" s="3">
        <v>0</v>
      </c>
      <c r="AL468" s="48">
        <v>0</v>
      </c>
      <c r="AM468" s="3">
        <v>0</v>
      </c>
      <c r="AN468" s="3">
        <v>0</v>
      </c>
      <c r="AO468" s="3">
        <v>0</v>
      </c>
      <c r="AP468" s="3">
        <v>0</v>
      </c>
      <c r="AQ468" s="3">
        <v>0</v>
      </c>
      <c r="AR468" s="3">
        <v>0</v>
      </c>
      <c r="AS468" s="3">
        <v>0</v>
      </c>
      <c r="AT468" s="3">
        <v>0</v>
      </c>
      <c r="AU468" s="3">
        <v>0</v>
      </c>
      <c r="AV468" s="3">
        <v>0</v>
      </c>
      <c r="AW468" s="3">
        <v>0</v>
      </c>
      <c r="AX468" s="3">
        <v>0</v>
      </c>
      <c r="AY468" s="3">
        <v>0</v>
      </c>
      <c r="AZ468" s="3">
        <v>0</v>
      </c>
      <c r="BA468" s="3">
        <v>0</v>
      </c>
      <c r="BB468" s="3">
        <v>0</v>
      </c>
      <c r="BC468" s="3">
        <v>0</v>
      </c>
      <c r="BD468" s="3">
        <v>0</v>
      </c>
      <c r="BE468" s="3">
        <v>0</v>
      </c>
      <c r="BF468" s="3">
        <v>0</v>
      </c>
      <c r="BG468" s="3">
        <v>0</v>
      </c>
      <c r="BH468" s="3">
        <v>0</v>
      </c>
      <c r="BI468" s="3">
        <v>0</v>
      </c>
      <c r="BJ468" s="3">
        <v>0</v>
      </c>
      <c r="BK468" s="3">
        <v>0</v>
      </c>
      <c r="BL468" s="3">
        <v>0</v>
      </c>
      <c r="BM468" s="3">
        <v>0</v>
      </c>
      <c r="BN468" s="3">
        <v>0</v>
      </c>
      <c r="BO468" s="3">
        <v>0</v>
      </c>
      <c r="BP468" s="3">
        <v>0</v>
      </c>
      <c r="BQ468" s="3">
        <v>0</v>
      </c>
      <c r="BR468" s="3">
        <v>0</v>
      </c>
      <c r="BS468" s="3">
        <v>0</v>
      </c>
      <c r="BT468" s="3">
        <v>0</v>
      </c>
      <c r="BU468" s="3">
        <v>0</v>
      </c>
      <c r="BV468" s="3">
        <v>0</v>
      </c>
      <c r="BW468" s="10">
        <v>0</v>
      </c>
    </row>
    <row r="469" spans="6:75" x14ac:dyDescent="0.25">
      <c r="F469" s="52">
        <f t="shared" si="28"/>
        <v>17800</v>
      </c>
      <c r="G469" s="12">
        <f t="shared" si="29"/>
        <v>0.82558139534883723</v>
      </c>
      <c r="J469" s="3">
        <f t="shared" si="30"/>
        <v>0.86819652839070327</v>
      </c>
      <c r="K469" s="81"/>
      <c r="L469" s="12">
        <v>1</v>
      </c>
      <c r="M469" s="3">
        <v>0.82558139534883723</v>
      </c>
      <c r="N469" s="3">
        <v>0.82558139534883723</v>
      </c>
      <c r="O469" s="3">
        <v>0.86717602115780201</v>
      </c>
      <c r="P469" s="3">
        <v>0.86717602115780201</v>
      </c>
      <c r="Q469" s="3">
        <v>0</v>
      </c>
      <c r="R469" s="3">
        <v>0</v>
      </c>
      <c r="S469" s="3">
        <v>0</v>
      </c>
      <c r="T469" s="3">
        <v>0</v>
      </c>
      <c r="U469" s="3">
        <v>0</v>
      </c>
      <c r="V469" s="3">
        <v>0</v>
      </c>
      <c r="W469" s="3">
        <v>0</v>
      </c>
      <c r="X469" s="3">
        <v>0</v>
      </c>
      <c r="Y469" s="3">
        <v>0</v>
      </c>
      <c r="Z469" s="3">
        <v>0</v>
      </c>
      <c r="AA469" s="3">
        <v>0</v>
      </c>
      <c r="AB469" s="3">
        <v>0</v>
      </c>
      <c r="AC469" s="3">
        <v>0</v>
      </c>
      <c r="AD469" s="3">
        <v>0</v>
      </c>
      <c r="AE469" s="3">
        <v>0</v>
      </c>
      <c r="AF469" s="3">
        <v>0</v>
      </c>
      <c r="AG469" s="3">
        <v>0</v>
      </c>
      <c r="AH469" s="3">
        <v>0</v>
      </c>
      <c r="AI469" s="3">
        <v>0</v>
      </c>
      <c r="AJ469" s="3">
        <v>0</v>
      </c>
      <c r="AK469" s="3">
        <v>0</v>
      </c>
      <c r="AL469" s="48">
        <v>0</v>
      </c>
      <c r="AM469" s="3">
        <v>0</v>
      </c>
      <c r="AN469" s="3">
        <v>0</v>
      </c>
      <c r="AO469" s="3">
        <v>0</v>
      </c>
      <c r="AP469" s="3">
        <v>0</v>
      </c>
      <c r="AQ469" s="3">
        <v>0</v>
      </c>
      <c r="AR469" s="3">
        <v>0</v>
      </c>
      <c r="AS469" s="3">
        <v>0</v>
      </c>
      <c r="AT469" s="3">
        <v>0</v>
      </c>
      <c r="AU469" s="3">
        <v>0</v>
      </c>
      <c r="AV469" s="3">
        <v>0</v>
      </c>
      <c r="AW469" s="3">
        <v>0</v>
      </c>
      <c r="AX469" s="3">
        <v>0</v>
      </c>
      <c r="AY469" s="3">
        <v>0</v>
      </c>
      <c r="AZ469" s="3">
        <v>0</v>
      </c>
      <c r="BA469" s="3">
        <v>0</v>
      </c>
      <c r="BB469" s="3">
        <v>0</v>
      </c>
      <c r="BC469" s="3">
        <v>0</v>
      </c>
      <c r="BD469" s="3">
        <v>0</v>
      </c>
      <c r="BE469" s="3">
        <v>0</v>
      </c>
      <c r="BF469" s="3">
        <v>0</v>
      </c>
      <c r="BG469" s="3">
        <v>0</v>
      </c>
      <c r="BH469" s="3">
        <v>0</v>
      </c>
      <c r="BI469" s="3">
        <v>0</v>
      </c>
      <c r="BJ469" s="3">
        <v>0</v>
      </c>
      <c r="BK469" s="3">
        <v>0</v>
      </c>
      <c r="BL469" s="3">
        <v>0</v>
      </c>
      <c r="BM469" s="3">
        <v>0</v>
      </c>
      <c r="BN469" s="3">
        <v>0</v>
      </c>
      <c r="BO469" s="3">
        <v>0</v>
      </c>
      <c r="BP469" s="3">
        <v>0</v>
      </c>
      <c r="BQ469" s="3">
        <v>0</v>
      </c>
      <c r="BR469" s="3">
        <v>0</v>
      </c>
      <c r="BS469" s="3">
        <v>0</v>
      </c>
      <c r="BT469" s="3">
        <v>0</v>
      </c>
      <c r="BU469" s="3">
        <v>0</v>
      </c>
      <c r="BV469" s="3">
        <v>0</v>
      </c>
      <c r="BW469" s="10">
        <v>0</v>
      </c>
    </row>
    <row r="470" spans="6:75" x14ac:dyDescent="0.25">
      <c r="F470" s="52">
        <f t="shared" si="28"/>
        <v>17900</v>
      </c>
      <c r="G470" s="12">
        <f t="shared" si="29"/>
        <v>0.82558139534883723</v>
      </c>
      <c r="J470" s="3">
        <f t="shared" si="30"/>
        <v>0.86819652839070327</v>
      </c>
      <c r="K470" s="81"/>
      <c r="L470" s="12">
        <v>1</v>
      </c>
      <c r="M470" s="3">
        <v>0.82558139534883723</v>
      </c>
      <c r="N470" s="3">
        <v>0.82558139534883723</v>
      </c>
      <c r="O470" s="3">
        <v>0.86717602115780201</v>
      </c>
      <c r="P470" s="3">
        <v>0.86717602115780201</v>
      </c>
      <c r="Q470" s="3">
        <v>0</v>
      </c>
      <c r="R470" s="3">
        <v>0</v>
      </c>
      <c r="S470" s="3">
        <v>0</v>
      </c>
      <c r="T470" s="3">
        <v>0</v>
      </c>
      <c r="U470" s="3">
        <v>0</v>
      </c>
      <c r="V470" s="3">
        <v>0</v>
      </c>
      <c r="W470" s="3">
        <v>0</v>
      </c>
      <c r="X470" s="3">
        <v>0</v>
      </c>
      <c r="Y470" s="3">
        <v>0</v>
      </c>
      <c r="Z470" s="3">
        <v>0</v>
      </c>
      <c r="AA470" s="3">
        <v>0</v>
      </c>
      <c r="AB470" s="3">
        <v>0</v>
      </c>
      <c r="AC470" s="3">
        <v>0</v>
      </c>
      <c r="AD470" s="3">
        <v>0</v>
      </c>
      <c r="AE470" s="3">
        <v>0</v>
      </c>
      <c r="AF470" s="3">
        <v>0</v>
      </c>
      <c r="AG470" s="3">
        <v>0</v>
      </c>
      <c r="AH470" s="3">
        <v>0</v>
      </c>
      <c r="AI470" s="3">
        <v>0</v>
      </c>
      <c r="AJ470" s="3">
        <v>0</v>
      </c>
      <c r="AK470" s="3">
        <v>0</v>
      </c>
      <c r="AL470" s="48">
        <v>0</v>
      </c>
      <c r="AM470" s="3">
        <v>0</v>
      </c>
      <c r="AN470" s="3">
        <v>0</v>
      </c>
      <c r="AO470" s="3">
        <v>0</v>
      </c>
      <c r="AP470" s="3">
        <v>0</v>
      </c>
      <c r="AQ470" s="3">
        <v>0</v>
      </c>
      <c r="AR470" s="3">
        <v>0</v>
      </c>
      <c r="AS470" s="3">
        <v>0</v>
      </c>
      <c r="AT470" s="3">
        <v>0</v>
      </c>
      <c r="AU470" s="3">
        <v>0</v>
      </c>
      <c r="AV470" s="3">
        <v>0</v>
      </c>
      <c r="AW470" s="3">
        <v>0</v>
      </c>
      <c r="AX470" s="3">
        <v>0</v>
      </c>
      <c r="AY470" s="3">
        <v>0</v>
      </c>
      <c r="AZ470" s="3">
        <v>0</v>
      </c>
      <c r="BA470" s="3">
        <v>0</v>
      </c>
      <c r="BB470" s="3">
        <v>0</v>
      </c>
      <c r="BC470" s="3">
        <v>0</v>
      </c>
      <c r="BD470" s="3">
        <v>0</v>
      </c>
      <c r="BE470" s="3">
        <v>0</v>
      </c>
      <c r="BF470" s="3">
        <v>0</v>
      </c>
      <c r="BG470" s="3">
        <v>0</v>
      </c>
      <c r="BH470" s="3">
        <v>0</v>
      </c>
      <c r="BI470" s="3">
        <v>0</v>
      </c>
      <c r="BJ470" s="3">
        <v>0</v>
      </c>
      <c r="BK470" s="3">
        <v>0</v>
      </c>
      <c r="BL470" s="3">
        <v>0</v>
      </c>
      <c r="BM470" s="3">
        <v>0</v>
      </c>
      <c r="BN470" s="3">
        <v>0</v>
      </c>
      <c r="BO470" s="3">
        <v>0</v>
      </c>
      <c r="BP470" s="3">
        <v>0</v>
      </c>
      <c r="BQ470" s="3">
        <v>0</v>
      </c>
      <c r="BR470" s="3">
        <v>0</v>
      </c>
      <c r="BS470" s="3">
        <v>0</v>
      </c>
      <c r="BT470" s="3">
        <v>0</v>
      </c>
      <c r="BU470" s="3">
        <v>0</v>
      </c>
      <c r="BV470" s="3">
        <v>0</v>
      </c>
      <c r="BW470" s="10">
        <v>0</v>
      </c>
    </row>
    <row r="471" spans="6:75" x14ac:dyDescent="0.25">
      <c r="F471" s="52">
        <f t="shared" si="28"/>
        <v>18000</v>
      </c>
      <c r="G471" s="12">
        <f t="shared" si="29"/>
        <v>0.82558139534883723</v>
      </c>
      <c r="J471" s="3">
        <f t="shared" si="30"/>
        <v>0.86819652839070327</v>
      </c>
      <c r="K471" s="81"/>
      <c r="L471" s="12">
        <v>1</v>
      </c>
      <c r="M471" s="3">
        <v>0.82558139534883723</v>
      </c>
      <c r="N471" s="3">
        <v>0.82558139534883723</v>
      </c>
      <c r="O471" s="3">
        <v>0.86717602115780201</v>
      </c>
      <c r="P471" s="3">
        <v>0.86717602115780201</v>
      </c>
      <c r="Q471" s="3">
        <v>0</v>
      </c>
      <c r="R471" s="3">
        <v>0</v>
      </c>
      <c r="S471" s="3">
        <v>0</v>
      </c>
      <c r="T471" s="3">
        <v>0</v>
      </c>
      <c r="U471" s="3">
        <v>0</v>
      </c>
      <c r="V471" s="3">
        <v>0</v>
      </c>
      <c r="W471" s="3">
        <v>0</v>
      </c>
      <c r="X471" s="3">
        <v>0</v>
      </c>
      <c r="Y471" s="3">
        <v>0</v>
      </c>
      <c r="Z471" s="3">
        <v>0</v>
      </c>
      <c r="AA471" s="3">
        <v>0</v>
      </c>
      <c r="AB471" s="3">
        <v>0</v>
      </c>
      <c r="AC471" s="3">
        <v>0</v>
      </c>
      <c r="AD471" s="3">
        <v>0</v>
      </c>
      <c r="AE471" s="3">
        <v>0</v>
      </c>
      <c r="AF471" s="3">
        <v>0</v>
      </c>
      <c r="AG471" s="3">
        <v>0</v>
      </c>
      <c r="AH471" s="3">
        <v>0</v>
      </c>
      <c r="AI471" s="3">
        <v>0</v>
      </c>
      <c r="AJ471" s="3">
        <v>0</v>
      </c>
      <c r="AK471" s="3">
        <v>0</v>
      </c>
      <c r="AL471" s="48">
        <v>0</v>
      </c>
      <c r="AM471" s="3">
        <v>0</v>
      </c>
      <c r="AN471" s="3">
        <v>0</v>
      </c>
      <c r="AO471" s="3">
        <v>0</v>
      </c>
      <c r="AP471" s="3">
        <v>0</v>
      </c>
      <c r="AQ471" s="3">
        <v>0</v>
      </c>
      <c r="AR471" s="3">
        <v>0</v>
      </c>
      <c r="AS471" s="3">
        <v>0</v>
      </c>
      <c r="AT471" s="3">
        <v>0</v>
      </c>
      <c r="AU471" s="3">
        <v>0</v>
      </c>
      <c r="AV471" s="3">
        <v>0</v>
      </c>
      <c r="AW471" s="3">
        <v>0</v>
      </c>
      <c r="AX471" s="3">
        <v>0</v>
      </c>
      <c r="AY471" s="3">
        <v>0</v>
      </c>
      <c r="AZ471" s="3">
        <v>0</v>
      </c>
      <c r="BA471" s="3">
        <v>0</v>
      </c>
      <c r="BB471" s="3">
        <v>0</v>
      </c>
      <c r="BC471" s="3">
        <v>0</v>
      </c>
      <c r="BD471" s="3">
        <v>0</v>
      </c>
      <c r="BE471" s="3">
        <v>0</v>
      </c>
      <c r="BF471" s="3">
        <v>0</v>
      </c>
      <c r="BG471" s="3">
        <v>0</v>
      </c>
      <c r="BH471" s="3">
        <v>0</v>
      </c>
      <c r="BI471" s="3">
        <v>0</v>
      </c>
      <c r="BJ471" s="3">
        <v>0</v>
      </c>
      <c r="BK471" s="3">
        <v>0</v>
      </c>
      <c r="BL471" s="3">
        <v>0</v>
      </c>
      <c r="BM471" s="3">
        <v>0</v>
      </c>
      <c r="BN471" s="3">
        <v>0</v>
      </c>
      <c r="BO471" s="3">
        <v>0</v>
      </c>
      <c r="BP471" s="3">
        <v>0</v>
      </c>
      <c r="BQ471" s="3">
        <v>0</v>
      </c>
      <c r="BR471" s="3">
        <v>0</v>
      </c>
      <c r="BS471" s="3">
        <v>0</v>
      </c>
      <c r="BT471" s="3">
        <v>0</v>
      </c>
      <c r="BU471" s="3">
        <v>0</v>
      </c>
      <c r="BV471" s="3">
        <v>0</v>
      </c>
      <c r="BW471" s="10">
        <v>0</v>
      </c>
    </row>
    <row r="472" spans="6:75" x14ac:dyDescent="0.25">
      <c r="F472" s="52">
        <f t="shared" si="28"/>
        <v>18100</v>
      </c>
      <c r="G472" s="12">
        <f t="shared" si="29"/>
        <v>0.82558139534883723</v>
      </c>
      <c r="J472" s="3">
        <f t="shared" si="30"/>
        <v>0.86819652839070327</v>
      </c>
      <c r="K472" s="81"/>
      <c r="L472" s="12">
        <v>1</v>
      </c>
      <c r="M472" s="3">
        <v>0.82558139534883723</v>
      </c>
      <c r="N472" s="3">
        <v>0.82558139534883723</v>
      </c>
      <c r="O472" s="3">
        <v>0.86717602115780201</v>
      </c>
      <c r="P472" s="3">
        <v>0.86717602115780201</v>
      </c>
      <c r="Q472" s="3">
        <v>0</v>
      </c>
      <c r="R472" s="3">
        <v>0</v>
      </c>
      <c r="S472" s="3">
        <v>0</v>
      </c>
      <c r="T472" s="3">
        <v>0</v>
      </c>
      <c r="U472" s="3">
        <v>0</v>
      </c>
      <c r="V472" s="3">
        <v>0</v>
      </c>
      <c r="W472" s="3">
        <v>0</v>
      </c>
      <c r="X472" s="3">
        <v>0</v>
      </c>
      <c r="Y472" s="3">
        <v>0</v>
      </c>
      <c r="Z472" s="3">
        <v>0</v>
      </c>
      <c r="AA472" s="3">
        <v>0</v>
      </c>
      <c r="AB472" s="3">
        <v>0</v>
      </c>
      <c r="AC472" s="3">
        <v>0</v>
      </c>
      <c r="AD472" s="3">
        <v>0</v>
      </c>
      <c r="AE472" s="3">
        <v>0</v>
      </c>
      <c r="AF472" s="3">
        <v>0</v>
      </c>
      <c r="AG472" s="3">
        <v>0</v>
      </c>
      <c r="AH472" s="3">
        <v>0</v>
      </c>
      <c r="AI472" s="3">
        <v>0</v>
      </c>
      <c r="AJ472" s="3">
        <v>0</v>
      </c>
      <c r="AK472" s="3">
        <v>0</v>
      </c>
      <c r="AL472" s="48">
        <v>0</v>
      </c>
      <c r="AM472" s="3">
        <v>0</v>
      </c>
      <c r="AN472" s="3">
        <v>0</v>
      </c>
      <c r="AO472" s="3">
        <v>0</v>
      </c>
      <c r="AP472" s="3">
        <v>0</v>
      </c>
      <c r="AQ472" s="3">
        <v>0</v>
      </c>
      <c r="AR472" s="3">
        <v>0</v>
      </c>
      <c r="AS472" s="3">
        <v>0</v>
      </c>
      <c r="AT472" s="3">
        <v>0</v>
      </c>
      <c r="AU472" s="3">
        <v>0</v>
      </c>
      <c r="AV472" s="3">
        <v>0</v>
      </c>
      <c r="AW472" s="3">
        <v>0</v>
      </c>
      <c r="AX472" s="3">
        <v>0</v>
      </c>
      <c r="AY472" s="3">
        <v>0</v>
      </c>
      <c r="AZ472" s="3">
        <v>0</v>
      </c>
      <c r="BA472" s="3">
        <v>0</v>
      </c>
      <c r="BB472" s="3">
        <v>0</v>
      </c>
      <c r="BC472" s="3">
        <v>0</v>
      </c>
      <c r="BD472" s="3">
        <v>0</v>
      </c>
      <c r="BE472" s="3">
        <v>0</v>
      </c>
      <c r="BF472" s="3">
        <v>0</v>
      </c>
      <c r="BG472" s="3">
        <v>0</v>
      </c>
      <c r="BH472" s="3">
        <v>0</v>
      </c>
      <c r="BI472" s="3">
        <v>0</v>
      </c>
      <c r="BJ472" s="3">
        <v>0</v>
      </c>
      <c r="BK472" s="3">
        <v>0</v>
      </c>
      <c r="BL472" s="3">
        <v>0</v>
      </c>
      <c r="BM472" s="3">
        <v>0</v>
      </c>
      <c r="BN472" s="3">
        <v>0</v>
      </c>
      <c r="BO472" s="3">
        <v>0</v>
      </c>
      <c r="BP472" s="3">
        <v>0</v>
      </c>
      <c r="BQ472" s="3">
        <v>0</v>
      </c>
      <c r="BR472" s="3">
        <v>0</v>
      </c>
      <c r="BS472" s="3">
        <v>0</v>
      </c>
      <c r="BT472" s="3">
        <v>0</v>
      </c>
      <c r="BU472" s="3">
        <v>0</v>
      </c>
      <c r="BV472" s="3">
        <v>0</v>
      </c>
      <c r="BW472" s="10">
        <v>0</v>
      </c>
    </row>
    <row r="473" spans="6:75" x14ac:dyDescent="0.25">
      <c r="F473" s="52">
        <f t="shared" si="28"/>
        <v>18200</v>
      </c>
      <c r="G473" s="12">
        <f t="shared" si="29"/>
        <v>0.82558139534883723</v>
      </c>
      <c r="J473" s="3">
        <f t="shared" si="30"/>
        <v>0.86819652839070327</v>
      </c>
      <c r="K473" s="81"/>
      <c r="L473" s="12">
        <v>1</v>
      </c>
      <c r="M473" s="3">
        <v>0.82558139534883723</v>
      </c>
      <c r="N473" s="3">
        <v>0.82558139534883723</v>
      </c>
      <c r="O473" s="3">
        <v>0.86717602115780201</v>
      </c>
      <c r="P473" s="3">
        <v>0.86717602115780201</v>
      </c>
      <c r="Q473" s="3">
        <v>0</v>
      </c>
      <c r="R473" s="3">
        <v>0</v>
      </c>
      <c r="S473" s="3">
        <v>0</v>
      </c>
      <c r="T473" s="3">
        <v>0</v>
      </c>
      <c r="U473" s="3">
        <v>0</v>
      </c>
      <c r="V473" s="3">
        <v>0</v>
      </c>
      <c r="W473" s="3">
        <v>0</v>
      </c>
      <c r="X473" s="3">
        <v>0</v>
      </c>
      <c r="Y473" s="3">
        <v>0</v>
      </c>
      <c r="Z473" s="3">
        <v>0</v>
      </c>
      <c r="AA473" s="3">
        <v>0</v>
      </c>
      <c r="AB473" s="3">
        <v>0</v>
      </c>
      <c r="AC473" s="3">
        <v>0</v>
      </c>
      <c r="AD473" s="3">
        <v>0</v>
      </c>
      <c r="AE473" s="3">
        <v>0</v>
      </c>
      <c r="AF473" s="3">
        <v>0</v>
      </c>
      <c r="AG473" s="3">
        <v>0</v>
      </c>
      <c r="AH473" s="3">
        <v>0</v>
      </c>
      <c r="AI473" s="3">
        <v>0</v>
      </c>
      <c r="AJ473" s="3">
        <v>0</v>
      </c>
      <c r="AK473" s="3">
        <v>0</v>
      </c>
      <c r="AL473" s="48">
        <v>0</v>
      </c>
      <c r="AM473" s="3">
        <v>0</v>
      </c>
      <c r="AN473" s="3">
        <v>0</v>
      </c>
      <c r="AO473" s="3">
        <v>0</v>
      </c>
      <c r="AP473" s="3">
        <v>0</v>
      </c>
      <c r="AQ473" s="3">
        <v>0</v>
      </c>
      <c r="AR473" s="3">
        <v>0</v>
      </c>
      <c r="AS473" s="3">
        <v>0</v>
      </c>
      <c r="AT473" s="3">
        <v>0</v>
      </c>
      <c r="AU473" s="3">
        <v>0</v>
      </c>
      <c r="AV473" s="3">
        <v>0</v>
      </c>
      <c r="AW473" s="3">
        <v>0</v>
      </c>
      <c r="AX473" s="3">
        <v>0</v>
      </c>
      <c r="AY473" s="3">
        <v>0</v>
      </c>
      <c r="AZ473" s="3">
        <v>0</v>
      </c>
      <c r="BA473" s="3">
        <v>0</v>
      </c>
      <c r="BB473" s="3">
        <v>0</v>
      </c>
      <c r="BC473" s="3">
        <v>0</v>
      </c>
      <c r="BD473" s="3">
        <v>0</v>
      </c>
      <c r="BE473" s="3">
        <v>0</v>
      </c>
      <c r="BF473" s="3">
        <v>0</v>
      </c>
      <c r="BG473" s="3">
        <v>0</v>
      </c>
      <c r="BH473" s="3">
        <v>0</v>
      </c>
      <c r="BI473" s="3">
        <v>0</v>
      </c>
      <c r="BJ473" s="3">
        <v>0</v>
      </c>
      <c r="BK473" s="3">
        <v>0</v>
      </c>
      <c r="BL473" s="3">
        <v>0</v>
      </c>
      <c r="BM473" s="3">
        <v>0</v>
      </c>
      <c r="BN473" s="3">
        <v>0</v>
      </c>
      <c r="BO473" s="3">
        <v>0</v>
      </c>
      <c r="BP473" s="3">
        <v>0</v>
      </c>
      <c r="BQ473" s="3">
        <v>0</v>
      </c>
      <c r="BR473" s="3">
        <v>0</v>
      </c>
      <c r="BS473" s="3">
        <v>0</v>
      </c>
      <c r="BT473" s="3">
        <v>0</v>
      </c>
      <c r="BU473" s="3">
        <v>0</v>
      </c>
      <c r="BV473" s="3">
        <v>0</v>
      </c>
      <c r="BW473" s="10">
        <v>0</v>
      </c>
    </row>
    <row r="474" spans="6:75" x14ac:dyDescent="0.25">
      <c r="F474" s="52">
        <f t="shared" ref="F474:F537" si="31">2*F473-F472</f>
        <v>18300</v>
      </c>
      <c r="G474" s="12">
        <f t="shared" si="29"/>
        <v>0.82558139534883723</v>
      </c>
      <c r="J474" s="3">
        <f t="shared" si="30"/>
        <v>0.86819652839070327</v>
      </c>
      <c r="K474" s="81"/>
      <c r="L474" s="12">
        <v>1</v>
      </c>
      <c r="M474" s="3">
        <v>0.82558139534883723</v>
      </c>
      <c r="N474" s="3">
        <v>0.82558139534883723</v>
      </c>
      <c r="O474" s="3">
        <v>0.86717602115780201</v>
      </c>
      <c r="P474" s="3">
        <v>0.86717602115780201</v>
      </c>
      <c r="Q474" s="3">
        <v>0</v>
      </c>
      <c r="R474" s="3">
        <v>0</v>
      </c>
      <c r="S474" s="3">
        <v>0</v>
      </c>
      <c r="T474" s="3">
        <v>0</v>
      </c>
      <c r="U474" s="3">
        <v>0</v>
      </c>
      <c r="V474" s="3">
        <v>0</v>
      </c>
      <c r="W474" s="3">
        <v>0</v>
      </c>
      <c r="X474" s="3">
        <v>0</v>
      </c>
      <c r="Y474" s="3">
        <v>0</v>
      </c>
      <c r="Z474" s="3">
        <v>0</v>
      </c>
      <c r="AA474" s="3">
        <v>0</v>
      </c>
      <c r="AB474" s="3">
        <v>0</v>
      </c>
      <c r="AC474" s="3">
        <v>0</v>
      </c>
      <c r="AD474" s="3">
        <v>0</v>
      </c>
      <c r="AE474" s="3">
        <v>0</v>
      </c>
      <c r="AF474" s="3">
        <v>0</v>
      </c>
      <c r="AG474" s="3">
        <v>0</v>
      </c>
      <c r="AH474" s="3">
        <v>0</v>
      </c>
      <c r="AI474" s="3">
        <v>0</v>
      </c>
      <c r="AJ474" s="3">
        <v>0</v>
      </c>
      <c r="AK474" s="3">
        <v>0</v>
      </c>
      <c r="AL474" s="48">
        <v>0</v>
      </c>
      <c r="AM474" s="3">
        <v>0</v>
      </c>
      <c r="AN474" s="3">
        <v>0</v>
      </c>
      <c r="AO474" s="3">
        <v>0</v>
      </c>
      <c r="AP474" s="3">
        <v>0</v>
      </c>
      <c r="AQ474" s="3">
        <v>0</v>
      </c>
      <c r="AR474" s="3">
        <v>0</v>
      </c>
      <c r="AS474" s="3">
        <v>0</v>
      </c>
      <c r="AT474" s="3">
        <v>0</v>
      </c>
      <c r="AU474" s="3">
        <v>0</v>
      </c>
      <c r="AV474" s="3">
        <v>0</v>
      </c>
      <c r="AW474" s="3">
        <v>0</v>
      </c>
      <c r="AX474" s="3">
        <v>0</v>
      </c>
      <c r="AY474" s="3">
        <v>0</v>
      </c>
      <c r="AZ474" s="3">
        <v>0</v>
      </c>
      <c r="BA474" s="3">
        <v>0</v>
      </c>
      <c r="BB474" s="3">
        <v>0</v>
      </c>
      <c r="BC474" s="3">
        <v>0</v>
      </c>
      <c r="BD474" s="3">
        <v>0</v>
      </c>
      <c r="BE474" s="3">
        <v>0</v>
      </c>
      <c r="BF474" s="3">
        <v>0</v>
      </c>
      <c r="BG474" s="3">
        <v>0</v>
      </c>
      <c r="BH474" s="3">
        <v>0</v>
      </c>
      <c r="BI474" s="3">
        <v>0</v>
      </c>
      <c r="BJ474" s="3">
        <v>0</v>
      </c>
      <c r="BK474" s="3">
        <v>0</v>
      </c>
      <c r="BL474" s="3">
        <v>0</v>
      </c>
      <c r="BM474" s="3">
        <v>0</v>
      </c>
      <c r="BN474" s="3">
        <v>0</v>
      </c>
      <c r="BO474" s="3">
        <v>0</v>
      </c>
      <c r="BP474" s="3">
        <v>0</v>
      </c>
      <c r="BQ474" s="3">
        <v>0</v>
      </c>
      <c r="BR474" s="3">
        <v>0</v>
      </c>
      <c r="BS474" s="3">
        <v>0</v>
      </c>
      <c r="BT474" s="3">
        <v>0</v>
      </c>
      <c r="BU474" s="3">
        <v>0</v>
      </c>
      <c r="BV474" s="3">
        <v>0</v>
      </c>
      <c r="BW474" s="10">
        <v>0</v>
      </c>
    </row>
    <row r="475" spans="6:75" x14ac:dyDescent="0.25">
      <c r="F475" s="52">
        <f t="shared" si="31"/>
        <v>18400</v>
      </c>
      <c r="G475" s="12">
        <f t="shared" ref="G475:G538" si="32">INDEX($L475:$BW475,G$276)</f>
        <v>0.82558139534883723</v>
      </c>
      <c r="J475" s="3">
        <f t="shared" si="30"/>
        <v>0.86819652839070327</v>
      </c>
      <c r="K475" s="81"/>
      <c r="L475" s="12">
        <v>1</v>
      </c>
      <c r="M475" s="3">
        <v>0.82558139534883723</v>
      </c>
      <c r="N475" s="3">
        <v>0.82558139534883723</v>
      </c>
      <c r="O475" s="3">
        <v>0.86717602115780201</v>
      </c>
      <c r="P475" s="3">
        <v>0.86717602115780201</v>
      </c>
      <c r="Q475" s="3">
        <v>0</v>
      </c>
      <c r="R475" s="3">
        <v>0</v>
      </c>
      <c r="S475" s="3">
        <v>0</v>
      </c>
      <c r="T475" s="3">
        <v>0</v>
      </c>
      <c r="U475" s="3">
        <v>0</v>
      </c>
      <c r="V475" s="3">
        <v>0</v>
      </c>
      <c r="W475" s="3">
        <v>0</v>
      </c>
      <c r="X475" s="3">
        <v>0</v>
      </c>
      <c r="Y475" s="3">
        <v>0</v>
      </c>
      <c r="Z475" s="3">
        <v>0</v>
      </c>
      <c r="AA475" s="3">
        <v>0</v>
      </c>
      <c r="AB475" s="3">
        <v>0</v>
      </c>
      <c r="AC475" s="3">
        <v>0</v>
      </c>
      <c r="AD475" s="3">
        <v>0</v>
      </c>
      <c r="AE475" s="3">
        <v>0</v>
      </c>
      <c r="AF475" s="3">
        <v>0</v>
      </c>
      <c r="AG475" s="3">
        <v>0</v>
      </c>
      <c r="AH475" s="3">
        <v>0</v>
      </c>
      <c r="AI475" s="3">
        <v>0</v>
      </c>
      <c r="AJ475" s="3">
        <v>0</v>
      </c>
      <c r="AK475" s="3">
        <v>0</v>
      </c>
      <c r="AL475" s="48">
        <v>0</v>
      </c>
      <c r="AM475" s="3">
        <v>0</v>
      </c>
      <c r="AN475" s="3">
        <v>0</v>
      </c>
      <c r="AO475" s="3">
        <v>0</v>
      </c>
      <c r="AP475" s="3">
        <v>0</v>
      </c>
      <c r="AQ475" s="3">
        <v>0</v>
      </c>
      <c r="AR475" s="3">
        <v>0</v>
      </c>
      <c r="AS475" s="3">
        <v>0</v>
      </c>
      <c r="AT475" s="3">
        <v>0</v>
      </c>
      <c r="AU475" s="3">
        <v>0</v>
      </c>
      <c r="AV475" s="3">
        <v>0</v>
      </c>
      <c r="AW475" s="3">
        <v>0</v>
      </c>
      <c r="AX475" s="3">
        <v>0</v>
      </c>
      <c r="AY475" s="3">
        <v>0</v>
      </c>
      <c r="AZ475" s="3">
        <v>0</v>
      </c>
      <c r="BA475" s="3">
        <v>0</v>
      </c>
      <c r="BB475" s="3">
        <v>0</v>
      </c>
      <c r="BC475" s="3">
        <v>0</v>
      </c>
      <c r="BD475" s="3">
        <v>0</v>
      </c>
      <c r="BE475" s="3">
        <v>0</v>
      </c>
      <c r="BF475" s="3">
        <v>0</v>
      </c>
      <c r="BG475" s="3">
        <v>0</v>
      </c>
      <c r="BH475" s="3">
        <v>0</v>
      </c>
      <c r="BI475" s="3">
        <v>0</v>
      </c>
      <c r="BJ475" s="3">
        <v>0</v>
      </c>
      <c r="BK475" s="3">
        <v>0</v>
      </c>
      <c r="BL475" s="3">
        <v>0</v>
      </c>
      <c r="BM475" s="3">
        <v>0</v>
      </c>
      <c r="BN475" s="3">
        <v>0</v>
      </c>
      <c r="BO475" s="3">
        <v>0</v>
      </c>
      <c r="BP475" s="3">
        <v>0</v>
      </c>
      <c r="BQ475" s="3">
        <v>0</v>
      </c>
      <c r="BR475" s="3">
        <v>0</v>
      </c>
      <c r="BS475" s="3">
        <v>0</v>
      </c>
      <c r="BT475" s="3">
        <v>0</v>
      </c>
      <c r="BU475" s="3">
        <v>0</v>
      </c>
      <c r="BV475" s="3">
        <v>0</v>
      </c>
      <c r="BW475" s="10">
        <v>0</v>
      </c>
    </row>
    <row r="476" spans="6:75" x14ac:dyDescent="0.25">
      <c r="F476" s="52">
        <f t="shared" si="31"/>
        <v>18500</v>
      </c>
      <c r="G476" s="12">
        <f t="shared" si="32"/>
        <v>0.82558139534883723</v>
      </c>
      <c r="J476" s="3">
        <f t="shared" si="30"/>
        <v>0.86819652839070327</v>
      </c>
      <c r="K476" s="81"/>
      <c r="L476" s="12">
        <v>1</v>
      </c>
      <c r="M476" s="3">
        <v>0.82558139534883723</v>
      </c>
      <c r="N476" s="3">
        <v>0.82558139534883723</v>
      </c>
      <c r="O476" s="3">
        <v>0.86717602115780201</v>
      </c>
      <c r="P476" s="3">
        <v>0.86717602115780201</v>
      </c>
      <c r="Q476" s="3">
        <v>0</v>
      </c>
      <c r="R476" s="3">
        <v>0</v>
      </c>
      <c r="S476" s="3">
        <v>0</v>
      </c>
      <c r="T476" s="3">
        <v>0</v>
      </c>
      <c r="U476" s="3">
        <v>0</v>
      </c>
      <c r="V476" s="3">
        <v>0</v>
      </c>
      <c r="W476" s="3">
        <v>0</v>
      </c>
      <c r="X476" s="3">
        <v>0</v>
      </c>
      <c r="Y476" s="3">
        <v>0</v>
      </c>
      <c r="Z476" s="3">
        <v>0</v>
      </c>
      <c r="AA476" s="3">
        <v>0</v>
      </c>
      <c r="AB476" s="3">
        <v>0</v>
      </c>
      <c r="AC476" s="3">
        <v>0</v>
      </c>
      <c r="AD476" s="3">
        <v>0</v>
      </c>
      <c r="AE476" s="3">
        <v>0</v>
      </c>
      <c r="AF476" s="3">
        <v>0</v>
      </c>
      <c r="AG476" s="3">
        <v>0</v>
      </c>
      <c r="AH476" s="3">
        <v>0</v>
      </c>
      <c r="AI476" s="3">
        <v>0</v>
      </c>
      <c r="AJ476" s="3">
        <v>0</v>
      </c>
      <c r="AK476" s="3">
        <v>0</v>
      </c>
      <c r="AL476" s="48">
        <v>0</v>
      </c>
      <c r="AM476" s="3">
        <v>0</v>
      </c>
      <c r="AN476" s="3">
        <v>0</v>
      </c>
      <c r="AO476" s="3">
        <v>0</v>
      </c>
      <c r="AP476" s="3">
        <v>0</v>
      </c>
      <c r="AQ476" s="3">
        <v>0</v>
      </c>
      <c r="AR476" s="3">
        <v>0</v>
      </c>
      <c r="AS476" s="3">
        <v>0</v>
      </c>
      <c r="AT476" s="3">
        <v>0</v>
      </c>
      <c r="AU476" s="3">
        <v>0</v>
      </c>
      <c r="AV476" s="3">
        <v>0</v>
      </c>
      <c r="AW476" s="3">
        <v>0</v>
      </c>
      <c r="AX476" s="3">
        <v>0</v>
      </c>
      <c r="AY476" s="3">
        <v>0</v>
      </c>
      <c r="AZ476" s="3">
        <v>0</v>
      </c>
      <c r="BA476" s="3">
        <v>0</v>
      </c>
      <c r="BB476" s="3">
        <v>0</v>
      </c>
      <c r="BC476" s="3">
        <v>0</v>
      </c>
      <c r="BD476" s="3">
        <v>0</v>
      </c>
      <c r="BE476" s="3">
        <v>0</v>
      </c>
      <c r="BF476" s="3">
        <v>0</v>
      </c>
      <c r="BG476" s="3">
        <v>0</v>
      </c>
      <c r="BH476" s="3">
        <v>0</v>
      </c>
      <c r="BI476" s="3">
        <v>0</v>
      </c>
      <c r="BJ476" s="3">
        <v>0</v>
      </c>
      <c r="BK476" s="3">
        <v>0</v>
      </c>
      <c r="BL476" s="3">
        <v>0</v>
      </c>
      <c r="BM476" s="3">
        <v>0</v>
      </c>
      <c r="BN476" s="3">
        <v>0</v>
      </c>
      <c r="BO476" s="3">
        <v>0</v>
      </c>
      <c r="BP476" s="3">
        <v>0</v>
      </c>
      <c r="BQ476" s="3">
        <v>0</v>
      </c>
      <c r="BR476" s="3">
        <v>0</v>
      </c>
      <c r="BS476" s="3">
        <v>0</v>
      </c>
      <c r="BT476" s="3">
        <v>0</v>
      </c>
      <c r="BU476" s="3">
        <v>0</v>
      </c>
      <c r="BV476" s="3">
        <v>0</v>
      </c>
      <c r="BW476" s="10">
        <v>0</v>
      </c>
    </row>
    <row r="477" spans="6:75" x14ac:dyDescent="0.25">
      <c r="F477" s="52">
        <f t="shared" si="31"/>
        <v>18600</v>
      </c>
      <c r="G477" s="12">
        <f t="shared" si="32"/>
        <v>0.82558139534883723</v>
      </c>
      <c r="J477" s="3">
        <f t="shared" si="30"/>
        <v>0.86819652839070327</v>
      </c>
      <c r="K477" s="81"/>
      <c r="L477" s="12">
        <v>1</v>
      </c>
      <c r="M477" s="3">
        <v>0.82558139534883723</v>
      </c>
      <c r="N477" s="3">
        <v>0.82558139534883723</v>
      </c>
      <c r="O477" s="3">
        <v>0.86717602115780201</v>
      </c>
      <c r="P477" s="3">
        <v>0.86717602115780201</v>
      </c>
      <c r="Q477" s="3">
        <v>0</v>
      </c>
      <c r="R477" s="3">
        <v>0</v>
      </c>
      <c r="S477" s="3">
        <v>0</v>
      </c>
      <c r="T477" s="3">
        <v>0</v>
      </c>
      <c r="U477" s="3">
        <v>0</v>
      </c>
      <c r="V477" s="3">
        <v>0</v>
      </c>
      <c r="W477" s="3">
        <v>0</v>
      </c>
      <c r="X477" s="3">
        <v>0</v>
      </c>
      <c r="Y477" s="3">
        <v>0</v>
      </c>
      <c r="Z477" s="3">
        <v>0</v>
      </c>
      <c r="AA477" s="3">
        <v>0</v>
      </c>
      <c r="AB477" s="3">
        <v>0</v>
      </c>
      <c r="AC477" s="3">
        <v>0</v>
      </c>
      <c r="AD477" s="3">
        <v>0</v>
      </c>
      <c r="AE477" s="3">
        <v>0</v>
      </c>
      <c r="AF477" s="3">
        <v>0</v>
      </c>
      <c r="AG477" s="3">
        <v>0</v>
      </c>
      <c r="AH477" s="3">
        <v>0</v>
      </c>
      <c r="AI477" s="3">
        <v>0</v>
      </c>
      <c r="AJ477" s="3">
        <v>0</v>
      </c>
      <c r="AK477" s="3">
        <v>0</v>
      </c>
      <c r="AL477" s="48">
        <v>0</v>
      </c>
      <c r="AM477" s="3">
        <v>0</v>
      </c>
      <c r="AN477" s="3">
        <v>0</v>
      </c>
      <c r="AO477" s="3">
        <v>0</v>
      </c>
      <c r="AP477" s="3">
        <v>0</v>
      </c>
      <c r="AQ477" s="3">
        <v>0</v>
      </c>
      <c r="AR477" s="3">
        <v>0</v>
      </c>
      <c r="AS477" s="3">
        <v>0</v>
      </c>
      <c r="AT477" s="3">
        <v>0</v>
      </c>
      <c r="AU477" s="3">
        <v>0</v>
      </c>
      <c r="AV477" s="3">
        <v>0</v>
      </c>
      <c r="AW477" s="3">
        <v>0</v>
      </c>
      <c r="AX477" s="3">
        <v>0</v>
      </c>
      <c r="AY477" s="3">
        <v>0</v>
      </c>
      <c r="AZ477" s="3">
        <v>0</v>
      </c>
      <c r="BA477" s="3">
        <v>0</v>
      </c>
      <c r="BB477" s="3">
        <v>0</v>
      </c>
      <c r="BC477" s="3">
        <v>0</v>
      </c>
      <c r="BD477" s="3">
        <v>0</v>
      </c>
      <c r="BE477" s="3">
        <v>0</v>
      </c>
      <c r="BF477" s="3">
        <v>0</v>
      </c>
      <c r="BG477" s="3">
        <v>0</v>
      </c>
      <c r="BH477" s="3">
        <v>0</v>
      </c>
      <c r="BI477" s="3">
        <v>0</v>
      </c>
      <c r="BJ477" s="3">
        <v>0</v>
      </c>
      <c r="BK477" s="3">
        <v>0</v>
      </c>
      <c r="BL477" s="3">
        <v>0</v>
      </c>
      <c r="BM477" s="3">
        <v>0</v>
      </c>
      <c r="BN477" s="3">
        <v>0</v>
      </c>
      <c r="BO477" s="3">
        <v>0</v>
      </c>
      <c r="BP477" s="3">
        <v>0</v>
      </c>
      <c r="BQ477" s="3">
        <v>0</v>
      </c>
      <c r="BR477" s="3">
        <v>0</v>
      </c>
      <c r="BS477" s="3">
        <v>0</v>
      </c>
      <c r="BT477" s="3">
        <v>0</v>
      </c>
      <c r="BU477" s="3">
        <v>0</v>
      </c>
      <c r="BV477" s="3">
        <v>0</v>
      </c>
      <c r="BW477" s="10">
        <v>0</v>
      </c>
    </row>
    <row r="478" spans="6:75" x14ac:dyDescent="0.25">
      <c r="F478" s="52">
        <f t="shared" si="31"/>
        <v>18700</v>
      </c>
      <c r="G478" s="12">
        <f t="shared" si="32"/>
        <v>0.82558139534883723</v>
      </c>
      <c r="J478" s="3">
        <f t="shared" si="30"/>
        <v>0.86819652839070327</v>
      </c>
      <c r="K478" s="81"/>
      <c r="L478" s="12">
        <v>1</v>
      </c>
      <c r="M478" s="3">
        <v>0.82558139534883723</v>
      </c>
      <c r="N478" s="3">
        <v>0.82558139534883723</v>
      </c>
      <c r="O478" s="3">
        <v>0.86717602115780201</v>
      </c>
      <c r="P478" s="3">
        <v>0.86717602115780201</v>
      </c>
      <c r="Q478" s="3">
        <v>0</v>
      </c>
      <c r="R478" s="3">
        <v>0</v>
      </c>
      <c r="S478" s="3">
        <v>0</v>
      </c>
      <c r="T478" s="3">
        <v>0</v>
      </c>
      <c r="U478" s="3">
        <v>0</v>
      </c>
      <c r="V478" s="3">
        <v>0</v>
      </c>
      <c r="W478" s="3">
        <v>0</v>
      </c>
      <c r="X478" s="3">
        <v>0</v>
      </c>
      <c r="Y478" s="3">
        <v>0</v>
      </c>
      <c r="Z478" s="3">
        <v>0</v>
      </c>
      <c r="AA478" s="3">
        <v>0</v>
      </c>
      <c r="AB478" s="3">
        <v>0</v>
      </c>
      <c r="AC478" s="3">
        <v>0</v>
      </c>
      <c r="AD478" s="3">
        <v>0</v>
      </c>
      <c r="AE478" s="3">
        <v>0</v>
      </c>
      <c r="AF478" s="3">
        <v>0</v>
      </c>
      <c r="AG478" s="3">
        <v>0</v>
      </c>
      <c r="AH478" s="3">
        <v>0</v>
      </c>
      <c r="AI478" s="3">
        <v>0</v>
      </c>
      <c r="AJ478" s="3">
        <v>0</v>
      </c>
      <c r="AK478" s="3">
        <v>0</v>
      </c>
      <c r="AL478" s="48">
        <v>0</v>
      </c>
      <c r="AM478" s="3">
        <v>0</v>
      </c>
      <c r="AN478" s="3">
        <v>0</v>
      </c>
      <c r="AO478" s="3">
        <v>0</v>
      </c>
      <c r="AP478" s="3">
        <v>0</v>
      </c>
      <c r="AQ478" s="3">
        <v>0</v>
      </c>
      <c r="AR478" s="3">
        <v>0</v>
      </c>
      <c r="AS478" s="3">
        <v>0</v>
      </c>
      <c r="AT478" s="3">
        <v>0</v>
      </c>
      <c r="AU478" s="3">
        <v>0</v>
      </c>
      <c r="AV478" s="3">
        <v>0</v>
      </c>
      <c r="AW478" s="3">
        <v>0</v>
      </c>
      <c r="AX478" s="3">
        <v>0</v>
      </c>
      <c r="AY478" s="3">
        <v>0</v>
      </c>
      <c r="AZ478" s="3">
        <v>0</v>
      </c>
      <c r="BA478" s="3">
        <v>0</v>
      </c>
      <c r="BB478" s="3">
        <v>0</v>
      </c>
      <c r="BC478" s="3">
        <v>0</v>
      </c>
      <c r="BD478" s="3">
        <v>0</v>
      </c>
      <c r="BE478" s="3">
        <v>0</v>
      </c>
      <c r="BF478" s="3">
        <v>0</v>
      </c>
      <c r="BG478" s="3">
        <v>0</v>
      </c>
      <c r="BH478" s="3">
        <v>0</v>
      </c>
      <c r="BI478" s="3">
        <v>0</v>
      </c>
      <c r="BJ478" s="3">
        <v>0</v>
      </c>
      <c r="BK478" s="3">
        <v>0</v>
      </c>
      <c r="BL478" s="3">
        <v>0</v>
      </c>
      <c r="BM478" s="3">
        <v>0</v>
      </c>
      <c r="BN478" s="3">
        <v>0</v>
      </c>
      <c r="BO478" s="3">
        <v>0</v>
      </c>
      <c r="BP478" s="3">
        <v>0</v>
      </c>
      <c r="BQ478" s="3">
        <v>0</v>
      </c>
      <c r="BR478" s="3">
        <v>0</v>
      </c>
      <c r="BS478" s="3">
        <v>0</v>
      </c>
      <c r="BT478" s="3">
        <v>0</v>
      </c>
      <c r="BU478" s="3">
        <v>0</v>
      </c>
      <c r="BV478" s="3">
        <v>0</v>
      </c>
      <c r="BW478" s="10">
        <v>0</v>
      </c>
    </row>
    <row r="479" spans="6:75" x14ac:dyDescent="0.25">
      <c r="F479" s="52">
        <f t="shared" si="31"/>
        <v>18800</v>
      </c>
      <c r="G479" s="12">
        <f t="shared" si="32"/>
        <v>0.82558139534883723</v>
      </c>
      <c r="J479" s="3">
        <f t="shared" si="30"/>
        <v>0.86819652839070327</v>
      </c>
      <c r="K479" s="81"/>
      <c r="L479" s="54">
        <v>1</v>
      </c>
      <c r="M479" s="55">
        <v>0.82558139534883723</v>
      </c>
      <c r="N479" s="55">
        <v>0.82558139534883723</v>
      </c>
      <c r="O479" s="55">
        <v>0.86717602115780201</v>
      </c>
      <c r="P479" s="3">
        <v>0.86717602115780201</v>
      </c>
      <c r="Q479" s="3">
        <v>0</v>
      </c>
      <c r="R479" s="3">
        <v>0</v>
      </c>
      <c r="S479" s="3">
        <v>0</v>
      </c>
      <c r="T479" s="3">
        <v>0</v>
      </c>
      <c r="U479" s="3">
        <v>0</v>
      </c>
      <c r="V479" s="3">
        <v>0</v>
      </c>
      <c r="W479" s="3">
        <v>0</v>
      </c>
      <c r="X479" s="3">
        <v>0</v>
      </c>
      <c r="Y479" s="3">
        <v>0</v>
      </c>
      <c r="Z479" s="3">
        <v>0</v>
      </c>
      <c r="AA479" s="3">
        <v>0</v>
      </c>
      <c r="AB479" s="3">
        <v>0</v>
      </c>
      <c r="AC479" s="3">
        <v>0</v>
      </c>
      <c r="AD479" s="3">
        <v>0</v>
      </c>
      <c r="AE479" s="3">
        <v>0</v>
      </c>
      <c r="AF479" s="3">
        <v>0</v>
      </c>
      <c r="AG479" s="3">
        <v>0</v>
      </c>
      <c r="AH479" s="3">
        <v>0</v>
      </c>
      <c r="AI479" s="3">
        <v>0</v>
      </c>
      <c r="AJ479" s="3">
        <v>0</v>
      </c>
      <c r="AK479" s="3">
        <v>0</v>
      </c>
      <c r="AL479" s="48">
        <v>0</v>
      </c>
      <c r="AM479" s="3">
        <v>0</v>
      </c>
      <c r="AN479" s="3">
        <v>0</v>
      </c>
      <c r="AO479" s="3">
        <v>0</v>
      </c>
      <c r="AP479" s="3">
        <v>0</v>
      </c>
      <c r="AQ479" s="3">
        <v>0</v>
      </c>
      <c r="AR479" s="3">
        <v>0</v>
      </c>
      <c r="AS479" s="3">
        <v>0</v>
      </c>
      <c r="AT479" s="3">
        <v>0</v>
      </c>
      <c r="AU479" s="3">
        <v>0</v>
      </c>
      <c r="AV479" s="3">
        <v>0</v>
      </c>
      <c r="AW479" s="3">
        <v>0</v>
      </c>
      <c r="AX479" s="3">
        <v>0</v>
      </c>
      <c r="AY479" s="3">
        <v>0</v>
      </c>
      <c r="AZ479" s="3">
        <v>0</v>
      </c>
      <c r="BA479" s="3">
        <v>0</v>
      </c>
      <c r="BB479" s="3">
        <v>0</v>
      </c>
      <c r="BC479" s="3">
        <v>0</v>
      </c>
      <c r="BD479" s="3">
        <v>0</v>
      </c>
      <c r="BE479" s="3">
        <v>0</v>
      </c>
      <c r="BF479" s="3">
        <v>0</v>
      </c>
      <c r="BG479" s="3">
        <v>0</v>
      </c>
      <c r="BH479" s="3">
        <v>0</v>
      </c>
      <c r="BI479" s="3">
        <v>0</v>
      </c>
      <c r="BJ479" s="3">
        <v>0</v>
      </c>
      <c r="BK479" s="3">
        <v>0</v>
      </c>
      <c r="BL479" s="3">
        <v>0</v>
      </c>
      <c r="BM479" s="3">
        <v>0</v>
      </c>
      <c r="BN479" s="3">
        <v>0</v>
      </c>
      <c r="BO479" s="3">
        <v>0</v>
      </c>
      <c r="BP479" s="3">
        <v>0</v>
      </c>
      <c r="BQ479" s="3">
        <v>0</v>
      </c>
      <c r="BR479" s="3">
        <v>0</v>
      </c>
      <c r="BS479" s="3">
        <v>0</v>
      </c>
      <c r="BT479" s="3">
        <v>0</v>
      </c>
      <c r="BU479" s="3">
        <v>0</v>
      </c>
      <c r="BV479" s="3">
        <v>0</v>
      </c>
      <c r="BW479" s="10">
        <v>0</v>
      </c>
    </row>
    <row r="480" spans="6:75" x14ac:dyDescent="0.25">
      <c r="F480" s="52">
        <f t="shared" si="31"/>
        <v>18900</v>
      </c>
      <c r="G480" s="12">
        <f t="shared" si="32"/>
        <v>0.82558139534883723</v>
      </c>
      <c r="J480" s="3">
        <f t="shared" si="30"/>
        <v>0.86819652839070327</v>
      </c>
      <c r="K480" s="81"/>
      <c r="L480" s="12">
        <v>1</v>
      </c>
      <c r="M480" s="3">
        <v>0.82558139534883723</v>
      </c>
      <c r="N480" s="3">
        <v>0.82558139534883723</v>
      </c>
      <c r="O480" s="3">
        <v>0.86717602115780201</v>
      </c>
      <c r="P480" s="3">
        <v>0.86717602115780201</v>
      </c>
      <c r="Q480" s="3">
        <v>0</v>
      </c>
      <c r="R480" s="3">
        <v>0</v>
      </c>
      <c r="S480" s="3">
        <v>0</v>
      </c>
      <c r="T480" s="3">
        <v>0</v>
      </c>
      <c r="U480" s="3">
        <v>0</v>
      </c>
      <c r="V480" s="3">
        <v>0</v>
      </c>
      <c r="W480" s="3">
        <v>0</v>
      </c>
      <c r="X480" s="3">
        <v>0</v>
      </c>
      <c r="Y480" s="3">
        <v>0</v>
      </c>
      <c r="Z480" s="3">
        <v>0</v>
      </c>
      <c r="AA480" s="3">
        <v>0</v>
      </c>
      <c r="AB480" s="3">
        <v>0</v>
      </c>
      <c r="AC480" s="3">
        <v>0</v>
      </c>
      <c r="AD480" s="3">
        <v>0</v>
      </c>
      <c r="AE480" s="3">
        <v>0</v>
      </c>
      <c r="AF480" s="3">
        <v>0</v>
      </c>
      <c r="AG480" s="3">
        <v>0</v>
      </c>
      <c r="AH480" s="3">
        <v>0</v>
      </c>
      <c r="AI480" s="3">
        <v>0</v>
      </c>
      <c r="AJ480" s="3">
        <v>0</v>
      </c>
      <c r="AK480" s="3">
        <v>0</v>
      </c>
      <c r="AL480" s="48">
        <v>0</v>
      </c>
      <c r="AM480" s="3">
        <v>0</v>
      </c>
      <c r="AN480" s="3">
        <v>0</v>
      </c>
      <c r="AO480" s="3">
        <v>0</v>
      </c>
      <c r="AP480" s="3">
        <v>0</v>
      </c>
      <c r="AQ480" s="3">
        <v>0</v>
      </c>
      <c r="AR480" s="3">
        <v>0</v>
      </c>
      <c r="AS480" s="3">
        <v>0</v>
      </c>
      <c r="AT480" s="3">
        <v>0</v>
      </c>
      <c r="AU480" s="3">
        <v>0</v>
      </c>
      <c r="AV480" s="3">
        <v>0</v>
      </c>
      <c r="AW480" s="3">
        <v>0</v>
      </c>
      <c r="AX480" s="3">
        <v>0</v>
      </c>
      <c r="AY480" s="3">
        <v>0</v>
      </c>
      <c r="AZ480" s="3">
        <v>0</v>
      </c>
      <c r="BA480" s="3">
        <v>0</v>
      </c>
      <c r="BB480" s="3">
        <v>0</v>
      </c>
      <c r="BC480" s="3">
        <v>0</v>
      </c>
      <c r="BD480" s="3">
        <v>0</v>
      </c>
      <c r="BE480" s="3">
        <v>0</v>
      </c>
      <c r="BF480" s="3">
        <v>0</v>
      </c>
      <c r="BG480" s="3">
        <v>0</v>
      </c>
      <c r="BH480" s="3">
        <v>0</v>
      </c>
      <c r="BI480" s="3">
        <v>0</v>
      </c>
      <c r="BJ480" s="3">
        <v>0</v>
      </c>
      <c r="BK480" s="3">
        <v>0</v>
      </c>
      <c r="BL480" s="3">
        <v>0</v>
      </c>
      <c r="BM480" s="3">
        <v>0</v>
      </c>
      <c r="BN480" s="3">
        <v>0</v>
      </c>
      <c r="BO480" s="3">
        <v>0</v>
      </c>
      <c r="BP480" s="3">
        <v>0</v>
      </c>
      <c r="BQ480" s="3">
        <v>0</v>
      </c>
      <c r="BR480" s="3">
        <v>0</v>
      </c>
      <c r="BS480" s="3">
        <v>0</v>
      </c>
      <c r="BT480" s="3">
        <v>0</v>
      </c>
      <c r="BU480" s="3">
        <v>0</v>
      </c>
      <c r="BV480" s="3">
        <v>0</v>
      </c>
      <c r="BW480" s="10">
        <v>0</v>
      </c>
    </row>
    <row r="481" spans="6:75" x14ac:dyDescent="0.25">
      <c r="F481" s="52">
        <f t="shared" si="31"/>
        <v>19000</v>
      </c>
      <c r="G481" s="12">
        <f t="shared" si="32"/>
        <v>0.82558139534883723</v>
      </c>
      <c r="J481" s="3">
        <f t="shared" si="30"/>
        <v>0.86819652839070327</v>
      </c>
      <c r="K481" s="81"/>
      <c r="L481" s="12">
        <v>1</v>
      </c>
      <c r="M481" s="3">
        <v>0.82558139534883723</v>
      </c>
      <c r="N481" s="3">
        <v>0.82558139534883723</v>
      </c>
      <c r="O481" s="3">
        <v>0.86717602115780201</v>
      </c>
      <c r="P481" s="3">
        <v>0.86717602115780201</v>
      </c>
      <c r="Q481" s="3">
        <v>0</v>
      </c>
      <c r="R481" s="3">
        <v>0</v>
      </c>
      <c r="S481" s="3">
        <v>0</v>
      </c>
      <c r="T481" s="3">
        <v>0</v>
      </c>
      <c r="U481" s="3">
        <v>0</v>
      </c>
      <c r="V481" s="3">
        <v>0</v>
      </c>
      <c r="W481" s="3">
        <v>0</v>
      </c>
      <c r="X481" s="3">
        <v>0</v>
      </c>
      <c r="Y481" s="3">
        <v>0</v>
      </c>
      <c r="Z481" s="3">
        <v>0</v>
      </c>
      <c r="AA481" s="3">
        <v>0</v>
      </c>
      <c r="AB481" s="3">
        <v>0</v>
      </c>
      <c r="AC481" s="3">
        <v>0</v>
      </c>
      <c r="AD481" s="3">
        <v>0</v>
      </c>
      <c r="AE481" s="3">
        <v>0</v>
      </c>
      <c r="AF481" s="3">
        <v>0</v>
      </c>
      <c r="AG481" s="3">
        <v>0</v>
      </c>
      <c r="AH481" s="3">
        <v>0</v>
      </c>
      <c r="AI481" s="3">
        <v>0</v>
      </c>
      <c r="AJ481" s="3">
        <v>0</v>
      </c>
      <c r="AK481" s="3">
        <v>0</v>
      </c>
      <c r="AL481" s="48">
        <v>0</v>
      </c>
      <c r="AM481" s="3">
        <v>0</v>
      </c>
      <c r="AN481" s="3">
        <v>0</v>
      </c>
      <c r="AO481" s="3">
        <v>0</v>
      </c>
      <c r="AP481" s="3">
        <v>0</v>
      </c>
      <c r="AQ481" s="3">
        <v>0</v>
      </c>
      <c r="AR481" s="3">
        <v>0</v>
      </c>
      <c r="AS481" s="3">
        <v>0</v>
      </c>
      <c r="AT481" s="3">
        <v>0</v>
      </c>
      <c r="AU481" s="3">
        <v>0</v>
      </c>
      <c r="AV481" s="3">
        <v>0</v>
      </c>
      <c r="AW481" s="3">
        <v>0</v>
      </c>
      <c r="AX481" s="3">
        <v>0</v>
      </c>
      <c r="AY481" s="3">
        <v>0</v>
      </c>
      <c r="AZ481" s="3">
        <v>0</v>
      </c>
      <c r="BA481" s="3">
        <v>0</v>
      </c>
      <c r="BB481" s="3">
        <v>0</v>
      </c>
      <c r="BC481" s="3">
        <v>0</v>
      </c>
      <c r="BD481" s="3">
        <v>0</v>
      </c>
      <c r="BE481" s="3">
        <v>0</v>
      </c>
      <c r="BF481" s="3">
        <v>0</v>
      </c>
      <c r="BG481" s="3">
        <v>0</v>
      </c>
      <c r="BH481" s="3">
        <v>0</v>
      </c>
      <c r="BI481" s="3">
        <v>0</v>
      </c>
      <c r="BJ481" s="3">
        <v>0</v>
      </c>
      <c r="BK481" s="3">
        <v>0</v>
      </c>
      <c r="BL481" s="3">
        <v>0</v>
      </c>
      <c r="BM481" s="3">
        <v>0</v>
      </c>
      <c r="BN481" s="3">
        <v>0</v>
      </c>
      <c r="BO481" s="3">
        <v>0</v>
      </c>
      <c r="BP481" s="3">
        <v>0</v>
      </c>
      <c r="BQ481" s="3">
        <v>0</v>
      </c>
      <c r="BR481" s="3">
        <v>0</v>
      </c>
      <c r="BS481" s="3">
        <v>0</v>
      </c>
      <c r="BT481" s="3">
        <v>0</v>
      </c>
      <c r="BU481" s="3">
        <v>0</v>
      </c>
      <c r="BV481" s="3">
        <v>0</v>
      </c>
      <c r="BW481" s="10">
        <v>0</v>
      </c>
    </row>
    <row r="482" spans="6:75" x14ac:dyDescent="0.25">
      <c r="F482" s="52">
        <f t="shared" si="31"/>
        <v>19100</v>
      </c>
      <c r="G482" s="12">
        <f t="shared" si="32"/>
        <v>0.82558139534883723</v>
      </c>
      <c r="J482" s="3">
        <f t="shared" si="30"/>
        <v>0.86819652839070327</v>
      </c>
      <c r="K482" s="81"/>
      <c r="L482" s="12">
        <v>1</v>
      </c>
      <c r="M482" s="3">
        <v>0.82558139534883723</v>
      </c>
      <c r="N482" s="3">
        <v>0.82558139534883723</v>
      </c>
      <c r="O482" s="3">
        <v>0.86717602115780201</v>
      </c>
      <c r="P482" s="3">
        <v>0.86717602115780201</v>
      </c>
      <c r="Q482" s="3">
        <v>0</v>
      </c>
      <c r="R482" s="3">
        <v>0</v>
      </c>
      <c r="S482" s="3">
        <v>0</v>
      </c>
      <c r="T482" s="3">
        <v>0</v>
      </c>
      <c r="U482" s="3">
        <v>0</v>
      </c>
      <c r="V482" s="3">
        <v>0</v>
      </c>
      <c r="W482" s="3">
        <v>0</v>
      </c>
      <c r="X482" s="3">
        <v>0</v>
      </c>
      <c r="Y482" s="3">
        <v>0</v>
      </c>
      <c r="Z482" s="3">
        <v>0</v>
      </c>
      <c r="AA482" s="3">
        <v>0</v>
      </c>
      <c r="AB482" s="3">
        <v>0</v>
      </c>
      <c r="AC482" s="3">
        <v>0</v>
      </c>
      <c r="AD482" s="3">
        <v>0</v>
      </c>
      <c r="AE482" s="3">
        <v>0</v>
      </c>
      <c r="AF482" s="3">
        <v>0</v>
      </c>
      <c r="AG482" s="3">
        <v>0</v>
      </c>
      <c r="AH482" s="3">
        <v>0</v>
      </c>
      <c r="AI482" s="3">
        <v>0</v>
      </c>
      <c r="AJ482" s="3">
        <v>0</v>
      </c>
      <c r="AK482" s="3">
        <v>0</v>
      </c>
      <c r="AL482" s="48">
        <v>0</v>
      </c>
      <c r="AM482" s="3">
        <v>0</v>
      </c>
      <c r="AN482" s="3">
        <v>0</v>
      </c>
      <c r="AO482" s="3">
        <v>0</v>
      </c>
      <c r="AP482" s="3">
        <v>0</v>
      </c>
      <c r="AQ482" s="3">
        <v>0</v>
      </c>
      <c r="AR482" s="3">
        <v>0</v>
      </c>
      <c r="AS482" s="3">
        <v>0</v>
      </c>
      <c r="AT482" s="3">
        <v>0</v>
      </c>
      <c r="AU482" s="3">
        <v>0</v>
      </c>
      <c r="AV482" s="3">
        <v>0</v>
      </c>
      <c r="AW482" s="3">
        <v>0</v>
      </c>
      <c r="AX482" s="3">
        <v>0</v>
      </c>
      <c r="AY482" s="3">
        <v>0</v>
      </c>
      <c r="AZ482" s="3">
        <v>0</v>
      </c>
      <c r="BA482" s="3">
        <v>0</v>
      </c>
      <c r="BB482" s="3">
        <v>0</v>
      </c>
      <c r="BC482" s="3">
        <v>0</v>
      </c>
      <c r="BD482" s="3">
        <v>0</v>
      </c>
      <c r="BE482" s="3">
        <v>0</v>
      </c>
      <c r="BF482" s="3">
        <v>0</v>
      </c>
      <c r="BG482" s="3">
        <v>0</v>
      </c>
      <c r="BH482" s="3">
        <v>0</v>
      </c>
      <c r="BI482" s="3">
        <v>0</v>
      </c>
      <c r="BJ482" s="3">
        <v>0</v>
      </c>
      <c r="BK482" s="3">
        <v>0</v>
      </c>
      <c r="BL482" s="3">
        <v>0</v>
      </c>
      <c r="BM482" s="3">
        <v>0</v>
      </c>
      <c r="BN482" s="3">
        <v>0</v>
      </c>
      <c r="BO482" s="3">
        <v>0</v>
      </c>
      <c r="BP482" s="3">
        <v>0</v>
      </c>
      <c r="BQ482" s="3">
        <v>0</v>
      </c>
      <c r="BR482" s="3">
        <v>0</v>
      </c>
      <c r="BS482" s="3">
        <v>0</v>
      </c>
      <c r="BT482" s="3">
        <v>0</v>
      </c>
      <c r="BU482" s="3">
        <v>0</v>
      </c>
      <c r="BV482" s="3">
        <v>0</v>
      </c>
      <c r="BW482" s="10">
        <v>0</v>
      </c>
    </row>
    <row r="483" spans="6:75" x14ac:dyDescent="0.25">
      <c r="F483" s="52">
        <f t="shared" si="31"/>
        <v>19200</v>
      </c>
      <c r="G483" s="12">
        <f t="shared" si="32"/>
        <v>0.82558139534883723</v>
      </c>
      <c r="J483" s="3">
        <f t="shared" si="30"/>
        <v>0.86819652839070327</v>
      </c>
      <c r="K483" s="81"/>
      <c r="L483" s="12">
        <v>1</v>
      </c>
      <c r="M483" s="3">
        <v>0.82558139534883723</v>
      </c>
      <c r="N483" s="3">
        <v>0.82558139534883723</v>
      </c>
      <c r="O483" s="3">
        <v>0.86717602115780201</v>
      </c>
      <c r="P483" s="3">
        <v>0.86717602115780201</v>
      </c>
      <c r="Q483" s="3">
        <v>0</v>
      </c>
      <c r="R483" s="3">
        <v>0</v>
      </c>
      <c r="S483" s="3">
        <v>0</v>
      </c>
      <c r="T483" s="3">
        <v>0</v>
      </c>
      <c r="U483" s="3">
        <v>0</v>
      </c>
      <c r="V483" s="3">
        <v>0</v>
      </c>
      <c r="W483" s="3">
        <v>0</v>
      </c>
      <c r="X483" s="3">
        <v>0</v>
      </c>
      <c r="Y483" s="3">
        <v>0</v>
      </c>
      <c r="Z483" s="3">
        <v>0</v>
      </c>
      <c r="AA483" s="3">
        <v>0</v>
      </c>
      <c r="AB483" s="3">
        <v>0</v>
      </c>
      <c r="AC483" s="3">
        <v>0</v>
      </c>
      <c r="AD483" s="3">
        <v>0</v>
      </c>
      <c r="AE483" s="3">
        <v>0</v>
      </c>
      <c r="AF483" s="3">
        <v>0</v>
      </c>
      <c r="AG483" s="3">
        <v>0</v>
      </c>
      <c r="AH483" s="3">
        <v>0</v>
      </c>
      <c r="AI483" s="3">
        <v>0</v>
      </c>
      <c r="AJ483" s="3">
        <v>0</v>
      </c>
      <c r="AK483" s="3">
        <v>0</v>
      </c>
      <c r="AL483" s="48">
        <v>0</v>
      </c>
      <c r="AM483" s="3">
        <v>0</v>
      </c>
      <c r="AN483" s="3">
        <v>0</v>
      </c>
      <c r="AO483" s="3">
        <v>0</v>
      </c>
      <c r="AP483" s="3">
        <v>0</v>
      </c>
      <c r="AQ483" s="3">
        <v>0</v>
      </c>
      <c r="AR483" s="3">
        <v>0</v>
      </c>
      <c r="AS483" s="3">
        <v>0</v>
      </c>
      <c r="AT483" s="3">
        <v>0</v>
      </c>
      <c r="AU483" s="3">
        <v>0</v>
      </c>
      <c r="AV483" s="3">
        <v>0</v>
      </c>
      <c r="AW483" s="3">
        <v>0</v>
      </c>
      <c r="AX483" s="3">
        <v>0</v>
      </c>
      <c r="AY483" s="3">
        <v>0</v>
      </c>
      <c r="AZ483" s="3">
        <v>0</v>
      </c>
      <c r="BA483" s="3">
        <v>0</v>
      </c>
      <c r="BB483" s="3">
        <v>0</v>
      </c>
      <c r="BC483" s="3">
        <v>0</v>
      </c>
      <c r="BD483" s="3">
        <v>0</v>
      </c>
      <c r="BE483" s="3">
        <v>0</v>
      </c>
      <c r="BF483" s="3">
        <v>0</v>
      </c>
      <c r="BG483" s="3">
        <v>0</v>
      </c>
      <c r="BH483" s="3">
        <v>0</v>
      </c>
      <c r="BI483" s="3">
        <v>0</v>
      </c>
      <c r="BJ483" s="3">
        <v>0</v>
      </c>
      <c r="BK483" s="3">
        <v>0</v>
      </c>
      <c r="BL483" s="3">
        <v>0</v>
      </c>
      <c r="BM483" s="3">
        <v>0</v>
      </c>
      <c r="BN483" s="3">
        <v>0</v>
      </c>
      <c r="BO483" s="3">
        <v>0</v>
      </c>
      <c r="BP483" s="3">
        <v>0</v>
      </c>
      <c r="BQ483" s="3">
        <v>0</v>
      </c>
      <c r="BR483" s="3">
        <v>0</v>
      </c>
      <c r="BS483" s="3">
        <v>0</v>
      </c>
      <c r="BT483" s="3">
        <v>0</v>
      </c>
      <c r="BU483" s="3">
        <v>0</v>
      </c>
      <c r="BV483" s="3">
        <v>0</v>
      </c>
      <c r="BW483" s="10">
        <v>0</v>
      </c>
    </row>
    <row r="484" spans="6:75" x14ac:dyDescent="0.25">
      <c r="F484" s="52">
        <f t="shared" si="31"/>
        <v>19300</v>
      </c>
      <c r="G484" s="12">
        <f t="shared" si="32"/>
        <v>0.82558139534883723</v>
      </c>
      <c r="J484" s="3">
        <f t="shared" si="30"/>
        <v>0.86819652839070327</v>
      </c>
      <c r="K484" s="81"/>
      <c r="L484" s="12">
        <v>1</v>
      </c>
      <c r="M484" s="3">
        <v>0.82558139534883723</v>
      </c>
      <c r="N484" s="3">
        <v>0.82558139534883723</v>
      </c>
      <c r="O484" s="3">
        <v>0.86717602115780201</v>
      </c>
      <c r="P484" s="3">
        <v>0.86717602115780201</v>
      </c>
      <c r="Q484" s="3">
        <v>0</v>
      </c>
      <c r="R484" s="3">
        <v>0</v>
      </c>
      <c r="S484" s="3">
        <v>0</v>
      </c>
      <c r="T484" s="3">
        <v>0</v>
      </c>
      <c r="U484" s="3">
        <v>0</v>
      </c>
      <c r="V484" s="3">
        <v>0</v>
      </c>
      <c r="W484" s="3">
        <v>0</v>
      </c>
      <c r="X484" s="3">
        <v>0</v>
      </c>
      <c r="Y484" s="3">
        <v>0</v>
      </c>
      <c r="Z484" s="3">
        <v>0</v>
      </c>
      <c r="AA484" s="3">
        <v>0</v>
      </c>
      <c r="AB484" s="3">
        <v>0</v>
      </c>
      <c r="AC484" s="3">
        <v>0</v>
      </c>
      <c r="AD484" s="3">
        <v>0</v>
      </c>
      <c r="AE484" s="3">
        <v>0</v>
      </c>
      <c r="AF484" s="3">
        <v>0</v>
      </c>
      <c r="AG484" s="3">
        <v>0</v>
      </c>
      <c r="AH484" s="3">
        <v>0</v>
      </c>
      <c r="AI484" s="3">
        <v>0</v>
      </c>
      <c r="AJ484" s="3">
        <v>0</v>
      </c>
      <c r="AK484" s="3">
        <v>0</v>
      </c>
      <c r="AL484" s="48">
        <v>0</v>
      </c>
      <c r="AM484" s="3">
        <v>0</v>
      </c>
      <c r="AN484" s="3">
        <v>0</v>
      </c>
      <c r="AO484" s="3">
        <v>0</v>
      </c>
      <c r="AP484" s="3">
        <v>0</v>
      </c>
      <c r="AQ484" s="3">
        <v>0</v>
      </c>
      <c r="AR484" s="3">
        <v>0</v>
      </c>
      <c r="AS484" s="3">
        <v>0</v>
      </c>
      <c r="AT484" s="3">
        <v>0</v>
      </c>
      <c r="AU484" s="3">
        <v>0</v>
      </c>
      <c r="AV484" s="3">
        <v>0</v>
      </c>
      <c r="AW484" s="3">
        <v>0</v>
      </c>
      <c r="AX484" s="3">
        <v>0</v>
      </c>
      <c r="AY484" s="3">
        <v>0</v>
      </c>
      <c r="AZ484" s="3">
        <v>0</v>
      </c>
      <c r="BA484" s="3">
        <v>0</v>
      </c>
      <c r="BB484" s="3">
        <v>0</v>
      </c>
      <c r="BC484" s="3">
        <v>0</v>
      </c>
      <c r="BD484" s="3">
        <v>0</v>
      </c>
      <c r="BE484" s="3">
        <v>0</v>
      </c>
      <c r="BF484" s="3">
        <v>0</v>
      </c>
      <c r="BG484" s="3">
        <v>0</v>
      </c>
      <c r="BH484" s="3">
        <v>0</v>
      </c>
      <c r="BI484" s="3">
        <v>0</v>
      </c>
      <c r="BJ484" s="3">
        <v>0</v>
      </c>
      <c r="BK484" s="3">
        <v>0</v>
      </c>
      <c r="BL484" s="3">
        <v>0</v>
      </c>
      <c r="BM484" s="3">
        <v>0</v>
      </c>
      <c r="BN484" s="3">
        <v>0</v>
      </c>
      <c r="BO484" s="3">
        <v>0</v>
      </c>
      <c r="BP484" s="3">
        <v>0</v>
      </c>
      <c r="BQ484" s="3">
        <v>0</v>
      </c>
      <c r="BR484" s="3">
        <v>0</v>
      </c>
      <c r="BS484" s="3">
        <v>0</v>
      </c>
      <c r="BT484" s="3">
        <v>0</v>
      </c>
      <c r="BU484" s="3">
        <v>0</v>
      </c>
      <c r="BV484" s="3">
        <v>0</v>
      </c>
      <c r="BW484" s="10">
        <v>0</v>
      </c>
    </row>
    <row r="485" spans="6:75" x14ac:dyDescent="0.25">
      <c r="F485" s="52">
        <f t="shared" si="31"/>
        <v>19400</v>
      </c>
      <c r="G485" s="12">
        <f t="shared" si="32"/>
        <v>0.82558139534883723</v>
      </c>
      <c r="J485" s="3">
        <f t="shared" si="30"/>
        <v>0.86819652839070327</v>
      </c>
      <c r="K485" s="81"/>
      <c r="L485" s="12">
        <v>1</v>
      </c>
      <c r="M485" s="3">
        <v>0.82558139534883723</v>
      </c>
      <c r="N485" s="3">
        <v>0.82558139534883723</v>
      </c>
      <c r="O485" s="3">
        <v>0.86717602115780201</v>
      </c>
      <c r="P485" s="3">
        <v>0.86717602115780201</v>
      </c>
      <c r="Q485" s="3">
        <v>0</v>
      </c>
      <c r="R485" s="3">
        <v>0</v>
      </c>
      <c r="S485" s="3">
        <v>0</v>
      </c>
      <c r="T485" s="3">
        <v>0</v>
      </c>
      <c r="U485" s="3">
        <v>0</v>
      </c>
      <c r="V485" s="3">
        <v>0</v>
      </c>
      <c r="W485" s="3">
        <v>0</v>
      </c>
      <c r="X485" s="3">
        <v>0</v>
      </c>
      <c r="Y485" s="3">
        <v>0</v>
      </c>
      <c r="Z485" s="3">
        <v>0</v>
      </c>
      <c r="AA485" s="3">
        <v>0</v>
      </c>
      <c r="AB485" s="3">
        <v>0</v>
      </c>
      <c r="AC485" s="3">
        <v>0</v>
      </c>
      <c r="AD485" s="3">
        <v>0</v>
      </c>
      <c r="AE485" s="3">
        <v>0</v>
      </c>
      <c r="AF485" s="3">
        <v>0</v>
      </c>
      <c r="AG485" s="3">
        <v>0</v>
      </c>
      <c r="AH485" s="3">
        <v>0</v>
      </c>
      <c r="AI485" s="3">
        <v>0</v>
      </c>
      <c r="AJ485" s="3">
        <v>0</v>
      </c>
      <c r="AK485" s="3">
        <v>0</v>
      </c>
      <c r="AL485" s="48">
        <v>0</v>
      </c>
      <c r="AM485" s="3">
        <v>0</v>
      </c>
      <c r="AN485" s="3">
        <v>0</v>
      </c>
      <c r="AO485" s="3">
        <v>0</v>
      </c>
      <c r="AP485" s="3">
        <v>0</v>
      </c>
      <c r="AQ485" s="3">
        <v>0</v>
      </c>
      <c r="AR485" s="3">
        <v>0</v>
      </c>
      <c r="AS485" s="3">
        <v>0</v>
      </c>
      <c r="AT485" s="3">
        <v>0</v>
      </c>
      <c r="AU485" s="3">
        <v>0</v>
      </c>
      <c r="AV485" s="3">
        <v>0</v>
      </c>
      <c r="AW485" s="3">
        <v>0</v>
      </c>
      <c r="AX485" s="3">
        <v>0</v>
      </c>
      <c r="AY485" s="3">
        <v>0</v>
      </c>
      <c r="AZ485" s="3">
        <v>0</v>
      </c>
      <c r="BA485" s="3">
        <v>0</v>
      </c>
      <c r="BB485" s="3">
        <v>0</v>
      </c>
      <c r="BC485" s="3">
        <v>0</v>
      </c>
      <c r="BD485" s="3">
        <v>0</v>
      </c>
      <c r="BE485" s="3">
        <v>0</v>
      </c>
      <c r="BF485" s="3">
        <v>0</v>
      </c>
      <c r="BG485" s="3">
        <v>0</v>
      </c>
      <c r="BH485" s="3">
        <v>0</v>
      </c>
      <c r="BI485" s="3">
        <v>0</v>
      </c>
      <c r="BJ485" s="3">
        <v>0</v>
      </c>
      <c r="BK485" s="3">
        <v>0</v>
      </c>
      <c r="BL485" s="3">
        <v>0</v>
      </c>
      <c r="BM485" s="3">
        <v>0</v>
      </c>
      <c r="BN485" s="3">
        <v>0</v>
      </c>
      <c r="BO485" s="3">
        <v>0</v>
      </c>
      <c r="BP485" s="3">
        <v>0</v>
      </c>
      <c r="BQ485" s="3">
        <v>0</v>
      </c>
      <c r="BR485" s="3">
        <v>0</v>
      </c>
      <c r="BS485" s="3">
        <v>0</v>
      </c>
      <c r="BT485" s="3">
        <v>0</v>
      </c>
      <c r="BU485" s="3">
        <v>0</v>
      </c>
      <c r="BV485" s="3">
        <v>0</v>
      </c>
      <c r="BW485" s="10">
        <v>0</v>
      </c>
    </row>
    <row r="486" spans="6:75" x14ac:dyDescent="0.25">
      <c r="F486" s="52">
        <f t="shared" si="31"/>
        <v>19500</v>
      </c>
      <c r="G486" s="12">
        <f t="shared" si="32"/>
        <v>0.82558139534883723</v>
      </c>
      <c r="J486" s="3">
        <f t="shared" si="30"/>
        <v>0.86819652839070327</v>
      </c>
      <c r="K486" s="81"/>
      <c r="L486" s="12">
        <v>1</v>
      </c>
      <c r="M486" s="3">
        <v>0.82558139534883723</v>
      </c>
      <c r="N486" s="3">
        <v>0.82558139534883723</v>
      </c>
      <c r="O486" s="3">
        <v>0.86717602115780201</v>
      </c>
      <c r="P486" s="3">
        <v>0.86717602115780201</v>
      </c>
      <c r="Q486" s="3">
        <v>0</v>
      </c>
      <c r="R486" s="3">
        <v>0</v>
      </c>
      <c r="S486" s="3">
        <v>0</v>
      </c>
      <c r="T486" s="3">
        <v>0</v>
      </c>
      <c r="U486" s="3">
        <v>0</v>
      </c>
      <c r="V486" s="3">
        <v>0</v>
      </c>
      <c r="W486" s="3">
        <v>0</v>
      </c>
      <c r="X486" s="3">
        <v>0</v>
      </c>
      <c r="Y486" s="3">
        <v>0</v>
      </c>
      <c r="Z486" s="3">
        <v>0</v>
      </c>
      <c r="AA486" s="3">
        <v>0</v>
      </c>
      <c r="AB486" s="3">
        <v>0</v>
      </c>
      <c r="AC486" s="3">
        <v>0</v>
      </c>
      <c r="AD486" s="3">
        <v>0</v>
      </c>
      <c r="AE486" s="3">
        <v>0</v>
      </c>
      <c r="AF486" s="3">
        <v>0</v>
      </c>
      <c r="AG486" s="3">
        <v>0</v>
      </c>
      <c r="AH486" s="3">
        <v>0</v>
      </c>
      <c r="AI486" s="3">
        <v>0</v>
      </c>
      <c r="AJ486" s="3">
        <v>0</v>
      </c>
      <c r="AK486" s="3">
        <v>0</v>
      </c>
      <c r="AL486" s="48">
        <v>0</v>
      </c>
      <c r="AM486" s="3">
        <v>0</v>
      </c>
      <c r="AN486" s="3">
        <v>0</v>
      </c>
      <c r="AO486" s="3">
        <v>0</v>
      </c>
      <c r="AP486" s="3">
        <v>0</v>
      </c>
      <c r="AQ486" s="3">
        <v>0</v>
      </c>
      <c r="AR486" s="3">
        <v>0</v>
      </c>
      <c r="AS486" s="3">
        <v>0</v>
      </c>
      <c r="AT486" s="3">
        <v>0</v>
      </c>
      <c r="AU486" s="3">
        <v>0</v>
      </c>
      <c r="AV486" s="3">
        <v>0</v>
      </c>
      <c r="AW486" s="3">
        <v>0</v>
      </c>
      <c r="AX486" s="3">
        <v>0</v>
      </c>
      <c r="AY486" s="3">
        <v>0</v>
      </c>
      <c r="AZ486" s="3">
        <v>0</v>
      </c>
      <c r="BA486" s="3">
        <v>0</v>
      </c>
      <c r="BB486" s="3">
        <v>0</v>
      </c>
      <c r="BC486" s="3">
        <v>0</v>
      </c>
      <c r="BD486" s="3">
        <v>0</v>
      </c>
      <c r="BE486" s="3">
        <v>0</v>
      </c>
      <c r="BF486" s="3">
        <v>0</v>
      </c>
      <c r="BG486" s="3">
        <v>0</v>
      </c>
      <c r="BH486" s="3">
        <v>0</v>
      </c>
      <c r="BI486" s="3">
        <v>0</v>
      </c>
      <c r="BJ486" s="3">
        <v>0</v>
      </c>
      <c r="BK486" s="3">
        <v>0</v>
      </c>
      <c r="BL486" s="3">
        <v>0</v>
      </c>
      <c r="BM486" s="3">
        <v>0</v>
      </c>
      <c r="BN486" s="3">
        <v>0</v>
      </c>
      <c r="BO486" s="3">
        <v>0</v>
      </c>
      <c r="BP486" s="3">
        <v>0</v>
      </c>
      <c r="BQ486" s="3">
        <v>0</v>
      </c>
      <c r="BR486" s="3">
        <v>0</v>
      </c>
      <c r="BS486" s="3">
        <v>0</v>
      </c>
      <c r="BT486" s="3">
        <v>0</v>
      </c>
      <c r="BU486" s="3">
        <v>0</v>
      </c>
      <c r="BV486" s="3">
        <v>0</v>
      </c>
      <c r="BW486" s="10">
        <v>0</v>
      </c>
    </row>
    <row r="487" spans="6:75" x14ac:dyDescent="0.25">
      <c r="F487" s="52">
        <f t="shared" si="31"/>
        <v>19600</v>
      </c>
      <c r="G487" s="12">
        <f t="shared" si="32"/>
        <v>0.82558139534883723</v>
      </c>
      <c r="J487" s="3">
        <f t="shared" si="30"/>
        <v>0.86819652839070327</v>
      </c>
      <c r="K487" s="81"/>
      <c r="L487" s="12">
        <v>1</v>
      </c>
      <c r="M487" s="3">
        <v>0.82558139534883723</v>
      </c>
      <c r="N487" s="3">
        <v>0.82558139534883723</v>
      </c>
      <c r="O487" s="3">
        <v>0.86717602115780201</v>
      </c>
      <c r="P487" s="3">
        <v>0.86717602115780201</v>
      </c>
      <c r="Q487" s="3">
        <v>0</v>
      </c>
      <c r="R487" s="3">
        <v>0</v>
      </c>
      <c r="S487" s="3">
        <v>0</v>
      </c>
      <c r="T487" s="3">
        <v>0</v>
      </c>
      <c r="U487" s="3">
        <v>0</v>
      </c>
      <c r="V487" s="3">
        <v>0</v>
      </c>
      <c r="W487" s="3">
        <v>0</v>
      </c>
      <c r="X487" s="3">
        <v>0</v>
      </c>
      <c r="Y487" s="3">
        <v>0</v>
      </c>
      <c r="Z487" s="3">
        <v>0</v>
      </c>
      <c r="AA487" s="3">
        <v>0</v>
      </c>
      <c r="AB487" s="3">
        <v>0</v>
      </c>
      <c r="AC487" s="3">
        <v>0</v>
      </c>
      <c r="AD487" s="3">
        <v>0</v>
      </c>
      <c r="AE487" s="3">
        <v>0</v>
      </c>
      <c r="AF487" s="3">
        <v>0</v>
      </c>
      <c r="AG487" s="3">
        <v>0</v>
      </c>
      <c r="AH487" s="3">
        <v>0</v>
      </c>
      <c r="AI487" s="3">
        <v>0</v>
      </c>
      <c r="AJ487" s="3">
        <v>0</v>
      </c>
      <c r="AK487" s="3">
        <v>0</v>
      </c>
      <c r="AL487" s="48">
        <v>0</v>
      </c>
      <c r="AM487" s="3">
        <v>0</v>
      </c>
      <c r="AN487" s="3">
        <v>0</v>
      </c>
      <c r="AO487" s="3">
        <v>0</v>
      </c>
      <c r="AP487" s="3">
        <v>0</v>
      </c>
      <c r="AQ487" s="3">
        <v>0</v>
      </c>
      <c r="AR487" s="3">
        <v>0</v>
      </c>
      <c r="AS487" s="3">
        <v>0</v>
      </c>
      <c r="AT487" s="3">
        <v>0</v>
      </c>
      <c r="AU487" s="3">
        <v>0</v>
      </c>
      <c r="AV487" s="3">
        <v>0</v>
      </c>
      <c r="AW487" s="3">
        <v>0</v>
      </c>
      <c r="AX487" s="3">
        <v>0</v>
      </c>
      <c r="AY487" s="3">
        <v>0</v>
      </c>
      <c r="AZ487" s="3">
        <v>0</v>
      </c>
      <c r="BA487" s="3">
        <v>0</v>
      </c>
      <c r="BB487" s="3">
        <v>0</v>
      </c>
      <c r="BC487" s="3">
        <v>0</v>
      </c>
      <c r="BD487" s="3">
        <v>0</v>
      </c>
      <c r="BE487" s="3">
        <v>0</v>
      </c>
      <c r="BF487" s="3">
        <v>0</v>
      </c>
      <c r="BG487" s="3">
        <v>0</v>
      </c>
      <c r="BH487" s="3">
        <v>0</v>
      </c>
      <c r="BI487" s="3">
        <v>0</v>
      </c>
      <c r="BJ487" s="3">
        <v>0</v>
      </c>
      <c r="BK487" s="3">
        <v>0</v>
      </c>
      <c r="BL487" s="3">
        <v>0</v>
      </c>
      <c r="BM487" s="3">
        <v>0</v>
      </c>
      <c r="BN487" s="3">
        <v>0</v>
      </c>
      <c r="BO487" s="3">
        <v>0</v>
      </c>
      <c r="BP487" s="3">
        <v>0</v>
      </c>
      <c r="BQ487" s="3">
        <v>0</v>
      </c>
      <c r="BR487" s="3">
        <v>0</v>
      </c>
      <c r="BS487" s="3">
        <v>0</v>
      </c>
      <c r="BT487" s="3">
        <v>0</v>
      </c>
      <c r="BU487" s="3">
        <v>0</v>
      </c>
      <c r="BV487" s="3">
        <v>0</v>
      </c>
      <c r="BW487" s="10">
        <v>0</v>
      </c>
    </row>
    <row r="488" spans="6:75" x14ac:dyDescent="0.25">
      <c r="F488" s="52">
        <f t="shared" si="31"/>
        <v>19700</v>
      </c>
      <c r="G488" s="12">
        <f t="shared" si="32"/>
        <v>0.82558139534883723</v>
      </c>
      <c r="J488" s="3">
        <f t="shared" ref="J488:J551" si="33">INDEX($L488:$BW488,J$276) / INDEX($L$291:$BW$291,J$276)</f>
        <v>0.86819652839070327</v>
      </c>
      <c r="K488" s="81"/>
      <c r="L488" s="12">
        <v>1</v>
      </c>
      <c r="M488" s="3">
        <v>0.82558139534883723</v>
      </c>
      <c r="N488" s="3">
        <v>0.82558139534883723</v>
      </c>
      <c r="O488" s="3">
        <v>0.86717602115780201</v>
      </c>
      <c r="P488" s="3">
        <v>0.86717602115780201</v>
      </c>
      <c r="Q488" s="3">
        <v>0</v>
      </c>
      <c r="R488" s="3">
        <v>0</v>
      </c>
      <c r="S488" s="3">
        <v>0</v>
      </c>
      <c r="T488" s="3">
        <v>0</v>
      </c>
      <c r="U488" s="3">
        <v>0</v>
      </c>
      <c r="V488" s="3">
        <v>0</v>
      </c>
      <c r="W488" s="3">
        <v>0</v>
      </c>
      <c r="X488" s="3">
        <v>0</v>
      </c>
      <c r="Y488" s="3">
        <v>0</v>
      </c>
      <c r="Z488" s="3">
        <v>0</v>
      </c>
      <c r="AA488" s="3">
        <v>0</v>
      </c>
      <c r="AB488" s="3">
        <v>0</v>
      </c>
      <c r="AC488" s="3">
        <v>0</v>
      </c>
      <c r="AD488" s="3">
        <v>0</v>
      </c>
      <c r="AE488" s="3">
        <v>0</v>
      </c>
      <c r="AF488" s="3">
        <v>0</v>
      </c>
      <c r="AG488" s="3">
        <v>0</v>
      </c>
      <c r="AH488" s="3">
        <v>0</v>
      </c>
      <c r="AI488" s="3">
        <v>0</v>
      </c>
      <c r="AJ488" s="3">
        <v>0</v>
      </c>
      <c r="AK488" s="3">
        <v>0</v>
      </c>
      <c r="AL488" s="48">
        <v>0</v>
      </c>
      <c r="AM488" s="3">
        <v>0</v>
      </c>
      <c r="AN488" s="3">
        <v>0</v>
      </c>
      <c r="AO488" s="3">
        <v>0</v>
      </c>
      <c r="AP488" s="3">
        <v>0</v>
      </c>
      <c r="AQ488" s="3">
        <v>0</v>
      </c>
      <c r="AR488" s="3">
        <v>0</v>
      </c>
      <c r="AS488" s="3">
        <v>0</v>
      </c>
      <c r="AT488" s="3">
        <v>0</v>
      </c>
      <c r="AU488" s="3">
        <v>0</v>
      </c>
      <c r="AV488" s="3">
        <v>0</v>
      </c>
      <c r="AW488" s="3">
        <v>0</v>
      </c>
      <c r="AX488" s="3">
        <v>0</v>
      </c>
      <c r="AY488" s="3">
        <v>0</v>
      </c>
      <c r="AZ488" s="3">
        <v>0</v>
      </c>
      <c r="BA488" s="3">
        <v>0</v>
      </c>
      <c r="BB488" s="3">
        <v>0</v>
      </c>
      <c r="BC488" s="3">
        <v>0</v>
      </c>
      <c r="BD488" s="3">
        <v>0</v>
      </c>
      <c r="BE488" s="3">
        <v>0</v>
      </c>
      <c r="BF488" s="3">
        <v>0</v>
      </c>
      <c r="BG488" s="3">
        <v>0</v>
      </c>
      <c r="BH488" s="3">
        <v>0</v>
      </c>
      <c r="BI488" s="3">
        <v>0</v>
      </c>
      <c r="BJ488" s="3">
        <v>0</v>
      </c>
      <c r="BK488" s="3">
        <v>0</v>
      </c>
      <c r="BL488" s="3">
        <v>0</v>
      </c>
      <c r="BM488" s="3">
        <v>0</v>
      </c>
      <c r="BN488" s="3">
        <v>0</v>
      </c>
      <c r="BO488" s="3">
        <v>0</v>
      </c>
      <c r="BP488" s="3">
        <v>0</v>
      </c>
      <c r="BQ488" s="3">
        <v>0</v>
      </c>
      <c r="BR488" s="3">
        <v>0</v>
      </c>
      <c r="BS488" s="3">
        <v>0</v>
      </c>
      <c r="BT488" s="3">
        <v>0</v>
      </c>
      <c r="BU488" s="3">
        <v>0</v>
      </c>
      <c r="BV488" s="3">
        <v>0</v>
      </c>
      <c r="BW488" s="10">
        <v>0</v>
      </c>
    </row>
    <row r="489" spans="6:75" x14ac:dyDescent="0.25">
      <c r="F489" s="52">
        <f t="shared" si="31"/>
        <v>19800</v>
      </c>
      <c r="G489" s="12">
        <f t="shared" si="32"/>
        <v>0.82558139534883723</v>
      </c>
      <c r="J489" s="3">
        <f t="shared" si="33"/>
        <v>0.86819652839070327</v>
      </c>
      <c r="K489" s="81"/>
      <c r="L489" s="12">
        <v>1</v>
      </c>
      <c r="M489" s="3">
        <v>0.82558139534883723</v>
      </c>
      <c r="N489" s="3">
        <v>0.82558139534883723</v>
      </c>
      <c r="O489" s="3">
        <v>0.86717602115780201</v>
      </c>
      <c r="P489" s="3">
        <v>0.86717602115780201</v>
      </c>
      <c r="Q489" s="3">
        <v>0</v>
      </c>
      <c r="R489" s="3">
        <v>0</v>
      </c>
      <c r="S489" s="3">
        <v>0</v>
      </c>
      <c r="T489" s="3">
        <v>0</v>
      </c>
      <c r="U489" s="3">
        <v>0</v>
      </c>
      <c r="V489" s="3">
        <v>0</v>
      </c>
      <c r="W489" s="3">
        <v>0</v>
      </c>
      <c r="X489" s="3">
        <v>0</v>
      </c>
      <c r="Y489" s="3">
        <v>0</v>
      </c>
      <c r="Z489" s="3">
        <v>0</v>
      </c>
      <c r="AA489" s="3">
        <v>0</v>
      </c>
      <c r="AB489" s="3">
        <v>0</v>
      </c>
      <c r="AC489" s="3">
        <v>0</v>
      </c>
      <c r="AD489" s="3">
        <v>0</v>
      </c>
      <c r="AE489" s="3">
        <v>0</v>
      </c>
      <c r="AF489" s="3">
        <v>0</v>
      </c>
      <c r="AG489" s="3">
        <v>0</v>
      </c>
      <c r="AH489" s="3">
        <v>0</v>
      </c>
      <c r="AI489" s="3">
        <v>0</v>
      </c>
      <c r="AJ489" s="3">
        <v>0</v>
      </c>
      <c r="AK489" s="3">
        <v>0</v>
      </c>
      <c r="AL489" s="48">
        <v>0</v>
      </c>
      <c r="AM489" s="3">
        <v>0</v>
      </c>
      <c r="AN489" s="3">
        <v>0</v>
      </c>
      <c r="AO489" s="3">
        <v>0</v>
      </c>
      <c r="AP489" s="3">
        <v>0</v>
      </c>
      <c r="AQ489" s="3">
        <v>0</v>
      </c>
      <c r="AR489" s="3">
        <v>0</v>
      </c>
      <c r="AS489" s="3">
        <v>0</v>
      </c>
      <c r="AT489" s="3">
        <v>0</v>
      </c>
      <c r="AU489" s="3">
        <v>0</v>
      </c>
      <c r="AV489" s="3">
        <v>0</v>
      </c>
      <c r="AW489" s="3">
        <v>0</v>
      </c>
      <c r="AX489" s="3">
        <v>0</v>
      </c>
      <c r="AY489" s="3">
        <v>0</v>
      </c>
      <c r="AZ489" s="3">
        <v>0</v>
      </c>
      <c r="BA489" s="3">
        <v>0</v>
      </c>
      <c r="BB489" s="3">
        <v>0</v>
      </c>
      <c r="BC489" s="3">
        <v>0</v>
      </c>
      <c r="BD489" s="3">
        <v>0</v>
      </c>
      <c r="BE489" s="3">
        <v>0</v>
      </c>
      <c r="BF489" s="3">
        <v>0</v>
      </c>
      <c r="BG489" s="3">
        <v>0</v>
      </c>
      <c r="BH489" s="3">
        <v>0</v>
      </c>
      <c r="BI489" s="3">
        <v>0</v>
      </c>
      <c r="BJ489" s="3">
        <v>0</v>
      </c>
      <c r="BK489" s="3">
        <v>0</v>
      </c>
      <c r="BL489" s="3">
        <v>0</v>
      </c>
      <c r="BM489" s="3">
        <v>0</v>
      </c>
      <c r="BN489" s="3">
        <v>0</v>
      </c>
      <c r="BO489" s="3">
        <v>0</v>
      </c>
      <c r="BP489" s="3">
        <v>0</v>
      </c>
      <c r="BQ489" s="3">
        <v>0</v>
      </c>
      <c r="BR489" s="3">
        <v>0</v>
      </c>
      <c r="BS489" s="3">
        <v>0</v>
      </c>
      <c r="BT489" s="3">
        <v>0</v>
      </c>
      <c r="BU489" s="3">
        <v>0</v>
      </c>
      <c r="BV489" s="3">
        <v>0</v>
      </c>
      <c r="BW489" s="10">
        <v>0</v>
      </c>
    </row>
    <row r="490" spans="6:75" x14ac:dyDescent="0.25">
      <c r="F490" s="52">
        <f t="shared" si="31"/>
        <v>19900</v>
      </c>
      <c r="G490" s="12">
        <f t="shared" si="32"/>
        <v>0.82558139534883723</v>
      </c>
      <c r="J490" s="3">
        <f t="shared" si="33"/>
        <v>0.86819652839070327</v>
      </c>
      <c r="K490" s="81"/>
      <c r="L490" s="12">
        <v>1</v>
      </c>
      <c r="M490" s="3">
        <v>0.82558139534883723</v>
      </c>
      <c r="N490" s="3">
        <v>0.82558139534883723</v>
      </c>
      <c r="O490" s="3">
        <v>0.86717602115780201</v>
      </c>
      <c r="P490" s="3">
        <v>0.86717602115780201</v>
      </c>
      <c r="Q490" s="3">
        <v>0</v>
      </c>
      <c r="R490" s="3">
        <v>0</v>
      </c>
      <c r="S490" s="3">
        <v>0</v>
      </c>
      <c r="T490" s="3">
        <v>0</v>
      </c>
      <c r="U490" s="3">
        <v>0</v>
      </c>
      <c r="V490" s="3">
        <v>0</v>
      </c>
      <c r="W490" s="3">
        <v>0</v>
      </c>
      <c r="X490" s="3">
        <v>0</v>
      </c>
      <c r="Y490" s="3">
        <v>0</v>
      </c>
      <c r="Z490" s="3">
        <v>0</v>
      </c>
      <c r="AA490" s="3">
        <v>0</v>
      </c>
      <c r="AB490" s="3">
        <v>0</v>
      </c>
      <c r="AC490" s="3">
        <v>0</v>
      </c>
      <c r="AD490" s="3">
        <v>0</v>
      </c>
      <c r="AE490" s="3">
        <v>0</v>
      </c>
      <c r="AF490" s="3">
        <v>0</v>
      </c>
      <c r="AG490" s="3">
        <v>0</v>
      </c>
      <c r="AH490" s="3">
        <v>0</v>
      </c>
      <c r="AI490" s="3">
        <v>0</v>
      </c>
      <c r="AJ490" s="3">
        <v>0</v>
      </c>
      <c r="AK490" s="3">
        <v>0</v>
      </c>
      <c r="AL490" s="48">
        <v>0</v>
      </c>
      <c r="AM490" s="3">
        <v>0</v>
      </c>
      <c r="AN490" s="3">
        <v>0</v>
      </c>
      <c r="AO490" s="3">
        <v>0</v>
      </c>
      <c r="AP490" s="3">
        <v>0</v>
      </c>
      <c r="AQ490" s="3">
        <v>0</v>
      </c>
      <c r="AR490" s="3">
        <v>0</v>
      </c>
      <c r="AS490" s="3">
        <v>0</v>
      </c>
      <c r="AT490" s="3">
        <v>0</v>
      </c>
      <c r="AU490" s="3">
        <v>0</v>
      </c>
      <c r="AV490" s="3">
        <v>0</v>
      </c>
      <c r="AW490" s="3">
        <v>0</v>
      </c>
      <c r="AX490" s="3">
        <v>0</v>
      </c>
      <c r="AY490" s="3">
        <v>0</v>
      </c>
      <c r="AZ490" s="3">
        <v>0</v>
      </c>
      <c r="BA490" s="3">
        <v>0</v>
      </c>
      <c r="BB490" s="3">
        <v>0</v>
      </c>
      <c r="BC490" s="3">
        <v>0</v>
      </c>
      <c r="BD490" s="3">
        <v>0</v>
      </c>
      <c r="BE490" s="3">
        <v>0</v>
      </c>
      <c r="BF490" s="3">
        <v>0</v>
      </c>
      <c r="BG490" s="3">
        <v>0</v>
      </c>
      <c r="BH490" s="3">
        <v>0</v>
      </c>
      <c r="BI490" s="3">
        <v>0</v>
      </c>
      <c r="BJ490" s="3">
        <v>0</v>
      </c>
      <c r="BK490" s="3">
        <v>0</v>
      </c>
      <c r="BL490" s="3">
        <v>0</v>
      </c>
      <c r="BM490" s="3">
        <v>0</v>
      </c>
      <c r="BN490" s="3">
        <v>0</v>
      </c>
      <c r="BO490" s="3">
        <v>0</v>
      </c>
      <c r="BP490" s="3">
        <v>0</v>
      </c>
      <c r="BQ490" s="3">
        <v>0</v>
      </c>
      <c r="BR490" s="3">
        <v>0</v>
      </c>
      <c r="BS490" s="3">
        <v>0</v>
      </c>
      <c r="BT490" s="3">
        <v>0</v>
      </c>
      <c r="BU490" s="3">
        <v>0</v>
      </c>
      <c r="BV490" s="3">
        <v>0</v>
      </c>
      <c r="BW490" s="10">
        <v>0</v>
      </c>
    </row>
    <row r="491" spans="6:75" x14ac:dyDescent="0.25">
      <c r="F491" s="52">
        <f t="shared" si="31"/>
        <v>20000</v>
      </c>
      <c r="G491" s="12">
        <f t="shared" si="32"/>
        <v>0.82558139534883723</v>
      </c>
      <c r="J491" s="3">
        <f t="shared" si="33"/>
        <v>0.86837305089732286</v>
      </c>
      <c r="K491" s="81"/>
      <c r="L491" s="12">
        <v>1</v>
      </c>
      <c r="M491" s="3">
        <v>0.82558139534883723</v>
      </c>
      <c r="N491" s="3">
        <v>0.82558139534883723</v>
      </c>
      <c r="O491" s="3">
        <v>0.86735233617396423</v>
      </c>
      <c r="P491" s="3">
        <v>0.86735233617396423</v>
      </c>
      <c r="Q491" s="3">
        <v>0</v>
      </c>
      <c r="R491" s="3">
        <v>0</v>
      </c>
      <c r="S491" s="3">
        <v>0</v>
      </c>
      <c r="T491" s="3">
        <v>0</v>
      </c>
      <c r="U491" s="3">
        <v>0</v>
      </c>
      <c r="V491" s="3">
        <v>0</v>
      </c>
      <c r="W491" s="3">
        <v>0</v>
      </c>
      <c r="X491" s="3">
        <v>0</v>
      </c>
      <c r="Y491" s="3">
        <v>0</v>
      </c>
      <c r="Z491" s="3">
        <v>0</v>
      </c>
      <c r="AA491" s="3">
        <v>0</v>
      </c>
      <c r="AB491" s="3">
        <v>0</v>
      </c>
      <c r="AC491" s="3">
        <v>0</v>
      </c>
      <c r="AD491" s="3">
        <v>0</v>
      </c>
      <c r="AE491" s="3">
        <v>0</v>
      </c>
      <c r="AF491" s="3">
        <v>0</v>
      </c>
      <c r="AG491" s="3">
        <v>0</v>
      </c>
      <c r="AH491" s="3">
        <v>0</v>
      </c>
      <c r="AI491" s="3">
        <v>0</v>
      </c>
      <c r="AJ491" s="3">
        <v>0</v>
      </c>
      <c r="AK491" s="3">
        <v>0</v>
      </c>
      <c r="AL491" s="48">
        <v>0</v>
      </c>
      <c r="AM491" s="3">
        <v>0</v>
      </c>
      <c r="AN491" s="3">
        <v>0</v>
      </c>
      <c r="AO491" s="3">
        <v>0</v>
      </c>
      <c r="AP491" s="3">
        <v>0</v>
      </c>
      <c r="AQ491" s="3">
        <v>0</v>
      </c>
      <c r="AR491" s="3">
        <v>0</v>
      </c>
      <c r="AS491" s="3">
        <v>0</v>
      </c>
      <c r="AT491" s="3">
        <v>0</v>
      </c>
      <c r="AU491" s="3">
        <v>0</v>
      </c>
      <c r="AV491" s="3">
        <v>0</v>
      </c>
      <c r="AW491" s="3">
        <v>0</v>
      </c>
      <c r="AX491" s="3">
        <v>0</v>
      </c>
      <c r="AY491" s="3">
        <v>0</v>
      </c>
      <c r="AZ491" s="3">
        <v>0</v>
      </c>
      <c r="BA491" s="3">
        <v>0</v>
      </c>
      <c r="BB491" s="3">
        <v>0</v>
      </c>
      <c r="BC491" s="3">
        <v>0</v>
      </c>
      <c r="BD491" s="3">
        <v>0</v>
      </c>
      <c r="BE491" s="3">
        <v>0</v>
      </c>
      <c r="BF491" s="3">
        <v>0</v>
      </c>
      <c r="BG491" s="3">
        <v>0</v>
      </c>
      <c r="BH491" s="3">
        <v>0</v>
      </c>
      <c r="BI491" s="3">
        <v>0</v>
      </c>
      <c r="BJ491" s="3">
        <v>0</v>
      </c>
      <c r="BK491" s="3">
        <v>0</v>
      </c>
      <c r="BL491" s="3">
        <v>0</v>
      </c>
      <c r="BM491" s="3">
        <v>0</v>
      </c>
      <c r="BN491" s="3">
        <v>0</v>
      </c>
      <c r="BO491" s="3">
        <v>0</v>
      </c>
      <c r="BP491" s="3">
        <v>0</v>
      </c>
      <c r="BQ491" s="3">
        <v>0</v>
      </c>
      <c r="BR491" s="3">
        <v>0</v>
      </c>
      <c r="BS491" s="3">
        <v>0</v>
      </c>
      <c r="BT491" s="3">
        <v>0</v>
      </c>
      <c r="BU491" s="3">
        <v>0</v>
      </c>
      <c r="BV491" s="3">
        <v>0</v>
      </c>
      <c r="BW491" s="10">
        <v>0</v>
      </c>
    </row>
    <row r="492" spans="6:75" x14ac:dyDescent="0.25">
      <c r="F492" s="52">
        <f t="shared" si="31"/>
        <v>20100</v>
      </c>
      <c r="G492" s="12">
        <f t="shared" si="32"/>
        <v>0.82558139534883723</v>
      </c>
      <c r="J492" s="3">
        <f t="shared" si="33"/>
        <v>0.86854957340394234</v>
      </c>
      <c r="K492" s="81"/>
      <c r="L492" s="12">
        <v>1</v>
      </c>
      <c r="M492" s="3">
        <v>0.82558139534883723</v>
      </c>
      <c r="N492" s="3">
        <v>0.82558139534883723</v>
      </c>
      <c r="O492" s="3">
        <v>0.86752865119012634</v>
      </c>
      <c r="P492" s="3">
        <v>0.86752865119012634</v>
      </c>
      <c r="Q492" s="3">
        <v>0</v>
      </c>
      <c r="R492" s="3">
        <v>0</v>
      </c>
      <c r="S492" s="3">
        <v>0</v>
      </c>
      <c r="T492" s="3">
        <v>0</v>
      </c>
      <c r="U492" s="3">
        <v>0</v>
      </c>
      <c r="V492" s="3">
        <v>0</v>
      </c>
      <c r="W492" s="3">
        <v>0</v>
      </c>
      <c r="X492" s="3">
        <v>0</v>
      </c>
      <c r="Y492" s="3">
        <v>0</v>
      </c>
      <c r="Z492" s="3">
        <v>0</v>
      </c>
      <c r="AA492" s="3">
        <v>0</v>
      </c>
      <c r="AB492" s="3">
        <v>0</v>
      </c>
      <c r="AC492" s="3">
        <v>0</v>
      </c>
      <c r="AD492" s="3">
        <v>0</v>
      </c>
      <c r="AE492" s="3">
        <v>0</v>
      </c>
      <c r="AF492" s="3">
        <v>0</v>
      </c>
      <c r="AG492" s="3">
        <v>0</v>
      </c>
      <c r="AH492" s="3">
        <v>0</v>
      </c>
      <c r="AI492" s="3">
        <v>0</v>
      </c>
      <c r="AJ492" s="3">
        <v>0</v>
      </c>
      <c r="AK492" s="3">
        <v>0</v>
      </c>
      <c r="AL492" s="48">
        <v>0</v>
      </c>
      <c r="AM492" s="3">
        <v>0</v>
      </c>
      <c r="AN492" s="3">
        <v>0</v>
      </c>
      <c r="AO492" s="3">
        <v>0</v>
      </c>
      <c r="AP492" s="3">
        <v>0</v>
      </c>
      <c r="AQ492" s="3">
        <v>0</v>
      </c>
      <c r="AR492" s="3">
        <v>0</v>
      </c>
      <c r="AS492" s="3">
        <v>0</v>
      </c>
      <c r="AT492" s="3">
        <v>0</v>
      </c>
      <c r="AU492" s="3">
        <v>0</v>
      </c>
      <c r="AV492" s="3">
        <v>0</v>
      </c>
      <c r="AW492" s="3">
        <v>0</v>
      </c>
      <c r="AX492" s="3">
        <v>0</v>
      </c>
      <c r="AY492" s="3">
        <v>0</v>
      </c>
      <c r="AZ492" s="3">
        <v>0</v>
      </c>
      <c r="BA492" s="3">
        <v>0</v>
      </c>
      <c r="BB492" s="3">
        <v>0</v>
      </c>
      <c r="BC492" s="3">
        <v>0</v>
      </c>
      <c r="BD492" s="3">
        <v>0</v>
      </c>
      <c r="BE492" s="3">
        <v>0</v>
      </c>
      <c r="BF492" s="3">
        <v>0</v>
      </c>
      <c r="BG492" s="3">
        <v>0</v>
      </c>
      <c r="BH492" s="3">
        <v>0</v>
      </c>
      <c r="BI492" s="3">
        <v>0</v>
      </c>
      <c r="BJ492" s="3">
        <v>0</v>
      </c>
      <c r="BK492" s="3">
        <v>0</v>
      </c>
      <c r="BL492" s="3">
        <v>0</v>
      </c>
      <c r="BM492" s="3">
        <v>0</v>
      </c>
      <c r="BN492" s="3">
        <v>0</v>
      </c>
      <c r="BO492" s="3">
        <v>0</v>
      </c>
      <c r="BP492" s="3">
        <v>0</v>
      </c>
      <c r="BQ492" s="3">
        <v>0</v>
      </c>
      <c r="BR492" s="3">
        <v>0</v>
      </c>
      <c r="BS492" s="3">
        <v>0</v>
      </c>
      <c r="BT492" s="3">
        <v>0</v>
      </c>
      <c r="BU492" s="3">
        <v>0</v>
      </c>
      <c r="BV492" s="3">
        <v>0</v>
      </c>
      <c r="BW492" s="10">
        <v>0</v>
      </c>
    </row>
    <row r="493" spans="6:75" x14ac:dyDescent="0.25">
      <c r="F493" s="52">
        <f t="shared" si="31"/>
        <v>20200</v>
      </c>
      <c r="G493" s="12">
        <f t="shared" si="32"/>
        <v>0.82558139534883723</v>
      </c>
      <c r="J493" s="3">
        <f t="shared" si="33"/>
        <v>0.86872609591056194</v>
      </c>
      <c r="K493" s="81"/>
      <c r="L493" s="12">
        <v>1</v>
      </c>
      <c r="M493" s="3">
        <v>0.82558139534883723</v>
      </c>
      <c r="N493" s="3">
        <v>0.82558139534883723</v>
      </c>
      <c r="O493" s="3">
        <v>0.86770496620628856</v>
      </c>
      <c r="P493" s="3">
        <v>0.86770496620628856</v>
      </c>
      <c r="Q493" s="3">
        <v>0</v>
      </c>
      <c r="R493" s="3">
        <v>0</v>
      </c>
      <c r="S493" s="3">
        <v>0</v>
      </c>
      <c r="T493" s="3">
        <v>0</v>
      </c>
      <c r="U493" s="3">
        <v>0</v>
      </c>
      <c r="V493" s="3">
        <v>0</v>
      </c>
      <c r="W493" s="3">
        <v>0</v>
      </c>
      <c r="X493" s="3">
        <v>0</v>
      </c>
      <c r="Y493" s="3">
        <v>0</v>
      </c>
      <c r="Z493" s="3">
        <v>0</v>
      </c>
      <c r="AA493" s="3">
        <v>0</v>
      </c>
      <c r="AB493" s="3">
        <v>0</v>
      </c>
      <c r="AC493" s="3">
        <v>0</v>
      </c>
      <c r="AD493" s="3">
        <v>0</v>
      </c>
      <c r="AE493" s="3">
        <v>0</v>
      </c>
      <c r="AF493" s="3">
        <v>0</v>
      </c>
      <c r="AG493" s="3">
        <v>0</v>
      </c>
      <c r="AH493" s="3">
        <v>0</v>
      </c>
      <c r="AI493" s="3">
        <v>0</v>
      </c>
      <c r="AJ493" s="3">
        <v>0</v>
      </c>
      <c r="AK493" s="3">
        <v>0</v>
      </c>
      <c r="AL493" s="48">
        <v>0</v>
      </c>
      <c r="AM493" s="3">
        <v>0</v>
      </c>
      <c r="AN493" s="3">
        <v>0</v>
      </c>
      <c r="AO493" s="3">
        <v>0</v>
      </c>
      <c r="AP493" s="3">
        <v>0</v>
      </c>
      <c r="AQ493" s="3">
        <v>0</v>
      </c>
      <c r="AR493" s="3">
        <v>0</v>
      </c>
      <c r="AS493" s="3">
        <v>0</v>
      </c>
      <c r="AT493" s="3">
        <v>0</v>
      </c>
      <c r="AU493" s="3">
        <v>0</v>
      </c>
      <c r="AV493" s="3">
        <v>0</v>
      </c>
      <c r="AW493" s="3">
        <v>0</v>
      </c>
      <c r="AX493" s="3">
        <v>0</v>
      </c>
      <c r="AY493" s="3">
        <v>0</v>
      </c>
      <c r="AZ493" s="3">
        <v>0</v>
      </c>
      <c r="BA493" s="3">
        <v>0</v>
      </c>
      <c r="BB493" s="3">
        <v>0</v>
      </c>
      <c r="BC493" s="3">
        <v>0</v>
      </c>
      <c r="BD493" s="3">
        <v>0</v>
      </c>
      <c r="BE493" s="3">
        <v>0</v>
      </c>
      <c r="BF493" s="3">
        <v>0</v>
      </c>
      <c r="BG493" s="3">
        <v>0</v>
      </c>
      <c r="BH493" s="3">
        <v>0</v>
      </c>
      <c r="BI493" s="3">
        <v>0</v>
      </c>
      <c r="BJ493" s="3">
        <v>0</v>
      </c>
      <c r="BK493" s="3">
        <v>0</v>
      </c>
      <c r="BL493" s="3">
        <v>0</v>
      </c>
      <c r="BM493" s="3">
        <v>0</v>
      </c>
      <c r="BN493" s="3">
        <v>0</v>
      </c>
      <c r="BO493" s="3">
        <v>0</v>
      </c>
      <c r="BP493" s="3">
        <v>0</v>
      </c>
      <c r="BQ493" s="3">
        <v>0</v>
      </c>
      <c r="BR493" s="3">
        <v>0</v>
      </c>
      <c r="BS493" s="3">
        <v>0</v>
      </c>
      <c r="BT493" s="3">
        <v>0</v>
      </c>
      <c r="BU493" s="3">
        <v>0</v>
      </c>
      <c r="BV493" s="3">
        <v>0</v>
      </c>
      <c r="BW493" s="10">
        <v>0</v>
      </c>
    </row>
    <row r="494" spans="6:75" x14ac:dyDescent="0.25">
      <c r="F494" s="52">
        <f t="shared" si="31"/>
        <v>20300</v>
      </c>
      <c r="G494" s="12">
        <f t="shared" si="32"/>
        <v>0.82558139534883723</v>
      </c>
      <c r="J494" s="3">
        <f t="shared" si="33"/>
        <v>0.86890261841718142</v>
      </c>
      <c r="K494" s="81"/>
      <c r="L494" s="12">
        <v>1</v>
      </c>
      <c r="M494" s="3">
        <v>0.82558139534883723</v>
      </c>
      <c r="N494" s="3">
        <v>0.82558139534883723</v>
      </c>
      <c r="O494" s="3">
        <v>0.86788128122245067</v>
      </c>
      <c r="P494" s="3">
        <v>0.86788128122245067</v>
      </c>
      <c r="Q494" s="3">
        <v>0</v>
      </c>
      <c r="R494" s="3">
        <v>0</v>
      </c>
      <c r="S494" s="3">
        <v>0</v>
      </c>
      <c r="T494" s="3">
        <v>0</v>
      </c>
      <c r="U494" s="3">
        <v>0</v>
      </c>
      <c r="V494" s="3">
        <v>0</v>
      </c>
      <c r="W494" s="3">
        <v>0</v>
      </c>
      <c r="X494" s="3">
        <v>0</v>
      </c>
      <c r="Y494" s="3">
        <v>0</v>
      </c>
      <c r="Z494" s="3">
        <v>0</v>
      </c>
      <c r="AA494" s="3">
        <v>0</v>
      </c>
      <c r="AB494" s="3">
        <v>0</v>
      </c>
      <c r="AC494" s="3">
        <v>0</v>
      </c>
      <c r="AD494" s="3">
        <v>0</v>
      </c>
      <c r="AE494" s="3">
        <v>0</v>
      </c>
      <c r="AF494" s="3">
        <v>0</v>
      </c>
      <c r="AG494" s="3">
        <v>0</v>
      </c>
      <c r="AH494" s="3">
        <v>0</v>
      </c>
      <c r="AI494" s="3">
        <v>0</v>
      </c>
      <c r="AJ494" s="3">
        <v>0</v>
      </c>
      <c r="AK494" s="3">
        <v>0</v>
      </c>
      <c r="AL494" s="48">
        <v>0</v>
      </c>
      <c r="AM494" s="3">
        <v>0</v>
      </c>
      <c r="AN494" s="3">
        <v>0</v>
      </c>
      <c r="AO494" s="3">
        <v>0</v>
      </c>
      <c r="AP494" s="3">
        <v>0</v>
      </c>
      <c r="AQ494" s="3">
        <v>0</v>
      </c>
      <c r="AR494" s="3">
        <v>0</v>
      </c>
      <c r="AS494" s="3">
        <v>0</v>
      </c>
      <c r="AT494" s="3">
        <v>0</v>
      </c>
      <c r="AU494" s="3">
        <v>0</v>
      </c>
      <c r="AV494" s="3">
        <v>0</v>
      </c>
      <c r="AW494" s="3">
        <v>0</v>
      </c>
      <c r="AX494" s="3">
        <v>0</v>
      </c>
      <c r="AY494" s="3">
        <v>0</v>
      </c>
      <c r="AZ494" s="3">
        <v>0</v>
      </c>
      <c r="BA494" s="3">
        <v>0</v>
      </c>
      <c r="BB494" s="3">
        <v>0</v>
      </c>
      <c r="BC494" s="3">
        <v>0</v>
      </c>
      <c r="BD494" s="3">
        <v>0</v>
      </c>
      <c r="BE494" s="3">
        <v>0</v>
      </c>
      <c r="BF494" s="3">
        <v>0</v>
      </c>
      <c r="BG494" s="3">
        <v>0</v>
      </c>
      <c r="BH494" s="3">
        <v>0</v>
      </c>
      <c r="BI494" s="3">
        <v>0</v>
      </c>
      <c r="BJ494" s="3">
        <v>0</v>
      </c>
      <c r="BK494" s="3">
        <v>0</v>
      </c>
      <c r="BL494" s="3">
        <v>0</v>
      </c>
      <c r="BM494" s="3">
        <v>0</v>
      </c>
      <c r="BN494" s="3">
        <v>0</v>
      </c>
      <c r="BO494" s="3">
        <v>0</v>
      </c>
      <c r="BP494" s="3">
        <v>0</v>
      </c>
      <c r="BQ494" s="3">
        <v>0</v>
      </c>
      <c r="BR494" s="3">
        <v>0</v>
      </c>
      <c r="BS494" s="3">
        <v>0</v>
      </c>
      <c r="BT494" s="3">
        <v>0</v>
      </c>
      <c r="BU494" s="3">
        <v>0</v>
      </c>
      <c r="BV494" s="3">
        <v>0</v>
      </c>
      <c r="BW494" s="10">
        <v>0</v>
      </c>
    </row>
    <row r="495" spans="6:75" x14ac:dyDescent="0.25">
      <c r="F495" s="52">
        <f t="shared" si="31"/>
        <v>20400</v>
      </c>
      <c r="G495" s="12">
        <f t="shared" si="32"/>
        <v>0.82558139534883723</v>
      </c>
      <c r="J495" s="3">
        <f t="shared" si="33"/>
        <v>0.86907914092380101</v>
      </c>
      <c r="K495" s="81"/>
      <c r="L495" s="12">
        <v>1</v>
      </c>
      <c r="M495" s="3">
        <v>0.82558139534883723</v>
      </c>
      <c r="N495" s="3">
        <v>0.82558139534883723</v>
      </c>
      <c r="O495" s="3">
        <v>0.86805759623861289</v>
      </c>
      <c r="P495" s="3">
        <v>0.86805759623861289</v>
      </c>
      <c r="Q495" s="3">
        <v>0</v>
      </c>
      <c r="R495" s="3">
        <v>0</v>
      </c>
      <c r="S495" s="3">
        <v>0</v>
      </c>
      <c r="T495" s="3">
        <v>0</v>
      </c>
      <c r="U495" s="3">
        <v>0</v>
      </c>
      <c r="V495" s="3">
        <v>0</v>
      </c>
      <c r="W495" s="3">
        <v>0</v>
      </c>
      <c r="X495" s="3">
        <v>0</v>
      </c>
      <c r="Y495" s="3">
        <v>0</v>
      </c>
      <c r="Z495" s="3">
        <v>0</v>
      </c>
      <c r="AA495" s="3">
        <v>0</v>
      </c>
      <c r="AB495" s="3">
        <v>0</v>
      </c>
      <c r="AC495" s="3">
        <v>0</v>
      </c>
      <c r="AD495" s="3">
        <v>0</v>
      </c>
      <c r="AE495" s="3">
        <v>0</v>
      </c>
      <c r="AF495" s="3">
        <v>0</v>
      </c>
      <c r="AG495" s="3">
        <v>0</v>
      </c>
      <c r="AH495" s="3">
        <v>0</v>
      </c>
      <c r="AI495" s="3">
        <v>0</v>
      </c>
      <c r="AJ495" s="3">
        <v>0</v>
      </c>
      <c r="AK495" s="3">
        <v>0</v>
      </c>
      <c r="AL495" s="48">
        <v>0</v>
      </c>
      <c r="AM495" s="3">
        <v>0</v>
      </c>
      <c r="AN495" s="3">
        <v>0</v>
      </c>
      <c r="AO495" s="3">
        <v>0</v>
      </c>
      <c r="AP495" s="3">
        <v>0</v>
      </c>
      <c r="AQ495" s="3">
        <v>0</v>
      </c>
      <c r="AR495" s="3">
        <v>0</v>
      </c>
      <c r="AS495" s="3">
        <v>0</v>
      </c>
      <c r="AT495" s="3">
        <v>0</v>
      </c>
      <c r="AU495" s="3">
        <v>0</v>
      </c>
      <c r="AV495" s="3">
        <v>0</v>
      </c>
      <c r="AW495" s="3">
        <v>0</v>
      </c>
      <c r="AX495" s="3">
        <v>0</v>
      </c>
      <c r="AY495" s="3">
        <v>0</v>
      </c>
      <c r="AZ495" s="3">
        <v>0</v>
      </c>
      <c r="BA495" s="3">
        <v>0</v>
      </c>
      <c r="BB495" s="3">
        <v>0</v>
      </c>
      <c r="BC495" s="3">
        <v>0</v>
      </c>
      <c r="BD495" s="3">
        <v>0</v>
      </c>
      <c r="BE495" s="3">
        <v>0</v>
      </c>
      <c r="BF495" s="3">
        <v>0</v>
      </c>
      <c r="BG495" s="3">
        <v>0</v>
      </c>
      <c r="BH495" s="3">
        <v>0</v>
      </c>
      <c r="BI495" s="3">
        <v>0</v>
      </c>
      <c r="BJ495" s="3">
        <v>0</v>
      </c>
      <c r="BK495" s="3">
        <v>0</v>
      </c>
      <c r="BL495" s="3">
        <v>0</v>
      </c>
      <c r="BM495" s="3">
        <v>0</v>
      </c>
      <c r="BN495" s="3">
        <v>0</v>
      </c>
      <c r="BO495" s="3">
        <v>0</v>
      </c>
      <c r="BP495" s="3">
        <v>0</v>
      </c>
      <c r="BQ495" s="3">
        <v>0</v>
      </c>
      <c r="BR495" s="3">
        <v>0</v>
      </c>
      <c r="BS495" s="3">
        <v>0</v>
      </c>
      <c r="BT495" s="3">
        <v>0</v>
      </c>
      <c r="BU495" s="3">
        <v>0</v>
      </c>
      <c r="BV495" s="3">
        <v>0</v>
      </c>
      <c r="BW495" s="10">
        <v>0</v>
      </c>
    </row>
    <row r="496" spans="6:75" x14ac:dyDescent="0.25">
      <c r="F496" s="52">
        <f t="shared" si="31"/>
        <v>20500</v>
      </c>
      <c r="G496" s="12">
        <f t="shared" si="32"/>
        <v>0.82558139534883723</v>
      </c>
      <c r="J496" s="3">
        <f t="shared" si="33"/>
        <v>0.8692556634304206</v>
      </c>
      <c r="K496" s="81"/>
      <c r="L496" s="12">
        <v>1</v>
      </c>
      <c r="M496" s="3">
        <v>0.82558139534883723</v>
      </c>
      <c r="N496" s="3">
        <v>0.82558139534883723</v>
      </c>
      <c r="O496" s="3">
        <v>0.86823391125477511</v>
      </c>
      <c r="P496" s="3">
        <v>0.86823391125477511</v>
      </c>
      <c r="Q496" s="3">
        <v>0</v>
      </c>
      <c r="R496" s="3">
        <v>0</v>
      </c>
      <c r="S496" s="3">
        <v>0</v>
      </c>
      <c r="T496" s="3">
        <v>0</v>
      </c>
      <c r="U496" s="3">
        <v>0</v>
      </c>
      <c r="V496" s="3">
        <v>0</v>
      </c>
      <c r="W496" s="3">
        <v>0</v>
      </c>
      <c r="X496" s="3">
        <v>0</v>
      </c>
      <c r="Y496" s="3">
        <v>0</v>
      </c>
      <c r="Z496" s="3">
        <v>0</v>
      </c>
      <c r="AA496" s="3">
        <v>0</v>
      </c>
      <c r="AB496" s="3">
        <v>0</v>
      </c>
      <c r="AC496" s="3">
        <v>0</v>
      </c>
      <c r="AD496" s="3">
        <v>0</v>
      </c>
      <c r="AE496" s="3">
        <v>0</v>
      </c>
      <c r="AF496" s="3">
        <v>0</v>
      </c>
      <c r="AG496" s="3">
        <v>0</v>
      </c>
      <c r="AH496" s="3">
        <v>0</v>
      </c>
      <c r="AI496" s="3">
        <v>0</v>
      </c>
      <c r="AJ496" s="3">
        <v>0</v>
      </c>
      <c r="AK496" s="3">
        <v>0</v>
      </c>
      <c r="AL496" s="48">
        <v>0</v>
      </c>
      <c r="AM496" s="3">
        <v>0</v>
      </c>
      <c r="AN496" s="3">
        <v>0</v>
      </c>
      <c r="AO496" s="3">
        <v>0</v>
      </c>
      <c r="AP496" s="3">
        <v>0</v>
      </c>
      <c r="AQ496" s="3">
        <v>0</v>
      </c>
      <c r="AR496" s="3">
        <v>0</v>
      </c>
      <c r="AS496" s="3">
        <v>0</v>
      </c>
      <c r="AT496" s="3">
        <v>0</v>
      </c>
      <c r="AU496" s="3">
        <v>0</v>
      </c>
      <c r="AV496" s="3">
        <v>0</v>
      </c>
      <c r="AW496" s="3">
        <v>0</v>
      </c>
      <c r="AX496" s="3">
        <v>0</v>
      </c>
      <c r="AY496" s="3">
        <v>0</v>
      </c>
      <c r="AZ496" s="3">
        <v>0</v>
      </c>
      <c r="BA496" s="3">
        <v>0</v>
      </c>
      <c r="BB496" s="3">
        <v>0</v>
      </c>
      <c r="BC496" s="3">
        <v>0</v>
      </c>
      <c r="BD496" s="3">
        <v>0</v>
      </c>
      <c r="BE496" s="3">
        <v>0</v>
      </c>
      <c r="BF496" s="3">
        <v>0</v>
      </c>
      <c r="BG496" s="3">
        <v>0</v>
      </c>
      <c r="BH496" s="3">
        <v>0</v>
      </c>
      <c r="BI496" s="3">
        <v>0</v>
      </c>
      <c r="BJ496" s="3">
        <v>0</v>
      </c>
      <c r="BK496" s="3">
        <v>0</v>
      </c>
      <c r="BL496" s="3">
        <v>0</v>
      </c>
      <c r="BM496" s="3">
        <v>0</v>
      </c>
      <c r="BN496" s="3">
        <v>0</v>
      </c>
      <c r="BO496" s="3">
        <v>0</v>
      </c>
      <c r="BP496" s="3">
        <v>0</v>
      </c>
      <c r="BQ496" s="3">
        <v>0</v>
      </c>
      <c r="BR496" s="3">
        <v>0</v>
      </c>
      <c r="BS496" s="3">
        <v>0</v>
      </c>
      <c r="BT496" s="3">
        <v>0</v>
      </c>
      <c r="BU496" s="3">
        <v>0</v>
      </c>
      <c r="BV496" s="3">
        <v>0</v>
      </c>
      <c r="BW496" s="10">
        <v>0</v>
      </c>
    </row>
    <row r="497" spans="6:75" x14ac:dyDescent="0.25">
      <c r="F497" s="52">
        <f t="shared" si="31"/>
        <v>20600</v>
      </c>
      <c r="G497" s="12">
        <f t="shared" si="32"/>
        <v>0.82558139534883723</v>
      </c>
      <c r="J497" s="3">
        <f t="shared" si="33"/>
        <v>0.86943218593704019</v>
      </c>
      <c r="K497" s="81"/>
      <c r="L497" s="12">
        <v>1</v>
      </c>
      <c r="M497" s="3">
        <v>0.82558139534883723</v>
      </c>
      <c r="N497" s="3">
        <v>0.82558139534883723</v>
      </c>
      <c r="O497" s="3">
        <v>0.86841022627093734</v>
      </c>
      <c r="P497" s="3">
        <v>0.86841022627093734</v>
      </c>
      <c r="Q497" s="3">
        <v>0</v>
      </c>
      <c r="R497" s="3">
        <v>0</v>
      </c>
      <c r="S497" s="3">
        <v>0</v>
      </c>
      <c r="T497" s="3">
        <v>0</v>
      </c>
      <c r="U497" s="3">
        <v>0</v>
      </c>
      <c r="V497" s="3">
        <v>0</v>
      </c>
      <c r="W497" s="3">
        <v>0</v>
      </c>
      <c r="X497" s="3">
        <v>0</v>
      </c>
      <c r="Y497" s="3">
        <v>0</v>
      </c>
      <c r="Z497" s="3">
        <v>0</v>
      </c>
      <c r="AA497" s="3">
        <v>0</v>
      </c>
      <c r="AB497" s="3">
        <v>0</v>
      </c>
      <c r="AC497" s="3">
        <v>0</v>
      </c>
      <c r="AD497" s="3">
        <v>0</v>
      </c>
      <c r="AE497" s="3">
        <v>0</v>
      </c>
      <c r="AF497" s="3">
        <v>0</v>
      </c>
      <c r="AG497" s="3">
        <v>0</v>
      </c>
      <c r="AH497" s="3">
        <v>0</v>
      </c>
      <c r="AI497" s="3">
        <v>0</v>
      </c>
      <c r="AJ497" s="3">
        <v>0</v>
      </c>
      <c r="AK497" s="3">
        <v>0</v>
      </c>
      <c r="AL497" s="48">
        <v>0</v>
      </c>
      <c r="AM497" s="3">
        <v>0</v>
      </c>
      <c r="AN497" s="3">
        <v>0</v>
      </c>
      <c r="AO497" s="3">
        <v>0</v>
      </c>
      <c r="AP497" s="3">
        <v>0</v>
      </c>
      <c r="AQ497" s="3">
        <v>0</v>
      </c>
      <c r="AR497" s="3">
        <v>0</v>
      </c>
      <c r="AS497" s="3">
        <v>0</v>
      </c>
      <c r="AT497" s="3">
        <v>0</v>
      </c>
      <c r="AU497" s="3">
        <v>0</v>
      </c>
      <c r="AV497" s="3">
        <v>0</v>
      </c>
      <c r="AW497" s="3">
        <v>0</v>
      </c>
      <c r="AX497" s="3">
        <v>0</v>
      </c>
      <c r="AY497" s="3">
        <v>0</v>
      </c>
      <c r="AZ497" s="3">
        <v>0</v>
      </c>
      <c r="BA497" s="3">
        <v>0</v>
      </c>
      <c r="BB497" s="3">
        <v>0</v>
      </c>
      <c r="BC497" s="3">
        <v>0</v>
      </c>
      <c r="BD497" s="3">
        <v>0</v>
      </c>
      <c r="BE497" s="3">
        <v>0</v>
      </c>
      <c r="BF497" s="3">
        <v>0</v>
      </c>
      <c r="BG497" s="3">
        <v>0</v>
      </c>
      <c r="BH497" s="3">
        <v>0</v>
      </c>
      <c r="BI497" s="3">
        <v>0</v>
      </c>
      <c r="BJ497" s="3">
        <v>0</v>
      </c>
      <c r="BK497" s="3">
        <v>0</v>
      </c>
      <c r="BL497" s="3">
        <v>0</v>
      </c>
      <c r="BM497" s="3">
        <v>0</v>
      </c>
      <c r="BN497" s="3">
        <v>0</v>
      </c>
      <c r="BO497" s="3">
        <v>0</v>
      </c>
      <c r="BP497" s="3">
        <v>0</v>
      </c>
      <c r="BQ497" s="3">
        <v>0</v>
      </c>
      <c r="BR497" s="3">
        <v>0</v>
      </c>
      <c r="BS497" s="3">
        <v>0</v>
      </c>
      <c r="BT497" s="3">
        <v>0</v>
      </c>
      <c r="BU497" s="3">
        <v>0</v>
      </c>
      <c r="BV497" s="3">
        <v>0</v>
      </c>
      <c r="BW497" s="10">
        <v>0</v>
      </c>
    </row>
    <row r="498" spans="6:75" x14ac:dyDescent="0.25">
      <c r="F498" s="52">
        <f t="shared" si="31"/>
        <v>20700</v>
      </c>
      <c r="G498" s="12">
        <f t="shared" si="32"/>
        <v>0.82558139534883723</v>
      </c>
      <c r="J498" s="3">
        <f t="shared" si="33"/>
        <v>0.86960870844365978</v>
      </c>
      <c r="K498" s="81"/>
      <c r="L498" s="12">
        <v>1</v>
      </c>
      <c r="M498" s="3">
        <v>0.82558139534883723</v>
      </c>
      <c r="N498" s="3">
        <v>0.82558139534883723</v>
      </c>
      <c r="O498" s="3">
        <v>0.86858654128709956</v>
      </c>
      <c r="P498" s="3">
        <v>0.86858654128709956</v>
      </c>
      <c r="Q498" s="3">
        <v>0</v>
      </c>
      <c r="R498" s="3">
        <v>0</v>
      </c>
      <c r="S498" s="3">
        <v>0</v>
      </c>
      <c r="T498" s="3">
        <v>0</v>
      </c>
      <c r="U498" s="3">
        <v>0</v>
      </c>
      <c r="V498" s="3">
        <v>0</v>
      </c>
      <c r="W498" s="3">
        <v>0</v>
      </c>
      <c r="X498" s="3">
        <v>0</v>
      </c>
      <c r="Y498" s="3">
        <v>0</v>
      </c>
      <c r="Z498" s="3">
        <v>0</v>
      </c>
      <c r="AA498" s="3">
        <v>0</v>
      </c>
      <c r="AB498" s="3">
        <v>0</v>
      </c>
      <c r="AC498" s="3">
        <v>0</v>
      </c>
      <c r="AD498" s="3">
        <v>0</v>
      </c>
      <c r="AE498" s="3">
        <v>0</v>
      </c>
      <c r="AF498" s="3">
        <v>0</v>
      </c>
      <c r="AG498" s="3">
        <v>0</v>
      </c>
      <c r="AH498" s="3">
        <v>0</v>
      </c>
      <c r="AI498" s="3">
        <v>0</v>
      </c>
      <c r="AJ498" s="3">
        <v>0</v>
      </c>
      <c r="AK498" s="3">
        <v>0</v>
      </c>
      <c r="AL498" s="48">
        <v>0</v>
      </c>
      <c r="AM498" s="3">
        <v>0</v>
      </c>
      <c r="AN498" s="3">
        <v>0</v>
      </c>
      <c r="AO498" s="3">
        <v>0</v>
      </c>
      <c r="AP498" s="3">
        <v>0</v>
      </c>
      <c r="AQ498" s="3">
        <v>0</v>
      </c>
      <c r="AR498" s="3">
        <v>0</v>
      </c>
      <c r="AS498" s="3">
        <v>0</v>
      </c>
      <c r="AT498" s="3">
        <v>0</v>
      </c>
      <c r="AU498" s="3">
        <v>0</v>
      </c>
      <c r="AV498" s="3">
        <v>0</v>
      </c>
      <c r="AW498" s="3">
        <v>0</v>
      </c>
      <c r="AX498" s="3">
        <v>0</v>
      </c>
      <c r="AY498" s="3">
        <v>0</v>
      </c>
      <c r="AZ498" s="3">
        <v>0</v>
      </c>
      <c r="BA498" s="3">
        <v>0</v>
      </c>
      <c r="BB498" s="3">
        <v>0</v>
      </c>
      <c r="BC498" s="3">
        <v>0</v>
      </c>
      <c r="BD498" s="3">
        <v>0</v>
      </c>
      <c r="BE498" s="3">
        <v>0</v>
      </c>
      <c r="BF498" s="3">
        <v>0</v>
      </c>
      <c r="BG498" s="3">
        <v>0</v>
      </c>
      <c r="BH498" s="3">
        <v>0</v>
      </c>
      <c r="BI498" s="3">
        <v>0</v>
      </c>
      <c r="BJ498" s="3">
        <v>0</v>
      </c>
      <c r="BK498" s="3">
        <v>0</v>
      </c>
      <c r="BL498" s="3">
        <v>0</v>
      </c>
      <c r="BM498" s="3">
        <v>0</v>
      </c>
      <c r="BN498" s="3">
        <v>0</v>
      </c>
      <c r="BO498" s="3">
        <v>0</v>
      </c>
      <c r="BP498" s="3">
        <v>0</v>
      </c>
      <c r="BQ498" s="3">
        <v>0</v>
      </c>
      <c r="BR498" s="3">
        <v>0</v>
      </c>
      <c r="BS498" s="3">
        <v>0</v>
      </c>
      <c r="BT498" s="3">
        <v>0</v>
      </c>
      <c r="BU498" s="3">
        <v>0</v>
      </c>
      <c r="BV498" s="3">
        <v>0</v>
      </c>
      <c r="BW498" s="10">
        <v>0</v>
      </c>
    </row>
    <row r="499" spans="6:75" x14ac:dyDescent="0.25">
      <c r="F499" s="52">
        <f t="shared" si="31"/>
        <v>20800</v>
      </c>
      <c r="G499" s="12">
        <f t="shared" si="32"/>
        <v>0.82558139534883723</v>
      </c>
      <c r="J499" s="3">
        <f t="shared" si="33"/>
        <v>0.86978523095027949</v>
      </c>
      <c r="K499" s="81"/>
      <c r="L499" s="12">
        <v>1</v>
      </c>
      <c r="M499" s="3">
        <v>0.82558139534883723</v>
      </c>
      <c r="N499" s="3">
        <v>0.82558139534883723</v>
      </c>
      <c r="O499" s="3">
        <v>0.86876285630326178</v>
      </c>
      <c r="P499" s="3">
        <v>0.86876285630326178</v>
      </c>
      <c r="Q499" s="3">
        <v>0</v>
      </c>
      <c r="R499" s="3">
        <v>0</v>
      </c>
      <c r="S499" s="3">
        <v>0</v>
      </c>
      <c r="T499" s="3">
        <v>0</v>
      </c>
      <c r="U499" s="3">
        <v>0</v>
      </c>
      <c r="V499" s="3">
        <v>0</v>
      </c>
      <c r="W499" s="3">
        <v>0</v>
      </c>
      <c r="X499" s="3">
        <v>0</v>
      </c>
      <c r="Y499" s="3">
        <v>0</v>
      </c>
      <c r="Z499" s="3">
        <v>0</v>
      </c>
      <c r="AA499" s="3">
        <v>0</v>
      </c>
      <c r="AB499" s="3">
        <v>0</v>
      </c>
      <c r="AC499" s="3">
        <v>0</v>
      </c>
      <c r="AD499" s="3">
        <v>0</v>
      </c>
      <c r="AE499" s="3">
        <v>0</v>
      </c>
      <c r="AF499" s="3">
        <v>0</v>
      </c>
      <c r="AG499" s="3">
        <v>0</v>
      </c>
      <c r="AH499" s="3">
        <v>0</v>
      </c>
      <c r="AI499" s="3">
        <v>0</v>
      </c>
      <c r="AJ499" s="3">
        <v>0</v>
      </c>
      <c r="AK499" s="3">
        <v>0</v>
      </c>
      <c r="AL499" s="48">
        <v>0</v>
      </c>
      <c r="AM499" s="3">
        <v>0</v>
      </c>
      <c r="AN499" s="3">
        <v>0</v>
      </c>
      <c r="AO499" s="3">
        <v>0</v>
      </c>
      <c r="AP499" s="3">
        <v>0</v>
      </c>
      <c r="AQ499" s="3">
        <v>0</v>
      </c>
      <c r="AR499" s="3">
        <v>0</v>
      </c>
      <c r="AS499" s="3">
        <v>0</v>
      </c>
      <c r="AT499" s="3">
        <v>0</v>
      </c>
      <c r="AU499" s="3">
        <v>0</v>
      </c>
      <c r="AV499" s="3">
        <v>0</v>
      </c>
      <c r="AW499" s="3">
        <v>0</v>
      </c>
      <c r="AX499" s="3">
        <v>0</v>
      </c>
      <c r="AY499" s="3">
        <v>0</v>
      </c>
      <c r="AZ499" s="3">
        <v>0</v>
      </c>
      <c r="BA499" s="3">
        <v>0</v>
      </c>
      <c r="BB499" s="3">
        <v>0</v>
      </c>
      <c r="BC499" s="3">
        <v>0</v>
      </c>
      <c r="BD499" s="3">
        <v>0</v>
      </c>
      <c r="BE499" s="3">
        <v>0</v>
      </c>
      <c r="BF499" s="3">
        <v>0</v>
      </c>
      <c r="BG499" s="3">
        <v>0</v>
      </c>
      <c r="BH499" s="3">
        <v>0</v>
      </c>
      <c r="BI499" s="3">
        <v>0</v>
      </c>
      <c r="BJ499" s="3">
        <v>0</v>
      </c>
      <c r="BK499" s="3">
        <v>0</v>
      </c>
      <c r="BL499" s="3">
        <v>0</v>
      </c>
      <c r="BM499" s="3">
        <v>0</v>
      </c>
      <c r="BN499" s="3">
        <v>0</v>
      </c>
      <c r="BO499" s="3">
        <v>0</v>
      </c>
      <c r="BP499" s="3">
        <v>0</v>
      </c>
      <c r="BQ499" s="3">
        <v>0</v>
      </c>
      <c r="BR499" s="3">
        <v>0</v>
      </c>
      <c r="BS499" s="3">
        <v>0</v>
      </c>
      <c r="BT499" s="3">
        <v>0</v>
      </c>
      <c r="BU499" s="3">
        <v>0</v>
      </c>
      <c r="BV499" s="3">
        <v>0</v>
      </c>
      <c r="BW499" s="10">
        <v>0</v>
      </c>
    </row>
    <row r="500" spans="6:75" x14ac:dyDescent="0.25">
      <c r="F500" s="52">
        <f t="shared" si="31"/>
        <v>20900</v>
      </c>
      <c r="G500" s="12">
        <f t="shared" si="32"/>
        <v>0.82558139534883723</v>
      </c>
      <c r="J500" s="3">
        <f t="shared" si="33"/>
        <v>0.86996175345689908</v>
      </c>
      <c r="K500" s="81"/>
      <c r="L500" s="12">
        <v>1</v>
      </c>
      <c r="M500" s="3">
        <v>0.82558139534883723</v>
      </c>
      <c r="N500" s="3">
        <v>0.82558139534883723</v>
      </c>
      <c r="O500" s="3">
        <v>0.868939171319424</v>
      </c>
      <c r="P500" s="3">
        <v>0.868939171319424</v>
      </c>
      <c r="Q500" s="3">
        <v>0</v>
      </c>
      <c r="R500" s="3">
        <v>0</v>
      </c>
      <c r="S500" s="3">
        <v>0</v>
      </c>
      <c r="T500" s="3">
        <v>0</v>
      </c>
      <c r="U500" s="3">
        <v>0</v>
      </c>
      <c r="V500" s="3">
        <v>0</v>
      </c>
      <c r="W500" s="3">
        <v>0</v>
      </c>
      <c r="X500" s="3">
        <v>0</v>
      </c>
      <c r="Y500" s="3">
        <v>0</v>
      </c>
      <c r="Z500" s="3">
        <v>0</v>
      </c>
      <c r="AA500" s="3">
        <v>0</v>
      </c>
      <c r="AB500" s="3">
        <v>0</v>
      </c>
      <c r="AC500" s="3">
        <v>0</v>
      </c>
      <c r="AD500" s="3">
        <v>0</v>
      </c>
      <c r="AE500" s="3">
        <v>0</v>
      </c>
      <c r="AF500" s="3">
        <v>0</v>
      </c>
      <c r="AG500" s="3">
        <v>0</v>
      </c>
      <c r="AH500" s="3">
        <v>0</v>
      </c>
      <c r="AI500" s="3">
        <v>0</v>
      </c>
      <c r="AJ500" s="3">
        <v>0</v>
      </c>
      <c r="AK500" s="3">
        <v>0</v>
      </c>
      <c r="AL500" s="48">
        <v>0</v>
      </c>
      <c r="AM500" s="3">
        <v>0</v>
      </c>
      <c r="AN500" s="3">
        <v>0</v>
      </c>
      <c r="AO500" s="3">
        <v>0</v>
      </c>
      <c r="AP500" s="3">
        <v>0</v>
      </c>
      <c r="AQ500" s="3">
        <v>0</v>
      </c>
      <c r="AR500" s="3">
        <v>0</v>
      </c>
      <c r="AS500" s="3">
        <v>0</v>
      </c>
      <c r="AT500" s="3">
        <v>0</v>
      </c>
      <c r="AU500" s="3">
        <v>0</v>
      </c>
      <c r="AV500" s="3">
        <v>0</v>
      </c>
      <c r="AW500" s="3">
        <v>0</v>
      </c>
      <c r="AX500" s="3">
        <v>0</v>
      </c>
      <c r="AY500" s="3">
        <v>0</v>
      </c>
      <c r="AZ500" s="3">
        <v>0</v>
      </c>
      <c r="BA500" s="3">
        <v>0</v>
      </c>
      <c r="BB500" s="3">
        <v>0</v>
      </c>
      <c r="BC500" s="3">
        <v>0</v>
      </c>
      <c r="BD500" s="3">
        <v>0</v>
      </c>
      <c r="BE500" s="3">
        <v>0</v>
      </c>
      <c r="BF500" s="3">
        <v>0</v>
      </c>
      <c r="BG500" s="3">
        <v>0</v>
      </c>
      <c r="BH500" s="3">
        <v>0</v>
      </c>
      <c r="BI500" s="3">
        <v>0</v>
      </c>
      <c r="BJ500" s="3">
        <v>0</v>
      </c>
      <c r="BK500" s="3">
        <v>0</v>
      </c>
      <c r="BL500" s="3">
        <v>0</v>
      </c>
      <c r="BM500" s="3">
        <v>0</v>
      </c>
      <c r="BN500" s="3">
        <v>0</v>
      </c>
      <c r="BO500" s="3">
        <v>0</v>
      </c>
      <c r="BP500" s="3">
        <v>0</v>
      </c>
      <c r="BQ500" s="3">
        <v>0</v>
      </c>
      <c r="BR500" s="3">
        <v>0</v>
      </c>
      <c r="BS500" s="3">
        <v>0</v>
      </c>
      <c r="BT500" s="3">
        <v>0</v>
      </c>
      <c r="BU500" s="3">
        <v>0</v>
      </c>
      <c r="BV500" s="3">
        <v>0</v>
      </c>
      <c r="BW500" s="10">
        <v>0</v>
      </c>
    </row>
    <row r="501" spans="6:75" x14ac:dyDescent="0.25">
      <c r="F501" s="52">
        <f t="shared" si="31"/>
        <v>21000</v>
      </c>
      <c r="G501" s="12">
        <f t="shared" si="32"/>
        <v>0.82558139534883723</v>
      </c>
      <c r="J501" s="3">
        <f t="shared" si="33"/>
        <v>0.87013827596351867</v>
      </c>
      <c r="K501" s="81"/>
      <c r="L501" s="12">
        <v>1</v>
      </c>
      <c r="M501" s="3">
        <v>0.82558139534883723</v>
      </c>
      <c r="N501" s="3">
        <v>0.82558139534883723</v>
      </c>
      <c r="O501" s="3">
        <v>0.86911548633558622</v>
      </c>
      <c r="P501" s="3">
        <v>0.86911548633558622</v>
      </c>
      <c r="Q501" s="3">
        <v>0</v>
      </c>
      <c r="R501" s="3">
        <v>0</v>
      </c>
      <c r="S501" s="3">
        <v>0</v>
      </c>
      <c r="T501" s="3">
        <v>0</v>
      </c>
      <c r="U501" s="3">
        <v>0</v>
      </c>
      <c r="V501" s="3">
        <v>0</v>
      </c>
      <c r="W501" s="3">
        <v>0</v>
      </c>
      <c r="X501" s="3">
        <v>0</v>
      </c>
      <c r="Y501" s="3">
        <v>0</v>
      </c>
      <c r="Z501" s="3">
        <v>0</v>
      </c>
      <c r="AA501" s="3">
        <v>0</v>
      </c>
      <c r="AB501" s="3">
        <v>0</v>
      </c>
      <c r="AC501" s="3">
        <v>0</v>
      </c>
      <c r="AD501" s="3">
        <v>0</v>
      </c>
      <c r="AE501" s="3">
        <v>0</v>
      </c>
      <c r="AF501" s="3">
        <v>0</v>
      </c>
      <c r="AG501" s="3">
        <v>0</v>
      </c>
      <c r="AH501" s="3">
        <v>0</v>
      </c>
      <c r="AI501" s="3">
        <v>0</v>
      </c>
      <c r="AJ501" s="3">
        <v>0</v>
      </c>
      <c r="AK501" s="3">
        <v>0</v>
      </c>
      <c r="AL501" s="48">
        <v>0</v>
      </c>
      <c r="AM501" s="3">
        <v>0</v>
      </c>
      <c r="AN501" s="3">
        <v>0</v>
      </c>
      <c r="AO501" s="3">
        <v>0</v>
      </c>
      <c r="AP501" s="3">
        <v>0</v>
      </c>
      <c r="AQ501" s="3">
        <v>0</v>
      </c>
      <c r="AR501" s="3">
        <v>0</v>
      </c>
      <c r="AS501" s="3">
        <v>0</v>
      </c>
      <c r="AT501" s="3">
        <v>0</v>
      </c>
      <c r="AU501" s="3">
        <v>0</v>
      </c>
      <c r="AV501" s="3">
        <v>0</v>
      </c>
      <c r="AW501" s="3">
        <v>0</v>
      </c>
      <c r="AX501" s="3">
        <v>0</v>
      </c>
      <c r="AY501" s="3">
        <v>0</v>
      </c>
      <c r="AZ501" s="3">
        <v>0</v>
      </c>
      <c r="BA501" s="3">
        <v>0</v>
      </c>
      <c r="BB501" s="3">
        <v>0</v>
      </c>
      <c r="BC501" s="3">
        <v>0</v>
      </c>
      <c r="BD501" s="3">
        <v>0</v>
      </c>
      <c r="BE501" s="3">
        <v>0</v>
      </c>
      <c r="BF501" s="3">
        <v>0</v>
      </c>
      <c r="BG501" s="3">
        <v>0</v>
      </c>
      <c r="BH501" s="3">
        <v>0</v>
      </c>
      <c r="BI501" s="3">
        <v>0</v>
      </c>
      <c r="BJ501" s="3">
        <v>0</v>
      </c>
      <c r="BK501" s="3">
        <v>0</v>
      </c>
      <c r="BL501" s="3">
        <v>0</v>
      </c>
      <c r="BM501" s="3">
        <v>0</v>
      </c>
      <c r="BN501" s="3">
        <v>0</v>
      </c>
      <c r="BO501" s="3">
        <v>0</v>
      </c>
      <c r="BP501" s="3">
        <v>0</v>
      </c>
      <c r="BQ501" s="3">
        <v>0</v>
      </c>
      <c r="BR501" s="3">
        <v>0</v>
      </c>
      <c r="BS501" s="3">
        <v>0</v>
      </c>
      <c r="BT501" s="3">
        <v>0</v>
      </c>
      <c r="BU501" s="3">
        <v>0</v>
      </c>
      <c r="BV501" s="3">
        <v>0</v>
      </c>
      <c r="BW501" s="10">
        <v>0</v>
      </c>
    </row>
    <row r="502" spans="6:75" x14ac:dyDescent="0.25">
      <c r="F502" s="52">
        <f t="shared" si="31"/>
        <v>21100</v>
      </c>
      <c r="G502" s="12">
        <f t="shared" si="32"/>
        <v>0.82558139534883723</v>
      </c>
      <c r="J502" s="3">
        <f t="shared" si="33"/>
        <v>0.87031479847013826</v>
      </c>
      <c r="K502" s="81"/>
      <c r="L502" s="12">
        <v>1</v>
      </c>
      <c r="M502" s="3">
        <v>0.82558139534883723</v>
      </c>
      <c r="N502" s="3">
        <v>0.82558139534883723</v>
      </c>
      <c r="O502" s="3">
        <v>0.86929180135174844</v>
      </c>
      <c r="P502" s="3">
        <v>0.86929180135174844</v>
      </c>
      <c r="Q502" s="3">
        <v>0</v>
      </c>
      <c r="R502" s="3">
        <v>0</v>
      </c>
      <c r="S502" s="3">
        <v>0</v>
      </c>
      <c r="T502" s="3">
        <v>0</v>
      </c>
      <c r="U502" s="3">
        <v>0</v>
      </c>
      <c r="V502" s="3">
        <v>0</v>
      </c>
      <c r="W502" s="3">
        <v>0</v>
      </c>
      <c r="X502" s="3">
        <v>0</v>
      </c>
      <c r="Y502" s="3">
        <v>0</v>
      </c>
      <c r="Z502" s="3">
        <v>0</v>
      </c>
      <c r="AA502" s="3">
        <v>0</v>
      </c>
      <c r="AB502" s="3">
        <v>0</v>
      </c>
      <c r="AC502" s="3">
        <v>0</v>
      </c>
      <c r="AD502" s="3">
        <v>0</v>
      </c>
      <c r="AE502" s="3">
        <v>0</v>
      </c>
      <c r="AF502" s="3">
        <v>0</v>
      </c>
      <c r="AG502" s="3">
        <v>0</v>
      </c>
      <c r="AH502" s="3">
        <v>0</v>
      </c>
      <c r="AI502" s="3">
        <v>0</v>
      </c>
      <c r="AJ502" s="3">
        <v>0</v>
      </c>
      <c r="AK502" s="3">
        <v>0</v>
      </c>
      <c r="AL502" s="48">
        <v>0</v>
      </c>
      <c r="AM502" s="3">
        <v>0</v>
      </c>
      <c r="AN502" s="3">
        <v>0</v>
      </c>
      <c r="AO502" s="3">
        <v>0</v>
      </c>
      <c r="AP502" s="3">
        <v>0</v>
      </c>
      <c r="AQ502" s="3">
        <v>0</v>
      </c>
      <c r="AR502" s="3">
        <v>0</v>
      </c>
      <c r="AS502" s="3">
        <v>0</v>
      </c>
      <c r="AT502" s="3">
        <v>0</v>
      </c>
      <c r="AU502" s="3">
        <v>0</v>
      </c>
      <c r="AV502" s="3">
        <v>0</v>
      </c>
      <c r="AW502" s="3">
        <v>0</v>
      </c>
      <c r="AX502" s="3">
        <v>0</v>
      </c>
      <c r="AY502" s="3">
        <v>0</v>
      </c>
      <c r="AZ502" s="3">
        <v>0</v>
      </c>
      <c r="BA502" s="3">
        <v>0</v>
      </c>
      <c r="BB502" s="3">
        <v>0</v>
      </c>
      <c r="BC502" s="3">
        <v>0</v>
      </c>
      <c r="BD502" s="3">
        <v>0</v>
      </c>
      <c r="BE502" s="3">
        <v>0</v>
      </c>
      <c r="BF502" s="3">
        <v>0</v>
      </c>
      <c r="BG502" s="3">
        <v>0</v>
      </c>
      <c r="BH502" s="3">
        <v>0</v>
      </c>
      <c r="BI502" s="3">
        <v>0</v>
      </c>
      <c r="BJ502" s="3">
        <v>0</v>
      </c>
      <c r="BK502" s="3">
        <v>0</v>
      </c>
      <c r="BL502" s="3">
        <v>0</v>
      </c>
      <c r="BM502" s="3">
        <v>0</v>
      </c>
      <c r="BN502" s="3">
        <v>0</v>
      </c>
      <c r="BO502" s="3">
        <v>0</v>
      </c>
      <c r="BP502" s="3">
        <v>0</v>
      </c>
      <c r="BQ502" s="3">
        <v>0</v>
      </c>
      <c r="BR502" s="3">
        <v>0</v>
      </c>
      <c r="BS502" s="3">
        <v>0</v>
      </c>
      <c r="BT502" s="3">
        <v>0</v>
      </c>
      <c r="BU502" s="3">
        <v>0</v>
      </c>
      <c r="BV502" s="3">
        <v>0</v>
      </c>
      <c r="BW502" s="10">
        <v>0</v>
      </c>
    </row>
    <row r="503" spans="6:75" x14ac:dyDescent="0.25">
      <c r="F503" s="52">
        <f t="shared" si="31"/>
        <v>21200</v>
      </c>
      <c r="G503" s="12">
        <f t="shared" si="32"/>
        <v>0.82558139534883723</v>
      </c>
      <c r="J503" s="3">
        <f t="shared" si="33"/>
        <v>0.87049132097675785</v>
      </c>
      <c r="K503" s="81"/>
      <c r="L503" s="12">
        <v>1</v>
      </c>
      <c r="M503" s="3">
        <v>0.82558139534883723</v>
      </c>
      <c r="N503" s="3">
        <v>0.82558139534883723</v>
      </c>
      <c r="O503" s="3">
        <v>0.86946811636791066</v>
      </c>
      <c r="P503" s="3">
        <v>0.86946811636791066</v>
      </c>
      <c r="Q503" s="3">
        <v>0</v>
      </c>
      <c r="R503" s="3">
        <v>0</v>
      </c>
      <c r="S503" s="3">
        <v>0</v>
      </c>
      <c r="T503" s="3">
        <v>0</v>
      </c>
      <c r="U503" s="3">
        <v>0</v>
      </c>
      <c r="V503" s="3">
        <v>0</v>
      </c>
      <c r="W503" s="3">
        <v>0</v>
      </c>
      <c r="X503" s="3">
        <v>0</v>
      </c>
      <c r="Y503" s="3">
        <v>0</v>
      </c>
      <c r="Z503" s="3">
        <v>0</v>
      </c>
      <c r="AA503" s="3">
        <v>0</v>
      </c>
      <c r="AB503" s="3">
        <v>0</v>
      </c>
      <c r="AC503" s="3">
        <v>0</v>
      </c>
      <c r="AD503" s="3">
        <v>0</v>
      </c>
      <c r="AE503" s="3">
        <v>0</v>
      </c>
      <c r="AF503" s="3">
        <v>0</v>
      </c>
      <c r="AG503" s="3">
        <v>0</v>
      </c>
      <c r="AH503" s="3">
        <v>0</v>
      </c>
      <c r="AI503" s="3">
        <v>0</v>
      </c>
      <c r="AJ503" s="3">
        <v>0</v>
      </c>
      <c r="AK503" s="3">
        <v>0</v>
      </c>
      <c r="AL503" s="48">
        <v>0</v>
      </c>
      <c r="AM503" s="3">
        <v>0</v>
      </c>
      <c r="AN503" s="3">
        <v>0</v>
      </c>
      <c r="AO503" s="3">
        <v>0</v>
      </c>
      <c r="AP503" s="3">
        <v>0</v>
      </c>
      <c r="AQ503" s="3">
        <v>0</v>
      </c>
      <c r="AR503" s="3">
        <v>0</v>
      </c>
      <c r="AS503" s="3">
        <v>0</v>
      </c>
      <c r="AT503" s="3">
        <v>0</v>
      </c>
      <c r="AU503" s="3">
        <v>0</v>
      </c>
      <c r="AV503" s="3">
        <v>0</v>
      </c>
      <c r="AW503" s="3">
        <v>0</v>
      </c>
      <c r="AX503" s="3">
        <v>0</v>
      </c>
      <c r="AY503" s="3">
        <v>0</v>
      </c>
      <c r="AZ503" s="3">
        <v>0</v>
      </c>
      <c r="BA503" s="3">
        <v>0</v>
      </c>
      <c r="BB503" s="3">
        <v>0</v>
      </c>
      <c r="BC503" s="3">
        <v>0</v>
      </c>
      <c r="BD503" s="3">
        <v>0</v>
      </c>
      <c r="BE503" s="3">
        <v>0</v>
      </c>
      <c r="BF503" s="3">
        <v>0</v>
      </c>
      <c r="BG503" s="3">
        <v>0</v>
      </c>
      <c r="BH503" s="3">
        <v>0</v>
      </c>
      <c r="BI503" s="3">
        <v>0</v>
      </c>
      <c r="BJ503" s="3">
        <v>0</v>
      </c>
      <c r="BK503" s="3">
        <v>0</v>
      </c>
      <c r="BL503" s="3">
        <v>0</v>
      </c>
      <c r="BM503" s="3">
        <v>0</v>
      </c>
      <c r="BN503" s="3">
        <v>0</v>
      </c>
      <c r="BO503" s="3">
        <v>0</v>
      </c>
      <c r="BP503" s="3">
        <v>0</v>
      </c>
      <c r="BQ503" s="3">
        <v>0</v>
      </c>
      <c r="BR503" s="3">
        <v>0</v>
      </c>
      <c r="BS503" s="3">
        <v>0</v>
      </c>
      <c r="BT503" s="3">
        <v>0</v>
      </c>
      <c r="BU503" s="3">
        <v>0</v>
      </c>
      <c r="BV503" s="3">
        <v>0</v>
      </c>
      <c r="BW503" s="10">
        <v>0</v>
      </c>
    </row>
    <row r="504" spans="6:75" x14ac:dyDescent="0.25">
      <c r="F504" s="52">
        <f t="shared" si="31"/>
        <v>21300</v>
      </c>
      <c r="G504" s="12">
        <f t="shared" si="32"/>
        <v>0.82558139534883723</v>
      </c>
      <c r="J504" s="3">
        <f t="shared" si="33"/>
        <v>0.87066784348337745</v>
      </c>
      <c r="K504" s="81"/>
      <c r="L504" s="12">
        <v>1</v>
      </c>
      <c r="M504" s="3">
        <v>0.82558139534883723</v>
      </c>
      <c r="N504" s="3">
        <v>0.82558139534883723</v>
      </c>
      <c r="O504" s="3">
        <v>0.86964443138407288</v>
      </c>
      <c r="P504" s="3">
        <v>0.86964443138407288</v>
      </c>
      <c r="Q504" s="3">
        <v>0</v>
      </c>
      <c r="R504" s="3">
        <v>0</v>
      </c>
      <c r="S504" s="3">
        <v>0</v>
      </c>
      <c r="T504" s="3">
        <v>0</v>
      </c>
      <c r="U504" s="3">
        <v>0</v>
      </c>
      <c r="V504" s="3">
        <v>0</v>
      </c>
      <c r="W504" s="3">
        <v>0</v>
      </c>
      <c r="X504" s="3">
        <v>0</v>
      </c>
      <c r="Y504" s="3">
        <v>0</v>
      </c>
      <c r="Z504" s="3">
        <v>0</v>
      </c>
      <c r="AA504" s="3">
        <v>0</v>
      </c>
      <c r="AB504" s="3">
        <v>0</v>
      </c>
      <c r="AC504" s="3">
        <v>0</v>
      </c>
      <c r="AD504" s="3">
        <v>0</v>
      </c>
      <c r="AE504" s="3">
        <v>0</v>
      </c>
      <c r="AF504" s="3">
        <v>0</v>
      </c>
      <c r="AG504" s="3">
        <v>0</v>
      </c>
      <c r="AH504" s="3">
        <v>0</v>
      </c>
      <c r="AI504" s="3">
        <v>0</v>
      </c>
      <c r="AJ504" s="3">
        <v>0</v>
      </c>
      <c r="AK504" s="3">
        <v>0</v>
      </c>
      <c r="AL504" s="48">
        <v>0</v>
      </c>
      <c r="AM504" s="3">
        <v>0</v>
      </c>
      <c r="AN504" s="3">
        <v>0</v>
      </c>
      <c r="AO504" s="3">
        <v>0</v>
      </c>
      <c r="AP504" s="3">
        <v>0</v>
      </c>
      <c r="AQ504" s="3">
        <v>0</v>
      </c>
      <c r="AR504" s="3">
        <v>0</v>
      </c>
      <c r="AS504" s="3">
        <v>0</v>
      </c>
      <c r="AT504" s="3">
        <v>0</v>
      </c>
      <c r="AU504" s="3">
        <v>0</v>
      </c>
      <c r="AV504" s="3">
        <v>0</v>
      </c>
      <c r="AW504" s="3">
        <v>0</v>
      </c>
      <c r="AX504" s="3">
        <v>0</v>
      </c>
      <c r="AY504" s="3">
        <v>0</v>
      </c>
      <c r="AZ504" s="3">
        <v>0</v>
      </c>
      <c r="BA504" s="3">
        <v>0</v>
      </c>
      <c r="BB504" s="3">
        <v>0</v>
      </c>
      <c r="BC504" s="3">
        <v>0</v>
      </c>
      <c r="BD504" s="3">
        <v>0</v>
      </c>
      <c r="BE504" s="3">
        <v>0</v>
      </c>
      <c r="BF504" s="3">
        <v>0</v>
      </c>
      <c r="BG504" s="3">
        <v>0</v>
      </c>
      <c r="BH504" s="3">
        <v>0</v>
      </c>
      <c r="BI504" s="3">
        <v>0</v>
      </c>
      <c r="BJ504" s="3">
        <v>0</v>
      </c>
      <c r="BK504" s="3">
        <v>0</v>
      </c>
      <c r="BL504" s="3">
        <v>0</v>
      </c>
      <c r="BM504" s="3">
        <v>0</v>
      </c>
      <c r="BN504" s="3">
        <v>0</v>
      </c>
      <c r="BO504" s="3">
        <v>0</v>
      </c>
      <c r="BP504" s="3">
        <v>0</v>
      </c>
      <c r="BQ504" s="3">
        <v>0</v>
      </c>
      <c r="BR504" s="3">
        <v>0</v>
      </c>
      <c r="BS504" s="3">
        <v>0</v>
      </c>
      <c r="BT504" s="3">
        <v>0</v>
      </c>
      <c r="BU504" s="3">
        <v>0</v>
      </c>
      <c r="BV504" s="3">
        <v>0</v>
      </c>
      <c r="BW504" s="10">
        <v>0</v>
      </c>
    </row>
    <row r="505" spans="6:75" x14ac:dyDescent="0.25">
      <c r="F505" s="52">
        <f t="shared" si="31"/>
        <v>21400</v>
      </c>
      <c r="G505" s="12">
        <f t="shared" si="32"/>
        <v>0.82558139534883723</v>
      </c>
      <c r="J505" s="3">
        <f t="shared" si="33"/>
        <v>0.87084436598999704</v>
      </c>
      <c r="K505" s="81"/>
      <c r="L505" s="12">
        <v>1</v>
      </c>
      <c r="M505" s="3">
        <v>0.82558139534883723</v>
      </c>
      <c r="N505" s="3">
        <v>0.82558139534883723</v>
      </c>
      <c r="O505" s="3">
        <v>0.8698207464002351</v>
      </c>
      <c r="P505" s="3">
        <v>0.8698207464002351</v>
      </c>
      <c r="Q505" s="3">
        <v>0</v>
      </c>
      <c r="R505" s="3">
        <v>0</v>
      </c>
      <c r="S505" s="3">
        <v>0</v>
      </c>
      <c r="T505" s="3">
        <v>0</v>
      </c>
      <c r="U505" s="3">
        <v>0</v>
      </c>
      <c r="V505" s="3">
        <v>0</v>
      </c>
      <c r="W505" s="3">
        <v>0</v>
      </c>
      <c r="X505" s="3">
        <v>0</v>
      </c>
      <c r="Y505" s="3">
        <v>0</v>
      </c>
      <c r="Z505" s="3">
        <v>0</v>
      </c>
      <c r="AA505" s="3">
        <v>0</v>
      </c>
      <c r="AB505" s="3">
        <v>0</v>
      </c>
      <c r="AC505" s="3">
        <v>0</v>
      </c>
      <c r="AD505" s="3">
        <v>0</v>
      </c>
      <c r="AE505" s="3">
        <v>0</v>
      </c>
      <c r="AF505" s="3">
        <v>0</v>
      </c>
      <c r="AG505" s="3">
        <v>0</v>
      </c>
      <c r="AH505" s="3">
        <v>0</v>
      </c>
      <c r="AI505" s="3">
        <v>0</v>
      </c>
      <c r="AJ505" s="3">
        <v>0</v>
      </c>
      <c r="AK505" s="3">
        <v>0</v>
      </c>
      <c r="AL505" s="48">
        <v>0</v>
      </c>
      <c r="AM505" s="3">
        <v>0</v>
      </c>
      <c r="AN505" s="3">
        <v>0</v>
      </c>
      <c r="AO505" s="3">
        <v>0</v>
      </c>
      <c r="AP505" s="3">
        <v>0</v>
      </c>
      <c r="AQ505" s="3">
        <v>0</v>
      </c>
      <c r="AR505" s="3">
        <v>0</v>
      </c>
      <c r="AS505" s="3">
        <v>0</v>
      </c>
      <c r="AT505" s="3">
        <v>0</v>
      </c>
      <c r="AU505" s="3">
        <v>0</v>
      </c>
      <c r="AV505" s="3">
        <v>0</v>
      </c>
      <c r="AW505" s="3">
        <v>0</v>
      </c>
      <c r="AX505" s="3">
        <v>0</v>
      </c>
      <c r="AY505" s="3">
        <v>0</v>
      </c>
      <c r="AZ505" s="3">
        <v>0</v>
      </c>
      <c r="BA505" s="3">
        <v>0</v>
      </c>
      <c r="BB505" s="3">
        <v>0</v>
      </c>
      <c r="BC505" s="3">
        <v>0</v>
      </c>
      <c r="BD505" s="3">
        <v>0</v>
      </c>
      <c r="BE505" s="3">
        <v>0</v>
      </c>
      <c r="BF505" s="3">
        <v>0</v>
      </c>
      <c r="BG505" s="3">
        <v>0</v>
      </c>
      <c r="BH505" s="3">
        <v>0</v>
      </c>
      <c r="BI505" s="3">
        <v>0</v>
      </c>
      <c r="BJ505" s="3">
        <v>0</v>
      </c>
      <c r="BK505" s="3">
        <v>0</v>
      </c>
      <c r="BL505" s="3">
        <v>0</v>
      </c>
      <c r="BM505" s="3">
        <v>0</v>
      </c>
      <c r="BN505" s="3">
        <v>0</v>
      </c>
      <c r="BO505" s="3">
        <v>0</v>
      </c>
      <c r="BP505" s="3">
        <v>0</v>
      </c>
      <c r="BQ505" s="3">
        <v>0</v>
      </c>
      <c r="BR505" s="3">
        <v>0</v>
      </c>
      <c r="BS505" s="3">
        <v>0</v>
      </c>
      <c r="BT505" s="3">
        <v>0</v>
      </c>
      <c r="BU505" s="3">
        <v>0</v>
      </c>
      <c r="BV505" s="3">
        <v>0</v>
      </c>
      <c r="BW505" s="10">
        <v>0</v>
      </c>
    </row>
    <row r="506" spans="6:75" x14ac:dyDescent="0.25">
      <c r="F506" s="52">
        <f t="shared" si="31"/>
        <v>21500</v>
      </c>
      <c r="G506" s="12">
        <f t="shared" si="32"/>
        <v>0.82558139534883723</v>
      </c>
      <c r="J506" s="3">
        <f t="shared" si="33"/>
        <v>0.87107972933215649</v>
      </c>
      <c r="K506" s="81"/>
      <c r="L506" s="12">
        <v>1</v>
      </c>
      <c r="M506" s="3">
        <v>0.82558139534883723</v>
      </c>
      <c r="N506" s="3">
        <v>0.82558139534883723</v>
      </c>
      <c r="O506" s="3">
        <v>0.87005583308845136</v>
      </c>
      <c r="P506" s="3">
        <v>0.87005583308845136</v>
      </c>
      <c r="Q506" s="3">
        <v>0</v>
      </c>
      <c r="R506" s="3">
        <v>0</v>
      </c>
      <c r="S506" s="3">
        <v>0</v>
      </c>
      <c r="T506" s="3">
        <v>0</v>
      </c>
      <c r="U506" s="3">
        <v>0</v>
      </c>
      <c r="V506" s="3">
        <v>0</v>
      </c>
      <c r="W506" s="3">
        <v>0</v>
      </c>
      <c r="X506" s="3">
        <v>0</v>
      </c>
      <c r="Y506" s="3">
        <v>0</v>
      </c>
      <c r="Z506" s="3">
        <v>0</v>
      </c>
      <c r="AA506" s="3">
        <v>0</v>
      </c>
      <c r="AB506" s="3">
        <v>0</v>
      </c>
      <c r="AC506" s="3">
        <v>0</v>
      </c>
      <c r="AD506" s="3">
        <v>0</v>
      </c>
      <c r="AE506" s="3">
        <v>0</v>
      </c>
      <c r="AF506" s="3">
        <v>0</v>
      </c>
      <c r="AG506" s="3">
        <v>0</v>
      </c>
      <c r="AH506" s="3">
        <v>0</v>
      </c>
      <c r="AI506" s="3">
        <v>0</v>
      </c>
      <c r="AJ506" s="3">
        <v>0</v>
      </c>
      <c r="AK506" s="3">
        <v>0</v>
      </c>
      <c r="AL506" s="48">
        <v>0</v>
      </c>
      <c r="AM506" s="3">
        <v>0</v>
      </c>
      <c r="AN506" s="3">
        <v>0</v>
      </c>
      <c r="AO506" s="3">
        <v>0</v>
      </c>
      <c r="AP506" s="3">
        <v>0</v>
      </c>
      <c r="AQ506" s="3">
        <v>0</v>
      </c>
      <c r="AR506" s="3">
        <v>0</v>
      </c>
      <c r="AS506" s="3">
        <v>0</v>
      </c>
      <c r="AT506" s="3">
        <v>0</v>
      </c>
      <c r="AU506" s="3">
        <v>0</v>
      </c>
      <c r="AV506" s="3">
        <v>0</v>
      </c>
      <c r="AW506" s="3">
        <v>0</v>
      </c>
      <c r="AX506" s="3">
        <v>0</v>
      </c>
      <c r="AY506" s="3">
        <v>0</v>
      </c>
      <c r="AZ506" s="3">
        <v>0</v>
      </c>
      <c r="BA506" s="3">
        <v>0</v>
      </c>
      <c r="BB506" s="3">
        <v>0</v>
      </c>
      <c r="BC506" s="3">
        <v>0</v>
      </c>
      <c r="BD506" s="3">
        <v>0</v>
      </c>
      <c r="BE506" s="3">
        <v>0</v>
      </c>
      <c r="BF506" s="3">
        <v>0</v>
      </c>
      <c r="BG506" s="3">
        <v>0</v>
      </c>
      <c r="BH506" s="3">
        <v>0</v>
      </c>
      <c r="BI506" s="3">
        <v>0</v>
      </c>
      <c r="BJ506" s="3">
        <v>0</v>
      </c>
      <c r="BK506" s="3">
        <v>0</v>
      </c>
      <c r="BL506" s="3">
        <v>0</v>
      </c>
      <c r="BM506" s="3">
        <v>0</v>
      </c>
      <c r="BN506" s="3">
        <v>0</v>
      </c>
      <c r="BO506" s="3">
        <v>0</v>
      </c>
      <c r="BP506" s="3">
        <v>0</v>
      </c>
      <c r="BQ506" s="3">
        <v>0</v>
      </c>
      <c r="BR506" s="3">
        <v>0</v>
      </c>
      <c r="BS506" s="3">
        <v>0</v>
      </c>
      <c r="BT506" s="3">
        <v>0</v>
      </c>
      <c r="BU506" s="3">
        <v>0</v>
      </c>
      <c r="BV506" s="3">
        <v>0</v>
      </c>
      <c r="BW506" s="10">
        <v>0</v>
      </c>
    </row>
    <row r="507" spans="6:75" x14ac:dyDescent="0.25">
      <c r="F507" s="52">
        <f t="shared" si="31"/>
        <v>21600</v>
      </c>
      <c r="G507" s="12">
        <f t="shared" si="32"/>
        <v>0.82558139534883723</v>
      </c>
      <c r="J507" s="3">
        <f t="shared" si="33"/>
        <v>0.87131509267431595</v>
      </c>
      <c r="K507" s="81"/>
      <c r="L507" s="12">
        <v>1</v>
      </c>
      <c r="M507" s="3">
        <v>0.82558139534883723</v>
      </c>
      <c r="N507" s="3">
        <v>0.82558139534883723</v>
      </c>
      <c r="O507" s="3">
        <v>0.87029091977666762</v>
      </c>
      <c r="P507" s="3">
        <v>0.87029091977666762</v>
      </c>
      <c r="Q507" s="3">
        <v>0</v>
      </c>
      <c r="R507" s="3">
        <v>0</v>
      </c>
      <c r="S507" s="3">
        <v>0</v>
      </c>
      <c r="T507" s="3">
        <v>0</v>
      </c>
      <c r="U507" s="3">
        <v>0</v>
      </c>
      <c r="V507" s="3">
        <v>0</v>
      </c>
      <c r="W507" s="3">
        <v>0</v>
      </c>
      <c r="X507" s="3">
        <v>0</v>
      </c>
      <c r="Y507" s="3">
        <v>0</v>
      </c>
      <c r="Z507" s="3">
        <v>0</v>
      </c>
      <c r="AA507" s="3">
        <v>0</v>
      </c>
      <c r="AB507" s="3">
        <v>0</v>
      </c>
      <c r="AC507" s="3">
        <v>0</v>
      </c>
      <c r="AD507" s="3">
        <v>0</v>
      </c>
      <c r="AE507" s="3">
        <v>0</v>
      </c>
      <c r="AF507" s="3">
        <v>0</v>
      </c>
      <c r="AG507" s="3">
        <v>0</v>
      </c>
      <c r="AH507" s="3">
        <v>0</v>
      </c>
      <c r="AI507" s="3">
        <v>0</v>
      </c>
      <c r="AJ507" s="3">
        <v>0</v>
      </c>
      <c r="AK507" s="3">
        <v>0</v>
      </c>
      <c r="AL507" s="48">
        <v>0</v>
      </c>
      <c r="AM507" s="3">
        <v>0</v>
      </c>
      <c r="AN507" s="3">
        <v>0</v>
      </c>
      <c r="AO507" s="3">
        <v>0</v>
      </c>
      <c r="AP507" s="3">
        <v>0</v>
      </c>
      <c r="AQ507" s="3">
        <v>0</v>
      </c>
      <c r="AR507" s="3">
        <v>0</v>
      </c>
      <c r="AS507" s="3">
        <v>0</v>
      </c>
      <c r="AT507" s="3">
        <v>0</v>
      </c>
      <c r="AU507" s="3">
        <v>0</v>
      </c>
      <c r="AV507" s="3">
        <v>0</v>
      </c>
      <c r="AW507" s="3">
        <v>0</v>
      </c>
      <c r="AX507" s="3">
        <v>0</v>
      </c>
      <c r="AY507" s="3">
        <v>0</v>
      </c>
      <c r="AZ507" s="3">
        <v>0</v>
      </c>
      <c r="BA507" s="3">
        <v>0</v>
      </c>
      <c r="BB507" s="3">
        <v>0</v>
      </c>
      <c r="BC507" s="3">
        <v>0</v>
      </c>
      <c r="BD507" s="3">
        <v>0</v>
      </c>
      <c r="BE507" s="3">
        <v>0</v>
      </c>
      <c r="BF507" s="3">
        <v>0</v>
      </c>
      <c r="BG507" s="3">
        <v>0</v>
      </c>
      <c r="BH507" s="3">
        <v>0</v>
      </c>
      <c r="BI507" s="3">
        <v>0</v>
      </c>
      <c r="BJ507" s="3">
        <v>0</v>
      </c>
      <c r="BK507" s="3">
        <v>0</v>
      </c>
      <c r="BL507" s="3">
        <v>0</v>
      </c>
      <c r="BM507" s="3">
        <v>0</v>
      </c>
      <c r="BN507" s="3">
        <v>0</v>
      </c>
      <c r="BO507" s="3">
        <v>0</v>
      </c>
      <c r="BP507" s="3">
        <v>0</v>
      </c>
      <c r="BQ507" s="3">
        <v>0</v>
      </c>
      <c r="BR507" s="3">
        <v>0</v>
      </c>
      <c r="BS507" s="3">
        <v>0</v>
      </c>
      <c r="BT507" s="3">
        <v>0</v>
      </c>
      <c r="BU507" s="3">
        <v>0</v>
      </c>
      <c r="BV507" s="3">
        <v>0</v>
      </c>
      <c r="BW507" s="10">
        <v>0</v>
      </c>
    </row>
    <row r="508" spans="6:75" x14ac:dyDescent="0.25">
      <c r="F508" s="52">
        <f t="shared" si="31"/>
        <v>21700</v>
      </c>
      <c r="G508" s="12">
        <f t="shared" si="32"/>
        <v>0.82558139534883723</v>
      </c>
      <c r="J508" s="3">
        <f t="shared" si="33"/>
        <v>0.87155045601647541</v>
      </c>
      <c r="K508" s="81"/>
      <c r="L508" s="12">
        <v>1</v>
      </c>
      <c r="M508" s="3">
        <v>0.82558139534883723</v>
      </c>
      <c r="N508" s="3">
        <v>0.82558139534883723</v>
      </c>
      <c r="O508" s="3">
        <v>0.87052600646488387</v>
      </c>
      <c r="P508" s="3">
        <v>0.87052600646488387</v>
      </c>
      <c r="Q508" s="3">
        <v>0</v>
      </c>
      <c r="R508" s="3">
        <v>0</v>
      </c>
      <c r="S508" s="3">
        <v>0</v>
      </c>
      <c r="T508" s="3">
        <v>0</v>
      </c>
      <c r="U508" s="3">
        <v>0</v>
      </c>
      <c r="V508" s="3">
        <v>0</v>
      </c>
      <c r="W508" s="3">
        <v>0</v>
      </c>
      <c r="X508" s="3">
        <v>0</v>
      </c>
      <c r="Y508" s="3">
        <v>0</v>
      </c>
      <c r="Z508" s="3">
        <v>0</v>
      </c>
      <c r="AA508" s="3">
        <v>0</v>
      </c>
      <c r="AB508" s="3">
        <v>0</v>
      </c>
      <c r="AC508" s="3">
        <v>0</v>
      </c>
      <c r="AD508" s="3">
        <v>0</v>
      </c>
      <c r="AE508" s="3">
        <v>0</v>
      </c>
      <c r="AF508" s="3">
        <v>0</v>
      </c>
      <c r="AG508" s="3">
        <v>0</v>
      </c>
      <c r="AH508" s="3">
        <v>0</v>
      </c>
      <c r="AI508" s="3">
        <v>0</v>
      </c>
      <c r="AJ508" s="3">
        <v>0</v>
      </c>
      <c r="AK508" s="3">
        <v>0</v>
      </c>
      <c r="AL508" s="48">
        <v>0</v>
      </c>
      <c r="AM508" s="3">
        <v>0</v>
      </c>
      <c r="AN508" s="3">
        <v>0</v>
      </c>
      <c r="AO508" s="3">
        <v>0</v>
      </c>
      <c r="AP508" s="3">
        <v>0</v>
      </c>
      <c r="AQ508" s="3">
        <v>0</v>
      </c>
      <c r="AR508" s="3">
        <v>0</v>
      </c>
      <c r="AS508" s="3">
        <v>0</v>
      </c>
      <c r="AT508" s="3">
        <v>0</v>
      </c>
      <c r="AU508" s="3">
        <v>0</v>
      </c>
      <c r="AV508" s="3">
        <v>0</v>
      </c>
      <c r="AW508" s="3">
        <v>0</v>
      </c>
      <c r="AX508" s="3">
        <v>0</v>
      </c>
      <c r="AY508" s="3">
        <v>0</v>
      </c>
      <c r="AZ508" s="3">
        <v>0</v>
      </c>
      <c r="BA508" s="3">
        <v>0</v>
      </c>
      <c r="BB508" s="3">
        <v>0</v>
      </c>
      <c r="BC508" s="3">
        <v>0</v>
      </c>
      <c r="BD508" s="3">
        <v>0</v>
      </c>
      <c r="BE508" s="3">
        <v>0</v>
      </c>
      <c r="BF508" s="3">
        <v>0</v>
      </c>
      <c r="BG508" s="3">
        <v>0</v>
      </c>
      <c r="BH508" s="3">
        <v>0</v>
      </c>
      <c r="BI508" s="3">
        <v>0</v>
      </c>
      <c r="BJ508" s="3">
        <v>0</v>
      </c>
      <c r="BK508" s="3">
        <v>0</v>
      </c>
      <c r="BL508" s="3">
        <v>0</v>
      </c>
      <c r="BM508" s="3">
        <v>0</v>
      </c>
      <c r="BN508" s="3">
        <v>0</v>
      </c>
      <c r="BO508" s="3">
        <v>0</v>
      </c>
      <c r="BP508" s="3">
        <v>0</v>
      </c>
      <c r="BQ508" s="3">
        <v>0</v>
      </c>
      <c r="BR508" s="3">
        <v>0</v>
      </c>
      <c r="BS508" s="3">
        <v>0</v>
      </c>
      <c r="BT508" s="3">
        <v>0</v>
      </c>
      <c r="BU508" s="3">
        <v>0</v>
      </c>
      <c r="BV508" s="3">
        <v>0</v>
      </c>
      <c r="BW508" s="10">
        <v>0</v>
      </c>
    </row>
    <row r="509" spans="6:75" x14ac:dyDescent="0.25">
      <c r="F509" s="52">
        <f t="shared" si="31"/>
        <v>21800</v>
      </c>
      <c r="G509" s="12">
        <f t="shared" si="32"/>
        <v>0.82558139534883723</v>
      </c>
      <c r="J509" s="3">
        <f t="shared" si="33"/>
        <v>0.87178581935863486</v>
      </c>
      <c r="K509" s="81"/>
      <c r="L509" s="12">
        <v>1</v>
      </c>
      <c r="M509" s="3">
        <v>0.82558139534883723</v>
      </c>
      <c r="N509" s="3">
        <v>0.82558139534883723</v>
      </c>
      <c r="O509" s="3">
        <v>0.87076109315310013</v>
      </c>
      <c r="P509" s="3">
        <v>0.87076109315310013</v>
      </c>
      <c r="Q509" s="3">
        <v>0</v>
      </c>
      <c r="R509" s="3">
        <v>0</v>
      </c>
      <c r="S509" s="3">
        <v>0</v>
      </c>
      <c r="T509" s="3">
        <v>0</v>
      </c>
      <c r="U509" s="3">
        <v>0</v>
      </c>
      <c r="V509" s="3">
        <v>0</v>
      </c>
      <c r="W509" s="3">
        <v>0</v>
      </c>
      <c r="X509" s="3">
        <v>0</v>
      </c>
      <c r="Y509" s="3">
        <v>0</v>
      </c>
      <c r="Z509" s="3">
        <v>0</v>
      </c>
      <c r="AA509" s="3">
        <v>0</v>
      </c>
      <c r="AB509" s="3">
        <v>0</v>
      </c>
      <c r="AC509" s="3">
        <v>0</v>
      </c>
      <c r="AD509" s="3">
        <v>0</v>
      </c>
      <c r="AE509" s="3">
        <v>0</v>
      </c>
      <c r="AF509" s="3">
        <v>0</v>
      </c>
      <c r="AG509" s="3">
        <v>0</v>
      </c>
      <c r="AH509" s="3">
        <v>0</v>
      </c>
      <c r="AI509" s="3">
        <v>0</v>
      </c>
      <c r="AJ509" s="3">
        <v>0</v>
      </c>
      <c r="AK509" s="3">
        <v>0</v>
      </c>
      <c r="AL509" s="48">
        <v>0</v>
      </c>
      <c r="AM509" s="3">
        <v>0</v>
      </c>
      <c r="AN509" s="3">
        <v>0</v>
      </c>
      <c r="AO509" s="3">
        <v>0</v>
      </c>
      <c r="AP509" s="3">
        <v>0</v>
      </c>
      <c r="AQ509" s="3">
        <v>0</v>
      </c>
      <c r="AR509" s="3">
        <v>0</v>
      </c>
      <c r="AS509" s="3">
        <v>0</v>
      </c>
      <c r="AT509" s="3">
        <v>0</v>
      </c>
      <c r="AU509" s="3">
        <v>0</v>
      </c>
      <c r="AV509" s="3">
        <v>0</v>
      </c>
      <c r="AW509" s="3">
        <v>0</v>
      </c>
      <c r="AX509" s="3">
        <v>0</v>
      </c>
      <c r="AY509" s="3">
        <v>0</v>
      </c>
      <c r="AZ509" s="3">
        <v>0</v>
      </c>
      <c r="BA509" s="3">
        <v>0</v>
      </c>
      <c r="BB509" s="3">
        <v>0</v>
      </c>
      <c r="BC509" s="3">
        <v>0</v>
      </c>
      <c r="BD509" s="3">
        <v>0</v>
      </c>
      <c r="BE509" s="3">
        <v>0</v>
      </c>
      <c r="BF509" s="3">
        <v>0</v>
      </c>
      <c r="BG509" s="3">
        <v>0</v>
      </c>
      <c r="BH509" s="3">
        <v>0</v>
      </c>
      <c r="BI509" s="3">
        <v>0</v>
      </c>
      <c r="BJ509" s="3">
        <v>0</v>
      </c>
      <c r="BK509" s="3">
        <v>0</v>
      </c>
      <c r="BL509" s="3">
        <v>0</v>
      </c>
      <c r="BM509" s="3">
        <v>0</v>
      </c>
      <c r="BN509" s="3">
        <v>0</v>
      </c>
      <c r="BO509" s="3">
        <v>0</v>
      </c>
      <c r="BP509" s="3">
        <v>0</v>
      </c>
      <c r="BQ509" s="3">
        <v>0</v>
      </c>
      <c r="BR509" s="3">
        <v>0</v>
      </c>
      <c r="BS509" s="3">
        <v>0</v>
      </c>
      <c r="BT509" s="3">
        <v>0</v>
      </c>
      <c r="BU509" s="3">
        <v>0</v>
      </c>
      <c r="BV509" s="3">
        <v>0</v>
      </c>
      <c r="BW509" s="10">
        <v>0</v>
      </c>
    </row>
    <row r="510" spans="6:75" x14ac:dyDescent="0.25">
      <c r="F510" s="52">
        <f t="shared" si="31"/>
        <v>21900</v>
      </c>
      <c r="G510" s="12">
        <f t="shared" si="32"/>
        <v>0.82558139534883723</v>
      </c>
      <c r="J510" s="3">
        <f t="shared" si="33"/>
        <v>0.87202118270079421</v>
      </c>
      <c r="K510" s="81"/>
      <c r="L510" s="12">
        <v>1</v>
      </c>
      <c r="M510" s="3">
        <v>0.82558139534883723</v>
      </c>
      <c r="N510" s="3">
        <v>0.82558139534883723</v>
      </c>
      <c r="O510" s="3">
        <v>0.87099617984131639</v>
      </c>
      <c r="P510" s="3">
        <v>0.87099617984131639</v>
      </c>
      <c r="Q510" s="3">
        <v>0</v>
      </c>
      <c r="R510" s="3">
        <v>0</v>
      </c>
      <c r="S510" s="3">
        <v>0</v>
      </c>
      <c r="T510" s="3">
        <v>0</v>
      </c>
      <c r="U510" s="3">
        <v>0</v>
      </c>
      <c r="V510" s="3">
        <v>0</v>
      </c>
      <c r="W510" s="3">
        <v>0</v>
      </c>
      <c r="X510" s="3">
        <v>0</v>
      </c>
      <c r="Y510" s="3">
        <v>0</v>
      </c>
      <c r="Z510" s="3">
        <v>0</v>
      </c>
      <c r="AA510" s="3">
        <v>0</v>
      </c>
      <c r="AB510" s="3">
        <v>0</v>
      </c>
      <c r="AC510" s="3">
        <v>0</v>
      </c>
      <c r="AD510" s="3">
        <v>0</v>
      </c>
      <c r="AE510" s="3">
        <v>0</v>
      </c>
      <c r="AF510" s="3">
        <v>0</v>
      </c>
      <c r="AG510" s="3">
        <v>0</v>
      </c>
      <c r="AH510" s="3">
        <v>0</v>
      </c>
      <c r="AI510" s="3">
        <v>0</v>
      </c>
      <c r="AJ510" s="3">
        <v>0</v>
      </c>
      <c r="AK510" s="3">
        <v>0</v>
      </c>
      <c r="AL510" s="48">
        <v>0</v>
      </c>
      <c r="AM510" s="3">
        <v>0</v>
      </c>
      <c r="AN510" s="3">
        <v>0</v>
      </c>
      <c r="AO510" s="3">
        <v>0</v>
      </c>
      <c r="AP510" s="3">
        <v>0</v>
      </c>
      <c r="AQ510" s="3">
        <v>0</v>
      </c>
      <c r="AR510" s="3">
        <v>0</v>
      </c>
      <c r="AS510" s="3">
        <v>0</v>
      </c>
      <c r="AT510" s="3">
        <v>0</v>
      </c>
      <c r="AU510" s="3">
        <v>0</v>
      </c>
      <c r="AV510" s="3">
        <v>0</v>
      </c>
      <c r="AW510" s="3">
        <v>0</v>
      </c>
      <c r="AX510" s="3">
        <v>0</v>
      </c>
      <c r="AY510" s="3">
        <v>0</v>
      </c>
      <c r="AZ510" s="3">
        <v>0</v>
      </c>
      <c r="BA510" s="3">
        <v>0</v>
      </c>
      <c r="BB510" s="3">
        <v>0</v>
      </c>
      <c r="BC510" s="3">
        <v>0</v>
      </c>
      <c r="BD510" s="3">
        <v>0</v>
      </c>
      <c r="BE510" s="3">
        <v>0</v>
      </c>
      <c r="BF510" s="3">
        <v>0</v>
      </c>
      <c r="BG510" s="3">
        <v>0</v>
      </c>
      <c r="BH510" s="3">
        <v>0</v>
      </c>
      <c r="BI510" s="3">
        <v>0</v>
      </c>
      <c r="BJ510" s="3">
        <v>0</v>
      </c>
      <c r="BK510" s="3">
        <v>0</v>
      </c>
      <c r="BL510" s="3">
        <v>0</v>
      </c>
      <c r="BM510" s="3">
        <v>0</v>
      </c>
      <c r="BN510" s="3">
        <v>0</v>
      </c>
      <c r="BO510" s="3">
        <v>0</v>
      </c>
      <c r="BP510" s="3">
        <v>0</v>
      </c>
      <c r="BQ510" s="3">
        <v>0</v>
      </c>
      <c r="BR510" s="3">
        <v>0</v>
      </c>
      <c r="BS510" s="3">
        <v>0</v>
      </c>
      <c r="BT510" s="3">
        <v>0</v>
      </c>
      <c r="BU510" s="3">
        <v>0</v>
      </c>
      <c r="BV510" s="3">
        <v>0</v>
      </c>
      <c r="BW510" s="10">
        <v>0</v>
      </c>
    </row>
    <row r="511" spans="6:75" x14ac:dyDescent="0.25">
      <c r="F511" s="52">
        <f t="shared" si="31"/>
        <v>22000</v>
      </c>
      <c r="G511" s="12">
        <f t="shared" si="32"/>
        <v>0.82558139534883723</v>
      </c>
      <c r="J511" s="3">
        <f t="shared" si="33"/>
        <v>0.87219770520741391</v>
      </c>
      <c r="K511" s="81"/>
      <c r="L511" s="12">
        <v>1</v>
      </c>
      <c r="M511" s="3">
        <v>0.82558139534883723</v>
      </c>
      <c r="N511" s="3">
        <v>0.82558139534883723</v>
      </c>
      <c r="O511" s="3">
        <v>0.87117249485747861</v>
      </c>
      <c r="P511" s="3">
        <v>0.87117249485747861</v>
      </c>
      <c r="Q511" s="3">
        <v>0</v>
      </c>
      <c r="R511" s="3">
        <v>0</v>
      </c>
      <c r="S511" s="3">
        <v>0</v>
      </c>
      <c r="T511" s="3">
        <v>0</v>
      </c>
      <c r="U511" s="3">
        <v>0</v>
      </c>
      <c r="V511" s="3">
        <v>0</v>
      </c>
      <c r="W511" s="3">
        <v>0</v>
      </c>
      <c r="X511" s="3">
        <v>0</v>
      </c>
      <c r="Y511" s="3">
        <v>0</v>
      </c>
      <c r="Z511" s="3">
        <v>0</v>
      </c>
      <c r="AA511" s="3">
        <v>0</v>
      </c>
      <c r="AB511" s="3">
        <v>0</v>
      </c>
      <c r="AC511" s="3">
        <v>0</v>
      </c>
      <c r="AD511" s="3">
        <v>0</v>
      </c>
      <c r="AE511" s="3">
        <v>0</v>
      </c>
      <c r="AF511" s="3">
        <v>0</v>
      </c>
      <c r="AG511" s="3">
        <v>0</v>
      </c>
      <c r="AH511" s="3">
        <v>0</v>
      </c>
      <c r="AI511" s="3">
        <v>0</v>
      </c>
      <c r="AJ511" s="3">
        <v>0</v>
      </c>
      <c r="AK511" s="3">
        <v>0</v>
      </c>
      <c r="AL511" s="48">
        <v>0</v>
      </c>
      <c r="AM511" s="3">
        <v>0</v>
      </c>
      <c r="AN511" s="3">
        <v>0</v>
      </c>
      <c r="AO511" s="3">
        <v>0</v>
      </c>
      <c r="AP511" s="3">
        <v>0</v>
      </c>
      <c r="AQ511" s="3">
        <v>0</v>
      </c>
      <c r="AR511" s="3">
        <v>0</v>
      </c>
      <c r="AS511" s="3">
        <v>0</v>
      </c>
      <c r="AT511" s="3">
        <v>0</v>
      </c>
      <c r="AU511" s="3">
        <v>0</v>
      </c>
      <c r="AV511" s="3">
        <v>0</v>
      </c>
      <c r="AW511" s="3">
        <v>0</v>
      </c>
      <c r="AX511" s="3">
        <v>0</v>
      </c>
      <c r="AY511" s="3">
        <v>0</v>
      </c>
      <c r="AZ511" s="3">
        <v>0</v>
      </c>
      <c r="BA511" s="3">
        <v>0</v>
      </c>
      <c r="BB511" s="3">
        <v>0</v>
      </c>
      <c r="BC511" s="3">
        <v>0</v>
      </c>
      <c r="BD511" s="3">
        <v>0</v>
      </c>
      <c r="BE511" s="3">
        <v>0</v>
      </c>
      <c r="BF511" s="3">
        <v>0</v>
      </c>
      <c r="BG511" s="3">
        <v>0</v>
      </c>
      <c r="BH511" s="3">
        <v>0</v>
      </c>
      <c r="BI511" s="3">
        <v>0</v>
      </c>
      <c r="BJ511" s="3">
        <v>0</v>
      </c>
      <c r="BK511" s="3">
        <v>0</v>
      </c>
      <c r="BL511" s="3">
        <v>0</v>
      </c>
      <c r="BM511" s="3">
        <v>0</v>
      </c>
      <c r="BN511" s="3">
        <v>0</v>
      </c>
      <c r="BO511" s="3">
        <v>0</v>
      </c>
      <c r="BP511" s="3">
        <v>0</v>
      </c>
      <c r="BQ511" s="3">
        <v>0</v>
      </c>
      <c r="BR511" s="3">
        <v>0</v>
      </c>
      <c r="BS511" s="3">
        <v>0</v>
      </c>
      <c r="BT511" s="3">
        <v>0</v>
      </c>
      <c r="BU511" s="3">
        <v>0</v>
      </c>
      <c r="BV511" s="3">
        <v>0</v>
      </c>
      <c r="BW511" s="10">
        <v>0</v>
      </c>
    </row>
    <row r="512" spans="6:75" x14ac:dyDescent="0.25">
      <c r="F512" s="52">
        <f t="shared" si="31"/>
        <v>22100</v>
      </c>
      <c r="G512" s="12">
        <f t="shared" si="32"/>
        <v>0.82558139534883723</v>
      </c>
      <c r="J512" s="3">
        <f t="shared" si="33"/>
        <v>0.8723742277140335</v>
      </c>
      <c r="K512" s="81"/>
      <c r="L512" s="12">
        <v>1</v>
      </c>
      <c r="M512" s="3">
        <v>0.82558139534883723</v>
      </c>
      <c r="N512" s="3">
        <v>0.82558139534883723</v>
      </c>
      <c r="O512" s="3">
        <v>0.87134880987364083</v>
      </c>
      <c r="P512" s="3">
        <v>0.87134880987364083</v>
      </c>
      <c r="Q512" s="3">
        <v>0</v>
      </c>
      <c r="R512" s="3">
        <v>0</v>
      </c>
      <c r="S512" s="3">
        <v>0</v>
      </c>
      <c r="T512" s="3">
        <v>0</v>
      </c>
      <c r="U512" s="3">
        <v>0</v>
      </c>
      <c r="V512" s="3">
        <v>0</v>
      </c>
      <c r="W512" s="3">
        <v>0</v>
      </c>
      <c r="X512" s="3">
        <v>0</v>
      </c>
      <c r="Y512" s="3">
        <v>0</v>
      </c>
      <c r="Z512" s="3">
        <v>0</v>
      </c>
      <c r="AA512" s="3">
        <v>0</v>
      </c>
      <c r="AB512" s="3">
        <v>0</v>
      </c>
      <c r="AC512" s="3">
        <v>0</v>
      </c>
      <c r="AD512" s="3">
        <v>0</v>
      </c>
      <c r="AE512" s="3">
        <v>0</v>
      </c>
      <c r="AF512" s="3">
        <v>0</v>
      </c>
      <c r="AG512" s="3">
        <v>0</v>
      </c>
      <c r="AH512" s="3">
        <v>0</v>
      </c>
      <c r="AI512" s="3">
        <v>0</v>
      </c>
      <c r="AJ512" s="3">
        <v>0</v>
      </c>
      <c r="AK512" s="3">
        <v>0</v>
      </c>
      <c r="AL512" s="48">
        <v>0</v>
      </c>
      <c r="AM512" s="3">
        <v>0</v>
      </c>
      <c r="AN512" s="3">
        <v>0</v>
      </c>
      <c r="AO512" s="3">
        <v>0</v>
      </c>
      <c r="AP512" s="3">
        <v>0</v>
      </c>
      <c r="AQ512" s="3">
        <v>0</v>
      </c>
      <c r="AR512" s="3">
        <v>0</v>
      </c>
      <c r="AS512" s="3">
        <v>0</v>
      </c>
      <c r="AT512" s="3">
        <v>0</v>
      </c>
      <c r="AU512" s="3">
        <v>0</v>
      </c>
      <c r="AV512" s="3">
        <v>0</v>
      </c>
      <c r="AW512" s="3">
        <v>0</v>
      </c>
      <c r="AX512" s="3">
        <v>0</v>
      </c>
      <c r="AY512" s="3">
        <v>0</v>
      </c>
      <c r="AZ512" s="3">
        <v>0</v>
      </c>
      <c r="BA512" s="3">
        <v>0</v>
      </c>
      <c r="BB512" s="3">
        <v>0</v>
      </c>
      <c r="BC512" s="3">
        <v>0</v>
      </c>
      <c r="BD512" s="3">
        <v>0</v>
      </c>
      <c r="BE512" s="3">
        <v>0</v>
      </c>
      <c r="BF512" s="3">
        <v>0</v>
      </c>
      <c r="BG512" s="3">
        <v>0</v>
      </c>
      <c r="BH512" s="3">
        <v>0</v>
      </c>
      <c r="BI512" s="3">
        <v>0</v>
      </c>
      <c r="BJ512" s="3">
        <v>0</v>
      </c>
      <c r="BK512" s="3">
        <v>0</v>
      </c>
      <c r="BL512" s="3">
        <v>0</v>
      </c>
      <c r="BM512" s="3">
        <v>0</v>
      </c>
      <c r="BN512" s="3">
        <v>0</v>
      </c>
      <c r="BO512" s="3">
        <v>0</v>
      </c>
      <c r="BP512" s="3">
        <v>0</v>
      </c>
      <c r="BQ512" s="3">
        <v>0</v>
      </c>
      <c r="BR512" s="3">
        <v>0</v>
      </c>
      <c r="BS512" s="3">
        <v>0</v>
      </c>
      <c r="BT512" s="3">
        <v>0</v>
      </c>
      <c r="BU512" s="3">
        <v>0</v>
      </c>
      <c r="BV512" s="3">
        <v>0</v>
      </c>
      <c r="BW512" s="10">
        <v>0</v>
      </c>
    </row>
    <row r="513" spans="6:75" x14ac:dyDescent="0.25">
      <c r="F513" s="52">
        <f t="shared" si="31"/>
        <v>22200</v>
      </c>
      <c r="G513" s="12">
        <f t="shared" si="32"/>
        <v>0.82558139534883723</v>
      </c>
      <c r="J513" s="3">
        <f t="shared" si="33"/>
        <v>0.87255075022065309</v>
      </c>
      <c r="K513" s="81"/>
      <c r="L513" s="12">
        <v>1</v>
      </c>
      <c r="M513" s="3">
        <v>0.82558139534883723</v>
      </c>
      <c r="N513" s="3">
        <v>0.82558139534883723</v>
      </c>
      <c r="O513" s="3">
        <v>0.87152512488980305</v>
      </c>
      <c r="P513" s="3">
        <v>0.87152512488980305</v>
      </c>
      <c r="Q513" s="3">
        <v>0</v>
      </c>
      <c r="R513" s="3">
        <v>0</v>
      </c>
      <c r="S513" s="3">
        <v>0</v>
      </c>
      <c r="T513" s="3">
        <v>0</v>
      </c>
      <c r="U513" s="3">
        <v>0</v>
      </c>
      <c r="V513" s="3">
        <v>0</v>
      </c>
      <c r="W513" s="3">
        <v>0</v>
      </c>
      <c r="X513" s="3">
        <v>0</v>
      </c>
      <c r="Y513" s="3">
        <v>0</v>
      </c>
      <c r="Z513" s="3">
        <v>0</v>
      </c>
      <c r="AA513" s="3">
        <v>0</v>
      </c>
      <c r="AB513" s="3">
        <v>0</v>
      </c>
      <c r="AC513" s="3">
        <v>0</v>
      </c>
      <c r="AD513" s="3">
        <v>0</v>
      </c>
      <c r="AE513" s="3">
        <v>0</v>
      </c>
      <c r="AF513" s="3">
        <v>0</v>
      </c>
      <c r="AG513" s="3">
        <v>0</v>
      </c>
      <c r="AH513" s="3">
        <v>0</v>
      </c>
      <c r="AI513" s="3">
        <v>0</v>
      </c>
      <c r="AJ513" s="3">
        <v>0</v>
      </c>
      <c r="AK513" s="3">
        <v>0</v>
      </c>
      <c r="AL513" s="48">
        <v>0</v>
      </c>
      <c r="AM513" s="3">
        <v>0</v>
      </c>
      <c r="AN513" s="3">
        <v>0</v>
      </c>
      <c r="AO513" s="3">
        <v>0</v>
      </c>
      <c r="AP513" s="3">
        <v>0</v>
      </c>
      <c r="AQ513" s="3">
        <v>0</v>
      </c>
      <c r="AR513" s="3">
        <v>0</v>
      </c>
      <c r="AS513" s="3">
        <v>0</v>
      </c>
      <c r="AT513" s="3">
        <v>0</v>
      </c>
      <c r="AU513" s="3">
        <v>0</v>
      </c>
      <c r="AV513" s="3">
        <v>0</v>
      </c>
      <c r="AW513" s="3">
        <v>0</v>
      </c>
      <c r="AX513" s="3">
        <v>0</v>
      </c>
      <c r="AY513" s="3">
        <v>0</v>
      </c>
      <c r="AZ513" s="3">
        <v>0</v>
      </c>
      <c r="BA513" s="3">
        <v>0</v>
      </c>
      <c r="BB513" s="3">
        <v>0</v>
      </c>
      <c r="BC513" s="3">
        <v>0</v>
      </c>
      <c r="BD513" s="3">
        <v>0</v>
      </c>
      <c r="BE513" s="3">
        <v>0</v>
      </c>
      <c r="BF513" s="3">
        <v>0</v>
      </c>
      <c r="BG513" s="3">
        <v>0</v>
      </c>
      <c r="BH513" s="3">
        <v>0</v>
      </c>
      <c r="BI513" s="3">
        <v>0</v>
      </c>
      <c r="BJ513" s="3">
        <v>0</v>
      </c>
      <c r="BK513" s="3">
        <v>0</v>
      </c>
      <c r="BL513" s="3">
        <v>0</v>
      </c>
      <c r="BM513" s="3">
        <v>0</v>
      </c>
      <c r="BN513" s="3">
        <v>0</v>
      </c>
      <c r="BO513" s="3">
        <v>0</v>
      </c>
      <c r="BP513" s="3">
        <v>0</v>
      </c>
      <c r="BQ513" s="3">
        <v>0</v>
      </c>
      <c r="BR513" s="3">
        <v>0</v>
      </c>
      <c r="BS513" s="3">
        <v>0</v>
      </c>
      <c r="BT513" s="3">
        <v>0</v>
      </c>
      <c r="BU513" s="3">
        <v>0</v>
      </c>
      <c r="BV513" s="3">
        <v>0</v>
      </c>
      <c r="BW513" s="10">
        <v>0</v>
      </c>
    </row>
    <row r="514" spans="6:75" x14ac:dyDescent="0.25">
      <c r="F514" s="52">
        <f t="shared" si="31"/>
        <v>22300</v>
      </c>
      <c r="G514" s="12">
        <f t="shared" si="32"/>
        <v>0.82558139534883723</v>
      </c>
      <c r="J514" s="3">
        <f t="shared" si="33"/>
        <v>0.87272727272727268</v>
      </c>
      <c r="K514" s="81"/>
      <c r="L514" s="12">
        <v>1</v>
      </c>
      <c r="M514" s="3">
        <v>0.82558139534883723</v>
      </c>
      <c r="N514" s="3">
        <v>0.82558139534883723</v>
      </c>
      <c r="O514" s="3">
        <v>0.87170143990596527</v>
      </c>
      <c r="P514" s="3">
        <v>0.87170143990596527</v>
      </c>
      <c r="Q514" s="3">
        <v>0</v>
      </c>
      <c r="R514" s="3">
        <v>0</v>
      </c>
      <c r="S514" s="3">
        <v>0</v>
      </c>
      <c r="T514" s="3">
        <v>0</v>
      </c>
      <c r="U514" s="3">
        <v>0</v>
      </c>
      <c r="V514" s="3">
        <v>0</v>
      </c>
      <c r="W514" s="3">
        <v>0</v>
      </c>
      <c r="X514" s="3">
        <v>0</v>
      </c>
      <c r="Y514" s="3">
        <v>0</v>
      </c>
      <c r="Z514" s="3">
        <v>0</v>
      </c>
      <c r="AA514" s="3">
        <v>0</v>
      </c>
      <c r="AB514" s="3">
        <v>0</v>
      </c>
      <c r="AC514" s="3">
        <v>0</v>
      </c>
      <c r="AD514" s="3">
        <v>0</v>
      </c>
      <c r="AE514" s="3">
        <v>0</v>
      </c>
      <c r="AF514" s="3">
        <v>0</v>
      </c>
      <c r="AG514" s="3">
        <v>0</v>
      </c>
      <c r="AH514" s="3">
        <v>0</v>
      </c>
      <c r="AI514" s="3">
        <v>0</v>
      </c>
      <c r="AJ514" s="3">
        <v>0</v>
      </c>
      <c r="AK514" s="3">
        <v>0</v>
      </c>
      <c r="AL514" s="48">
        <v>0</v>
      </c>
      <c r="AM514" s="3">
        <v>0</v>
      </c>
      <c r="AN514" s="3">
        <v>0</v>
      </c>
      <c r="AO514" s="3">
        <v>0</v>
      </c>
      <c r="AP514" s="3">
        <v>0</v>
      </c>
      <c r="AQ514" s="3">
        <v>0</v>
      </c>
      <c r="AR514" s="3">
        <v>0</v>
      </c>
      <c r="AS514" s="3">
        <v>0</v>
      </c>
      <c r="AT514" s="3">
        <v>0</v>
      </c>
      <c r="AU514" s="3">
        <v>0</v>
      </c>
      <c r="AV514" s="3">
        <v>0</v>
      </c>
      <c r="AW514" s="3">
        <v>0</v>
      </c>
      <c r="AX514" s="3">
        <v>0</v>
      </c>
      <c r="AY514" s="3">
        <v>0</v>
      </c>
      <c r="AZ514" s="3">
        <v>0</v>
      </c>
      <c r="BA514" s="3">
        <v>0</v>
      </c>
      <c r="BB514" s="3">
        <v>0</v>
      </c>
      <c r="BC514" s="3">
        <v>0</v>
      </c>
      <c r="BD514" s="3">
        <v>0</v>
      </c>
      <c r="BE514" s="3">
        <v>0</v>
      </c>
      <c r="BF514" s="3">
        <v>0</v>
      </c>
      <c r="BG514" s="3">
        <v>0</v>
      </c>
      <c r="BH514" s="3">
        <v>0</v>
      </c>
      <c r="BI514" s="3">
        <v>0</v>
      </c>
      <c r="BJ514" s="3">
        <v>0</v>
      </c>
      <c r="BK514" s="3">
        <v>0</v>
      </c>
      <c r="BL514" s="3">
        <v>0</v>
      </c>
      <c r="BM514" s="3">
        <v>0</v>
      </c>
      <c r="BN514" s="3">
        <v>0</v>
      </c>
      <c r="BO514" s="3">
        <v>0</v>
      </c>
      <c r="BP514" s="3">
        <v>0</v>
      </c>
      <c r="BQ514" s="3">
        <v>0</v>
      </c>
      <c r="BR514" s="3">
        <v>0</v>
      </c>
      <c r="BS514" s="3">
        <v>0</v>
      </c>
      <c r="BT514" s="3">
        <v>0</v>
      </c>
      <c r="BU514" s="3">
        <v>0</v>
      </c>
      <c r="BV514" s="3">
        <v>0</v>
      </c>
      <c r="BW514" s="10">
        <v>0</v>
      </c>
    </row>
    <row r="515" spans="6:75" x14ac:dyDescent="0.25">
      <c r="F515" s="52">
        <f t="shared" si="31"/>
        <v>22400</v>
      </c>
      <c r="G515" s="12">
        <f t="shared" si="32"/>
        <v>0.82558139534883723</v>
      </c>
      <c r="J515" s="3">
        <f t="shared" si="33"/>
        <v>0.87290379523389228</v>
      </c>
      <c r="K515" s="81"/>
      <c r="L515" s="12">
        <v>1</v>
      </c>
      <c r="M515" s="3">
        <v>0.82558139534883723</v>
      </c>
      <c r="N515" s="3">
        <v>0.82558139534883723</v>
      </c>
      <c r="O515" s="3">
        <v>0.87187775492212749</v>
      </c>
      <c r="P515" s="3">
        <v>0.87187775492212749</v>
      </c>
      <c r="Q515" s="3">
        <v>0</v>
      </c>
      <c r="R515" s="3">
        <v>0</v>
      </c>
      <c r="S515" s="3">
        <v>0</v>
      </c>
      <c r="T515" s="3">
        <v>0</v>
      </c>
      <c r="U515" s="3">
        <v>0</v>
      </c>
      <c r="V515" s="3">
        <v>0</v>
      </c>
      <c r="W515" s="3">
        <v>0</v>
      </c>
      <c r="X515" s="3">
        <v>0</v>
      </c>
      <c r="Y515" s="3">
        <v>0</v>
      </c>
      <c r="Z515" s="3">
        <v>0</v>
      </c>
      <c r="AA515" s="3">
        <v>0</v>
      </c>
      <c r="AB515" s="3">
        <v>0</v>
      </c>
      <c r="AC515" s="3">
        <v>0</v>
      </c>
      <c r="AD515" s="3">
        <v>0</v>
      </c>
      <c r="AE515" s="3">
        <v>0</v>
      </c>
      <c r="AF515" s="3">
        <v>0</v>
      </c>
      <c r="AG515" s="3">
        <v>0</v>
      </c>
      <c r="AH515" s="3">
        <v>0</v>
      </c>
      <c r="AI515" s="3">
        <v>0</v>
      </c>
      <c r="AJ515" s="3">
        <v>0</v>
      </c>
      <c r="AK515" s="3">
        <v>0</v>
      </c>
      <c r="AL515" s="48">
        <v>0</v>
      </c>
      <c r="AM515" s="3">
        <v>0</v>
      </c>
      <c r="AN515" s="3">
        <v>0</v>
      </c>
      <c r="AO515" s="3">
        <v>0</v>
      </c>
      <c r="AP515" s="3">
        <v>0</v>
      </c>
      <c r="AQ515" s="3">
        <v>0</v>
      </c>
      <c r="AR515" s="3">
        <v>0</v>
      </c>
      <c r="AS515" s="3">
        <v>0</v>
      </c>
      <c r="AT515" s="3">
        <v>0</v>
      </c>
      <c r="AU515" s="3">
        <v>0</v>
      </c>
      <c r="AV515" s="3">
        <v>0</v>
      </c>
      <c r="AW515" s="3">
        <v>0</v>
      </c>
      <c r="AX515" s="3">
        <v>0</v>
      </c>
      <c r="AY515" s="3">
        <v>0</v>
      </c>
      <c r="AZ515" s="3">
        <v>0</v>
      </c>
      <c r="BA515" s="3">
        <v>0</v>
      </c>
      <c r="BB515" s="3">
        <v>0</v>
      </c>
      <c r="BC515" s="3">
        <v>0</v>
      </c>
      <c r="BD515" s="3">
        <v>0</v>
      </c>
      <c r="BE515" s="3">
        <v>0</v>
      </c>
      <c r="BF515" s="3">
        <v>0</v>
      </c>
      <c r="BG515" s="3">
        <v>0</v>
      </c>
      <c r="BH515" s="3">
        <v>0</v>
      </c>
      <c r="BI515" s="3">
        <v>0</v>
      </c>
      <c r="BJ515" s="3">
        <v>0</v>
      </c>
      <c r="BK515" s="3">
        <v>0</v>
      </c>
      <c r="BL515" s="3">
        <v>0</v>
      </c>
      <c r="BM515" s="3">
        <v>0</v>
      </c>
      <c r="BN515" s="3">
        <v>0</v>
      </c>
      <c r="BO515" s="3">
        <v>0</v>
      </c>
      <c r="BP515" s="3">
        <v>0</v>
      </c>
      <c r="BQ515" s="3">
        <v>0</v>
      </c>
      <c r="BR515" s="3">
        <v>0</v>
      </c>
      <c r="BS515" s="3">
        <v>0</v>
      </c>
      <c r="BT515" s="3">
        <v>0</v>
      </c>
      <c r="BU515" s="3">
        <v>0</v>
      </c>
      <c r="BV515" s="3">
        <v>0</v>
      </c>
      <c r="BW515" s="10">
        <v>0</v>
      </c>
    </row>
    <row r="516" spans="6:75" x14ac:dyDescent="0.25">
      <c r="F516" s="52">
        <f t="shared" si="31"/>
        <v>22500</v>
      </c>
      <c r="G516" s="12">
        <f t="shared" si="32"/>
        <v>0.82558139534883723</v>
      </c>
      <c r="J516" s="3">
        <f t="shared" si="33"/>
        <v>0.87308031774051187</v>
      </c>
      <c r="K516" s="81"/>
      <c r="L516" s="12">
        <v>1</v>
      </c>
      <c r="M516" s="3">
        <v>0.82558139534883723</v>
      </c>
      <c r="N516" s="3">
        <v>0.82558139534883723</v>
      </c>
      <c r="O516" s="3">
        <v>0.87205406993828971</v>
      </c>
      <c r="P516" s="3">
        <v>0.87205406993828971</v>
      </c>
      <c r="Q516" s="3">
        <v>0</v>
      </c>
      <c r="R516" s="3">
        <v>0</v>
      </c>
      <c r="S516" s="3">
        <v>0</v>
      </c>
      <c r="T516" s="3">
        <v>0</v>
      </c>
      <c r="U516" s="3">
        <v>0</v>
      </c>
      <c r="V516" s="3">
        <v>0</v>
      </c>
      <c r="W516" s="3">
        <v>0</v>
      </c>
      <c r="X516" s="3">
        <v>0</v>
      </c>
      <c r="Y516" s="3">
        <v>0</v>
      </c>
      <c r="Z516" s="3">
        <v>0</v>
      </c>
      <c r="AA516" s="3">
        <v>0</v>
      </c>
      <c r="AB516" s="3">
        <v>0</v>
      </c>
      <c r="AC516" s="3">
        <v>0</v>
      </c>
      <c r="AD516" s="3">
        <v>0</v>
      </c>
      <c r="AE516" s="3">
        <v>0</v>
      </c>
      <c r="AF516" s="3">
        <v>0</v>
      </c>
      <c r="AG516" s="3">
        <v>0</v>
      </c>
      <c r="AH516" s="3">
        <v>0</v>
      </c>
      <c r="AI516" s="3">
        <v>0</v>
      </c>
      <c r="AJ516" s="3">
        <v>0</v>
      </c>
      <c r="AK516" s="3">
        <v>0</v>
      </c>
      <c r="AL516" s="48">
        <v>0</v>
      </c>
      <c r="AM516" s="3">
        <v>0</v>
      </c>
      <c r="AN516" s="3">
        <v>0</v>
      </c>
      <c r="AO516" s="3">
        <v>0</v>
      </c>
      <c r="AP516" s="3">
        <v>0</v>
      </c>
      <c r="AQ516" s="3">
        <v>0</v>
      </c>
      <c r="AR516" s="3">
        <v>0</v>
      </c>
      <c r="AS516" s="3">
        <v>0</v>
      </c>
      <c r="AT516" s="3">
        <v>0</v>
      </c>
      <c r="AU516" s="3">
        <v>0</v>
      </c>
      <c r="AV516" s="3">
        <v>0</v>
      </c>
      <c r="AW516" s="3">
        <v>0</v>
      </c>
      <c r="AX516" s="3">
        <v>0</v>
      </c>
      <c r="AY516" s="3">
        <v>0</v>
      </c>
      <c r="AZ516" s="3">
        <v>0</v>
      </c>
      <c r="BA516" s="3">
        <v>0</v>
      </c>
      <c r="BB516" s="3">
        <v>0</v>
      </c>
      <c r="BC516" s="3">
        <v>0</v>
      </c>
      <c r="BD516" s="3">
        <v>0</v>
      </c>
      <c r="BE516" s="3">
        <v>0</v>
      </c>
      <c r="BF516" s="3">
        <v>0</v>
      </c>
      <c r="BG516" s="3">
        <v>0</v>
      </c>
      <c r="BH516" s="3">
        <v>0</v>
      </c>
      <c r="BI516" s="3">
        <v>0</v>
      </c>
      <c r="BJ516" s="3">
        <v>0</v>
      </c>
      <c r="BK516" s="3">
        <v>0</v>
      </c>
      <c r="BL516" s="3">
        <v>0</v>
      </c>
      <c r="BM516" s="3">
        <v>0</v>
      </c>
      <c r="BN516" s="3">
        <v>0</v>
      </c>
      <c r="BO516" s="3">
        <v>0</v>
      </c>
      <c r="BP516" s="3">
        <v>0</v>
      </c>
      <c r="BQ516" s="3">
        <v>0</v>
      </c>
      <c r="BR516" s="3">
        <v>0</v>
      </c>
      <c r="BS516" s="3">
        <v>0</v>
      </c>
      <c r="BT516" s="3">
        <v>0</v>
      </c>
      <c r="BU516" s="3">
        <v>0</v>
      </c>
      <c r="BV516" s="3">
        <v>0</v>
      </c>
      <c r="BW516" s="10">
        <v>0</v>
      </c>
    </row>
    <row r="517" spans="6:75" x14ac:dyDescent="0.25">
      <c r="F517" s="52">
        <f t="shared" si="31"/>
        <v>22600</v>
      </c>
      <c r="G517" s="12">
        <f t="shared" si="32"/>
        <v>0.82558139534883723</v>
      </c>
      <c r="J517" s="3">
        <f t="shared" si="33"/>
        <v>0.87325684024713146</v>
      </c>
      <c r="K517" s="81"/>
      <c r="L517" s="12">
        <v>1</v>
      </c>
      <c r="M517" s="3">
        <v>0.82558139534883723</v>
      </c>
      <c r="N517" s="3">
        <v>0.82558139534883723</v>
      </c>
      <c r="O517" s="3">
        <v>0.87223038495445193</v>
      </c>
      <c r="P517" s="3">
        <v>0.87223038495445193</v>
      </c>
      <c r="Q517" s="3">
        <v>0</v>
      </c>
      <c r="R517" s="3">
        <v>0</v>
      </c>
      <c r="S517" s="3">
        <v>0</v>
      </c>
      <c r="T517" s="3">
        <v>0</v>
      </c>
      <c r="U517" s="3">
        <v>0</v>
      </c>
      <c r="V517" s="3">
        <v>0</v>
      </c>
      <c r="W517" s="3">
        <v>0</v>
      </c>
      <c r="X517" s="3">
        <v>0</v>
      </c>
      <c r="Y517" s="3">
        <v>0</v>
      </c>
      <c r="Z517" s="3">
        <v>0</v>
      </c>
      <c r="AA517" s="3">
        <v>0</v>
      </c>
      <c r="AB517" s="3">
        <v>0</v>
      </c>
      <c r="AC517" s="3">
        <v>0</v>
      </c>
      <c r="AD517" s="3">
        <v>0</v>
      </c>
      <c r="AE517" s="3">
        <v>0</v>
      </c>
      <c r="AF517" s="3">
        <v>0</v>
      </c>
      <c r="AG517" s="3">
        <v>0</v>
      </c>
      <c r="AH517" s="3">
        <v>0</v>
      </c>
      <c r="AI517" s="3">
        <v>0</v>
      </c>
      <c r="AJ517" s="3">
        <v>0</v>
      </c>
      <c r="AK517" s="3">
        <v>0</v>
      </c>
      <c r="AL517" s="48">
        <v>0</v>
      </c>
      <c r="AM517" s="3">
        <v>0</v>
      </c>
      <c r="AN517" s="3">
        <v>0</v>
      </c>
      <c r="AO517" s="3">
        <v>0</v>
      </c>
      <c r="AP517" s="3">
        <v>0</v>
      </c>
      <c r="AQ517" s="3">
        <v>0</v>
      </c>
      <c r="AR517" s="3">
        <v>0</v>
      </c>
      <c r="AS517" s="3">
        <v>0</v>
      </c>
      <c r="AT517" s="3">
        <v>0</v>
      </c>
      <c r="AU517" s="3">
        <v>0</v>
      </c>
      <c r="AV517" s="3">
        <v>0</v>
      </c>
      <c r="AW517" s="3">
        <v>0</v>
      </c>
      <c r="AX517" s="3">
        <v>0</v>
      </c>
      <c r="AY517" s="3">
        <v>0</v>
      </c>
      <c r="AZ517" s="3">
        <v>0</v>
      </c>
      <c r="BA517" s="3">
        <v>0</v>
      </c>
      <c r="BB517" s="3">
        <v>0</v>
      </c>
      <c r="BC517" s="3">
        <v>0</v>
      </c>
      <c r="BD517" s="3">
        <v>0</v>
      </c>
      <c r="BE517" s="3">
        <v>0</v>
      </c>
      <c r="BF517" s="3">
        <v>0</v>
      </c>
      <c r="BG517" s="3">
        <v>0</v>
      </c>
      <c r="BH517" s="3">
        <v>0</v>
      </c>
      <c r="BI517" s="3">
        <v>0</v>
      </c>
      <c r="BJ517" s="3">
        <v>0</v>
      </c>
      <c r="BK517" s="3">
        <v>0</v>
      </c>
      <c r="BL517" s="3">
        <v>0</v>
      </c>
      <c r="BM517" s="3">
        <v>0</v>
      </c>
      <c r="BN517" s="3">
        <v>0</v>
      </c>
      <c r="BO517" s="3">
        <v>0</v>
      </c>
      <c r="BP517" s="3">
        <v>0</v>
      </c>
      <c r="BQ517" s="3">
        <v>0</v>
      </c>
      <c r="BR517" s="3">
        <v>0</v>
      </c>
      <c r="BS517" s="3">
        <v>0</v>
      </c>
      <c r="BT517" s="3">
        <v>0</v>
      </c>
      <c r="BU517" s="3">
        <v>0</v>
      </c>
      <c r="BV517" s="3">
        <v>0</v>
      </c>
      <c r="BW517" s="10">
        <v>0</v>
      </c>
    </row>
    <row r="518" spans="6:75" x14ac:dyDescent="0.25">
      <c r="F518" s="52">
        <f t="shared" si="31"/>
        <v>22700</v>
      </c>
      <c r="G518" s="12">
        <f t="shared" si="32"/>
        <v>0.82558139534883723</v>
      </c>
      <c r="J518" s="3">
        <f t="shared" si="33"/>
        <v>0.87343336275375105</v>
      </c>
      <c r="K518" s="81"/>
      <c r="L518" s="12">
        <v>1</v>
      </c>
      <c r="M518" s="3">
        <v>0.82558139534883723</v>
      </c>
      <c r="N518" s="3">
        <v>0.82558139534883723</v>
      </c>
      <c r="O518" s="3">
        <v>0.87240669997061415</v>
      </c>
      <c r="P518" s="3">
        <v>0.87240669997061415</v>
      </c>
      <c r="Q518" s="3">
        <v>0</v>
      </c>
      <c r="R518" s="3">
        <v>0</v>
      </c>
      <c r="S518" s="3">
        <v>0</v>
      </c>
      <c r="T518" s="3">
        <v>0</v>
      </c>
      <c r="U518" s="3">
        <v>0</v>
      </c>
      <c r="V518" s="3">
        <v>0</v>
      </c>
      <c r="W518" s="3">
        <v>0</v>
      </c>
      <c r="X518" s="3">
        <v>0</v>
      </c>
      <c r="Y518" s="3">
        <v>0</v>
      </c>
      <c r="Z518" s="3">
        <v>0</v>
      </c>
      <c r="AA518" s="3">
        <v>0</v>
      </c>
      <c r="AB518" s="3">
        <v>0</v>
      </c>
      <c r="AC518" s="3">
        <v>0</v>
      </c>
      <c r="AD518" s="3">
        <v>0</v>
      </c>
      <c r="AE518" s="3">
        <v>0</v>
      </c>
      <c r="AF518" s="3">
        <v>0</v>
      </c>
      <c r="AG518" s="3">
        <v>0</v>
      </c>
      <c r="AH518" s="3">
        <v>0</v>
      </c>
      <c r="AI518" s="3">
        <v>0</v>
      </c>
      <c r="AJ518" s="3">
        <v>0</v>
      </c>
      <c r="AK518" s="3">
        <v>0</v>
      </c>
      <c r="AL518" s="48">
        <v>0</v>
      </c>
      <c r="AM518" s="3">
        <v>0</v>
      </c>
      <c r="AN518" s="3">
        <v>0</v>
      </c>
      <c r="AO518" s="3">
        <v>0</v>
      </c>
      <c r="AP518" s="3">
        <v>0</v>
      </c>
      <c r="AQ518" s="3">
        <v>0</v>
      </c>
      <c r="AR518" s="3">
        <v>0</v>
      </c>
      <c r="AS518" s="3">
        <v>0</v>
      </c>
      <c r="AT518" s="3">
        <v>0</v>
      </c>
      <c r="AU518" s="3">
        <v>0</v>
      </c>
      <c r="AV518" s="3">
        <v>0</v>
      </c>
      <c r="AW518" s="3">
        <v>0</v>
      </c>
      <c r="AX518" s="3">
        <v>0</v>
      </c>
      <c r="AY518" s="3">
        <v>0</v>
      </c>
      <c r="AZ518" s="3">
        <v>0</v>
      </c>
      <c r="BA518" s="3">
        <v>0</v>
      </c>
      <c r="BB518" s="3">
        <v>0</v>
      </c>
      <c r="BC518" s="3">
        <v>0</v>
      </c>
      <c r="BD518" s="3">
        <v>0</v>
      </c>
      <c r="BE518" s="3">
        <v>0</v>
      </c>
      <c r="BF518" s="3">
        <v>0</v>
      </c>
      <c r="BG518" s="3">
        <v>0</v>
      </c>
      <c r="BH518" s="3">
        <v>0</v>
      </c>
      <c r="BI518" s="3">
        <v>0</v>
      </c>
      <c r="BJ518" s="3">
        <v>0</v>
      </c>
      <c r="BK518" s="3">
        <v>0</v>
      </c>
      <c r="BL518" s="3">
        <v>0</v>
      </c>
      <c r="BM518" s="3">
        <v>0</v>
      </c>
      <c r="BN518" s="3">
        <v>0</v>
      </c>
      <c r="BO518" s="3">
        <v>0</v>
      </c>
      <c r="BP518" s="3">
        <v>0</v>
      </c>
      <c r="BQ518" s="3">
        <v>0</v>
      </c>
      <c r="BR518" s="3">
        <v>0</v>
      </c>
      <c r="BS518" s="3">
        <v>0</v>
      </c>
      <c r="BT518" s="3">
        <v>0</v>
      </c>
      <c r="BU518" s="3">
        <v>0</v>
      </c>
      <c r="BV518" s="3">
        <v>0</v>
      </c>
      <c r="BW518" s="10">
        <v>0</v>
      </c>
    </row>
    <row r="519" spans="6:75" x14ac:dyDescent="0.25">
      <c r="F519" s="52">
        <f t="shared" si="31"/>
        <v>22800</v>
      </c>
      <c r="G519" s="12">
        <f t="shared" si="32"/>
        <v>0.82558139534883723</v>
      </c>
      <c r="J519" s="3">
        <f t="shared" si="33"/>
        <v>0.87360988526037064</v>
      </c>
      <c r="K519" s="81"/>
      <c r="L519" s="12">
        <v>1</v>
      </c>
      <c r="M519" s="3">
        <v>0.82558139534883723</v>
      </c>
      <c r="N519" s="3">
        <v>0.82558139534883723</v>
      </c>
      <c r="O519" s="3">
        <v>0.87258301498677637</v>
      </c>
      <c r="P519" s="3">
        <v>0.87258301498677637</v>
      </c>
      <c r="Q519" s="3">
        <v>0</v>
      </c>
      <c r="R519" s="3">
        <v>0</v>
      </c>
      <c r="S519" s="3">
        <v>0</v>
      </c>
      <c r="T519" s="3">
        <v>0</v>
      </c>
      <c r="U519" s="3">
        <v>0</v>
      </c>
      <c r="V519" s="3">
        <v>0</v>
      </c>
      <c r="W519" s="3">
        <v>0</v>
      </c>
      <c r="X519" s="3">
        <v>0</v>
      </c>
      <c r="Y519" s="3">
        <v>0</v>
      </c>
      <c r="Z519" s="3">
        <v>0</v>
      </c>
      <c r="AA519" s="3">
        <v>0</v>
      </c>
      <c r="AB519" s="3">
        <v>0</v>
      </c>
      <c r="AC519" s="3">
        <v>0</v>
      </c>
      <c r="AD519" s="3">
        <v>0</v>
      </c>
      <c r="AE519" s="3">
        <v>0</v>
      </c>
      <c r="AF519" s="3">
        <v>0</v>
      </c>
      <c r="AG519" s="3">
        <v>0</v>
      </c>
      <c r="AH519" s="3">
        <v>0</v>
      </c>
      <c r="AI519" s="3">
        <v>0</v>
      </c>
      <c r="AJ519" s="3">
        <v>0</v>
      </c>
      <c r="AK519" s="3">
        <v>0</v>
      </c>
      <c r="AL519" s="48">
        <v>0</v>
      </c>
      <c r="AM519" s="3">
        <v>0</v>
      </c>
      <c r="AN519" s="3">
        <v>0</v>
      </c>
      <c r="AO519" s="3">
        <v>0</v>
      </c>
      <c r="AP519" s="3">
        <v>0</v>
      </c>
      <c r="AQ519" s="3">
        <v>0</v>
      </c>
      <c r="AR519" s="3">
        <v>0</v>
      </c>
      <c r="AS519" s="3">
        <v>0</v>
      </c>
      <c r="AT519" s="3">
        <v>0</v>
      </c>
      <c r="AU519" s="3">
        <v>0</v>
      </c>
      <c r="AV519" s="3">
        <v>0</v>
      </c>
      <c r="AW519" s="3">
        <v>0</v>
      </c>
      <c r="AX519" s="3">
        <v>0</v>
      </c>
      <c r="AY519" s="3">
        <v>0</v>
      </c>
      <c r="AZ519" s="3">
        <v>0</v>
      </c>
      <c r="BA519" s="3">
        <v>0</v>
      </c>
      <c r="BB519" s="3">
        <v>0</v>
      </c>
      <c r="BC519" s="3">
        <v>0</v>
      </c>
      <c r="BD519" s="3">
        <v>0</v>
      </c>
      <c r="BE519" s="3">
        <v>0</v>
      </c>
      <c r="BF519" s="3">
        <v>0</v>
      </c>
      <c r="BG519" s="3">
        <v>0</v>
      </c>
      <c r="BH519" s="3">
        <v>0</v>
      </c>
      <c r="BI519" s="3">
        <v>0</v>
      </c>
      <c r="BJ519" s="3">
        <v>0</v>
      </c>
      <c r="BK519" s="3">
        <v>0</v>
      </c>
      <c r="BL519" s="3">
        <v>0</v>
      </c>
      <c r="BM519" s="3">
        <v>0</v>
      </c>
      <c r="BN519" s="3">
        <v>0</v>
      </c>
      <c r="BO519" s="3">
        <v>0</v>
      </c>
      <c r="BP519" s="3">
        <v>0</v>
      </c>
      <c r="BQ519" s="3">
        <v>0</v>
      </c>
      <c r="BR519" s="3">
        <v>0</v>
      </c>
      <c r="BS519" s="3">
        <v>0</v>
      </c>
      <c r="BT519" s="3">
        <v>0</v>
      </c>
      <c r="BU519" s="3">
        <v>0</v>
      </c>
      <c r="BV519" s="3">
        <v>0</v>
      </c>
      <c r="BW519" s="10">
        <v>0</v>
      </c>
    </row>
    <row r="520" spans="6:75" x14ac:dyDescent="0.25">
      <c r="F520" s="52">
        <f t="shared" si="31"/>
        <v>22900</v>
      </c>
      <c r="G520" s="12">
        <f t="shared" si="32"/>
        <v>0.82558139534883723</v>
      </c>
      <c r="J520" s="3">
        <f t="shared" si="33"/>
        <v>0.87378640776699035</v>
      </c>
      <c r="K520" s="81"/>
      <c r="L520" s="12">
        <v>1</v>
      </c>
      <c r="M520" s="3">
        <v>0.82558139534883723</v>
      </c>
      <c r="N520" s="3">
        <v>0.82558139534883723</v>
      </c>
      <c r="O520" s="3">
        <v>0.87275933000293859</v>
      </c>
      <c r="P520" s="3">
        <v>0.87275933000293859</v>
      </c>
      <c r="Q520" s="3">
        <v>0</v>
      </c>
      <c r="R520" s="3">
        <v>0</v>
      </c>
      <c r="S520" s="3">
        <v>0</v>
      </c>
      <c r="T520" s="3">
        <v>0</v>
      </c>
      <c r="U520" s="3">
        <v>0</v>
      </c>
      <c r="V520" s="3">
        <v>0</v>
      </c>
      <c r="W520" s="3">
        <v>0</v>
      </c>
      <c r="X520" s="3">
        <v>0</v>
      </c>
      <c r="Y520" s="3">
        <v>0</v>
      </c>
      <c r="Z520" s="3">
        <v>0</v>
      </c>
      <c r="AA520" s="3">
        <v>0</v>
      </c>
      <c r="AB520" s="3">
        <v>0</v>
      </c>
      <c r="AC520" s="3">
        <v>0</v>
      </c>
      <c r="AD520" s="3">
        <v>0</v>
      </c>
      <c r="AE520" s="3">
        <v>0</v>
      </c>
      <c r="AF520" s="3">
        <v>0</v>
      </c>
      <c r="AG520" s="3">
        <v>0</v>
      </c>
      <c r="AH520" s="3">
        <v>0</v>
      </c>
      <c r="AI520" s="3">
        <v>0</v>
      </c>
      <c r="AJ520" s="3">
        <v>0</v>
      </c>
      <c r="AK520" s="3">
        <v>0</v>
      </c>
      <c r="AL520" s="48">
        <v>0</v>
      </c>
      <c r="AM520" s="3">
        <v>0</v>
      </c>
      <c r="AN520" s="3">
        <v>0</v>
      </c>
      <c r="AO520" s="3">
        <v>0</v>
      </c>
      <c r="AP520" s="3">
        <v>0</v>
      </c>
      <c r="AQ520" s="3">
        <v>0</v>
      </c>
      <c r="AR520" s="3">
        <v>0</v>
      </c>
      <c r="AS520" s="3">
        <v>0</v>
      </c>
      <c r="AT520" s="3">
        <v>0</v>
      </c>
      <c r="AU520" s="3">
        <v>0</v>
      </c>
      <c r="AV520" s="3">
        <v>0</v>
      </c>
      <c r="AW520" s="3">
        <v>0</v>
      </c>
      <c r="AX520" s="3">
        <v>0</v>
      </c>
      <c r="AY520" s="3">
        <v>0</v>
      </c>
      <c r="AZ520" s="3">
        <v>0</v>
      </c>
      <c r="BA520" s="3">
        <v>0</v>
      </c>
      <c r="BB520" s="3">
        <v>0</v>
      </c>
      <c r="BC520" s="3">
        <v>0</v>
      </c>
      <c r="BD520" s="3">
        <v>0</v>
      </c>
      <c r="BE520" s="3">
        <v>0</v>
      </c>
      <c r="BF520" s="3">
        <v>0</v>
      </c>
      <c r="BG520" s="3">
        <v>0</v>
      </c>
      <c r="BH520" s="3">
        <v>0</v>
      </c>
      <c r="BI520" s="3">
        <v>0</v>
      </c>
      <c r="BJ520" s="3">
        <v>0</v>
      </c>
      <c r="BK520" s="3">
        <v>0</v>
      </c>
      <c r="BL520" s="3">
        <v>0</v>
      </c>
      <c r="BM520" s="3">
        <v>0</v>
      </c>
      <c r="BN520" s="3">
        <v>0</v>
      </c>
      <c r="BO520" s="3">
        <v>0</v>
      </c>
      <c r="BP520" s="3">
        <v>0</v>
      </c>
      <c r="BQ520" s="3">
        <v>0</v>
      </c>
      <c r="BR520" s="3">
        <v>0</v>
      </c>
      <c r="BS520" s="3">
        <v>0</v>
      </c>
      <c r="BT520" s="3">
        <v>0</v>
      </c>
      <c r="BU520" s="3">
        <v>0</v>
      </c>
      <c r="BV520" s="3">
        <v>0</v>
      </c>
      <c r="BW520" s="10">
        <v>0</v>
      </c>
    </row>
    <row r="521" spans="6:75" x14ac:dyDescent="0.25">
      <c r="F521" s="52">
        <f t="shared" si="31"/>
        <v>23000</v>
      </c>
      <c r="G521" s="12">
        <f t="shared" si="32"/>
        <v>0.82558139534883723</v>
      </c>
      <c r="J521" s="3">
        <f t="shared" si="33"/>
        <v>0.87402177110914969</v>
      </c>
      <c r="K521" s="81"/>
      <c r="L521" s="12">
        <v>1</v>
      </c>
      <c r="M521" s="3">
        <v>0.82558139534883723</v>
      </c>
      <c r="N521" s="3">
        <v>0.82558139534883723</v>
      </c>
      <c r="O521" s="3">
        <v>0.87299441669115485</v>
      </c>
      <c r="P521" s="3">
        <v>0.87299441669115485</v>
      </c>
      <c r="Q521" s="3">
        <v>0</v>
      </c>
      <c r="R521" s="3">
        <v>0</v>
      </c>
      <c r="S521" s="3">
        <v>0</v>
      </c>
      <c r="T521" s="3">
        <v>0</v>
      </c>
      <c r="U521" s="3">
        <v>0</v>
      </c>
      <c r="V521" s="3">
        <v>0</v>
      </c>
      <c r="W521" s="3">
        <v>0</v>
      </c>
      <c r="X521" s="3">
        <v>0</v>
      </c>
      <c r="Y521" s="3">
        <v>0</v>
      </c>
      <c r="Z521" s="3">
        <v>0</v>
      </c>
      <c r="AA521" s="3">
        <v>0</v>
      </c>
      <c r="AB521" s="3">
        <v>0</v>
      </c>
      <c r="AC521" s="3">
        <v>0</v>
      </c>
      <c r="AD521" s="3">
        <v>0</v>
      </c>
      <c r="AE521" s="3">
        <v>0</v>
      </c>
      <c r="AF521" s="3">
        <v>0</v>
      </c>
      <c r="AG521" s="3">
        <v>0</v>
      </c>
      <c r="AH521" s="3">
        <v>0</v>
      </c>
      <c r="AI521" s="3">
        <v>0</v>
      </c>
      <c r="AJ521" s="3">
        <v>0</v>
      </c>
      <c r="AK521" s="3">
        <v>0</v>
      </c>
      <c r="AL521" s="48">
        <v>0</v>
      </c>
      <c r="AM521" s="3">
        <v>0</v>
      </c>
      <c r="AN521" s="3">
        <v>0</v>
      </c>
      <c r="AO521" s="3">
        <v>0</v>
      </c>
      <c r="AP521" s="3">
        <v>0</v>
      </c>
      <c r="AQ521" s="3">
        <v>0</v>
      </c>
      <c r="AR521" s="3">
        <v>0</v>
      </c>
      <c r="AS521" s="3">
        <v>0</v>
      </c>
      <c r="AT521" s="3">
        <v>0</v>
      </c>
      <c r="AU521" s="3">
        <v>0</v>
      </c>
      <c r="AV521" s="3">
        <v>0</v>
      </c>
      <c r="AW521" s="3">
        <v>0</v>
      </c>
      <c r="AX521" s="3">
        <v>0</v>
      </c>
      <c r="AY521" s="3">
        <v>0</v>
      </c>
      <c r="AZ521" s="3">
        <v>0</v>
      </c>
      <c r="BA521" s="3">
        <v>0</v>
      </c>
      <c r="BB521" s="3">
        <v>0</v>
      </c>
      <c r="BC521" s="3">
        <v>0</v>
      </c>
      <c r="BD521" s="3">
        <v>0</v>
      </c>
      <c r="BE521" s="3">
        <v>0</v>
      </c>
      <c r="BF521" s="3">
        <v>0</v>
      </c>
      <c r="BG521" s="3">
        <v>0</v>
      </c>
      <c r="BH521" s="3">
        <v>0</v>
      </c>
      <c r="BI521" s="3">
        <v>0</v>
      </c>
      <c r="BJ521" s="3">
        <v>0</v>
      </c>
      <c r="BK521" s="3">
        <v>0</v>
      </c>
      <c r="BL521" s="3">
        <v>0</v>
      </c>
      <c r="BM521" s="3">
        <v>0</v>
      </c>
      <c r="BN521" s="3">
        <v>0</v>
      </c>
      <c r="BO521" s="3">
        <v>0</v>
      </c>
      <c r="BP521" s="3">
        <v>0</v>
      </c>
      <c r="BQ521" s="3">
        <v>0</v>
      </c>
      <c r="BR521" s="3">
        <v>0</v>
      </c>
      <c r="BS521" s="3">
        <v>0</v>
      </c>
      <c r="BT521" s="3">
        <v>0</v>
      </c>
      <c r="BU521" s="3">
        <v>0</v>
      </c>
      <c r="BV521" s="3">
        <v>0</v>
      </c>
      <c r="BW521" s="10">
        <v>0</v>
      </c>
    </row>
    <row r="522" spans="6:75" x14ac:dyDescent="0.25">
      <c r="F522" s="52">
        <f t="shared" si="31"/>
        <v>23100</v>
      </c>
      <c r="G522" s="12">
        <f t="shared" si="32"/>
        <v>0.82558139534883723</v>
      </c>
      <c r="J522" s="3">
        <f t="shared" si="33"/>
        <v>0.87425713445130915</v>
      </c>
      <c r="K522" s="81"/>
      <c r="L522" s="12">
        <v>1</v>
      </c>
      <c r="M522" s="3">
        <v>0.82558139534883723</v>
      </c>
      <c r="N522" s="3">
        <v>0.82558139534883723</v>
      </c>
      <c r="O522" s="3">
        <v>0.87322950337937111</v>
      </c>
      <c r="P522" s="3">
        <v>0.87322950337937111</v>
      </c>
      <c r="Q522" s="3">
        <v>0</v>
      </c>
      <c r="R522" s="3">
        <v>0</v>
      </c>
      <c r="S522" s="3">
        <v>0</v>
      </c>
      <c r="T522" s="3">
        <v>0</v>
      </c>
      <c r="U522" s="3">
        <v>0</v>
      </c>
      <c r="V522" s="3">
        <v>0</v>
      </c>
      <c r="W522" s="3">
        <v>0</v>
      </c>
      <c r="X522" s="3">
        <v>0</v>
      </c>
      <c r="Y522" s="3">
        <v>0</v>
      </c>
      <c r="Z522" s="3">
        <v>0</v>
      </c>
      <c r="AA522" s="3">
        <v>0</v>
      </c>
      <c r="AB522" s="3">
        <v>0</v>
      </c>
      <c r="AC522" s="3">
        <v>0</v>
      </c>
      <c r="AD522" s="3">
        <v>0</v>
      </c>
      <c r="AE522" s="3">
        <v>0</v>
      </c>
      <c r="AF522" s="3">
        <v>0</v>
      </c>
      <c r="AG522" s="3">
        <v>0</v>
      </c>
      <c r="AH522" s="3">
        <v>0</v>
      </c>
      <c r="AI522" s="3">
        <v>0</v>
      </c>
      <c r="AJ522" s="3">
        <v>0</v>
      </c>
      <c r="AK522" s="3">
        <v>0</v>
      </c>
      <c r="AL522" s="48">
        <v>0</v>
      </c>
      <c r="AM522" s="3">
        <v>0</v>
      </c>
      <c r="AN522" s="3">
        <v>0</v>
      </c>
      <c r="AO522" s="3">
        <v>0</v>
      </c>
      <c r="AP522" s="3">
        <v>0</v>
      </c>
      <c r="AQ522" s="3">
        <v>0</v>
      </c>
      <c r="AR522" s="3">
        <v>0</v>
      </c>
      <c r="AS522" s="3">
        <v>0</v>
      </c>
      <c r="AT522" s="3">
        <v>0</v>
      </c>
      <c r="AU522" s="3">
        <v>0</v>
      </c>
      <c r="AV522" s="3">
        <v>0</v>
      </c>
      <c r="AW522" s="3">
        <v>0</v>
      </c>
      <c r="AX522" s="3">
        <v>0</v>
      </c>
      <c r="AY522" s="3">
        <v>0</v>
      </c>
      <c r="AZ522" s="3">
        <v>0</v>
      </c>
      <c r="BA522" s="3">
        <v>0</v>
      </c>
      <c r="BB522" s="3">
        <v>0</v>
      </c>
      <c r="BC522" s="3">
        <v>0</v>
      </c>
      <c r="BD522" s="3">
        <v>0</v>
      </c>
      <c r="BE522" s="3">
        <v>0</v>
      </c>
      <c r="BF522" s="3">
        <v>0</v>
      </c>
      <c r="BG522" s="3">
        <v>0</v>
      </c>
      <c r="BH522" s="3">
        <v>0</v>
      </c>
      <c r="BI522" s="3">
        <v>0</v>
      </c>
      <c r="BJ522" s="3">
        <v>0</v>
      </c>
      <c r="BK522" s="3">
        <v>0</v>
      </c>
      <c r="BL522" s="3">
        <v>0</v>
      </c>
      <c r="BM522" s="3">
        <v>0</v>
      </c>
      <c r="BN522" s="3">
        <v>0</v>
      </c>
      <c r="BO522" s="3">
        <v>0</v>
      </c>
      <c r="BP522" s="3">
        <v>0</v>
      </c>
      <c r="BQ522" s="3">
        <v>0</v>
      </c>
      <c r="BR522" s="3">
        <v>0</v>
      </c>
      <c r="BS522" s="3">
        <v>0</v>
      </c>
      <c r="BT522" s="3">
        <v>0</v>
      </c>
      <c r="BU522" s="3">
        <v>0</v>
      </c>
      <c r="BV522" s="3">
        <v>0</v>
      </c>
      <c r="BW522" s="10">
        <v>0</v>
      </c>
    </row>
    <row r="523" spans="6:75" x14ac:dyDescent="0.25">
      <c r="F523" s="52">
        <f t="shared" si="31"/>
        <v>23200</v>
      </c>
      <c r="G523" s="12">
        <f t="shared" si="32"/>
        <v>0.82558139534883723</v>
      </c>
      <c r="J523" s="3">
        <f t="shared" si="33"/>
        <v>0.8744924977934686</v>
      </c>
      <c r="K523" s="81"/>
      <c r="L523" s="12">
        <v>1</v>
      </c>
      <c r="M523" s="3">
        <v>0.82558139534883723</v>
      </c>
      <c r="N523" s="3">
        <v>0.82558139534883723</v>
      </c>
      <c r="O523" s="3">
        <v>0.87346459006758737</v>
      </c>
      <c r="P523" s="3">
        <v>0.87346459006758737</v>
      </c>
      <c r="Q523" s="3">
        <v>0</v>
      </c>
      <c r="R523" s="3">
        <v>0</v>
      </c>
      <c r="S523" s="3">
        <v>0</v>
      </c>
      <c r="T523" s="3">
        <v>0</v>
      </c>
      <c r="U523" s="3">
        <v>0</v>
      </c>
      <c r="V523" s="3">
        <v>0</v>
      </c>
      <c r="W523" s="3">
        <v>0</v>
      </c>
      <c r="X523" s="3">
        <v>0</v>
      </c>
      <c r="Y523" s="3">
        <v>0</v>
      </c>
      <c r="Z523" s="3">
        <v>0</v>
      </c>
      <c r="AA523" s="3">
        <v>0</v>
      </c>
      <c r="AB523" s="3">
        <v>0</v>
      </c>
      <c r="AC523" s="3">
        <v>0</v>
      </c>
      <c r="AD523" s="3">
        <v>0</v>
      </c>
      <c r="AE523" s="3">
        <v>0</v>
      </c>
      <c r="AF523" s="3">
        <v>0</v>
      </c>
      <c r="AG523" s="3">
        <v>0</v>
      </c>
      <c r="AH523" s="3">
        <v>0</v>
      </c>
      <c r="AI523" s="3">
        <v>0</v>
      </c>
      <c r="AJ523" s="3">
        <v>0</v>
      </c>
      <c r="AK523" s="3">
        <v>0</v>
      </c>
      <c r="AL523" s="48">
        <v>0</v>
      </c>
      <c r="AM523" s="3">
        <v>0</v>
      </c>
      <c r="AN523" s="3">
        <v>0</v>
      </c>
      <c r="AO523" s="3">
        <v>0</v>
      </c>
      <c r="AP523" s="3">
        <v>0</v>
      </c>
      <c r="AQ523" s="3">
        <v>0</v>
      </c>
      <c r="AR523" s="3">
        <v>0</v>
      </c>
      <c r="AS523" s="3">
        <v>0</v>
      </c>
      <c r="AT523" s="3">
        <v>0</v>
      </c>
      <c r="AU523" s="3">
        <v>0</v>
      </c>
      <c r="AV523" s="3">
        <v>0</v>
      </c>
      <c r="AW523" s="3">
        <v>0</v>
      </c>
      <c r="AX523" s="3">
        <v>0</v>
      </c>
      <c r="AY523" s="3">
        <v>0</v>
      </c>
      <c r="AZ523" s="3">
        <v>0</v>
      </c>
      <c r="BA523" s="3">
        <v>0</v>
      </c>
      <c r="BB523" s="3">
        <v>0</v>
      </c>
      <c r="BC523" s="3">
        <v>0</v>
      </c>
      <c r="BD523" s="3">
        <v>0</v>
      </c>
      <c r="BE523" s="3">
        <v>0</v>
      </c>
      <c r="BF523" s="3">
        <v>0</v>
      </c>
      <c r="BG523" s="3">
        <v>0</v>
      </c>
      <c r="BH523" s="3">
        <v>0</v>
      </c>
      <c r="BI523" s="3">
        <v>0</v>
      </c>
      <c r="BJ523" s="3">
        <v>0</v>
      </c>
      <c r="BK523" s="3">
        <v>0</v>
      </c>
      <c r="BL523" s="3">
        <v>0</v>
      </c>
      <c r="BM523" s="3">
        <v>0</v>
      </c>
      <c r="BN523" s="3">
        <v>0</v>
      </c>
      <c r="BO523" s="3">
        <v>0</v>
      </c>
      <c r="BP523" s="3">
        <v>0</v>
      </c>
      <c r="BQ523" s="3">
        <v>0</v>
      </c>
      <c r="BR523" s="3">
        <v>0</v>
      </c>
      <c r="BS523" s="3">
        <v>0</v>
      </c>
      <c r="BT523" s="3">
        <v>0</v>
      </c>
      <c r="BU523" s="3">
        <v>0</v>
      </c>
      <c r="BV523" s="3">
        <v>0</v>
      </c>
      <c r="BW523" s="10">
        <v>0</v>
      </c>
    </row>
    <row r="524" spans="6:75" x14ac:dyDescent="0.25">
      <c r="F524" s="52">
        <f t="shared" si="31"/>
        <v>23300</v>
      </c>
      <c r="G524" s="12">
        <f t="shared" si="32"/>
        <v>0.82558139534883723</v>
      </c>
      <c r="J524" s="3">
        <f t="shared" si="33"/>
        <v>0.87472786113562806</v>
      </c>
      <c r="K524" s="81"/>
      <c r="L524" s="12">
        <v>1</v>
      </c>
      <c r="M524" s="3">
        <v>0.82558139534883723</v>
      </c>
      <c r="N524" s="3">
        <v>0.82558139534883723</v>
      </c>
      <c r="O524" s="3">
        <v>0.87369967675580362</v>
      </c>
      <c r="P524" s="3">
        <v>0.87369967675580362</v>
      </c>
      <c r="Q524" s="3">
        <v>0</v>
      </c>
      <c r="R524" s="3">
        <v>0</v>
      </c>
      <c r="S524" s="3">
        <v>0</v>
      </c>
      <c r="T524" s="3">
        <v>0</v>
      </c>
      <c r="U524" s="3">
        <v>0</v>
      </c>
      <c r="V524" s="3">
        <v>0</v>
      </c>
      <c r="W524" s="3">
        <v>0</v>
      </c>
      <c r="X524" s="3">
        <v>0</v>
      </c>
      <c r="Y524" s="3">
        <v>0</v>
      </c>
      <c r="Z524" s="3">
        <v>0</v>
      </c>
      <c r="AA524" s="3">
        <v>0</v>
      </c>
      <c r="AB524" s="3">
        <v>0</v>
      </c>
      <c r="AC524" s="3">
        <v>0</v>
      </c>
      <c r="AD524" s="3">
        <v>0</v>
      </c>
      <c r="AE524" s="3">
        <v>0</v>
      </c>
      <c r="AF524" s="3">
        <v>0</v>
      </c>
      <c r="AG524" s="3">
        <v>0</v>
      </c>
      <c r="AH524" s="3">
        <v>0</v>
      </c>
      <c r="AI524" s="3">
        <v>0</v>
      </c>
      <c r="AJ524" s="3">
        <v>0</v>
      </c>
      <c r="AK524" s="3">
        <v>0</v>
      </c>
      <c r="AL524" s="48">
        <v>0</v>
      </c>
      <c r="AM524" s="3">
        <v>0</v>
      </c>
      <c r="AN524" s="3">
        <v>0</v>
      </c>
      <c r="AO524" s="3">
        <v>0</v>
      </c>
      <c r="AP524" s="3">
        <v>0</v>
      </c>
      <c r="AQ524" s="3">
        <v>0</v>
      </c>
      <c r="AR524" s="3">
        <v>0</v>
      </c>
      <c r="AS524" s="3">
        <v>0</v>
      </c>
      <c r="AT524" s="3">
        <v>0</v>
      </c>
      <c r="AU524" s="3">
        <v>0</v>
      </c>
      <c r="AV524" s="3">
        <v>0</v>
      </c>
      <c r="AW524" s="3">
        <v>0</v>
      </c>
      <c r="AX524" s="3">
        <v>0</v>
      </c>
      <c r="AY524" s="3">
        <v>0</v>
      </c>
      <c r="AZ524" s="3">
        <v>0</v>
      </c>
      <c r="BA524" s="3">
        <v>0</v>
      </c>
      <c r="BB524" s="3">
        <v>0</v>
      </c>
      <c r="BC524" s="3">
        <v>0</v>
      </c>
      <c r="BD524" s="3">
        <v>0</v>
      </c>
      <c r="BE524" s="3">
        <v>0</v>
      </c>
      <c r="BF524" s="3">
        <v>0</v>
      </c>
      <c r="BG524" s="3">
        <v>0</v>
      </c>
      <c r="BH524" s="3">
        <v>0</v>
      </c>
      <c r="BI524" s="3">
        <v>0</v>
      </c>
      <c r="BJ524" s="3">
        <v>0</v>
      </c>
      <c r="BK524" s="3">
        <v>0</v>
      </c>
      <c r="BL524" s="3">
        <v>0</v>
      </c>
      <c r="BM524" s="3">
        <v>0</v>
      </c>
      <c r="BN524" s="3">
        <v>0</v>
      </c>
      <c r="BO524" s="3">
        <v>0</v>
      </c>
      <c r="BP524" s="3">
        <v>0</v>
      </c>
      <c r="BQ524" s="3">
        <v>0</v>
      </c>
      <c r="BR524" s="3">
        <v>0</v>
      </c>
      <c r="BS524" s="3">
        <v>0</v>
      </c>
      <c r="BT524" s="3">
        <v>0</v>
      </c>
      <c r="BU524" s="3">
        <v>0</v>
      </c>
      <c r="BV524" s="3">
        <v>0</v>
      </c>
      <c r="BW524" s="10">
        <v>0</v>
      </c>
    </row>
    <row r="525" spans="6:75" x14ac:dyDescent="0.25">
      <c r="F525" s="52">
        <f t="shared" si="31"/>
        <v>23400</v>
      </c>
      <c r="G525" s="12">
        <f t="shared" si="32"/>
        <v>0.82558139534883723</v>
      </c>
      <c r="J525" s="3">
        <f t="shared" si="33"/>
        <v>0.87496322447778752</v>
      </c>
      <c r="K525" s="81"/>
      <c r="L525" s="12">
        <v>1</v>
      </c>
      <c r="M525" s="3">
        <v>0.82558139534883723</v>
      </c>
      <c r="N525" s="3">
        <v>0.82558139534883723</v>
      </c>
      <c r="O525" s="3">
        <v>0.87393476344401988</v>
      </c>
      <c r="P525" s="3">
        <v>0.87393476344401988</v>
      </c>
      <c r="Q525" s="3">
        <v>0</v>
      </c>
      <c r="R525" s="3">
        <v>0</v>
      </c>
      <c r="S525" s="3">
        <v>0</v>
      </c>
      <c r="T525" s="3">
        <v>0</v>
      </c>
      <c r="U525" s="3">
        <v>0</v>
      </c>
      <c r="V525" s="3">
        <v>0</v>
      </c>
      <c r="W525" s="3">
        <v>0</v>
      </c>
      <c r="X525" s="3">
        <v>0</v>
      </c>
      <c r="Y525" s="3">
        <v>0</v>
      </c>
      <c r="Z525" s="3">
        <v>0</v>
      </c>
      <c r="AA525" s="3">
        <v>0</v>
      </c>
      <c r="AB525" s="3">
        <v>0</v>
      </c>
      <c r="AC525" s="3">
        <v>0</v>
      </c>
      <c r="AD525" s="3">
        <v>0</v>
      </c>
      <c r="AE525" s="3">
        <v>0</v>
      </c>
      <c r="AF525" s="3">
        <v>0</v>
      </c>
      <c r="AG525" s="3">
        <v>0</v>
      </c>
      <c r="AH525" s="3">
        <v>0</v>
      </c>
      <c r="AI525" s="3">
        <v>0</v>
      </c>
      <c r="AJ525" s="3">
        <v>0</v>
      </c>
      <c r="AK525" s="3">
        <v>0</v>
      </c>
      <c r="AL525" s="48">
        <v>0</v>
      </c>
      <c r="AM525" s="3">
        <v>0</v>
      </c>
      <c r="AN525" s="3">
        <v>0</v>
      </c>
      <c r="AO525" s="3">
        <v>0</v>
      </c>
      <c r="AP525" s="3">
        <v>0</v>
      </c>
      <c r="AQ525" s="3">
        <v>0</v>
      </c>
      <c r="AR525" s="3">
        <v>0</v>
      </c>
      <c r="AS525" s="3">
        <v>0</v>
      </c>
      <c r="AT525" s="3">
        <v>0</v>
      </c>
      <c r="AU525" s="3">
        <v>0</v>
      </c>
      <c r="AV525" s="3">
        <v>0</v>
      </c>
      <c r="AW525" s="3">
        <v>0</v>
      </c>
      <c r="AX525" s="3">
        <v>0</v>
      </c>
      <c r="AY525" s="3">
        <v>0</v>
      </c>
      <c r="AZ525" s="3">
        <v>0</v>
      </c>
      <c r="BA525" s="3">
        <v>0</v>
      </c>
      <c r="BB525" s="3">
        <v>0</v>
      </c>
      <c r="BC525" s="3">
        <v>0</v>
      </c>
      <c r="BD525" s="3">
        <v>0</v>
      </c>
      <c r="BE525" s="3">
        <v>0</v>
      </c>
      <c r="BF525" s="3">
        <v>0</v>
      </c>
      <c r="BG525" s="3">
        <v>0</v>
      </c>
      <c r="BH525" s="3">
        <v>0</v>
      </c>
      <c r="BI525" s="3">
        <v>0</v>
      </c>
      <c r="BJ525" s="3">
        <v>0</v>
      </c>
      <c r="BK525" s="3">
        <v>0</v>
      </c>
      <c r="BL525" s="3">
        <v>0</v>
      </c>
      <c r="BM525" s="3">
        <v>0</v>
      </c>
      <c r="BN525" s="3">
        <v>0</v>
      </c>
      <c r="BO525" s="3">
        <v>0</v>
      </c>
      <c r="BP525" s="3">
        <v>0</v>
      </c>
      <c r="BQ525" s="3">
        <v>0</v>
      </c>
      <c r="BR525" s="3">
        <v>0</v>
      </c>
      <c r="BS525" s="3">
        <v>0</v>
      </c>
      <c r="BT525" s="3">
        <v>0</v>
      </c>
      <c r="BU525" s="3">
        <v>0</v>
      </c>
      <c r="BV525" s="3">
        <v>0</v>
      </c>
      <c r="BW525" s="10">
        <v>0</v>
      </c>
    </row>
    <row r="526" spans="6:75" x14ac:dyDescent="0.25">
      <c r="F526" s="52">
        <f t="shared" si="31"/>
        <v>23500</v>
      </c>
      <c r="G526" s="12">
        <f t="shared" si="32"/>
        <v>0.82558139534883723</v>
      </c>
      <c r="J526" s="3">
        <f t="shared" si="33"/>
        <v>0.87513974698440711</v>
      </c>
      <c r="K526" s="81"/>
      <c r="L526" s="12">
        <v>1</v>
      </c>
      <c r="M526" s="3">
        <v>0.82558139534883723</v>
      </c>
      <c r="N526" s="3">
        <v>0.82558139534883723</v>
      </c>
      <c r="O526" s="3">
        <v>0.8741110784601821</v>
      </c>
      <c r="P526" s="3">
        <v>0.8741110784601821</v>
      </c>
      <c r="Q526" s="3">
        <v>0</v>
      </c>
      <c r="R526" s="3">
        <v>0</v>
      </c>
      <c r="S526" s="3">
        <v>0</v>
      </c>
      <c r="T526" s="3">
        <v>0</v>
      </c>
      <c r="U526" s="3">
        <v>0</v>
      </c>
      <c r="V526" s="3">
        <v>0</v>
      </c>
      <c r="W526" s="3">
        <v>0</v>
      </c>
      <c r="X526" s="3">
        <v>0</v>
      </c>
      <c r="Y526" s="3">
        <v>0</v>
      </c>
      <c r="Z526" s="3">
        <v>0</v>
      </c>
      <c r="AA526" s="3">
        <v>0</v>
      </c>
      <c r="AB526" s="3">
        <v>0</v>
      </c>
      <c r="AC526" s="3">
        <v>0</v>
      </c>
      <c r="AD526" s="3">
        <v>0</v>
      </c>
      <c r="AE526" s="3">
        <v>0</v>
      </c>
      <c r="AF526" s="3">
        <v>0</v>
      </c>
      <c r="AG526" s="3">
        <v>0</v>
      </c>
      <c r="AH526" s="3">
        <v>0</v>
      </c>
      <c r="AI526" s="3">
        <v>0</v>
      </c>
      <c r="AJ526" s="3">
        <v>0</v>
      </c>
      <c r="AK526" s="3">
        <v>0</v>
      </c>
      <c r="AL526" s="48">
        <v>0</v>
      </c>
      <c r="AM526" s="3">
        <v>0</v>
      </c>
      <c r="AN526" s="3">
        <v>0</v>
      </c>
      <c r="AO526" s="3">
        <v>0</v>
      </c>
      <c r="AP526" s="3">
        <v>0</v>
      </c>
      <c r="AQ526" s="3">
        <v>0</v>
      </c>
      <c r="AR526" s="3">
        <v>0</v>
      </c>
      <c r="AS526" s="3">
        <v>0</v>
      </c>
      <c r="AT526" s="3">
        <v>0</v>
      </c>
      <c r="AU526" s="3">
        <v>0</v>
      </c>
      <c r="AV526" s="3">
        <v>0</v>
      </c>
      <c r="AW526" s="3">
        <v>0</v>
      </c>
      <c r="AX526" s="3">
        <v>0</v>
      </c>
      <c r="AY526" s="3">
        <v>0</v>
      </c>
      <c r="AZ526" s="3">
        <v>0</v>
      </c>
      <c r="BA526" s="3">
        <v>0</v>
      </c>
      <c r="BB526" s="3">
        <v>0</v>
      </c>
      <c r="BC526" s="3">
        <v>0</v>
      </c>
      <c r="BD526" s="3">
        <v>0</v>
      </c>
      <c r="BE526" s="3">
        <v>0</v>
      </c>
      <c r="BF526" s="3">
        <v>0</v>
      </c>
      <c r="BG526" s="3">
        <v>0</v>
      </c>
      <c r="BH526" s="3">
        <v>0</v>
      </c>
      <c r="BI526" s="3">
        <v>0</v>
      </c>
      <c r="BJ526" s="3">
        <v>0</v>
      </c>
      <c r="BK526" s="3">
        <v>0</v>
      </c>
      <c r="BL526" s="3">
        <v>0</v>
      </c>
      <c r="BM526" s="3">
        <v>0</v>
      </c>
      <c r="BN526" s="3">
        <v>0</v>
      </c>
      <c r="BO526" s="3">
        <v>0</v>
      </c>
      <c r="BP526" s="3">
        <v>0</v>
      </c>
      <c r="BQ526" s="3">
        <v>0</v>
      </c>
      <c r="BR526" s="3">
        <v>0</v>
      </c>
      <c r="BS526" s="3">
        <v>0</v>
      </c>
      <c r="BT526" s="3">
        <v>0</v>
      </c>
      <c r="BU526" s="3">
        <v>0</v>
      </c>
      <c r="BV526" s="3">
        <v>0</v>
      </c>
      <c r="BW526" s="10">
        <v>0</v>
      </c>
    </row>
    <row r="527" spans="6:75" x14ac:dyDescent="0.25">
      <c r="F527" s="52">
        <f t="shared" si="31"/>
        <v>23600</v>
      </c>
      <c r="G527" s="12">
        <f t="shared" si="32"/>
        <v>0.82558139534883723</v>
      </c>
      <c r="J527" s="3">
        <f t="shared" si="33"/>
        <v>0.8753162694910267</v>
      </c>
      <c r="K527" s="81"/>
      <c r="L527" s="12">
        <v>1</v>
      </c>
      <c r="M527" s="3">
        <v>0.82558139534883723</v>
      </c>
      <c r="N527" s="3">
        <v>0.82558139534883723</v>
      </c>
      <c r="O527" s="3">
        <v>0.87428739347634432</v>
      </c>
      <c r="P527" s="3">
        <v>0.87428739347634432</v>
      </c>
      <c r="Q527" s="3">
        <v>0</v>
      </c>
      <c r="R527" s="3">
        <v>0</v>
      </c>
      <c r="S527" s="3">
        <v>0</v>
      </c>
      <c r="T527" s="3">
        <v>0</v>
      </c>
      <c r="U527" s="3">
        <v>0</v>
      </c>
      <c r="V527" s="3">
        <v>0</v>
      </c>
      <c r="W527" s="3">
        <v>0</v>
      </c>
      <c r="X527" s="3">
        <v>0</v>
      </c>
      <c r="Y527" s="3">
        <v>0</v>
      </c>
      <c r="Z527" s="3">
        <v>0</v>
      </c>
      <c r="AA527" s="3">
        <v>0</v>
      </c>
      <c r="AB527" s="3">
        <v>0</v>
      </c>
      <c r="AC527" s="3">
        <v>0</v>
      </c>
      <c r="AD527" s="3">
        <v>0</v>
      </c>
      <c r="AE527" s="3">
        <v>0</v>
      </c>
      <c r="AF527" s="3">
        <v>0</v>
      </c>
      <c r="AG527" s="3">
        <v>0</v>
      </c>
      <c r="AH527" s="3">
        <v>0</v>
      </c>
      <c r="AI527" s="3">
        <v>0</v>
      </c>
      <c r="AJ527" s="3">
        <v>0</v>
      </c>
      <c r="AK527" s="3">
        <v>0</v>
      </c>
      <c r="AL527" s="48">
        <v>0</v>
      </c>
      <c r="AM527" s="3">
        <v>0</v>
      </c>
      <c r="AN527" s="3">
        <v>0</v>
      </c>
      <c r="AO527" s="3">
        <v>0</v>
      </c>
      <c r="AP527" s="3">
        <v>0</v>
      </c>
      <c r="AQ527" s="3">
        <v>0</v>
      </c>
      <c r="AR527" s="3">
        <v>0</v>
      </c>
      <c r="AS527" s="3">
        <v>0</v>
      </c>
      <c r="AT527" s="3">
        <v>0</v>
      </c>
      <c r="AU527" s="3">
        <v>0</v>
      </c>
      <c r="AV527" s="3">
        <v>0</v>
      </c>
      <c r="AW527" s="3">
        <v>0</v>
      </c>
      <c r="AX527" s="3">
        <v>0</v>
      </c>
      <c r="AY527" s="3">
        <v>0</v>
      </c>
      <c r="AZ527" s="3">
        <v>0</v>
      </c>
      <c r="BA527" s="3">
        <v>0</v>
      </c>
      <c r="BB527" s="3">
        <v>0</v>
      </c>
      <c r="BC527" s="3">
        <v>0</v>
      </c>
      <c r="BD527" s="3">
        <v>0</v>
      </c>
      <c r="BE527" s="3">
        <v>0</v>
      </c>
      <c r="BF527" s="3">
        <v>0</v>
      </c>
      <c r="BG527" s="3">
        <v>0</v>
      </c>
      <c r="BH527" s="3">
        <v>0</v>
      </c>
      <c r="BI527" s="3">
        <v>0</v>
      </c>
      <c r="BJ527" s="3">
        <v>0</v>
      </c>
      <c r="BK527" s="3">
        <v>0</v>
      </c>
      <c r="BL527" s="3">
        <v>0</v>
      </c>
      <c r="BM527" s="3">
        <v>0</v>
      </c>
      <c r="BN527" s="3">
        <v>0</v>
      </c>
      <c r="BO527" s="3">
        <v>0</v>
      </c>
      <c r="BP527" s="3">
        <v>0</v>
      </c>
      <c r="BQ527" s="3">
        <v>0</v>
      </c>
      <c r="BR527" s="3">
        <v>0</v>
      </c>
      <c r="BS527" s="3">
        <v>0</v>
      </c>
      <c r="BT527" s="3">
        <v>0</v>
      </c>
      <c r="BU527" s="3">
        <v>0</v>
      </c>
      <c r="BV527" s="3">
        <v>0</v>
      </c>
      <c r="BW527" s="10">
        <v>0</v>
      </c>
    </row>
    <row r="528" spans="6:75" x14ac:dyDescent="0.25">
      <c r="F528" s="52">
        <f t="shared" si="31"/>
        <v>23700</v>
      </c>
      <c r="G528" s="12">
        <f t="shared" si="32"/>
        <v>0.82558139534883723</v>
      </c>
      <c r="J528" s="3">
        <f t="shared" si="33"/>
        <v>0.87549279199764629</v>
      </c>
      <c r="K528" s="81"/>
      <c r="L528" s="12">
        <v>1</v>
      </c>
      <c r="M528" s="3">
        <v>0.82558139534883723</v>
      </c>
      <c r="N528" s="3">
        <v>0.82558139534883723</v>
      </c>
      <c r="O528" s="3">
        <v>0.87446370849250654</v>
      </c>
      <c r="P528" s="3">
        <v>0.87446370849250654</v>
      </c>
      <c r="Q528" s="3">
        <v>0</v>
      </c>
      <c r="R528" s="3">
        <v>0</v>
      </c>
      <c r="S528" s="3">
        <v>0</v>
      </c>
      <c r="T528" s="3">
        <v>0</v>
      </c>
      <c r="U528" s="3">
        <v>0</v>
      </c>
      <c r="V528" s="3">
        <v>0</v>
      </c>
      <c r="W528" s="3">
        <v>0</v>
      </c>
      <c r="X528" s="3">
        <v>0</v>
      </c>
      <c r="Y528" s="3">
        <v>0</v>
      </c>
      <c r="Z528" s="3">
        <v>0</v>
      </c>
      <c r="AA528" s="3">
        <v>0</v>
      </c>
      <c r="AB528" s="3">
        <v>0</v>
      </c>
      <c r="AC528" s="3">
        <v>0</v>
      </c>
      <c r="AD528" s="3">
        <v>0</v>
      </c>
      <c r="AE528" s="3">
        <v>0</v>
      </c>
      <c r="AF528" s="3">
        <v>0</v>
      </c>
      <c r="AG528" s="3">
        <v>0</v>
      </c>
      <c r="AH528" s="3">
        <v>0</v>
      </c>
      <c r="AI528" s="3">
        <v>0</v>
      </c>
      <c r="AJ528" s="3">
        <v>0</v>
      </c>
      <c r="AK528" s="3">
        <v>0</v>
      </c>
      <c r="AL528" s="48">
        <v>0</v>
      </c>
      <c r="AM528" s="3">
        <v>0</v>
      </c>
      <c r="AN528" s="3">
        <v>0</v>
      </c>
      <c r="AO528" s="3">
        <v>0</v>
      </c>
      <c r="AP528" s="3">
        <v>0</v>
      </c>
      <c r="AQ528" s="3">
        <v>0</v>
      </c>
      <c r="AR528" s="3">
        <v>0</v>
      </c>
      <c r="AS528" s="3">
        <v>0</v>
      </c>
      <c r="AT528" s="3">
        <v>0</v>
      </c>
      <c r="AU528" s="3">
        <v>0</v>
      </c>
      <c r="AV528" s="3">
        <v>0</v>
      </c>
      <c r="AW528" s="3">
        <v>0</v>
      </c>
      <c r="AX528" s="3">
        <v>0</v>
      </c>
      <c r="AY528" s="3">
        <v>0</v>
      </c>
      <c r="AZ528" s="3">
        <v>0</v>
      </c>
      <c r="BA528" s="3">
        <v>0</v>
      </c>
      <c r="BB528" s="3">
        <v>0</v>
      </c>
      <c r="BC528" s="3">
        <v>0</v>
      </c>
      <c r="BD528" s="3">
        <v>0</v>
      </c>
      <c r="BE528" s="3">
        <v>0</v>
      </c>
      <c r="BF528" s="3">
        <v>0</v>
      </c>
      <c r="BG528" s="3">
        <v>0</v>
      </c>
      <c r="BH528" s="3">
        <v>0</v>
      </c>
      <c r="BI528" s="3">
        <v>0</v>
      </c>
      <c r="BJ528" s="3">
        <v>0</v>
      </c>
      <c r="BK528" s="3">
        <v>0</v>
      </c>
      <c r="BL528" s="3">
        <v>0</v>
      </c>
      <c r="BM528" s="3">
        <v>0</v>
      </c>
      <c r="BN528" s="3">
        <v>0</v>
      </c>
      <c r="BO528" s="3">
        <v>0</v>
      </c>
      <c r="BP528" s="3">
        <v>0</v>
      </c>
      <c r="BQ528" s="3">
        <v>0</v>
      </c>
      <c r="BR528" s="3">
        <v>0</v>
      </c>
      <c r="BS528" s="3">
        <v>0</v>
      </c>
      <c r="BT528" s="3">
        <v>0</v>
      </c>
      <c r="BU528" s="3">
        <v>0</v>
      </c>
      <c r="BV528" s="3">
        <v>0</v>
      </c>
      <c r="BW528" s="10">
        <v>0</v>
      </c>
    </row>
    <row r="529" spans="6:75" x14ac:dyDescent="0.25">
      <c r="F529" s="52">
        <f t="shared" si="31"/>
        <v>23800</v>
      </c>
      <c r="G529" s="12">
        <f t="shared" si="32"/>
        <v>0.82558139534883723</v>
      </c>
      <c r="J529" s="3">
        <f t="shared" si="33"/>
        <v>0.87566931450426588</v>
      </c>
      <c r="K529" s="81"/>
      <c r="L529" s="12">
        <v>1</v>
      </c>
      <c r="M529" s="3">
        <v>0.82558139534883723</v>
      </c>
      <c r="N529" s="3">
        <v>0.82558139534883723</v>
      </c>
      <c r="O529" s="3">
        <v>0.87464002350866876</v>
      </c>
      <c r="P529" s="3">
        <v>0.87464002350866876</v>
      </c>
      <c r="Q529" s="3">
        <v>0</v>
      </c>
      <c r="R529" s="3">
        <v>0</v>
      </c>
      <c r="S529" s="3">
        <v>0</v>
      </c>
      <c r="T529" s="3">
        <v>0</v>
      </c>
      <c r="U529" s="3">
        <v>0</v>
      </c>
      <c r="V529" s="3">
        <v>0</v>
      </c>
      <c r="W529" s="3">
        <v>0</v>
      </c>
      <c r="X529" s="3">
        <v>0</v>
      </c>
      <c r="Y529" s="3">
        <v>0</v>
      </c>
      <c r="Z529" s="3">
        <v>0</v>
      </c>
      <c r="AA529" s="3">
        <v>0</v>
      </c>
      <c r="AB529" s="3">
        <v>0</v>
      </c>
      <c r="AC529" s="3">
        <v>0</v>
      </c>
      <c r="AD529" s="3">
        <v>0</v>
      </c>
      <c r="AE529" s="3">
        <v>0</v>
      </c>
      <c r="AF529" s="3">
        <v>0</v>
      </c>
      <c r="AG529" s="3">
        <v>0</v>
      </c>
      <c r="AH529" s="3">
        <v>0</v>
      </c>
      <c r="AI529" s="3">
        <v>0</v>
      </c>
      <c r="AJ529" s="3">
        <v>0</v>
      </c>
      <c r="AK529" s="3">
        <v>0</v>
      </c>
      <c r="AL529" s="48">
        <v>0</v>
      </c>
      <c r="AM529" s="3">
        <v>0</v>
      </c>
      <c r="AN529" s="3">
        <v>0</v>
      </c>
      <c r="AO529" s="3">
        <v>0</v>
      </c>
      <c r="AP529" s="3">
        <v>0</v>
      </c>
      <c r="AQ529" s="3">
        <v>0</v>
      </c>
      <c r="AR529" s="3">
        <v>0</v>
      </c>
      <c r="AS529" s="3">
        <v>0</v>
      </c>
      <c r="AT529" s="3">
        <v>0</v>
      </c>
      <c r="AU529" s="3">
        <v>0</v>
      </c>
      <c r="AV529" s="3">
        <v>0</v>
      </c>
      <c r="AW529" s="3">
        <v>0</v>
      </c>
      <c r="AX529" s="3">
        <v>0</v>
      </c>
      <c r="AY529" s="3">
        <v>0</v>
      </c>
      <c r="AZ529" s="3">
        <v>0</v>
      </c>
      <c r="BA529" s="3">
        <v>0</v>
      </c>
      <c r="BB529" s="3">
        <v>0</v>
      </c>
      <c r="BC529" s="3">
        <v>0</v>
      </c>
      <c r="BD529" s="3">
        <v>0</v>
      </c>
      <c r="BE529" s="3">
        <v>0</v>
      </c>
      <c r="BF529" s="3">
        <v>0</v>
      </c>
      <c r="BG529" s="3">
        <v>0</v>
      </c>
      <c r="BH529" s="3">
        <v>0</v>
      </c>
      <c r="BI529" s="3">
        <v>0</v>
      </c>
      <c r="BJ529" s="3">
        <v>0</v>
      </c>
      <c r="BK529" s="3">
        <v>0</v>
      </c>
      <c r="BL529" s="3">
        <v>0</v>
      </c>
      <c r="BM529" s="3">
        <v>0</v>
      </c>
      <c r="BN529" s="3">
        <v>0</v>
      </c>
      <c r="BO529" s="3">
        <v>0</v>
      </c>
      <c r="BP529" s="3">
        <v>0</v>
      </c>
      <c r="BQ529" s="3">
        <v>0</v>
      </c>
      <c r="BR529" s="3">
        <v>0</v>
      </c>
      <c r="BS529" s="3">
        <v>0</v>
      </c>
      <c r="BT529" s="3">
        <v>0</v>
      </c>
      <c r="BU529" s="3">
        <v>0</v>
      </c>
      <c r="BV529" s="3">
        <v>0</v>
      </c>
      <c r="BW529" s="10">
        <v>0</v>
      </c>
    </row>
    <row r="530" spans="6:75" x14ac:dyDescent="0.25">
      <c r="F530" s="52">
        <f t="shared" si="31"/>
        <v>23900</v>
      </c>
      <c r="G530" s="12">
        <f t="shared" si="32"/>
        <v>0.82558139534883723</v>
      </c>
      <c r="J530" s="3">
        <f t="shared" si="33"/>
        <v>0.87584583701088548</v>
      </c>
      <c r="K530" s="81"/>
      <c r="L530" s="12">
        <v>1</v>
      </c>
      <c r="M530" s="3">
        <v>0.82558139534883723</v>
      </c>
      <c r="N530" s="3">
        <v>0.82558139534883723</v>
      </c>
      <c r="O530" s="3">
        <v>0.87481633852483098</v>
      </c>
      <c r="P530" s="3">
        <v>0.87481633852483098</v>
      </c>
      <c r="Q530" s="3">
        <v>0</v>
      </c>
      <c r="R530" s="3">
        <v>0</v>
      </c>
      <c r="S530" s="3">
        <v>0</v>
      </c>
      <c r="T530" s="3">
        <v>0</v>
      </c>
      <c r="U530" s="3">
        <v>0</v>
      </c>
      <c r="V530" s="3">
        <v>0</v>
      </c>
      <c r="W530" s="3">
        <v>0</v>
      </c>
      <c r="X530" s="3">
        <v>0</v>
      </c>
      <c r="Y530" s="3">
        <v>0</v>
      </c>
      <c r="Z530" s="3">
        <v>0</v>
      </c>
      <c r="AA530" s="3">
        <v>0</v>
      </c>
      <c r="AB530" s="3">
        <v>0</v>
      </c>
      <c r="AC530" s="3">
        <v>0</v>
      </c>
      <c r="AD530" s="3">
        <v>0</v>
      </c>
      <c r="AE530" s="3">
        <v>0</v>
      </c>
      <c r="AF530" s="3">
        <v>0</v>
      </c>
      <c r="AG530" s="3">
        <v>0</v>
      </c>
      <c r="AH530" s="3">
        <v>0</v>
      </c>
      <c r="AI530" s="3">
        <v>0</v>
      </c>
      <c r="AJ530" s="3">
        <v>0</v>
      </c>
      <c r="AK530" s="3">
        <v>0</v>
      </c>
      <c r="AL530" s="48">
        <v>0</v>
      </c>
      <c r="AM530" s="3">
        <v>0</v>
      </c>
      <c r="AN530" s="3">
        <v>0</v>
      </c>
      <c r="AO530" s="3">
        <v>0</v>
      </c>
      <c r="AP530" s="3">
        <v>0</v>
      </c>
      <c r="AQ530" s="3">
        <v>0</v>
      </c>
      <c r="AR530" s="3">
        <v>0</v>
      </c>
      <c r="AS530" s="3">
        <v>0</v>
      </c>
      <c r="AT530" s="3">
        <v>0</v>
      </c>
      <c r="AU530" s="3">
        <v>0</v>
      </c>
      <c r="AV530" s="3">
        <v>0</v>
      </c>
      <c r="AW530" s="3">
        <v>0</v>
      </c>
      <c r="AX530" s="3">
        <v>0</v>
      </c>
      <c r="AY530" s="3">
        <v>0</v>
      </c>
      <c r="AZ530" s="3">
        <v>0</v>
      </c>
      <c r="BA530" s="3">
        <v>0</v>
      </c>
      <c r="BB530" s="3">
        <v>0</v>
      </c>
      <c r="BC530" s="3">
        <v>0</v>
      </c>
      <c r="BD530" s="3">
        <v>0</v>
      </c>
      <c r="BE530" s="3">
        <v>0</v>
      </c>
      <c r="BF530" s="3">
        <v>0</v>
      </c>
      <c r="BG530" s="3">
        <v>0</v>
      </c>
      <c r="BH530" s="3">
        <v>0</v>
      </c>
      <c r="BI530" s="3">
        <v>0</v>
      </c>
      <c r="BJ530" s="3">
        <v>0</v>
      </c>
      <c r="BK530" s="3">
        <v>0</v>
      </c>
      <c r="BL530" s="3">
        <v>0</v>
      </c>
      <c r="BM530" s="3">
        <v>0</v>
      </c>
      <c r="BN530" s="3">
        <v>0</v>
      </c>
      <c r="BO530" s="3">
        <v>0</v>
      </c>
      <c r="BP530" s="3">
        <v>0</v>
      </c>
      <c r="BQ530" s="3">
        <v>0</v>
      </c>
      <c r="BR530" s="3">
        <v>0</v>
      </c>
      <c r="BS530" s="3">
        <v>0</v>
      </c>
      <c r="BT530" s="3">
        <v>0</v>
      </c>
      <c r="BU530" s="3">
        <v>0</v>
      </c>
      <c r="BV530" s="3">
        <v>0</v>
      </c>
      <c r="BW530" s="10">
        <v>0</v>
      </c>
    </row>
    <row r="531" spans="6:75" x14ac:dyDescent="0.25">
      <c r="F531" s="52">
        <f t="shared" si="31"/>
        <v>24000</v>
      </c>
      <c r="G531" s="12">
        <f t="shared" si="32"/>
        <v>0.82558139534883723</v>
      </c>
      <c r="J531" s="3">
        <f t="shared" si="33"/>
        <v>0.87608120035304493</v>
      </c>
      <c r="K531" s="81"/>
      <c r="L531" s="12">
        <v>1</v>
      </c>
      <c r="M531" s="3">
        <v>0.82558139534883723</v>
      </c>
      <c r="N531" s="3">
        <v>0.82558139534883723</v>
      </c>
      <c r="O531" s="3">
        <v>0.87505142521304724</v>
      </c>
      <c r="P531" s="3">
        <v>0.87505142521304724</v>
      </c>
      <c r="Q531" s="3">
        <v>0</v>
      </c>
      <c r="R531" s="3">
        <v>0</v>
      </c>
      <c r="S531" s="3">
        <v>0</v>
      </c>
      <c r="T531" s="3">
        <v>0</v>
      </c>
      <c r="U531" s="3">
        <v>0</v>
      </c>
      <c r="V531" s="3">
        <v>0</v>
      </c>
      <c r="W531" s="3">
        <v>0</v>
      </c>
      <c r="X531" s="3">
        <v>0</v>
      </c>
      <c r="Y531" s="3">
        <v>0</v>
      </c>
      <c r="Z531" s="3">
        <v>0</v>
      </c>
      <c r="AA531" s="3">
        <v>0</v>
      </c>
      <c r="AB531" s="3">
        <v>0</v>
      </c>
      <c r="AC531" s="3">
        <v>0</v>
      </c>
      <c r="AD531" s="3">
        <v>0</v>
      </c>
      <c r="AE531" s="3">
        <v>0</v>
      </c>
      <c r="AF531" s="3">
        <v>0</v>
      </c>
      <c r="AG531" s="3">
        <v>0</v>
      </c>
      <c r="AH531" s="3">
        <v>0</v>
      </c>
      <c r="AI531" s="3">
        <v>0</v>
      </c>
      <c r="AJ531" s="3">
        <v>0</v>
      </c>
      <c r="AK531" s="3">
        <v>0</v>
      </c>
      <c r="AL531" s="48">
        <v>0</v>
      </c>
      <c r="AM531" s="3">
        <v>0</v>
      </c>
      <c r="AN531" s="3">
        <v>0</v>
      </c>
      <c r="AO531" s="3">
        <v>0</v>
      </c>
      <c r="AP531" s="3">
        <v>0</v>
      </c>
      <c r="AQ531" s="3">
        <v>0</v>
      </c>
      <c r="AR531" s="3">
        <v>0</v>
      </c>
      <c r="AS531" s="3">
        <v>0</v>
      </c>
      <c r="AT531" s="3">
        <v>0</v>
      </c>
      <c r="AU531" s="3">
        <v>0</v>
      </c>
      <c r="AV531" s="3">
        <v>0</v>
      </c>
      <c r="AW531" s="3">
        <v>0</v>
      </c>
      <c r="AX531" s="3">
        <v>0</v>
      </c>
      <c r="AY531" s="3">
        <v>0</v>
      </c>
      <c r="AZ531" s="3">
        <v>0</v>
      </c>
      <c r="BA531" s="3">
        <v>0</v>
      </c>
      <c r="BB531" s="3">
        <v>0</v>
      </c>
      <c r="BC531" s="3">
        <v>0</v>
      </c>
      <c r="BD531" s="3">
        <v>0</v>
      </c>
      <c r="BE531" s="3">
        <v>0</v>
      </c>
      <c r="BF531" s="3">
        <v>0</v>
      </c>
      <c r="BG531" s="3">
        <v>0</v>
      </c>
      <c r="BH531" s="3">
        <v>0</v>
      </c>
      <c r="BI531" s="3">
        <v>0</v>
      </c>
      <c r="BJ531" s="3">
        <v>0</v>
      </c>
      <c r="BK531" s="3">
        <v>0</v>
      </c>
      <c r="BL531" s="3">
        <v>0</v>
      </c>
      <c r="BM531" s="3">
        <v>0</v>
      </c>
      <c r="BN531" s="3">
        <v>0</v>
      </c>
      <c r="BO531" s="3">
        <v>0</v>
      </c>
      <c r="BP531" s="3">
        <v>0</v>
      </c>
      <c r="BQ531" s="3">
        <v>0</v>
      </c>
      <c r="BR531" s="3">
        <v>0</v>
      </c>
      <c r="BS531" s="3">
        <v>0</v>
      </c>
      <c r="BT531" s="3">
        <v>0</v>
      </c>
      <c r="BU531" s="3">
        <v>0</v>
      </c>
      <c r="BV531" s="3">
        <v>0</v>
      </c>
      <c r="BW531" s="10">
        <v>0</v>
      </c>
    </row>
    <row r="532" spans="6:75" x14ac:dyDescent="0.25">
      <c r="F532" s="52">
        <f t="shared" si="31"/>
        <v>24100</v>
      </c>
      <c r="G532" s="12">
        <f t="shared" si="32"/>
        <v>0.82558139534883723</v>
      </c>
      <c r="J532" s="3">
        <f t="shared" si="33"/>
        <v>0.8763165636952045</v>
      </c>
      <c r="K532" s="81"/>
      <c r="L532" s="12">
        <v>1</v>
      </c>
      <c r="M532" s="3">
        <v>0.82558139534883723</v>
      </c>
      <c r="N532" s="3">
        <v>0.82558139534883723</v>
      </c>
      <c r="O532" s="3">
        <v>0.87528651190126361</v>
      </c>
      <c r="P532" s="3">
        <v>0.87528651190126361</v>
      </c>
      <c r="Q532" s="3">
        <v>0</v>
      </c>
      <c r="R532" s="3">
        <v>0</v>
      </c>
      <c r="S532" s="3">
        <v>0</v>
      </c>
      <c r="T532" s="3">
        <v>0</v>
      </c>
      <c r="U532" s="3">
        <v>0</v>
      </c>
      <c r="V532" s="3">
        <v>0</v>
      </c>
      <c r="W532" s="3">
        <v>0</v>
      </c>
      <c r="X532" s="3">
        <v>0</v>
      </c>
      <c r="Y532" s="3">
        <v>0</v>
      </c>
      <c r="Z532" s="3">
        <v>0</v>
      </c>
      <c r="AA532" s="3">
        <v>0</v>
      </c>
      <c r="AB532" s="3">
        <v>0</v>
      </c>
      <c r="AC532" s="3">
        <v>0</v>
      </c>
      <c r="AD532" s="3">
        <v>0</v>
      </c>
      <c r="AE532" s="3">
        <v>0</v>
      </c>
      <c r="AF532" s="3">
        <v>0</v>
      </c>
      <c r="AG532" s="3">
        <v>0</v>
      </c>
      <c r="AH532" s="3">
        <v>0</v>
      </c>
      <c r="AI532" s="3">
        <v>0</v>
      </c>
      <c r="AJ532" s="3">
        <v>0</v>
      </c>
      <c r="AK532" s="3">
        <v>0</v>
      </c>
      <c r="AL532" s="48">
        <v>0</v>
      </c>
      <c r="AM532" s="3">
        <v>0</v>
      </c>
      <c r="AN532" s="3">
        <v>0</v>
      </c>
      <c r="AO532" s="3">
        <v>0</v>
      </c>
      <c r="AP532" s="3">
        <v>0</v>
      </c>
      <c r="AQ532" s="3">
        <v>0</v>
      </c>
      <c r="AR532" s="3">
        <v>0</v>
      </c>
      <c r="AS532" s="3">
        <v>0</v>
      </c>
      <c r="AT532" s="3">
        <v>0</v>
      </c>
      <c r="AU532" s="3">
        <v>0</v>
      </c>
      <c r="AV532" s="3">
        <v>0</v>
      </c>
      <c r="AW532" s="3">
        <v>0</v>
      </c>
      <c r="AX532" s="3">
        <v>0</v>
      </c>
      <c r="AY532" s="3">
        <v>0</v>
      </c>
      <c r="AZ532" s="3">
        <v>0</v>
      </c>
      <c r="BA532" s="3">
        <v>0</v>
      </c>
      <c r="BB532" s="3">
        <v>0</v>
      </c>
      <c r="BC532" s="3">
        <v>0</v>
      </c>
      <c r="BD532" s="3">
        <v>0</v>
      </c>
      <c r="BE532" s="3">
        <v>0</v>
      </c>
      <c r="BF532" s="3">
        <v>0</v>
      </c>
      <c r="BG532" s="3">
        <v>0</v>
      </c>
      <c r="BH532" s="3">
        <v>0</v>
      </c>
      <c r="BI532" s="3">
        <v>0</v>
      </c>
      <c r="BJ532" s="3">
        <v>0</v>
      </c>
      <c r="BK532" s="3">
        <v>0</v>
      </c>
      <c r="BL532" s="3">
        <v>0</v>
      </c>
      <c r="BM532" s="3">
        <v>0</v>
      </c>
      <c r="BN532" s="3">
        <v>0</v>
      </c>
      <c r="BO532" s="3">
        <v>0</v>
      </c>
      <c r="BP532" s="3">
        <v>0</v>
      </c>
      <c r="BQ532" s="3">
        <v>0</v>
      </c>
      <c r="BR532" s="3">
        <v>0</v>
      </c>
      <c r="BS532" s="3">
        <v>0</v>
      </c>
      <c r="BT532" s="3">
        <v>0</v>
      </c>
      <c r="BU532" s="3">
        <v>0</v>
      </c>
      <c r="BV532" s="3">
        <v>0</v>
      </c>
      <c r="BW532" s="10">
        <v>0</v>
      </c>
    </row>
    <row r="533" spans="6:75" x14ac:dyDescent="0.25">
      <c r="F533" s="52">
        <f t="shared" si="31"/>
        <v>24200</v>
      </c>
      <c r="G533" s="12">
        <f t="shared" si="32"/>
        <v>0.82558139534883723</v>
      </c>
      <c r="J533" s="3">
        <f t="shared" si="33"/>
        <v>0.87655192703736395</v>
      </c>
      <c r="K533" s="81"/>
      <c r="L533" s="12">
        <v>1</v>
      </c>
      <c r="M533" s="3">
        <v>0.82558139534883723</v>
      </c>
      <c r="N533" s="3">
        <v>0.82558139534883723</v>
      </c>
      <c r="O533" s="3">
        <v>0.87552159858947987</v>
      </c>
      <c r="P533" s="3">
        <v>0.87552159858947987</v>
      </c>
      <c r="Q533" s="3">
        <v>0</v>
      </c>
      <c r="R533" s="3">
        <v>0</v>
      </c>
      <c r="S533" s="3">
        <v>0</v>
      </c>
      <c r="T533" s="3">
        <v>0</v>
      </c>
      <c r="U533" s="3">
        <v>0</v>
      </c>
      <c r="V533" s="3">
        <v>0</v>
      </c>
      <c r="W533" s="3">
        <v>0</v>
      </c>
      <c r="X533" s="3">
        <v>0</v>
      </c>
      <c r="Y533" s="3">
        <v>0</v>
      </c>
      <c r="Z533" s="3">
        <v>0</v>
      </c>
      <c r="AA533" s="3">
        <v>0</v>
      </c>
      <c r="AB533" s="3">
        <v>0</v>
      </c>
      <c r="AC533" s="3">
        <v>0</v>
      </c>
      <c r="AD533" s="3">
        <v>0</v>
      </c>
      <c r="AE533" s="3">
        <v>0</v>
      </c>
      <c r="AF533" s="3">
        <v>0</v>
      </c>
      <c r="AG533" s="3">
        <v>0</v>
      </c>
      <c r="AH533" s="3">
        <v>0</v>
      </c>
      <c r="AI533" s="3">
        <v>0</v>
      </c>
      <c r="AJ533" s="3">
        <v>0</v>
      </c>
      <c r="AK533" s="3">
        <v>0</v>
      </c>
      <c r="AL533" s="48">
        <v>0</v>
      </c>
      <c r="AM533" s="3">
        <v>0</v>
      </c>
      <c r="AN533" s="3">
        <v>0</v>
      </c>
      <c r="AO533" s="3">
        <v>0</v>
      </c>
      <c r="AP533" s="3">
        <v>0</v>
      </c>
      <c r="AQ533" s="3">
        <v>0</v>
      </c>
      <c r="AR533" s="3">
        <v>0</v>
      </c>
      <c r="AS533" s="3">
        <v>0</v>
      </c>
      <c r="AT533" s="3">
        <v>0</v>
      </c>
      <c r="AU533" s="3">
        <v>0</v>
      </c>
      <c r="AV533" s="3">
        <v>0</v>
      </c>
      <c r="AW533" s="3">
        <v>0</v>
      </c>
      <c r="AX533" s="3">
        <v>0</v>
      </c>
      <c r="AY533" s="3">
        <v>0</v>
      </c>
      <c r="AZ533" s="3">
        <v>0</v>
      </c>
      <c r="BA533" s="3">
        <v>0</v>
      </c>
      <c r="BB533" s="3">
        <v>0</v>
      </c>
      <c r="BC533" s="3">
        <v>0</v>
      </c>
      <c r="BD533" s="3">
        <v>0</v>
      </c>
      <c r="BE533" s="3">
        <v>0</v>
      </c>
      <c r="BF533" s="3">
        <v>0</v>
      </c>
      <c r="BG533" s="3">
        <v>0</v>
      </c>
      <c r="BH533" s="3">
        <v>0</v>
      </c>
      <c r="BI533" s="3">
        <v>0</v>
      </c>
      <c r="BJ533" s="3">
        <v>0</v>
      </c>
      <c r="BK533" s="3">
        <v>0</v>
      </c>
      <c r="BL533" s="3">
        <v>0</v>
      </c>
      <c r="BM533" s="3">
        <v>0</v>
      </c>
      <c r="BN533" s="3">
        <v>0</v>
      </c>
      <c r="BO533" s="3">
        <v>0</v>
      </c>
      <c r="BP533" s="3">
        <v>0</v>
      </c>
      <c r="BQ533" s="3">
        <v>0</v>
      </c>
      <c r="BR533" s="3">
        <v>0</v>
      </c>
      <c r="BS533" s="3">
        <v>0</v>
      </c>
      <c r="BT533" s="3">
        <v>0</v>
      </c>
      <c r="BU533" s="3">
        <v>0</v>
      </c>
      <c r="BV533" s="3">
        <v>0</v>
      </c>
      <c r="BW533" s="10">
        <v>0</v>
      </c>
    </row>
    <row r="534" spans="6:75" x14ac:dyDescent="0.25">
      <c r="F534" s="52">
        <f t="shared" si="31"/>
        <v>24300</v>
      </c>
      <c r="G534" s="12">
        <f t="shared" si="32"/>
        <v>0.82558139534883723</v>
      </c>
      <c r="J534" s="3">
        <f t="shared" si="33"/>
        <v>0.87678729037952352</v>
      </c>
      <c r="K534" s="81"/>
      <c r="L534" s="12">
        <v>1</v>
      </c>
      <c r="M534" s="3">
        <v>0.82558139534883723</v>
      </c>
      <c r="N534" s="3">
        <v>0.82558139534883723</v>
      </c>
      <c r="O534" s="3">
        <v>0.87575668527769623</v>
      </c>
      <c r="P534" s="3">
        <v>0.87575668527769623</v>
      </c>
      <c r="Q534" s="3">
        <v>0</v>
      </c>
      <c r="R534" s="3">
        <v>0</v>
      </c>
      <c r="S534" s="3">
        <v>0</v>
      </c>
      <c r="T534" s="3">
        <v>0</v>
      </c>
      <c r="U534" s="3">
        <v>0</v>
      </c>
      <c r="V534" s="3">
        <v>0</v>
      </c>
      <c r="W534" s="3">
        <v>0</v>
      </c>
      <c r="X534" s="3">
        <v>0</v>
      </c>
      <c r="Y534" s="3">
        <v>0</v>
      </c>
      <c r="Z534" s="3">
        <v>0</v>
      </c>
      <c r="AA534" s="3">
        <v>0</v>
      </c>
      <c r="AB534" s="3">
        <v>0</v>
      </c>
      <c r="AC534" s="3">
        <v>0</v>
      </c>
      <c r="AD534" s="3">
        <v>0</v>
      </c>
      <c r="AE534" s="3">
        <v>0</v>
      </c>
      <c r="AF534" s="3">
        <v>0</v>
      </c>
      <c r="AG534" s="3">
        <v>0</v>
      </c>
      <c r="AH534" s="3">
        <v>0</v>
      </c>
      <c r="AI534" s="3">
        <v>0</v>
      </c>
      <c r="AJ534" s="3">
        <v>0</v>
      </c>
      <c r="AK534" s="3">
        <v>0</v>
      </c>
      <c r="AL534" s="48">
        <v>0</v>
      </c>
      <c r="AM534" s="3">
        <v>0</v>
      </c>
      <c r="AN534" s="3">
        <v>0</v>
      </c>
      <c r="AO534" s="3">
        <v>0</v>
      </c>
      <c r="AP534" s="3">
        <v>0</v>
      </c>
      <c r="AQ534" s="3">
        <v>0</v>
      </c>
      <c r="AR534" s="3">
        <v>0</v>
      </c>
      <c r="AS534" s="3">
        <v>0</v>
      </c>
      <c r="AT534" s="3">
        <v>0</v>
      </c>
      <c r="AU534" s="3">
        <v>0</v>
      </c>
      <c r="AV534" s="3">
        <v>0</v>
      </c>
      <c r="AW534" s="3">
        <v>0</v>
      </c>
      <c r="AX534" s="3">
        <v>0</v>
      </c>
      <c r="AY534" s="3">
        <v>0</v>
      </c>
      <c r="AZ534" s="3">
        <v>0</v>
      </c>
      <c r="BA534" s="3">
        <v>0</v>
      </c>
      <c r="BB534" s="3">
        <v>0</v>
      </c>
      <c r="BC534" s="3">
        <v>0</v>
      </c>
      <c r="BD534" s="3">
        <v>0</v>
      </c>
      <c r="BE534" s="3">
        <v>0</v>
      </c>
      <c r="BF534" s="3">
        <v>0</v>
      </c>
      <c r="BG534" s="3">
        <v>0</v>
      </c>
      <c r="BH534" s="3">
        <v>0</v>
      </c>
      <c r="BI534" s="3">
        <v>0</v>
      </c>
      <c r="BJ534" s="3">
        <v>0</v>
      </c>
      <c r="BK534" s="3">
        <v>0</v>
      </c>
      <c r="BL534" s="3">
        <v>0</v>
      </c>
      <c r="BM534" s="3">
        <v>0</v>
      </c>
      <c r="BN534" s="3">
        <v>0</v>
      </c>
      <c r="BO534" s="3">
        <v>0</v>
      </c>
      <c r="BP534" s="3">
        <v>0</v>
      </c>
      <c r="BQ534" s="3">
        <v>0</v>
      </c>
      <c r="BR534" s="3">
        <v>0</v>
      </c>
      <c r="BS534" s="3">
        <v>0</v>
      </c>
      <c r="BT534" s="3">
        <v>0</v>
      </c>
      <c r="BU534" s="3">
        <v>0</v>
      </c>
      <c r="BV534" s="3">
        <v>0</v>
      </c>
      <c r="BW534" s="10">
        <v>0</v>
      </c>
    </row>
    <row r="535" spans="6:75" x14ac:dyDescent="0.25">
      <c r="F535" s="52">
        <f t="shared" si="31"/>
        <v>24400</v>
      </c>
      <c r="G535" s="12">
        <f t="shared" si="32"/>
        <v>0.82558139534883723</v>
      </c>
      <c r="J535" s="3">
        <f t="shared" si="33"/>
        <v>0.87702265372168287</v>
      </c>
      <c r="K535" s="81"/>
      <c r="L535" s="12">
        <v>1</v>
      </c>
      <c r="M535" s="3">
        <v>0.82558139534883723</v>
      </c>
      <c r="N535" s="3">
        <v>0.82558139534883723</v>
      </c>
      <c r="O535" s="3">
        <v>0.87599177196591249</v>
      </c>
      <c r="P535" s="3">
        <v>0.87599177196591249</v>
      </c>
      <c r="Q535" s="3">
        <v>0</v>
      </c>
      <c r="R535" s="3">
        <v>0</v>
      </c>
      <c r="S535" s="3">
        <v>0</v>
      </c>
      <c r="T535" s="3">
        <v>0</v>
      </c>
      <c r="U535" s="3">
        <v>0</v>
      </c>
      <c r="V535" s="3">
        <v>0</v>
      </c>
      <c r="W535" s="3">
        <v>0</v>
      </c>
      <c r="X535" s="3">
        <v>0</v>
      </c>
      <c r="Y535" s="3">
        <v>0</v>
      </c>
      <c r="Z535" s="3">
        <v>0</v>
      </c>
      <c r="AA535" s="3">
        <v>0</v>
      </c>
      <c r="AB535" s="3">
        <v>0</v>
      </c>
      <c r="AC535" s="3">
        <v>0</v>
      </c>
      <c r="AD535" s="3">
        <v>0</v>
      </c>
      <c r="AE535" s="3">
        <v>0</v>
      </c>
      <c r="AF535" s="3">
        <v>0</v>
      </c>
      <c r="AG535" s="3">
        <v>0</v>
      </c>
      <c r="AH535" s="3">
        <v>0</v>
      </c>
      <c r="AI535" s="3">
        <v>0</v>
      </c>
      <c r="AJ535" s="3">
        <v>0</v>
      </c>
      <c r="AK535" s="3">
        <v>0</v>
      </c>
      <c r="AL535" s="48">
        <v>0</v>
      </c>
      <c r="AM535" s="3">
        <v>0</v>
      </c>
      <c r="AN535" s="3">
        <v>0</v>
      </c>
      <c r="AO535" s="3">
        <v>0</v>
      </c>
      <c r="AP535" s="3">
        <v>0</v>
      </c>
      <c r="AQ535" s="3">
        <v>0</v>
      </c>
      <c r="AR535" s="3">
        <v>0</v>
      </c>
      <c r="AS535" s="3">
        <v>0</v>
      </c>
      <c r="AT535" s="3">
        <v>0</v>
      </c>
      <c r="AU535" s="3">
        <v>0</v>
      </c>
      <c r="AV535" s="3">
        <v>0</v>
      </c>
      <c r="AW535" s="3">
        <v>0</v>
      </c>
      <c r="AX535" s="3">
        <v>0</v>
      </c>
      <c r="AY535" s="3">
        <v>0</v>
      </c>
      <c r="AZ535" s="3">
        <v>0</v>
      </c>
      <c r="BA535" s="3">
        <v>0</v>
      </c>
      <c r="BB535" s="3">
        <v>0</v>
      </c>
      <c r="BC535" s="3">
        <v>0</v>
      </c>
      <c r="BD535" s="3">
        <v>0</v>
      </c>
      <c r="BE535" s="3">
        <v>0</v>
      </c>
      <c r="BF535" s="3">
        <v>0</v>
      </c>
      <c r="BG535" s="3">
        <v>0</v>
      </c>
      <c r="BH535" s="3">
        <v>0</v>
      </c>
      <c r="BI535" s="3">
        <v>0</v>
      </c>
      <c r="BJ535" s="3">
        <v>0</v>
      </c>
      <c r="BK535" s="3">
        <v>0</v>
      </c>
      <c r="BL535" s="3">
        <v>0</v>
      </c>
      <c r="BM535" s="3">
        <v>0</v>
      </c>
      <c r="BN535" s="3">
        <v>0</v>
      </c>
      <c r="BO535" s="3">
        <v>0</v>
      </c>
      <c r="BP535" s="3">
        <v>0</v>
      </c>
      <c r="BQ535" s="3">
        <v>0</v>
      </c>
      <c r="BR535" s="3">
        <v>0</v>
      </c>
      <c r="BS535" s="3">
        <v>0</v>
      </c>
      <c r="BT535" s="3">
        <v>0</v>
      </c>
      <c r="BU535" s="3">
        <v>0</v>
      </c>
      <c r="BV535" s="3">
        <v>0</v>
      </c>
      <c r="BW535" s="10">
        <v>0</v>
      </c>
    </row>
    <row r="536" spans="6:75" x14ac:dyDescent="0.25">
      <c r="F536" s="52">
        <f t="shared" si="31"/>
        <v>24500</v>
      </c>
      <c r="G536" s="12">
        <f t="shared" si="32"/>
        <v>0.82558139534883723</v>
      </c>
      <c r="J536" s="3">
        <f t="shared" si="33"/>
        <v>0.87719917622830246</v>
      </c>
      <c r="K536" s="81"/>
      <c r="L536" s="12">
        <v>1</v>
      </c>
      <c r="M536" s="3">
        <v>0.82558139534883723</v>
      </c>
      <c r="N536" s="3">
        <v>0.82558139534883723</v>
      </c>
      <c r="O536" s="3">
        <v>0.87616808698207471</v>
      </c>
      <c r="P536" s="3">
        <v>0.87616808698207471</v>
      </c>
      <c r="Q536" s="3">
        <v>0</v>
      </c>
      <c r="R536" s="3">
        <v>0</v>
      </c>
      <c r="S536" s="3">
        <v>0</v>
      </c>
      <c r="T536" s="3">
        <v>0</v>
      </c>
      <c r="U536" s="3">
        <v>0</v>
      </c>
      <c r="V536" s="3">
        <v>0</v>
      </c>
      <c r="W536" s="3">
        <v>0</v>
      </c>
      <c r="X536" s="3">
        <v>0</v>
      </c>
      <c r="Y536" s="3">
        <v>0</v>
      </c>
      <c r="Z536" s="3">
        <v>0</v>
      </c>
      <c r="AA536" s="3">
        <v>0</v>
      </c>
      <c r="AB536" s="3">
        <v>0</v>
      </c>
      <c r="AC536" s="3">
        <v>0</v>
      </c>
      <c r="AD536" s="3">
        <v>0</v>
      </c>
      <c r="AE536" s="3">
        <v>0</v>
      </c>
      <c r="AF536" s="3">
        <v>0</v>
      </c>
      <c r="AG536" s="3">
        <v>0</v>
      </c>
      <c r="AH536" s="3">
        <v>0</v>
      </c>
      <c r="AI536" s="3">
        <v>0</v>
      </c>
      <c r="AJ536" s="3">
        <v>0</v>
      </c>
      <c r="AK536" s="3">
        <v>0</v>
      </c>
      <c r="AL536" s="48">
        <v>0</v>
      </c>
      <c r="AM536" s="3">
        <v>0</v>
      </c>
      <c r="AN536" s="3">
        <v>0</v>
      </c>
      <c r="AO536" s="3">
        <v>0</v>
      </c>
      <c r="AP536" s="3">
        <v>0</v>
      </c>
      <c r="AQ536" s="3">
        <v>0</v>
      </c>
      <c r="AR536" s="3">
        <v>0</v>
      </c>
      <c r="AS536" s="3">
        <v>0</v>
      </c>
      <c r="AT536" s="3">
        <v>0</v>
      </c>
      <c r="AU536" s="3">
        <v>0</v>
      </c>
      <c r="AV536" s="3">
        <v>0</v>
      </c>
      <c r="AW536" s="3">
        <v>0</v>
      </c>
      <c r="AX536" s="3">
        <v>0</v>
      </c>
      <c r="AY536" s="3">
        <v>0</v>
      </c>
      <c r="AZ536" s="3">
        <v>0</v>
      </c>
      <c r="BA536" s="3">
        <v>0</v>
      </c>
      <c r="BB536" s="3">
        <v>0</v>
      </c>
      <c r="BC536" s="3">
        <v>0</v>
      </c>
      <c r="BD536" s="3">
        <v>0</v>
      </c>
      <c r="BE536" s="3">
        <v>0</v>
      </c>
      <c r="BF536" s="3">
        <v>0</v>
      </c>
      <c r="BG536" s="3">
        <v>0</v>
      </c>
      <c r="BH536" s="3">
        <v>0</v>
      </c>
      <c r="BI536" s="3">
        <v>0</v>
      </c>
      <c r="BJ536" s="3">
        <v>0</v>
      </c>
      <c r="BK536" s="3">
        <v>0</v>
      </c>
      <c r="BL536" s="3">
        <v>0</v>
      </c>
      <c r="BM536" s="3">
        <v>0</v>
      </c>
      <c r="BN536" s="3">
        <v>0</v>
      </c>
      <c r="BO536" s="3">
        <v>0</v>
      </c>
      <c r="BP536" s="3">
        <v>0</v>
      </c>
      <c r="BQ536" s="3">
        <v>0</v>
      </c>
      <c r="BR536" s="3">
        <v>0</v>
      </c>
      <c r="BS536" s="3">
        <v>0</v>
      </c>
      <c r="BT536" s="3">
        <v>0</v>
      </c>
      <c r="BU536" s="3">
        <v>0</v>
      </c>
      <c r="BV536" s="3">
        <v>0</v>
      </c>
      <c r="BW536" s="10">
        <v>0</v>
      </c>
    </row>
    <row r="537" spans="6:75" x14ac:dyDescent="0.25">
      <c r="F537" s="52">
        <f t="shared" si="31"/>
        <v>24600</v>
      </c>
      <c r="G537" s="12">
        <f t="shared" si="32"/>
        <v>0.82558139534883723</v>
      </c>
      <c r="J537" s="3">
        <f t="shared" si="33"/>
        <v>0.87737569873492205</v>
      </c>
      <c r="K537" s="81"/>
      <c r="L537" s="12">
        <v>1</v>
      </c>
      <c r="M537" s="3">
        <v>0.82558139534883723</v>
      </c>
      <c r="N537" s="3">
        <v>0.82558139534883723</v>
      </c>
      <c r="O537" s="3">
        <v>0.87634440199823682</v>
      </c>
      <c r="P537" s="3">
        <v>0.87634440199823682</v>
      </c>
      <c r="Q537" s="3">
        <v>0</v>
      </c>
      <c r="R537" s="3">
        <v>0</v>
      </c>
      <c r="S537" s="3">
        <v>0</v>
      </c>
      <c r="T537" s="3">
        <v>0</v>
      </c>
      <c r="U537" s="3">
        <v>0</v>
      </c>
      <c r="V537" s="3">
        <v>0</v>
      </c>
      <c r="W537" s="3">
        <v>0</v>
      </c>
      <c r="X537" s="3">
        <v>0</v>
      </c>
      <c r="Y537" s="3">
        <v>0</v>
      </c>
      <c r="Z537" s="3">
        <v>0</v>
      </c>
      <c r="AA537" s="3">
        <v>0</v>
      </c>
      <c r="AB537" s="3">
        <v>0</v>
      </c>
      <c r="AC537" s="3">
        <v>0</v>
      </c>
      <c r="AD537" s="3">
        <v>0</v>
      </c>
      <c r="AE537" s="3">
        <v>0</v>
      </c>
      <c r="AF537" s="3">
        <v>0</v>
      </c>
      <c r="AG537" s="3">
        <v>0</v>
      </c>
      <c r="AH537" s="3">
        <v>0</v>
      </c>
      <c r="AI537" s="3">
        <v>0</v>
      </c>
      <c r="AJ537" s="3">
        <v>0</v>
      </c>
      <c r="AK537" s="3">
        <v>0</v>
      </c>
      <c r="AL537" s="48">
        <v>0</v>
      </c>
      <c r="AM537" s="3">
        <v>0</v>
      </c>
      <c r="AN537" s="3">
        <v>0</v>
      </c>
      <c r="AO537" s="3">
        <v>0</v>
      </c>
      <c r="AP537" s="3">
        <v>0</v>
      </c>
      <c r="AQ537" s="3">
        <v>0</v>
      </c>
      <c r="AR537" s="3">
        <v>0</v>
      </c>
      <c r="AS537" s="3">
        <v>0</v>
      </c>
      <c r="AT537" s="3">
        <v>0</v>
      </c>
      <c r="AU537" s="3">
        <v>0</v>
      </c>
      <c r="AV537" s="3">
        <v>0</v>
      </c>
      <c r="AW537" s="3">
        <v>0</v>
      </c>
      <c r="AX537" s="3">
        <v>0</v>
      </c>
      <c r="AY537" s="3">
        <v>0</v>
      </c>
      <c r="AZ537" s="3">
        <v>0</v>
      </c>
      <c r="BA537" s="3">
        <v>0</v>
      </c>
      <c r="BB537" s="3">
        <v>0</v>
      </c>
      <c r="BC537" s="3">
        <v>0</v>
      </c>
      <c r="BD537" s="3">
        <v>0</v>
      </c>
      <c r="BE537" s="3">
        <v>0</v>
      </c>
      <c r="BF537" s="3">
        <v>0</v>
      </c>
      <c r="BG537" s="3">
        <v>0</v>
      </c>
      <c r="BH537" s="3">
        <v>0</v>
      </c>
      <c r="BI537" s="3">
        <v>0</v>
      </c>
      <c r="BJ537" s="3">
        <v>0</v>
      </c>
      <c r="BK537" s="3">
        <v>0</v>
      </c>
      <c r="BL537" s="3">
        <v>0</v>
      </c>
      <c r="BM537" s="3">
        <v>0</v>
      </c>
      <c r="BN537" s="3">
        <v>0</v>
      </c>
      <c r="BO537" s="3">
        <v>0</v>
      </c>
      <c r="BP537" s="3">
        <v>0</v>
      </c>
      <c r="BQ537" s="3">
        <v>0</v>
      </c>
      <c r="BR537" s="3">
        <v>0</v>
      </c>
      <c r="BS537" s="3">
        <v>0</v>
      </c>
      <c r="BT537" s="3">
        <v>0</v>
      </c>
      <c r="BU537" s="3">
        <v>0</v>
      </c>
      <c r="BV537" s="3">
        <v>0</v>
      </c>
      <c r="BW537" s="10">
        <v>0</v>
      </c>
    </row>
    <row r="538" spans="6:75" x14ac:dyDescent="0.25">
      <c r="F538" s="52">
        <f t="shared" ref="F538:F601" si="34">2*F537-F536</f>
        <v>24700</v>
      </c>
      <c r="G538" s="12">
        <f t="shared" si="32"/>
        <v>0.82558139534883723</v>
      </c>
      <c r="J538" s="3">
        <f t="shared" si="33"/>
        <v>0.87755222124154164</v>
      </c>
      <c r="K538" s="81"/>
      <c r="L538" s="12">
        <v>1</v>
      </c>
      <c r="M538" s="3">
        <v>0.82558139534883723</v>
      </c>
      <c r="N538" s="3">
        <v>0.82558139534883723</v>
      </c>
      <c r="O538" s="3">
        <v>0.87652071701439904</v>
      </c>
      <c r="P538" s="3">
        <v>0.87652071701439904</v>
      </c>
      <c r="Q538" s="3">
        <v>0</v>
      </c>
      <c r="R538" s="3">
        <v>0</v>
      </c>
      <c r="S538" s="3">
        <v>0</v>
      </c>
      <c r="T538" s="3">
        <v>0</v>
      </c>
      <c r="U538" s="3">
        <v>0</v>
      </c>
      <c r="V538" s="3">
        <v>0</v>
      </c>
      <c r="W538" s="3">
        <v>0</v>
      </c>
      <c r="X538" s="3">
        <v>0</v>
      </c>
      <c r="Y538" s="3">
        <v>0</v>
      </c>
      <c r="Z538" s="3">
        <v>0</v>
      </c>
      <c r="AA538" s="3">
        <v>0</v>
      </c>
      <c r="AB538" s="3">
        <v>0</v>
      </c>
      <c r="AC538" s="3">
        <v>0</v>
      </c>
      <c r="AD538" s="3">
        <v>0</v>
      </c>
      <c r="AE538" s="3">
        <v>0</v>
      </c>
      <c r="AF538" s="3">
        <v>0</v>
      </c>
      <c r="AG538" s="3">
        <v>0</v>
      </c>
      <c r="AH538" s="3">
        <v>0</v>
      </c>
      <c r="AI538" s="3">
        <v>0</v>
      </c>
      <c r="AJ538" s="3">
        <v>0</v>
      </c>
      <c r="AK538" s="3">
        <v>0</v>
      </c>
      <c r="AL538" s="48">
        <v>0</v>
      </c>
      <c r="AM538" s="3">
        <v>0</v>
      </c>
      <c r="AN538" s="3">
        <v>0</v>
      </c>
      <c r="AO538" s="3">
        <v>0</v>
      </c>
      <c r="AP538" s="3">
        <v>0</v>
      </c>
      <c r="AQ538" s="3">
        <v>0</v>
      </c>
      <c r="AR538" s="3">
        <v>0</v>
      </c>
      <c r="AS538" s="3">
        <v>0</v>
      </c>
      <c r="AT538" s="3">
        <v>0</v>
      </c>
      <c r="AU538" s="3">
        <v>0</v>
      </c>
      <c r="AV538" s="3">
        <v>0</v>
      </c>
      <c r="AW538" s="3">
        <v>0</v>
      </c>
      <c r="AX538" s="3">
        <v>0</v>
      </c>
      <c r="AY538" s="3">
        <v>0</v>
      </c>
      <c r="AZ538" s="3">
        <v>0</v>
      </c>
      <c r="BA538" s="3">
        <v>0</v>
      </c>
      <c r="BB538" s="3">
        <v>0</v>
      </c>
      <c r="BC538" s="3">
        <v>0</v>
      </c>
      <c r="BD538" s="3">
        <v>0</v>
      </c>
      <c r="BE538" s="3">
        <v>0</v>
      </c>
      <c r="BF538" s="3">
        <v>0</v>
      </c>
      <c r="BG538" s="3">
        <v>0</v>
      </c>
      <c r="BH538" s="3">
        <v>0</v>
      </c>
      <c r="BI538" s="3">
        <v>0</v>
      </c>
      <c r="BJ538" s="3">
        <v>0</v>
      </c>
      <c r="BK538" s="3">
        <v>0</v>
      </c>
      <c r="BL538" s="3">
        <v>0</v>
      </c>
      <c r="BM538" s="3">
        <v>0</v>
      </c>
      <c r="BN538" s="3">
        <v>0</v>
      </c>
      <c r="BO538" s="3">
        <v>0</v>
      </c>
      <c r="BP538" s="3">
        <v>0</v>
      </c>
      <c r="BQ538" s="3">
        <v>0</v>
      </c>
      <c r="BR538" s="3">
        <v>0</v>
      </c>
      <c r="BS538" s="3">
        <v>0</v>
      </c>
      <c r="BT538" s="3">
        <v>0</v>
      </c>
      <c r="BU538" s="3">
        <v>0</v>
      </c>
      <c r="BV538" s="3">
        <v>0</v>
      </c>
      <c r="BW538" s="10">
        <v>0</v>
      </c>
    </row>
    <row r="539" spans="6:75" x14ac:dyDescent="0.25">
      <c r="F539" s="52">
        <f t="shared" si="34"/>
        <v>24800</v>
      </c>
      <c r="G539" s="12">
        <f t="shared" ref="G539:G602" si="35">INDEX($L539:$BW539,G$276)</f>
        <v>0.82558139534883723</v>
      </c>
      <c r="J539" s="3">
        <f t="shared" si="33"/>
        <v>0.87772874374816112</v>
      </c>
      <c r="K539" s="81"/>
      <c r="L539" s="12">
        <v>1</v>
      </c>
      <c r="M539" s="3">
        <v>0.82558139534883723</v>
      </c>
      <c r="N539" s="3">
        <v>0.82558139534883723</v>
      </c>
      <c r="O539" s="3">
        <v>0.87669703203056115</v>
      </c>
      <c r="P539" s="3">
        <v>0.87669703203056115</v>
      </c>
      <c r="Q539" s="3">
        <v>0</v>
      </c>
      <c r="R539" s="3">
        <v>0</v>
      </c>
      <c r="S539" s="3">
        <v>0</v>
      </c>
      <c r="T539" s="3">
        <v>0</v>
      </c>
      <c r="U539" s="3">
        <v>0</v>
      </c>
      <c r="V539" s="3">
        <v>0</v>
      </c>
      <c r="W539" s="3">
        <v>0</v>
      </c>
      <c r="X539" s="3">
        <v>0</v>
      </c>
      <c r="Y539" s="3">
        <v>0</v>
      </c>
      <c r="Z539" s="3">
        <v>0</v>
      </c>
      <c r="AA539" s="3">
        <v>0</v>
      </c>
      <c r="AB539" s="3">
        <v>0</v>
      </c>
      <c r="AC539" s="3">
        <v>0</v>
      </c>
      <c r="AD539" s="3">
        <v>0</v>
      </c>
      <c r="AE539" s="3">
        <v>0</v>
      </c>
      <c r="AF539" s="3">
        <v>0</v>
      </c>
      <c r="AG539" s="3">
        <v>0</v>
      </c>
      <c r="AH539" s="3">
        <v>0</v>
      </c>
      <c r="AI539" s="3">
        <v>0</v>
      </c>
      <c r="AJ539" s="3">
        <v>0</v>
      </c>
      <c r="AK539" s="3">
        <v>0</v>
      </c>
      <c r="AL539" s="48">
        <v>0</v>
      </c>
      <c r="AM539" s="3">
        <v>0</v>
      </c>
      <c r="AN539" s="3">
        <v>0</v>
      </c>
      <c r="AO539" s="3">
        <v>0</v>
      </c>
      <c r="AP539" s="3">
        <v>0</v>
      </c>
      <c r="AQ539" s="3">
        <v>0</v>
      </c>
      <c r="AR539" s="3">
        <v>0</v>
      </c>
      <c r="AS539" s="3">
        <v>0</v>
      </c>
      <c r="AT539" s="3">
        <v>0</v>
      </c>
      <c r="AU539" s="3">
        <v>0</v>
      </c>
      <c r="AV539" s="3">
        <v>0</v>
      </c>
      <c r="AW539" s="3">
        <v>0</v>
      </c>
      <c r="AX539" s="3">
        <v>0</v>
      </c>
      <c r="AY539" s="3">
        <v>0</v>
      </c>
      <c r="AZ539" s="3">
        <v>0</v>
      </c>
      <c r="BA539" s="3">
        <v>0</v>
      </c>
      <c r="BB539" s="3">
        <v>0</v>
      </c>
      <c r="BC539" s="3">
        <v>0</v>
      </c>
      <c r="BD539" s="3">
        <v>0</v>
      </c>
      <c r="BE539" s="3">
        <v>0</v>
      </c>
      <c r="BF539" s="3">
        <v>0</v>
      </c>
      <c r="BG539" s="3">
        <v>0</v>
      </c>
      <c r="BH539" s="3">
        <v>0</v>
      </c>
      <c r="BI539" s="3">
        <v>0</v>
      </c>
      <c r="BJ539" s="3">
        <v>0</v>
      </c>
      <c r="BK539" s="3">
        <v>0</v>
      </c>
      <c r="BL539" s="3">
        <v>0</v>
      </c>
      <c r="BM539" s="3">
        <v>0</v>
      </c>
      <c r="BN539" s="3">
        <v>0</v>
      </c>
      <c r="BO539" s="3">
        <v>0</v>
      </c>
      <c r="BP539" s="3">
        <v>0</v>
      </c>
      <c r="BQ539" s="3">
        <v>0</v>
      </c>
      <c r="BR539" s="3">
        <v>0</v>
      </c>
      <c r="BS539" s="3">
        <v>0</v>
      </c>
      <c r="BT539" s="3">
        <v>0</v>
      </c>
      <c r="BU539" s="3">
        <v>0</v>
      </c>
      <c r="BV539" s="3">
        <v>0</v>
      </c>
      <c r="BW539" s="10">
        <v>0</v>
      </c>
    </row>
    <row r="540" spans="6:75" x14ac:dyDescent="0.25">
      <c r="F540" s="52">
        <f t="shared" si="34"/>
        <v>24900</v>
      </c>
      <c r="G540" s="12">
        <f t="shared" si="35"/>
        <v>0.82558139534883723</v>
      </c>
      <c r="J540" s="3">
        <f t="shared" si="33"/>
        <v>0.87790526625478071</v>
      </c>
      <c r="K540" s="81"/>
      <c r="L540" s="12">
        <v>1</v>
      </c>
      <c r="M540" s="3">
        <v>0.82558139534883723</v>
      </c>
      <c r="N540" s="3">
        <v>0.82558139534883723</v>
      </c>
      <c r="O540" s="3">
        <v>0.87687334704672337</v>
      </c>
      <c r="P540" s="3">
        <v>0.87687334704672337</v>
      </c>
      <c r="Q540" s="3">
        <v>0</v>
      </c>
      <c r="R540" s="3">
        <v>0</v>
      </c>
      <c r="S540" s="3">
        <v>0</v>
      </c>
      <c r="T540" s="3">
        <v>0</v>
      </c>
      <c r="U540" s="3">
        <v>0</v>
      </c>
      <c r="V540" s="3">
        <v>0</v>
      </c>
      <c r="W540" s="3">
        <v>0</v>
      </c>
      <c r="X540" s="3">
        <v>0</v>
      </c>
      <c r="Y540" s="3">
        <v>0</v>
      </c>
      <c r="Z540" s="3">
        <v>0</v>
      </c>
      <c r="AA540" s="3">
        <v>0</v>
      </c>
      <c r="AB540" s="3">
        <v>0</v>
      </c>
      <c r="AC540" s="3">
        <v>0</v>
      </c>
      <c r="AD540" s="3">
        <v>0</v>
      </c>
      <c r="AE540" s="3">
        <v>0</v>
      </c>
      <c r="AF540" s="3">
        <v>0</v>
      </c>
      <c r="AG540" s="3">
        <v>0</v>
      </c>
      <c r="AH540" s="3">
        <v>0</v>
      </c>
      <c r="AI540" s="3">
        <v>0</v>
      </c>
      <c r="AJ540" s="3">
        <v>0</v>
      </c>
      <c r="AK540" s="3">
        <v>0</v>
      </c>
      <c r="AL540" s="48">
        <v>0</v>
      </c>
      <c r="AM540" s="3">
        <v>0</v>
      </c>
      <c r="AN540" s="3">
        <v>0</v>
      </c>
      <c r="AO540" s="3">
        <v>0</v>
      </c>
      <c r="AP540" s="3">
        <v>0</v>
      </c>
      <c r="AQ540" s="3">
        <v>0</v>
      </c>
      <c r="AR540" s="3">
        <v>0</v>
      </c>
      <c r="AS540" s="3">
        <v>0</v>
      </c>
      <c r="AT540" s="3">
        <v>0</v>
      </c>
      <c r="AU540" s="3">
        <v>0</v>
      </c>
      <c r="AV540" s="3">
        <v>0</v>
      </c>
      <c r="AW540" s="3">
        <v>0</v>
      </c>
      <c r="AX540" s="3">
        <v>0</v>
      </c>
      <c r="AY540" s="3">
        <v>0</v>
      </c>
      <c r="AZ540" s="3">
        <v>0</v>
      </c>
      <c r="BA540" s="3">
        <v>0</v>
      </c>
      <c r="BB540" s="3">
        <v>0</v>
      </c>
      <c r="BC540" s="3">
        <v>0</v>
      </c>
      <c r="BD540" s="3">
        <v>0</v>
      </c>
      <c r="BE540" s="3">
        <v>0</v>
      </c>
      <c r="BF540" s="3">
        <v>0</v>
      </c>
      <c r="BG540" s="3">
        <v>0</v>
      </c>
      <c r="BH540" s="3">
        <v>0</v>
      </c>
      <c r="BI540" s="3">
        <v>0</v>
      </c>
      <c r="BJ540" s="3">
        <v>0</v>
      </c>
      <c r="BK540" s="3">
        <v>0</v>
      </c>
      <c r="BL540" s="3">
        <v>0</v>
      </c>
      <c r="BM540" s="3">
        <v>0</v>
      </c>
      <c r="BN540" s="3">
        <v>0</v>
      </c>
      <c r="BO540" s="3">
        <v>0</v>
      </c>
      <c r="BP540" s="3">
        <v>0</v>
      </c>
      <c r="BQ540" s="3">
        <v>0</v>
      </c>
      <c r="BR540" s="3">
        <v>0</v>
      </c>
      <c r="BS540" s="3">
        <v>0</v>
      </c>
      <c r="BT540" s="3">
        <v>0</v>
      </c>
      <c r="BU540" s="3">
        <v>0</v>
      </c>
      <c r="BV540" s="3">
        <v>0</v>
      </c>
      <c r="BW540" s="10">
        <v>0</v>
      </c>
    </row>
    <row r="541" spans="6:75" x14ac:dyDescent="0.25">
      <c r="F541" s="52">
        <f t="shared" si="34"/>
        <v>25000</v>
      </c>
      <c r="G541" s="12">
        <f t="shared" si="35"/>
        <v>0.82558139534883723</v>
      </c>
      <c r="J541" s="3">
        <f t="shared" si="33"/>
        <v>0.87808178876140031</v>
      </c>
      <c r="K541" s="81"/>
      <c r="L541" s="12">
        <v>1</v>
      </c>
      <c r="M541" s="3">
        <v>0.82558139534883723</v>
      </c>
      <c r="N541" s="3">
        <v>0.82558139534883723</v>
      </c>
      <c r="O541" s="3">
        <v>0.87704966206288559</v>
      </c>
      <c r="P541" s="3">
        <v>0.87704966206288559</v>
      </c>
      <c r="Q541" s="3">
        <v>0</v>
      </c>
      <c r="R541" s="3">
        <v>0</v>
      </c>
      <c r="S541" s="3">
        <v>0</v>
      </c>
      <c r="T541" s="3">
        <v>0</v>
      </c>
      <c r="U541" s="3">
        <v>0</v>
      </c>
      <c r="V541" s="3">
        <v>0</v>
      </c>
      <c r="W541" s="3">
        <v>0</v>
      </c>
      <c r="X541" s="3">
        <v>0</v>
      </c>
      <c r="Y541" s="3">
        <v>0</v>
      </c>
      <c r="Z541" s="3">
        <v>0</v>
      </c>
      <c r="AA541" s="3">
        <v>0</v>
      </c>
      <c r="AB541" s="3">
        <v>0</v>
      </c>
      <c r="AC541" s="3">
        <v>0</v>
      </c>
      <c r="AD541" s="3">
        <v>0</v>
      </c>
      <c r="AE541" s="3">
        <v>0</v>
      </c>
      <c r="AF541" s="3">
        <v>0</v>
      </c>
      <c r="AG541" s="3">
        <v>0</v>
      </c>
      <c r="AH541" s="3">
        <v>0</v>
      </c>
      <c r="AI541" s="3">
        <v>0</v>
      </c>
      <c r="AJ541" s="3">
        <v>0</v>
      </c>
      <c r="AK541" s="3">
        <v>0</v>
      </c>
      <c r="AL541" s="48">
        <v>0</v>
      </c>
      <c r="AM541" s="3">
        <v>0</v>
      </c>
      <c r="AN541" s="3">
        <v>0</v>
      </c>
      <c r="AO541" s="3">
        <v>0</v>
      </c>
      <c r="AP541" s="3">
        <v>0</v>
      </c>
      <c r="AQ541" s="3">
        <v>0</v>
      </c>
      <c r="AR541" s="3">
        <v>0</v>
      </c>
      <c r="AS541" s="3">
        <v>0</v>
      </c>
      <c r="AT541" s="3">
        <v>0</v>
      </c>
      <c r="AU541" s="3">
        <v>0</v>
      </c>
      <c r="AV541" s="3">
        <v>0</v>
      </c>
      <c r="AW541" s="3">
        <v>0</v>
      </c>
      <c r="AX541" s="3">
        <v>0</v>
      </c>
      <c r="AY541" s="3">
        <v>0</v>
      </c>
      <c r="AZ541" s="3">
        <v>0</v>
      </c>
      <c r="BA541" s="3">
        <v>0</v>
      </c>
      <c r="BB541" s="3">
        <v>0</v>
      </c>
      <c r="BC541" s="3">
        <v>0</v>
      </c>
      <c r="BD541" s="3">
        <v>0</v>
      </c>
      <c r="BE541" s="3">
        <v>0</v>
      </c>
      <c r="BF541" s="3">
        <v>0</v>
      </c>
      <c r="BG541" s="3">
        <v>0</v>
      </c>
      <c r="BH541" s="3">
        <v>0</v>
      </c>
      <c r="BI541" s="3">
        <v>0</v>
      </c>
      <c r="BJ541" s="3">
        <v>0</v>
      </c>
      <c r="BK541" s="3">
        <v>0</v>
      </c>
      <c r="BL541" s="3">
        <v>0</v>
      </c>
      <c r="BM541" s="3">
        <v>0</v>
      </c>
      <c r="BN541" s="3">
        <v>0</v>
      </c>
      <c r="BO541" s="3">
        <v>0</v>
      </c>
      <c r="BP541" s="3">
        <v>0</v>
      </c>
      <c r="BQ541" s="3">
        <v>0</v>
      </c>
      <c r="BR541" s="3">
        <v>0</v>
      </c>
      <c r="BS541" s="3">
        <v>0</v>
      </c>
      <c r="BT541" s="3">
        <v>0</v>
      </c>
      <c r="BU541" s="3">
        <v>0</v>
      </c>
      <c r="BV541" s="3">
        <v>0</v>
      </c>
      <c r="BW541" s="10">
        <v>0</v>
      </c>
    </row>
    <row r="542" spans="6:75" x14ac:dyDescent="0.25">
      <c r="F542" s="52">
        <f t="shared" si="34"/>
        <v>25100</v>
      </c>
      <c r="G542" s="12">
        <f t="shared" si="35"/>
        <v>0.82558139534883723</v>
      </c>
      <c r="J542" s="3">
        <f t="shared" si="33"/>
        <v>0.8782583112680199</v>
      </c>
      <c r="K542" s="81"/>
      <c r="L542" s="12">
        <v>1</v>
      </c>
      <c r="M542" s="3">
        <v>0.82558139534883723</v>
      </c>
      <c r="N542" s="3">
        <v>0.82558139534883723</v>
      </c>
      <c r="O542" s="3">
        <v>0.87722597707904781</v>
      </c>
      <c r="P542" s="3">
        <v>0.87722597707904781</v>
      </c>
      <c r="Q542" s="3">
        <v>0</v>
      </c>
      <c r="R542" s="3">
        <v>0</v>
      </c>
      <c r="S542" s="3">
        <v>0</v>
      </c>
      <c r="T542" s="3">
        <v>0</v>
      </c>
      <c r="U542" s="3">
        <v>0</v>
      </c>
      <c r="V542" s="3">
        <v>0</v>
      </c>
      <c r="W542" s="3">
        <v>0</v>
      </c>
      <c r="X542" s="3">
        <v>0</v>
      </c>
      <c r="Y542" s="3">
        <v>0</v>
      </c>
      <c r="Z542" s="3">
        <v>0</v>
      </c>
      <c r="AA542" s="3">
        <v>0</v>
      </c>
      <c r="AB542" s="3">
        <v>0</v>
      </c>
      <c r="AC542" s="3">
        <v>0</v>
      </c>
      <c r="AD542" s="3">
        <v>0</v>
      </c>
      <c r="AE542" s="3">
        <v>0</v>
      </c>
      <c r="AF542" s="3">
        <v>0</v>
      </c>
      <c r="AG542" s="3">
        <v>0</v>
      </c>
      <c r="AH542" s="3">
        <v>0</v>
      </c>
      <c r="AI542" s="3">
        <v>0</v>
      </c>
      <c r="AJ542" s="3">
        <v>0</v>
      </c>
      <c r="AK542" s="3">
        <v>0</v>
      </c>
      <c r="AL542" s="48">
        <v>0</v>
      </c>
      <c r="AM542" s="3">
        <v>0</v>
      </c>
      <c r="AN542" s="3">
        <v>0</v>
      </c>
      <c r="AO542" s="3">
        <v>0</v>
      </c>
      <c r="AP542" s="3">
        <v>0</v>
      </c>
      <c r="AQ542" s="3">
        <v>0</v>
      </c>
      <c r="AR542" s="3">
        <v>0</v>
      </c>
      <c r="AS542" s="3">
        <v>0</v>
      </c>
      <c r="AT542" s="3">
        <v>0</v>
      </c>
      <c r="AU542" s="3">
        <v>0</v>
      </c>
      <c r="AV542" s="3">
        <v>0</v>
      </c>
      <c r="AW542" s="3">
        <v>0</v>
      </c>
      <c r="AX542" s="3">
        <v>0</v>
      </c>
      <c r="AY542" s="3">
        <v>0</v>
      </c>
      <c r="AZ542" s="3">
        <v>0</v>
      </c>
      <c r="BA542" s="3">
        <v>0</v>
      </c>
      <c r="BB542" s="3">
        <v>0</v>
      </c>
      <c r="BC542" s="3">
        <v>0</v>
      </c>
      <c r="BD542" s="3">
        <v>0</v>
      </c>
      <c r="BE542" s="3">
        <v>0</v>
      </c>
      <c r="BF542" s="3">
        <v>0</v>
      </c>
      <c r="BG542" s="3">
        <v>0</v>
      </c>
      <c r="BH542" s="3">
        <v>0</v>
      </c>
      <c r="BI542" s="3">
        <v>0</v>
      </c>
      <c r="BJ542" s="3">
        <v>0</v>
      </c>
      <c r="BK542" s="3">
        <v>0</v>
      </c>
      <c r="BL542" s="3">
        <v>0</v>
      </c>
      <c r="BM542" s="3">
        <v>0</v>
      </c>
      <c r="BN542" s="3">
        <v>0</v>
      </c>
      <c r="BO542" s="3">
        <v>0</v>
      </c>
      <c r="BP542" s="3">
        <v>0</v>
      </c>
      <c r="BQ542" s="3">
        <v>0</v>
      </c>
      <c r="BR542" s="3">
        <v>0</v>
      </c>
      <c r="BS542" s="3">
        <v>0</v>
      </c>
      <c r="BT542" s="3">
        <v>0</v>
      </c>
      <c r="BU542" s="3">
        <v>0</v>
      </c>
      <c r="BV542" s="3">
        <v>0</v>
      </c>
      <c r="BW542" s="10">
        <v>0</v>
      </c>
    </row>
    <row r="543" spans="6:75" x14ac:dyDescent="0.25">
      <c r="F543" s="52">
        <f t="shared" si="34"/>
        <v>25200</v>
      </c>
      <c r="G543" s="12">
        <f t="shared" si="35"/>
        <v>0.82558139534883723</v>
      </c>
      <c r="J543" s="3">
        <f t="shared" si="33"/>
        <v>0.87843483377463949</v>
      </c>
      <c r="K543" s="81"/>
      <c r="L543" s="12">
        <v>1</v>
      </c>
      <c r="M543" s="3">
        <v>0.82558139534883723</v>
      </c>
      <c r="N543" s="3">
        <v>0.82558139534883723</v>
      </c>
      <c r="O543" s="3">
        <v>0.87740229209521003</v>
      </c>
      <c r="P543" s="3">
        <v>0.87740229209521003</v>
      </c>
      <c r="Q543" s="3">
        <v>0</v>
      </c>
      <c r="R543" s="3">
        <v>0</v>
      </c>
      <c r="S543" s="3">
        <v>0</v>
      </c>
      <c r="T543" s="3">
        <v>0</v>
      </c>
      <c r="U543" s="3">
        <v>0</v>
      </c>
      <c r="V543" s="3">
        <v>0</v>
      </c>
      <c r="W543" s="3">
        <v>0</v>
      </c>
      <c r="X543" s="3">
        <v>0</v>
      </c>
      <c r="Y543" s="3">
        <v>0</v>
      </c>
      <c r="Z543" s="3">
        <v>0</v>
      </c>
      <c r="AA543" s="3">
        <v>0</v>
      </c>
      <c r="AB543" s="3">
        <v>0</v>
      </c>
      <c r="AC543" s="3">
        <v>0</v>
      </c>
      <c r="AD543" s="3">
        <v>0</v>
      </c>
      <c r="AE543" s="3">
        <v>0</v>
      </c>
      <c r="AF543" s="3">
        <v>0</v>
      </c>
      <c r="AG543" s="3">
        <v>0</v>
      </c>
      <c r="AH543" s="3">
        <v>0</v>
      </c>
      <c r="AI543" s="3">
        <v>0</v>
      </c>
      <c r="AJ543" s="3">
        <v>0</v>
      </c>
      <c r="AK543" s="3">
        <v>0</v>
      </c>
      <c r="AL543" s="48">
        <v>0</v>
      </c>
      <c r="AM543" s="3">
        <v>0</v>
      </c>
      <c r="AN543" s="3">
        <v>0</v>
      </c>
      <c r="AO543" s="3">
        <v>0</v>
      </c>
      <c r="AP543" s="3">
        <v>0</v>
      </c>
      <c r="AQ543" s="3">
        <v>0</v>
      </c>
      <c r="AR543" s="3">
        <v>0</v>
      </c>
      <c r="AS543" s="3">
        <v>0</v>
      </c>
      <c r="AT543" s="3">
        <v>0</v>
      </c>
      <c r="AU543" s="3">
        <v>0</v>
      </c>
      <c r="AV543" s="3">
        <v>0</v>
      </c>
      <c r="AW543" s="3">
        <v>0</v>
      </c>
      <c r="AX543" s="3">
        <v>0</v>
      </c>
      <c r="AY543" s="3">
        <v>0</v>
      </c>
      <c r="AZ543" s="3">
        <v>0</v>
      </c>
      <c r="BA543" s="3">
        <v>0</v>
      </c>
      <c r="BB543" s="3">
        <v>0</v>
      </c>
      <c r="BC543" s="3">
        <v>0</v>
      </c>
      <c r="BD543" s="3">
        <v>0</v>
      </c>
      <c r="BE543" s="3">
        <v>0</v>
      </c>
      <c r="BF543" s="3">
        <v>0</v>
      </c>
      <c r="BG543" s="3">
        <v>0</v>
      </c>
      <c r="BH543" s="3">
        <v>0</v>
      </c>
      <c r="BI543" s="3">
        <v>0</v>
      </c>
      <c r="BJ543" s="3">
        <v>0</v>
      </c>
      <c r="BK543" s="3">
        <v>0</v>
      </c>
      <c r="BL543" s="3">
        <v>0</v>
      </c>
      <c r="BM543" s="3">
        <v>0</v>
      </c>
      <c r="BN543" s="3">
        <v>0</v>
      </c>
      <c r="BO543" s="3">
        <v>0</v>
      </c>
      <c r="BP543" s="3">
        <v>0</v>
      </c>
      <c r="BQ543" s="3">
        <v>0</v>
      </c>
      <c r="BR543" s="3">
        <v>0</v>
      </c>
      <c r="BS543" s="3">
        <v>0</v>
      </c>
      <c r="BT543" s="3">
        <v>0</v>
      </c>
      <c r="BU543" s="3">
        <v>0</v>
      </c>
      <c r="BV543" s="3">
        <v>0</v>
      </c>
      <c r="BW543" s="10">
        <v>0</v>
      </c>
    </row>
    <row r="544" spans="6:75" x14ac:dyDescent="0.25">
      <c r="F544" s="52">
        <f t="shared" si="34"/>
        <v>25300</v>
      </c>
      <c r="G544" s="12">
        <f t="shared" si="35"/>
        <v>0.82558139534883723</v>
      </c>
      <c r="J544" s="3">
        <f t="shared" si="33"/>
        <v>0.87861135628125908</v>
      </c>
      <c r="K544" s="81"/>
      <c r="L544" s="12">
        <v>1</v>
      </c>
      <c r="M544" s="3">
        <v>0.82558139534883723</v>
      </c>
      <c r="N544" s="3">
        <v>0.82558139534883723</v>
      </c>
      <c r="O544" s="3">
        <v>0.87757860711137226</v>
      </c>
      <c r="P544" s="3">
        <v>0.87757860711137226</v>
      </c>
      <c r="Q544" s="3">
        <v>0</v>
      </c>
      <c r="R544" s="3">
        <v>0</v>
      </c>
      <c r="S544" s="3">
        <v>0</v>
      </c>
      <c r="T544" s="3">
        <v>0</v>
      </c>
      <c r="U544" s="3">
        <v>0</v>
      </c>
      <c r="V544" s="3">
        <v>0</v>
      </c>
      <c r="W544" s="3">
        <v>0</v>
      </c>
      <c r="X544" s="3">
        <v>0</v>
      </c>
      <c r="Y544" s="3">
        <v>0</v>
      </c>
      <c r="Z544" s="3">
        <v>0</v>
      </c>
      <c r="AA544" s="3">
        <v>0</v>
      </c>
      <c r="AB544" s="3">
        <v>0</v>
      </c>
      <c r="AC544" s="3">
        <v>0</v>
      </c>
      <c r="AD544" s="3">
        <v>0</v>
      </c>
      <c r="AE544" s="3">
        <v>0</v>
      </c>
      <c r="AF544" s="3">
        <v>0</v>
      </c>
      <c r="AG544" s="3">
        <v>0</v>
      </c>
      <c r="AH544" s="3">
        <v>0</v>
      </c>
      <c r="AI544" s="3">
        <v>0</v>
      </c>
      <c r="AJ544" s="3">
        <v>0</v>
      </c>
      <c r="AK544" s="3">
        <v>0</v>
      </c>
      <c r="AL544" s="48">
        <v>0</v>
      </c>
      <c r="AM544" s="3">
        <v>0</v>
      </c>
      <c r="AN544" s="3">
        <v>0</v>
      </c>
      <c r="AO544" s="3">
        <v>0</v>
      </c>
      <c r="AP544" s="3">
        <v>0</v>
      </c>
      <c r="AQ544" s="3">
        <v>0</v>
      </c>
      <c r="AR544" s="3">
        <v>0</v>
      </c>
      <c r="AS544" s="3">
        <v>0</v>
      </c>
      <c r="AT544" s="3">
        <v>0</v>
      </c>
      <c r="AU544" s="3">
        <v>0</v>
      </c>
      <c r="AV544" s="3">
        <v>0</v>
      </c>
      <c r="AW544" s="3">
        <v>0</v>
      </c>
      <c r="AX544" s="3">
        <v>0</v>
      </c>
      <c r="AY544" s="3">
        <v>0</v>
      </c>
      <c r="AZ544" s="3">
        <v>0</v>
      </c>
      <c r="BA544" s="3">
        <v>0</v>
      </c>
      <c r="BB544" s="3">
        <v>0</v>
      </c>
      <c r="BC544" s="3">
        <v>0</v>
      </c>
      <c r="BD544" s="3">
        <v>0</v>
      </c>
      <c r="BE544" s="3">
        <v>0</v>
      </c>
      <c r="BF544" s="3">
        <v>0</v>
      </c>
      <c r="BG544" s="3">
        <v>0</v>
      </c>
      <c r="BH544" s="3">
        <v>0</v>
      </c>
      <c r="BI544" s="3">
        <v>0</v>
      </c>
      <c r="BJ544" s="3">
        <v>0</v>
      </c>
      <c r="BK544" s="3">
        <v>0</v>
      </c>
      <c r="BL544" s="3">
        <v>0</v>
      </c>
      <c r="BM544" s="3">
        <v>0</v>
      </c>
      <c r="BN544" s="3">
        <v>0</v>
      </c>
      <c r="BO544" s="3">
        <v>0</v>
      </c>
      <c r="BP544" s="3">
        <v>0</v>
      </c>
      <c r="BQ544" s="3">
        <v>0</v>
      </c>
      <c r="BR544" s="3">
        <v>0</v>
      </c>
      <c r="BS544" s="3">
        <v>0</v>
      </c>
      <c r="BT544" s="3">
        <v>0</v>
      </c>
      <c r="BU544" s="3">
        <v>0</v>
      </c>
      <c r="BV544" s="3">
        <v>0</v>
      </c>
      <c r="BW544" s="10">
        <v>0</v>
      </c>
    </row>
    <row r="545" spans="6:75" x14ac:dyDescent="0.25">
      <c r="F545" s="52">
        <f t="shared" si="34"/>
        <v>25400</v>
      </c>
      <c r="G545" s="12">
        <f t="shared" si="35"/>
        <v>0.82558139534883723</v>
      </c>
      <c r="J545" s="3">
        <f t="shared" si="33"/>
        <v>0.87878787878787878</v>
      </c>
      <c r="K545" s="81"/>
      <c r="L545" s="12">
        <v>1</v>
      </c>
      <c r="M545" s="3">
        <v>0.82558139534883723</v>
      </c>
      <c r="N545" s="3">
        <v>0.82558139534883723</v>
      </c>
      <c r="O545" s="3">
        <v>0.87775492212753448</v>
      </c>
      <c r="P545" s="3">
        <v>0.87775492212753448</v>
      </c>
      <c r="Q545" s="3">
        <v>0</v>
      </c>
      <c r="R545" s="3">
        <v>0</v>
      </c>
      <c r="S545" s="3">
        <v>0</v>
      </c>
      <c r="T545" s="3">
        <v>0</v>
      </c>
      <c r="U545" s="3">
        <v>0</v>
      </c>
      <c r="V545" s="3">
        <v>0</v>
      </c>
      <c r="W545" s="3">
        <v>0</v>
      </c>
      <c r="X545" s="3">
        <v>0</v>
      </c>
      <c r="Y545" s="3">
        <v>0</v>
      </c>
      <c r="Z545" s="3">
        <v>0</v>
      </c>
      <c r="AA545" s="3">
        <v>0</v>
      </c>
      <c r="AB545" s="3">
        <v>0</v>
      </c>
      <c r="AC545" s="3">
        <v>0</v>
      </c>
      <c r="AD545" s="3">
        <v>0</v>
      </c>
      <c r="AE545" s="3">
        <v>0</v>
      </c>
      <c r="AF545" s="3">
        <v>0</v>
      </c>
      <c r="AG545" s="3">
        <v>0</v>
      </c>
      <c r="AH545" s="3">
        <v>0</v>
      </c>
      <c r="AI545" s="3">
        <v>0</v>
      </c>
      <c r="AJ545" s="3">
        <v>0</v>
      </c>
      <c r="AK545" s="3">
        <v>0</v>
      </c>
      <c r="AL545" s="48">
        <v>0</v>
      </c>
      <c r="AM545" s="3">
        <v>0</v>
      </c>
      <c r="AN545" s="3">
        <v>0</v>
      </c>
      <c r="AO545" s="3">
        <v>0</v>
      </c>
      <c r="AP545" s="3">
        <v>0</v>
      </c>
      <c r="AQ545" s="3">
        <v>0</v>
      </c>
      <c r="AR545" s="3">
        <v>0</v>
      </c>
      <c r="AS545" s="3">
        <v>0</v>
      </c>
      <c r="AT545" s="3">
        <v>0</v>
      </c>
      <c r="AU545" s="3">
        <v>0</v>
      </c>
      <c r="AV545" s="3">
        <v>0</v>
      </c>
      <c r="AW545" s="3">
        <v>0</v>
      </c>
      <c r="AX545" s="3">
        <v>0</v>
      </c>
      <c r="AY545" s="3">
        <v>0</v>
      </c>
      <c r="AZ545" s="3">
        <v>0</v>
      </c>
      <c r="BA545" s="3">
        <v>0</v>
      </c>
      <c r="BB545" s="3">
        <v>0</v>
      </c>
      <c r="BC545" s="3">
        <v>0</v>
      </c>
      <c r="BD545" s="3">
        <v>0</v>
      </c>
      <c r="BE545" s="3">
        <v>0</v>
      </c>
      <c r="BF545" s="3">
        <v>0</v>
      </c>
      <c r="BG545" s="3">
        <v>0</v>
      </c>
      <c r="BH545" s="3">
        <v>0</v>
      </c>
      <c r="BI545" s="3">
        <v>0</v>
      </c>
      <c r="BJ545" s="3">
        <v>0</v>
      </c>
      <c r="BK545" s="3">
        <v>0</v>
      </c>
      <c r="BL545" s="3">
        <v>0</v>
      </c>
      <c r="BM545" s="3">
        <v>0</v>
      </c>
      <c r="BN545" s="3">
        <v>0</v>
      </c>
      <c r="BO545" s="3">
        <v>0</v>
      </c>
      <c r="BP545" s="3">
        <v>0</v>
      </c>
      <c r="BQ545" s="3">
        <v>0</v>
      </c>
      <c r="BR545" s="3">
        <v>0</v>
      </c>
      <c r="BS545" s="3">
        <v>0</v>
      </c>
      <c r="BT545" s="3">
        <v>0</v>
      </c>
      <c r="BU545" s="3">
        <v>0</v>
      </c>
      <c r="BV545" s="3">
        <v>0</v>
      </c>
      <c r="BW545" s="10">
        <v>0</v>
      </c>
    </row>
    <row r="546" spans="6:75" x14ac:dyDescent="0.25">
      <c r="F546" s="52">
        <f t="shared" si="34"/>
        <v>25500</v>
      </c>
      <c r="G546" s="12">
        <f t="shared" si="35"/>
        <v>0.82558139534883723</v>
      </c>
      <c r="J546" s="3">
        <f t="shared" si="33"/>
        <v>0.87902324213003813</v>
      </c>
      <c r="K546" s="81"/>
      <c r="L546" s="12">
        <v>1</v>
      </c>
      <c r="M546" s="3">
        <v>0.82558139534883723</v>
      </c>
      <c r="N546" s="3">
        <v>0.82558139534883723</v>
      </c>
      <c r="O546" s="3">
        <v>0.87799000881575073</v>
      </c>
      <c r="P546" s="3">
        <v>0.87799000881575073</v>
      </c>
      <c r="Q546" s="3">
        <v>0</v>
      </c>
      <c r="R546" s="3">
        <v>0</v>
      </c>
      <c r="S546" s="3">
        <v>0</v>
      </c>
      <c r="T546" s="3">
        <v>0</v>
      </c>
      <c r="U546" s="3">
        <v>0</v>
      </c>
      <c r="V546" s="3">
        <v>0</v>
      </c>
      <c r="W546" s="3">
        <v>0</v>
      </c>
      <c r="X546" s="3">
        <v>0</v>
      </c>
      <c r="Y546" s="3">
        <v>0</v>
      </c>
      <c r="Z546" s="3">
        <v>0</v>
      </c>
      <c r="AA546" s="3">
        <v>0</v>
      </c>
      <c r="AB546" s="3">
        <v>0</v>
      </c>
      <c r="AC546" s="3">
        <v>0</v>
      </c>
      <c r="AD546" s="3">
        <v>0</v>
      </c>
      <c r="AE546" s="3">
        <v>0</v>
      </c>
      <c r="AF546" s="3">
        <v>0</v>
      </c>
      <c r="AG546" s="3">
        <v>0</v>
      </c>
      <c r="AH546" s="3">
        <v>0</v>
      </c>
      <c r="AI546" s="3">
        <v>0</v>
      </c>
      <c r="AJ546" s="3">
        <v>0</v>
      </c>
      <c r="AK546" s="3">
        <v>0</v>
      </c>
      <c r="AL546" s="48">
        <v>0</v>
      </c>
      <c r="AM546" s="3">
        <v>0</v>
      </c>
      <c r="AN546" s="3">
        <v>0</v>
      </c>
      <c r="AO546" s="3">
        <v>0</v>
      </c>
      <c r="AP546" s="3">
        <v>0</v>
      </c>
      <c r="AQ546" s="3">
        <v>0</v>
      </c>
      <c r="AR546" s="3">
        <v>0</v>
      </c>
      <c r="AS546" s="3">
        <v>0</v>
      </c>
      <c r="AT546" s="3">
        <v>0</v>
      </c>
      <c r="AU546" s="3">
        <v>0</v>
      </c>
      <c r="AV546" s="3">
        <v>0</v>
      </c>
      <c r="AW546" s="3">
        <v>0</v>
      </c>
      <c r="AX546" s="3">
        <v>0</v>
      </c>
      <c r="AY546" s="3">
        <v>0</v>
      </c>
      <c r="AZ546" s="3">
        <v>0</v>
      </c>
      <c r="BA546" s="3">
        <v>0</v>
      </c>
      <c r="BB546" s="3">
        <v>0</v>
      </c>
      <c r="BC546" s="3">
        <v>0</v>
      </c>
      <c r="BD546" s="3">
        <v>0</v>
      </c>
      <c r="BE546" s="3">
        <v>0</v>
      </c>
      <c r="BF546" s="3">
        <v>0</v>
      </c>
      <c r="BG546" s="3">
        <v>0</v>
      </c>
      <c r="BH546" s="3">
        <v>0</v>
      </c>
      <c r="BI546" s="3">
        <v>0</v>
      </c>
      <c r="BJ546" s="3">
        <v>0</v>
      </c>
      <c r="BK546" s="3">
        <v>0</v>
      </c>
      <c r="BL546" s="3">
        <v>0</v>
      </c>
      <c r="BM546" s="3">
        <v>0</v>
      </c>
      <c r="BN546" s="3">
        <v>0</v>
      </c>
      <c r="BO546" s="3">
        <v>0</v>
      </c>
      <c r="BP546" s="3">
        <v>0</v>
      </c>
      <c r="BQ546" s="3">
        <v>0</v>
      </c>
      <c r="BR546" s="3">
        <v>0</v>
      </c>
      <c r="BS546" s="3">
        <v>0</v>
      </c>
      <c r="BT546" s="3">
        <v>0</v>
      </c>
      <c r="BU546" s="3">
        <v>0</v>
      </c>
      <c r="BV546" s="3">
        <v>0</v>
      </c>
      <c r="BW546" s="10">
        <v>0</v>
      </c>
    </row>
    <row r="547" spans="6:75" x14ac:dyDescent="0.25">
      <c r="F547" s="52">
        <f t="shared" si="34"/>
        <v>25600</v>
      </c>
      <c r="G547" s="12">
        <f t="shared" si="35"/>
        <v>0.82558139534883723</v>
      </c>
      <c r="J547" s="3">
        <f t="shared" si="33"/>
        <v>0.8792586054721977</v>
      </c>
      <c r="K547" s="81"/>
      <c r="L547" s="12">
        <v>1</v>
      </c>
      <c r="M547" s="3">
        <v>0.82558139534883723</v>
      </c>
      <c r="N547" s="3">
        <v>0.82558139534883723</v>
      </c>
      <c r="O547" s="3">
        <v>0.8782250955039671</v>
      </c>
      <c r="P547" s="3">
        <v>0.8782250955039671</v>
      </c>
      <c r="Q547" s="3">
        <v>0</v>
      </c>
      <c r="R547" s="3">
        <v>0</v>
      </c>
      <c r="S547" s="3">
        <v>0</v>
      </c>
      <c r="T547" s="3">
        <v>0</v>
      </c>
      <c r="U547" s="3">
        <v>0</v>
      </c>
      <c r="V547" s="3">
        <v>0</v>
      </c>
      <c r="W547" s="3">
        <v>0</v>
      </c>
      <c r="X547" s="3">
        <v>0</v>
      </c>
      <c r="Y547" s="3">
        <v>0</v>
      </c>
      <c r="Z547" s="3">
        <v>0</v>
      </c>
      <c r="AA547" s="3">
        <v>0</v>
      </c>
      <c r="AB547" s="3">
        <v>0</v>
      </c>
      <c r="AC547" s="3">
        <v>0</v>
      </c>
      <c r="AD547" s="3">
        <v>0</v>
      </c>
      <c r="AE547" s="3">
        <v>0</v>
      </c>
      <c r="AF547" s="3">
        <v>0</v>
      </c>
      <c r="AG547" s="3">
        <v>0</v>
      </c>
      <c r="AH547" s="3">
        <v>0</v>
      </c>
      <c r="AI547" s="3">
        <v>0</v>
      </c>
      <c r="AJ547" s="3">
        <v>0</v>
      </c>
      <c r="AK547" s="3">
        <v>0</v>
      </c>
      <c r="AL547" s="48">
        <v>0</v>
      </c>
      <c r="AM547" s="3">
        <v>0</v>
      </c>
      <c r="AN547" s="3">
        <v>0</v>
      </c>
      <c r="AO547" s="3">
        <v>0</v>
      </c>
      <c r="AP547" s="3">
        <v>0</v>
      </c>
      <c r="AQ547" s="3">
        <v>0</v>
      </c>
      <c r="AR547" s="3">
        <v>0</v>
      </c>
      <c r="AS547" s="3">
        <v>0</v>
      </c>
      <c r="AT547" s="3">
        <v>0</v>
      </c>
      <c r="AU547" s="3">
        <v>0</v>
      </c>
      <c r="AV547" s="3">
        <v>0</v>
      </c>
      <c r="AW547" s="3">
        <v>0</v>
      </c>
      <c r="AX547" s="3">
        <v>0</v>
      </c>
      <c r="AY547" s="3">
        <v>0</v>
      </c>
      <c r="AZ547" s="3">
        <v>0</v>
      </c>
      <c r="BA547" s="3">
        <v>0</v>
      </c>
      <c r="BB547" s="3">
        <v>0</v>
      </c>
      <c r="BC547" s="3">
        <v>0</v>
      </c>
      <c r="BD547" s="3">
        <v>0</v>
      </c>
      <c r="BE547" s="3">
        <v>0</v>
      </c>
      <c r="BF547" s="3">
        <v>0</v>
      </c>
      <c r="BG547" s="3">
        <v>0</v>
      </c>
      <c r="BH547" s="3">
        <v>0</v>
      </c>
      <c r="BI547" s="3">
        <v>0</v>
      </c>
      <c r="BJ547" s="3">
        <v>0</v>
      </c>
      <c r="BK547" s="3">
        <v>0</v>
      </c>
      <c r="BL547" s="3">
        <v>0</v>
      </c>
      <c r="BM547" s="3">
        <v>0</v>
      </c>
      <c r="BN547" s="3">
        <v>0</v>
      </c>
      <c r="BO547" s="3">
        <v>0</v>
      </c>
      <c r="BP547" s="3">
        <v>0</v>
      </c>
      <c r="BQ547" s="3">
        <v>0</v>
      </c>
      <c r="BR547" s="3">
        <v>0</v>
      </c>
      <c r="BS547" s="3">
        <v>0</v>
      </c>
      <c r="BT547" s="3">
        <v>0</v>
      </c>
      <c r="BU547" s="3">
        <v>0</v>
      </c>
      <c r="BV547" s="3">
        <v>0</v>
      </c>
      <c r="BW547" s="10">
        <v>0</v>
      </c>
    </row>
    <row r="548" spans="6:75" x14ac:dyDescent="0.25">
      <c r="F548" s="52">
        <f t="shared" si="34"/>
        <v>25700</v>
      </c>
      <c r="G548" s="12">
        <f t="shared" si="35"/>
        <v>0.82558139534883723</v>
      </c>
      <c r="J548" s="3">
        <f t="shared" si="33"/>
        <v>0.87949396881435715</v>
      </c>
      <c r="K548" s="81"/>
      <c r="L548" s="12">
        <v>1</v>
      </c>
      <c r="M548" s="3">
        <v>0.82558139534883723</v>
      </c>
      <c r="N548" s="3">
        <v>0.82558139534883723</v>
      </c>
      <c r="O548" s="3">
        <v>0.87846018219218336</v>
      </c>
      <c r="P548" s="3">
        <v>0.87846018219218336</v>
      </c>
      <c r="Q548" s="3">
        <v>0</v>
      </c>
      <c r="R548" s="3">
        <v>0</v>
      </c>
      <c r="S548" s="3">
        <v>0</v>
      </c>
      <c r="T548" s="3">
        <v>0</v>
      </c>
      <c r="U548" s="3">
        <v>0</v>
      </c>
      <c r="V548" s="3">
        <v>0</v>
      </c>
      <c r="W548" s="3">
        <v>0</v>
      </c>
      <c r="X548" s="3">
        <v>0</v>
      </c>
      <c r="Y548" s="3">
        <v>0</v>
      </c>
      <c r="Z548" s="3">
        <v>0</v>
      </c>
      <c r="AA548" s="3">
        <v>0</v>
      </c>
      <c r="AB548" s="3">
        <v>0</v>
      </c>
      <c r="AC548" s="3">
        <v>0</v>
      </c>
      <c r="AD548" s="3">
        <v>0</v>
      </c>
      <c r="AE548" s="3">
        <v>0</v>
      </c>
      <c r="AF548" s="3">
        <v>0</v>
      </c>
      <c r="AG548" s="3">
        <v>0</v>
      </c>
      <c r="AH548" s="3">
        <v>0</v>
      </c>
      <c r="AI548" s="3">
        <v>0</v>
      </c>
      <c r="AJ548" s="3">
        <v>0</v>
      </c>
      <c r="AK548" s="3">
        <v>0</v>
      </c>
      <c r="AL548" s="48">
        <v>0</v>
      </c>
      <c r="AM548" s="3">
        <v>0</v>
      </c>
      <c r="AN548" s="3">
        <v>0</v>
      </c>
      <c r="AO548" s="3">
        <v>0</v>
      </c>
      <c r="AP548" s="3">
        <v>0</v>
      </c>
      <c r="AQ548" s="3">
        <v>0</v>
      </c>
      <c r="AR548" s="3">
        <v>0</v>
      </c>
      <c r="AS548" s="3">
        <v>0</v>
      </c>
      <c r="AT548" s="3">
        <v>0</v>
      </c>
      <c r="AU548" s="3">
        <v>0</v>
      </c>
      <c r="AV548" s="3">
        <v>0</v>
      </c>
      <c r="AW548" s="3">
        <v>0</v>
      </c>
      <c r="AX548" s="3">
        <v>0</v>
      </c>
      <c r="AY548" s="3">
        <v>0</v>
      </c>
      <c r="AZ548" s="3">
        <v>0</v>
      </c>
      <c r="BA548" s="3">
        <v>0</v>
      </c>
      <c r="BB548" s="3">
        <v>0</v>
      </c>
      <c r="BC548" s="3">
        <v>0</v>
      </c>
      <c r="BD548" s="3">
        <v>0</v>
      </c>
      <c r="BE548" s="3">
        <v>0</v>
      </c>
      <c r="BF548" s="3">
        <v>0</v>
      </c>
      <c r="BG548" s="3">
        <v>0</v>
      </c>
      <c r="BH548" s="3">
        <v>0</v>
      </c>
      <c r="BI548" s="3">
        <v>0</v>
      </c>
      <c r="BJ548" s="3">
        <v>0</v>
      </c>
      <c r="BK548" s="3">
        <v>0</v>
      </c>
      <c r="BL548" s="3">
        <v>0</v>
      </c>
      <c r="BM548" s="3">
        <v>0</v>
      </c>
      <c r="BN548" s="3">
        <v>0</v>
      </c>
      <c r="BO548" s="3">
        <v>0</v>
      </c>
      <c r="BP548" s="3">
        <v>0</v>
      </c>
      <c r="BQ548" s="3">
        <v>0</v>
      </c>
      <c r="BR548" s="3">
        <v>0</v>
      </c>
      <c r="BS548" s="3">
        <v>0</v>
      </c>
      <c r="BT548" s="3">
        <v>0</v>
      </c>
      <c r="BU548" s="3">
        <v>0</v>
      </c>
      <c r="BV548" s="3">
        <v>0</v>
      </c>
      <c r="BW548" s="10">
        <v>0</v>
      </c>
    </row>
    <row r="549" spans="6:75" x14ac:dyDescent="0.25">
      <c r="F549" s="52">
        <f t="shared" si="34"/>
        <v>25800</v>
      </c>
      <c r="G549" s="12">
        <f t="shared" si="35"/>
        <v>0.82558139534883723</v>
      </c>
      <c r="J549" s="3">
        <f t="shared" si="33"/>
        <v>0.87972933215651672</v>
      </c>
      <c r="K549" s="81"/>
      <c r="L549" s="12">
        <v>1</v>
      </c>
      <c r="M549" s="3">
        <v>0.82558139534883723</v>
      </c>
      <c r="N549" s="3">
        <v>0.82558139534883723</v>
      </c>
      <c r="O549" s="3">
        <v>0.87869526888039973</v>
      </c>
      <c r="P549" s="3">
        <v>0.87869526888039973</v>
      </c>
      <c r="Q549" s="3">
        <v>0</v>
      </c>
      <c r="R549" s="3">
        <v>0</v>
      </c>
      <c r="S549" s="3">
        <v>0</v>
      </c>
      <c r="T549" s="3">
        <v>0</v>
      </c>
      <c r="U549" s="3">
        <v>0</v>
      </c>
      <c r="V549" s="3">
        <v>0</v>
      </c>
      <c r="W549" s="3">
        <v>0</v>
      </c>
      <c r="X549" s="3">
        <v>0</v>
      </c>
      <c r="Y549" s="3">
        <v>0</v>
      </c>
      <c r="Z549" s="3">
        <v>0</v>
      </c>
      <c r="AA549" s="3">
        <v>0</v>
      </c>
      <c r="AB549" s="3">
        <v>0</v>
      </c>
      <c r="AC549" s="3">
        <v>0</v>
      </c>
      <c r="AD549" s="3">
        <v>0</v>
      </c>
      <c r="AE549" s="3">
        <v>0</v>
      </c>
      <c r="AF549" s="3">
        <v>0</v>
      </c>
      <c r="AG549" s="3">
        <v>0</v>
      </c>
      <c r="AH549" s="3">
        <v>0</v>
      </c>
      <c r="AI549" s="3">
        <v>0</v>
      </c>
      <c r="AJ549" s="3">
        <v>0</v>
      </c>
      <c r="AK549" s="3">
        <v>0</v>
      </c>
      <c r="AL549" s="48">
        <v>0</v>
      </c>
      <c r="AM549" s="3">
        <v>0</v>
      </c>
      <c r="AN549" s="3">
        <v>0</v>
      </c>
      <c r="AO549" s="3">
        <v>0</v>
      </c>
      <c r="AP549" s="3">
        <v>0</v>
      </c>
      <c r="AQ549" s="3">
        <v>0</v>
      </c>
      <c r="AR549" s="3">
        <v>0</v>
      </c>
      <c r="AS549" s="3">
        <v>0</v>
      </c>
      <c r="AT549" s="3">
        <v>0</v>
      </c>
      <c r="AU549" s="3">
        <v>0</v>
      </c>
      <c r="AV549" s="3">
        <v>0</v>
      </c>
      <c r="AW549" s="3">
        <v>0</v>
      </c>
      <c r="AX549" s="3">
        <v>0</v>
      </c>
      <c r="AY549" s="3">
        <v>0</v>
      </c>
      <c r="AZ549" s="3">
        <v>0</v>
      </c>
      <c r="BA549" s="3">
        <v>0</v>
      </c>
      <c r="BB549" s="3">
        <v>0</v>
      </c>
      <c r="BC549" s="3">
        <v>0</v>
      </c>
      <c r="BD549" s="3">
        <v>0</v>
      </c>
      <c r="BE549" s="3">
        <v>0</v>
      </c>
      <c r="BF549" s="3">
        <v>0</v>
      </c>
      <c r="BG549" s="3">
        <v>0</v>
      </c>
      <c r="BH549" s="3">
        <v>0</v>
      </c>
      <c r="BI549" s="3">
        <v>0</v>
      </c>
      <c r="BJ549" s="3">
        <v>0</v>
      </c>
      <c r="BK549" s="3">
        <v>0</v>
      </c>
      <c r="BL549" s="3">
        <v>0</v>
      </c>
      <c r="BM549" s="3">
        <v>0</v>
      </c>
      <c r="BN549" s="3">
        <v>0</v>
      </c>
      <c r="BO549" s="3">
        <v>0</v>
      </c>
      <c r="BP549" s="3">
        <v>0</v>
      </c>
      <c r="BQ549" s="3">
        <v>0</v>
      </c>
      <c r="BR549" s="3">
        <v>0</v>
      </c>
      <c r="BS549" s="3">
        <v>0</v>
      </c>
      <c r="BT549" s="3">
        <v>0</v>
      </c>
      <c r="BU549" s="3">
        <v>0</v>
      </c>
      <c r="BV549" s="3">
        <v>0</v>
      </c>
      <c r="BW549" s="10">
        <v>0</v>
      </c>
    </row>
    <row r="550" spans="6:75" x14ac:dyDescent="0.25">
      <c r="F550" s="52">
        <f t="shared" si="34"/>
        <v>25900</v>
      </c>
      <c r="G550" s="12">
        <f t="shared" si="35"/>
        <v>0.82558139534883723</v>
      </c>
      <c r="J550" s="3">
        <f t="shared" si="33"/>
        <v>0.87996469549867617</v>
      </c>
      <c r="K550" s="81"/>
      <c r="L550" s="12">
        <v>1</v>
      </c>
      <c r="M550" s="3">
        <v>0.82558139534883723</v>
      </c>
      <c r="N550" s="3">
        <v>0.82558139534883723</v>
      </c>
      <c r="O550" s="3">
        <v>0.87893035556861598</v>
      </c>
      <c r="P550" s="3">
        <v>0.87893035556861598</v>
      </c>
      <c r="Q550" s="3">
        <v>0</v>
      </c>
      <c r="R550" s="3">
        <v>0</v>
      </c>
      <c r="S550" s="3">
        <v>0</v>
      </c>
      <c r="T550" s="3">
        <v>0</v>
      </c>
      <c r="U550" s="3">
        <v>0</v>
      </c>
      <c r="V550" s="3">
        <v>0</v>
      </c>
      <c r="W550" s="3">
        <v>0</v>
      </c>
      <c r="X550" s="3">
        <v>0</v>
      </c>
      <c r="Y550" s="3">
        <v>0</v>
      </c>
      <c r="Z550" s="3">
        <v>0</v>
      </c>
      <c r="AA550" s="3">
        <v>0</v>
      </c>
      <c r="AB550" s="3">
        <v>0</v>
      </c>
      <c r="AC550" s="3">
        <v>0</v>
      </c>
      <c r="AD550" s="3">
        <v>0</v>
      </c>
      <c r="AE550" s="3">
        <v>0</v>
      </c>
      <c r="AF550" s="3">
        <v>0</v>
      </c>
      <c r="AG550" s="3">
        <v>0</v>
      </c>
      <c r="AH550" s="3">
        <v>0</v>
      </c>
      <c r="AI550" s="3">
        <v>0</v>
      </c>
      <c r="AJ550" s="3">
        <v>0</v>
      </c>
      <c r="AK550" s="3">
        <v>0</v>
      </c>
      <c r="AL550" s="48">
        <v>0</v>
      </c>
      <c r="AM550" s="3">
        <v>0</v>
      </c>
      <c r="AN550" s="3">
        <v>0</v>
      </c>
      <c r="AO550" s="3">
        <v>0</v>
      </c>
      <c r="AP550" s="3">
        <v>0</v>
      </c>
      <c r="AQ550" s="3">
        <v>0</v>
      </c>
      <c r="AR550" s="3">
        <v>0</v>
      </c>
      <c r="AS550" s="3">
        <v>0</v>
      </c>
      <c r="AT550" s="3">
        <v>0</v>
      </c>
      <c r="AU550" s="3">
        <v>0</v>
      </c>
      <c r="AV550" s="3">
        <v>0</v>
      </c>
      <c r="AW550" s="3">
        <v>0</v>
      </c>
      <c r="AX550" s="3">
        <v>0</v>
      </c>
      <c r="AY550" s="3">
        <v>0</v>
      </c>
      <c r="AZ550" s="3">
        <v>0</v>
      </c>
      <c r="BA550" s="3">
        <v>0</v>
      </c>
      <c r="BB550" s="3">
        <v>0</v>
      </c>
      <c r="BC550" s="3">
        <v>0</v>
      </c>
      <c r="BD550" s="3">
        <v>0</v>
      </c>
      <c r="BE550" s="3">
        <v>0</v>
      </c>
      <c r="BF550" s="3">
        <v>0</v>
      </c>
      <c r="BG550" s="3">
        <v>0</v>
      </c>
      <c r="BH550" s="3">
        <v>0</v>
      </c>
      <c r="BI550" s="3">
        <v>0</v>
      </c>
      <c r="BJ550" s="3">
        <v>0</v>
      </c>
      <c r="BK550" s="3">
        <v>0</v>
      </c>
      <c r="BL550" s="3">
        <v>0</v>
      </c>
      <c r="BM550" s="3">
        <v>0</v>
      </c>
      <c r="BN550" s="3">
        <v>0</v>
      </c>
      <c r="BO550" s="3">
        <v>0</v>
      </c>
      <c r="BP550" s="3">
        <v>0</v>
      </c>
      <c r="BQ550" s="3">
        <v>0</v>
      </c>
      <c r="BR550" s="3">
        <v>0</v>
      </c>
      <c r="BS550" s="3">
        <v>0</v>
      </c>
      <c r="BT550" s="3">
        <v>0</v>
      </c>
      <c r="BU550" s="3">
        <v>0</v>
      </c>
      <c r="BV550" s="3">
        <v>0</v>
      </c>
      <c r="BW550" s="10">
        <v>0</v>
      </c>
    </row>
    <row r="551" spans="6:75" x14ac:dyDescent="0.25">
      <c r="F551" s="52">
        <f t="shared" si="34"/>
        <v>26000</v>
      </c>
      <c r="G551" s="12">
        <f t="shared" si="35"/>
        <v>0.82558139534883723</v>
      </c>
      <c r="J551" s="3">
        <f t="shared" si="33"/>
        <v>0.88014121800529577</v>
      </c>
      <c r="K551" s="81"/>
      <c r="L551" s="12">
        <v>1</v>
      </c>
      <c r="M551" s="3">
        <v>0.82558139534883723</v>
      </c>
      <c r="N551" s="3">
        <v>0.82558139534883723</v>
      </c>
      <c r="O551" s="3">
        <v>0.8791066705847782</v>
      </c>
      <c r="P551" s="3">
        <v>0.8791066705847782</v>
      </c>
      <c r="Q551" s="3">
        <v>0</v>
      </c>
      <c r="R551" s="3">
        <v>0</v>
      </c>
      <c r="S551" s="3">
        <v>0</v>
      </c>
      <c r="T551" s="3">
        <v>0</v>
      </c>
      <c r="U551" s="3">
        <v>0</v>
      </c>
      <c r="V551" s="3">
        <v>0</v>
      </c>
      <c r="W551" s="3">
        <v>0</v>
      </c>
      <c r="X551" s="3">
        <v>0</v>
      </c>
      <c r="Y551" s="3">
        <v>0</v>
      </c>
      <c r="Z551" s="3">
        <v>0</v>
      </c>
      <c r="AA551" s="3">
        <v>0</v>
      </c>
      <c r="AB551" s="3">
        <v>0</v>
      </c>
      <c r="AC551" s="3">
        <v>0</v>
      </c>
      <c r="AD551" s="3">
        <v>0</v>
      </c>
      <c r="AE551" s="3">
        <v>0</v>
      </c>
      <c r="AF551" s="3">
        <v>0</v>
      </c>
      <c r="AG551" s="3">
        <v>0</v>
      </c>
      <c r="AH551" s="3">
        <v>0</v>
      </c>
      <c r="AI551" s="3">
        <v>0</v>
      </c>
      <c r="AJ551" s="3">
        <v>0</v>
      </c>
      <c r="AK551" s="3">
        <v>0</v>
      </c>
      <c r="AL551" s="48">
        <v>0</v>
      </c>
      <c r="AM551" s="3">
        <v>0</v>
      </c>
      <c r="AN551" s="3">
        <v>0</v>
      </c>
      <c r="AO551" s="3">
        <v>0</v>
      </c>
      <c r="AP551" s="3">
        <v>0</v>
      </c>
      <c r="AQ551" s="3">
        <v>0</v>
      </c>
      <c r="AR551" s="3">
        <v>0</v>
      </c>
      <c r="AS551" s="3">
        <v>0</v>
      </c>
      <c r="AT551" s="3">
        <v>0</v>
      </c>
      <c r="AU551" s="3">
        <v>0</v>
      </c>
      <c r="AV551" s="3">
        <v>0</v>
      </c>
      <c r="AW551" s="3">
        <v>0</v>
      </c>
      <c r="AX551" s="3">
        <v>0</v>
      </c>
      <c r="AY551" s="3">
        <v>0</v>
      </c>
      <c r="AZ551" s="3">
        <v>0</v>
      </c>
      <c r="BA551" s="3">
        <v>0</v>
      </c>
      <c r="BB551" s="3">
        <v>0</v>
      </c>
      <c r="BC551" s="3">
        <v>0</v>
      </c>
      <c r="BD551" s="3">
        <v>0</v>
      </c>
      <c r="BE551" s="3">
        <v>0</v>
      </c>
      <c r="BF551" s="3">
        <v>0</v>
      </c>
      <c r="BG551" s="3">
        <v>0</v>
      </c>
      <c r="BH551" s="3">
        <v>0</v>
      </c>
      <c r="BI551" s="3">
        <v>0</v>
      </c>
      <c r="BJ551" s="3">
        <v>0</v>
      </c>
      <c r="BK551" s="3">
        <v>0</v>
      </c>
      <c r="BL551" s="3">
        <v>0</v>
      </c>
      <c r="BM551" s="3">
        <v>0</v>
      </c>
      <c r="BN551" s="3">
        <v>0</v>
      </c>
      <c r="BO551" s="3">
        <v>0</v>
      </c>
      <c r="BP551" s="3">
        <v>0</v>
      </c>
      <c r="BQ551" s="3">
        <v>0</v>
      </c>
      <c r="BR551" s="3">
        <v>0</v>
      </c>
      <c r="BS551" s="3">
        <v>0</v>
      </c>
      <c r="BT551" s="3">
        <v>0</v>
      </c>
      <c r="BU551" s="3">
        <v>0</v>
      </c>
      <c r="BV551" s="3">
        <v>0</v>
      </c>
      <c r="BW551" s="10">
        <v>0</v>
      </c>
    </row>
    <row r="552" spans="6:75" x14ac:dyDescent="0.25">
      <c r="F552" s="52">
        <f t="shared" si="34"/>
        <v>26100</v>
      </c>
      <c r="G552" s="12">
        <f t="shared" si="35"/>
        <v>0.82558139534883723</v>
      </c>
      <c r="J552" s="3">
        <f t="shared" ref="J552:J615" si="36">INDEX($L552:$BW552,J$276) / INDEX($L$291:$BW$291,J$276)</f>
        <v>0.88031774051191525</v>
      </c>
      <c r="K552" s="81"/>
      <c r="L552" s="12">
        <v>1</v>
      </c>
      <c r="M552" s="3">
        <v>0.82558139534883723</v>
      </c>
      <c r="N552" s="3">
        <v>0.82558139534883723</v>
      </c>
      <c r="O552" s="3">
        <v>0.87928298560094031</v>
      </c>
      <c r="P552" s="3">
        <v>0.87928298560094031</v>
      </c>
      <c r="Q552" s="3">
        <v>0</v>
      </c>
      <c r="R552" s="3">
        <v>0</v>
      </c>
      <c r="S552" s="3">
        <v>0</v>
      </c>
      <c r="T552" s="3">
        <v>0</v>
      </c>
      <c r="U552" s="3">
        <v>0</v>
      </c>
      <c r="V552" s="3">
        <v>0</v>
      </c>
      <c r="W552" s="3">
        <v>0</v>
      </c>
      <c r="X552" s="3">
        <v>0</v>
      </c>
      <c r="Y552" s="3">
        <v>0</v>
      </c>
      <c r="Z552" s="3">
        <v>0</v>
      </c>
      <c r="AA552" s="3">
        <v>0</v>
      </c>
      <c r="AB552" s="3">
        <v>0</v>
      </c>
      <c r="AC552" s="3">
        <v>0</v>
      </c>
      <c r="AD552" s="3">
        <v>0</v>
      </c>
      <c r="AE552" s="3">
        <v>0</v>
      </c>
      <c r="AF552" s="3">
        <v>0</v>
      </c>
      <c r="AG552" s="3">
        <v>0</v>
      </c>
      <c r="AH552" s="3">
        <v>0</v>
      </c>
      <c r="AI552" s="3">
        <v>0</v>
      </c>
      <c r="AJ552" s="3">
        <v>0</v>
      </c>
      <c r="AK552" s="3">
        <v>0</v>
      </c>
      <c r="AL552" s="48">
        <v>0</v>
      </c>
      <c r="AM552" s="3">
        <v>0</v>
      </c>
      <c r="AN552" s="3">
        <v>0</v>
      </c>
      <c r="AO552" s="3">
        <v>0</v>
      </c>
      <c r="AP552" s="3">
        <v>0</v>
      </c>
      <c r="AQ552" s="3">
        <v>0</v>
      </c>
      <c r="AR552" s="3">
        <v>0</v>
      </c>
      <c r="AS552" s="3">
        <v>0</v>
      </c>
      <c r="AT552" s="3">
        <v>0</v>
      </c>
      <c r="AU552" s="3">
        <v>0</v>
      </c>
      <c r="AV552" s="3">
        <v>0</v>
      </c>
      <c r="AW552" s="3">
        <v>0</v>
      </c>
      <c r="AX552" s="3">
        <v>0</v>
      </c>
      <c r="AY552" s="3">
        <v>0</v>
      </c>
      <c r="AZ552" s="3">
        <v>0</v>
      </c>
      <c r="BA552" s="3">
        <v>0</v>
      </c>
      <c r="BB552" s="3">
        <v>0</v>
      </c>
      <c r="BC552" s="3">
        <v>0</v>
      </c>
      <c r="BD552" s="3">
        <v>0</v>
      </c>
      <c r="BE552" s="3">
        <v>0</v>
      </c>
      <c r="BF552" s="3">
        <v>0</v>
      </c>
      <c r="BG552" s="3">
        <v>0</v>
      </c>
      <c r="BH552" s="3">
        <v>0</v>
      </c>
      <c r="BI552" s="3">
        <v>0</v>
      </c>
      <c r="BJ552" s="3">
        <v>0</v>
      </c>
      <c r="BK552" s="3">
        <v>0</v>
      </c>
      <c r="BL552" s="3">
        <v>0</v>
      </c>
      <c r="BM552" s="3">
        <v>0</v>
      </c>
      <c r="BN552" s="3">
        <v>0</v>
      </c>
      <c r="BO552" s="3">
        <v>0</v>
      </c>
      <c r="BP552" s="3">
        <v>0</v>
      </c>
      <c r="BQ552" s="3">
        <v>0</v>
      </c>
      <c r="BR552" s="3">
        <v>0</v>
      </c>
      <c r="BS552" s="3">
        <v>0</v>
      </c>
      <c r="BT552" s="3">
        <v>0</v>
      </c>
      <c r="BU552" s="3">
        <v>0</v>
      </c>
      <c r="BV552" s="3">
        <v>0</v>
      </c>
      <c r="BW552" s="10">
        <v>0</v>
      </c>
    </row>
    <row r="553" spans="6:75" x14ac:dyDescent="0.25">
      <c r="F553" s="52">
        <f t="shared" si="34"/>
        <v>26200</v>
      </c>
      <c r="G553" s="12">
        <f t="shared" si="35"/>
        <v>0.82558139534883723</v>
      </c>
      <c r="J553" s="3">
        <f t="shared" si="36"/>
        <v>0.88049426301853484</v>
      </c>
      <c r="K553" s="81"/>
      <c r="L553" s="12">
        <v>1</v>
      </c>
      <c r="M553" s="3">
        <v>0.82558139534883723</v>
      </c>
      <c r="N553" s="3">
        <v>0.82558139534883723</v>
      </c>
      <c r="O553" s="3">
        <v>0.87945930061710254</v>
      </c>
      <c r="P553" s="3">
        <v>0.87945930061710254</v>
      </c>
      <c r="Q553" s="3">
        <v>0</v>
      </c>
      <c r="R553" s="3">
        <v>0</v>
      </c>
      <c r="S553" s="3">
        <v>0</v>
      </c>
      <c r="T553" s="3">
        <v>0</v>
      </c>
      <c r="U553" s="3">
        <v>0</v>
      </c>
      <c r="V553" s="3">
        <v>0</v>
      </c>
      <c r="W553" s="3">
        <v>0</v>
      </c>
      <c r="X553" s="3">
        <v>0</v>
      </c>
      <c r="Y553" s="3">
        <v>0</v>
      </c>
      <c r="Z553" s="3">
        <v>0</v>
      </c>
      <c r="AA553" s="3">
        <v>0</v>
      </c>
      <c r="AB553" s="3">
        <v>0</v>
      </c>
      <c r="AC553" s="3">
        <v>0</v>
      </c>
      <c r="AD553" s="3">
        <v>0</v>
      </c>
      <c r="AE553" s="3">
        <v>0</v>
      </c>
      <c r="AF553" s="3">
        <v>0</v>
      </c>
      <c r="AG553" s="3">
        <v>0</v>
      </c>
      <c r="AH553" s="3">
        <v>0</v>
      </c>
      <c r="AI553" s="3">
        <v>0</v>
      </c>
      <c r="AJ553" s="3">
        <v>0</v>
      </c>
      <c r="AK553" s="3">
        <v>0</v>
      </c>
      <c r="AL553" s="48">
        <v>0</v>
      </c>
      <c r="AM553" s="3">
        <v>0</v>
      </c>
      <c r="AN553" s="3">
        <v>0</v>
      </c>
      <c r="AO553" s="3">
        <v>0</v>
      </c>
      <c r="AP553" s="3">
        <v>0</v>
      </c>
      <c r="AQ553" s="3">
        <v>0</v>
      </c>
      <c r="AR553" s="3">
        <v>0</v>
      </c>
      <c r="AS553" s="3">
        <v>0</v>
      </c>
      <c r="AT553" s="3">
        <v>0</v>
      </c>
      <c r="AU553" s="3">
        <v>0</v>
      </c>
      <c r="AV553" s="3">
        <v>0</v>
      </c>
      <c r="AW553" s="3">
        <v>0</v>
      </c>
      <c r="AX553" s="3">
        <v>0</v>
      </c>
      <c r="AY553" s="3">
        <v>0</v>
      </c>
      <c r="AZ553" s="3">
        <v>0</v>
      </c>
      <c r="BA553" s="3">
        <v>0</v>
      </c>
      <c r="BB553" s="3">
        <v>0</v>
      </c>
      <c r="BC553" s="3">
        <v>0</v>
      </c>
      <c r="BD553" s="3">
        <v>0</v>
      </c>
      <c r="BE553" s="3">
        <v>0</v>
      </c>
      <c r="BF553" s="3">
        <v>0</v>
      </c>
      <c r="BG553" s="3">
        <v>0</v>
      </c>
      <c r="BH553" s="3">
        <v>0</v>
      </c>
      <c r="BI553" s="3">
        <v>0</v>
      </c>
      <c r="BJ553" s="3">
        <v>0</v>
      </c>
      <c r="BK553" s="3">
        <v>0</v>
      </c>
      <c r="BL553" s="3">
        <v>0</v>
      </c>
      <c r="BM553" s="3">
        <v>0</v>
      </c>
      <c r="BN553" s="3">
        <v>0</v>
      </c>
      <c r="BO553" s="3">
        <v>0</v>
      </c>
      <c r="BP553" s="3">
        <v>0</v>
      </c>
      <c r="BQ553" s="3">
        <v>0</v>
      </c>
      <c r="BR553" s="3">
        <v>0</v>
      </c>
      <c r="BS553" s="3">
        <v>0</v>
      </c>
      <c r="BT553" s="3">
        <v>0</v>
      </c>
      <c r="BU553" s="3">
        <v>0</v>
      </c>
      <c r="BV553" s="3">
        <v>0</v>
      </c>
      <c r="BW553" s="10">
        <v>0</v>
      </c>
    </row>
    <row r="554" spans="6:75" x14ac:dyDescent="0.25">
      <c r="F554" s="52">
        <f t="shared" si="34"/>
        <v>26300</v>
      </c>
      <c r="G554" s="12">
        <f t="shared" si="35"/>
        <v>0.82558139534883723</v>
      </c>
      <c r="J554" s="3">
        <f t="shared" si="36"/>
        <v>0.88067078552515432</v>
      </c>
      <c r="K554" s="81"/>
      <c r="L554" s="12">
        <v>1</v>
      </c>
      <c r="M554" s="3">
        <v>0.82558139534883723</v>
      </c>
      <c r="N554" s="3">
        <v>0.82558139534883723</v>
      </c>
      <c r="O554" s="3">
        <v>0.87963561563326464</v>
      </c>
      <c r="P554" s="3">
        <v>0.87963561563326464</v>
      </c>
      <c r="Q554" s="3">
        <v>0</v>
      </c>
      <c r="R554" s="3">
        <v>0</v>
      </c>
      <c r="S554" s="3">
        <v>0</v>
      </c>
      <c r="T554" s="3">
        <v>0</v>
      </c>
      <c r="U554" s="3">
        <v>0</v>
      </c>
      <c r="V554" s="3">
        <v>0</v>
      </c>
      <c r="W554" s="3">
        <v>0</v>
      </c>
      <c r="X554" s="3">
        <v>0</v>
      </c>
      <c r="Y554" s="3">
        <v>0</v>
      </c>
      <c r="Z554" s="3">
        <v>0</v>
      </c>
      <c r="AA554" s="3">
        <v>0</v>
      </c>
      <c r="AB554" s="3">
        <v>0</v>
      </c>
      <c r="AC554" s="3">
        <v>0</v>
      </c>
      <c r="AD554" s="3">
        <v>0</v>
      </c>
      <c r="AE554" s="3">
        <v>0</v>
      </c>
      <c r="AF554" s="3">
        <v>0</v>
      </c>
      <c r="AG554" s="3">
        <v>0</v>
      </c>
      <c r="AH554" s="3">
        <v>0</v>
      </c>
      <c r="AI554" s="3">
        <v>0</v>
      </c>
      <c r="AJ554" s="3">
        <v>0</v>
      </c>
      <c r="AK554" s="3">
        <v>0</v>
      </c>
      <c r="AL554" s="48">
        <v>0</v>
      </c>
      <c r="AM554" s="3">
        <v>0</v>
      </c>
      <c r="AN554" s="3">
        <v>0</v>
      </c>
      <c r="AO554" s="3">
        <v>0</v>
      </c>
      <c r="AP554" s="3">
        <v>0</v>
      </c>
      <c r="AQ554" s="3">
        <v>0</v>
      </c>
      <c r="AR554" s="3">
        <v>0</v>
      </c>
      <c r="AS554" s="3">
        <v>0</v>
      </c>
      <c r="AT554" s="3">
        <v>0</v>
      </c>
      <c r="AU554" s="3">
        <v>0</v>
      </c>
      <c r="AV554" s="3">
        <v>0</v>
      </c>
      <c r="AW554" s="3">
        <v>0</v>
      </c>
      <c r="AX554" s="3">
        <v>0</v>
      </c>
      <c r="AY554" s="3">
        <v>0</v>
      </c>
      <c r="AZ554" s="3">
        <v>0</v>
      </c>
      <c r="BA554" s="3">
        <v>0</v>
      </c>
      <c r="BB554" s="3">
        <v>0</v>
      </c>
      <c r="BC554" s="3">
        <v>0</v>
      </c>
      <c r="BD554" s="3">
        <v>0</v>
      </c>
      <c r="BE554" s="3">
        <v>0</v>
      </c>
      <c r="BF554" s="3">
        <v>0</v>
      </c>
      <c r="BG554" s="3">
        <v>0</v>
      </c>
      <c r="BH554" s="3">
        <v>0</v>
      </c>
      <c r="BI554" s="3">
        <v>0</v>
      </c>
      <c r="BJ554" s="3">
        <v>0</v>
      </c>
      <c r="BK554" s="3">
        <v>0</v>
      </c>
      <c r="BL554" s="3">
        <v>0</v>
      </c>
      <c r="BM554" s="3">
        <v>0</v>
      </c>
      <c r="BN554" s="3">
        <v>0</v>
      </c>
      <c r="BO554" s="3">
        <v>0</v>
      </c>
      <c r="BP554" s="3">
        <v>0</v>
      </c>
      <c r="BQ554" s="3">
        <v>0</v>
      </c>
      <c r="BR554" s="3">
        <v>0</v>
      </c>
      <c r="BS554" s="3">
        <v>0</v>
      </c>
      <c r="BT554" s="3">
        <v>0</v>
      </c>
      <c r="BU554" s="3">
        <v>0</v>
      </c>
      <c r="BV554" s="3">
        <v>0</v>
      </c>
      <c r="BW554" s="10">
        <v>0</v>
      </c>
    </row>
    <row r="555" spans="6:75" x14ac:dyDescent="0.25">
      <c r="F555" s="52">
        <f t="shared" si="34"/>
        <v>26400</v>
      </c>
      <c r="G555" s="12">
        <f t="shared" si="35"/>
        <v>0.82558139534883723</v>
      </c>
      <c r="J555" s="3">
        <f t="shared" si="36"/>
        <v>0.88084730803177391</v>
      </c>
      <c r="K555" s="81"/>
      <c r="L555" s="12">
        <v>1</v>
      </c>
      <c r="M555" s="3">
        <v>0.82558139534883723</v>
      </c>
      <c r="N555" s="3">
        <v>0.82558139534883723</v>
      </c>
      <c r="O555" s="3">
        <v>0.87981193064942687</v>
      </c>
      <c r="P555" s="3">
        <v>0.87981193064942687</v>
      </c>
      <c r="Q555" s="3">
        <v>0</v>
      </c>
      <c r="R555" s="3">
        <v>0</v>
      </c>
      <c r="S555" s="3">
        <v>0</v>
      </c>
      <c r="T555" s="3">
        <v>0</v>
      </c>
      <c r="U555" s="3">
        <v>0</v>
      </c>
      <c r="V555" s="3">
        <v>0</v>
      </c>
      <c r="W555" s="3">
        <v>0</v>
      </c>
      <c r="X555" s="3">
        <v>0</v>
      </c>
      <c r="Y555" s="3">
        <v>0</v>
      </c>
      <c r="Z555" s="3">
        <v>0</v>
      </c>
      <c r="AA555" s="3">
        <v>0</v>
      </c>
      <c r="AB555" s="3">
        <v>0</v>
      </c>
      <c r="AC555" s="3">
        <v>0</v>
      </c>
      <c r="AD555" s="3">
        <v>0</v>
      </c>
      <c r="AE555" s="3">
        <v>0</v>
      </c>
      <c r="AF555" s="3">
        <v>0</v>
      </c>
      <c r="AG555" s="3">
        <v>0</v>
      </c>
      <c r="AH555" s="3">
        <v>0</v>
      </c>
      <c r="AI555" s="3">
        <v>0</v>
      </c>
      <c r="AJ555" s="3">
        <v>0</v>
      </c>
      <c r="AK555" s="3">
        <v>0</v>
      </c>
      <c r="AL555" s="48">
        <v>0</v>
      </c>
      <c r="AM555" s="3">
        <v>0</v>
      </c>
      <c r="AN555" s="3">
        <v>0</v>
      </c>
      <c r="AO555" s="3">
        <v>0</v>
      </c>
      <c r="AP555" s="3">
        <v>0</v>
      </c>
      <c r="AQ555" s="3">
        <v>0</v>
      </c>
      <c r="AR555" s="3">
        <v>0</v>
      </c>
      <c r="AS555" s="3">
        <v>0</v>
      </c>
      <c r="AT555" s="3">
        <v>0</v>
      </c>
      <c r="AU555" s="3">
        <v>0</v>
      </c>
      <c r="AV555" s="3">
        <v>0</v>
      </c>
      <c r="AW555" s="3">
        <v>0</v>
      </c>
      <c r="AX555" s="3">
        <v>0</v>
      </c>
      <c r="AY555" s="3">
        <v>0</v>
      </c>
      <c r="AZ555" s="3">
        <v>0</v>
      </c>
      <c r="BA555" s="3">
        <v>0</v>
      </c>
      <c r="BB555" s="3">
        <v>0</v>
      </c>
      <c r="BC555" s="3">
        <v>0</v>
      </c>
      <c r="BD555" s="3">
        <v>0</v>
      </c>
      <c r="BE555" s="3">
        <v>0</v>
      </c>
      <c r="BF555" s="3">
        <v>0</v>
      </c>
      <c r="BG555" s="3">
        <v>0</v>
      </c>
      <c r="BH555" s="3">
        <v>0</v>
      </c>
      <c r="BI555" s="3">
        <v>0</v>
      </c>
      <c r="BJ555" s="3">
        <v>0</v>
      </c>
      <c r="BK555" s="3">
        <v>0</v>
      </c>
      <c r="BL555" s="3">
        <v>0</v>
      </c>
      <c r="BM555" s="3">
        <v>0</v>
      </c>
      <c r="BN555" s="3">
        <v>0</v>
      </c>
      <c r="BO555" s="3">
        <v>0</v>
      </c>
      <c r="BP555" s="3">
        <v>0</v>
      </c>
      <c r="BQ555" s="3">
        <v>0</v>
      </c>
      <c r="BR555" s="3">
        <v>0</v>
      </c>
      <c r="BS555" s="3">
        <v>0</v>
      </c>
      <c r="BT555" s="3">
        <v>0</v>
      </c>
      <c r="BU555" s="3">
        <v>0</v>
      </c>
      <c r="BV555" s="3">
        <v>0</v>
      </c>
      <c r="BW555" s="10">
        <v>0</v>
      </c>
    </row>
    <row r="556" spans="6:75" x14ac:dyDescent="0.25">
      <c r="F556" s="52">
        <f t="shared" si="34"/>
        <v>26500</v>
      </c>
      <c r="G556" s="12">
        <f t="shared" si="35"/>
        <v>0.82558139534883723</v>
      </c>
      <c r="J556" s="3">
        <f t="shared" si="36"/>
        <v>0.8810238305383935</v>
      </c>
      <c r="K556" s="81"/>
      <c r="L556" s="12">
        <v>1</v>
      </c>
      <c r="M556" s="3">
        <v>0.82558139534883723</v>
      </c>
      <c r="N556" s="3">
        <v>0.82558139534883723</v>
      </c>
      <c r="O556" s="3">
        <v>0.87998824566558909</v>
      </c>
      <c r="P556" s="3">
        <v>0.87998824566558909</v>
      </c>
      <c r="Q556" s="3">
        <v>0</v>
      </c>
      <c r="R556" s="3">
        <v>0</v>
      </c>
      <c r="S556" s="3">
        <v>0</v>
      </c>
      <c r="T556" s="3">
        <v>0</v>
      </c>
      <c r="U556" s="3">
        <v>0</v>
      </c>
      <c r="V556" s="3">
        <v>0</v>
      </c>
      <c r="W556" s="3">
        <v>0</v>
      </c>
      <c r="X556" s="3">
        <v>0</v>
      </c>
      <c r="Y556" s="3">
        <v>0</v>
      </c>
      <c r="Z556" s="3">
        <v>0</v>
      </c>
      <c r="AA556" s="3">
        <v>0</v>
      </c>
      <c r="AB556" s="3">
        <v>0</v>
      </c>
      <c r="AC556" s="3">
        <v>0</v>
      </c>
      <c r="AD556" s="3">
        <v>0</v>
      </c>
      <c r="AE556" s="3">
        <v>0</v>
      </c>
      <c r="AF556" s="3">
        <v>0</v>
      </c>
      <c r="AG556" s="3">
        <v>0</v>
      </c>
      <c r="AH556" s="3">
        <v>0</v>
      </c>
      <c r="AI556" s="3">
        <v>0</v>
      </c>
      <c r="AJ556" s="3">
        <v>0</v>
      </c>
      <c r="AK556" s="3">
        <v>0</v>
      </c>
      <c r="AL556" s="48">
        <v>0</v>
      </c>
      <c r="AM556" s="3">
        <v>0</v>
      </c>
      <c r="AN556" s="3">
        <v>0</v>
      </c>
      <c r="AO556" s="3">
        <v>0</v>
      </c>
      <c r="AP556" s="3">
        <v>0</v>
      </c>
      <c r="AQ556" s="3">
        <v>0</v>
      </c>
      <c r="AR556" s="3">
        <v>0</v>
      </c>
      <c r="AS556" s="3">
        <v>0</v>
      </c>
      <c r="AT556" s="3">
        <v>0</v>
      </c>
      <c r="AU556" s="3">
        <v>0</v>
      </c>
      <c r="AV556" s="3">
        <v>0</v>
      </c>
      <c r="AW556" s="3">
        <v>0</v>
      </c>
      <c r="AX556" s="3">
        <v>0</v>
      </c>
      <c r="AY556" s="3">
        <v>0</v>
      </c>
      <c r="AZ556" s="3">
        <v>0</v>
      </c>
      <c r="BA556" s="3">
        <v>0</v>
      </c>
      <c r="BB556" s="3">
        <v>0</v>
      </c>
      <c r="BC556" s="3">
        <v>0</v>
      </c>
      <c r="BD556" s="3">
        <v>0</v>
      </c>
      <c r="BE556" s="3">
        <v>0</v>
      </c>
      <c r="BF556" s="3">
        <v>0</v>
      </c>
      <c r="BG556" s="3">
        <v>0</v>
      </c>
      <c r="BH556" s="3">
        <v>0</v>
      </c>
      <c r="BI556" s="3">
        <v>0</v>
      </c>
      <c r="BJ556" s="3">
        <v>0</v>
      </c>
      <c r="BK556" s="3">
        <v>0</v>
      </c>
      <c r="BL556" s="3">
        <v>0</v>
      </c>
      <c r="BM556" s="3">
        <v>0</v>
      </c>
      <c r="BN556" s="3">
        <v>0</v>
      </c>
      <c r="BO556" s="3">
        <v>0</v>
      </c>
      <c r="BP556" s="3">
        <v>0</v>
      </c>
      <c r="BQ556" s="3">
        <v>0</v>
      </c>
      <c r="BR556" s="3">
        <v>0</v>
      </c>
      <c r="BS556" s="3">
        <v>0</v>
      </c>
      <c r="BT556" s="3">
        <v>0</v>
      </c>
      <c r="BU556" s="3">
        <v>0</v>
      </c>
      <c r="BV556" s="3">
        <v>0</v>
      </c>
      <c r="BW556" s="10">
        <v>0</v>
      </c>
    </row>
    <row r="557" spans="6:75" x14ac:dyDescent="0.25">
      <c r="F557" s="52">
        <f t="shared" si="34"/>
        <v>26600</v>
      </c>
      <c r="G557" s="12">
        <f t="shared" si="35"/>
        <v>0.82558139534883723</v>
      </c>
      <c r="J557" s="3">
        <f t="shared" si="36"/>
        <v>0.8812003530450131</v>
      </c>
      <c r="K557" s="81"/>
      <c r="L557" s="12">
        <v>1</v>
      </c>
      <c r="M557" s="3">
        <v>0.82558139534883723</v>
      </c>
      <c r="N557" s="3">
        <v>0.82558139534883723</v>
      </c>
      <c r="O557" s="3">
        <v>0.88016456068175131</v>
      </c>
      <c r="P557" s="3">
        <v>0.88016456068175131</v>
      </c>
      <c r="Q557" s="3">
        <v>0</v>
      </c>
      <c r="R557" s="3">
        <v>0</v>
      </c>
      <c r="S557" s="3">
        <v>0</v>
      </c>
      <c r="T557" s="3">
        <v>0</v>
      </c>
      <c r="U557" s="3">
        <v>0</v>
      </c>
      <c r="V557" s="3">
        <v>0</v>
      </c>
      <c r="W557" s="3">
        <v>0</v>
      </c>
      <c r="X557" s="3">
        <v>0</v>
      </c>
      <c r="Y557" s="3">
        <v>0</v>
      </c>
      <c r="Z557" s="3">
        <v>0</v>
      </c>
      <c r="AA557" s="3">
        <v>0</v>
      </c>
      <c r="AB557" s="3">
        <v>0</v>
      </c>
      <c r="AC557" s="3">
        <v>0</v>
      </c>
      <c r="AD557" s="3">
        <v>0</v>
      </c>
      <c r="AE557" s="3">
        <v>0</v>
      </c>
      <c r="AF557" s="3">
        <v>0</v>
      </c>
      <c r="AG557" s="3">
        <v>0</v>
      </c>
      <c r="AH557" s="3">
        <v>0</v>
      </c>
      <c r="AI557" s="3">
        <v>0</v>
      </c>
      <c r="AJ557" s="3">
        <v>0</v>
      </c>
      <c r="AK557" s="3">
        <v>0</v>
      </c>
      <c r="AL557" s="48">
        <v>0</v>
      </c>
      <c r="AM557" s="3">
        <v>0</v>
      </c>
      <c r="AN557" s="3">
        <v>0</v>
      </c>
      <c r="AO557" s="3">
        <v>0</v>
      </c>
      <c r="AP557" s="3">
        <v>0</v>
      </c>
      <c r="AQ557" s="3">
        <v>0</v>
      </c>
      <c r="AR557" s="3">
        <v>0</v>
      </c>
      <c r="AS557" s="3">
        <v>0</v>
      </c>
      <c r="AT557" s="3">
        <v>0</v>
      </c>
      <c r="AU557" s="3">
        <v>0</v>
      </c>
      <c r="AV557" s="3">
        <v>0</v>
      </c>
      <c r="AW557" s="3">
        <v>0</v>
      </c>
      <c r="AX557" s="3">
        <v>0</v>
      </c>
      <c r="AY557" s="3">
        <v>0</v>
      </c>
      <c r="AZ557" s="3">
        <v>0</v>
      </c>
      <c r="BA557" s="3">
        <v>0</v>
      </c>
      <c r="BB557" s="3">
        <v>0</v>
      </c>
      <c r="BC557" s="3">
        <v>0</v>
      </c>
      <c r="BD557" s="3">
        <v>0</v>
      </c>
      <c r="BE557" s="3">
        <v>0</v>
      </c>
      <c r="BF557" s="3">
        <v>0</v>
      </c>
      <c r="BG557" s="3">
        <v>0</v>
      </c>
      <c r="BH557" s="3">
        <v>0</v>
      </c>
      <c r="BI557" s="3">
        <v>0</v>
      </c>
      <c r="BJ557" s="3">
        <v>0</v>
      </c>
      <c r="BK557" s="3">
        <v>0</v>
      </c>
      <c r="BL557" s="3">
        <v>0</v>
      </c>
      <c r="BM557" s="3">
        <v>0</v>
      </c>
      <c r="BN557" s="3">
        <v>0</v>
      </c>
      <c r="BO557" s="3">
        <v>0</v>
      </c>
      <c r="BP557" s="3">
        <v>0</v>
      </c>
      <c r="BQ557" s="3">
        <v>0</v>
      </c>
      <c r="BR557" s="3">
        <v>0</v>
      </c>
      <c r="BS557" s="3">
        <v>0</v>
      </c>
      <c r="BT557" s="3">
        <v>0</v>
      </c>
      <c r="BU557" s="3">
        <v>0</v>
      </c>
      <c r="BV557" s="3">
        <v>0</v>
      </c>
      <c r="BW557" s="10">
        <v>0</v>
      </c>
    </row>
    <row r="558" spans="6:75" x14ac:dyDescent="0.25">
      <c r="F558" s="52">
        <f t="shared" si="34"/>
        <v>26700</v>
      </c>
      <c r="G558" s="12">
        <f t="shared" si="35"/>
        <v>0.82558139534883723</v>
      </c>
      <c r="J558" s="3">
        <f t="shared" si="36"/>
        <v>0.8813768755516328</v>
      </c>
      <c r="K558" s="81"/>
      <c r="L558" s="12">
        <v>1</v>
      </c>
      <c r="M558" s="3">
        <v>0.82558139534883723</v>
      </c>
      <c r="N558" s="3">
        <v>0.82558139534883723</v>
      </c>
      <c r="O558" s="3">
        <v>0.88034087569791353</v>
      </c>
      <c r="P558" s="3">
        <v>0.88034087569791353</v>
      </c>
      <c r="Q558" s="3">
        <v>0</v>
      </c>
      <c r="R558" s="3">
        <v>0</v>
      </c>
      <c r="S558" s="3">
        <v>0</v>
      </c>
      <c r="T558" s="3">
        <v>0</v>
      </c>
      <c r="U558" s="3">
        <v>0</v>
      </c>
      <c r="V558" s="3">
        <v>0</v>
      </c>
      <c r="W558" s="3">
        <v>0</v>
      </c>
      <c r="X558" s="3">
        <v>0</v>
      </c>
      <c r="Y558" s="3">
        <v>0</v>
      </c>
      <c r="Z558" s="3">
        <v>0</v>
      </c>
      <c r="AA558" s="3">
        <v>0</v>
      </c>
      <c r="AB558" s="3">
        <v>0</v>
      </c>
      <c r="AC558" s="3">
        <v>0</v>
      </c>
      <c r="AD558" s="3">
        <v>0</v>
      </c>
      <c r="AE558" s="3">
        <v>0</v>
      </c>
      <c r="AF558" s="3">
        <v>0</v>
      </c>
      <c r="AG558" s="3">
        <v>0</v>
      </c>
      <c r="AH558" s="3">
        <v>0</v>
      </c>
      <c r="AI558" s="3">
        <v>0</v>
      </c>
      <c r="AJ558" s="3">
        <v>0</v>
      </c>
      <c r="AK558" s="3">
        <v>0</v>
      </c>
      <c r="AL558" s="48">
        <v>0</v>
      </c>
      <c r="AM558" s="3">
        <v>0</v>
      </c>
      <c r="AN558" s="3">
        <v>0</v>
      </c>
      <c r="AO558" s="3">
        <v>0</v>
      </c>
      <c r="AP558" s="3">
        <v>0</v>
      </c>
      <c r="AQ558" s="3">
        <v>0</v>
      </c>
      <c r="AR558" s="3">
        <v>0</v>
      </c>
      <c r="AS558" s="3">
        <v>0</v>
      </c>
      <c r="AT558" s="3">
        <v>0</v>
      </c>
      <c r="AU558" s="3">
        <v>0</v>
      </c>
      <c r="AV558" s="3">
        <v>0</v>
      </c>
      <c r="AW558" s="3">
        <v>0</v>
      </c>
      <c r="AX558" s="3">
        <v>0</v>
      </c>
      <c r="AY558" s="3">
        <v>0</v>
      </c>
      <c r="AZ558" s="3">
        <v>0</v>
      </c>
      <c r="BA558" s="3">
        <v>0</v>
      </c>
      <c r="BB558" s="3">
        <v>0</v>
      </c>
      <c r="BC558" s="3">
        <v>0</v>
      </c>
      <c r="BD558" s="3">
        <v>0</v>
      </c>
      <c r="BE558" s="3">
        <v>0</v>
      </c>
      <c r="BF558" s="3">
        <v>0</v>
      </c>
      <c r="BG558" s="3">
        <v>0</v>
      </c>
      <c r="BH558" s="3">
        <v>0</v>
      </c>
      <c r="BI558" s="3">
        <v>0</v>
      </c>
      <c r="BJ558" s="3">
        <v>0</v>
      </c>
      <c r="BK558" s="3">
        <v>0</v>
      </c>
      <c r="BL558" s="3">
        <v>0</v>
      </c>
      <c r="BM558" s="3">
        <v>0</v>
      </c>
      <c r="BN558" s="3">
        <v>0</v>
      </c>
      <c r="BO558" s="3">
        <v>0</v>
      </c>
      <c r="BP558" s="3">
        <v>0</v>
      </c>
      <c r="BQ558" s="3">
        <v>0</v>
      </c>
      <c r="BR558" s="3">
        <v>0</v>
      </c>
      <c r="BS558" s="3">
        <v>0</v>
      </c>
      <c r="BT558" s="3">
        <v>0</v>
      </c>
      <c r="BU558" s="3">
        <v>0</v>
      </c>
      <c r="BV558" s="3">
        <v>0</v>
      </c>
      <c r="BW558" s="10">
        <v>0</v>
      </c>
    </row>
    <row r="559" spans="6:75" x14ac:dyDescent="0.25">
      <c r="F559" s="52">
        <f t="shared" si="34"/>
        <v>26800</v>
      </c>
      <c r="G559" s="12">
        <f t="shared" si="35"/>
        <v>0.82558139534883723</v>
      </c>
      <c r="J559" s="3">
        <f t="shared" si="36"/>
        <v>0.88155339805825239</v>
      </c>
      <c r="K559" s="81"/>
      <c r="L559" s="12">
        <v>1</v>
      </c>
      <c r="M559" s="3">
        <v>0.82558139534883723</v>
      </c>
      <c r="N559" s="3">
        <v>0.82558139534883723</v>
      </c>
      <c r="O559" s="3">
        <v>0.88051719071407575</v>
      </c>
      <c r="P559" s="3">
        <v>0.88051719071407575</v>
      </c>
      <c r="Q559" s="3">
        <v>0</v>
      </c>
      <c r="R559" s="3">
        <v>0</v>
      </c>
      <c r="S559" s="3">
        <v>0</v>
      </c>
      <c r="T559" s="3">
        <v>0</v>
      </c>
      <c r="U559" s="3">
        <v>0</v>
      </c>
      <c r="V559" s="3">
        <v>0</v>
      </c>
      <c r="W559" s="3">
        <v>0</v>
      </c>
      <c r="X559" s="3">
        <v>0</v>
      </c>
      <c r="Y559" s="3">
        <v>0</v>
      </c>
      <c r="Z559" s="3">
        <v>0</v>
      </c>
      <c r="AA559" s="3">
        <v>0</v>
      </c>
      <c r="AB559" s="3">
        <v>0</v>
      </c>
      <c r="AC559" s="3">
        <v>0</v>
      </c>
      <c r="AD559" s="3">
        <v>0</v>
      </c>
      <c r="AE559" s="3">
        <v>0</v>
      </c>
      <c r="AF559" s="3">
        <v>0</v>
      </c>
      <c r="AG559" s="3">
        <v>0</v>
      </c>
      <c r="AH559" s="3">
        <v>0</v>
      </c>
      <c r="AI559" s="3">
        <v>0</v>
      </c>
      <c r="AJ559" s="3">
        <v>0</v>
      </c>
      <c r="AK559" s="3">
        <v>0</v>
      </c>
      <c r="AL559" s="48">
        <v>0</v>
      </c>
      <c r="AM559" s="3">
        <v>0</v>
      </c>
      <c r="AN559" s="3">
        <v>0</v>
      </c>
      <c r="AO559" s="3">
        <v>0</v>
      </c>
      <c r="AP559" s="3">
        <v>0</v>
      </c>
      <c r="AQ559" s="3">
        <v>0</v>
      </c>
      <c r="AR559" s="3">
        <v>0</v>
      </c>
      <c r="AS559" s="3">
        <v>0</v>
      </c>
      <c r="AT559" s="3">
        <v>0</v>
      </c>
      <c r="AU559" s="3">
        <v>0</v>
      </c>
      <c r="AV559" s="3">
        <v>0</v>
      </c>
      <c r="AW559" s="3">
        <v>0</v>
      </c>
      <c r="AX559" s="3">
        <v>0</v>
      </c>
      <c r="AY559" s="3">
        <v>0</v>
      </c>
      <c r="AZ559" s="3">
        <v>0</v>
      </c>
      <c r="BA559" s="3">
        <v>0</v>
      </c>
      <c r="BB559" s="3">
        <v>0</v>
      </c>
      <c r="BC559" s="3">
        <v>0</v>
      </c>
      <c r="BD559" s="3">
        <v>0</v>
      </c>
      <c r="BE559" s="3">
        <v>0</v>
      </c>
      <c r="BF559" s="3">
        <v>0</v>
      </c>
      <c r="BG559" s="3">
        <v>0</v>
      </c>
      <c r="BH559" s="3">
        <v>0</v>
      </c>
      <c r="BI559" s="3">
        <v>0</v>
      </c>
      <c r="BJ559" s="3">
        <v>0</v>
      </c>
      <c r="BK559" s="3">
        <v>0</v>
      </c>
      <c r="BL559" s="3">
        <v>0</v>
      </c>
      <c r="BM559" s="3">
        <v>0</v>
      </c>
      <c r="BN559" s="3">
        <v>0</v>
      </c>
      <c r="BO559" s="3">
        <v>0</v>
      </c>
      <c r="BP559" s="3">
        <v>0</v>
      </c>
      <c r="BQ559" s="3">
        <v>0</v>
      </c>
      <c r="BR559" s="3">
        <v>0</v>
      </c>
      <c r="BS559" s="3">
        <v>0</v>
      </c>
      <c r="BT559" s="3">
        <v>0</v>
      </c>
      <c r="BU559" s="3">
        <v>0</v>
      </c>
      <c r="BV559" s="3">
        <v>0</v>
      </c>
      <c r="BW559" s="10">
        <v>0</v>
      </c>
    </row>
    <row r="560" spans="6:75" x14ac:dyDescent="0.25">
      <c r="F560" s="52">
        <f t="shared" si="34"/>
        <v>26900</v>
      </c>
      <c r="G560" s="12">
        <f t="shared" si="35"/>
        <v>0.82558139534883723</v>
      </c>
      <c r="J560" s="3">
        <f t="shared" si="36"/>
        <v>0.88172992056487198</v>
      </c>
      <c r="K560" s="81"/>
      <c r="L560" s="12">
        <v>1</v>
      </c>
      <c r="M560" s="3">
        <v>0.82558139534883723</v>
      </c>
      <c r="N560" s="3">
        <v>0.82558139534883723</v>
      </c>
      <c r="O560" s="3">
        <v>0.88069350573023797</v>
      </c>
      <c r="P560" s="3">
        <v>0.88069350573023797</v>
      </c>
      <c r="Q560" s="3">
        <v>0</v>
      </c>
      <c r="R560" s="3">
        <v>0</v>
      </c>
      <c r="S560" s="3">
        <v>0</v>
      </c>
      <c r="T560" s="3">
        <v>0</v>
      </c>
      <c r="U560" s="3">
        <v>0</v>
      </c>
      <c r="V560" s="3">
        <v>0</v>
      </c>
      <c r="W560" s="3">
        <v>0</v>
      </c>
      <c r="X560" s="3">
        <v>0</v>
      </c>
      <c r="Y560" s="3">
        <v>0</v>
      </c>
      <c r="Z560" s="3">
        <v>0</v>
      </c>
      <c r="AA560" s="3">
        <v>0</v>
      </c>
      <c r="AB560" s="3">
        <v>0</v>
      </c>
      <c r="AC560" s="3">
        <v>0</v>
      </c>
      <c r="AD560" s="3">
        <v>0</v>
      </c>
      <c r="AE560" s="3">
        <v>0</v>
      </c>
      <c r="AF560" s="3">
        <v>0</v>
      </c>
      <c r="AG560" s="3">
        <v>0</v>
      </c>
      <c r="AH560" s="3">
        <v>0</v>
      </c>
      <c r="AI560" s="3">
        <v>0</v>
      </c>
      <c r="AJ560" s="3">
        <v>0</v>
      </c>
      <c r="AK560" s="3">
        <v>0</v>
      </c>
      <c r="AL560" s="48">
        <v>0</v>
      </c>
      <c r="AM560" s="3">
        <v>0</v>
      </c>
      <c r="AN560" s="3">
        <v>0</v>
      </c>
      <c r="AO560" s="3">
        <v>0</v>
      </c>
      <c r="AP560" s="3">
        <v>0</v>
      </c>
      <c r="AQ560" s="3">
        <v>0</v>
      </c>
      <c r="AR560" s="3">
        <v>0</v>
      </c>
      <c r="AS560" s="3">
        <v>0</v>
      </c>
      <c r="AT560" s="3">
        <v>0</v>
      </c>
      <c r="AU560" s="3">
        <v>0</v>
      </c>
      <c r="AV560" s="3">
        <v>0</v>
      </c>
      <c r="AW560" s="3">
        <v>0</v>
      </c>
      <c r="AX560" s="3">
        <v>0</v>
      </c>
      <c r="AY560" s="3">
        <v>0</v>
      </c>
      <c r="AZ560" s="3">
        <v>0</v>
      </c>
      <c r="BA560" s="3">
        <v>0</v>
      </c>
      <c r="BB560" s="3">
        <v>0</v>
      </c>
      <c r="BC560" s="3">
        <v>0</v>
      </c>
      <c r="BD560" s="3">
        <v>0</v>
      </c>
      <c r="BE560" s="3">
        <v>0</v>
      </c>
      <c r="BF560" s="3">
        <v>0</v>
      </c>
      <c r="BG560" s="3">
        <v>0</v>
      </c>
      <c r="BH560" s="3">
        <v>0</v>
      </c>
      <c r="BI560" s="3">
        <v>0</v>
      </c>
      <c r="BJ560" s="3">
        <v>0</v>
      </c>
      <c r="BK560" s="3">
        <v>0</v>
      </c>
      <c r="BL560" s="3">
        <v>0</v>
      </c>
      <c r="BM560" s="3">
        <v>0</v>
      </c>
      <c r="BN560" s="3">
        <v>0</v>
      </c>
      <c r="BO560" s="3">
        <v>0</v>
      </c>
      <c r="BP560" s="3">
        <v>0</v>
      </c>
      <c r="BQ560" s="3">
        <v>0</v>
      </c>
      <c r="BR560" s="3">
        <v>0</v>
      </c>
      <c r="BS560" s="3">
        <v>0</v>
      </c>
      <c r="BT560" s="3">
        <v>0</v>
      </c>
      <c r="BU560" s="3">
        <v>0</v>
      </c>
      <c r="BV560" s="3">
        <v>0</v>
      </c>
      <c r="BW560" s="10">
        <v>0</v>
      </c>
    </row>
    <row r="561" spans="6:75" x14ac:dyDescent="0.25">
      <c r="F561" s="52">
        <f t="shared" si="34"/>
        <v>27000</v>
      </c>
      <c r="G561" s="12">
        <f t="shared" si="35"/>
        <v>0.82558139534883723</v>
      </c>
      <c r="J561" s="3">
        <f t="shared" si="36"/>
        <v>0.88196528390703144</v>
      </c>
      <c r="K561" s="81"/>
      <c r="L561" s="12">
        <v>1</v>
      </c>
      <c r="M561" s="3">
        <v>0.82558139534883723</v>
      </c>
      <c r="N561" s="3">
        <v>0.82558139534883723</v>
      </c>
      <c r="O561" s="3">
        <v>0.88092859241845423</v>
      </c>
      <c r="P561" s="3">
        <v>0.88092859241845423</v>
      </c>
      <c r="Q561" s="3">
        <v>0</v>
      </c>
      <c r="R561" s="3">
        <v>0</v>
      </c>
      <c r="S561" s="3">
        <v>0</v>
      </c>
      <c r="T561" s="3">
        <v>0</v>
      </c>
      <c r="U561" s="3">
        <v>0</v>
      </c>
      <c r="V561" s="3">
        <v>0</v>
      </c>
      <c r="W561" s="3">
        <v>0</v>
      </c>
      <c r="X561" s="3">
        <v>0</v>
      </c>
      <c r="Y561" s="3">
        <v>0</v>
      </c>
      <c r="Z561" s="3">
        <v>0</v>
      </c>
      <c r="AA561" s="3">
        <v>0</v>
      </c>
      <c r="AB561" s="3">
        <v>0</v>
      </c>
      <c r="AC561" s="3">
        <v>0</v>
      </c>
      <c r="AD561" s="3">
        <v>0</v>
      </c>
      <c r="AE561" s="3">
        <v>0</v>
      </c>
      <c r="AF561" s="3">
        <v>0</v>
      </c>
      <c r="AG561" s="3">
        <v>0</v>
      </c>
      <c r="AH561" s="3">
        <v>0</v>
      </c>
      <c r="AI561" s="3">
        <v>0</v>
      </c>
      <c r="AJ561" s="3">
        <v>0</v>
      </c>
      <c r="AK561" s="3">
        <v>0</v>
      </c>
      <c r="AL561" s="48">
        <v>0</v>
      </c>
      <c r="AM561" s="3">
        <v>0</v>
      </c>
      <c r="AN561" s="3">
        <v>0</v>
      </c>
      <c r="AO561" s="3">
        <v>0</v>
      </c>
      <c r="AP561" s="3">
        <v>0</v>
      </c>
      <c r="AQ561" s="3">
        <v>0</v>
      </c>
      <c r="AR561" s="3">
        <v>0</v>
      </c>
      <c r="AS561" s="3">
        <v>0</v>
      </c>
      <c r="AT561" s="3">
        <v>0</v>
      </c>
      <c r="AU561" s="3">
        <v>0</v>
      </c>
      <c r="AV561" s="3">
        <v>0</v>
      </c>
      <c r="AW561" s="3">
        <v>0</v>
      </c>
      <c r="AX561" s="3">
        <v>0</v>
      </c>
      <c r="AY561" s="3">
        <v>0</v>
      </c>
      <c r="AZ561" s="3">
        <v>0</v>
      </c>
      <c r="BA561" s="3">
        <v>0</v>
      </c>
      <c r="BB561" s="3">
        <v>0</v>
      </c>
      <c r="BC561" s="3">
        <v>0</v>
      </c>
      <c r="BD561" s="3">
        <v>0</v>
      </c>
      <c r="BE561" s="3">
        <v>0</v>
      </c>
      <c r="BF561" s="3">
        <v>0</v>
      </c>
      <c r="BG561" s="3">
        <v>0</v>
      </c>
      <c r="BH561" s="3">
        <v>0</v>
      </c>
      <c r="BI561" s="3">
        <v>0</v>
      </c>
      <c r="BJ561" s="3">
        <v>0</v>
      </c>
      <c r="BK561" s="3">
        <v>0</v>
      </c>
      <c r="BL561" s="3">
        <v>0</v>
      </c>
      <c r="BM561" s="3">
        <v>0</v>
      </c>
      <c r="BN561" s="3">
        <v>0</v>
      </c>
      <c r="BO561" s="3">
        <v>0</v>
      </c>
      <c r="BP561" s="3">
        <v>0</v>
      </c>
      <c r="BQ561" s="3">
        <v>0</v>
      </c>
      <c r="BR561" s="3">
        <v>0</v>
      </c>
      <c r="BS561" s="3">
        <v>0</v>
      </c>
      <c r="BT561" s="3">
        <v>0</v>
      </c>
      <c r="BU561" s="3">
        <v>0</v>
      </c>
      <c r="BV561" s="3">
        <v>0</v>
      </c>
      <c r="BW561" s="10">
        <v>0</v>
      </c>
    </row>
    <row r="562" spans="6:75" x14ac:dyDescent="0.25">
      <c r="F562" s="52">
        <f t="shared" si="34"/>
        <v>27100</v>
      </c>
      <c r="G562" s="12">
        <f t="shared" si="35"/>
        <v>0.82558139534883723</v>
      </c>
      <c r="J562" s="3">
        <f t="shared" si="36"/>
        <v>0.88220064724919089</v>
      </c>
      <c r="K562" s="81"/>
      <c r="L562" s="12">
        <v>1</v>
      </c>
      <c r="M562" s="3">
        <v>0.82558139534883723</v>
      </c>
      <c r="N562" s="3">
        <v>0.82558139534883723</v>
      </c>
      <c r="O562" s="3">
        <v>0.88116367910667059</v>
      </c>
      <c r="P562" s="3">
        <v>0.88116367910667059</v>
      </c>
      <c r="Q562" s="3">
        <v>0</v>
      </c>
      <c r="R562" s="3">
        <v>0</v>
      </c>
      <c r="S562" s="3">
        <v>0</v>
      </c>
      <c r="T562" s="3">
        <v>0</v>
      </c>
      <c r="U562" s="3">
        <v>0</v>
      </c>
      <c r="V562" s="3">
        <v>0</v>
      </c>
      <c r="W562" s="3">
        <v>0</v>
      </c>
      <c r="X562" s="3">
        <v>0</v>
      </c>
      <c r="Y562" s="3">
        <v>0</v>
      </c>
      <c r="Z562" s="3">
        <v>0</v>
      </c>
      <c r="AA562" s="3">
        <v>0</v>
      </c>
      <c r="AB562" s="3">
        <v>0</v>
      </c>
      <c r="AC562" s="3">
        <v>0</v>
      </c>
      <c r="AD562" s="3">
        <v>0</v>
      </c>
      <c r="AE562" s="3">
        <v>0</v>
      </c>
      <c r="AF562" s="3">
        <v>0</v>
      </c>
      <c r="AG562" s="3">
        <v>0</v>
      </c>
      <c r="AH562" s="3">
        <v>0</v>
      </c>
      <c r="AI562" s="3">
        <v>0</v>
      </c>
      <c r="AJ562" s="3">
        <v>0</v>
      </c>
      <c r="AK562" s="3">
        <v>0</v>
      </c>
      <c r="AL562" s="48">
        <v>0</v>
      </c>
      <c r="AM562" s="3">
        <v>0</v>
      </c>
      <c r="AN562" s="3">
        <v>0</v>
      </c>
      <c r="AO562" s="3">
        <v>0</v>
      </c>
      <c r="AP562" s="3">
        <v>0</v>
      </c>
      <c r="AQ562" s="3">
        <v>0</v>
      </c>
      <c r="AR562" s="3">
        <v>0</v>
      </c>
      <c r="AS562" s="3">
        <v>0</v>
      </c>
      <c r="AT562" s="3">
        <v>0</v>
      </c>
      <c r="AU562" s="3">
        <v>0</v>
      </c>
      <c r="AV562" s="3">
        <v>0</v>
      </c>
      <c r="AW562" s="3">
        <v>0</v>
      </c>
      <c r="AX562" s="3">
        <v>0</v>
      </c>
      <c r="AY562" s="3">
        <v>0</v>
      </c>
      <c r="AZ562" s="3">
        <v>0</v>
      </c>
      <c r="BA562" s="3">
        <v>0</v>
      </c>
      <c r="BB562" s="3">
        <v>0</v>
      </c>
      <c r="BC562" s="3">
        <v>0</v>
      </c>
      <c r="BD562" s="3">
        <v>0</v>
      </c>
      <c r="BE562" s="3">
        <v>0</v>
      </c>
      <c r="BF562" s="3">
        <v>0</v>
      </c>
      <c r="BG562" s="3">
        <v>0</v>
      </c>
      <c r="BH562" s="3">
        <v>0</v>
      </c>
      <c r="BI562" s="3">
        <v>0</v>
      </c>
      <c r="BJ562" s="3">
        <v>0</v>
      </c>
      <c r="BK562" s="3">
        <v>0</v>
      </c>
      <c r="BL562" s="3">
        <v>0</v>
      </c>
      <c r="BM562" s="3">
        <v>0</v>
      </c>
      <c r="BN562" s="3">
        <v>0</v>
      </c>
      <c r="BO562" s="3">
        <v>0</v>
      </c>
      <c r="BP562" s="3">
        <v>0</v>
      </c>
      <c r="BQ562" s="3">
        <v>0</v>
      </c>
      <c r="BR562" s="3">
        <v>0</v>
      </c>
      <c r="BS562" s="3">
        <v>0</v>
      </c>
      <c r="BT562" s="3">
        <v>0</v>
      </c>
      <c r="BU562" s="3">
        <v>0</v>
      </c>
      <c r="BV562" s="3">
        <v>0</v>
      </c>
      <c r="BW562" s="10">
        <v>0</v>
      </c>
    </row>
    <row r="563" spans="6:75" x14ac:dyDescent="0.25">
      <c r="F563" s="52">
        <f t="shared" si="34"/>
        <v>27200</v>
      </c>
      <c r="G563" s="12">
        <f t="shared" si="35"/>
        <v>0.82558139534883723</v>
      </c>
      <c r="J563" s="3">
        <f t="shared" si="36"/>
        <v>0.88243601059135035</v>
      </c>
      <c r="K563" s="81"/>
      <c r="L563" s="12">
        <v>1</v>
      </c>
      <c r="M563" s="3">
        <v>0.82558139534883723</v>
      </c>
      <c r="N563" s="3">
        <v>0.82558139534883723</v>
      </c>
      <c r="O563" s="3">
        <v>0.88139876579488685</v>
      </c>
      <c r="P563" s="3">
        <v>0.88139876579488685</v>
      </c>
      <c r="Q563" s="3">
        <v>0</v>
      </c>
      <c r="R563" s="3">
        <v>0</v>
      </c>
      <c r="S563" s="3">
        <v>0</v>
      </c>
      <c r="T563" s="3">
        <v>0</v>
      </c>
      <c r="U563" s="3">
        <v>0</v>
      </c>
      <c r="V563" s="3">
        <v>0</v>
      </c>
      <c r="W563" s="3">
        <v>0</v>
      </c>
      <c r="X563" s="3">
        <v>0</v>
      </c>
      <c r="Y563" s="3">
        <v>0</v>
      </c>
      <c r="Z563" s="3">
        <v>0</v>
      </c>
      <c r="AA563" s="3">
        <v>0</v>
      </c>
      <c r="AB563" s="3">
        <v>0</v>
      </c>
      <c r="AC563" s="3">
        <v>0</v>
      </c>
      <c r="AD563" s="3">
        <v>0</v>
      </c>
      <c r="AE563" s="3">
        <v>0</v>
      </c>
      <c r="AF563" s="3">
        <v>0</v>
      </c>
      <c r="AG563" s="3">
        <v>0</v>
      </c>
      <c r="AH563" s="3">
        <v>0</v>
      </c>
      <c r="AI563" s="3">
        <v>0</v>
      </c>
      <c r="AJ563" s="3">
        <v>0</v>
      </c>
      <c r="AK563" s="3">
        <v>0</v>
      </c>
      <c r="AL563" s="48">
        <v>0</v>
      </c>
      <c r="AM563" s="3">
        <v>0</v>
      </c>
      <c r="AN563" s="3">
        <v>0</v>
      </c>
      <c r="AO563" s="3">
        <v>0</v>
      </c>
      <c r="AP563" s="3">
        <v>0</v>
      </c>
      <c r="AQ563" s="3">
        <v>0</v>
      </c>
      <c r="AR563" s="3">
        <v>0</v>
      </c>
      <c r="AS563" s="3">
        <v>0</v>
      </c>
      <c r="AT563" s="3">
        <v>0</v>
      </c>
      <c r="AU563" s="3">
        <v>0</v>
      </c>
      <c r="AV563" s="3">
        <v>0</v>
      </c>
      <c r="AW563" s="3">
        <v>0</v>
      </c>
      <c r="AX563" s="3">
        <v>0</v>
      </c>
      <c r="AY563" s="3">
        <v>0</v>
      </c>
      <c r="AZ563" s="3">
        <v>0</v>
      </c>
      <c r="BA563" s="3">
        <v>0</v>
      </c>
      <c r="BB563" s="3">
        <v>0</v>
      </c>
      <c r="BC563" s="3">
        <v>0</v>
      </c>
      <c r="BD563" s="3">
        <v>0</v>
      </c>
      <c r="BE563" s="3">
        <v>0</v>
      </c>
      <c r="BF563" s="3">
        <v>0</v>
      </c>
      <c r="BG563" s="3">
        <v>0</v>
      </c>
      <c r="BH563" s="3">
        <v>0</v>
      </c>
      <c r="BI563" s="3">
        <v>0</v>
      </c>
      <c r="BJ563" s="3">
        <v>0</v>
      </c>
      <c r="BK563" s="3">
        <v>0</v>
      </c>
      <c r="BL563" s="3">
        <v>0</v>
      </c>
      <c r="BM563" s="3">
        <v>0</v>
      </c>
      <c r="BN563" s="3">
        <v>0</v>
      </c>
      <c r="BO563" s="3">
        <v>0</v>
      </c>
      <c r="BP563" s="3">
        <v>0</v>
      </c>
      <c r="BQ563" s="3">
        <v>0</v>
      </c>
      <c r="BR563" s="3">
        <v>0</v>
      </c>
      <c r="BS563" s="3">
        <v>0</v>
      </c>
      <c r="BT563" s="3">
        <v>0</v>
      </c>
      <c r="BU563" s="3">
        <v>0</v>
      </c>
      <c r="BV563" s="3">
        <v>0</v>
      </c>
      <c r="BW563" s="10">
        <v>0</v>
      </c>
    </row>
    <row r="564" spans="6:75" x14ac:dyDescent="0.25">
      <c r="F564" s="52">
        <f t="shared" si="34"/>
        <v>27300</v>
      </c>
      <c r="G564" s="12">
        <f t="shared" si="35"/>
        <v>0.82558139534883723</v>
      </c>
      <c r="J564" s="3">
        <f t="shared" si="36"/>
        <v>0.88267137393350992</v>
      </c>
      <c r="K564" s="81"/>
      <c r="L564" s="12">
        <v>1</v>
      </c>
      <c r="M564" s="3">
        <v>0.82558139534883723</v>
      </c>
      <c r="N564" s="3">
        <v>0.82558139534883723</v>
      </c>
      <c r="O564" s="3">
        <v>0.88163385248310322</v>
      </c>
      <c r="P564" s="3">
        <v>0.88163385248310322</v>
      </c>
      <c r="Q564" s="3">
        <v>0</v>
      </c>
      <c r="R564" s="3">
        <v>0</v>
      </c>
      <c r="S564" s="3">
        <v>0</v>
      </c>
      <c r="T564" s="3">
        <v>0</v>
      </c>
      <c r="U564" s="3">
        <v>0</v>
      </c>
      <c r="V564" s="3">
        <v>0</v>
      </c>
      <c r="W564" s="3">
        <v>0</v>
      </c>
      <c r="X564" s="3">
        <v>0</v>
      </c>
      <c r="Y564" s="3">
        <v>0</v>
      </c>
      <c r="Z564" s="3">
        <v>0</v>
      </c>
      <c r="AA564" s="3">
        <v>0</v>
      </c>
      <c r="AB564" s="3">
        <v>0</v>
      </c>
      <c r="AC564" s="3">
        <v>0</v>
      </c>
      <c r="AD564" s="3">
        <v>0</v>
      </c>
      <c r="AE564" s="3">
        <v>0</v>
      </c>
      <c r="AF564" s="3">
        <v>0</v>
      </c>
      <c r="AG564" s="3">
        <v>0</v>
      </c>
      <c r="AH564" s="3">
        <v>0</v>
      </c>
      <c r="AI564" s="3">
        <v>0</v>
      </c>
      <c r="AJ564" s="3">
        <v>0</v>
      </c>
      <c r="AK564" s="3">
        <v>0</v>
      </c>
      <c r="AL564" s="48">
        <v>0</v>
      </c>
      <c r="AM564" s="3">
        <v>0</v>
      </c>
      <c r="AN564" s="3">
        <v>0</v>
      </c>
      <c r="AO564" s="3">
        <v>0</v>
      </c>
      <c r="AP564" s="3">
        <v>0</v>
      </c>
      <c r="AQ564" s="3">
        <v>0</v>
      </c>
      <c r="AR564" s="3">
        <v>0</v>
      </c>
      <c r="AS564" s="3">
        <v>0</v>
      </c>
      <c r="AT564" s="3">
        <v>0</v>
      </c>
      <c r="AU564" s="3">
        <v>0</v>
      </c>
      <c r="AV564" s="3">
        <v>0</v>
      </c>
      <c r="AW564" s="3">
        <v>0</v>
      </c>
      <c r="AX564" s="3">
        <v>0</v>
      </c>
      <c r="AY564" s="3">
        <v>0</v>
      </c>
      <c r="AZ564" s="3">
        <v>0</v>
      </c>
      <c r="BA564" s="3">
        <v>0</v>
      </c>
      <c r="BB564" s="3">
        <v>0</v>
      </c>
      <c r="BC564" s="3">
        <v>0</v>
      </c>
      <c r="BD564" s="3">
        <v>0</v>
      </c>
      <c r="BE564" s="3">
        <v>0</v>
      </c>
      <c r="BF564" s="3">
        <v>0</v>
      </c>
      <c r="BG564" s="3">
        <v>0</v>
      </c>
      <c r="BH564" s="3">
        <v>0</v>
      </c>
      <c r="BI564" s="3">
        <v>0</v>
      </c>
      <c r="BJ564" s="3">
        <v>0</v>
      </c>
      <c r="BK564" s="3">
        <v>0</v>
      </c>
      <c r="BL564" s="3">
        <v>0</v>
      </c>
      <c r="BM564" s="3">
        <v>0</v>
      </c>
      <c r="BN564" s="3">
        <v>0</v>
      </c>
      <c r="BO564" s="3">
        <v>0</v>
      </c>
      <c r="BP564" s="3">
        <v>0</v>
      </c>
      <c r="BQ564" s="3">
        <v>0</v>
      </c>
      <c r="BR564" s="3">
        <v>0</v>
      </c>
      <c r="BS564" s="3">
        <v>0</v>
      </c>
      <c r="BT564" s="3">
        <v>0</v>
      </c>
      <c r="BU564" s="3">
        <v>0</v>
      </c>
      <c r="BV564" s="3">
        <v>0</v>
      </c>
      <c r="BW564" s="10">
        <v>0</v>
      </c>
    </row>
    <row r="565" spans="6:75" x14ac:dyDescent="0.25">
      <c r="F565" s="52">
        <f t="shared" si="34"/>
        <v>27400</v>
      </c>
      <c r="G565" s="12">
        <f t="shared" si="35"/>
        <v>0.82558139534883723</v>
      </c>
      <c r="J565" s="3">
        <f t="shared" si="36"/>
        <v>0.88290673727566937</v>
      </c>
      <c r="K565" s="81"/>
      <c r="L565" s="12">
        <v>1</v>
      </c>
      <c r="M565" s="3">
        <v>0.82558139534883723</v>
      </c>
      <c r="N565" s="3">
        <v>0.82558139534883723</v>
      </c>
      <c r="O565" s="3">
        <v>0.88186893917131948</v>
      </c>
      <c r="P565" s="3">
        <v>0.88186893917131948</v>
      </c>
      <c r="Q565" s="3">
        <v>0</v>
      </c>
      <c r="R565" s="3">
        <v>0</v>
      </c>
      <c r="S565" s="3">
        <v>0</v>
      </c>
      <c r="T565" s="3">
        <v>0</v>
      </c>
      <c r="U565" s="3">
        <v>0</v>
      </c>
      <c r="V565" s="3">
        <v>0</v>
      </c>
      <c r="W565" s="3">
        <v>0</v>
      </c>
      <c r="X565" s="3">
        <v>0</v>
      </c>
      <c r="Y565" s="3">
        <v>0</v>
      </c>
      <c r="Z565" s="3">
        <v>0</v>
      </c>
      <c r="AA565" s="3">
        <v>0</v>
      </c>
      <c r="AB565" s="3">
        <v>0</v>
      </c>
      <c r="AC565" s="3">
        <v>0</v>
      </c>
      <c r="AD565" s="3">
        <v>0</v>
      </c>
      <c r="AE565" s="3">
        <v>0</v>
      </c>
      <c r="AF565" s="3">
        <v>0</v>
      </c>
      <c r="AG565" s="3">
        <v>0</v>
      </c>
      <c r="AH565" s="3">
        <v>0</v>
      </c>
      <c r="AI565" s="3">
        <v>0</v>
      </c>
      <c r="AJ565" s="3">
        <v>0</v>
      </c>
      <c r="AK565" s="3">
        <v>0</v>
      </c>
      <c r="AL565" s="48">
        <v>0</v>
      </c>
      <c r="AM565" s="3">
        <v>0</v>
      </c>
      <c r="AN565" s="3">
        <v>0</v>
      </c>
      <c r="AO565" s="3">
        <v>0</v>
      </c>
      <c r="AP565" s="3">
        <v>0</v>
      </c>
      <c r="AQ565" s="3">
        <v>0</v>
      </c>
      <c r="AR565" s="3">
        <v>0</v>
      </c>
      <c r="AS565" s="3">
        <v>0</v>
      </c>
      <c r="AT565" s="3">
        <v>0</v>
      </c>
      <c r="AU565" s="3">
        <v>0</v>
      </c>
      <c r="AV565" s="3">
        <v>0</v>
      </c>
      <c r="AW565" s="3">
        <v>0</v>
      </c>
      <c r="AX565" s="3">
        <v>0</v>
      </c>
      <c r="AY565" s="3">
        <v>0</v>
      </c>
      <c r="AZ565" s="3">
        <v>0</v>
      </c>
      <c r="BA565" s="3">
        <v>0</v>
      </c>
      <c r="BB565" s="3">
        <v>0</v>
      </c>
      <c r="BC565" s="3">
        <v>0</v>
      </c>
      <c r="BD565" s="3">
        <v>0</v>
      </c>
      <c r="BE565" s="3">
        <v>0</v>
      </c>
      <c r="BF565" s="3">
        <v>0</v>
      </c>
      <c r="BG565" s="3">
        <v>0</v>
      </c>
      <c r="BH565" s="3">
        <v>0</v>
      </c>
      <c r="BI565" s="3">
        <v>0</v>
      </c>
      <c r="BJ565" s="3">
        <v>0</v>
      </c>
      <c r="BK565" s="3">
        <v>0</v>
      </c>
      <c r="BL565" s="3">
        <v>0</v>
      </c>
      <c r="BM565" s="3">
        <v>0</v>
      </c>
      <c r="BN565" s="3">
        <v>0</v>
      </c>
      <c r="BO565" s="3">
        <v>0</v>
      </c>
      <c r="BP565" s="3">
        <v>0</v>
      </c>
      <c r="BQ565" s="3">
        <v>0</v>
      </c>
      <c r="BR565" s="3">
        <v>0</v>
      </c>
      <c r="BS565" s="3">
        <v>0</v>
      </c>
      <c r="BT565" s="3">
        <v>0</v>
      </c>
      <c r="BU565" s="3">
        <v>0</v>
      </c>
      <c r="BV565" s="3">
        <v>0</v>
      </c>
      <c r="BW565" s="10">
        <v>0</v>
      </c>
    </row>
    <row r="566" spans="6:75" x14ac:dyDescent="0.25">
      <c r="F566" s="52">
        <f t="shared" si="34"/>
        <v>27500</v>
      </c>
      <c r="G566" s="12">
        <f t="shared" si="35"/>
        <v>0.82558139534883723</v>
      </c>
      <c r="J566" s="3">
        <f t="shared" si="36"/>
        <v>0.88308325978228897</v>
      </c>
      <c r="K566" s="81"/>
      <c r="L566" s="12">
        <v>1</v>
      </c>
      <c r="M566" s="3">
        <v>0.82558139534883723</v>
      </c>
      <c r="N566" s="3">
        <v>0.82558139534883723</v>
      </c>
      <c r="O566" s="3">
        <v>0.8820452541874817</v>
      </c>
      <c r="P566" s="3">
        <v>0.8820452541874817</v>
      </c>
      <c r="Q566" s="3">
        <v>0</v>
      </c>
      <c r="R566" s="3">
        <v>0</v>
      </c>
      <c r="S566" s="3">
        <v>0</v>
      </c>
      <c r="T566" s="3">
        <v>0</v>
      </c>
      <c r="U566" s="3">
        <v>0</v>
      </c>
      <c r="V566" s="3">
        <v>0</v>
      </c>
      <c r="W566" s="3">
        <v>0</v>
      </c>
      <c r="X566" s="3">
        <v>0</v>
      </c>
      <c r="Y566" s="3">
        <v>0</v>
      </c>
      <c r="Z566" s="3">
        <v>0</v>
      </c>
      <c r="AA566" s="3">
        <v>0</v>
      </c>
      <c r="AB566" s="3">
        <v>0</v>
      </c>
      <c r="AC566" s="3">
        <v>0</v>
      </c>
      <c r="AD566" s="3">
        <v>0</v>
      </c>
      <c r="AE566" s="3">
        <v>0</v>
      </c>
      <c r="AF566" s="3">
        <v>0</v>
      </c>
      <c r="AG566" s="3">
        <v>0</v>
      </c>
      <c r="AH566" s="3">
        <v>0</v>
      </c>
      <c r="AI566" s="3">
        <v>0</v>
      </c>
      <c r="AJ566" s="3">
        <v>0</v>
      </c>
      <c r="AK566" s="3">
        <v>0</v>
      </c>
      <c r="AL566" s="48">
        <v>0</v>
      </c>
      <c r="AM566" s="3">
        <v>0</v>
      </c>
      <c r="AN566" s="3">
        <v>0</v>
      </c>
      <c r="AO566" s="3">
        <v>0</v>
      </c>
      <c r="AP566" s="3">
        <v>0</v>
      </c>
      <c r="AQ566" s="3">
        <v>0</v>
      </c>
      <c r="AR566" s="3">
        <v>0</v>
      </c>
      <c r="AS566" s="3">
        <v>0</v>
      </c>
      <c r="AT566" s="3">
        <v>0</v>
      </c>
      <c r="AU566" s="3">
        <v>0</v>
      </c>
      <c r="AV566" s="3">
        <v>0</v>
      </c>
      <c r="AW566" s="3">
        <v>0</v>
      </c>
      <c r="AX566" s="3">
        <v>0</v>
      </c>
      <c r="AY566" s="3">
        <v>0</v>
      </c>
      <c r="AZ566" s="3">
        <v>0</v>
      </c>
      <c r="BA566" s="3">
        <v>0</v>
      </c>
      <c r="BB566" s="3">
        <v>0</v>
      </c>
      <c r="BC566" s="3">
        <v>0</v>
      </c>
      <c r="BD566" s="3">
        <v>0</v>
      </c>
      <c r="BE566" s="3">
        <v>0</v>
      </c>
      <c r="BF566" s="3">
        <v>0</v>
      </c>
      <c r="BG566" s="3">
        <v>0</v>
      </c>
      <c r="BH566" s="3">
        <v>0</v>
      </c>
      <c r="BI566" s="3">
        <v>0</v>
      </c>
      <c r="BJ566" s="3">
        <v>0</v>
      </c>
      <c r="BK566" s="3">
        <v>0</v>
      </c>
      <c r="BL566" s="3">
        <v>0</v>
      </c>
      <c r="BM566" s="3">
        <v>0</v>
      </c>
      <c r="BN566" s="3">
        <v>0</v>
      </c>
      <c r="BO566" s="3">
        <v>0</v>
      </c>
      <c r="BP566" s="3">
        <v>0</v>
      </c>
      <c r="BQ566" s="3">
        <v>0</v>
      </c>
      <c r="BR566" s="3">
        <v>0</v>
      </c>
      <c r="BS566" s="3">
        <v>0</v>
      </c>
      <c r="BT566" s="3">
        <v>0</v>
      </c>
      <c r="BU566" s="3">
        <v>0</v>
      </c>
      <c r="BV566" s="3">
        <v>0</v>
      </c>
      <c r="BW566" s="10">
        <v>0</v>
      </c>
    </row>
    <row r="567" spans="6:75" x14ac:dyDescent="0.25">
      <c r="F567" s="52">
        <f t="shared" si="34"/>
        <v>27600</v>
      </c>
      <c r="G567" s="12">
        <f t="shared" si="35"/>
        <v>0.82558139534883723</v>
      </c>
      <c r="J567" s="3">
        <f t="shared" si="36"/>
        <v>0.88325978228890845</v>
      </c>
      <c r="K567" s="81"/>
      <c r="L567" s="12">
        <v>1</v>
      </c>
      <c r="M567" s="3">
        <v>0.82558139534883723</v>
      </c>
      <c r="N567" s="3">
        <v>0.82558139534883723</v>
      </c>
      <c r="O567" s="3">
        <v>0.88222156920364381</v>
      </c>
      <c r="P567" s="3">
        <v>0.88222156920364381</v>
      </c>
      <c r="Q567" s="3">
        <v>0</v>
      </c>
      <c r="R567" s="3">
        <v>0</v>
      </c>
      <c r="S567" s="3">
        <v>0</v>
      </c>
      <c r="T567" s="3">
        <v>0</v>
      </c>
      <c r="U567" s="3">
        <v>0</v>
      </c>
      <c r="V567" s="3">
        <v>0</v>
      </c>
      <c r="W567" s="3">
        <v>0</v>
      </c>
      <c r="X567" s="3">
        <v>0</v>
      </c>
      <c r="Y567" s="3">
        <v>0</v>
      </c>
      <c r="Z567" s="3">
        <v>0</v>
      </c>
      <c r="AA567" s="3">
        <v>0</v>
      </c>
      <c r="AB567" s="3">
        <v>0</v>
      </c>
      <c r="AC567" s="3">
        <v>0</v>
      </c>
      <c r="AD567" s="3">
        <v>0</v>
      </c>
      <c r="AE567" s="3">
        <v>0</v>
      </c>
      <c r="AF567" s="3">
        <v>0</v>
      </c>
      <c r="AG567" s="3">
        <v>0</v>
      </c>
      <c r="AH567" s="3">
        <v>0</v>
      </c>
      <c r="AI567" s="3">
        <v>0</v>
      </c>
      <c r="AJ567" s="3">
        <v>0</v>
      </c>
      <c r="AK567" s="3">
        <v>0</v>
      </c>
      <c r="AL567" s="48">
        <v>0</v>
      </c>
      <c r="AM567" s="3">
        <v>0</v>
      </c>
      <c r="AN567" s="3">
        <v>0</v>
      </c>
      <c r="AO567" s="3">
        <v>0</v>
      </c>
      <c r="AP567" s="3">
        <v>0</v>
      </c>
      <c r="AQ567" s="3">
        <v>0</v>
      </c>
      <c r="AR567" s="3">
        <v>0</v>
      </c>
      <c r="AS567" s="3">
        <v>0</v>
      </c>
      <c r="AT567" s="3">
        <v>0</v>
      </c>
      <c r="AU567" s="3">
        <v>0</v>
      </c>
      <c r="AV567" s="3">
        <v>0</v>
      </c>
      <c r="AW567" s="3">
        <v>0</v>
      </c>
      <c r="AX567" s="3">
        <v>0</v>
      </c>
      <c r="AY567" s="3">
        <v>0</v>
      </c>
      <c r="AZ567" s="3">
        <v>0</v>
      </c>
      <c r="BA567" s="3">
        <v>0</v>
      </c>
      <c r="BB567" s="3">
        <v>0</v>
      </c>
      <c r="BC567" s="3">
        <v>0</v>
      </c>
      <c r="BD567" s="3">
        <v>0</v>
      </c>
      <c r="BE567" s="3">
        <v>0</v>
      </c>
      <c r="BF567" s="3">
        <v>0</v>
      </c>
      <c r="BG567" s="3">
        <v>0</v>
      </c>
      <c r="BH567" s="3">
        <v>0</v>
      </c>
      <c r="BI567" s="3">
        <v>0</v>
      </c>
      <c r="BJ567" s="3">
        <v>0</v>
      </c>
      <c r="BK567" s="3">
        <v>0</v>
      </c>
      <c r="BL567" s="3">
        <v>0</v>
      </c>
      <c r="BM567" s="3">
        <v>0</v>
      </c>
      <c r="BN567" s="3">
        <v>0</v>
      </c>
      <c r="BO567" s="3">
        <v>0</v>
      </c>
      <c r="BP567" s="3">
        <v>0</v>
      </c>
      <c r="BQ567" s="3">
        <v>0</v>
      </c>
      <c r="BR567" s="3">
        <v>0</v>
      </c>
      <c r="BS567" s="3">
        <v>0</v>
      </c>
      <c r="BT567" s="3">
        <v>0</v>
      </c>
      <c r="BU567" s="3">
        <v>0</v>
      </c>
      <c r="BV567" s="3">
        <v>0</v>
      </c>
      <c r="BW567" s="10">
        <v>0</v>
      </c>
    </row>
    <row r="568" spans="6:75" x14ac:dyDescent="0.25">
      <c r="F568" s="52">
        <f t="shared" si="34"/>
        <v>27700</v>
      </c>
      <c r="G568" s="12">
        <f t="shared" si="35"/>
        <v>0.82558139534883723</v>
      </c>
      <c r="J568" s="3">
        <f t="shared" si="36"/>
        <v>0.88343630479552804</v>
      </c>
      <c r="K568" s="81"/>
      <c r="L568" s="12">
        <v>1</v>
      </c>
      <c r="M568" s="3">
        <v>0.82558139534883723</v>
      </c>
      <c r="N568" s="3">
        <v>0.82558139534883723</v>
      </c>
      <c r="O568" s="3">
        <v>0.88239788421980603</v>
      </c>
      <c r="P568" s="3">
        <v>0.88239788421980603</v>
      </c>
      <c r="Q568" s="3">
        <v>0</v>
      </c>
      <c r="R568" s="3">
        <v>0</v>
      </c>
      <c r="S568" s="3">
        <v>0</v>
      </c>
      <c r="T568" s="3">
        <v>0</v>
      </c>
      <c r="U568" s="3">
        <v>0</v>
      </c>
      <c r="V568" s="3">
        <v>0</v>
      </c>
      <c r="W568" s="3">
        <v>0</v>
      </c>
      <c r="X568" s="3">
        <v>0</v>
      </c>
      <c r="Y568" s="3">
        <v>0</v>
      </c>
      <c r="Z568" s="3">
        <v>0</v>
      </c>
      <c r="AA568" s="3">
        <v>0</v>
      </c>
      <c r="AB568" s="3">
        <v>0</v>
      </c>
      <c r="AC568" s="3">
        <v>0</v>
      </c>
      <c r="AD568" s="3">
        <v>0</v>
      </c>
      <c r="AE568" s="3">
        <v>0</v>
      </c>
      <c r="AF568" s="3">
        <v>0</v>
      </c>
      <c r="AG568" s="3">
        <v>0</v>
      </c>
      <c r="AH568" s="3">
        <v>0</v>
      </c>
      <c r="AI568" s="3">
        <v>0</v>
      </c>
      <c r="AJ568" s="3">
        <v>0</v>
      </c>
      <c r="AK568" s="3">
        <v>0</v>
      </c>
      <c r="AL568" s="48">
        <v>0</v>
      </c>
      <c r="AM568" s="3">
        <v>0</v>
      </c>
      <c r="AN568" s="3">
        <v>0</v>
      </c>
      <c r="AO568" s="3">
        <v>0</v>
      </c>
      <c r="AP568" s="3">
        <v>0</v>
      </c>
      <c r="AQ568" s="3">
        <v>0</v>
      </c>
      <c r="AR568" s="3">
        <v>0</v>
      </c>
      <c r="AS568" s="3">
        <v>0</v>
      </c>
      <c r="AT568" s="3">
        <v>0</v>
      </c>
      <c r="AU568" s="3">
        <v>0</v>
      </c>
      <c r="AV568" s="3">
        <v>0</v>
      </c>
      <c r="AW568" s="3">
        <v>0</v>
      </c>
      <c r="AX568" s="3">
        <v>0</v>
      </c>
      <c r="AY568" s="3">
        <v>0</v>
      </c>
      <c r="AZ568" s="3">
        <v>0</v>
      </c>
      <c r="BA568" s="3">
        <v>0</v>
      </c>
      <c r="BB568" s="3">
        <v>0</v>
      </c>
      <c r="BC568" s="3">
        <v>0</v>
      </c>
      <c r="BD568" s="3">
        <v>0</v>
      </c>
      <c r="BE568" s="3">
        <v>0</v>
      </c>
      <c r="BF568" s="3">
        <v>0</v>
      </c>
      <c r="BG568" s="3">
        <v>0</v>
      </c>
      <c r="BH568" s="3">
        <v>0</v>
      </c>
      <c r="BI568" s="3">
        <v>0</v>
      </c>
      <c r="BJ568" s="3">
        <v>0</v>
      </c>
      <c r="BK568" s="3">
        <v>0</v>
      </c>
      <c r="BL568" s="3">
        <v>0</v>
      </c>
      <c r="BM568" s="3">
        <v>0</v>
      </c>
      <c r="BN568" s="3">
        <v>0</v>
      </c>
      <c r="BO568" s="3">
        <v>0</v>
      </c>
      <c r="BP568" s="3">
        <v>0</v>
      </c>
      <c r="BQ568" s="3">
        <v>0</v>
      </c>
      <c r="BR568" s="3">
        <v>0</v>
      </c>
      <c r="BS568" s="3">
        <v>0</v>
      </c>
      <c r="BT568" s="3">
        <v>0</v>
      </c>
      <c r="BU568" s="3">
        <v>0</v>
      </c>
      <c r="BV568" s="3">
        <v>0</v>
      </c>
      <c r="BW568" s="10">
        <v>0</v>
      </c>
    </row>
    <row r="569" spans="6:75" x14ac:dyDescent="0.25">
      <c r="F569" s="52">
        <f t="shared" si="34"/>
        <v>27800</v>
      </c>
      <c r="G569" s="12">
        <f t="shared" si="35"/>
        <v>0.82558139534883723</v>
      </c>
      <c r="J569" s="3">
        <f t="shared" si="36"/>
        <v>0.88361282730214752</v>
      </c>
      <c r="K569" s="81"/>
      <c r="L569" s="12">
        <v>1</v>
      </c>
      <c r="M569" s="3">
        <v>0.82558139534883723</v>
      </c>
      <c r="N569" s="3">
        <v>0.82558139534883723</v>
      </c>
      <c r="O569" s="3">
        <v>0.88257419923596814</v>
      </c>
      <c r="P569" s="3">
        <v>0.88257419923596814</v>
      </c>
      <c r="Q569" s="3">
        <v>0</v>
      </c>
      <c r="R569" s="3">
        <v>0</v>
      </c>
      <c r="S569" s="3">
        <v>0</v>
      </c>
      <c r="T569" s="3">
        <v>0</v>
      </c>
      <c r="U569" s="3">
        <v>0</v>
      </c>
      <c r="V569" s="3">
        <v>0</v>
      </c>
      <c r="W569" s="3">
        <v>0</v>
      </c>
      <c r="X569" s="3">
        <v>0</v>
      </c>
      <c r="Y569" s="3">
        <v>0</v>
      </c>
      <c r="Z569" s="3">
        <v>0</v>
      </c>
      <c r="AA569" s="3">
        <v>0</v>
      </c>
      <c r="AB569" s="3">
        <v>0</v>
      </c>
      <c r="AC569" s="3">
        <v>0</v>
      </c>
      <c r="AD569" s="3">
        <v>0</v>
      </c>
      <c r="AE569" s="3">
        <v>0</v>
      </c>
      <c r="AF569" s="3">
        <v>0</v>
      </c>
      <c r="AG569" s="3">
        <v>0</v>
      </c>
      <c r="AH569" s="3">
        <v>0</v>
      </c>
      <c r="AI569" s="3">
        <v>0</v>
      </c>
      <c r="AJ569" s="3">
        <v>0</v>
      </c>
      <c r="AK569" s="3">
        <v>0</v>
      </c>
      <c r="AL569" s="48">
        <v>0</v>
      </c>
      <c r="AM569" s="3">
        <v>0</v>
      </c>
      <c r="AN569" s="3">
        <v>0</v>
      </c>
      <c r="AO569" s="3">
        <v>0</v>
      </c>
      <c r="AP569" s="3">
        <v>0</v>
      </c>
      <c r="AQ569" s="3">
        <v>0</v>
      </c>
      <c r="AR569" s="3">
        <v>0</v>
      </c>
      <c r="AS569" s="3">
        <v>0</v>
      </c>
      <c r="AT569" s="3">
        <v>0</v>
      </c>
      <c r="AU569" s="3">
        <v>0</v>
      </c>
      <c r="AV569" s="3">
        <v>0</v>
      </c>
      <c r="AW569" s="3">
        <v>0</v>
      </c>
      <c r="AX569" s="3">
        <v>0</v>
      </c>
      <c r="AY569" s="3">
        <v>0</v>
      </c>
      <c r="AZ569" s="3">
        <v>0</v>
      </c>
      <c r="BA569" s="3">
        <v>0</v>
      </c>
      <c r="BB569" s="3">
        <v>0</v>
      </c>
      <c r="BC569" s="3">
        <v>0</v>
      </c>
      <c r="BD569" s="3">
        <v>0</v>
      </c>
      <c r="BE569" s="3">
        <v>0</v>
      </c>
      <c r="BF569" s="3">
        <v>0</v>
      </c>
      <c r="BG569" s="3">
        <v>0</v>
      </c>
      <c r="BH569" s="3">
        <v>0</v>
      </c>
      <c r="BI569" s="3">
        <v>0</v>
      </c>
      <c r="BJ569" s="3">
        <v>0</v>
      </c>
      <c r="BK569" s="3">
        <v>0</v>
      </c>
      <c r="BL569" s="3">
        <v>0</v>
      </c>
      <c r="BM569" s="3">
        <v>0</v>
      </c>
      <c r="BN569" s="3">
        <v>0</v>
      </c>
      <c r="BO569" s="3">
        <v>0</v>
      </c>
      <c r="BP569" s="3">
        <v>0</v>
      </c>
      <c r="BQ569" s="3">
        <v>0</v>
      </c>
      <c r="BR569" s="3">
        <v>0</v>
      </c>
      <c r="BS569" s="3">
        <v>0</v>
      </c>
      <c r="BT569" s="3">
        <v>0</v>
      </c>
      <c r="BU569" s="3">
        <v>0</v>
      </c>
      <c r="BV569" s="3">
        <v>0</v>
      </c>
      <c r="BW569" s="10">
        <v>0</v>
      </c>
    </row>
    <row r="570" spans="6:75" x14ac:dyDescent="0.25">
      <c r="F570" s="52">
        <f t="shared" si="34"/>
        <v>27900</v>
      </c>
      <c r="G570" s="12">
        <f t="shared" si="35"/>
        <v>0.82558139534883723</v>
      </c>
      <c r="J570" s="3">
        <f t="shared" si="36"/>
        <v>0.88378934980876722</v>
      </c>
      <c r="K570" s="81"/>
      <c r="L570" s="12">
        <v>1</v>
      </c>
      <c r="M570" s="3">
        <v>0.82558139534883723</v>
      </c>
      <c r="N570" s="3">
        <v>0.82558139534883723</v>
      </c>
      <c r="O570" s="3">
        <v>0.88275051425213036</v>
      </c>
      <c r="P570" s="3">
        <v>0.88275051425213036</v>
      </c>
      <c r="Q570" s="3">
        <v>0</v>
      </c>
      <c r="R570" s="3">
        <v>0</v>
      </c>
      <c r="S570" s="3">
        <v>0</v>
      </c>
      <c r="T570" s="3">
        <v>0</v>
      </c>
      <c r="U570" s="3">
        <v>0</v>
      </c>
      <c r="V570" s="3">
        <v>0</v>
      </c>
      <c r="W570" s="3">
        <v>0</v>
      </c>
      <c r="X570" s="3">
        <v>0</v>
      </c>
      <c r="Y570" s="3">
        <v>0</v>
      </c>
      <c r="Z570" s="3">
        <v>0</v>
      </c>
      <c r="AA570" s="3">
        <v>0</v>
      </c>
      <c r="AB570" s="3">
        <v>0</v>
      </c>
      <c r="AC570" s="3">
        <v>0</v>
      </c>
      <c r="AD570" s="3">
        <v>0</v>
      </c>
      <c r="AE570" s="3">
        <v>0</v>
      </c>
      <c r="AF570" s="3">
        <v>0</v>
      </c>
      <c r="AG570" s="3">
        <v>0</v>
      </c>
      <c r="AH570" s="3">
        <v>0</v>
      </c>
      <c r="AI570" s="3">
        <v>0</v>
      </c>
      <c r="AJ570" s="3">
        <v>0</v>
      </c>
      <c r="AK570" s="3">
        <v>0</v>
      </c>
      <c r="AL570" s="48">
        <v>0</v>
      </c>
      <c r="AM570" s="3">
        <v>0</v>
      </c>
      <c r="AN570" s="3">
        <v>0</v>
      </c>
      <c r="AO570" s="3">
        <v>0</v>
      </c>
      <c r="AP570" s="3">
        <v>0</v>
      </c>
      <c r="AQ570" s="3">
        <v>0</v>
      </c>
      <c r="AR570" s="3">
        <v>0</v>
      </c>
      <c r="AS570" s="3">
        <v>0</v>
      </c>
      <c r="AT570" s="3">
        <v>0</v>
      </c>
      <c r="AU570" s="3">
        <v>0</v>
      </c>
      <c r="AV570" s="3">
        <v>0</v>
      </c>
      <c r="AW570" s="3">
        <v>0</v>
      </c>
      <c r="AX570" s="3">
        <v>0</v>
      </c>
      <c r="AY570" s="3">
        <v>0</v>
      </c>
      <c r="AZ570" s="3">
        <v>0</v>
      </c>
      <c r="BA570" s="3">
        <v>0</v>
      </c>
      <c r="BB570" s="3">
        <v>0</v>
      </c>
      <c r="BC570" s="3">
        <v>0</v>
      </c>
      <c r="BD570" s="3">
        <v>0</v>
      </c>
      <c r="BE570" s="3">
        <v>0</v>
      </c>
      <c r="BF570" s="3">
        <v>0</v>
      </c>
      <c r="BG570" s="3">
        <v>0</v>
      </c>
      <c r="BH570" s="3">
        <v>0</v>
      </c>
      <c r="BI570" s="3">
        <v>0</v>
      </c>
      <c r="BJ570" s="3">
        <v>0</v>
      </c>
      <c r="BK570" s="3">
        <v>0</v>
      </c>
      <c r="BL570" s="3">
        <v>0</v>
      </c>
      <c r="BM570" s="3">
        <v>0</v>
      </c>
      <c r="BN570" s="3">
        <v>0</v>
      </c>
      <c r="BO570" s="3">
        <v>0</v>
      </c>
      <c r="BP570" s="3">
        <v>0</v>
      </c>
      <c r="BQ570" s="3">
        <v>0</v>
      </c>
      <c r="BR570" s="3">
        <v>0</v>
      </c>
      <c r="BS570" s="3">
        <v>0</v>
      </c>
      <c r="BT570" s="3">
        <v>0</v>
      </c>
      <c r="BU570" s="3">
        <v>0</v>
      </c>
      <c r="BV570" s="3">
        <v>0</v>
      </c>
      <c r="BW570" s="10">
        <v>0</v>
      </c>
    </row>
    <row r="571" spans="6:75" x14ac:dyDescent="0.25">
      <c r="F571" s="52">
        <f t="shared" si="34"/>
        <v>28000</v>
      </c>
      <c r="G571" s="12">
        <f t="shared" si="35"/>
        <v>0.82558139534883723</v>
      </c>
      <c r="J571" s="3">
        <f t="shared" si="36"/>
        <v>0.88396587231538681</v>
      </c>
      <c r="K571" s="81"/>
      <c r="L571" s="12">
        <v>1</v>
      </c>
      <c r="M571" s="3">
        <v>0.82558139534883723</v>
      </c>
      <c r="N571" s="3">
        <v>0.82558139534883723</v>
      </c>
      <c r="O571" s="3">
        <v>0.88292682926829258</v>
      </c>
      <c r="P571" s="3">
        <v>0.88292682926829258</v>
      </c>
      <c r="Q571" s="3">
        <v>0</v>
      </c>
      <c r="R571" s="3">
        <v>0</v>
      </c>
      <c r="S571" s="3">
        <v>0</v>
      </c>
      <c r="T571" s="3">
        <v>0</v>
      </c>
      <c r="U571" s="3">
        <v>0</v>
      </c>
      <c r="V571" s="3">
        <v>0</v>
      </c>
      <c r="W571" s="3">
        <v>0</v>
      </c>
      <c r="X571" s="3">
        <v>0</v>
      </c>
      <c r="Y571" s="3">
        <v>0</v>
      </c>
      <c r="Z571" s="3">
        <v>0</v>
      </c>
      <c r="AA571" s="3">
        <v>0</v>
      </c>
      <c r="AB571" s="3">
        <v>0</v>
      </c>
      <c r="AC571" s="3">
        <v>0</v>
      </c>
      <c r="AD571" s="3">
        <v>0</v>
      </c>
      <c r="AE571" s="3">
        <v>0</v>
      </c>
      <c r="AF571" s="3">
        <v>0</v>
      </c>
      <c r="AG571" s="3">
        <v>0</v>
      </c>
      <c r="AH571" s="3">
        <v>0</v>
      </c>
      <c r="AI571" s="3">
        <v>0</v>
      </c>
      <c r="AJ571" s="3">
        <v>0</v>
      </c>
      <c r="AK571" s="3">
        <v>0</v>
      </c>
      <c r="AL571" s="48">
        <v>0</v>
      </c>
      <c r="AM571" s="3">
        <v>0</v>
      </c>
      <c r="AN571" s="3">
        <v>0</v>
      </c>
      <c r="AO571" s="3">
        <v>0</v>
      </c>
      <c r="AP571" s="3">
        <v>0</v>
      </c>
      <c r="AQ571" s="3">
        <v>0</v>
      </c>
      <c r="AR571" s="3">
        <v>0</v>
      </c>
      <c r="AS571" s="3">
        <v>0</v>
      </c>
      <c r="AT571" s="3">
        <v>0</v>
      </c>
      <c r="AU571" s="3">
        <v>0</v>
      </c>
      <c r="AV571" s="3">
        <v>0</v>
      </c>
      <c r="AW571" s="3">
        <v>0</v>
      </c>
      <c r="AX571" s="3">
        <v>0</v>
      </c>
      <c r="AY571" s="3">
        <v>0</v>
      </c>
      <c r="AZ571" s="3">
        <v>0</v>
      </c>
      <c r="BA571" s="3">
        <v>0</v>
      </c>
      <c r="BB571" s="3">
        <v>0</v>
      </c>
      <c r="BC571" s="3">
        <v>0</v>
      </c>
      <c r="BD571" s="3">
        <v>0</v>
      </c>
      <c r="BE571" s="3">
        <v>0</v>
      </c>
      <c r="BF571" s="3">
        <v>0</v>
      </c>
      <c r="BG571" s="3">
        <v>0</v>
      </c>
      <c r="BH571" s="3">
        <v>0</v>
      </c>
      <c r="BI571" s="3">
        <v>0</v>
      </c>
      <c r="BJ571" s="3">
        <v>0</v>
      </c>
      <c r="BK571" s="3">
        <v>0</v>
      </c>
      <c r="BL571" s="3">
        <v>0</v>
      </c>
      <c r="BM571" s="3">
        <v>0</v>
      </c>
      <c r="BN571" s="3">
        <v>0</v>
      </c>
      <c r="BO571" s="3">
        <v>0</v>
      </c>
      <c r="BP571" s="3">
        <v>0</v>
      </c>
      <c r="BQ571" s="3">
        <v>0</v>
      </c>
      <c r="BR571" s="3">
        <v>0</v>
      </c>
      <c r="BS571" s="3">
        <v>0</v>
      </c>
      <c r="BT571" s="3">
        <v>0</v>
      </c>
      <c r="BU571" s="3">
        <v>0</v>
      </c>
      <c r="BV571" s="3">
        <v>0</v>
      </c>
      <c r="BW571" s="10">
        <v>0</v>
      </c>
    </row>
    <row r="572" spans="6:75" x14ac:dyDescent="0.25">
      <c r="F572" s="52">
        <f t="shared" si="34"/>
        <v>28100</v>
      </c>
      <c r="G572" s="12">
        <f t="shared" si="35"/>
        <v>0.82558139534883723</v>
      </c>
      <c r="J572" s="3">
        <f t="shared" si="36"/>
        <v>0.88414239482200641</v>
      </c>
      <c r="K572" s="81"/>
      <c r="L572" s="12">
        <v>1</v>
      </c>
      <c r="M572" s="3">
        <v>0.82558139534883723</v>
      </c>
      <c r="N572" s="3">
        <v>0.82558139534883723</v>
      </c>
      <c r="O572" s="3">
        <v>0.8831031442844548</v>
      </c>
      <c r="P572" s="3">
        <v>0.8831031442844548</v>
      </c>
      <c r="Q572" s="3">
        <v>0</v>
      </c>
      <c r="R572" s="3">
        <v>0</v>
      </c>
      <c r="S572" s="3">
        <v>0</v>
      </c>
      <c r="T572" s="3">
        <v>0</v>
      </c>
      <c r="U572" s="3">
        <v>0</v>
      </c>
      <c r="V572" s="3">
        <v>0</v>
      </c>
      <c r="W572" s="3">
        <v>0</v>
      </c>
      <c r="X572" s="3">
        <v>0</v>
      </c>
      <c r="Y572" s="3">
        <v>0</v>
      </c>
      <c r="Z572" s="3">
        <v>0</v>
      </c>
      <c r="AA572" s="3">
        <v>0</v>
      </c>
      <c r="AB572" s="3">
        <v>0</v>
      </c>
      <c r="AC572" s="3">
        <v>0</v>
      </c>
      <c r="AD572" s="3">
        <v>0</v>
      </c>
      <c r="AE572" s="3">
        <v>0</v>
      </c>
      <c r="AF572" s="3">
        <v>0</v>
      </c>
      <c r="AG572" s="3">
        <v>0</v>
      </c>
      <c r="AH572" s="3">
        <v>0</v>
      </c>
      <c r="AI572" s="3">
        <v>0</v>
      </c>
      <c r="AJ572" s="3">
        <v>0</v>
      </c>
      <c r="AK572" s="3">
        <v>0</v>
      </c>
      <c r="AL572" s="48">
        <v>0</v>
      </c>
      <c r="AM572" s="3">
        <v>0</v>
      </c>
      <c r="AN572" s="3">
        <v>0</v>
      </c>
      <c r="AO572" s="3">
        <v>0</v>
      </c>
      <c r="AP572" s="3">
        <v>0</v>
      </c>
      <c r="AQ572" s="3">
        <v>0</v>
      </c>
      <c r="AR572" s="3">
        <v>0</v>
      </c>
      <c r="AS572" s="3">
        <v>0</v>
      </c>
      <c r="AT572" s="3">
        <v>0</v>
      </c>
      <c r="AU572" s="3">
        <v>0</v>
      </c>
      <c r="AV572" s="3">
        <v>0</v>
      </c>
      <c r="AW572" s="3">
        <v>0</v>
      </c>
      <c r="AX572" s="3">
        <v>0</v>
      </c>
      <c r="AY572" s="3">
        <v>0</v>
      </c>
      <c r="AZ572" s="3">
        <v>0</v>
      </c>
      <c r="BA572" s="3">
        <v>0</v>
      </c>
      <c r="BB572" s="3">
        <v>0</v>
      </c>
      <c r="BC572" s="3">
        <v>0</v>
      </c>
      <c r="BD572" s="3">
        <v>0</v>
      </c>
      <c r="BE572" s="3">
        <v>0</v>
      </c>
      <c r="BF572" s="3">
        <v>0</v>
      </c>
      <c r="BG572" s="3">
        <v>0</v>
      </c>
      <c r="BH572" s="3">
        <v>0</v>
      </c>
      <c r="BI572" s="3">
        <v>0</v>
      </c>
      <c r="BJ572" s="3">
        <v>0</v>
      </c>
      <c r="BK572" s="3">
        <v>0</v>
      </c>
      <c r="BL572" s="3">
        <v>0</v>
      </c>
      <c r="BM572" s="3">
        <v>0</v>
      </c>
      <c r="BN572" s="3">
        <v>0</v>
      </c>
      <c r="BO572" s="3">
        <v>0</v>
      </c>
      <c r="BP572" s="3">
        <v>0</v>
      </c>
      <c r="BQ572" s="3">
        <v>0</v>
      </c>
      <c r="BR572" s="3">
        <v>0</v>
      </c>
      <c r="BS572" s="3">
        <v>0</v>
      </c>
      <c r="BT572" s="3">
        <v>0</v>
      </c>
      <c r="BU572" s="3">
        <v>0</v>
      </c>
      <c r="BV572" s="3">
        <v>0</v>
      </c>
      <c r="BW572" s="10">
        <v>0</v>
      </c>
    </row>
    <row r="573" spans="6:75" x14ac:dyDescent="0.25">
      <c r="F573" s="52">
        <f t="shared" si="34"/>
        <v>28200</v>
      </c>
      <c r="G573" s="12">
        <f t="shared" si="35"/>
        <v>0.82558139534883723</v>
      </c>
      <c r="J573" s="3">
        <f t="shared" si="36"/>
        <v>0.884318917328626</v>
      </c>
      <c r="K573" s="81"/>
      <c r="L573" s="12">
        <v>1</v>
      </c>
      <c r="M573" s="3">
        <v>0.82558139534883723</v>
      </c>
      <c r="N573" s="3">
        <v>0.82558139534883723</v>
      </c>
      <c r="O573" s="3">
        <v>0.88327945930061702</v>
      </c>
      <c r="P573" s="3">
        <v>0.88327945930061702</v>
      </c>
      <c r="Q573" s="3">
        <v>0</v>
      </c>
      <c r="R573" s="3">
        <v>0</v>
      </c>
      <c r="S573" s="3">
        <v>0</v>
      </c>
      <c r="T573" s="3">
        <v>0</v>
      </c>
      <c r="U573" s="3">
        <v>0</v>
      </c>
      <c r="V573" s="3">
        <v>0</v>
      </c>
      <c r="W573" s="3">
        <v>0</v>
      </c>
      <c r="X573" s="3">
        <v>0</v>
      </c>
      <c r="Y573" s="3">
        <v>0</v>
      </c>
      <c r="Z573" s="3">
        <v>0</v>
      </c>
      <c r="AA573" s="3">
        <v>0</v>
      </c>
      <c r="AB573" s="3">
        <v>0</v>
      </c>
      <c r="AC573" s="3">
        <v>0</v>
      </c>
      <c r="AD573" s="3">
        <v>0</v>
      </c>
      <c r="AE573" s="3">
        <v>0</v>
      </c>
      <c r="AF573" s="3">
        <v>0</v>
      </c>
      <c r="AG573" s="3">
        <v>0</v>
      </c>
      <c r="AH573" s="3">
        <v>0</v>
      </c>
      <c r="AI573" s="3">
        <v>0</v>
      </c>
      <c r="AJ573" s="3">
        <v>0</v>
      </c>
      <c r="AK573" s="3">
        <v>0</v>
      </c>
      <c r="AL573" s="48">
        <v>0</v>
      </c>
      <c r="AM573" s="3">
        <v>0</v>
      </c>
      <c r="AN573" s="3">
        <v>0</v>
      </c>
      <c r="AO573" s="3">
        <v>0</v>
      </c>
      <c r="AP573" s="3">
        <v>0</v>
      </c>
      <c r="AQ573" s="3">
        <v>0</v>
      </c>
      <c r="AR573" s="3">
        <v>0</v>
      </c>
      <c r="AS573" s="3">
        <v>0</v>
      </c>
      <c r="AT573" s="3">
        <v>0</v>
      </c>
      <c r="AU573" s="3">
        <v>0</v>
      </c>
      <c r="AV573" s="3">
        <v>0</v>
      </c>
      <c r="AW573" s="3">
        <v>0</v>
      </c>
      <c r="AX573" s="3">
        <v>0</v>
      </c>
      <c r="AY573" s="3">
        <v>0</v>
      </c>
      <c r="AZ573" s="3">
        <v>0</v>
      </c>
      <c r="BA573" s="3">
        <v>0</v>
      </c>
      <c r="BB573" s="3">
        <v>0</v>
      </c>
      <c r="BC573" s="3">
        <v>0</v>
      </c>
      <c r="BD573" s="3">
        <v>0</v>
      </c>
      <c r="BE573" s="3">
        <v>0</v>
      </c>
      <c r="BF573" s="3">
        <v>0</v>
      </c>
      <c r="BG573" s="3">
        <v>0</v>
      </c>
      <c r="BH573" s="3">
        <v>0</v>
      </c>
      <c r="BI573" s="3">
        <v>0</v>
      </c>
      <c r="BJ573" s="3">
        <v>0</v>
      </c>
      <c r="BK573" s="3">
        <v>0</v>
      </c>
      <c r="BL573" s="3">
        <v>0</v>
      </c>
      <c r="BM573" s="3">
        <v>0</v>
      </c>
      <c r="BN573" s="3">
        <v>0</v>
      </c>
      <c r="BO573" s="3">
        <v>0</v>
      </c>
      <c r="BP573" s="3">
        <v>0</v>
      </c>
      <c r="BQ573" s="3">
        <v>0</v>
      </c>
      <c r="BR573" s="3">
        <v>0</v>
      </c>
      <c r="BS573" s="3">
        <v>0</v>
      </c>
      <c r="BT573" s="3">
        <v>0</v>
      </c>
      <c r="BU573" s="3">
        <v>0</v>
      </c>
      <c r="BV573" s="3">
        <v>0</v>
      </c>
      <c r="BW573" s="10">
        <v>0</v>
      </c>
    </row>
    <row r="574" spans="6:75" x14ac:dyDescent="0.25">
      <c r="F574" s="52">
        <f t="shared" si="34"/>
        <v>28300</v>
      </c>
      <c r="G574" s="12">
        <f t="shared" si="35"/>
        <v>0.82558139534883723</v>
      </c>
      <c r="J574" s="3">
        <f t="shared" si="36"/>
        <v>0.88449543983524559</v>
      </c>
      <c r="K574" s="81"/>
      <c r="L574" s="12">
        <v>1</v>
      </c>
      <c r="M574" s="3">
        <v>0.82558139534883723</v>
      </c>
      <c r="N574" s="3">
        <v>0.82558139534883723</v>
      </c>
      <c r="O574" s="3">
        <v>0.88345577431677924</v>
      </c>
      <c r="P574" s="3">
        <v>0.88345577431677924</v>
      </c>
      <c r="Q574" s="3">
        <v>0</v>
      </c>
      <c r="R574" s="3">
        <v>0</v>
      </c>
      <c r="S574" s="3">
        <v>0</v>
      </c>
      <c r="T574" s="3">
        <v>0</v>
      </c>
      <c r="U574" s="3">
        <v>0</v>
      </c>
      <c r="V574" s="3">
        <v>0</v>
      </c>
      <c r="W574" s="3">
        <v>0</v>
      </c>
      <c r="X574" s="3">
        <v>0</v>
      </c>
      <c r="Y574" s="3">
        <v>0</v>
      </c>
      <c r="Z574" s="3">
        <v>0</v>
      </c>
      <c r="AA574" s="3">
        <v>0</v>
      </c>
      <c r="AB574" s="3">
        <v>0</v>
      </c>
      <c r="AC574" s="3">
        <v>0</v>
      </c>
      <c r="AD574" s="3">
        <v>0</v>
      </c>
      <c r="AE574" s="3">
        <v>0</v>
      </c>
      <c r="AF574" s="3">
        <v>0</v>
      </c>
      <c r="AG574" s="3">
        <v>0</v>
      </c>
      <c r="AH574" s="3">
        <v>0</v>
      </c>
      <c r="AI574" s="3">
        <v>0</v>
      </c>
      <c r="AJ574" s="3">
        <v>0</v>
      </c>
      <c r="AK574" s="3">
        <v>0</v>
      </c>
      <c r="AL574" s="48">
        <v>0</v>
      </c>
      <c r="AM574" s="3">
        <v>0</v>
      </c>
      <c r="AN574" s="3">
        <v>0</v>
      </c>
      <c r="AO574" s="3">
        <v>0</v>
      </c>
      <c r="AP574" s="3">
        <v>0</v>
      </c>
      <c r="AQ574" s="3">
        <v>0</v>
      </c>
      <c r="AR574" s="3">
        <v>0</v>
      </c>
      <c r="AS574" s="3">
        <v>0</v>
      </c>
      <c r="AT574" s="3">
        <v>0</v>
      </c>
      <c r="AU574" s="3">
        <v>0</v>
      </c>
      <c r="AV574" s="3">
        <v>0</v>
      </c>
      <c r="AW574" s="3">
        <v>0</v>
      </c>
      <c r="AX574" s="3">
        <v>0</v>
      </c>
      <c r="AY574" s="3">
        <v>0</v>
      </c>
      <c r="AZ574" s="3">
        <v>0</v>
      </c>
      <c r="BA574" s="3">
        <v>0</v>
      </c>
      <c r="BB574" s="3">
        <v>0</v>
      </c>
      <c r="BC574" s="3">
        <v>0</v>
      </c>
      <c r="BD574" s="3">
        <v>0</v>
      </c>
      <c r="BE574" s="3">
        <v>0</v>
      </c>
      <c r="BF574" s="3">
        <v>0</v>
      </c>
      <c r="BG574" s="3">
        <v>0</v>
      </c>
      <c r="BH574" s="3">
        <v>0</v>
      </c>
      <c r="BI574" s="3">
        <v>0</v>
      </c>
      <c r="BJ574" s="3">
        <v>0</v>
      </c>
      <c r="BK574" s="3">
        <v>0</v>
      </c>
      <c r="BL574" s="3">
        <v>0</v>
      </c>
      <c r="BM574" s="3">
        <v>0</v>
      </c>
      <c r="BN574" s="3">
        <v>0</v>
      </c>
      <c r="BO574" s="3">
        <v>0</v>
      </c>
      <c r="BP574" s="3">
        <v>0</v>
      </c>
      <c r="BQ574" s="3">
        <v>0</v>
      </c>
      <c r="BR574" s="3">
        <v>0</v>
      </c>
      <c r="BS574" s="3">
        <v>0</v>
      </c>
      <c r="BT574" s="3">
        <v>0</v>
      </c>
      <c r="BU574" s="3">
        <v>0</v>
      </c>
      <c r="BV574" s="3">
        <v>0</v>
      </c>
      <c r="BW574" s="10">
        <v>0</v>
      </c>
    </row>
    <row r="575" spans="6:75" x14ac:dyDescent="0.25">
      <c r="F575" s="52">
        <f t="shared" si="34"/>
        <v>28400</v>
      </c>
      <c r="G575" s="12">
        <f t="shared" si="35"/>
        <v>0.82558139534883723</v>
      </c>
      <c r="J575" s="3">
        <f t="shared" si="36"/>
        <v>0.88467196234186518</v>
      </c>
      <c r="K575" s="81"/>
      <c r="L575" s="12">
        <v>1</v>
      </c>
      <c r="M575" s="3">
        <v>0.82558139534883723</v>
      </c>
      <c r="N575" s="3">
        <v>0.82558139534883723</v>
      </c>
      <c r="O575" s="3">
        <v>0.88363208933294146</v>
      </c>
      <c r="P575" s="3">
        <v>0.88363208933294146</v>
      </c>
      <c r="Q575" s="3">
        <v>0</v>
      </c>
      <c r="R575" s="3">
        <v>0</v>
      </c>
      <c r="S575" s="3">
        <v>0</v>
      </c>
      <c r="T575" s="3">
        <v>0</v>
      </c>
      <c r="U575" s="3">
        <v>0</v>
      </c>
      <c r="V575" s="3">
        <v>0</v>
      </c>
      <c r="W575" s="3">
        <v>0</v>
      </c>
      <c r="X575" s="3">
        <v>0</v>
      </c>
      <c r="Y575" s="3">
        <v>0</v>
      </c>
      <c r="Z575" s="3">
        <v>0</v>
      </c>
      <c r="AA575" s="3">
        <v>0</v>
      </c>
      <c r="AB575" s="3">
        <v>0</v>
      </c>
      <c r="AC575" s="3">
        <v>0</v>
      </c>
      <c r="AD575" s="3">
        <v>0</v>
      </c>
      <c r="AE575" s="3">
        <v>0</v>
      </c>
      <c r="AF575" s="3">
        <v>0</v>
      </c>
      <c r="AG575" s="3">
        <v>0</v>
      </c>
      <c r="AH575" s="3">
        <v>0</v>
      </c>
      <c r="AI575" s="3">
        <v>0</v>
      </c>
      <c r="AJ575" s="3">
        <v>0</v>
      </c>
      <c r="AK575" s="3">
        <v>0</v>
      </c>
      <c r="AL575" s="48">
        <v>0</v>
      </c>
      <c r="AM575" s="3">
        <v>0</v>
      </c>
      <c r="AN575" s="3">
        <v>0</v>
      </c>
      <c r="AO575" s="3">
        <v>0</v>
      </c>
      <c r="AP575" s="3">
        <v>0</v>
      </c>
      <c r="AQ575" s="3">
        <v>0</v>
      </c>
      <c r="AR575" s="3">
        <v>0</v>
      </c>
      <c r="AS575" s="3">
        <v>0</v>
      </c>
      <c r="AT575" s="3">
        <v>0</v>
      </c>
      <c r="AU575" s="3">
        <v>0</v>
      </c>
      <c r="AV575" s="3">
        <v>0</v>
      </c>
      <c r="AW575" s="3">
        <v>0</v>
      </c>
      <c r="AX575" s="3">
        <v>0</v>
      </c>
      <c r="AY575" s="3">
        <v>0</v>
      </c>
      <c r="AZ575" s="3">
        <v>0</v>
      </c>
      <c r="BA575" s="3">
        <v>0</v>
      </c>
      <c r="BB575" s="3">
        <v>0</v>
      </c>
      <c r="BC575" s="3">
        <v>0</v>
      </c>
      <c r="BD575" s="3">
        <v>0</v>
      </c>
      <c r="BE575" s="3">
        <v>0</v>
      </c>
      <c r="BF575" s="3">
        <v>0</v>
      </c>
      <c r="BG575" s="3">
        <v>0</v>
      </c>
      <c r="BH575" s="3">
        <v>0</v>
      </c>
      <c r="BI575" s="3">
        <v>0</v>
      </c>
      <c r="BJ575" s="3">
        <v>0</v>
      </c>
      <c r="BK575" s="3">
        <v>0</v>
      </c>
      <c r="BL575" s="3">
        <v>0</v>
      </c>
      <c r="BM575" s="3">
        <v>0</v>
      </c>
      <c r="BN575" s="3">
        <v>0</v>
      </c>
      <c r="BO575" s="3">
        <v>0</v>
      </c>
      <c r="BP575" s="3">
        <v>0</v>
      </c>
      <c r="BQ575" s="3">
        <v>0</v>
      </c>
      <c r="BR575" s="3">
        <v>0</v>
      </c>
      <c r="BS575" s="3">
        <v>0</v>
      </c>
      <c r="BT575" s="3">
        <v>0</v>
      </c>
      <c r="BU575" s="3">
        <v>0</v>
      </c>
      <c r="BV575" s="3">
        <v>0</v>
      </c>
      <c r="BW575" s="10">
        <v>0</v>
      </c>
    </row>
    <row r="576" spans="6:75" x14ac:dyDescent="0.25">
      <c r="F576" s="52">
        <f t="shared" si="34"/>
        <v>28500</v>
      </c>
      <c r="G576" s="12">
        <f t="shared" si="35"/>
        <v>0.82558139534883723</v>
      </c>
      <c r="J576" s="3">
        <f t="shared" si="36"/>
        <v>0.88484848484848477</v>
      </c>
      <c r="K576" s="81"/>
      <c r="L576" s="12">
        <v>1</v>
      </c>
      <c r="M576" s="3">
        <v>0.82558139534883723</v>
      </c>
      <c r="N576" s="3">
        <v>0.82558139534883723</v>
      </c>
      <c r="O576" s="3">
        <v>0.88380840434910368</v>
      </c>
      <c r="P576" s="3">
        <v>0.88380840434910368</v>
      </c>
      <c r="Q576" s="3">
        <v>0</v>
      </c>
      <c r="R576" s="3">
        <v>0</v>
      </c>
      <c r="S576" s="3">
        <v>0</v>
      </c>
      <c r="T576" s="3">
        <v>0</v>
      </c>
      <c r="U576" s="3">
        <v>0</v>
      </c>
      <c r="V576" s="3">
        <v>0</v>
      </c>
      <c r="W576" s="3">
        <v>0</v>
      </c>
      <c r="X576" s="3">
        <v>0</v>
      </c>
      <c r="Y576" s="3">
        <v>0</v>
      </c>
      <c r="Z576" s="3">
        <v>0</v>
      </c>
      <c r="AA576" s="3">
        <v>0</v>
      </c>
      <c r="AB576" s="3">
        <v>0</v>
      </c>
      <c r="AC576" s="3">
        <v>0</v>
      </c>
      <c r="AD576" s="3">
        <v>0</v>
      </c>
      <c r="AE576" s="3">
        <v>0</v>
      </c>
      <c r="AF576" s="3">
        <v>0</v>
      </c>
      <c r="AG576" s="3">
        <v>0</v>
      </c>
      <c r="AH576" s="3">
        <v>0</v>
      </c>
      <c r="AI576" s="3">
        <v>0</v>
      </c>
      <c r="AJ576" s="3">
        <v>0</v>
      </c>
      <c r="AK576" s="3">
        <v>0</v>
      </c>
      <c r="AL576" s="48">
        <v>0</v>
      </c>
      <c r="AM576" s="3">
        <v>0</v>
      </c>
      <c r="AN576" s="3">
        <v>0</v>
      </c>
      <c r="AO576" s="3">
        <v>0</v>
      </c>
      <c r="AP576" s="3">
        <v>0</v>
      </c>
      <c r="AQ576" s="3">
        <v>0</v>
      </c>
      <c r="AR576" s="3">
        <v>0</v>
      </c>
      <c r="AS576" s="3">
        <v>0</v>
      </c>
      <c r="AT576" s="3">
        <v>0</v>
      </c>
      <c r="AU576" s="3">
        <v>0</v>
      </c>
      <c r="AV576" s="3">
        <v>0</v>
      </c>
      <c r="AW576" s="3">
        <v>0</v>
      </c>
      <c r="AX576" s="3">
        <v>0</v>
      </c>
      <c r="AY576" s="3">
        <v>0</v>
      </c>
      <c r="AZ576" s="3">
        <v>0</v>
      </c>
      <c r="BA576" s="3">
        <v>0</v>
      </c>
      <c r="BB576" s="3">
        <v>0</v>
      </c>
      <c r="BC576" s="3">
        <v>0</v>
      </c>
      <c r="BD576" s="3">
        <v>0</v>
      </c>
      <c r="BE576" s="3">
        <v>0</v>
      </c>
      <c r="BF576" s="3">
        <v>0</v>
      </c>
      <c r="BG576" s="3">
        <v>0</v>
      </c>
      <c r="BH576" s="3">
        <v>0</v>
      </c>
      <c r="BI576" s="3">
        <v>0</v>
      </c>
      <c r="BJ576" s="3">
        <v>0</v>
      </c>
      <c r="BK576" s="3">
        <v>0</v>
      </c>
      <c r="BL576" s="3">
        <v>0</v>
      </c>
      <c r="BM576" s="3">
        <v>0</v>
      </c>
      <c r="BN576" s="3">
        <v>0</v>
      </c>
      <c r="BO576" s="3">
        <v>0</v>
      </c>
      <c r="BP576" s="3">
        <v>0</v>
      </c>
      <c r="BQ576" s="3">
        <v>0</v>
      </c>
      <c r="BR576" s="3">
        <v>0</v>
      </c>
      <c r="BS576" s="3">
        <v>0</v>
      </c>
      <c r="BT576" s="3">
        <v>0</v>
      </c>
      <c r="BU576" s="3">
        <v>0</v>
      </c>
      <c r="BV576" s="3">
        <v>0</v>
      </c>
      <c r="BW576" s="10">
        <v>0</v>
      </c>
    </row>
    <row r="577" spans="6:75" x14ac:dyDescent="0.25">
      <c r="F577" s="52">
        <f t="shared" si="34"/>
        <v>28600</v>
      </c>
      <c r="G577" s="12">
        <f t="shared" si="35"/>
        <v>0.82558139534883723</v>
      </c>
      <c r="J577" s="3">
        <f t="shared" si="36"/>
        <v>0.88502500735510437</v>
      </c>
      <c r="K577" s="81"/>
      <c r="L577" s="12">
        <v>1</v>
      </c>
      <c r="M577" s="3">
        <v>0.82558139534883723</v>
      </c>
      <c r="N577" s="3">
        <v>0.82558139534883723</v>
      </c>
      <c r="O577" s="3">
        <v>0.8839847193652659</v>
      </c>
      <c r="P577" s="3">
        <v>0.8839847193652659</v>
      </c>
      <c r="Q577" s="3">
        <v>0</v>
      </c>
      <c r="R577" s="3">
        <v>0</v>
      </c>
      <c r="S577" s="3">
        <v>0</v>
      </c>
      <c r="T577" s="3">
        <v>0</v>
      </c>
      <c r="U577" s="3">
        <v>0</v>
      </c>
      <c r="V577" s="3">
        <v>0</v>
      </c>
      <c r="W577" s="3">
        <v>0</v>
      </c>
      <c r="X577" s="3">
        <v>0</v>
      </c>
      <c r="Y577" s="3">
        <v>0</v>
      </c>
      <c r="Z577" s="3">
        <v>0</v>
      </c>
      <c r="AA577" s="3">
        <v>0</v>
      </c>
      <c r="AB577" s="3">
        <v>0</v>
      </c>
      <c r="AC577" s="3">
        <v>0</v>
      </c>
      <c r="AD577" s="3">
        <v>0</v>
      </c>
      <c r="AE577" s="3">
        <v>0</v>
      </c>
      <c r="AF577" s="3">
        <v>0</v>
      </c>
      <c r="AG577" s="3">
        <v>0</v>
      </c>
      <c r="AH577" s="3">
        <v>0</v>
      </c>
      <c r="AI577" s="3">
        <v>0</v>
      </c>
      <c r="AJ577" s="3">
        <v>0</v>
      </c>
      <c r="AK577" s="3">
        <v>0</v>
      </c>
      <c r="AL577" s="48">
        <v>0</v>
      </c>
      <c r="AM577" s="3">
        <v>0</v>
      </c>
      <c r="AN577" s="3">
        <v>0</v>
      </c>
      <c r="AO577" s="3">
        <v>0</v>
      </c>
      <c r="AP577" s="3">
        <v>0</v>
      </c>
      <c r="AQ577" s="3">
        <v>0</v>
      </c>
      <c r="AR577" s="3">
        <v>0</v>
      </c>
      <c r="AS577" s="3">
        <v>0</v>
      </c>
      <c r="AT577" s="3">
        <v>0</v>
      </c>
      <c r="AU577" s="3">
        <v>0</v>
      </c>
      <c r="AV577" s="3">
        <v>0</v>
      </c>
      <c r="AW577" s="3">
        <v>0</v>
      </c>
      <c r="AX577" s="3">
        <v>0</v>
      </c>
      <c r="AY577" s="3">
        <v>0</v>
      </c>
      <c r="AZ577" s="3">
        <v>0</v>
      </c>
      <c r="BA577" s="3">
        <v>0</v>
      </c>
      <c r="BB577" s="3">
        <v>0</v>
      </c>
      <c r="BC577" s="3">
        <v>0</v>
      </c>
      <c r="BD577" s="3">
        <v>0</v>
      </c>
      <c r="BE577" s="3">
        <v>0</v>
      </c>
      <c r="BF577" s="3">
        <v>0</v>
      </c>
      <c r="BG577" s="3">
        <v>0</v>
      </c>
      <c r="BH577" s="3">
        <v>0</v>
      </c>
      <c r="BI577" s="3">
        <v>0</v>
      </c>
      <c r="BJ577" s="3">
        <v>0</v>
      </c>
      <c r="BK577" s="3">
        <v>0</v>
      </c>
      <c r="BL577" s="3">
        <v>0</v>
      </c>
      <c r="BM577" s="3">
        <v>0</v>
      </c>
      <c r="BN577" s="3">
        <v>0</v>
      </c>
      <c r="BO577" s="3">
        <v>0</v>
      </c>
      <c r="BP577" s="3">
        <v>0</v>
      </c>
      <c r="BQ577" s="3">
        <v>0</v>
      </c>
      <c r="BR577" s="3">
        <v>0</v>
      </c>
      <c r="BS577" s="3">
        <v>0</v>
      </c>
      <c r="BT577" s="3">
        <v>0</v>
      </c>
      <c r="BU577" s="3">
        <v>0</v>
      </c>
      <c r="BV577" s="3">
        <v>0</v>
      </c>
      <c r="BW577" s="10">
        <v>0</v>
      </c>
    </row>
    <row r="578" spans="6:75" x14ac:dyDescent="0.25">
      <c r="F578" s="52">
        <f t="shared" si="34"/>
        <v>28700</v>
      </c>
      <c r="G578" s="12">
        <f t="shared" si="35"/>
        <v>0.82558139534883723</v>
      </c>
      <c r="J578" s="3">
        <f t="shared" si="36"/>
        <v>0.88520152986172396</v>
      </c>
      <c r="K578" s="81"/>
      <c r="L578" s="12">
        <v>1</v>
      </c>
      <c r="M578" s="3">
        <v>0.82558139534883723</v>
      </c>
      <c r="N578" s="3">
        <v>0.82558139534883723</v>
      </c>
      <c r="O578" s="3">
        <v>0.88416103438142812</v>
      </c>
      <c r="P578" s="3">
        <v>0.88416103438142812</v>
      </c>
      <c r="Q578" s="3">
        <v>0</v>
      </c>
      <c r="R578" s="3">
        <v>0</v>
      </c>
      <c r="S578" s="3">
        <v>0</v>
      </c>
      <c r="T578" s="3">
        <v>0</v>
      </c>
      <c r="U578" s="3">
        <v>0</v>
      </c>
      <c r="V578" s="3">
        <v>0</v>
      </c>
      <c r="W578" s="3">
        <v>0</v>
      </c>
      <c r="X578" s="3">
        <v>0</v>
      </c>
      <c r="Y578" s="3">
        <v>0</v>
      </c>
      <c r="Z578" s="3">
        <v>0</v>
      </c>
      <c r="AA578" s="3">
        <v>0</v>
      </c>
      <c r="AB578" s="3">
        <v>0</v>
      </c>
      <c r="AC578" s="3">
        <v>0</v>
      </c>
      <c r="AD578" s="3">
        <v>0</v>
      </c>
      <c r="AE578" s="3">
        <v>0</v>
      </c>
      <c r="AF578" s="3">
        <v>0</v>
      </c>
      <c r="AG578" s="3">
        <v>0</v>
      </c>
      <c r="AH578" s="3">
        <v>0</v>
      </c>
      <c r="AI578" s="3">
        <v>0</v>
      </c>
      <c r="AJ578" s="3">
        <v>0</v>
      </c>
      <c r="AK578" s="3">
        <v>0</v>
      </c>
      <c r="AL578" s="48">
        <v>0</v>
      </c>
      <c r="AM578" s="3">
        <v>0</v>
      </c>
      <c r="AN578" s="3">
        <v>0</v>
      </c>
      <c r="AO578" s="3">
        <v>0</v>
      </c>
      <c r="AP578" s="3">
        <v>0</v>
      </c>
      <c r="AQ578" s="3">
        <v>0</v>
      </c>
      <c r="AR578" s="3">
        <v>0</v>
      </c>
      <c r="AS578" s="3">
        <v>0</v>
      </c>
      <c r="AT578" s="3">
        <v>0</v>
      </c>
      <c r="AU578" s="3">
        <v>0</v>
      </c>
      <c r="AV578" s="3">
        <v>0</v>
      </c>
      <c r="AW578" s="3">
        <v>0</v>
      </c>
      <c r="AX578" s="3">
        <v>0</v>
      </c>
      <c r="AY578" s="3">
        <v>0</v>
      </c>
      <c r="AZ578" s="3">
        <v>0</v>
      </c>
      <c r="BA578" s="3">
        <v>0</v>
      </c>
      <c r="BB578" s="3">
        <v>0</v>
      </c>
      <c r="BC578" s="3">
        <v>0</v>
      </c>
      <c r="BD578" s="3">
        <v>0</v>
      </c>
      <c r="BE578" s="3">
        <v>0</v>
      </c>
      <c r="BF578" s="3">
        <v>0</v>
      </c>
      <c r="BG578" s="3">
        <v>0</v>
      </c>
      <c r="BH578" s="3">
        <v>0</v>
      </c>
      <c r="BI578" s="3">
        <v>0</v>
      </c>
      <c r="BJ578" s="3">
        <v>0</v>
      </c>
      <c r="BK578" s="3">
        <v>0</v>
      </c>
      <c r="BL578" s="3">
        <v>0</v>
      </c>
      <c r="BM578" s="3">
        <v>0</v>
      </c>
      <c r="BN578" s="3">
        <v>0</v>
      </c>
      <c r="BO578" s="3">
        <v>0</v>
      </c>
      <c r="BP578" s="3">
        <v>0</v>
      </c>
      <c r="BQ578" s="3">
        <v>0</v>
      </c>
      <c r="BR578" s="3">
        <v>0</v>
      </c>
      <c r="BS578" s="3">
        <v>0</v>
      </c>
      <c r="BT578" s="3">
        <v>0</v>
      </c>
      <c r="BU578" s="3">
        <v>0</v>
      </c>
      <c r="BV578" s="3">
        <v>0</v>
      </c>
      <c r="BW578" s="10">
        <v>0</v>
      </c>
    </row>
    <row r="579" spans="6:75" x14ac:dyDescent="0.25">
      <c r="F579" s="52">
        <f t="shared" si="34"/>
        <v>28800</v>
      </c>
      <c r="G579" s="12">
        <f t="shared" si="35"/>
        <v>0.82558139534883723</v>
      </c>
      <c r="J579" s="3">
        <f t="shared" si="36"/>
        <v>0.88537805236834366</v>
      </c>
      <c r="K579" s="81"/>
      <c r="L579" s="12">
        <v>1</v>
      </c>
      <c r="M579" s="3">
        <v>0.82558139534883723</v>
      </c>
      <c r="N579" s="3">
        <v>0.82558139534883723</v>
      </c>
      <c r="O579" s="3">
        <v>0.88433734939759034</v>
      </c>
      <c r="P579" s="3">
        <v>0.88433734939759034</v>
      </c>
      <c r="Q579" s="3">
        <v>0</v>
      </c>
      <c r="R579" s="3">
        <v>0</v>
      </c>
      <c r="S579" s="3">
        <v>0</v>
      </c>
      <c r="T579" s="3">
        <v>0</v>
      </c>
      <c r="U579" s="3">
        <v>0</v>
      </c>
      <c r="V579" s="3">
        <v>0</v>
      </c>
      <c r="W579" s="3">
        <v>0</v>
      </c>
      <c r="X579" s="3">
        <v>0</v>
      </c>
      <c r="Y579" s="3">
        <v>0</v>
      </c>
      <c r="Z579" s="3">
        <v>0</v>
      </c>
      <c r="AA579" s="3">
        <v>0</v>
      </c>
      <c r="AB579" s="3">
        <v>0</v>
      </c>
      <c r="AC579" s="3">
        <v>0</v>
      </c>
      <c r="AD579" s="3">
        <v>0</v>
      </c>
      <c r="AE579" s="3">
        <v>0</v>
      </c>
      <c r="AF579" s="3">
        <v>0</v>
      </c>
      <c r="AG579" s="3">
        <v>0</v>
      </c>
      <c r="AH579" s="3">
        <v>0</v>
      </c>
      <c r="AI579" s="3">
        <v>0</v>
      </c>
      <c r="AJ579" s="3">
        <v>0</v>
      </c>
      <c r="AK579" s="3">
        <v>0</v>
      </c>
      <c r="AL579" s="48">
        <v>0</v>
      </c>
      <c r="AM579" s="3">
        <v>0</v>
      </c>
      <c r="AN579" s="3">
        <v>0</v>
      </c>
      <c r="AO579" s="3">
        <v>0</v>
      </c>
      <c r="AP579" s="3">
        <v>0</v>
      </c>
      <c r="AQ579" s="3">
        <v>0</v>
      </c>
      <c r="AR579" s="3">
        <v>0</v>
      </c>
      <c r="AS579" s="3">
        <v>0</v>
      </c>
      <c r="AT579" s="3">
        <v>0</v>
      </c>
      <c r="AU579" s="3">
        <v>0</v>
      </c>
      <c r="AV579" s="3">
        <v>0</v>
      </c>
      <c r="AW579" s="3">
        <v>0</v>
      </c>
      <c r="AX579" s="3">
        <v>0</v>
      </c>
      <c r="AY579" s="3">
        <v>0</v>
      </c>
      <c r="AZ579" s="3">
        <v>0</v>
      </c>
      <c r="BA579" s="3">
        <v>0</v>
      </c>
      <c r="BB579" s="3">
        <v>0</v>
      </c>
      <c r="BC579" s="3">
        <v>0</v>
      </c>
      <c r="BD579" s="3">
        <v>0</v>
      </c>
      <c r="BE579" s="3">
        <v>0</v>
      </c>
      <c r="BF579" s="3">
        <v>0</v>
      </c>
      <c r="BG579" s="3">
        <v>0</v>
      </c>
      <c r="BH579" s="3">
        <v>0</v>
      </c>
      <c r="BI579" s="3">
        <v>0</v>
      </c>
      <c r="BJ579" s="3">
        <v>0</v>
      </c>
      <c r="BK579" s="3">
        <v>0</v>
      </c>
      <c r="BL579" s="3">
        <v>0</v>
      </c>
      <c r="BM579" s="3">
        <v>0</v>
      </c>
      <c r="BN579" s="3">
        <v>0</v>
      </c>
      <c r="BO579" s="3">
        <v>0</v>
      </c>
      <c r="BP579" s="3">
        <v>0</v>
      </c>
      <c r="BQ579" s="3">
        <v>0</v>
      </c>
      <c r="BR579" s="3">
        <v>0</v>
      </c>
      <c r="BS579" s="3">
        <v>0</v>
      </c>
      <c r="BT579" s="3">
        <v>0</v>
      </c>
      <c r="BU579" s="3">
        <v>0</v>
      </c>
      <c r="BV579" s="3">
        <v>0</v>
      </c>
      <c r="BW579" s="10">
        <v>0</v>
      </c>
    </row>
    <row r="580" spans="6:75" x14ac:dyDescent="0.25">
      <c r="F580" s="52">
        <f t="shared" si="34"/>
        <v>28900</v>
      </c>
      <c r="G580" s="12">
        <f t="shared" si="35"/>
        <v>0.82558139534883723</v>
      </c>
      <c r="J580" s="3">
        <f t="shared" si="36"/>
        <v>0.88555457487496325</v>
      </c>
      <c r="K580" s="81"/>
      <c r="L580" s="12">
        <v>1</v>
      </c>
      <c r="M580" s="3">
        <v>0.82558139534883723</v>
      </c>
      <c r="N580" s="3">
        <v>0.82558139534883723</v>
      </c>
      <c r="O580" s="3">
        <v>0.88451366441375256</v>
      </c>
      <c r="P580" s="3">
        <v>0.88451366441375256</v>
      </c>
      <c r="Q580" s="3">
        <v>0</v>
      </c>
      <c r="R580" s="3">
        <v>0</v>
      </c>
      <c r="S580" s="3">
        <v>0</v>
      </c>
      <c r="T580" s="3">
        <v>0</v>
      </c>
      <c r="U580" s="3">
        <v>0</v>
      </c>
      <c r="V580" s="3">
        <v>0</v>
      </c>
      <c r="W580" s="3">
        <v>0</v>
      </c>
      <c r="X580" s="3">
        <v>0</v>
      </c>
      <c r="Y580" s="3">
        <v>0</v>
      </c>
      <c r="Z580" s="3">
        <v>0</v>
      </c>
      <c r="AA580" s="3">
        <v>0</v>
      </c>
      <c r="AB580" s="3">
        <v>0</v>
      </c>
      <c r="AC580" s="3">
        <v>0</v>
      </c>
      <c r="AD580" s="3">
        <v>0</v>
      </c>
      <c r="AE580" s="3">
        <v>0</v>
      </c>
      <c r="AF580" s="3">
        <v>0</v>
      </c>
      <c r="AG580" s="3">
        <v>0</v>
      </c>
      <c r="AH580" s="3">
        <v>0</v>
      </c>
      <c r="AI580" s="3">
        <v>0</v>
      </c>
      <c r="AJ580" s="3">
        <v>0</v>
      </c>
      <c r="AK580" s="3">
        <v>0</v>
      </c>
      <c r="AL580" s="48">
        <v>0</v>
      </c>
      <c r="AM580" s="3">
        <v>0</v>
      </c>
      <c r="AN580" s="3">
        <v>0</v>
      </c>
      <c r="AO580" s="3">
        <v>0</v>
      </c>
      <c r="AP580" s="3">
        <v>0</v>
      </c>
      <c r="AQ580" s="3">
        <v>0</v>
      </c>
      <c r="AR580" s="3">
        <v>0</v>
      </c>
      <c r="AS580" s="3">
        <v>0</v>
      </c>
      <c r="AT580" s="3">
        <v>0</v>
      </c>
      <c r="AU580" s="3">
        <v>0</v>
      </c>
      <c r="AV580" s="3">
        <v>0</v>
      </c>
      <c r="AW580" s="3">
        <v>0</v>
      </c>
      <c r="AX580" s="3">
        <v>0</v>
      </c>
      <c r="AY580" s="3">
        <v>0</v>
      </c>
      <c r="AZ580" s="3">
        <v>0</v>
      </c>
      <c r="BA580" s="3">
        <v>0</v>
      </c>
      <c r="BB580" s="3">
        <v>0</v>
      </c>
      <c r="BC580" s="3">
        <v>0</v>
      </c>
      <c r="BD580" s="3">
        <v>0</v>
      </c>
      <c r="BE580" s="3">
        <v>0</v>
      </c>
      <c r="BF580" s="3">
        <v>0</v>
      </c>
      <c r="BG580" s="3">
        <v>0</v>
      </c>
      <c r="BH580" s="3">
        <v>0</v>
      </c>
      <c r="BI580" s="3">
        <v>0</v>
      </c>
      <c r="BJ580" s="3">
        <v>0</v>
      </c>
      <c r="BK580" s="3">
        <v>0</v>
      </c>
      <c r="BL580" s="3">
        <v>0</v>
      </c>
      <c r="BM580" s="3">
        <v>0</v>
      </c>
      <c r="BN580" s="3">
        <v>0</v>
      </c>
      <c r="BO580" s="3">
        <v>0</v>
      </c>
      <c r="BP580" s="3">
        <v>0</v>
      </c>
      <c r="BQ580" s="3">
        <v>0</v>
      </c>
      <c r="BR580" s="3">
        <v>0</v>
      </c>
      <c r="BS580" s="3">
        <v>0</v>
      </c>
      <c r="BT580" s="3">
        <v>0</v>
      </c>
      <c r="BU580" s="3">
        <v>0</v>
      </c>
      <c r="BV580" s="3">
        <v>0</v>
      </c>
      <c r="BW580" s="10">
        <v>0</v>
      </c>
    </row>
    <row r="581" spans="6:75" x14ac:dyDescent="0.25">
      <c r="F581" s="52">
        <f t="shared" si="34"/>
        <v>29000</v>
      </c>
      <c r="G581" s="12">
        <f t="shared" si="35"/>
        <v>0.82558139534883723</v>
      </c>
      <c r="J581" s="3">
        <f t="shared" si="36"/>
        <v>0.88578993821712271</v>
      </c>
      <c r="K581" s="81"/>
      <c r="L581" s="12">
        <v>1</v>
      </c>
      <c r="M581" s="3">
        <v>0.82558139534883723</v>
      </c>
      <c r="N581" s="3">
        <v>0.82558139534883723</v>
      </c>
      <c r="O581" s="3">
        <v>0.88474875110196882</v>
      </c>
      <c r="P581" s="3">
        <v>0.88474875110196882</v>
      </c>
      <c r="Q581" s="3">
        <v>0</v>
      </c>
      <c r="R581" s="3">
        <v>0</v>
      </c>
      <c r="S581" s="3">
        <v>0</v>
      </c>
      <c r="T581" s="3">
        <v>0</v>
      </c>
      <c r="U581" s="3">
        <v>0</v>
      </c>
      <c r="V581" s="3">
        <v>0</v>
      </c>
      <c r="W581" s="3">
        <v>0</v>
      </c>
      <c r="X581" s="3">
        <v>0</v>
      </c>
      <c r="Y581" s="3">
        <v>0</v>
      </c>
      <c r="Z581" s="3">
        <v>0</v>
      </c>
      <c r="AA581" s="3">
        <v>0</v>
      </c>
      <c r="AB581" s="3">
        <v>0</v>
      </c>
      <c r="AC581" s="3">
        <v>0</v>
      </c>
      <c r="AD581" s="3">
        <v>0</v>
      </c>
      <c r="AE581" s="3">
        <v>0</v>
      </c>
      <c r="AF581" s="3">
        <v>0</v>
      </c>
      <c r="AG581" s="3">
        <v>0</v>
      </c>
      <c r="AH581" s="3">
        <v>0</v>
      </c>
      <c r="AI581" s="3">
        <v>0</v>
      </c>
      <c r="AJ581" s="3">
        <v>0</v>
      </c>
      <c r="AK581" s="3">
        <v>0</v>
      </c>
      <c r="AL581" s="48">
        <v>0</v>
      </c>
      <c r="AM581" s="3">
        <v>0</v>
      </c>
      <c r="AN581" s="3">
        <v>0</v>
      </c>
      <c r="AO581" s="3">
        <v>0</v>
      </c>
      <c r="AP581" s="3">
        <v>0</v>
      </c>
      <c r="AQ581" s="3">
        <v>0</v>
      </c>
      <c r="AR581" s="3">
        <v>0</v>
      </c>
      <c r="AS581" s="3">
        <v>0</v>
      </c>
      <c r="AT581" s="3">
        <v>0</v>
      </c>
      <c r="AU581" s="3">
        <v>0</v>
      </c>
      <c r="AV581" s="3">
        <v>0</v>
      </c>
      <c r="AW581" s="3">
        <v>0</v>
      </c>
      <c r="AX581" s="3">
        <v>0</v>
      </c>
      <c r="AY581" s="3">
        <v>0</v>
      </c>
      <c r="AZ581" s="3">
        <v>0</v>
      </c>
      <c r="BA581" s="3">
        <v>0</v>
      </c>
      <c r="BB581" s="3">
        <v>0</v>
      </c>
      <c r="BC581" s="3">
        <v>0</v>
      </c>
      <c r="BD581" s="3">
        <v>0</v>
      </c>
      <c r="BE581" s="3">
        <v>0</v>
      </c>
      <c r="BF581" s="3">
        <v>0</v>
      </c>
      <c r="BG581" s="3">
        <v>0</v>
      </c>
      <c r="BH581" s="3">
        <v>0</v>
      </c>
      <c r="BI581" s="3">
        <v>0</v>
      </c>
      <c r="BJ581" s="3">
        <v>0</v>
      </c>
      <c r="BK581" s="3">
        <v>0</v>
      </c>
      <c r="BL581" s="3">
        <v>0</v>
      </c>
      <c r="BM581" s="3">
        <v>0</v>
      </c>
      <c r="BN581" s="3">
        <v>0</v>
      </c>
      <c r="BO581" s="3">
        <v>0</v>
      </c>
      <c r="BP581" s="3">
        <v>0</v>
      </c>
      <c r="BQ581" s="3">
        <v>0</v>
      </c>
      <c r="BR581" s="3">
        <v>0</v>
      </c>
      <c r="BS581" s="3">
        <v>0</v>
      </c>
      <c r="BT581" s="3">
        <v>0</v>
      </c>
      <c r="BU581" s="3">
        <v>0</v>
      </c>
      <c r="BV581" s="3">
        <v>0</v>
      </c>
      <c r="BW581" s="10">
        <v>0</v>
      </c>
    </row>
    <row r="582" spans="6:75" x14ac:dyDescent="0.25">
      <c r="F582" s="52">
        <f t="shared" si="34"/>
        <v>29100</v>
      </c>
      <c r="G582" s="12">
        <f t="shared" si="35"/>
        <v>0.82558139534883723</v>
      </c>
      <c r="J582" s="3">
        <f t="shared" si="36"/>
        <v>0.88602530155928205</v>
      </c>
      <c r="K582" s="81"/>
      <c r="L582" s="12">
        <v>1</v>
      </c>
      <c r="M582" s="3">
        <v>0.82558139534883723</v>
      </c>
      <c r="N582" s="3">
        <v>0.82558139534883723</v>
      </c>
      <c r="O582" s="3">
        <v>0.88498383779018508</v>
      </c>
      <c r="P582" s="3">
        <v>0.88498383779018508</v>
      </c>
      <c r="Q582" s="3">
        <v>0</v>
      </c>
      <c r="R582" s="3">
        <v>0</v>
      </c>
      <c r="S582" s="3">
        <v>0</v>
      </c>
      <c r="T582" s="3">
        <v>0</v>
      </c>
      <c r="U582" s="3">
        <v>0</v>
      </c>
      <c r="V582" s="3">
        <v>0</v>
      </c>
      <c r="W582" s="3">
        <v>0</v>
      </c>
      <c r="X582" s="3">
        <v>0</v>
      </c>
      <c r="Y582" s="3">
        <v>0</v>
      </c>
      <c r="Z582" s="3">
        <v>0</v>
      </c>
      <c r="AA582" s="3">
        <v>0</v>
      </c>
      <c r="AB582" s="3">
        <v>0</v>
      </c>
      <c r="AC582" s="3">
        <v>0</v>
      </c>
      <c r="AD582" s="3">
        <v>0</v>
      </c>
      <c r="AE582" s="3">
        <v>0</v>
      </c>
      <c r="AF582" s="3">
        <v>0</v>
      </c>
      <c r="AG582" s="3">
        <v>0</v>
      </c>
      <c r="AH582" s="3">
        <v>0</v>
      </c>
      <c r="AI582" s="3">
        <v>0</v>
      </c>
      <c r="AJ582" s="3">
        <v>0</v>
      </c>
      <c r="AK582" s="3">
        <v>0</v>
      </c>
      <c r="AL582" s="48">
        <v>0</v>
      </c>
      <c r="AM582" s="3">
        <v>0</v>
      </c>
      <c r="AN582" s="3">
        <v>0</v>
      </c>
      <c r="AO582" s="3">
        <v>0</v>
      </c>
      <c r="AP582" s="3">
        <v>0</v>
      </c>
      <c r="AQ582" s="3">
        <v>0</v>
      </c>
      <c r="AR582" s="3">
        <v>0</v>
      </c>
      <c r="AS582" s="3">
        <v>0</v>
      </c>
      <c r="AT582" s="3">
        <v>0</v>
      </c>
      <c r="AU582" s="3">
        <v>0</v>
      </c>
      <c r="AV582" s="3">
        <v>0</v>
      </c>
      <c r="AW582" s="3">
        <v>0</v>
      </c>
      <c r="AX582" s="3">
        <v>0</v>
      </c>
      <c r="AY582" s="3">
        <v>0</v>
      </c>
      <c r="AZ582" s="3">
        <v>0</v>
      </c>
      <c r="BA582" s="3">
        <v>0</v>
      </c>
      <c r="BB582" s="3">
        <v>0</v>
      </c>
      <c r="BC582" s="3">
        <v>0</v>
      </c>
      <c r="BD582" s="3">
        <v>0</v>
      </c>
      <c r="BE582" s="3">
        <v>0</v>
      </c>
      <c r="BF582" s="3">
        <v>0</v>
      </c>
      <c r="BG582" s="3">
        <v>0</v>
      </c>
      <c r="BH582" s="3">
        <v>0</v>
      </c>
      <c r="BI582" s="3">
        <v>0</v>
      </c>
      <c r="BJ582" s="3">
        <v>0</v>
      </c>
      <c r="BK582" s="3">
        <v>0</v>
      </c>
      <c r="BL582" s="3">
        <v>0</v>
      </c>
      <c r="BM582" s="3">
        <v>0</v>
      </c>
      <c r="BN582" s="3">
        <v>0</v>
      </c>
      <c r="BO582" s="3">
        <v>0</v>
      </c>
      <c r="BP582" s="3">
        <v>0</v>
      </c>
      <c r="BQ582" s="3">
        <v>0</v>
      </c>
      <c r="BR582" s="3">
        <v>0</v>
      </c>
      <c r="BS582" s="3">
        <v>0</v>
      </c>
      <c r="BT582" s="3">
        <v>0</v>
      </c>
      <c r="BU582" s="3">
        <v>0</v>
      </c>
      <c r="BV582" s="3">
        <v>0</v>
      </c>
      <c r="BW582" s="10">
        <v>0</v>
      </c>
    </row>
    <row r="583" spans="6:75" x14ac:dyDescent="0.25">
      <c r="F583" s="52">
        <f t="shared" si="34"/>
        <v>29200</v>
      </c>
      <c r="G583" s="12">
        <f t="shared" si="35"/>
        <v>0.82558139534883723</v>
      </c>
      <c r="J583" s="3">
        <f t="shared" si="36"/>
        <v>0.88626066490144151</v>
      </c>
      <c r="K583" s="81"/>
      <c r="L583" s="12">
        <v>1</v>
      </c>
      <c r="M583" s="3">
        <v>0.82558139534883723</v>
      </c>
      <c r="N583" s="3">
        <v>0.82558139534883723</v>
      </c>
      <c r="O583" s="3">
        <v>0.88521892447840134</v>
      </c>
      <c r="P583" s="3">
        <v>0.88521892447840134</v>
      </c>
      <c r="Q583" s="3">
        <v>0</v>
      </c>
      <c r="R583" s="3">
        <v>0</v>
      </c>
      <c r="S583" s="3">
        <v>0</v>
      </c>
      <c r="T583" s="3">
        <v>0</v>
      </c>
      <c r="U583" s="3">
        <v>0</v>
      </c>
      <c r="V583" s="3">
        <v>0</v>
      </c>
      <c r="W583" s="3">
        <v>0</v>
      </c>
      <c r="X583" s="3">
        <v>0</v>
      </c>
      <c r="Y583" s="3">
        <v>0</v>
      </c>
      <c r="Z583" s="3">
        <v>0</v>
      </c>
      <c r="AA583" s="3">
        <v>0</v>
      </c>
      <c r="AB583" s="3">
        <v>0</v>
      </c>
      <c r="AC583" s="3">
        <v>0</v>
      </c>
      <c r="AD583" s="3">
        <v>0</v>
      </c>
      <c r="AE583" s="3">
        <v>0</v>
      </c>
      <c r="AF583" s="3">
        <v>0</v>
      </c>
      <c r="AG583" s="3">
        <v>0</v>
      </c>
      <c r="AH583" s="3">
        <v>0</v>
      </c>
      <c r="AI583" s="3">
        <v>0</v>
      </c>
      <c r="AJ583" s="3">
        <v>0</v>
      </c>
      <c r="AK583" s="3">
        <v>0</v>
      </c>
      <c r="AL583" s="48">
        <v>0</v>
      </c>
      <c r="AM583" s="3">
        <v>0</v>
      </c>
      <c r="AN583" s="3">
        <v>0</v>
      </c>
      <c r="AO583" s="3">
        <v>0</v>
      </c>
      <c r="AP583" s="3">
        <v>0</v>
      </c>
      <c r="AQ583" s="3">
        <v>0</v>
      </c>
      <c r="AR583" s="3">
        <v>0</v>
      </c>
      <c r="AS583" s="3">
        <v>0</v>
      </c>
      <c r="AT583" s="3">
        <v>0</v>
      </c>
      <c r="AU583" s="3">
        <v>0</v>
      </c>
      <c r="AV583" s="3">
        <v>0</v>
      </c>
      <c r="AW583" s="3">
        <v>0</v>
      </c>
      <c r="AX583" s="3">
        <v>0</v>
      </c>
      <c r="AY583" s="3">
        <v>0</v>
      </c>
      <c r="AZ583" s="3">
        <v>0</v>
      </c>
      <c r="BA583" s="3">
        <v>0</v>
      </c>
      <c r="BB583" s="3">
        <v>0</v>
      </c>
      <c r="BC583" s="3">
        <v>0</v>
      </c>
      <c r="BD583" s="3">
        <v>0</v>
      </c>
      <c r="BE583" s="3">
        <v>0</v>
      </c>
      <c r="BF583" s="3">
        <v>0</v>
      </c>
      <c r="BG583" s="3">
        <v>0</v>
      </c>
      <c r="BH583" s="3">
        <v>0</v>
      </c>
      <c r="BI583" s="3">
        <v>0</v>
      </c>
      <c r="BJ583" s="3">
        <v>0</v>
      </c>
      <c r="BK583" s="3">
        <v>0</v>
      </c>
      <c r="BL583" s="3">
        <v>0</v>
      </c>
      <c r="BM583" s="3">
        <v>0</v>
      </c>
      <c r="BN583" s="3">
        <v>0</v>
      </c>
      <c r="BO583" s="3">
        <v>0</v>
      </c>
      <c r="BP583" s="3">
        <v>0</v>
      </c>
      <c r="BQ583" s="3">
        <v>0</v>
      </c>
      <c r="BR583" s="3">
        <v>0</v>
      </c>
      <c r="BS583" s="3">
        <v>0</v>
      </c>
      <c r="BT583" s="3">
        <v>0</v>
      </c>
      <c r="BU583" s="3">
        <v>0</v>
      </c>
      <c r="BV583" s="3">
        <v>0</v>
      </c>
      <c r="BW583" s="10">
        <v>0</v>
      </c>
    </row>
    <row r="584" spans="6:75" x14ac:dyDescent="0.25">
      <c r="F584" s="52">
        <f t="shared" si="34"/>
        <v>29300</v>
      </c>
      <c r="G584" s="12">
        <f t="shared" si="35"/>
        <v>0.82558139534883723</v>
      </c>
      <c r="J584" s="3">
        <f t="shared" si="36"/>
        <v>0.88649602824360096</v>
      </c>
      <c r="K584" s="81"/>
      <c r="L584" s="12">
        <v>1</v>
      </c>
      <c r="M584" s="3">
        <v>0.82558139534883723</v>
      </c>
      <c r="N584" s="3">
        <v>0.82558139534883723</v>
      </c>
      <c r="O584" s="3">
        <v>0.88545401116661759</v>
      </c>
      <c r="P584" s="3">
        <v>0.88545401116661759</v>
      </c>
      <c r="Q584" s="3">
        <v>0</v>
      </c>
      <c r="R584" s="3">
        <v>0</v>
      </c>
      <c r="S584" s="3">
        <v>0</v>
      </c>
      <c r="T584" s="3">
        <v>0</v>
      </c>
      <c r="U584" s="3">
        <v>0</v>
      </c>
      <c r="V584" s="3">
        <v>0</v>
      </c>
      <c r="W584" s="3">
        <v>0</v>
      </c>
      <c r="X584" s="3">
        <v>0</v>
      </c>
      <c r="Y584" s="3">
        <v>0</v>
      </c>
      <c r="Z584" s="3">
        <v>0</v>
      </c>
      <c r="AA584" s="3">
        <v>0</v>
      </c>
      <c r="AB584" s="3">
        <v>0</v>
      </c>
      <c r="AC584" s="3">
        <v>0</v>
      </c>
      <c r="AD584" s="3">
        <v>0</v>
      </c>
      <c r="AE584" s="3">
        <v>0</v>
      </c>
      <c r="AF584" s="3">
        <v>0</v>
      </c>
      <c r="AG584" s="3">
        <v>0</v>
      </c>
      <c r="AH584" s="3">
        <v>0</v>
      </c>
      <c r="AI584" s="3">
        <v>0</v>
      </c>
      <c r="AJ584" s="3">
        <v>0</v>
      </c>
      <c r="AK584" s="3">
        <v>0</v>
      </c>
      <c r="AL584" s="48">
        <v>0</v>
      </c>
      <c r="AM584" s="3">
        <v>0</v>
      </c>
      <c r="AN584" s="3">
        <v>0</v>
      </c>
      <c r="AO584" s="3">
        <v>0</v>
      </c>
      <c r="AP584" s="3">
        <v>0</v>
      </c>
      <c r="AQ584" s="3">
        <v>0</v>
      </c>
      <c r="AR584" s="3">
        <v>0</v>
      </c>
      <c r="AS584" s="3">
        <v>0</v>
      </c>
      <c r="AT584" s="3">
        <v>0</v>
      </c>
      <c r="AU584" s="3">
        <v>0</v>
      </c>
      <c r="AV584" s="3">
        <v>0</v>
      </c>
      <c r="AW584" s="3">
        <v>0</v>
      </c>
      <c r="AX584" s="3">
        <v>0</v>
      </c>
      <c r="AY584" s="3">
        <v>0</v>
      </c>
      <c r="AZ584" s="3">
        <v>0</v>
      </c>
      <c r="BA584" s="3">
        <v>0</v>
      </c>
      <c r="BB584" s="3">
        <v>0</v>
      </c>
      <c r="BC584" s="3">
        <v>0</v>
      </c>
      <c r="BD584" s="3">
        <v>0</v>
      </c>
      <c r="BE584" s="3">
        <v>0</v>
      </c>
      <c r="BF584" s="3">
        <v>0</v>
      </c>
      <c r="BG584" s="3">
        <v>0</v>
      </c>
      <c r="BH584" s="3">
        <v>0</v>
      </c>
      <c r="BI584" s="3">
        <v>0</v>
      </c>
      <c r="BJ584" s="3">
        <v>0</v>
      </c>
      <c r="BK584" s="3">
        <v>0</v>
      </c>
      <c r="BL584" s="3">
        <v>0</v>
      </c>
      <c r="BM584" s="3">
        <v>0</v>
      </c>
      <c r="BN584" s="3">
        <v>0</v>
      </c>
      <c r="BO584" s="3">
        <v>0</v>
      </c>
      <c r="BP584" s="3">
        <v>0</v>
      </c>
      <c r="BQ584" s="3">
        <v>0</v>
      </c>
      <c r="BR584" s="3">
        <v>0</v>
      </c>
      <c r="BS584" s="3">
        <v>0</v>
      </c>
      <c r="BT584" s="3">
        <v>0</v>
      </c>
      <c r="BU584" s="3">
        <v>0</v>
      </c>
      <c r="BV584" s="3">
        <v>0</v>
      </c>
      <c r="BW584" s="10">
        <v>0</v>
      </c>
    </row>
    <row r="585" spans="6:75" x14ac:dyDescent="0.25">
      <c r="F585" s="52">
        <f t="shared" si="34"/>
        <v>29400</v>
      </c>
      <c r="G585" s="12">
        <f t="shared" si="35"/>
        <v>0.82558139534883723</v>
      </c>
      <c r="J585" s="3">
        <f t="shared" si="36"/>
        <v>0.88673139158576042</v>
      </c>
      <c r="K585" s="81"/>
      <c r="L585" s="12">
        <v>1</v>
      </c>
      <c r="M585" s="3">
        <v>0.82558139534883723</v>
      </c>
      <c r="N585" s="3">
        <v>0.82558139534883723</v>
      </c>
      <c r="O585" s="3">
        <v>0.88568909785483385</v>
      </c>
      <c r="P585" s="3">
        <v>0.88568909785483385</v>
      </c>
      <c r="Q585" s="3">
        <v>0</v>
      </c>
      <c r="R585" s="3">
        <v>0</v>
      </c>
      <c r="S585" s="3">
        <v>0</v>
      </c>
      <c r="T585" s="3">
        <v>0</v>
      </c>
      <c r="U585" s="3">
        <v>0</v>
      </c>
      <c r="V585" s="3">
        <v>0</v>
      </c>
      <c r="W585" s="3">
        <v>0</v>
      </c>
      <c r="X585" s="3">
        <v>0</v>
      </c>
      <c r="Y585" s="3">
        <v>0</v>
      </c>
      <c r="Z585" s="3">
        <v>0</v>
      </c>
      <c r="AA585" s="3">
        <v>0</v>
      </c>
      <c r="AB585" s="3">
        <v>0</v>
      </c>
      <c r="AC585" s="3">
        <v>0</v>
      </c>
      <c r="AD585" s="3">
        <v>0</v>
      </c>
      <c r="AE585" s="3">
        <v>0</v>
      </c>
      <c r="AF585" s="3">
        <v>0</v>
      </c>
      <c r="AG585" s="3">
        <v>0</v>
      </c>
      <c r="AH585" s="3">
        <v>0</v>
      </c>
      <c r="AI585" s="3">
        <v>0</v>
      </c>
      <c r="AJ585" s="3">
        <v>0</v>
      </c>
      <c r="AK585" s="3">
        <v>0</v>
      </c>
      <c r="AL585" s="48">
        <v>0</v>
      </c>
      <c r="AM585" s="3">
        <v>0</v>
      </c>
      <c r="AN585" s="3">
        <v>0</v>
      </c>
      <c r="AO585" s="3">
        <v>0</v>
      </c>
      <c r="AP585" s="3">
        <v>0</v>
      </c>
      <c r="AQ585" s="3">
        <v>0</v>
      </c>
      <c r="AR585" s="3">
        <v>0</v>
      </c>
      <c r="AS585" s="3">
        <v>0</v>
      </c>
      <c r="AT585" s="3">
        <v>0</v>
      </c>
      <c r="AU585" s="3">
        <v>0</v>
      </c>
      <c r="AV585" s="3">
        <v>0</v>
      </c>
      <c r="AW585" s="3">
        <v>0</v>
      </c>
      <c r="AX585" s="3">
        <v>0</v>
      </c>
      <c r="AY585" s="3">
        <v>0</v>
      </c>
      <c r="AZ585" s="3">
        <v>0</v>
      </c>
      <c r="BA585" s="3">
        <v>0</v>
      </c>
      <c r="BB585" s="3">
        <v>0</v>
      </c>
      <c r="BC585" s="3">
        <v>0</v>
      </c>
      <c r="BD585" s="3">
        <v>0</v>
      </c>
      <c r="BE585" s="3">
        <v>0</v>
      </c>
      <c r="BF585" s="3">
        <v>0</v>
      </c>
      <c r="BG585" s="3">
        <v>0</v>
      </c>
      <c r="BH585" s="3">
        <v>0</v>
      </c>
      <c r="BI585" s="3">
        <v>0</v>
      </c>
      <c r="BJ585" s="3">
        <v>0</v>
      </c>
      <c r="BK585" s="3">
        <v>0</v>
      </c>
      <c r="BL585" s="3">
        <v>0</v>
      </c>
      <c r="BM585" s="3">
        <v>0</v>
      </c>
      <c r="BN585" s="3">
        <v>0</v>
      </c>
      <c r="BO585" s="3">
        <v>0</v>
      </c>
      <c r="BP585" s="3">
        <v>0</v>
      </c>
      <c r="BQ585" s="3">
        <v>0</v>
      </c>
      <c r="BR585" s="3">
        <v>0</v>
      </c>
      <c r="BS585" s="3">
        <v>0</v>
      </c>
      <c r="BT585" s="3">
        <v>0</v>
      </c>
      <c r="BU585" s="3">
        <v>0</v>
      </c>
      <c r="BV585" s="3">
        <v>0</v>
      </c>
      <c r="BW585" s="10">
        <v>0</v>
      </c>
    </row>
    <row r="586" spans="6:75" x14ac:dyDescent="0.25">
      <c r="F586" s="52">
        <f t="shared" si="34"/>
        <v>29500</v>
      </c>
      <c r="G586" s="12">
        <f t="shared" si="35"/>
        <v>0.82558139534883723</v>
      </c>
      <c r="J586" s="3">
        <f t="shared" si="36"/>
        <v>0.88690791409238001</v>
      </c>
      <c r="K586" s="81"/>
      <c r="L586" s="12">
        <v>1</v>
      </c>
      <c r="M586" s="3">
        <v>0.82558139534883723</v>
      </c>
      <c r="N586" s="3">
        <v>0.82558139534883723</v>
      </c>
      <c r="O586" s="3">
        <v>0.88586541287099607</v>
      </c>
      <c r="P586" s="3">
        <v>0.88586541287099607</v>
      </c>
      <c r="Q586" s="3">
        <v>0</v>
      </c>
      <c r="R586" s="3">
        <v>0</v>
      </c>
      <c r="S586" s="3">
        <v>0</v>
      </c>
      <c r="T586" s="3">
        <v>0</v>
      </c>
      <c r="U586" s="3">
        <v>0</v>
      </c>
      <c r="V586" s="3">
        <v>0</v>
      </c>
      <c r="W586" s="3">
        <v>0</v>
      </c>
      <c r="X586" s="3">
        <v>0</v>
      </c>
      <c r="Y586" s="3">
        <v>0</v>
      </c>
      <c r="Z586" s="3">
        <v>0</v>
      </c>
      <c r="AA586" s="3">
        <v>0</v>
      </c>
      <c r="AB586" s="3">
        <v>0</v>
      </c>
      <c r="AC586" s="3">
        <v>0</v>
      </c>
      <c r="AD586" s="3">
        <v>0</v>
      </c>
      <c r="AE586" s="3">
        <v>0</v>
      </c>
      <c r="AF586" s="3">
        <v>0</v>
      </c>
      <c r="AG586" s="3">
        <v>0</v>
      </c>
      <c r="AH586" s="3">
        <v>0</v>
      </c>
      <c r="AI586" s="3">
        <v>0</v>
      </c>
      <c r="AJ586" s="3">
        <v>0</v>
      </c>
      <c r="AK586" s="3">
        <v>0</v>
      </c>
      <c r="AL586" s="48">
        <v>0</v>
      </c>
      <c r="AM586" s="3">
        <v>0</v>
      </c>
      <c r="AN586" s="3">
        <v>0</v>
      </c>
      <c r="AO586" s="3">
        <v>0</v>
      </c>
      <c r="AP586" s="3">
        <v>0</v>
      </c>
      <c r="AQ586" s="3">
        <v>0</v>
      </c>
      <c r="AR586" s="3">
        <v>0</v>
      </c>
      <c r="AS586" s="3">
        <v>0</v>
      </c>
      <c r="AT586" s="3">
        <v>0</v>
      </c>
      <c r="AU586" s="3">
        <v>0</v>
      </c>
      <c r="AV586" s="3">
        <v>0</v>
      </c>
      <c r="AW586" s="3">
        <v>0</v>
      </c>
      <c r="AX586" s="3">
        <v>0</v>
      </c>
      <c r="AY586" s="3">
        <v>0</v>
      </c>
      <c r="AZ586" s="3">
        <v>0</v>
      </c>
      <c r="BA586" s="3">
        <v>0</v>
      </c>
      <c r="BB586" s="3">
        <v>0</v>
      </c>
      <c r="BC586" s="3">
        <v>0</v>
      </c>
      <c r="BD586" s="3">
        <v>0</v>
      </c>
      <c r="BE586" s="3">
        <v>0</v>
      </c>
      <c r="BF586" s="3">
        <v>0</v>
      </c>
      <c r="BG586" s="3">
        <v>0</v>
      </c>
      <c r="BH586" s="3">
        <v>0</v>
      </c>
      <c r="BI586" s="3">
        <v>0</v>
      </c>
      <c r="BJ586" s="3">
        <v>0</v>
      </c>
      <c r="BK586" s="3">
        <v>0</v>
      </c>
      <c r="BL586" s="3">
        <v>0</v>
      </c>
      <c r="BM586" s="3">
        <v>0</v>
      </c>
      <c r="BN586" s="3">
        <v>0</v>
      </c>
      <c r="BO586" s="3">
        <v>0</v>
      </c>
      <c r="BP586" s="3">
        <v>0</v>
      </c>
      <c r="BQ586" s="3">
        <v>0</v>
      </c>
      <c r="BR586" s="3">
        <v>0</v>
      </c>
      <c r="BS586" s="3">
        <v>0</v>
      </c>
      <c r="BT586" s="3">
        <v>0</v>
      </c>
      <c r="BU586" s="3">
        <v>0</v>
      </c>
      <c r="BV586" s="3">
        <v>0</v>
      </c>
      <c r="BW586" s="10">
        <v>0</v>
      </c>
    </row>
    <row r="587" spans="6:75" x14ac:dyDescent="0.25">
      <c r="F587" s="52">
        <f t="shared" si="34"/>
        <v>29600</v>
      </c>
      <c r="G587" s="12">
        <f t="shared" si="35"/>
        <v>0.82558139534883723</v>
      </c>
      <c r="J587" s="3">
        <f t="shared" si="36"/>
        <v>0.8870844365989996</v>
      </c>
      <c r="K587" s="81"/>
      <c r="L587" s="12">
        <v>1</v>
      </c>
      <c r="M587" s="3">
        <v>0.82558139534883723</v>
      </c>
      <c r="N587" s="3">
        <v>0.82558139534883723</v>
      </c>
      <c r="O587" s="3">
        <v>0.88604172788715829</v>
      </c>
      <c r="P587" s="3">
        <v>0.88604172788715829</v>
      </c>
      <c r="Q587" s="3">
        <v>0</v>
      </c>
      <c r="R587" s="3">
        <v>0</v>
      </c>
      <c r="S587" s="3">
        <v>0</v>
      </c>
      <c r="T587" s="3">
        <v>0</v>
      </c>
      <c r="U587" s="3">
        <v>0</v>
      </c>
      <c r="V587" s="3">
        <v>0</v>
      </c>
      <c r="W587" s="3">
        <v>0</v>
      </c>
      <c r="X587" s="3">
        <v>0</v>
      </c>
      <c r="Y587" s="3">
        <v>0</v>
      </c>
      <c r="Z587" s="3">
        <v>0</v>
      </c>
      <c r="AA587" s="3">
        <v>0</v>
      </c>
      <c r="AB587" s="3">
        <v>0</v>
      </c>
      <c r="AC587" s="3">
        <v>0</v>
      </c>
      <c r="AD587" s="3">
        <v>0</v>
      </c>
      <c r="AE587" s="3">
        <v>0</v>
      </c>
      <c r="AF587" s="3">
        <v>0</v>
      </c>
      <c r="AG587" s="3">
        <v>0</v>
      </c>
      <c r="AH587" s="3">
        <v>0</v>
      </c>
      <c r="AI587" s="3">
        <v>0</v>
      </c>
      <c r="AJ587" s="3">
        <v>0</v>
      </c>
      <c r="AK587" s="3">
        <v>0</v>
      </c>
      <c r="AL587" s="48">
        <v>0</v>
      </c>
      <c r="AM587" s="3">
        <v>0</v>
      </c>
      <c r="AN587" s="3">
        <v>0</v>
      </c>
      <c r="AO587" s="3">
        <v>0</v>
      </c>
      <c r="AP587" s="3">
        <v>0</v>
      </c>
      <c r="AQ587" s="3">
        <v>0</v>
      </c>
      <c r="AR587" s="3">
        <v>0</v>
      </c>
      <c r="AS587" s="3">
        <v>0</v>
      </c>
      <c r="AT587" s="3">
        <v>0</v>
      </c>
      <c r="AU587" s="3">
        <v>0</v>
      </c>
      <c r="AV587" s="3">
        <v>0</v>
      </c>
      <c r="AW587" s="3">
        <v>0</v>
      </c>
      <c r="AX587" s="3">
        <v>0</v>
      </c>
      <c r="AY587" s="3">
        <v>0</v>
      </c>
      <c r="AZ587" s="3">
        <v>0</v>
      </c>
      <c r="BA587" s="3">
        <v>0</v>
      </c>
      <c r="BB587" s="3">
        <v>0</v>
      </c>
      <c r="BC587" s="3">
        <v>0</v>
      </c>
      <c r="BD587" s="3">
        <v>0</v>
      </c>
      <c r="BE587" s="3">
        <v>0</v>
      </c>
      <c r="BF587" s="3">
        <v>0</v>
      </c>
      <c r="BG587" s="3">
        <v>0</v>
      </c>
      <c r="BH587" s="3">
        <v>0</v>
      </c>
      <c r="BI587" s="3">
        <v>0</v>
      </c>
      <c r="BJ587" s="3">
        <v>0</v>
      </c>
      <c r="BK587" s="3">
        <v>0</v>
      </c>
      <c r="BL587" s="3">
        <v>0</v>
      </c>
      <c r="BM587" s="3">
        <v>0</v>
      </c>
      <c r="BN587" s="3">
        <v>0</v>
      </c>
      <c r="BO587" s="3">
        <v>0</v>
      </c>
      <c r="BP587" s="3">
        <v>0</v>
      </c>
      <c r="BQ587" s="3">
        <v>0</v>
      </c>
      <c r="BR587" s="3">
        <v>0</v>
      </c>
      <c r="BS587" s="3">
        <v>0</v>
      </c>
      <c r="BT587" s="3">
        <v>0</v>
      </c>
      <c r="BU587" s="3">
        <v>0</v>
      </c>
      <c r="BV587" s="3">
        <v>0</v>
      </c>
      <c r="BW587" s="10">
        <v>0</v>
      </c>
    </row>
    <row r="588" spans="6:75" x14ac:dyDescent="0.25">
      <c r="F588" s="52">
        <f t="shared" si="34"/>
        <v>29700</v>
      </c>
      <c r="G588" s="12">
        <f t="shared" si="35"/>
        <v>0.82558139534883723</v>
      </c>
      <c r="J588" s="3">
        <f t="shared" si="36"/>
        <v>0.8872609591056192</v>
      </c>
      <c r="K588" s="81"/>
      <c r="L588" s="12">
        <v>1</v>
      </c>
      <c r="M588" s="3">
        <v>0.82558139534883723</v>
      </c>
      <c r="N588" s="3">
        <v>0.82558139534883723</v>
      </c>
      <c r="O588" s="3">
        <v>0.88621804290332051</v>
      </c>
      <c r="P588" s="3">
        <v>0.88621804290332051</v>
      </c>
      <c r="Q588" s="3">
        <v>0</v>
      </c>
      <c r="R588" s="3">
        <v>0</v>
      </c>
      <c r="S588" s="3">
        <v>0</v>
      </c>
      <c r="T588" s="3">
        <v>0</v>
      </c>
      <c r="U588" s="3">
        <v>0</v>
      </c>
      <c r="V588" s="3">
        <v>0</v>
      </c>
      <c r="W588" s="3">
        <v>0</v>
      </c>
      <c r="X588" s="3">
        <v>0</v>
      </c>
      <c r="Y588" s="3">
        <v>0</v>
      </c>
      <c r="Z588" s="3">
        <v>0</v>
      </c>
      <c r="AA588" s="3">
        <v>0</v>
      </c>
      <c r="AB588" s="3">
        <v>0</v>
      </c>
      <c r="AC588" s="3">
        <v>0</v>
      </c>
      <c r="AD588" s="3">
        <v>0</v>
      </c>
      <c r="AE588" s="3">
        <v>0</v>
      </c>
      <c r="AF588" s="3">
        <v>0</v>
      </c>
      <c r="AG588" s="3">
        <v>0</v>
      </c>
      <c r="AH588" s="3">
        <v>0</v>
      </c>
      <c r="AI588" s="3">
        <v>0</v>
      </c>
      <c r="AJ588" s="3">
        <v>0</v>
      </c>
      <c r="AK588" s="3">
        <v>0</v>
      </c>
      <c r="AL588" s="48">
        <v>0</v>
      </c>
      <c r="AM588" s="3">
        <v>0</v>
      </c>
      <c r="AN588" s="3">
        <v>0</v>
      </c>
      <c r="AO588" s="3">
        <v>0</v>
      </c>
      <c r="AP588" s="3">
        <v>0</v>
      </c>
      <c r="AQ588" s="3">
        <v>0</v>
      </c>
      <c r="AR588" s="3">
        <v>0</v>
      </c>
      <c r="AS588" s="3">
        <v>0</v>
      </c>
      <c r="AT588" s="3">
        <v>0</v>
      </c>
      <c r="AU588" s="3">
        <v>0</v>
      </c>
      <c r="AV588" s="3">
        <v>0</v>
      </c>
      <c r="AW588" s="3">
        <v>0</v>
      </c>
      <c r="AX588" s="3">
        <v>0</v>
      </c>
      <c r="AY588" s="3">
        <v>0</v>
      </c>
      <c r="AZ588" s="3">
        <v>0</v>
      </c>
      <c r="BA588" s="3">
        <v>0</v>
      </c>
      <c r="BB588" s="3">
        <v>0</v>
      </c>
      <c r="BC588" s="3">
        <v>0</v>
      </c>
      <c r="BD588" s="3">
        <v>0</v>
      </c>
      <c r="BE588" s="3">
        <v>0</v>
      </c>
      <c r="BF588" s="3">
        <v>0</v>
      </c>
      <c r="BG588" s="3">
        <v>0</v>
      </c>
      <c r="BH588" s="3">
        <v>0</v>
      </c>
      <c r="BI588" s="3">
        <v>0</v>
      </c>
      <c r="BJ588" s="3">
        <v>0</v>
      </c>
      <c r="BK588" s="3">
        <v>0</v>
      </c>
      <c r="BL588" s="3">
        <v>0</v>
      </c>
      <c r="BM588" s="3">
        <v>0</v>
      </c>
      <c r="BN588" s="3">
        <v>0</v>
      </c>
      <c r="BO588" s="3">
        <v>0</v>
      </c>
      <c r="BP588" s="3">
        <v>0</v>
      </c>
      <c r="BQ588" s="3">
        <v>0</v>
      </c>
      <c r="BR588" s="3">
        <v>0</v>
      </c>
      <c r="BS588" s="3">
        <v>0</v>
      </c>
      <c r="BT588" s="3">
        <v>0</v>
      </c>
      <c r="BU588" s="3">
        <v>0</v>
      </c>
      <c r="BV588" s="3">
        <v>0</v>
      </c>
      <c r="BW588" s="10">
        <v>0</v>
      </c>
    </row>
    <row r="589" spans="6:75" x14ac:dyDescent="0.25">
      <c r="F589" s="52">
        <f t="shared" si="34"/>
        <v>29800</v>
      </c>
      <c r="G589" s="12">
        <f t="shared" si="35"/>
        <v>0.82558139534883723</v>
      </c>
      <c r="J589" s="3">
        <f t="shared" si="36"/>
        <v>0.88743748161223879</v>
      </c>
      <c r="K589" s="81"/>
      <c r="L589" s="12">
        <v>1</v>
      </c>
      <c r="M589" s="3">
        <v>0.82558139534883723</v>
      </c>
      <c r="N589" s="3">
        <v>0.82558139534883723</v>
      </c>
      <c r="O589" s="3">
        <v>0.88639435791948273</v>
      </c>
      <c r="P589" s="3">
        <v>0.88639435791948273</v>
      </c>
      <c r="Q589" s="3">
        <v>0</v>
      </c>
      <c r="R589" s="3">
        <v>0</v>
      </c>
      <c r="S589" s="3">
        <v>0</v>
      </c>
      <c r="T589" s="3">
        <v>0</v>
      </c>
      <c r="U589" s="3">
        <v>0</v>
      </c>
      <c r="V589" s="3">
        <v>0</v>
      </c>
      <c r="W589" s="3">
        <v>0</v>
      </c>
      <c r="X589" s="3">
        <v>0</v>
      </c>
      <c r="Y589" s="3">
        <v>0</v>
      </c>
      <c r="Z589" s="3">
        <v>0</v>
      </c>
      <c r="AA589" s="3">
        <v>0</v>
      </c>
      <c r="AB589" s="3">
        <v>0</v>
      </c>
      <c r="AC589" s="3">
        <v>0</v>
      </c>
      <c r="AD589" s="3">
        <v>0</v>
      </c>
      <c r="AE589" s="3">
        <v>0</v>
      </c>
      <c r="AF589" s="3">
        <v>0</v>
      </c>
      <c r="AG589" s="3">
        <v>0</v>
      </c>
      <c r="AH589" s="3">
        <v>0</v>
      </c>
      <c r="AI589" s="3">
        <v>0</v>
      </c>
      <c r="AJ589" s="3">
        <v>0</v>
      </c>
      <c r="AK589" s="3">
        <v>0</v>
      </c>
      <c r="AL589" s="48">
        <v>0</v>
      </c>
      <c r="AM589" s="3">
        <v>0</v>
      </c>
      <c r="AN589" s="3">
        <v>0</v>
      </c>
      <c r="AO589" s="3">
        <v>0</v>
      </c>
      <c r="AP589" s="3">
        <v>0</v>
      </c>
      <c r="AQ589" s="3">
        <v>0</v>
      </c>
      <c r="AR589" s="3">
        <v>0</v>
      </c>
      <c r="AS589" s="3">
        <v>0</v>
      </c>
      <c r="AT589" s="3">
        <v>0</v>
      </c>
      <c r="AU589" s="3">
        <v>0</v>
      </c>
      <c r="AV589" s="3">
        <v>0</v>
      </c>
      <c r="AW589" s="3">
        <v>0</v>
      </c>
      <c r="AX589" s="3">
        <v>0</v>
      </c>
      <c r="AY589" s="3">
        <v>0</v>
      </c>
      <c r="AZ589" s="3">
        <v>0</v>
      </c>
      <c r="BA589" s="3">
        <v>0</v>
      </c>
      <c r="BB589" s="3">
        <v>0</v>
      </c>
      <c r="BC589" s="3">
        <v>0</v>
      </c>
      <c r="BD589" s="3">
        <v>0</v>
      </c>
      <c r="BE589" s="3">
        <v>0</v>
      </c>
      <c r="BF589" s="3">
        <v>0</v>
      </c>
      <c r="BG589" s="3">
        <v>0</v>
      </c>
      <c r="BH589" s="3">
        <v>0</v>
      </c>
      <c r="BI589" s="3">
        <v>0</v>
      </c>
      <c r="BJ589" s="3">
        <v>0</v>
      </c>
      <c r="BK589" s="3">
        <v>0</v>
      </c>
      <c r="BL589" s="3">
        <v>0</v>
      </c>
      <c r="BM589" s="3">
        <v>0</v>
      </c>
      <c r="BN589" s="3">
        <v>0</v>
      </c>
      <c r="BO589" s="3">
        <v>0</v>
      </c>
      <c r="BP589" s="3">
        <v>0</v>
      </c>
      <c r="BQ589" s="3">
        <v>0</v>
      </c>
      <c r="BR589" s="3">
        <v>0</v>
      </c>
      <c r="BS589" s="3">
        <v>0</v>
      </c>
      <c r="BT589" s="3">
        <v>0</v>
      </c>
      <c r="BU589" s="3">
        <v>0</v>
      </c>
      <c r="BV589" s="3">
        <v>0</v>
      </c>
      <c r="BW589" s="10">
        <v>0</v>
      </c>
    </row>
    <row r="590" spans="6:75" x14ac:dyDescent="0.25">
      <c r="F590" s="52">
        <f t="shared" si="34"/>
        <v>29900</v>
      </c>
      <c r="G590" s="12">
        <f t="shared" si="35"/>
        <v>0.82558139534883723</v>
      </c>
      <c r="J590" s="3">
        <f t="shared" si="36"/>
        <v>0.88761400411885838</v>
      </c>
      <c r="K590" s="81"/>
      <c r="L590" s="12">
        <v>1</v>
      </c>
      <c r="M590" s="3">
        <v>0.82558139534883723</v>
      </c>
      <c r="N590" s="3">
        <v>0.82558139534883723</v>
      </c>
      <c r="O590" s="3">
        <v>0.88657067293564495</v>
      </c>
      <c r="P590" s="3">
        <v>0.88657067293564495</v>
      </c>
      <c r="Q590" s="3">
        <v>0</v>
      </c>
      <c r="R590" s="3">
        <v>0</v>
      </c>
      <c r="S590" s="3">
        <v>0</v>
      </c>
      <c r="T590" s="3">
        <v>0</v>
      </c>
      <c r="U590" s="3">
        <v>0</v>
      </c>
      <c r="V590" s="3">
        <v>0</v>
      </c>
      <c r="W590" s="3">
        <v>0</v>
      </c>
      <c r="X590" s="3">
        <v>0</v>
      </c>
      <c r="Y590" s="3">
        <v>0</v>
      </c>
      <c r="Z590" s="3">
        <v>0</v>
      </c>
      <c r="AA590" s="3">
        <v>0</v>
      </c>
      <c r="AB590" s="3">
        <v>0</v>
      </c>
      <c r="AC590" s="3">
        <v>0</v>
      </c>
      <c r="AD590" s="3">
        <v>0</v>
      </c>
      <c r="AE590" s="3">
        <v>0</v>
      </c>
      <c r="AF590" s="3">
        <v>0</v>
      </c>
      <c r="AG590" s="3">
        <v>0</v>
      </c>
      <c r="AH590" s="3">
        <v>0</v>
      </c>
      <c r="AI590" s="3">
        <v>0</v>
      </c>
      <c r="AJ590" s="3">
        <v>0</v>
      </c>
      <c r="AK590" s="3">
        <v>0</v>
      </c>
      <c r="AL590" s="48">
        <v>0</v>
      </c>
      <c r="AM590" s="3">
        <v>0</v>
      </c>
      <c r="AN590" s="3">
        <v>0</v>
      </c>
      <c r="AO590" s="3">
        <v>0</v>
      </c>
      <c r="AP590" s="3">
        <v>0</v>
      </c>
      <c r="AQ590" s="3">
        <v>0</v>
      </c>
      <c r="AR590" s="3">
        <v>0</v>
      </c>
      <c r="AS590" s="3">
        <v>0</v>
      </c>
      <c r="AT590" s="3">
        <v>0</v>
      </c>
      <c r="AU590" s="3">
        <v>0</v>
      </c>
      <c r="AV590" s="3">
        <v>0</v>
      </c>
      <c r="AW590" s="3">
        <v>0</v>
      </c>
      <c r="AX590" s="3">
        <v>0</v>
      </c>
      <c r="AY590" s="3">
        <v>0</v>
      </c>
      <c r="AZ590" s="3">
        <v>0</v>
      </c>
      <c r="BA590" s="3">
        <v>0</v>
      </c>
      <c r="BB590" s="3">
        <v>0</v>
      </c>
      <c r="BC590" s="3">
        <v>0</v>
      </c>
      <c r="BD590" s="3">
        <v>0</v>
      </c>
      <c r="BE590" s="3">
        <v>0</v>
      </c>
      <c r="BF590" s="3">
        <v>0</v>
      </c>
      <c r="BG590" s="3">
        <v>0</v>
      </c>
      <c r="BH590" s="3">
        <v>0</v>
      </c>
      <c r="BI590" s="3">
        <v>0</v>
      </c>
      <c r="BJ590" s="3">
        <v>0</v>
      </c>
      <c r="BK590" s="3">
        <v>0</v>
      </c>
      <c r="BL590" s="3">
        <v>0</v>
      </c>
      <c r="BM590" s="3">
        <v>0</v>
      </c>
      <c r="BN590" s="3">
        <v>0</v>
      </c>
      <c r="BO590" s="3">
        <v>0</v>
      </c>
      <c r="BP590" s="3">
        <v>0</v>
      </c>
      <c r="BQ590" s="3">
        <v>0</v>
      </c>
      <c r="BR590" s="3">
        <v>0</v>
      </c>
      <c r="BS590" s="3">
        <v>0</v>
      </c>
      <c r="BT590" s="3">
        <v>0</v>
      </c>
      <c r="BU590" s="3">
        <v>0</v>
      </c>
      <c r="BV590" s="3">
        <v>0</v>
      </c>
      <c r="BW590" s="10">
        <v>0</v>
      </c>
    </row>
    <row r="591" spans="6:75" x14ac:dyDescent="0.25">
      <c r="F591" s="52">
        <f t="shared" si="34"/>
        <v>30000</v>
      </c>
      <c r="G591" s="12">
        <f t="shared" si="35"/>
        <v>0.82558139534883723</v>
      </c>
      <c r="J591" s="3">
        <f t="shared" si="36"/>
        <v>0.88779052662547797</v>
      </c>
      <c r="K591" s="81"/>
      <c r="L591" s="12">
        <v>1</v>
      </c>
      <c r="M591" s="3">
        <v>0.82558139534883723</v>
      </c>
      <c r="N591" s="3">
        <v>0.82558139534883723</v>
      </c>
      <c r="O591" s="3">
        <v>0.88674698795180718</v>
      </c>
      <c r="P591" s="3">
        <v>0.88674698795180718</v>
      </c>
      <c r="Q591" s="3">
        <v>0</v>
      </c>
      <c r="R591" s="3">
        <v>0</v>
      </c>
      <c r="S591" s="3">
        <v>0</v>
      </c>
      <c r="T591" s="3">
        <v>0</v>
      </c>
      <c r="U591" s="3">
        <v>0</v>
      </c>
      <c r="V591" s="3">
        <v>0</v>
      </c>
      <c r="W591" s="3">
        <v>0</v>
      </c>
      <c r="X591" s="3">
        <v>0</v>
      </c>
      <c r="Y591" s="3">
        <v>0</v>
      </c>
      <c r="Z591" s="3">
        <v>0</v>
      </c>
      <c r="AA591" s="3">
        <v>0</v>
      </c>
      <c r="AB591" s="3">
        <v>0</v>
      </c>
      <c r="AC591" s="3">
        <v>0</v>
      </c>
      <c r="AD591" s="3">
        <v>0</v>
      </c>
      <c r="AE591" s="3">
        <v>0</v>
      </c>
      <c r="AF591" s="3">
        <v>0</v>
      </c>
      <c r="AG591" s="3">
        <v>0</v>
      </c>
      <c r="AH591" s="3">
        <v>0</v>
      </c>
      <c r="AI591" s="3">
        <v>0</v>
      </c>
      <c r="AJ591" s="3">
        <v>0</v>
      </c>
      <c r="AK591" s="3">
        <v>0</v>
      </c>
      <c r="AL591" s="48">
        <v>0</v>
      </c>
      <c r="AM591" s="3">
        <v>0</v>
      </c>
      <c r="AN591" s="3">
        <v>0</v>
      </c>
      <c r="AO591" s="3">
        <v>0</v>
      </c>
      <c r="AP591" s="3">
        <v>0</v>
      </c>
      <c r="AQ591" s="3">
        <v>0</v>
      </c>
      <c r="AR591" s="3">
        <v>0</v>
      </c>
      <c r="AS591" s="3">
        <v>0</v>
      </c>
      <c r="AT591" s="3">
        <v>0</v>
      </c>
      <c r="AU591" s="3">
        <v>0</v>
      </c>
      <c r="AV591" s="3">
        <v>0</v>
      </c>
      <c r="AW591" s="3">
        <v>0</v>
      </c>
      <c r="AX591" s="3">
        <v>0</v>
      </c>
      <c r="AY591" s="3">
        <v>0</v>
      </c>
      <c r="AZ591" s="3">
        <v>0</v>
      </c>
      <c r="BA591" s="3">
        <v>0</v>
      </c>
      <c r="BB591" s="3">
        <v>0</v>
      </c>
      <c r="BC591" s="3">
        <v>0</v>
      </c>
      <c r="BD591" s="3">
        <v>0</v>
      </c>
      <c r="BE591" s="3">
        <v>0</v>
      </c>
      <c r="BF591" s="3">
        <v>0</v>
      </c>
      <c r="BG591" s="3">
        <v>0</v>
      </c>
      <c r="BH591" s="3">
        <v>0</v>
      </c>
      <c r="BI591" s="3">
        <v>0</v>
      </c>
      <c r="BJ591" s="3">
        <v>0</v>
      </c>
      <c r="BK591" s="3">
        <v>0</v>
      </c>
      <c r="BL591" s="3">
        <v>0</v>
      </c>
      <c r="BM591" s="3">
        <v>0</v>
      </c>
      <c r="BN591" s="3">
        <v>0</v>
      </c>
      <c r="BO591" s="3">
        <v>0</v>
      </c>
      <c r="BP591" s="3">
        <v>0</v>
      </c>
      <c r="BQ591" s="3">
        <v>0</v>
      </c>
      <c r="BR591" s="3">
        <v>0</v>
      </c>
      <c r="BS591" s="3">
        <v>0</v>
      </c>
      <c r="BT591" s="3">
        <v>0</v>
      </c>
      <c r="BU591" s="3">
        <v>0</v>
      </c>
      <c r="BV591" s="3">
        <v>0</v>
      </c>
      <c r="BW591" s="10">
        <v>0</v>
      </c>
    </row>
    <row r="592" spans="6:75" x14ac:dyDescent="0.25">
      <c r="F592" s="52">
        <f t="shared" si="34"/>
        <v>30100</v>
      </c>
      <c r="G592" s="12">
        <f t="shared" si="35"/>
        <v>0.82558139534883723</v>
      </c>
      <c r="J592" s="3">
        <f t="shared" si="36"/>
        <v>0.88796704913209767</v>
      </c>
      <c r="K592" s="81"/>
      <c r="L592" s="12">
        <v>1</v>
      </c>
      <c r="M592" s="3">
        <v>0.82558139534883723</v>
      </c>
      <c r="N592" s="3">
        <v>0.82558139534883723</v>
      </c>
      <c r="O592" s="3">
        <v>0.8869233029679694</v>
      </c>
      <c r="P592" s="3">
        <v>0.8869233029679694</v>
      </c>
      <c r="Q592" s="3">
        <v>0</v>
      </c>
      <c r="R592" s="3">
        <v>0</v>
      </c>
      <c r="S592" s="3">
        <v>0</v>
      </c>
      <c r="T592" s="3">
        <v>0</v>
      </c>
      <c r="U592" s="3">
        <v>0</v>
      </c>
      <c r="V592" s="3">
        <v>0</v>
      </c>
      <c r="W592" s="3">
        <v>0</v>
      </c>
      <c r="X592" s="3">
        <v>0</v>
      </c>
      <c r="Y592" s="3">
        <v>0</v>
      </c>
      <c r="Z592" s="3">
        <v>0</v>
      </c>
      <c r="AA592" s="3">
        <v>0</v>
      </c>
      <c r="AB592" s="3">
        <v>0</v>
      </c>
      <c r="AC592" s="3">
        <v>0</v>
      </c>
      <c r="AD592" s="3">
        <v>0</v>
      </c>
      <c r="AE592" s="3">
        <v>0</v>
      </c>
      <c r="AF592" s="3">
        <v>0</v>
      </c>
      <c r="AG592" s="3">
        <v>0</v>
      </c>
      <c r="AH592" s="3">
        <v>0</v>
      </c>
      <c r="AI592" s="3">
        <v>0</v>
      </c>
      <c r="AJ592" s="3">
        <v>0</v>
      </c>
      <c r="AK592" s="3">
        <v>0</v>
      </c>
      <c r="AL592" s="48">
        <v>0</v>
      </c>
      <c r="AM592" s="3">
        <v>0</v>
      </c>
      <c r="AN592" s="3">
        <v>0</v>
      </c>
      <c r="AO592" s="3">
        <v>0</v>
      </c>
      <c r="AP592" s="3">
        <v>0</v>
      </c>
      <c r="AQ592" s="3">
        <v>0</v>
      </c>
      <c r="AR592" s="3">
        <v>0</v>
      </c>
      <c r="AS592" s="3">
        <v>0</v>
      </c>
      <c r="AT592" s="3">
        <v>0</v>
      </c>
      <c r="AU592" s="3">
        <v>0</v>
      </c>
      <c r="AV592" s="3">
        <v>0</v>
      </c>
      <c r="AW592" s="3">
        <v>0</v>
      </c>
      <c r="AX592" s="3">
        <v>0</v>
      </c>
      <c r="AY592" s="3">
        <v>0</v>
      </c>
      <c r="AZ592" s="3">
        <v>0</v>
      </c>
      <c r="BA592" s="3">
        <v>0</v>
      </c>
      <c r="BB592" s="3">
        <v>0</v>
      </c>
      <c r="BC592" s="3">
        <v>0</v>
      </c>
      <c r="BD592" s="3">
        <v>0</v>
      </c>
      <c r="BE592" s="3">
        <v>0</v>
      </c>
      <c r="BF592" s="3">
        <v>0</v>
      </c>
      <c r="BG592" s="3">
        <v>0</v>
      </c>
      <c r="BH592" s="3">
        <v>0</v>
      </c>
      <c r="BI592" s="3">
        <v>0</v>
      </c>
      <c r="BJ592" s="3">
        <v>0</v>
      </c>
      <c r="BK592" s="3">
        <v>0</v>
      </c>
      <c r="BL592" s="3">
        <v>0</v>
      </c>
      <c r="BM592" s="3">
        <v>0</v>
      </c>
      <c r="BN592" s="3">
        <v>0</v>
      </c>
      <c r="BO592" s="3">
        <v>0</v>
      </c>
      <c r="BP592" s="3">
        <v>0</v>
      </c>
      <c r="BQ592" s="3">
        <v>0</v>
      </c>
      <c r="BR592" s="3">
        <v>0</v>
      </c>
      <c r="BS592" s="3">
        <v>0</v>
      </c>
      <c r="BT592" s="3">
        <v>0</v>
      </c>
      <c r="BU592" s="3">
        <v>0</v>
      </c>
      <c r="BV592" s="3">
        <v>0</v>
      </c>
      <c r="BW592" s="10">
        <v>0</v>
      </c>
    </row>
    <row r="593" spans="6:75" x14ac:dyDescent="0.25">
      <c r="F593" s="52">
        <f t="shared" si="34"/>
        <v>30200</v>
      </c>
      <c r="G593" s="12">
        <f t="shared" si="35"/>
        <v>0.82558139534883723</v>
      </c>
      <c r="J593" s="3">
        <f t="shared" si="36"/>
        <v>0.88814357163871727</v>
      </c>
      <c r="K593" s="81"/>
      <c r="L593" s="12">
        <v>1</v>
      </c>
      <c r="M593" s="3">
        <v>0.82558139534883723</v>
      </c>
      <c r="N593" s="3">
        <v>0.82558139534883723</v>
      </c>
      <c r="O593" s="3">
        <v>0.88709961798413162</v>
      </c>
      <c r="P593" s="3">
        <v>0.88709961798413162</v>
      </c>
      <c r="Q593" s="3">
        <v>0</v>
      </c>
      <c r="R593" s="3">
        <v>0</v>
      </c>
      <c r="S593" s="3">
        <v>0</v>
      </c>
      <c r="T593" s="3">
        <v>0</v>
      </c>
      <c r="U593" s="3">
        <v>0</v>
      </c>
      <c r="V593" s="3">
        <v>0</v>
      </c>
      <c r="W593" s="3">
        <v>0</v>
      </c>
      <c r="X593" s="3">
        <v>0</v>
      </c>
      <c r="Y593" s="3">
        <v>0</v>
      </c>
      <c r="Z593" s="3">
        <v>0</v>
      </c>
      <c r="AA593" s="3">
        <v>0</v>
      </c>
      <c r="AB593" s="3">
        <v>0</v>
      </c>
      <c r="AC593" s="3">
        <v>0</v>
      </c>
      <c r="AD593" s="3">
        <v>0</v>
      </c>
      <c r="AE593" s="3">
        <v>0</v>
      </c>
      <c r="AF593" s="3">
        <v>0</v>
      </c>
      <c r="AG593" s="3">
        <v>0</v>
      </c>
      <c r="AH593" s="3">
        <v>0</v>
      </c>
      <c r="AI593" s="3">
        <v>0</v>
      </c>
      <c r="AJ593" s="3">
        <v>0</v>
      </c>
      <c r="AK593" s="3">
        <v>0</v>
      </c>
      <c r="AL593" s="48">
        <v>0</v>
      </c>
      <c r="AM593" s="3">
        <v>0</v>
      </c>
      <c r="AN593" s="3">
        <v>0</v>
      </c>
      <c r="AO593" s="3">
        <v>0</v>
      </c>
      <c r="AP593" s="3">
        <v>0</v>
      </c>
      <c r="AQ593" s="3">
        <v>0</v>
      </c>
      <c r="AR593" s="3">
        <v>0</v>
      </c>
      <c r="AS593" s="3">
        <v>0</v>
      </c>
      <c r="AT593" s="3">
        <v>0</v>
      </c>
      <c r="AU593" s="3">
        <v>0</v>
      </c>
      <c r="AV593" s="3">
        <v>0</v>
      </c>
      <c r="AW593" s="3">
        <v>0</v>
      </c>
      <c r="AX593" s="3">
        <v>0</v>
      </c>
      <c r="AY593" s="3">
        <v>0</v>
      </c>
      <c r="AZ593" s="3">
        <v>0</v>
      </c>
      <c r="BA593" s="3">
        <v>0</v>
      </c>
      <c r="BB593" s="3">
        <v>0</v>
      </c>
      <c r="BC593" s="3">
        <v>0</v>
      </c>
      <c r="BD593" s="3">
        <v>0</v>
      </c>
      <c r="BE593" s="3">
        <v>0</v>
      </c>
      <c r="BF593" s="3">
        <v>0</v>
      </c>
      <c r="BG593" s="3">
        <v>0</v>
      </c>
      <c r="BH593" s="3">
        <v>0</v>
      </c>
      <c r="BI593" s="3">
        <v>0</v>
      </c>
      <c r="BJ593" s="3">
        <v>0</v>
      </c>
      <c r="BK593" s="3">
        <v>0</v>
      </c>
      <c r="BL593" s="3">
        <v>0</v>
      </c>
      <c r="BM593" s="3">
        <v>0</v>
      </c>
      <c r="BN593" s="3">
        <v>0</v>
      </c>
      <c r="BO593" s="3">
        <v>0</v>
      </c>
      <c r="BP593" s="3">
        <v>0</v>
      </c>
      <c r="BQ593" s="3">
        <v>0</v>
      </c>
      <c r="BR593" s="3">
        <v>0</v>
      </c>
      <c r="BS593" s="3">
        <v>0</v>
      </c>
      <c r="BT593" s="3">
        <v>0</v>
      </c>
      <c r="BU593" s="3">
        <v>0</v>
      </c>
      <c r="BV593" s="3">
        <v>0</v>
      </c>
      <c r="BW593" s="10">
        <v>0</v>
      </c>
    </row>
    <row r="594" spans="6:75" x14ac:dyDescent="0.25">
      <c r="F594" s="52">
        <f t="shared" si="34"/>
        <v>30300</v>
      </c>
      <c r="G594" s="12">
        <f t="shared" si="35"/>
        <v>0.82558139534883723</v>
      </c>
      <c r="J594" s="3">
        <f t="shared" si="36"/>
        <v>0.88832009414533686</v>
      </c>
      <c r="K594" s="81"/>
      <c r="L594" s="12">
        <v>1</v>
      </c>
      <c r="M594" s="3">
        <v>0.82558139534883723</v>
      </c>
      <c r="N594" s="3">
        <v>0.82558139534883723</v>
      </c>
      <c r="O594" s="3">
        <v>0.88727593300029384</v>
      </c>
      <c r="P594" s="3">
        <v>0.88727593300029384</v>
      </c>
      <c r="Q594" s="3">
        <v>0</v>
      </c>
      <c r="R594" s="3">
        <v>0</v>
      </c>
      <c r="S594" s="3">
        <v>0</v>
      </c>
      <c r="T594" s="3">
        <v>0</v>
      </c>
      <c r="U594" s="3">
        <v>0</v>
      </c>
      <c r="V594" s="3">
        <v>0</v>
      </c>
      <c r="W594" s="3">
        <v>0</v>
      </c>
      <c r="X594" s="3">
        <v>0</v>
      </c>
      <c r="Y594" s="3">
        <v>0</v>
      </c>
      <c r="Z594" s="3">
        <v>0</v>
      </c>
      <c r="AA594" s="3">
        <v>0</v>
      </c>
      <c r="AB594" s="3">
        <v>0</v>
      </c>
      <c r="AC594" s="3">
        <v>0</v>
      </c>
      <c r="AD594" s="3">
        <v>0</v>
      </c>
      <c r="AE594" s="3">
        <v>0</v>
      </c>
      <c r="AF594" s="3">
        <v>0</v>
      </c>
      <c r="AG594" s="3">
        <v>0</v>
      </c>
      <c r="AH594" s="3">
        <v>0</v>
      </c>
      <c r="AI594" s="3">
        <v>0</v>
      </c>
      <c r="AJ594" s="3">
        <v>0</v>
      </c>
      <c r="AK594" s="3">
        <v>0</v>
      </c>
      <c r="AL594" s="48">
        <v>0</v>
      </c>
      <c r="AM594" s="3">
        <v>0</v>
      </c>
      <c r="AN594" s="3">
        <v>0</v>
      </c>
      <c r="AO594" s="3">
        <v>0</v>
      </c>
      <c r="AP594" s="3">
        <v>0</v>
      </c>
      <c r="AQ594" s="3">
        <v>0</v>
      </c>
      <c r="AR594" s="3">
        <v>0</v>
      </c>
      <c r="AS594" s="3">
        <v>0</v>
      </c>
      <c r="AT594" s="3">
        <v>0</v>
      </c>
      <c r="AU594" s="3">
        <v>0</v>
      </c>
      <c r="AV594" s="3">
        <v>0</v>
      </c>
      <c r="AW594" s="3">
        <v>0</v>
      </c>
      <c r="AX594" s="3">
        <v>0</v>
      </c>
      <c r="AY594" s="3">
        <v>0</v>
      </c>
      <c r="AZ594" s="3">
        <v>0</v>
      </c>
      <c r="BA594" s="3">
        <v>0</v>
      </c>
      <c r="BB594" s="3">
        <v>0</v>
      </c>
      <c r="BC594" s="3">
        <v>0</v>
      </c>
      <c r="BD594" s="3">
        <v>0</v>
      </c>
      <c r="BE594" s="3">
        <v>0</v>
      </c>
      <c r="BF594" s="3">
        <v>0</v>
      </c>
      <c r="BG594" s="3">
        <v>0</v>
      </c>
      <c r="BH594" s="3">
        <v>0</v>
      </c>
      <c r="BI594" s="3">
        <v>0</v>
      </c>
      <c r="BJ594" s="3">
        <v>0</v>
      </c>
      <c r="BK594" s="3">
        <v>0</v>
      </c>
      <c r="BL594" s="3">
        <v>0</v>
      </c>
      <c r="BM594" s="3">
        <v>0</v>
      </c>
      <c r="BN594" s="3">
        <v>0</v>
      </c>
      <c r="BO594" s="3">
        <v>0</v>
      </c>
      <c r="BP594" s="3">
        <v>0</v>
      </c>
      <c r="BQ594" s="3">
        <v>0</v>
      </c>
      <c r="BR594" s="3">
        <v>0</v>
      </c>
      <c r="BS594" s="3">
        <v>0</v>
      </c>
      <c r="BT594" s="3">
        <v>0</v>
      </c>
      <c r="BU594" s="3">
        <v>0</v>
      </c>
      <c r="BV594" s="3">
        <v>0</v>
      </c>
      <c r="BW594" s="10">
        <v>0</v>
      </c>
    </row>
    <row r="595" spans="6:75" x14ac:dyDescent="0.25">
      <c r="F595" s="52">
        <f t="shared" si="34"/>
        <v>30400</v>
      </c>
      <c r="G595" s="12">
        <f t="shared" si="35"/>
        <v>0.82558139534883723</v>
      </c>
      <c r="J595" s="3">
        <f t="shared" si="36"/>
        <v>0.88849661665195645</v>
      </c>
      <c r="K595" s="81"/>
      <c r="L595" s="12">
        <v>1</v>
      </c>
      <c r="M595" s="3">
        <v>0.82558139534883723</v>
      </c>
      <c r="N595" s="3">
        <v>0.82558139534883723</v>
      </c>
      <c r="O595" s="3">
        <v>0.88745224801645606</v>
      </c>
      <c r="P595" s="3">
        <v>0.88745224801645606</v>
      </c>
      <c r="Q595" s="3">
        <v>0</v>
      </c>
      <c r="R595" s="3">
        <v>0</v>
      </c>
      <c r="S595" s="3">
        <v>0</v>
      </c>
      <c r="T595" s="3">
        <v>0</v>
      </c>
      <c r="U595" s="3">
        <v>0</v>
      </c>
      <c r="V595" s="3">
        <v>0</v>
      </c>
      <c r="W595" s="3">
        <v>0</v>
      </c>
      <c r="X595" s="3">
        <v>0</v>
      </c>
      <c r="Y595" s="3">
        <v>0</v>
      </c>
      <c r="Z595" s="3">
        <v>0</v>
      </c>
      <c r="AA595" s="3">
        <v>0</v>
      </c>
      <c r="AB595" s="3">
        <v>0</v>
      </c>
      <c r="AC595" s="3">
        <v>0</v>
      </c>
      <c r="AD595" s="3">
        <v>0</v>
      </c>
      <c r="AE595" s="3">
        <v>0</v>
      </c>
      <c r="AF595" s="3">
        <v>0</v>
      </c>
      <c r="AG595" s="3">
        <v>0</v>
      </c>
      <c r="AH595" s="3">
        <v>0</v>
      </c>
      <c r="AI595" s="3">
        <v>0</v>
      </c>
      <c r="AJ595" s="3">
        <v>0</v>
      </c>
      <c r="AK595" s="3">
        <v>0</v>
      </c>
      <c r="AL595" s="48">
        <v>0</v>
      </c>
      <c r="AM595" s="3">
        <v>0</v>
      </c>
      <c r="AN595" s="3">
        <v>0</v>
      </c>
      <c r="AO595" s="3">
        <v>0</v>
      </c>
      <c r="AP595" s="3">
        <v>0</v>
      </c>
      <c r="AQ595" s="3">
        <v>0</v>
      </c>
      <c r="AR595" s="3">
        <v>0</v>
      </c>
      <c r="AS595" s="3">
        <v>0</v>
      </c>
      <c r="AT595" s="3">
        <v>0</v>
      </c>
      <c r="AU595" s="3">
        <v>0</v>
      </c>
      <c r="AV595" s="3">
        <v>0</v>
      </c>
      <c r="AW595" s="3">
        <v>0</v>
      </c>
      <c r="AX595" s="3">
        <v>0</v>
      </c>
      <c r="AY595" s="3">
        <v>0</v>
      </c>
      <c r="AZ595" s="3">
        <v>0</v>
      </c>
      <c r="BA595" s="3">
        <v>0</v>
      </c>
      <c r="BB595" s="3">
        <v>0</v>
      </c>
      <c r="BC595" s="3">
        <v>0</v>
      </c>
      <c r="BD595" s="3">
        <v>0</v>
      </c>
      <c r="BE595" s="3">
        <v>0</v>
      </c>
      <c r="BF595" s="3">
        <v>0</v>
      </c>
      <c r="BG595" s="3">
        <v>0</v>
      </c>
      <c r="BH595" s="3">
        <v>0</v>
      </c>
      <c r="BI595" s="3">
        <v>0</v>
      </c>
      <c r="BJ595" s="3">
        <v>0</v>
      </c>
      <c r="BK595" s="3">
        <v>0</v>
      </c>
      <c r="BL595" s="3">
        <v>0</v>
      </c>
      <c r="BM595" s="3">
        <v>0</v>
      </c>
      <c r="BN595" s="3">
        <v>0</v>
      </c>
      <c r="BO595" s="3">
        <v>0</v>
      </c>
      <c r="BP595" s="3">
        <v>0</v>
      </c>
      <c r="BQ595" s="3">
        <v>0</v>
      </c>
      <c r="BR595" s="3">
        <v>0</v>
      </c>
      <c r="BS595" s="3">
        <v>0</v>
      </c>
      <c r="BT595" s="3">
        <v>0</v>
      </c>
      <c r="BU595" s="3">
        <v>0</v>
      </c>
      <c r="BV595" s="3">
        <v>0</v>
      </c>
      <c r="BW595" s="10">
        <v>0</v>
      </c>
    </row>
    <row r="596" spans="6:75" x14ac:dyDescent="0.25">
      <c r="F596" s="52">
        <f t="shared" si="34"/>
        <v>30500</v>
      </c>
      <c r="G596" s="12">
        <f t="shared" si="35"/>
        <v>0.82558139534883723</v>
      </c>
      <c r="J596" s="3">
        <f t="shared" si="36"/>
        <v>0.88873197999411591</v>
      </c>
      <c r="K596" s="81"/>
      <c r="L596" s="12">
        <v>1</v>
      </c>
      <c r="M596" s="3">
        <v>0.82558139534883723</v>
      </c>
      <c r="N596" s="3">
        <v>0.82558139534883723</v>
      </c>
      <c r="O596" s="3">
        <v>0.88768733470467232</v>
      </c>
      <c r="P596" s="3">
        <v>0.88768733470467232</v>
      </c>
      <c r="Q596" s="3">
        <v>0</v>
      </c>
      <c r="R596" s="3">
        <v>0</v>
      </c>
      <c r="S596" s="3">
        <v>0</v>
      </c>
      <c r="T596" s="3">
        <v>0</v>
      </c>
      <c r="U596" s="3">
        <v>0</v>
      </c>
      <c r="V596" s="3">
        <v>0</v>
      </c>
      <c r="W596" s="3">
        <v>0</v>
      </c>
      <c r="X596" s="3">
        <v>0</v>
      </c>
      <c r="Y596" s="3">
        <v>0</v>
      </c>
      <c r="Z596" s="3">
        <v>0</v>
      </c>
      <c r="AA596" s="3">
        <v>0</v>
      </c>
      <c r="AB596" s="3">
        <v>0</v>
      </c>
      <c r="AC596" s="3">
        <v>0</v>
      </c>
      <c r="AD596" s="3">
        <v>0</v>
      </c>
      <c r="AE596" s="3">
        <v>0</v>
      </c>
      <c r="AF596" s="3">
        <v>0</v>
      </c>
      <c r="AG596" s="3">
        <v>0</v>
      </c>
      <c r="AH596" s="3">
        <v>0</v>
      </c>
      <c r="AI596" s="3">
        <v>0</v>
      </c>
      <c r="AJ596" s="3">
        <v>0</v>
      </c>
      <c r="AK596" s="3">
        <v>0</v>
      </c>
      <c r="AL596" s="48">
        <v>0</v>
      </c>
      <c r="AM596" s="3">
        <v>0</v>
      </c>
      <c r="AN596" s="3">
        <v>0</v>
      </c>
      <c r="AO596" s="3">
        <v>0</v>
      </c>
      <c r="AP596" s="3">
        <v>0</v>
      </c>
      <c r="AQ596" s="3">
        <v>0</v>
      </c>
      <c r="AR596" s="3">
        <v>0</v>
      </c>
      <c r="AS596" s="3">
        <v>0</v>
      </c>
      <c r="AT596" s="3">
        <v>0</v>
      </c>
      <c r="AU596" s="3">
        <v>0</v>
      </c>
      <c r="AV596" s="3">
        <v>0</v>
      </c>
      <c r="AW596" s="3">
        <v>0</v>
      </c>
      <c r="AX596" s="3">
        <v>0</v>
      </c>
      <c r="AY596" s="3">
        <v>0</v>
      </c>
      <c r="AZ596" s="3">
        <v>0</v>
      </c>
      <c r="BA596" s="3">
        <v>0</v>
      </c>
      <c r="BB596" s="3">
        <v>0</v>
      </c>
      <c r="BC596" s="3">
        <v>0</v>
      </c>
      <c r="BD596" s="3">
        <v>0</v>
      </c>
      <c r="BE596" s="3">
        <v>0</v>
      </c>
      <c r="BF596" s="3">
        <v>0</v>
      </c>
      <c r="BG596" s="3">
        <v>0</v>
      </c>
      <c r="BH596" s="3">
        <v>0</v>
      </c>
      <c r="BI596" s="3">
        <v>0</v>
      </c>
      <c r="BJ596" s="3">
        <v>0</v>
      </c>
      <c r="BK596" s="3">
        <v>0</v>
      </c>
      <c r="BL596" s="3">
        <v>0</v>
      </c>
      <c r="BM596" s="3">
        <v>0</v>
      </c>
      <c r="BN596" s="3">
        <v>0</v>
      </c>
      <c r="BO596" s="3">
        <v>0</v>
      </c>
      <c r="BP596" s="3">
        <v>0</v>
      </c>
      <c r="BQ596" s="3">
        <v>0</v>
      </c>
      <c r="BR596" s="3">
        <v>0</v>
      </c>
      <c r="BS596" s="3">
        <v>0</v>
      </c>
      <c r="BT596" s="3">
        <v>0</v>
      </c>
      <c r="BU596" s="3">
        <v>0</v>
      </c>
      <c r="BV596" s="3">
        <v>0</v>
      </c>
      <c r="BW596" s="10">
        <v>0</v>
      </c>
    </row>
    <row r="597" spans="6:75" x14ac:dyDescent="0.25">
      <c r="F597" s="52">
        <f t="shared" si="34"/>
        <v>30600</v>
      </c>
      <c r="G597" s="12">
        <f t="shared" si="35"/>
        <v>0.82558139534883723</v>
      </c>
      <c r="J597" s="3">
        <f t="shared" si="36"/>
        <v>0.88896734333627536</v>
      </c>
      <c r="K597" s="81"/>
      <c r="L597" s="12">
        <v>1</v>
      </c>
      <c r="M597" s="3">
        <v>0.82558139534883723</v>
      </c>
      <c r="N597" s="3">
        <v>0.82558139534883723</v>
      </c>
      <c r="O597" s="3">
        <v>0.88792242139288857</v>
      </c>
      <c r="P597" s="3">
        <v>0.88792242139288857</v>
      </c>
      <c r="Q597" s="3">
        <v>0</v>
      </c>
      <c r="R597" s="3">
        <v>0</v>
      </c>
      <c r="S597" s="3">
        <v>0</v>
      </c>
      <c r="T597" s="3">
        <v>0</v>
      </c>
      <c r="U597" s="3">
        <v>0</v>
      </c>
      <c r="V597" s="3">
        <v>0</v>
      </c>
      <c r="W597" s="3">
        <v>0</v>
      </c>
      <c r="X597" s="3">
        <v>0</v>
      </c>
      <c r="Y597" s="3">
        <v>0</v>
      </c>
      <c r="Z597" s="3">
        <v>0</v>
      </c>
      <c r="AA597" s="3">
        <v>0</v>
      </c>
      <c r="AB597" s="3">
        <v>0</v>
      </c>
      <c r="AC597" s="3">
        <v>0</v>
      </c>
      <c r="AD597" s="3">
        <v>0</v>
      </c>
      <c r="AE597" s="3">
        <v>0</v>
      </c>
      <c r="AF597" s="3">
        <v>0</v>
      </c>
      <c r="AG597" s="3">
        <v>0</v>
      </c>
      <c r="AH597" s="3">
        <v>0</v>
      </c>
      <c r="AI597" s="3">
        <v>0</v>
      </c>
      <c r="AJ597" s="3">
        <v>0</v>
      </c>
      <c r="AK597" s="3">
        <v>0</v>
      </c>
      <c r="AL597" s="48">
        <v>0</v>
      </c>
      <c r="AM597" s="3">
        <v>0</v>
      </c>
      <c r="AN597" s="3">
        <v>0</v>
      </c>
      <c r="AO597" s="3">
        <v>0</v>
      </c>
      <c r="AP597" s="3">
        <v>0</v>
      </c>
      <c r="AQ597" s="3">
        <v>0</v>
      </c>
      <c r="AR597" s="3">
        <v>0</v>
      </c>
      <c r="AS597" s="3">
        <v>0</v>
      </c>
      <c r="AT597" s="3">
        <v>0</v>
      </c>
      <c r="AU597" s="3">
        <v>0</v>
      </c>
      <c r="AV597" s="3">
        <v>0</v>
      </c>
      <c r="AW597" s="3">
        <v>0</v>
      </c>
      <c r="AX597" s="3">
        <v>0</v>
      </c>
      <c r="AY597" s="3">
        <v>0</v>
      </c>
      <c r="AZ597" s="3">
        <v>0</v>
      </c>
      <c r="BA597" s="3">
        <v>0</v>
      </c>
      <c r="BB597" s="3">
        <v>0</v>
      </c>
      <c r="BC597" s="3">
        <v>0</v>
      </c>
      <c r="BD597" s="3">
        <v>0</v>
      </c>
      <c r="BE597" s="3">
        <v>0</v>
      </c>
      <c r="BF597" s="3">
        <v>0</v>
      </c>
      <c r="BG597" s="3">
        <v>0</v>
      </c>
      <c r="BH597" s="3">
        <v>0</v>
      </c>
      <c r="BI597" s="3">
        <v>0</v>
      </c>
      <c r="BJ597" s="3">
        <v>0</v>
      </c>
      <c r="BK597" s="3">
        <v>0</v>
      </c>
      <c r="BL597" s="3">
        <v>0</v>
      </c>
      <c r="BM597" s="3">
        <v>0</v>
      </c>
      <c r="BN597" s="3">
        <v>0</v>
      </c>
      <c r="BO597" s="3">
        <v>0</v>
      </c>
      <c r="BP597" s="3">
        <v>0</v>
      </c>
      <c r="BQ597" s="3">
        <v>0</v>
      </c>
      <c r="BR597" s="3">
        <v>0</v>
      </c>
      <c r="BS597" s="3">
        <v>0</v>
      </c>
      <c r="BT597" s="3">
        <v>0</v>
      </c>
      <c r="BU597" s="3">
        <v>0</v>
      </c>
      <c r="BV597" s="3">
        <v>0</v>
      </c>
      <c r="BW597" s="10">
        <v>0</v>
      </c>
    </row>
    <row r="598" spans="6:75" x14ac:dyDescent="0.25">
      <c r="F598" s="52">
        <f t="shared" si="34"/>
        <v>30700</v>
      </c>
      <c r="G598" s="12">
        <f t="shared" si="35"/>
        <v>0.82558139534883723</v>
      </c>
      <c r="J598" s="3">
        <f t="shared" si="36"/>
        <v>0.88920270667843471</v>
      </c>
      <c r="K598" s="81"/>
      <c r="L598" s="12">
        <v>1</v>
      </c>
      <c r="M598" s="3">
        <v>0.82558139534883723</v>
      </c>
      <c r="N598" s="3">
        <v>0.82558139534883723</v>
      </c>
      <c r="O598" s="3">
        <v>0.88815750808110483</v>
      </c>
      <c r="P598" s="3">
        <v>0.88815750808110483</v>
      </c>
      <c r="Q598" s="3">
        <v>0</v>
      </c>
      <c r="R598" s="3">
        <v>0</v>
      </c>
      <c r="S598" s="3">
        <v>0</v>
      </c>
      <c r="T598" s="3">
        <v>0</v>
      </c>
      <c r="U598" s="3">
        <v>0</v>
      </c>
      <c r="V598" s="3">
        <v>0</v>
      </c>
      <c r="W598" s="3">
        <v>0</v>
      </c>
      <c r="X598" s="3">
        <v>0</v>
      </c>
      <c r="Y598" s="3">
        <v>0</v>
      </c>
      <c r="Z598" s="3">
        <v>0</v>
      </c>
      <c r="AA598" s="3">
        <v>0</v>
      </c>
      <c r="AB598" s="3">
        <v>0</v>
      </c>
      <c r="AC598" s="3">
        <v>0</v>
      </c>
      <c r="AD598" s="3">
        <v>0</v>
      </c>
      <c r="AE598" s="3">
        <v>0</v>
      </c>
      <c r="AF598" s="3">
        <v>0</v>
      </c>
      <c r="AG598" s="3">
        <v>0</v>
      </c>
      <c r="AH598" s="3">
        <v>0</v>
      </c>
      <c r="AI598" s="3">
        <v>0</v>
      </c>
      <c r="AJ598" s="3">
        <v>0</v>
      </c>
      <c r="AK598" s="3">
        <v>0</v>
      </c>
      <c r="AL598" s="48">
        <v>0</v>
      </c>
      <c r="AM598" s="3">
        <v>0</v>
      </c>
      <c r="AN598" s="3">
        <v>0</v>
      </c>
      <c r="AO598" s="3">
        <v>0</v>
      </c>
      <c r="AP598" s="3">
        <v>0</v>
      </c>
      <c r="AQ598" s="3">
        <v>0</v>
      </c>
      <c r="AR598" s="3">
        <v>0</v>
      </c>
      <c r="AS598" s="3">
        <v>0</v>
      </c>
      <c r="AT598" s="3">
        <v>0</v>
      </c>
      <c r="AU598" s="3">
        <v>0</v>
      </c>
      <c r="AV598" s="3">
        <v>0</v>
      </c>
      <c r="AW598" s="3">
        <v>0</v>
      </c>
      <c r="AX598" s="3">
        <v>0</v>
      </c>
      <c r="AY598" s="3">
        <v>0</v>
      </c>
      <c r="AZ598" s="3">
        <v>0</v>
      </c>
      <c r="BA598" s="3">
        <v>0</v>
      </c>
      <c r="BB598" s="3">
        <v>0</v>
      </c>
      <c r="BC598" s="3">
        <v>0</v>
      </c>
      <c r="BD598" s="3">
        <v>0</v>
      </c>
      <c r="BE598" s="3">
        <v>0</v>
      </c>
      <c r="BF598" s="3">
        <v>0</v>
      </c>
      <c r="BG598" s="3">
        <v>0</v>
      </c>
      <c r="BH598" s="3">
        <v>0</v>
      </c>
      <c r="BI598" s="3">
        <v>0</v>
      </c>
      <c r="BJ598" s="3">
        <v>0</v>
      </c>
      <c r="BK598" s="3">
        <v>0</v>
      </c>
      <c r="BL598" s="3">
        <v>0</v>
      </c>
      <c r="BM598" s="3">
        <v>0</v>
      </c>
      <c r="BN598" s="3">
        <v>0</v>
      </c>
      <c r="BO598" s="3">
        <v>0</v>
      </c>
      <c r="BP598" s="3">
        <v>0</v>
      </c>
      <c r="BQ598" s="3">
        <v>0</v>
      </c>
      <c r="BR598" s="3">
        <v>0</v>
      </c>
      <c r="BS598" s="3">
        <v>0</v>
      </c>
      <c r="BT598" s="3">
        <v>0</v>
      </c>
      <c r="BU598" s="3">
        <v>0</v>
      </c>
      <c r="BV598" s="3">
        <v>0</v>
      </c>
      <c r="BW598" s="10">
        <v>0</v>
      </c>
    </row>
    <row r="599" spans="6:75" x14ac:dyDescent="0.25">
      <c r="F599" s="52">
        <f t="shared" si="34"/>
        <v>30800</v>
      </c>
      <c r="G599" s="12">
        <f t="shared" si="35"/>
        <v>0.82558139534883723</v>
      </c>
      <c r="J599" s="3">
        <f t="shared" si="36"/>
        <v>0.88943807002059416</v>
      </c>
      <c r="K599" s="81"/>
      <c r="L599" s="12">
        <v>1</v>
      </c>
      <c r="M599" s="3">
        <v>0.82558139534883723</v>
      </c>
      <c r="N599" s="3">
        <v>0.82558139534883723</v>
      </c>
      <c r="O599" s="3">
        <v>0.88839259476932109</v>
      </c>
      <c r="P599" s="3">
        <v>0.88839259476932109</v>
      </c>
      <c r="Q599" s="3">
        <v>0</v>
      </c>
      <c r="R599" s="3">
        <v>0</v>
      </c>
      <c r="S599" s="3">
        <v>0</v>
      </c>
      <c r="T599" s="3">
        <v>0</v>
      </c>
      <c r="U599" s="3">
        <v>0</v>
      </c>
      <c r="V599" s="3">
        <v>0</v>
      </c>
      <c r="W599" s="3">
        <v>0</v>
      </c>
      <c r="X599" s="3">
        <v>0</v>
      </c>
      <c r="Y599" s="3">
        <v>0</v>
      </c>
      <c r="Z599" s="3">
        <v>0</v>
      </c>
      <c r="AA599" s="3">
        <v>0</v>
      </c>
      <c r="AB599" s="3">
        <v>0</v>
      </c>
      <c r="AC599" s="3">
        <v>0</v>
      </c>
      <c r="AD599" s="3">
        <v>0</v>
      </c>
      <c r="AE599" s="3">
        <v>0</v>
      </c>
      <c r="AF599" s="3">
        <v>0</v>
      </c>
      <c r="AG599" s="3">
        <v>0</v>
      </c>
      <c r="AH599" s="3">
        <v>0</v>
      </c>
      <c r="AI599" s="3">
        <v>0</v>
      </c>
      <c r="AJ599" s="3">
        <v>0</v>
      </c>
      <c r="AK599" s="3">
        <v>0</v>
      </c>
      <c r="AL599" s="48">
        <v>0</v>
      </c>
      <c r="AM599" s="3">
        <v>0</v>
      </c>
      <c r="AN599" s="3">
        <v>0</v>
      </c>
      <c r="AO599" s="3">
        <v>0</v>
      </c>
      <c r="AP599" s="3">
        <v>0</v>
      </c>
      <c r="AQ599" s="3">
        <v>0</v>
      </c>
      <c r="AR599" s="3">
        <v>0</v>
      </c>
      <c r="AS599" s="3">
        <v>0</v>
      </c>
      <c r="AT599" s="3">
        <v>0</v>
      </c>
      <c r="AU599" s="3">
        <v>0</v>
      </c>
      <c r="AV599" s="3">
        <v>0</v>
      </c>
      <c r="AW599" s="3">
        <v>0</v>
      </c>
      <c r="AX599" s="3">
        <v>0</v>
      </c>
      <c r="AY599" s="3">
        <v>0</v>
      </c>
      <c r="AZ599" s="3">
        <v>0</v>
      </c>
      <c r="BA599" s="3">
        <v>0</v>
      </c>
      <c r="BB599" s="3">
        <v>0</v>
      </c>
      <c r="BC599" s="3">
        <v>0</v>
      </c>
      <c r="BD599" s="3">
        <v>0</v>
      </c>
      <c r="BE599" s="3">
        <v>0</v>
      </c>
      <c r="BF599" s="3">
        <v>0</v>
      </c>
      <c r="BG599" s="3">
        <v>0</v>
      </c>
      <c r="BH599" s="3">
        <v>0</v>
      </c>
      <c r="BI599" s="3">
        <v>0</v>
      </c>
      <c r="BJ599" s="3">
        <v>0</v>
      </c>
      <c r="BK599" s="3">
        <v>0</v>
      </c>
      <c r="BL599" s="3">
        <v>0</v>
      </c>
      <c r="BM599" s="3">
        <v>0</v>
      </c>
      <c r="BN599" s="3">
        <v>0</v>
      </c>
      <c r="BO599" s="3">
        <v>0</v>
      </c>
      <c r="BP599" s="3">
        <v>0</v>
      </c>
      <c r="BQ599" s="3">
        <v>0</v>
      </c>
      <c r="BR599" s="3">
        <v>0</v>
      </c>
      <c r="BS599" s="3">
        <v>0</v>
      </c>
      <c r="BT599" s="3">
        <v>0</v>
      </c>
      <c r="BU599" s="3">
        <v>0</v>
      </c>
      <c r="BV599" s="3">
        <v>0</v>
      </c>
      <c r="BW599" s="10">
        <v>0</v>
      </c>
    </row>
    <row r="600" spans="6:75" x14ac:dyDescent="0.25">
      <c r="F600" s="52">
        <f t="shared" si="34"/>
        <v>30900</v>
      </c>
      <c r="G600" s="12">
        <f t="shared" si="35"/>
        <v>0.82558139534883723</v>
      </c>
      <c r="J600" s="3">
        <f t="shared" si="36"/>
        <v>0.88967343336275362</v>
      </c>
      <c r="K600" s="81"/>
      <c r="L600" s="12">
        <v>1</v>
      </c>
      <c r="M600" s="3">
        <v>0.82558139534883723</v>
      </c>
      <c r="N600" s="3">
        <v>0.82558139534883723</v>
      </c>
      <c r="O600" s="3">
        <v>0.88862768145753734</v>
      </c>
      <c r="P600" s="3">
        <v>0.88862768145753734</v>
      </c>
      <c r="Q600" s="3">
        <v>0</v>
      </c>
      <c r="R600" s="3">
        <v>0</v>
      </c>
      <c r="S600" s="3">
        <v>0</v>
      </c>
      <c r="T600" s="3">
        <v>0</v>
      </c>
      <c r="U600" s="3">
        <v>0</v>
      </c>
      <c r="V600" s="3">
        <v>0</v>
      </c>
      <c r="W600" s="3">
        <v>0</v>
      </c>
      <c r="X600" s="3">
        <v>0</v>
      </c>
      <c r="Y600" s="3">
        <v>0</v>
      </c>
      <c r="Z600" s="3">
        <v>0</v>
      </c>
      <c r="AA600" s="3">
        <v>0</v>
      </c>
      <c r="AB600" s="3">
        <v>0</v>
      </c>
      <c r="AC600" s="3">
        <v>0</v>
      </c>
      <c r="AD600" s="3">
        <v>0</v>
      </c>
      <c r="AE600" s="3">
        <v>0</v>
      </c>
      <c r="AF600" s="3">
        <v>0</v>
      </c>
      <c r="AG600" s="3">
        <v>0</v>
      </c>
      <c r="AH600" s="3">
        <v>0</v>
      </c>
      <c r="AI600" s="3">
        <v>0</v>
      </c>
      <c r="AJ600" s="3">
        <v>0</v>
      </c>
      <c r="AK600" s="3">
        <v>0</v>
      </c>
      <c r="AL600" s="48">
        <v>0</v>
      </c>
      <c r="AM600" s="3">
        <v>0</v>
      </c>
      <c r="AN600" s="3">
        <v>0</v>
      </c>
      <c r="AO600" s="3">
        <v>0</v>
      </c>
      <c r="AP600" s="3">
        <v>0</v>
      </c>
      <c r="AQ600" s="3">
        <v>0</v>
      </c>
      <c r="AR600" s="3">
        <v>0</v>
      </c>
      <c r="AS600" s="3">
        <v>0</v>
      </c>
      <c r="AT600" s="3">
        <v>0</v>
      </c>
      <c r="AU600" s="3">
        <v>0</v>
      </c>
      <c r="AV600" s="3">
        <v>0</v>
      </c>
      <c r="AW600" s="3">
        <v>0</v>
      </c>
      <c r="AX600" s="3">
        <v>0</v>
      </c>
      <c r="AY600" s="3">
        <v>0</v>
      </c>
      <c r="AZ600" s="3">
        <v>0</v>
      </c>
      <c r="BA600" s="3">
        <v>0</v>
      </c>
      <c r="BB600" s="3">
        <v>0</v>
      </c>
      <c r="BC600" s="3">
        <v>0</v>
      </c>
      <c r="BD600" s="3">
        <v>0</v>
      </c>
      <c r="BE600" s="3">
        <v>0</v>
      </c>
      <c r="BF600" s="3">
        <v>0</v>
      </c>
      <c r="BG600" s="3">
        <v>0</v>
      </c>
      <c r="BH600" s="3">
        <v>0</v>
      </c>
      <c r="BI600" s="3">
        <v>0</v>
      </c>
      <c r="BJ600" s="3">
        <v>0</v>
      </c>
      <c r="BK600" s="3">
        <v>0</v>
      </c>
      <c r="BL600" s="3">
        <v>0</v>
      </c>
      <c r="BM600" s="3">
        <v>0</v>
      </c>
      <c r="BN600" s="3">
        <v>0</v>
      </c>
      <c r="BO600" s="3">
        <v>0</v>
      </c>
      <c r="BP600" s="3">
        <v>0</v>
      </c>
      <c r="BQ600" s="3">
        <v>0</v>
      </c>
      <c r="BR600" s="3">
        <v>0</v>
      </c>
      <c r="BS600" s="3">
        <v>0</v>
      </c>
      <c r="BT600" s="3">
        <v>0</v>
      </c>
      <c r="BU600" s="3">
        <v>0</v>
      </c>
      <c r="BV600" s="3">
        <v>0</v>
      </c>
      <c r="BW600" s="10">
        <v>0</v>
      </c>
    </row>
    <row r="601" spans="6:75" x14ac:dyDescent="0.25">
      <c r="F601" s="52">
        <f t="shared" si="34"/>
        <v>31000</v>
      </c>
      <c r="G601" s="12">
        <f t="shared" si="35"/>
        <v>0.82558139534883723</v>
      </c>
      <c r="J601" s="3">
        <f t="shared" si="36"/>
        <v>0.88984995586937321</v>
      </c>
      <c r="K601" s="81"/>
      <c r="L601" s="12">
        <v>1</v>
      </c>
      <c r="M601" s="3">
        <v>0.82558139534883723</v>
      </c>
      <c r="N601" s="3">
        <v>0.82558139534883723</v>
      </c>
      <c r="O601" s="3">
        <v>0.88880399647369956</v>
      </c>
      <c r="P601" s="3">
        <v>0.88880399647369956</v>
      </c>
      <c r="Q601" s="3">
        <v>0</v>
      </c>
      <c r="R601" s="3">
        <v>0</v>
      </c>
      <c r="S601" s="3">
        <v>0</v>
      </c>
      <c r="T601" s="3">
        <v>0</v>
      </c>
      <c r="U601" s="3">
        <v>0</v>
      </c>
      <c r="V601" s="3">
        <v>0</v>
      </c>
      <c r="W601" s="3">
        <v>0</v>
      </c>
      <c r="X601" s="3">
        <v>0</v>
      </c>
      <c r="Y601" s="3">
        <v>0</v>
      </c>
      <c r="Z601" s="3">
        <v>0</v>
      </c>
      <c r="AA601" s="3">
        <v>0</v>
      </c>
      <c r="AB601" s="3">
        <v>0</v>
      </c>
      <c r="AC601" s="3">
        <v>0</v>
      </c>
      <c r="AD601" s="3">
        <v>0</v>
      </c>
      <c r="AE601" s="3">
        <v>0</v>
      </c>
      <c r="AF601" s="3">
        <v>0</v>
      </c>
      <c r="AG601" s="3">
        <v>0</v>
      </c>
      <c r="AH601" s="3">
        <v>0</v>
      </c>
      <c r="AI601" s="3">
        <v>0</v>
      </c>
      <c r="AJ601" s="3">
        <v>0</v>
      </c>
      <c r="AK601" s="3">
        <v>0</v>
      </c>
      <c r="AL601" s="48">
        <v>0</v>
      </c>
      <c r="AM601" s="3">
        <v>0</v>
      </c>
      <c r="AN601" s="3">
        <v>0</v>
      </c>
      <c r="AO601" s="3">
        <v>0</v>
      </c>
      <c r="AP601" s="3">
        <v>0</v>
      </c>
      <c r="AQ601" s="3">
        <v>0</v>
      </c>
      <c r="AR601" s="3">
        <v>0</v>
      </c>
      <c r="AS601" s="3">
        <v>0</v>
      </c>
      <c r="AT601" s="3">
        <v>0</v>
      </c>
      <c r="AU601" s="3">
        <v>0</v>
      </c>
      <c r="AV601" s="3">
        <v>0</v>
      </c>
      <c r="AW601" s="3">
        <v>0</v>
      </c>
      <c r="AX601" s="3">
        <v>0</v>
      </c>
      <c r="AY601" s="3">
        <v>0</v>
      </c>
      <c r="AZ601" s="3">
        <v>0</v>
      </c>
      <c r="BA601" s="3">
        <v>0</v>
      </c>
      <c r="BB601" s="3">
        <v>0</v>
      </c>
      <c r="BC601" s="3">
        <v>0</v>
      </c>
      <c r="BD601" s="3">
        <v>0</v>
      </c>
      <c r="BE601" s="3">
        <v>0</v>
      </c>
      <c r="BF601" s="3">
        <v>0</v>
      </c>
      <c r="BG601" s="3">
        <v>0</v>
      </c>
      <c r="BH601" s="3">
        <v>0</v>
      </c>
      <c r="BI601" s="3">
        <v>0</v>
      </c>
      <c r="BJ601" s="3">
        <v>0</v>
      </c>
      <c r="BK601" s="3">
        <v>0</v>
      </c>
      <c r="BL601" s="3">
        <v>0</v>
      </c>
      <c r="BM601" s="3">
        <v>0</v>
      </c>
      <c r="BN601" s="3">
        <v>0</v>
      </c>
      <c r="BO601" s="3">
        <v>0</v>
      </c>
      <c r="BP601" s="3">
        <v>0</v>
      </c>
      <c r="BQ601" s="3">
        <v>0</v>
      </c>
      <c r="BR601" s="3">
        <v>0</v>
      </c>
      <c r="BS601" s="3">
        <v>0</v>
      </c>
      <c r="BT601" s="3">
        <v>0</v>
      </c>
      <c r="BU601" s="3">
        <v>0</v>
      </c>
      <c r="BV601" s="3">
        <v>0</v>
      </c>
      <c r="BW601" s="10">
        <v>0</v>
      </c>
    </row>
    <row r="602" spans="6:75" x14ac:dyDescent="0.25">
      <c r="F602" s="52">
        <f t="shared" ref="F602:F665" si="37">2*F601-F600</f>
        <v>31100</v>
      </c>
      <c r="G602" s="12">
        <f t="shared" si="35"/>
        <v>0.82558139534883723</v>
      </c>
      <c r="J602" s="3">
        <f t="shared" si="36"/>
        <v>0.8900264783759928</v>
      </c>
      <c r="K602" s="81"/>
      <c r="L602" s="12">
        <v>1</v>
      </c>
      <c r="M602" s="3">
        <v>0.82558139534883723</v>
      </c>
      <c r="N602" s="3">
        <v>0.82558139534883723</v>
      </c>
      <c r="O602" s="3">
        <v>0.88898031148986179</v>
      </c>
      <c r="P602" s="3">
        <v>0.88898031148986179</v>
      </c>
      <c r="Q602" s="3">
        <v>0</v>
      </c>
      <c r="R602" s="3">
        <v>0</v>
      </c>
      <c r="S602" s="3">
        <v>0</v>
      </c>
      <c r="T602" s="3">
        <v>0</v>
      </c>
      <c r="U602" s="3">
        <v>0</v>
      </c>
      <c r="V602" s="3">
        <v>0</v>
      </c>
      <c r="W602" s="3">
        <v>0</v>
      </c>
      <c r="X602" s="3">
        <v>0</v>
      </c>
      <c r="Y602" s="3">
        <v>0</v>
      </c>
      <c r="Z602" s="3">
        <v>0</v>
      </c>
      <c r="AA602" s="3">
        <v>0</v>
      </c>
      <c r="AB602" s="3">
        <v>0</v>
      </c>
      <c r="AC602" s="3">
        <v>0</v>
      </c>
      <c r="AD602" s="3">
        <v>0</v>
      </c>
      <c r="AE602" s="3">
        <v>0</v>
      </c>
      <c r="AF602" s="3">
        <v>0</v>
      </c>
      <c r="AG602" s="3">
        <v>0</v>
      </c>
      <c r="AH602" s="3">
        <v>0</v>
      </c>
      <c r="AI602" s="3">
        <v>0</v>
      </c>
      <c r="AJ602" s="3">
        <v>0</v>
      </c>
      <c r="AK602" s="3">
        <v>0</v>
      </c>
      <c r="AL602" s="48">
        <v>0</v>
      </c>
      <c r="AM602" s="3">
        <v>0</v>
      </c>
      <c r="AN602" s="3">
        <v>0</v>
      </c>
      <c r="AO602" s="3">
        <v>0</v>
      </c>
      <c r="AP602" s="3">
        <v>0</v>
      </c>
      <c r="AQ602" s="3">
        <v>0</v>
      </c>
      <c r="AR602" s="3">
        <v>0</v>
      </c>
      <c r="AS602" s="3">
        <v>0</v>
      </c>
      <c r="AT602" s="3">
        <v>0</v>
      </c>
      <c r="AU602" s="3">
        <v>0</v>
      </c>
      <c r="AV602" s="3">
        <v>0</v>
      </c>
      <c r="AW602" s="3">
        <v>0</v>
      </c>
      <c r="AX602" s="3">
        <v>0</v>
      </c>
      <c r="AY602" s="3">
        <v>0</v>
      </c>
      <c r="AZ602" s="3">
        <v>0</v>
      </c>
      <c r="BA602" s="3">
        <v>0</v>
      </c>
      <c r="BB602" s="3">
        <v>0</v>
      </c>
      <c r="BC602" s="3">
        <v>0</v>
      </c>
      <c r="BD602" s="3">
        <v>0</v>
      </c>
      <c r="BE602" s="3">
        <v>0</v>
      </c>
      <c r="BF602" s="3">
        <v>0</v>
      </c>
      <c r="BG602" s="3">
        <v>0</v>
      </c>
      <c r="BH602" s="3">
        <v>0</v>
      </c>
      <c r="BI602" s="3">
        <v>0</v>
      </c>
      <c r="BJ602" s="3">
        <v>0</v>
      </c>
      <c r="BK602" s="3">
        <v>0</v>
      </c>
      <c r="BL602" s="3">
        <v>0</v>
      </c>
      <c r="BM602" s="3">
        <v>0</v>
      </c>
      <c r="BN602" s="3">
        <v>0</v>
      </c>
      <c r="BO602" s="3">
        <v>0</v>
      </c>
      <c r="BP602" s="3">
        <v>0</v>
      </c>
      <c r="BQ602" s="3">
        <v>0</v>
      </c>
      <c r="BR602" s="3">
        <v>0</v>
      </c>
      <c r="BS602" s="3">
        <v>0</v>
      </c>
      <c r="BT602" s="3">
        <v>0</v>
      </c>
      <c r="BU602" s="3">
        <v>0</v>
      </c>
      <c r="BV602" s="3">
        <v>0</v>
      </c>
      <c r="BW602" s="10">
        <v>0</v>
      </c>
    </row>
    <row r="603" spans="6:75" x14ac:dyDescent="0.25">
      <c r="F603" s="52">
        <f t="shared" si="37"/>
        <v>31200</v>
      </c>
      <c r="G603" s="12">
        <f t="shared" ref="G603:G666" si="38">INDEX($L603:$BW603,G$276)</f>
        <v>0.82558139534883723</v>
      </c>
      <c r="J603" s="3">
        <f t="shared" si="36"/>
        <v>0.89020300088261239</v>
      </c>
      <c r="K603" s="81"/>
      <c r="L603" s="12">
        <v>1</v>
      </c>
      <c r="M603" s="3">
        <v>0.82558139534883723</v>
      </c>
      <c r="N603" s="3">
        <v>0.82558139534883723</v>
      </c>
      <c r="O603" s="3">
        <v>0.88915662650602401</v>
      </c>
      <c r="P603" s="3">
        <v>0.88915662650602401</v>
      </c>
      <c r="Q603" s="3">
        <v>0</v>
      </c>
      <c r="R603" s="3">
        <v>0</v>
      </c>
      <c r="S603" s="3">
        <v>0</v>
      </c>
      <c r="T603" s="3">
        <v>0</v>
      </c>
      <c r="U603" s="3">
        <v>0</v>
      </c>
      <c r="V603" s="3">
        <v>0</v>
      </c>
      <c r="W603" s="3">
        <v>0</v>
      </c>
      <c r="X603" s="3">
        <v>0</v>
      </c>
      <c r="Y603" s="3">
        <v>0</v>
      </c>
      <c r="Z603" s="3">
        <v>0</v>
      </c>
      <c r="AA603" s="3">
        <v>0</v>
      </c>
      <c r="AB603" s="3">
        <v>0</v>
      </c>
      <c r="AC603" s="3">
        <v>0</v>
      </c>
      <c r="AD603" s="3">
        <v>0</v>
      </c>
      <c r="AE603" s="3">
        <v>0</v>
      </c>
      <c r="AF603" s="3">
        <v>0</v>
      </c>
      <c r="AG603" s="3">
        <v>0</v>
      </c>
      <c r="AH603" s="3">
        <v>0</v>
      </c>
      <c r="AI603" s="3">
        <v>0</v>
      </c>
      <c r="AJ603" s="3">
        <v>0</v>
      </c>
      <c r="AK603" s="3">
        <v>0</v>
      </c>
      <c r="AL603" s="48">
        <v>0</v>
      </c>
      <c r="AM603" s="3">
        <v>0</v>
      </c>
      <c r="AN603" s="3">
        <v>0</v>
      </c>
      <c r="AO603" s="3">
        <v>0</v>
      </c>
      <c r="AP603" s="3">
        <v>0</v>
      </c>
      <c r="AQ603" s="3">
        <v>0</v>
      </c>
      <c r="AR603" s="3">
        <v>0</v>
      </c>
      <c r="AS603" s="3">
        <v>0</v>
      </c>
      <c r="AT603" s="3">
        <v>0</v>
      </c>
      <c r="AU603" s="3">
        <v>0</v>
      </c>
      <c r="AV603" s="3">
        <v>0</v>
      </c>
      <c r="AW603" s="3">
        <v>0</v>
      </c>
      <c r="AX603" s="3">
        <v>0</v>
      </c>
      <c r="AY603" s="3">
        <v>0</v>
      </c>
      <c r="AZ603" s="3">
        <v>0</v>
      </c>
      <c r="BA603" s="3">
        <v>0</v>
      </c>
      <c r="BB603" s="3">
        <v>0</v>
      </c>
      <c r="BC603" s="3">
        <v>0</v>
      </c>
      <c r="BD603" s="3">
        <v>0</v>
      </c>
      <c r="BE603" s="3">
        <v>0</v>
      </c>
      <c r="BF603" s="3">
        <v>0</v>
      </c>
      <c r="BG603" s="3">
        <v>0</v>
      </c>
      <c r="BH603" s="3">
        <v>0</v>
      </c>
      <c r="BI603" s="3">
        <v>0</v>
      </c>
      <c r="BJ603" s="3">
        <v>0</v>
      </c>
      <c r="BK603" s="3">
        <v>0</v>
      </c>
      <c r="BL603" s="3">
        <v>0</v>
      </c>
      <c r="BM603" s="3">
        <v>0</v>
      </c>
      <c r="BN603" s="3">
        <v>0</v>
      </c>
      <c r="BO603" s="3">
        <v>0</v>
      </c>
      <c r="BP603" s="3">
        <v>0</v>
      </c>
      <c r="BQ603" s="3">
        <v>0</v>
      </c>
      <c r="BR603" s="3">
        <v>0</v>
      </c>
      <c r="BS603" s="3">
        <v>0</v>
      </c>
      <c r="BT603" s="3">
        <v>0</v>
      </c>
      <c r="BU603" s="3">
        <v>0</v>
      </c>
      <c r="BV603" s="3">
        <v>0</v>
      </c>
      <c r="BW603" s="10">
        <v>0</v>
      </c>
    </row>
    <row r="604" spans="6:75" x14ac:dyDescent="0.25">
      <c r="F604" s="52">
        <f t="shared" si="37"/>
        <v>31300</v>
      </c>
      <c r="G604" s="12">
        <f t="shared" si="38"/>
        <v>0.82558139534883723</v>
      </c>
      <c r="J604" s="3">
        <f t="shared" si="36"/>
        <v>0.8903795233892321</v>
      </c>
      <c r="K604" s="81"/>
      <c r="L604" s="12">
        <v>1</v>
      </c>
      <c r="M604" s="3">
        <v>0.82558139534883723</v>
      </c>
      <c r="N604" s="3">
        <v>0.82558139534883723</v>
      </c>
      <c r="O604" s="3">
        <v>0.88933294152218623</v>
      </c>
      <c r="P604" s="3">
        <v>0.88933294152218623</v>
      </c>
      <c r="Q604" s="3">
        <v>0</v>
      </c>
      <c r="R604" s="3">
        <v>0</v>
      </c>
      <c r="S604" s="3">
        <v>0</v>
      </c>
      <c r="T604" s="3">
        <v>0</v>
      </c>
      <c r="U604" s="3">
        <v>0</v>
      </c>
      <c r="V604" s="3">
        <v>0</v>
      </c>
      <c r="W604" s="3">
        <v>0</v>
      </c>
      <c r="X604" s="3">
        <v>0</v>
      </c>
      <c r="Y604" s="3">
        <v>0</v>
      </c>
      <c r="Z604" s="3">
        <v>0</v>
      </c>
      <c r="AA604" s="3">
        <v>0</v>
      </c>
      <c r="AB604" s="3">
        <v>0</v>
      </c>
      <c r="AC604" s="3">
        <v>0</v>
      </c>
      <c r="AD604" s="3">
        <v>0</v>
      </c>
      <c r="AE604" s="3">
        <v>0</v>
      </c>
      <c r="AF604" s="3">
        <v>0</v>
      </c>
      <c r="AG604" s="3">
        <v>0</v>
      </c>
      <c r="AH604" s="3">
        <v>0</v>
      </c>
      <c r="AI604" s="3">
        <v>0</v>
      </c>
      <c r="AJ604" s="3">
        <v>0</v>
      </c>
      <c r="AK604" s="3">
        <v>0</v>
      </c>
      <c r="AL604" s="48">
        <v>0</v>
      </c>
      <c r="AM604" s="3">
        <v>0</v>
      </c>
      <c r="AN604" s="3">
        <v>0</v>
      </c>
      <c r="AO604" s="3">
        <v>0</v>
      </c>
      <c r="AP604" s="3">
        <v>0</v>
      </c>
      <c r="AQ604" s="3">
        <v>0</v>
      </c>
      <c r="AR604" s="3">
        <v>0</v>
      </c>
      <c r="AS604" s="3">
        <v>0</v>
      </c>
      <c r="AT604" s="3">
        <v>0</v>
      </c>
      <c r="AU604" s="3">
        <v>0</v>
      </c>
      <c r="AV604" s="3">
        <v>0</v>
      </c>
      <c r="AW604" s="3">
        <v>0</v>
      </c>
      <c r="AX604" s="3">
        <v>0</v>
      </c>
      <c r="AY604" s="3">
        <v>0</v>
      </c>
      <c r="AZ604" s="3">
        <v>0</v>
      </c>
      <c r="BA604" s="3">
        <v>0</v>
      </c>
      <c r="BB604" s="3">
        <v>0</v>
      </c>
      <c r="BC604" s="3">
        <v>0</v>
      </c>
      <c r="BD604" s="3">
        <v>0</v>
      </c>
      <c r="BE604" s="3">
        <v>0</v>
      </c>
      <c r="BF604" s="3">
        <v>0</v>
      </c>
      <c r="BG604" s="3">
        <v>0</v>
      </c>
      <c r="BH604" s="3">
        <v>0</v>
      </c>
      <c r="BI604" s="3">
        <v>0</v>
      </c>
      <c r="BJ604" s="3">
        <v>0</v>
      </c>
      <c r="BK604" s="3">
        <v>0</v>
      </c>
      <c r="BL604" s="3">
        <v>0</v>
      </c>
      <c r="BM604" s="3">
        <v>0</v>
      </c>
      <c r="BN604" s="3">
        <v>0</v>
      </c>
      <c r="BO604" s="3">
        <v>0</v>
      </c>
      <c r="BP604" s="3">
        <v>0</v>
      </c>
      <c r="BQ604" s="3">
        <v>0</v>
      </c>
      <c r="BR604" s="3">
        <v>0</v>
      </c>
      <c r="BS604" s="3">
        <v>0</v>
      </c>
      <c r="BT604" s="3">
        <v>0</v>
      </c>
      <c r="BU604" s="3">
        <v>0</v>
      </c>
      <c r="BV604" s="3">
        <v>0</v>
      </c>
      <c r="BW604" s="10">
        <v>0</v>
      </c>
    </row>
    <row r="605" spans="6:75" x14ac:dyDescent="0.25">
      <c r="F605" s="52">
        <f t="shared" si="37"/>
        <v>31400</v>
      </c>
      <c r="G605" s="12">
        <f t="shared" si="38"/>
        <v>0.82558139534883723</v>
      </c>
      <c r="J605" s="3">
        <f t="shared" si="36"/>
        <v>0.89055604589585169</v>
      </c>
      <c r="K605" s="81"/>
      <c r="L605" s="12">
        <v>1</v>
      </c>
      <c r="M605" s="3">
        <v>0.82558139534883723</v>
      </c>
      <c r="N605" s="3">
        <v>0.82558139534883723</v>
      </c>
      <c r="O605" s="3">
        <v>0.88950925653834845</v>
      </c>
      <c r="P605" s="3">
        <v>0.88950925653834845</v>
      </c>
      <c r="Q605" s="3">
        <v>0</v>
      </c>
      <c r="R605" s="3">
        <v>0</v>
      </c>
      <c r="S605" s="3">
        <v>0</v>
      </c>
      <c r="T605" s="3">
        <v>0</v>
      </c>
      <c r="U605" s="3">
        <v>0</v>
      </c>
      <c r="V605" s="3">
        <v>0</v>
      </c>
      <c r="W605" s="3">
        <v>0</v>
      </c>
      <c r="X605" s="3">
        <v>0</v>
      </c>
      <c r="Y605" s="3">
        <v>0</v>
      </c>
      <c r="Z605" s="3">
        <v>0</v>
      </c>
      <c r="AA605" s="3">
        <v>0</v>
      </c>
      <c r="AB605" s="3">
        <v>0</v>
      </c>
      <c r="AC605" s="3">
        <v>0</v>
      </c>
      <c r="AD605" s="3">
        <v>0</v>
      </c>
      <c r="AE605" s="3">
        <v>0</v>
      </c>
      <c r="AF605" s="3">
        <v>0</v>
      </c>
      <c r="AG605" s="3">
        <v>0</v>
      </c>
      <c r="AH605" s="3">
        <v>0</v>
      </c>
      <c r="AI605" s="3">
        <v>0</v>
      </c>
      <c r="AJ605" s="3">
        <v>0</v>
      </c>
      <c r="AK605" s="3">
        <v>0</v>
      </c>
      <c r="AL605" s="48">
        <v>0</v>
      </c>
      <c r="AM605" s="3">
        <v>0</v>
      </c>
      <c r="AN605" s="3">
        <v>0</v>
      </c>
      <c r="AO605" s="3">
        <v>0</v>
      </c>
      <c r="AP605" s="3">
        <v>0</v>
      </c>
      <c r="AQ605" s="3">
        <v>0</v>
      </c>
      <c r="AR605" s="3">
        <v>0</v>
      </c>
      <c r="AS605" s="3">
        <v>0</v>
      </c>
      <c r="AT605" s="3">
        <v>0</v>
      </c>
      <c r="AU605" s="3">
        <v>0</v>
      </c>
      <c r="AV605" s="3">
        <v>0</v>
      </c>
      <c r="AW605" s="3">
        <v>0</v>
      </c>
      <c r="AX605" s="3">
        <v>0</v>
      </c>
      <c r="AY605" s="3">
        <v>0</v>
      </c>
      <c r="AZ605" s="3">
        <v>0</v>
      </c>
      <c r="BA605" s="3">
        <v>0</v>
      </c>
      <c r="BB605" s="3">
        <v>0</v>
      </c>
      <c r="BC605" s="3">
        <v>0</v>
      </c>
      <c r="BD605" s="3">
        <v>0</v>
      </c>
      <c r="BE605" s="3">
        <v>0</v>
      </c>
      <c r="BF605" s="3">
        <v>0</v>
      </c>
      <c r="BG605" s="3">
        <v>0</v>
      </c>
      <c r="BH605" s="3">
        <v>0</v>
      </c>
      <c r="BI605" s="3">
        <v>0</v>
      </c>
      <c r="BJ605" s="3">
        <v>0</v>
      </c>
      <c r="BK605" s="3">
        <v>0</v>
      </c>
      <c r="BL605" s="3">
        <v>0</v>
      </c>
      <c r="BM605" s="3">
        <v>0</v>
      </c>
      <c r="BN605" s="3">
        <v>0</v>
      </c>
      <c r="BO605" s="3">
        <v>0</v>
      </c>
      <c r="BP605" s="3">
        <v>0</v>
      </c>
      <c r="BQ605" s="3">
        <v>0</v>
      </c>
      <c r="BR605" s="3">
        <v>0</v>
      </c>
      <c r="BS605" s="3">
        <v>0</v>
      </c>
      <c r="BT605" s="3">
        <v>0</v>
      </c>
      <c r="BU605" s="3">
        <v>0</v>
      </c>
      <c r="BV605" s="3">
        <v>0</v>
      </c>
      <c r="BW605" s="10">
        <v>0</v>
      </c>
    </row>
    <row r="606" spans="6:75" x14ac:dyDescent="0.25">
      <c r="F606" s="52">
        <f t="shared" si="37"/>
        <v>31500</v>
      </c>
      <c r="G606" s="12">
        <f t="shared" si="38"/>
        <v>0.82558139534883723</v>
      </c>
      <c r="J606" s="3">
        <f t="shared" si="36"/>
        <v>0.89073256840247128</v>
      </c>
      <c r="K606" s="81"/>
      <c r="L606" s="12">
        <v>1</v>
      </c>
      <c r="M606" s="3">
        <v>0.82558139534883723</v>
      </c>
      <c r="N606" s="3">
        <v>0.82558139534883723</v>
      </c>
      <c r="O606" s="3">
        <v>0.88968557155451067</v>
      </c>
      <c r="P606" s="3">
        <v>0.88968557155451067</v>
      </c>
      <c r="Q606" s="3">
        <v>0</v>
      </c>
      <c r="R606" s="3">
        <v>0</v>
      </c>
      <c r="S606" s="3">
        <v>0</v>
      </c>
      <c r="T606" s="3">
        <v>0</v>
      </c>
      <c r="U606" s="3">
        <v>0</v>
      </c>
      <c r="V606" s="3">
        <v>0</v>
      </c>
      <c r="W606" s="3">
        <v>0</v>
      </c>
      <c r="X606" s="3">
        <v>0</v>
      </c>
      <c r="Y606" s="3">
        <v>0</v>
      </c>
      <c r="Z606" s="3">
        <v>0</v>
      </c>
      <c r="AA606" s="3">
        <v>0</v>
      </c>
      <c r="AB606" s="3">
        <v>0</v>
      </c>
      <c r="AC606" s="3">
        <v>0</v>
      </c>
      <c r="AD606" s="3">
        <v>0</v>
      </c>
      <c r="AE606" s="3">
        <v>0</v>
      </c>
      <c r="AF606" s="3">
        <v>0</v>
      </c>
      <c r="AG606" s="3">
        <v>0</v>
      </c>
      <c r="AH606" s="3">
        <v>0</v>
      </c>
      <c r="AI606" s="3">
        <v>0</v>
      </c>
      <c r="AJ606" s="3">
        <v>0</v>
      </c>
      <c r="AK606" s="3">
        <v>0</v>
      </c>
      <c r="AL606" s="48">
        <v>0</v>
      </c>
      <c r="AM606" s="3">
        <v>0</v>
      </c>
      <c r="AN606" s="3">
        <v>0</v>
      </c>
      <c r="AO606" s="3">
        <v>0</v>
      </c>
      <c r="AP606" s="3">
        <v>0</v>
      </c>
      <c r="AQ606" s="3">
        <v>0</v>
      </c>
      <c r="AR606" s="3">
        <v>0</v>
      </c>
      <c r="AS606" s="3">
        <v>0</v>
      </c>
      <c r="AT606" s="3">
        <v>0</v>
      </c>
      <c r="AU606" s="3">
        <v>0</v>
      </c>
      <c r="AV606" s="3">
        <v>0</v>
      </c>
      <c r="AW606" s="3">
        <v>0</v>
      </c>
      <c r="AX606" s="3">
        <v>0</v>
      </c>
      <c r="AY606" s="3">
        <v>0</v>
      </c>
      <c r="AZ606" s="3">
        <v>0</v>
      </c>
      <c r="BA606" s="3">
        <v>0</v>
      </c>
      <c r="BB606" s="3">
        <v>0</v>
      </c>
      <c r="BC606" s="3">
        <v>0</v>
      </c>
      <c r="BD606" s="3">
        <v>0</v>
      </c>
      <c r="BE606" s="3">
        <v>0</v>
      </c>
      <c r="BF606" s="3">
        <v>0</v>
      </c>
      <c r="BG606" s="3">
        <v>0</v>
      </c>
      <c r="BH606" s="3">
        <v>0</v>
      </c>
      <c r="BI606" s="3">
        <v>0</v>
      </c>
      <c r="BJ606" s="3">
        <v>0</v>
      </c>
      <c r="BK606" s="3">
        <v>0</v>
      </c>
      <c r="BL606" s="3">
        <v>0</v>
      </c>
      <c r="BM606" s="3">
        <v>0</v>
      </c>
      <c r="BN606" s="3">
        <v>0</v>
      </c>
      <c r="BO606" s="3">
        <v>0</v>
      </c>
      <c r="BP606" s="3">
        <v>0</v>
      </c>
      <c r="BQ606" s="3">
        <v>0</v>
      </c>
      <c r="BR606" s="3">
        <v>0</v>
      </c>
      <c r="BS606" s="3">
        <v>0</v>
      </c>
      <c r="BT606" s="3">
        <v>0</v>
      </c>
      <c r="BU606" s="3">
        <v>0</v>
      </c>
      <c r="BV606" s="3">
        <v>0</v>
      </c>
      <c r="BW606" s="10">
        <v>0</v>
      </c>
    </row>
    <row r="607" spans="6:75" x14ac:dyDescent="0.25">
      <c r="F607" s="52">
        <f t="shared" si="37"/>
        <v>31600</v>
      </c>
      <c r="G607" s="12">
        <f t="shared" si="38"/>
        <v>0.82558139534883723</v>
      </c>
      <c r="J607" s="3">
        <f t="shared" si="36"/>
        <v>0.89090909090909087</v>
      </c>
      <c r="K607" s="81"/>
      <c r="L607" s="12">
        <v>1</v>
      </c>
      <c r="M607" s="3">
        <v>0.82558139534883723</v>
      </c>
      <c r="N607" s="3">
        <v>0.82558139534883723</v>
      </c>
      <c r="O607" s="3">
        <v>0.88986188657067289</v>
      </c>
      <c r="P607" s="3">
        <v>0.88986188657067289</v>
      </c>
      <c r="Q607" s="3">
        <v>0</v>
      </c>
      <c r="R607" s="3">
        <v>0</v>
      </c>
      <c r="S607" s="3">
        <v>0</v>
      </c>
      <c r="T607" s="3">
        <v>0</v>
      </c>
      <c r="U607" s="3">
        <v>0</v>
      </c>
      <c r="V607" s="3">
        <v>0</v>
      </c>
      <c r="W607" s="3">
        <v>0</v>
      </c>
      <c r="X607" s="3">
        <v>0</v>
      </c>
      <c r="Y607" s="3">
        <v>0</v>
      </c>
      <c r="Z607" s="3">
        <v>0</v>
      </c>
      <c r="AA607" s="3">
        <v>0</v>
      </c>
      <c r="AB607" s="3">
        <v>0</v>
      </c>
      <c r="AC607" s="3">
        <v>0</v>
      </c>
      <c r="AD607" s="3">
        <v>0</v>
      </c>
      <c r="AE607" s="3">
        <v>0</v>
      </c>
      <c r="AF607" s="3">
        <v>0</v>
      </c>
      <c r="AG607" s="3">
        <v>0</v>
      </c>
      <c r="AH607" s="3">
        <v>0</v>
      </c>
      <c r="AI607" s="3">
        <v>0</v>
      </c>
      <c r="AJ607" s="3">
        <v>0</v>
      </c>
      <c r="AK607" s="3">
        <v>0</v>
      </c>
      <c r="AL607" s="48">
        <v>0</v>
      </c>
      <c r="AM607" s="3">
        <v>0</v>
      </c>
      <c r="AN607" s="3">
        <v>0</v>
      </c>
      <c r="AO607" s="3">
        <v>0</v>
      </c>
      <c r="AP607" s="3">
        <v>0</v>
      </c>
      <c r="AQ607" s="3">
        <v>0</v>
      </c>
      <c r="AR607" s="3">
        <v>0</v>
      </c>
      <c r="AS607" s="3">
        <v>0</v>
      </c>
      <c r="AT607" s="3">
        <v>0</v>
      </c>
      <c r="AU607" s="3">
        <v>0</v>
      </c>
      <c r="AV607" s="3">
        <v>0</v>
      </c>
      <c r="AW607" s="3">
        <v>0</v>
      </c>
      <c r="AX607" s="3">
        <v>0</v>
      </c>
      <c r="AY607" s="3">
        <v>0</v>
      </c>
      <c r="AZ607" s="3">
        <v>0</v>
      </c>
      <c r="BA607" s="3">
        <v>0</v>
      </c>
      <c r="BB607" s="3">
        <v>0</v>
      </c>
      <c r="BC607" s="3">
        <v>0</v>
      </c>
      <c r="BD607" s="3">
        <v>0</v>
      </c>
      <c r="BE607" s="3">
        <v>0</v>
      </c>
      <c r="BF607" s="3">
        <v>0</v>
      </c>
      <c r="BG607" s="3">
        <v>0</v>
      </c>
      <c r="BH607" s="3">
        <v>0</v>
      </c>
      <c r="BI607" s="3">
        <v>0</v>
      </c>
      <c r="BJ607" s="3">
        <v>0</v>
      </c>
      <c r="BK607" s="3">
        <v>0</v>
      </c>
      <c r="BL607" s="3">
        <v>0</v>
      </c>
      <c r="BM607" s="3">
        <v>0</v>
      </c>
      <c r="BN607" s="3">
        <v>0</v>
      </c>
      <c r="BO607" s="3">
        <v>0</v>
      </c>
      <c r="BP607" s="3">
        <v>0</v>
      </c>
      <c r="BQ607" s="3">
        <v>0</v>
      </c>
      <c r="BR607" s="3">
        <v>0</v>
      </c>
      <c r="BS607" s="3">
        <v>0</v>
      </c>
      <c r="BT607" s="3">
        <v>0</v>
      </c>
      <c r="BU607" s="3">
        <v>0</v>
      </c>
      <c r="BV607" s="3">
        <v>0</v>
      </c>
      <c r="BW607" s="10">
        <v>0</v>
      </c>
    </row>
    <row r="608" spans="6:75" x14ac:dyDescent="0.25">
      <c r="F608" s="52">
        <f t="shared" si="37"/>
        <v>31700</v>
      </c>
      <c r="G608" s="12">
        <f t="shared" si="38"/>
        <v>0.82558139534883723</v>
      </c>
      <c r="J608" s="3">
        <f t="shared" si="36"/>
        <v>0.89108561341571046</v>
      </c>
      <c r="K608" s="81"/>
      <c r="L608" s="12">
        <v>1</v>
      </c>
      <c r="M608" s="3">
        <v>0.82558139534883723</v>
      </c>
      <c r="N608" s="3">
        <v>0.82558139534883723</v>
      </c>
      <c r="O608" s="3">
        <v>0.89003820158683511</v>
      </c>
      <c r="P608" s="3">
        <v>0.89003820158683511</v>
      </c>
      <c r="Q608" s="3">
        <v>0</v>
      </c>
      <c r="R608" s="3">
        <v>0</v>
      </c>
      <c r="S608" s="3">
        <v>0</v>
      </c>
      <c r="T608" s="3">
        <v>0</v>
      </c>
      <c r="U608" s="3">
        <v>0</v>
      </c>
      <c r="V608" s="3">
        <v>0</v>
      </c>
      <c r="W608" s="3">
        <v>0</v>
      </c>
      <c r="X608" s="3">
        <v>0</v>
      </c>
      <c r="Y608" s="3">
        <v>0</v>
      </c>
      <c r="Z608" s="3">
        <v>0</v>
      </c>
      <c r="AA608" s="3">
        <v>0</v>
      </c>
      <c r="AB608" s="3">
        <v>0</v>
      </c>
      <c r="AC608" s="3">
        <v>0</v>
      </c>
      <c r="AD608" s="3">
        <v>0</v>
      </c>
      <c r="AE608" s="3">
        <v>0</v>
      </c>
      <c r="AF608" s="3">
        <v>0</v>
      </c>
      <c r="AG608" s="3">
        <v>0</v>
      </c>
      <c r="AH608" s="3">
        <v>0</v>
      </c>
      <c r="AI608" s="3">
        <v>0</v>
      </c>
      <c r="AJ608" s="3">
        <v>0</v>
      </c>
      <c r="AK608" s="3">
        <v>0</v>
      </c>
      <c r="AL608" s="48">
        <v>0</v>
      </c>
      <c r="AM608" s="3">
        <v>0</v>
      </c>
      <c r="AN608" s="3">
        <v>0</v>
      </c>
      <c r="AO608" s="3">
        <v>0</v>
      </c>
      <c r="AP608" s="3">
        <v>0</v>
      </c>
      <c r="AQ608" s="3">
        <v>0</v>
      </c>
      <c r="AR608" s="3">
        <v>0</v>
      </c>
      <c r="AS608" s="3">
        <v>0</v>
      </c>
      <c r="AT608" s="3">
        <v>0</v>
      </c>
      <c r="AU608" s="3">
        <v>0</v>
      </c>
      <c r="AV608" s="3">
        <v>0</v>
      </c>
      <c r="AW608" s="3">
        <v>0</v>
      </c>
      <c r="AX608" s="3">
        <v>0</v>
      </c>
      <c r="AY608" s="3">
        <v>0</v>
      </c>
      <c r="AZ608" s="3">
        <v>0</v>
      </c>
      <c r="BA608" s="3">
        <v>0</v>
      </c>
      <c r="BB608" s="3">
        <v>0</v>
      </c>
      <c r="BC608" s="3">
        <v>0</v>
      </c>
      <c r="BD608" s="3">
        <v>0</v>
      </c>
      <c r="BE608" s="3">
        <v>0</v>
      </c>
      <c r="BF608" s="3">
        <v>0</v>
      </c>
      <c r="BG608" s="3">
        <v>0</v>
      </c>
      <c r="BH608" s="3">
        <v>0</v>
      </c>
      <c r="BI608" s="3">
        <v>0</v>
      </c>
      <c r="BJ608" s="3">
        <v>0</v>
      </c>
      <c r="BK608" s="3">
        <v>0</v>
      </c>
      <c r="BL608" s="3">
        <v>0</v>
      </c>
      <c r="BM608" s="3">
        <v>0</v>
      </c>
      <c r="BN608" s="3">
        <v>0</v>
      </c>
      <c r="BO608" s="3">
        <v>0</v>
      </c>
      <c r="BP608" s="3">
        <v>0</v>
      </c>
      <c r="BQ608" s="3">
        <v>0</v>
      </c>
      <c r="BR608" s="3">
        <v>0</v>
      </c>
      <c r="BS608" s="3">
        <v>0</v>
      </c>
      <c r="BT608" s="3">
        <v>0</v>
      </c>
      <c r="BU608" s="3">
        <v>0</v>
      </c>
      <c r="BV608" s="3">
        <v>0</v>
      </c>
      <c r="BW608" s="10">
        <v>0</v>
      </c>
    </row>
    <row r="609" spans="6:75" x14ac:dyDescent="0.25">
      <c r="F609" s="52">
        <f t="shared" si="37"/>
        <v>31800</v>
      </c>
      <c r="G609" s="12">
        <f t="shared" si="38"/>
        <v>0.82558139534883723</v>
      </c>
      <c r="J609" s="3">
        <f t="shared" si="36"/>
        <v>0.89126213592233006</v>
      </c>
      <c r="K609" s="81"/>
      <c r="L609" s="12">
        <v>1</v>
      </c>
      <c r="M609" s="3">
        <v>0.82558139534883723</v>
      </c>
      <c r="N609" s="3">
        <v>0.82558139534883723</v>
      </c>
      <c r="O609" s="3">
        <v>0.89021451660299733</v>
      </c>
      <c r="P609" s="3">
        <v>0.89021451660299733</v>
      </c>
      <c r="Q609" s="3">
        <v>0</v>
      </c>
      <c r="R609" s="3">
        <v>0</v>
      </c>
      <c r="S609" s="3">
        <v>0</v>
      </c>
      <c r="T609" s="3">
        <v>0</v>
      </c>
      <c r="U609" s="3">
        <v>0</v>
      </c>
      <c r="V609" s="3">
        <v>0</v>
      </c>
      <c r="W609" s="3">
        <v>0</v>
      </c>
      <c r="X609" s="3">
        <v>0</v>
      </c>
      <c r="Y609" s="3">
        <v>0</v>
      </c>
      <c r="Z609" s="3">
        <v>0</v>
      </c>
      <c r="AA609" s="3">
        <v>0</v>
      </c>
      <c r="AB609" s="3">
        <v>0</v>
      </c>
      <c r="AC609" s="3">
        <v>0</v>
      </c>
      <c r="AD609" s="3">
        <v>0</v>
      </c>
      <c r="AE609" s="3">
        <v>0</v>
      </c>
      <c r="AF609" s="3">
        <v>0</v>
      </c>
      <c r="AG609" s="3">
        <v>0</v>
      </c>
      <c r="AH609" s="3">
        <v>0</v>
      </c>
      <c r="AI609" s="3">
        <v>0</v>
      </c>
      <c r="AJ609" s="3">
        <v>0</v>
      </c>
      <c r="AK609" s="3">
        <v>0</v>
      </c>
      <c r="AL609" s="48">
        <v>0</v>
      </c>
      <c r="AM609" s="3">
        <v>0</v>
      </c>
      <c r="AN609" s="3">
        <v>0</v>
      </c>
      <c r="AO609" s="3">
        <v>0</v>
      </c>
      <c r="AP609" s="3">
        <v>0</v>
      </c>
      <c r="AQ609" s="3">
        <v>0</v>
      </c>
      <c r="AR609" s="3">
        <v>0</v>
      </c>
      <c r="AS609" s="3">
        <v>0</v>
      </c>
      <c r="AT609" s="3">
        <v>0</v>
      </c>
      <c r="AU609" s="3">
        <v>0</v>
      </c>
      <c r="AV609" s="3">
        <v>0</v>
      </c>
      <c r="AW609" s="3">
        <v>0</v>
      </c>
      <c r="AX609" s="3">
        <v>0</v>
      </c>
      <c r="AY609" s="3">
        <v>0</v>
      </c>
      <c r="AZ609" s="3">
        <v>0</v>
      </c>
      <c r="BA609" s="3">
        <v>0</v>
      </c>
      <c r="BB609" s="3">
        <v>0</v>
      </c>
      <c r="BC609" s="3">
        <v>0</v>
      </c>
      <c r="BD609" s="3">
        <v>0</v>
      </c>
      <c r="BE609" s="3">
        <v>0</v>
      </c>
      <c r="BF609" s="3">
        <v>0</v>
      </c>
      <c r="BG609" s="3">
        <v>0</v>
      </c>
      <c r="BH609" s="3">
        <v>0</v>
      </c>
      <c r="BI609" s="3">
        <v>0</v>
      </c>
      <c r="BJ609" s="3">
        <v>0</v>
      </c>
      <c r="BK609" s="3">
        <v>0</v>
      </c>
      <c r="BL609" s="3">
        <v>0</v>
      </c>
      <c r="BM609" s="3">
        <v>0</v>
      </c>
      <c r="BN609" s="3">
        <v>0</v>
      </c>
      <c r="BO609" s="3">
        <v>0</v>
      </c>
      <c r="BP609" s="3">
        <v>0</v>
      </c>
      <c r="BQ609" s="3">
        <v>0</v>
      </c>
      <c r="BR609" s="3">
        <v>0</v>
      </c>
      <c r="BS609" s="3">
        <v>0</v>
      </c>
      <c r="BT609" s="3">
        <v>0</v>
      </c>
      <c r="BU609" s="3">
        <v>0</v>
      </c>
      <c r="BV609" s="3">
        <v>0</v>
      </c>
      <c r="BW609" s="10">
        <v>0</v>
      </c>
    </row>
    <row r="610" spans="6:75" x14ac:dyDescent="0.25">
      <c r="F610" s="52">
        <f t="shared" si="37"/>
        <v>31900</v>
      </c>
      <c r="G610" s="12">
        <f t="shared" si="38"/>
        <v>0.82558139534883723</v>
      </c>
      <c r="J610" s="3">
        <f t="shared" si="36"/>
        <v>0.89143865842894965</v>
      </c>
      <c r="K610" s="81"/>
      <c r="L610" s="12">
        <v>1</v>
      </c>
      <c r="M610" s="3">
        <v>0.82558139534883723</v>
      </c>
      <c r="N610" s="3">
        <v>0.82558139534883723</v>
      </c>
      <c r="O610" s="3">
        <v>0.89039083161915955</v>
      </c>
      <c r="P610" s="3">
        <v>0.89039083161915955</v>
      </c>
      <c r="Q610" s="3">
        <v>0</v>
      </c>
      <c r="R610" s="3">
        <v>0</v>
      </c>
      <c r="S610" s="3">
        <v>0</v>
      </c>
      <c r="T610" s="3">
        <v>0</v>
      </c>
      <c r="U610" s="3">
        <v>0</v>
      </c>
      <c r="V610" s="3">
        <v>0</v>
      </c>
      <c r="W610" s="3">
        <v>0</v>
      </c>
      <c r="X610" s="3">
        <v>0</v>
      </c>
      <c r="Y610" s="3">
        <v>0</v>
      </c>
      <c r="Z610" s="3">
        <v>0</v>
      </c>
      <c r="AA610" s="3">
        <v>0</v>
      </c>
      <c r="AB610" s="3">
        <v>0</v>
      </c>
      <c r="AC610" s="3">
        <v>0</v>
      </c>
      <c r="AD610" s="3">
        <v>0</v>
      </c>
      <c r="AE610" s="3">
        <v>0</v>
      </c>
      <c r="AF610" s="3">
        <v>0</v>
      </c>
      <c r="AG610" s="3">
        <v>0</v>
      </c>
      <c r="AH610" s="3">
        <v>0</v>
      </c>
      <c r="AI610" s="3">
        <v>0</v>
      </c>
      <c r="AJ610" s="3">
        <v>0</v>
      </c>
      <c r="AK610" s="3">
        <v>0</v>
      </c>
      <c r="AL610" s="48">
        <v>0</v>
      </c>
      <c r="AM610" s="3">
        <v>0</v>
      </c>
      <c r="AN610" s="3">
        <v>0</v>
      </c>
      <c r="AO610" s="3">
        <v>0</v>
      </c>
      <c r="AP610" s="3">
        <v>0</v>
      </c>
      <c r="AQ610" s="3">
        <v>0</v>
      </c>
      <c r="AR610" s="3">
        <v>0</v>
      </c>
      <c r="AS610" s="3">
        <v>0</v>
      </c>
      <c r="AT610" s="3">
        <v>0</v>
      </c>
      <c r="AU610" s="3">
        <v>0</v>
      </c>
      <c r="AV610" s="3">
        <v>0</v>
      </c>
      <c r="AW610" s="3">
        <v>0</v>
      </c>
      <c r="AX610" s="3">
        <v>0</v>
      </c>
      <c r="AY610" s="3">
        <v>0</v>
      </c>
      <c r="AZ610" s="3">
        <v>0</v>
      </c>
      <c r="BA610" s="3">
        <v>0</v>
      </c>
      <c r="BB610" s="3">
        <v>0</v>
      </c>
      <c r="BC610" s="3">
        <v>0</v>
      </c>
      <c r="BD610" s="3">
        <v>0</v>
      </c>
      <c r="BE610" s="3">
        <v>0</v>
      </c>
      <c r="BF610" s="3">
        <v>0</v>
      </c>
      <c r="BG610" s="3">
        <v>0</v>
      </c>
      <c r="BH610" s="3">
        <v>0</v>
      </c>
      <c r="BI610" s="3">
        <v>0</v>
      </c>
      <c r="BJ610" s="3">
        <v>0</v>
      </c>
      <c r="BK610" s="3">
        <v>0</v>
      </c>
      <c r="BL610" s="3">
        <v>0</v>
      </c>
      <c r="BM610" s="3">
        <v>0</v>
      </c>
      <c r="BN610" s="3">
        <v>0</v>
      </c>
      <c r="BO610" s="3">
        <v>0</v>
      </c>
      <c r="BP610" s="3">
        <v>0</v>
      </c>
      <c r="BQ610" s="3">
        <v>0</v>
      </c>
      <c r="BR610" s="3">
        <v>0</v>
      </c>
      <c r="BS610" s="3">
        <v>0</v>
      </c>
      <c r="BT610" s="3">
        <v>0</v>
      </c>
      <c r="BU610" s="3">
        <v>0</v>
      </c>
      <c r="BV610" s="3">
        <v>0</v>
      </c>
      <c r="BW610" s="10">
        <v>0</v>
      </c>
    </row>
    <row r="611" spans="6:75" x14ac:dyDescent="0.25">
      <c r="F611" s="52">
        <f t="shared" si="37"/>
        <v>32000</v>
      </c>
      <c r="G611" s="12">
        <f t="shared" si="38"/>
        <v>0.82558139534883723</v>
      </c>
      <c r="J611" s="3">
        <f t="shared" si="36"/>
        <v>0.89193880553103855</v>
      </c>
      <c r="K611" s="81"/>
      <c r="L611" s="12">
        <v>1</v>
      </c>
      <c r="M611" s="3">
        <v>0.82558139534883723</v>
      </c>
      <c r="N611" s="3">
        <v>0.82558139534883723</v>
      </c>
      <c r="O611" s="3">
        <v>0.89089039083161914</v>
      </c>
      <c r="P611" s="3">
        <v>0.89089039083161914</v>
      </c>
      <c r="Q611" s="3">
        <v>0</v>
      </c>
      <c r="R611" s="3">
        <v>0</v>
      </c>
      <c r="S611" s="3">
        <v>0</v>
      </c>
      <c r="T611" s="3">
        <v>0</v>
      </c>
      <c r="U611" s="3">
        <v>0</v>
      </c>
      <c r="V611" s="3">
        <v>0</v>
      </c>
      <c r="W611" s="3">
        <v>0</v>
      </c>
      <c r="X611" s="3">
        <v>0</v>
      </c>
      <c r="Y611" s="3">
        <v>0</v>
      </c>
      <c r="Z611" s="3">
        <v>0</v>
      </c>
      <c r="AA611" s="3">
        <v>0</v>
      </c>
      <c r="AB611" s="3">
        <v>0</v>
      </c>
      <c r="AC611" s="3">
        <v>0</v>
      </c>
      <c r="AD611" s="3">
        <v>0</v>
      </c>
      <c r="AE611" s="3">
        <v>0</v>
      </c>
      <c r="AF611" s="3">
        <v>0</v>
      </c>
      <c r="AG611" s="3">
        <v>0</v>
      </c>
      <c r="AH611" s="3">
        <v>0</v>
      </c>
      <c r="AI611" s="3">
        <v>0</v>
      </c>
      <c r="AJ611" s="3">
        <v>0</v>
      </c>
      <c r="AK611" s="3">
        <v>0</v>
      </c>
      <c r="AL611" s="48">
        <v>0</v>
      </c>
      <c r="AM611" s="3">
        <v>0</v>
      </c>
      <c r="AN611" s="3">
        <v>0</v>
      </c>
      <c r="AO611" s="3">
        <v>0</v>
      </c>
      <c r="AP611" s="3">
        <v>0</v>
      </c>
      <c r="AQ611" s="3">
        <v>0</v>
      </c>
      <c r="AR611" s="3">
        <v>0</v>
      </c>
      <c r="AS611" s="3">
        <v>0</v>
      </c>
      <c r="AT611" s="3">
        <v>0</v>
      </c>
      <c r="AU611" s="3">
        <v>0</v>
      </c>
      <c r="AV611" s="3">
        <v>0</v>
      </c>
      <c r="AW611" s="3">
        <v>0</v>
      </c>
      <c r="AX611" s="3">
        <v>0</v>
      </c>
      <c r="AY611" s="3">
        <v>0</v>
      </c>
      <c r="AZ611" s="3">
        <v>0</v>
      </c>
      <c r="BA611" s="3">
        <v>0</v>
      </c>
      <c r="BB611" s="3">
        <v>0</v>
      </c>
      <c r="BC611" s="3">
        <v>0</v>
      </c>
      <c r="BD611" s="3">
        <v>0</v>
      </c>
      <c r="BE611" s="3">
        <v>0</v>
      </c>
      <c r="BF611" s="3">
        <v>0</v>
      </c>
      <c r="BG611" s="3">
        <v>0</v>
      </c>
      <c r="BH611" s="3">
        <v>0</v>
      </c>
      <c r="BI611" s="3">
        <v>0</v>
      </c>
      <c r="BJ611" s="3">
        <v>0</v>
      </c>
      <c r="BK611" s="3">
        <v>0</v>
      </c>
      <c r="BL611" s="3">
        <v>0</v>
      </c>
      <c r="BM611" s="3">
        <v>0</v>
      </c>
      <c r="BN611" s="3">
        <v>0</v>
      </c>
      <c r="BO611" s="3">
        <v>0</v>
      </c>
      <c r="BP611" s="3">
        <v>0</v>
      </c>
      <c r="BQ611" s="3">
        <v>0</v>
      </c>
      <c r="BR611" s="3">
        <v>0</v>
      </c>
      <c r="BS611" s="3">
        <v>0</v>
      </c>
      <c r="BT611" s="3">
        <v>0</v>
      </c>
      <c r="BU611" s="3">
        <v>0</v>
      </c>
      <c r="BV611" s="3">
        <v>0</v>
      </c>
      <c r="BW611" s="10">
        <v>0</v>
      </c>
    </row>
    <row r="612" spans="6:75" x14ac:dyDescent="0.25">
      <c r="F612" s="52">
        <f t="shared" si="37"/>
        <v>32100</v>
      </c>
      <c r="G612" s="12">
        <f t="shared" si="38"/>
        <v>0.82558139534883723</v>
      </c>
      <c r="J612" s="3">
        <f t="shared" si="36"/>
        <v>0.89243895263312734</v>
      </c>
      <c r="K612" s="81"/>
      <c r="L612" s="12">
        <v>1</v>
      </c>
      <c r="M612" s="3">
        <v>0.82558139534883723</v>
      </c>
      <c r="N612" s="3">
        <v>0.82558139534883723</v>
      </c>
      <c r="O612" s="3">
        <v>0.89138995004407873</v>
      </c>
      <c r="P612" s="3">
        <v>0.89138995004407873</v>
      </c>
      <c r="Q612" s="3">
        <v>0</v>
      </c>
      <c r="R612" s="3">
        <v>0</v>
      </c>
      <c r="S612" s="3">
        <v>0</v>
      </c>
      <c r="T612" s="3">
        <v>0</v>
      </c>
      <c r="U612" s="3">
        <v>0</v>
      </c>
      <c r="V612" s="3">
        <v>0</v>
      </c>
      <c r="W612" s="3">
        <v>0</v>
      </c>
      <c r="X612" s="3">
        <v>0</v>
      </c>
      <c r="Y612" s="3">
        <v>0</v>
      </c>
      <c r="Z612" s="3">
        <v>0</v>
      </c>
      <c r="AA612" s="3">
        <v>0</v>
      </c>
      <c r="AB612" s="3">
        <v>0</v>
      </c>
      <c r="AC612" s="3">
        <v>0</v>
      </c>
      <c r="AD612" s="3">
        <v>0</v>
      </c>
      <c r="AE612" s="3">
        <v>0</v>
      </c>
      <c r="AF612" s="3">
        <v>0</v>
      </c>
      <c r="AG612" s="3">
        <v>0</v>
      </c>
      <c r="AH612" s="3">
        <v>0</v>
      </c>
      <c r="AI612" s="3">
        <v>0</v>
      </c>
      <c r="AJ612" s="3">
        <v>0</v>
      </c>
      <c r="AK612" s="3">
        <v>0</v>
      </c>
      <c r="AL612" s="48">
        <v>0</v>
      </c>
      <c r="AM612" s="3">
        <v>0</v>
      </c>
      <c r="AN612" s="3">
        <v>0</v>
      </c>
      <c r="AO612" s="3">
        <v>0</v>
      </c>
      <c r="AP612" s="3">
        <v>0</v>
      </c>
      <c r="AQ612" s="3">
        <v>0</v>
      </c>
      <c r="AR612" s="3">
        <v>0</v>
      </c>
      <c r="AS612" s="3">
        <v>0</v>
      </c>
      <c r="AT612" s="3">
        <v>0</v>
      </c>
      <c r="AU612" s="3">
        <v>0</v>
      </c>
      <c r="AV612" s="3">
        <v>0</v>
      </c>
      <c r="AW612" s="3">
        <v>0</v>
      </c>
      <c r="AX612" s="3">
        <v>0</v>
      </c>
      <c r="AY612" s="3">
        <v>0</v>
      </c>
      <c r="AZ612" s="3">
        <v>0</v>
      </c>
      <c r="BA612" s="3">
        <v>0</v>
      </c>
      <c r="BB612" s="3">
        <v>0</v>
      </c>
      <c r="BC612" s="3">
        <v>0</v>
      </c>
      <c r="BD612" s="3">
        <v>0</v>
      </c>
      <c r="BE612" s="3">
        <v>0</v>
      </c>
      <c r="BF612" s="3">
        <v>0</v>
      </c>
      <c r="BG612" s="3">
        <v>0</v>
      </c>
      <c r="BH612" s="3">
        <v>0</v>
      </c>
      <c r="BI612" s="3">
        <v>0</v>
      </c>
      <c r="BJ612" s="3">
        <v>0</v>
      </c>
      <c r="BK612" s="3">
        <v>0</v>
      </c>
      <c r="BL612" s="3">
        <v>0</v>
      </c>
      <c r="BM612" s="3">
        <v>0</v>
      </c>
      <c r="BN612" s="3">
        <v>0</v>
      </c>
      <c r="BO612" s="3">
        <v>0</v>
      </c>
      <c r="BP612" s="3">
        <v>0</v>
      </c>
      <c r="BQ612" s="3">
        <v>0</v>
      </c>
      <c r="BR612" s="3">
        <v>0</v>
      </c>
      <c r="BS612" s="3">
        <v>0</v>
      </c>
      <c r="BT612" s="3">
        <v>0</v>
      </c>
      <c r="BU612" s="3">
        <v>0</v>
      </c>
      <c r="BV612" s="3">
        <v>0</v>
      </c>
      <c r="BW612" s="10">
        <v>0</v>
      </c>
    </row>
    <row r="613" spans="6:75" x14ac:dyDescent="0.25">
      <c r="F613" s="52">
        <f t="shared" si="37"/>
        <v>32200</v>
      </c>
      <c r="G613" s="12">
        <f t="shared" si="38"/>
        <v>0.82558139534883723</v>
      </c>
      <c r="J613" s="3">
        <f t="shared" si="36"/>
        <v>0.89293909973521624</v>
      </c>
      <c r="K613" s="81"/>
      <c r="L613" s="12">
        <v>1</v>
      </c>
      <c r="M613" s="3">
        <v>0.82558139534883723</v>
      </c>
      <c r="N613" s="3">
        <v>0.82558139534883723</v>
      </c>
      <c r="O613" s="3">
        <v>0.89188950925653832</v>
      </c>
      <c r="P613" s="3">
        <v>0.89188950925653832</v>
      </c>
      <c r="Q613" s="3">
        <v>0</v>
      </c>
      <c r="R613" s="3">
        <v>0</v>
      </c>
      <c r="S613" s="3">
        <v>0</v>
      </c>
      <c r="T613" s="3">
        <v>0</v>
      </c>
      <c r="U613" s="3">
        <v>0</v>
      </c>
      <c r="V613" s="3">
        <v>0</v>
      </c>
      <c r="W613" s="3">
        <v>0</v>
      </c>
      <c r="X613" s="3">
        <v>0</v>
      </c>
      <c r="Y613" s="3">
        <v>0</v>
      </c>
      <c r="Z613" s="3">
        <v>0</v>
      </c>
      <c r="AA613" s="3">
        <v>0</v>
      </c>
      <c r="AB613" s="3">
        <v>0</v>
      </c>
      <c r="AC613" s="3">
        <v>0</v>
      </c>
      <c r="AD613" s="3">
        <v>0</v>
      </c>
      <c r="AE613" s="3">
        <v>0</v>
      </c>
      <c r="AF613" s="3">
        <v>0</v>
      </c>
      <c r="AG613" s="3">
        <v>0</v>
      </c>
      <c r="AH613" s="3">
        <v>0</v>
      </c>
      <c r="AI613" s="3">
        <v>0</v>
      </c>
      <c r="AJ613" s="3">
        <v>0</v>
      </c>
      <c r="AK613" s="3">
        <v>0</v>
      </c>
      <c r="AL613" s="48">
        <v>0</v>
      </c>
      <c r="AM613" s="3">
        <v>0</v>
      </c>
      <c r="AN613" s="3">
        <v>0</v>
      </c>
      <c r="AO613" s="3">
        <v>0</v>
      </c>
      <c r="AP613" s="3">
        <v>0</v>
      </c>
      <c r="AQ613" s="3">
        <v>0</v>
      </c>
      <c r="AR613" s="3">
        <v>0</v>
      </c>
      <c r="AS613" s="3">
        <v>0</v>
      </c>
      <c r="AT613" s="3">
        <v>0</v>
      </c>
      <c r="AU613" s="3">
        <v>0</v>
      </c>
      <c r="AV613" s="3">
        <v>0</v>
      </c>
      <c r="AW613" s="3">
        <v>0</v>
      </c>
      <c r="AX613" s="3">
        <v>0</v>
      </c>
      <c r="AY613" s="3">
        <v>0</v>
      </c>
      <c r="AZ613" s="3">
        <v>0</v>
      </c>
      <c r="BA613" s="3">
        <v>0</v>
      </c>
      <c r="BB613" s="3">
        <v>0</v>
      </c>
      <c r="BC613" s="3">
        <v>0</v>
      </c>
      <c r="BD613" s="3">
        <v>0</v>
      </c>
      <c r="BE613" s="3">
        <v>0</v>
      </c>
      <c r="BF613" s="3">
        <v>0</v>
      </c>
      <c r="BG613" s="3">
        <v>0</v>
      </c>
      <c r="BH613" s="3">
        <v>0</v>
      </c>
      <c r="BI613" s="3">
        <v>0</v>
      </c>
      <c r="BJ613" s="3">
        <v>0</v>
      </c>
      <c r="BK613" s="3">
        <v>0</v>
      </c>
      <c r="BL613" s="3">
        <v>0</v>
      </c>
      <c r="BM613" s="3">
        <v>0</v>
      </c>
      <c r="BN613" s="3">
        <v>0</v>
      </c>
      <c r="BO613" s="3">
        <v>0</v>
      </c>
      <c r="BP613" s="3">
        <v>0</v>
      </c>
      <c r="BQ613" s="3">
        <v>0</v>
      </c>
      <c r="BR613" s="3">
        <v>0</v>
      </c>
      <c r="BS613" s="3">
        <v>0</v>
      </c>
      <c r="BT613" s="3">
        <v>0</v>
      </c>
      <c r="BU613" s="3">
        <v>0</v>
      </c>
      <c r="BV613" s="3">
        <v>0</v>
      </c>
      <c r="BW613" s="10">
        <v>0</v>
      </c>
    </row>
    <row r="614" spans="6:75" x14ac:dyDescent="0.25">
      <c r="F614" s="52">
        <f t="shared" si="37"/>
        <v>32300</v>
      </c>
      <c r="G614" s="12">
        <f t="shared" si="38"/>
        <v>0.82558139534883723</v>
      </c>
      <c r="J614" s="3">
        <f t="shared" si="36"/>
        <v>0.89343924683730502</v>
      </c>
      <c r="K614" s="81"/>
      <c r="L614" s="12">
        <v>1</v>
      </c>
      <c r="M614" s="3">
        <v>0.82558139534883723</v>
      </c>
      <c r="N614" s="3">
        <v>0.82558139534883723</v>
      </c>
      <c r="O614" s="3">
        <v>0.8923890684689979</v>
      </c>
      <c r="P614" s="3">
        <v>0.8923890684689979</v>
      </c>
      <c r="Q614" s="3">
        <v>0</v>
      </c>
      <c r="R614" s="3">
        <v>0</v>
      </c>
      <c r="S614" s="3">
        <v>0</v>
      </c>
      <c r="T614" s="3">
        <v>0</v>
      </c>
      <c r="U614" s="3">
        <v>0</v>
      </c>
      <c r="V614" s="3">
        <v>0</v>
      </c>
      <c r="W614" s="3">
        <v>0</v>
      </c>
      <c r="X614" s="3">
        <v>0</v>
      </c>
      <c r="Y614" s="3">
        <v>0</v>
      </c>
      <c r="Z614" s="3">
        <v>0</v>
      </c>
      <c r="AA614" s="3">
        <v>0</v>
      </c>
      <c r="AB614" s="3">
        <v>0</v>
      </c>
      <c r="AC614" s="3">
        <v>0</v>
      </c>
      <c r="AD614" s="3">
        <v>0</v>
      </c>
      <c r="AE614" s="3">
        <v>0</v>
      </c>
      <c r="AF614" s="3">
        <v>0</v>
      </c>
      <c r="AG614" s="3">
        <v>0</v>
      </c>
      <c r="AH614" s="3">
        <v>0</v>
      </c>
      <c r="AI614" s="3">
        <v>0</v>
      </c>
      <c r="AJ614" s="3">
        <v>0</v>
      </c>
      <c r="AK614" s="3">
        <v>0</v>
      </c>
      <c r="AL614" s="48">
        <v>0</v>
      </c>
      <c r="AM614" s="3">
        <v>0</v>
      </c>
      <c r="AN614" s="3">
        <v>0</v>
      </c>
      <c r="AO614" s="3">
        <v>0</v>
      </c>
      <c r="AP614" s="3">
        <v>0</v>
      </c>
      <c r="AQ614" s="3">
        <v>0</v>
      </c>
      <c r="AR614" s="3">
        <v>0</v>
      </c>
      <c r="AS614" s="3">
        <v>0</v>
      </c>
      <c r="AT614" s="3">
        <v>0</v>
      </c>
      <c r="AU614" s="3">
        <v>0</v>
      </c>
      <c r="AV614" s="3">
        <v>0</v>
      </c>
      <c r="AW614" s="3">
        <v>0</v>
      </c>
      <c r="AX614" s="3">
        <v>0</v>
      </c>
      <c r="AY614" s="3">
        <v>0</v>
      </c>
      <c r="AZ614" s="3">
        <v>0</v>
      </c>
      <c r="BA614" s="3">
        <v>0</v>
      </c>
      <c r="BB614" s="3">
        <v>0</v>
      </c>
      <c r="BC614" s="3">
        <v>0</v>
      </c>
      <c r="BD614" s="3">
        <v>0</v>
      </c>
      <c r="BE614" s="3">
        <v>0</v>
      </c>
      <c r="BF614" s="3">
        <v>0</v>
      </c>
      <c r="BG614" s="3">
        <v>0</v>
      </c>
      <c r="BH614" s="3">
        <v>0</v>
      </c>
      <c r="BI614" s="3">
        <v>0</v>
      </c>
      <c r="BJ614" s="3">
        <v>0</v>
      </c>
      <c r="BK614" s="3">
        <v>0</v>
      </c>
      <c r="BL614" s="3">
        <v>0</v>
      </c>
      <c r="BM614" s="3">
        <v>0</v>
      </c>
      <c r="BN614" s="3">
        <v>0</v>
      </c>
      <c r="BO614" s="3">
        <v>0</v>
      </c>
      <c r="BP614" s="3">
        <v>0</v>
      </c>
      <c r="BQ614" s="3">
        <v>0</v>
      </c>
      <c r="BR614" s="3">
        <v>0</v>
      </c>
      <c r="BS614" s="3">
        <v>0</v>
      </c>
      <c r="BT614" s="3">
        <v>0</v>
      </c>
      <c r="BU614" s="3">
        <v>0</v>
      </c>
      <c r="BV614" s="3">
        <v>0</v>
      </c>
      <c r="BW614" s="10">
        <v>0</v>
      </c>
    </row>
    <row r="615" spans="6:75" x14ac:dyDescent="0.25">
      <c r="F615" s="52">
        <f t="shared" si="37"/>
        <v>32400</v>
      </c>
      <c r="G615" s="12">
        <f t="shared" si="38"/>
        <v>0.82558139534883723</v>
      </c>
      <c r="J615" s="3">
        <f t="shared" si="36"/>
        <v>0.89393939393939392</v>
      </c>
      <c r="K615" s="81"/>
      <c r="L615" s="12">
        <v>1</v>
      </c>
      <c r="M615" s="3">
        <v>0.82558139534883723</v>
      </c>
      <c r="N615" s="3">
        <v>0.82558139534883723</v>
      </c>
      <c r="O615" s="3">
        <v>0.89288862768145749</v>
      </c>
      <c r="P615" s="3">
        <v>0.89288862768145749</v>
      </c>
      <c r="Q615" s="3">
        <v>0</v>
      </c>
      <c r="R615" s="3">
        <v>0</v>
      </c>
      <c r="S615" s="3">
        <v>0</v>
      </c>
      <c r="T615" s="3">
        <v>0</v>
      </c>
      <c r="U615" s="3">
        <v>0</v>
      </c>
      <c r="V615" s="3">
        <v>0</v>
      </c>
      <c r="W615" s="3">
        <v>0</v>
      </c>
      <c r="X615" s="3">
        <v>0</v>
      </c>
      <c r="Y615" s="3">
        <v>0</v>
      </c>
      <c r="Z615" s="3">
        <v>0</v>
      </c>
      <c r="AA615" s="3">
        <v>0</v>
      </c>
      <c r="AB615" s="3">
        <v>0</v>
      </c>
      <c r="AC615" s="3">
        <v>0</v>
      </c>
      <c r="AD615" s="3">
        <v>0</v>
      </c>
      <c r="AE615" s="3">
        <v>0</v>
      </c>
      <c r="AF615" s="3">
        <v>0</v>
      </c>
      <c r="AG615" s="3">
        <v>0</v>
      </c>
      <c r="AH615" s="3">
        <v>0</v>
      </c>
      <c r="AI615" s="3">
        <v>0</v>
      </c>
      <c r="AJ615" s="3">
        <v>0</v>
      </c>
      <c r="AK615" s="3">
        <v>0</v>
      </c>
      <c r="AL615" s="48">
        <v>0</v>
      </c>
      <c r="AM615" s="3">
        <v>0</v>
      </c>
      <c r="AN615" s="3">
        <v>0</v>
      </c>
      <c r="AO615" s="3">
        <v>0</v>
      </c>
      <c r="AP615" s="3">
        <v>0</v>
      </c>
      <c r="AQ615" s="3">
        <v>0</v>
      </c>
      <c r="AR615" s="3">
        <v>0</v>
      </c>
      <c r="AS615" s="3">
        <v>0</v>
      </c>
      <c r="AT615" s="3">
        <v>0</v>
      </c>
      <c r="AU615" s="3">
        <v>0</v>
      </c>
      <c r="AV615" s="3">
        <v>0</v>
      </c>
      <c r="AW615" s="3">
        <v>0</v>
      </c>
      <c r="AX615" s="3">
        <v>0</v>
      </c>
      <c r="AY615" s="3">
        <v>0</v>
      </c>
      <c r="AZ615" s="3">
        <v>0</v>
      </c>
      <c r="BA615" s="3">
        <v>0</v>
      </c>
      <c r="BB615" s="3">
        <v>0</v>
      </c>
      <c r="BC615" s="3">
        <v>0</v>
      </c>
      <c r="BD615" s="3">
        <v>0</v>
      </c>
      <c r="BE615" s="3">
        <v>0</v>
      </c>
      <c r="BF615" s="3">
        <v>0</v>
      </c>
      <c r="BG615" s="3">
        <v>0</v>
      </c>
      <c r="BH615" s="3">
        <v>0</v>
      </c>
      <c r="BI615" s="3">
        <v>0</v>
      </c>
      <c r="BJ615" s="3">
        <v>0</v>
      </c>
      <c r="BK615" s="3">
        <v>0</v>
      </c>
      <c r="BL615" s="3">
        <v>0</v>
      </c>
      <c r="BM615" s="3">
        <v>0</v>
      </c>
      <c r="BN615" s="3">
        <v>0</v>
      </c>
      <c r="BO615" s="3">
        <v>0</v>
      </c>
      <c r="BP615" s="3">
        <v>0</v>
      </c>
      <c r="BQ615" s="3">
        <v>0</v>
      </c>
      <c r="BR615" s="3">
        <v>0</v>
      </c>
      <c r="BS615" s="3">
        <v>0</v>
      </c>
      <c r="BT615" s="3">
        <v>0</v>
      </c>
      <c r="BU615" s="3">
        <v>0</v>
      </c>
      <c r="BV615" s="3">
        <v>0</v>
      </c>
      <c r="BW615" s="10">
        <v>0</v>
      </c>
    </row>
    <row r="616" spans="6:75" x14ac:dyDescent="0.25">
      <c r="F616" s="52">
        <f t="shared" si="37"/>
        <v>32500</v>
      </c>
      <c r="G616" s="12">
        <f t="shared" si="38"/>
        <v>0.82558139534883723</v>
      </c>
      <c r="J616" s="3">
        <f t="shared" ref="J616:J679" si="39">INDEX($L616:$BW616,J$276) / INDEX($L$291:$BW$291,J$276)</f>
        <v>0.89443954104148271</v>
      </c>
      <c r="K616" s="81"/>
      <c r="L616" s="12">
        <v>1</v>
      </c>
      <c r="M616" s="3">
        <v>0.82558139534883723</v>
      </c>
      <c r="N616" s="3">
        <v>0.82558139534883723</v>
      </c>
      <c r="O616" s="3">
        <v>0.89338818689391708</v>
      </c>
      <c r="P616" s="3">
        <v>0.89338818689391708</v>
      </c>
      <c r="Q616" s="3">
        <v>0</v>
      </c>
      <c r="R616" s="3">
        <v>0</v>
      </c>
      <c r="S616" s="3">
        <v>0</v>
      </c>
      <c r="T616" s="3">
        <v>0</v>
      </c>
      <c r="U616" s="3">
        <v>0</v>
      </c>
      <c r="V616" s="3">
        <v>0</v>
      </c>
      <c r="W616" s="3">
        <v>0</v>
      </c>
      <c r="X616" s="3">
        <v>0</v>
      </c>
      <c r="Y616" s="3">
        <v>0</v>
      </c>
      <c r="Z616" s="3">
        <v>0</v>
      </c>
      <c r="AA616" s="3">
        <v>0</v>
      </c>
      <c r="AB616" s="3">
        <v>0</v>
      </c>
      <c r="AC616" s="3">
        <v>0</v>
      </c>
      <c r="AD616" s="3">
        <v>0</v>
      </c>
      <c r="AE616" s="3">
        <v>0</v>
      </c>
      <c r="AF616" s="3">
        <v>0</v>
      </c>
      <c r="AG616" s="3">
        <v>0</v>
      </c>
      <c r="AH616" s="3">
        <v>0</v>
      </c>
      <c r="AI616" s="3">
        <v>0</v>
      </c>
      <c r="AJ616" s="3">
        <v>0</v>
      </c>
      <c r="AK616" s="3">
        <v>0</v>
      </c>
      <c r="AL616" s="48">
        <v>0</v>
      </c>
      <c r="AM616" s="3">
        <v>0</v>
      </c>
      <c r="AN616" s="3">
        <v>0</v>
      </c>
      <c r="AO616" s="3">
        <v>0</v>
      </c>
      <c r="AP616" s="3">
        <v>0</v>
      </c>
      <c r="AQ616" s="3">
        <v>0</v>
      </c>
      <c r="AR616" s="3">
        <v>0</v>
      </c>
      <c r="AS616" s="3">
        <v>0</v>
      </c>
      <c r="AT616" s="3">
        <v>0</v>
      </c>
      <c r="AU616" s="3">
        <v>0</v>
      </c>
      <c r="AV616" s="3">
        <v>0</v>
      </c>
      <c r="AW616" s="3">
        <v>0</v>
      </c>
      <c r="AX616" s="3">
        <v>0</v>
      </c>
      <c r="AY616" s="3">
        <v>0</v>
      </c>
      <c r="AZ616" s="3">
        <v>0</v>
      </c>
      <c r="BA616" s="3">
        <v>0</v>
      </c>
      <c r="BB616" s="3">
        <v>0</v>
      </c>
      <c r="BC616" s="3">
        <v>0</v>
      </c>
      <c r="BD616" s="3">
        <v>0</v>
      </c>
      <c r="BE616" s="3">
        <v>0</v>
      </c>
      <c r="BF616" s="3">
        <v>0</v>
      </c>
      <c r="BG616" s="3">
        <v>0</v>
      </c>
      <c r="BH616" s="3">
        <v>0</v>
      </c>
      <c r="BI616" s="3">
        <v>0</v>
      </c>
      <c r="BJ616" s="3">
        <v>0</v>
      </c>
      <c r="BK616" s="3">
        <v>0</v>
      </c>
      <c r="BL616" s="3">
        <v>0</v>
      </c>
      <c r="BM616" s="3">
        <v>0</v>
      </c>
      <c r="BN616" s="3">
        <v>0</v>
      </c>
      <c r="BO616" s="3">
        <v>0</v>
      </c>
      <c r="BP616" s="3">
        <v>0</v>
      </c>
      <c r="BQ616" s="3">
        <v>0</v>
      </c>
      <c r="BR616" s="3">
        <v>0</v>
      </c>
      <c r="BS616" s="3">
        <v>0</v>
      </c>
      <c r="BT616" s="3">
        <v>0</v>
      </c>
      <c r="BU616" s="3">
        <v>0</v>
      </c>
      <c r="BV616" s="3">
        <v>0</v>
      </c>
      <c r="BW616" s="10">
        <v>0</v>
      </c>
    </row>
    <row r="617" spans="6:75" x14ac:dyDescent="0.25">
      <c r="F617" s="52">
        <f t="shared" si="37"/>
        <v>32600</v>
      </c>
      <c r="G617" s="12">
        <f t="shared" si="38"/>
        <v>0.82558139534883723</v>
      </c>
      <c r="J617" s="3">
        <f t="shared" si="39"/>
        <v>0.89493968814357161</v>
      </c>
      <c r="K617" s="81"/>
      <c r="L617" s="12">
        <v>1</v>
      </c>
      <c r="M617" s="3">
        <v>0.82558139534883723</v>
      </c>
      <c r="N617" s="3">
        <v>0.82558139534883723</v>
      </c>
      <c r="O617" s="3">
        <v>0.89388774610637667</v>
      </c>
      <c r="P617" s="3">
        <v>0.89388774610637667</v>
      </c>
      <c r="Q617" s="3">
        <v>0</v>
      </c>
      <c r="R617" s="3">
        <v>0</v>
      </c>
      <c r="S617" s="3">
        <v>0</v>
      </c>
      <c r="T617" s="3">
        <v>0</v>
      </c>
      <c r="U617" s="3">
        <v>0</v>
      </c>
      <c r="V617" s="3">
        <v>0</v>
      </c>
      <c r="W617" s="3">
        <v>0</v>
      </c>
      <c r="X617" s="3">
        <v>0</v>
      </c>
      <c r="Y617" s="3">
        <v>0</v>
      </c>
      <c r="Z617" s="3">
        <v>0</v>
      </c>
      <c r="AA617" s="3">
        <v>0</v>
      </c>
      <c r="AB617" s="3">
        <v>0</v>
      </c>
      <c r="AC617" s="3">
        <v>0</v>
      </c>
      <c r="AD617" s="3">
        <v>0</v>
      </c>
      <c r="AE617" s="3">
        <v>0</v>
      </c>
      <c r="AF617" s="3">
        <v>0</v>
      </c>
      <c r="AG617" s="3">
        <v>0</v>
      </c>
      <c r="AH617" s="3">
        <v>0</v>
      </c>
      <c r="AI617" s="3">
        <v>0</v>
      </c>
      <c r="AJ617" s="3">
        <v>0</v>
      </c>
      <c r="AK617" s="3">
        <v>0</v>
      </c>
      <c r="AL617" s="48">
        <v>0</v>
      </c>
      <c r="AM617" s="3">
        <v>0</v>
      </c>
      <c r="AN617" s="3">
        <v>0</v>
      </c>
      <c r="AO617" s="3">
        <v>0</v>
      </c>
      <c r="AP617" s="3">
        <v>0</v>
      </c>
      <c r="AQ617" s="3">
        <v>0</v>
      </c>
      <c r="AR617" s="3">
        <v>0</v>
      </c>
      <c r="AS617" s="3">
        <v>0</v>
      </c>
      <c r="AT617" s="3">
        <v>0</v>
      </c>
      <c r="AU617" s="3">
        <v>0</v>
      </c>
      <c r="AV617" s="3">
        <v>0</v>
      </c>
      <c r="AW617" s="3">
        <v>0</v>
      </c>
      <c r="AX617" s="3">
        <v>0</v>
      </c>
      <c r="AY617" s="3">
        <v>0</v>
      </c>
      <c r="AZ617" s="3">
        <v>0</v>
      </c>
      <c r="BA617" s="3">
        <v>0</v>
      </c>
      <c r="BB617" s="3">
        <v>0</v>
      </c>
      <c r="BC617" s="3">
        <v>0</v>
      </c>
      <c r="BD617" s="3">
        <v>0</v>
      </c>
      <c r="BE617" s="3">
        <v>0</v>
      </c>
      <c r="BF617" s="3">
        <v>0</v>
      </c>
      <c r="BG617" s="3">
        <v>0</v>
      </c>
      <c r="BH617" s="3">
        <v>0</v>
      </c>
      <c r="BI617" s="3">
        <v>0</v>
      </c>
      <c r="BJ617" s="3">
        <v>0</v>
      </c>
      <c r="BK617" s="3">
        <v>0</v>
      </c>
      <c r="BL617" s="3">
        <v>0</v>
      </c>
      <c r="BM617" s="3">
        <v>0</v>
      </c>
      <c r="BN617" s="3">
        <v>0</v>
      </c>
      <c r="BO617" s="3">
        <v>0</v>
      </c>
      <c r="BP617" s="3">
        <v>0</v>
      </c>
      <c r="BQ617" s="3">
        <v>0</v>
      </c>
      <c r="BR617" s="3">
        <v>0</v>
      </c>
      <c r="BS617" s="3">
        <v>0</v>
      </c>
      <c r="BT617" s="3">
        <v>0</v>
      </c>
      <c r="BU617" s="3">
        <v>0</v>
      </c>
      <c r="BV617" s="3">
        <v>0</v>
      </c>
      <c r="BW617" s="10">
        <v>0</v>
      </c>
    </row>
    <row r="618" spans="6:75" x14ac:dyDescent="0.25">
      <c r="F618" s="52">
        <f t="shared" si="37"/>
        <v>32700</v>
      </c>
      <c r="G618" s="12">
        <f t="shared" si="38"/>
        <v>0.82558139534883723</v>
      </c>
      <c r="J618" s="3">
        <f t="shared" si="39"/>
        <v>0.8954398352456604</v>
      </c>
      <c r="K618" s="81"/>
      <c r="L618" s="12">
        <v>1</v>
      </c>
      <c r="M618" s="3">
        <v>0.82558139534883723</v>
      </c>
      <c r="N618" s="3">
        <v>0.82558139534883723</v>
      </c>
      <c r="O618" s="3">
        <v>0.89438730531883626</v>
      </c>
      <c r="P618" s="3">
        <v>0.89438730531883626</v>
      </c>
      <c r="Q618" s="3">
        <v>0</v>
      </c>
      <c r="R618" s="3">
        <v>0</v>
      </c>
      <c r="S618" s="3">
        <v>0</v>
      </c>
      <c r="T618" s="3">
        <v>0</v>
      </c>
      <c r="U618" s="3">
        <v>0</v>
      </c>
      <c r="V618" s="3">
        <v>0</v>
      </c>
      <c r="W618" s="3">
        <v>0</v>
      </c>
      <c r="X618" s="3">
        <v>0</v>
      </c>
      <c r="Y618" s="3">
        <v>0</v>
      </c>
      <c r="Z618" s="3">
        <v>0</v>
      </c>
      <c r="AA618" s="3">
        <v>0</v>
      </c>
      <c r="AB618" s="3">
        <v>0</v>
      </c>
      <c r="AC618" s="3">
        <v>0</v>
      </c>
      <c r="AD618" s="3">
        <v>0</v>
      </c>
      <c r="AE618" s="3">
        <v>0</v>
      </c>
      <c r="AF618" s="3">
        <v>0</v>
      </c>
      <c r="AG618" s="3">
        <v>0</v>
      </c>
      <c r="AH618" s="3">
        <v>0</v>
      </c>
      <c r="AI618" s="3">
        <v>0</v>
      </c>
      <c r="AJ618" s="3">
        <v>0</v>
      </c>
      <c r="AK618" s="3">
        <v>0</v>
      </c>
      <c r="AL618" s="48">
        <v>0</v>
      </c>
      <c r="AM618" s="3">
        <v>0</v>
      </c>
      <c r="AN618" s="3">
        <v>0</v>
      </c>
      <c r="AO618" s="3">
        <v>0</v>
      </c>
      <c r="AP618" s="3">
        <v>0</v>
      </c>
      <c r="AQ618" s="3">
        <v>0</v>
      </c>
      <c r="AR618" s="3">
        <v>0</v>
      </c>
      <c r="AS618" s="3">
        <v>0</v>
      </c>
      <c r="AT618" s="3">
        <v>0</v>
      </c>
      <c r="AU618" s="3">
        <v>0</v>
      </c>
      <c r="AV618" s="3">
        <v>0</v>
      </c>
      <c r="AW618" s="3">
        <v>0</v>
      </c>
      <c r="AX618" s="3">
        <v>0</v>
      </c>
      <c r="AY618" s="3">
        <v>0</v>
      </c>
      <c r="AZ618" s="3">
        <v>0</v>
      </c>
      <c r="BA618" s="3">
        <v>0</v>
      </c>
      <c r="BB618" s="3">
        <v>0</v>
      </c>
      <c r="BC618" s="3">
        <v>0</v>
      </c>
      <c r="BD618" s="3">
        <v>0</v>
      </c>
      <c r="BE618" s="3">
        <v>0</v>
      </c>
      <c r="BF618" s="3">
        <v>0</v>
      </c>
      <c r="BG618" s="3">
        <v>0</v>
      </c>
      <c r="BH618" s="3">
        <v>0</v>
      </c>
      <c r="BI618" s="3">
        <v>0</v>
      </c>
      <c r="BJ618" s="3">
        <v>0</v>
      </c>
      <c r="BK618" s="3">
        <v>0</v>
      </c>
      <c r="BL618" s="3">
        <v>0</v>
      </c>
      <c r="BM618" s="3">
        <v>0</v>
      </c>
      <c r="BN618" s="3">
        <v>0</v>
      </c>
      <c r="BO618" s="3">
        <v>0</v>
      </c>
      <c r="BP618" s="3">
        <v>0</v>
      </c>
      <c r="BQ618" s="3">
        <v>0</v>
      </c>
      <c r="BR618" s="3">
        <v>0</v>
      </c>
      <c r="BS618" s="3">
        <v>0</v>
      </c>
      <c r="BT618" s="3">
        <v>0</v>
      </c>
      <c r="BU618" s="3">
        <v>0</v>
      </c>
      <c r="BV618" s="3">
        <v>0</v>
      </c>
      <c r="BW618" s="10">
        <v>0</v>
      </c>
    </row>
    <row r="619" spans="6:75" x14ac:dyDescent="0.25">
      <c r="F619" s="52">
        <f t="shared" si="37"/>
        <v>32800</v>
      </c>
      <c r="G619" s="12">
        <f t="shared" si="38"/>
        <v>0.82558139534883723</v>
      </c>
      <c r="J619" s="3">
        <f t="shared" si="39"/>
        <v>0.8959399823477493</v>
      </c>
      <c r="K619" s="81"/>
      <c r="L619" s="12">
        <v>1</v>
      </c>
      <c r="M619" s="3">
        <v>0.82558139534883723</v>
      </c>
      <c r="N619" s="3">
        <v>0.82558139534883723</v>
      </c>
      <c r="O619" s="3">
        <v>0.89488686453129584</v>
      </c>
      <c r="P619" s="3">
        <v>0.89488686453129584</v>
      </c>
      <c r="Q619" s="3">
        <v>0</v>
      </c>
      <c r="R619" s="3">
        <v>0</v>
      </c>
      <c r="S619" s="3">
        <v>0</v>
      </c>
      <c r="T619" s="3">
        <v>0</v>
      </c>
      <c r="U619" s="3">
        <v>0</v>
      </c>
      <c r="V619" s="3">
        <v>0</v>
      </c>
      <c r="W619" s="3">
        <v>0</v>
      </c>
      <c r="X619" s="3">
        <v>0</v>
      </c>
      <c r="Y619" s="3">
        <v>0</v>
      </c>
      <c r="Z619" s="3">
        <v>0</v>
      </c>
      <c r="AA619" s="3">
        <v>0</v>
      </c>
      <c r="AB619" s="3">
        <v>0</v>
      </c>
      <c r="AC619" s="3">
        <v>0</v>
      </c>
      <c r="AD619" s="3">
        <v>0</v>
      </c>
      <c r="AE619" s="3">
        <v>0</v>
      </c>
      <c r="AF619" s="3">
        <v>0</v>
      </c>
      <c r="AG619" s="3">
        <v>0</v>
      </c>
      <c r="AH619" s="3">
        <v>0</v>
      </c>
      <c r="AI619" s="3">
        <v>0</v>
      </c>
      <c r="AJ619" s="3">
        <v>0</v>
      </c>
      <c r="AK619" s="3">
        <v>0</v>
      </c>
      <c r="AL619" s="48">
        <v>0</v>
      </c>
      <c r="AM619" s="3">
        <v>0</v>
      </c>
      <c r="AN619" s="3">
        <v>0</v>
      </c>
      <c r="AO619" s="3">
        <v>0</v>
      </c>
      <c r="AP619" s="3">
        <v>0</v>
      </c>
      <c r="AQ619" s="3">
        <v>0</v>
      </c>
      <c r="AR619" s="3">
        <v>0</v>
      </c>
      <c r="AS619" s="3">
        <v>0</v>
      </c>
      <c r="AT619" s="3">
        <v>0</v>
      </c>
      <c r="AU619" s="3">
        <v>0</v>
      </c>
      <c r="AV619" s="3">
        <v>0</v>
      </c>
      <c r="AW619" s="3">
        <v>0</v>
      </c>
      <c r="AX619" s="3">
        <v>0</v>
      </c>
      <c r="AY619" s="3">
        <v>0</v>
      </c>
      <c r="AZ619" s="3">
        <v>0</v>
      </c>
      <c r="BA619" s="3">
        <v>0</v>
      </c>
      <c r="BB619" s="3">
        <v>0</v>
      </c>
      <c r="BC619" s="3">
        <v>0</v>
      </c>
      <c r="BD619" s="3">
        <v>0</v>
      </c>
      <c r="BE619" s="3">
        <v>0</v>
      </c>
      <c r="BF619" s="3">
        <v>0</v>
      </c>
      <c r="BG619" s="3">
        <v>0</v>
      </c>
      <c r="BH619" s="3">
        <v>0</v>
      </c>
      <c r="BI619" s="3">
        <v>0</v>
      </c>
      <c r="BJ619" s="3">
        <v>0</v>
      </c>
      <c r="BK619" s="3">
        <v>0</v>
      </c>
      <c r="BL619" s="3">
        <v>0</v>
      </c>
      <c r="BM619" s="3">
        <v>0</v>
      </c>
      <c r="BN619" s="3">
        <v>0</v>
      </c>
      <c r="BO619" s="3">
        <v>0</v>
      </c>
      <c r="BP619" s="3">
        <v>0</v>
      </c>
      <c r="BQ619" s="3">
        <v>0</v>
      </c>
      <c r="BR619" s="3">
        <v>0</v>
      </c>
      <c r="BS619" s="3">
        <v>0</v>
      </c>
      <c r="BT619" s="3">
        <v>0</v>
      </c>
      <c r="BU619" s="3">
        <v>0</v>
      </c>
      <c r="BV619" s="3">
        <v>0</v>
      </c>
      <c r="BW619" s="10">
        <v>0</v>
      </c>
    </row>
    <row r="620" spans="6:75" x14ac:dyDescent="0.25">
      <c r="F620" s="52">
        <f t="shared" si="37"/>
        <v>32900</v>
      </c>
      <c r="G620" s="12">
        <f t="shared" si="38"/>
        <v>0.82558139534883723</v>
      </c>
      <c r="J620" s="3">
        <f t="shared" si="39"/>
        <v>0.89644012944983809</v>
      </c>
      <c r="K620" s="81"/>
      <c r="L620" s="12">
        <v>1</v>
      </c>
      <c r="M620" s="3">
        <v>0.82558139534883723</v>
      </c>
      <c r="N620" s="3">
        <v>0.82558139534883723</v>
      </c>
      <c r="O620" s="3">
        <v>0.89538642374375543</v>
      </c>
      <c r="P620" s="3">
        <v>0.89538642374375543</v>
      </c>
      <c r="Q620" s="3">
        <v>0</v>
      </c>
      <c r="R620" s="3">
        <v>0</v>
      </c>
      <c r="S620" s="3">
        <v>0</v>
      </c>
      <c r="T620" s="3">
        <v>0</v>
      </c>
      <c r="U620" s="3">
        <v>0</v>
      </c>
      <c r="V620" s="3">
        <v>0</v>
      </c>
      <c r="W620" s="3">
        <v>0</v>
      </c>
      <c r="X620" s="3">
        <v>0</v>
      </c>
      <c r="Y620" s="3">
        <v>0</v>
      </c>
      <c r="Z620" s="3">
        <v>0</v>
      </c>
      <c r="AA620" s="3">
        <v>0</v>
      </c>
      <c r="AB620" s="3">
        <v>0</v>
      </c>
      <c r="AC620" s="3">
        <v>0</v>
      </c>
      <c r="AD620" s="3">
        <v>0</v>
      </c>
      <c r="AE620" s="3">
        <v>0</v>
      </c>
      <c r="AF620" s="3">
        <v>0</v>
      </c>
      <c r="AG620" s="3">
        <v>0</v>
      </c>
      <c r="AH620" s="3">
        <v>0</v>
      </c>
      <c r="AI620" s="3">
        <v>0</v>
      </c>
      <c r="AJ620" s="3">
        <v>0</v>
      </c>
      <c r="AK620" s="3">
        <v>0</v>
      </c>
      <c r="AL620" s="48">
        <v>0</v>
      </c>
      <c r="AM620" s="3">
        <v>0</v>
      </c>
      <c r="AN620" s="3">
        <v>0</v>
      </c>
      <c r="AO620" s="3">
        <v>0</v>
      </c>
      <c r="AP620" s="3">
        <v>0</v>
      </c>
      <c r="AQ620" s="3">
        <v>0</v>
      </c>
      <c r="AR620" s="3">
        <v>0</v>
      </c>
      <c r="AS620" s="3">
        <v>0</v>
      </c>
      <c r="AT620" s="3">
        <v>0</v>
      </c>
      <c r="AU620" s="3">
        <v>0</v>
      </c>
      <c r="AV620" s="3">
        <v>0</v>
      </c>
      <c r="AW620" s="3">
        <v>0</v>
      </c>
      <c r="AX620" s="3">
        <v>0</v>
      </c>
      <c r="AY620" s="3">
        <v>0</v>
      </c>
      <c r="AZ620" s="3">
        <v>0</v>
      </c>
      <c r="BA620" s="3">
        <v>0</v>
      </c>
      <c r="BB620" s="3">
        <v>0</v>
      </c>
      <c r="BC620" s="3">
        <v>0</v>
      </c>
      <c r="BD620" s="3">
        <v>0</v>
      </c>
      <c r="BE620" s="3">
        <v>0</v>
      </c>
      <c r="BF620" s="3">
        <v>0</v>
      </c>
      <c r="BG620" s="3">
        <v>0</v>
      </c>
      <c r="BH620" s="3">
        <v>0</v>
      </c>
      <c r="BI620" s="3">
        <v>0</v>
      </c>
      <c r="BJ620" s="3">
        <v>0</v>
      </c>
      <c r="BK620" s="3">
        <v>0</v>
      </c>
      <c r="BL620" s="3">
        <v>0</v>
      </c>
      <c r="BM620" s="3">
        <v>0</v>
      </c>
      <c r="BN620" s="3">
        <v>0</v>
      </c>
      <c r="BO620" s="3">
        <v>0</v>
      </c>
      <c r="BP620" s="3">
        <v>0</v>
      </c>
      <c r="BQ620" s="3">
        <v>0</v>
      </c>
      <c r="BR620" s="3">
        <v>0</v>
      </c>
      <c r="BS620" s="3">
        <v>0</v>
      </c>
      <c r="BT620" s="3">
        <v>0</v>
      </c>
      <c r="BU620" s="3">
        <v>0</v>
      </c>
      <c r="BV620" s="3">
        <v>0</v>
      </c>
      <c r="BW620" s="10">
        <v>0</v>
      </c>
    </row>
    <row r="621" spans="6:75" x14ac:dyDescent="0.25">
      <c r="F621" s="52">
        <f t="shared" si="37"/>
        <v>33000</v>
      </c>
      <c r="G621" s="12">
        <f t="shared" si="38"/>
        <v>0.82558139534883723</v>
      </c>
      <c r="J621" s="3">
        <f t="shared" si="39"/>
        <v>0.89696969696969697</v>
      </c>
      <c r="K621" s="81"/>
      <c r="L621" s="12">
        <v>1</v>
      </c>
      <c r="M621" s="3">
        <v>0.82558139534883723</v>
      </c>
      <c r="N621" s="3">
        <v>0.82558139534883723</v>
      </c>
      <c r="O621" s="3">
        <v>0.89591536879224209</v>
      </c>
      <c r="P621" s="3">
        <v>0.89591536879224209</v>
      </c>
      <c r="Q621" s="3">
        <v>0</v>
      </c>
      <c r="R621" s="3">
        <v>0</v>
      </c>
      <c r="S621" s="3">
        <v>0</v>
      </c>
      <c r="T621" s="3">
        <v>0</v>
      </c>
      <c r="U621" s="3">
        <v>0</v>
      </c>
      <c r="V621" s="3">
        <v>0</v>
      </c>
      <c r="W621" s="3">
        <v>0</v>
      </c>
      <c r="X621" s="3">
        <v>0</v>
      </c>
      <c r="Y621" s="3">
        <v>0</v>
      </c>
      <c r="Z621" s="3">
        <v>0</v>
      </c>
      <c r="AA621" s="3">
        <v>0</v>
      </c>
      <c r="AB621" s="3">
        <v>0</v>
      </c>
      <c r="AC621" s="3">
        <v>0</v>
      </c>
      <c r="AD621" s="3">
        <v>0</v>
      </c>
      <c r="AE621" s="3">
        <v>0</v>
      </c>
      <c r="AF621" s="3">
        <v>0</v>
      </c>
      <c r="AG621" s="3">
        <v>0</v>
      </c>
      <c r="AH621" s="3">
        <v>0</v>
      </c>
      <c r="AI621" s="3">
        <v>0</v>
      </c>
      <c r="AJ621" s="3">
        <v>0</v>
      </c>
      <c r="AK621" s="3">
        <v>0</v>
      </c>
      <c r="AL621" s="48">
        <v>0</v>
      </c>
      <c r="AM621" s="3">
        <v>0</v>
      </c>
      <c r="AN621" s="3">
        <v>0</v>
      </c>
      <c r="AO621" s="3">
        <v>0</v>
      </c>
      <c r="AP621" s="3">
        <v>0</v>
      </c>
      <c r="AQ621" s="3">
        <v>0</v>
      </c>
      <c r="AR621" s="3">
        <v>0</v>
      </c>
      <c r="AS621" s="3">
        <v>0</v>
      </c>
      <c r="AT621" s="3">
        <v>0</v>
      </c>
      <c r="AU621" s="3">
        <v>0</v>
      </c>
      <c r="AV621" s="3">
        <v>0</v>
      </c>
      <c r="AW621" s="3">
        <v>0</v>
      </c>
      <c r="AX621" s="3">
        <v>0</v>
      </c>
      <c r="AY621" s="3">
        <v>0</v>
      </c>
      <c r="AZ621" s="3">
        <v>0</v>
      </c>
      <c r="BA621" s="3">
        <v>0</v>
      </c>
      <c r="BB621" s="3">
        <v>0</v>
      </c>
      <c r="BC621" s="3">
        <v>0</v>
      </c>
      <c r="BD621" s="3">
        <v>0</v>
      </c>
      <c r="BE621" s="3">
        <v>0</v>
      </c>
      <c r="BF621" s="3">
        <v>0</v>
      </c>
      <c r="BG621" s="3">
        <v>0</v>
      </c>
      <c r="BH621" s="3">
        <v>0</v>
      </c>
      <c r="BI621" s="3">
        <v>0</v>
      </c>
      <c r="BJ621" s="3">
        <v>0</v>
      </c>
      <c r="BK621" s="3">
        <v>0</v>
      </c>
      <c r="BL621" s="3">
        <v>0</v>
      </c>
      <c r="BM621" s="3">
        <v>0</v>
      </c>
      <c r="BN621" s="3">
        <v>0</v>
      </c>
      <c r="BO621" s="3">
        <v>0</v>
      </c>
      <c r="BP621" s="3">
        <v>0</v>
      </c>
      <c r="BQ621" s="3">
        <v>0</v>
      </c>
      <c r="BR621" s="3">
        <v>0</v>
      </c>
      <c r="BS621" s="3">
        <v>0</v>
      </c>
      <c r="BT621" s="3">
        <v>0</v>
      </c>
      <c r="BU621" s="3">
        <v>0</v>
      </c>
      <c r="BV621" s="3">
        <v>0</v>
      </c>
      <c r="BW621" s="10">
        <v>0</v>
      </c>
    </row>
    <row r="622" spans="6:75" x14ac:dyDescent="0.25">
      <c r="F622" s="52">
        <f t="shared" si="37"/>
        <v>33100</v>
      </c>
      <c r="G622" s="12">
        <f t="shared" si="38"/>
        <v>0.82558139534883723</v>
      </c>
      <c r="J622" s="3">
        <f t="shared" si="39"/>
        <v>0.89749926448955564</v>
      </c>
      <c r="K622" s="81"/>
      <c r="L622" s="12">
        <v>1</v>
      </c>
      <c r="M622" s="3">
        <v>0.82558139534883723</v>
      </c>
      <c r="N622" s="3">
        <v>0.82558139534883723</v>
      </c>
      <c r="O622" s="3">
        <v>0.89644431384072865</v>
      </c>
      <c r="P622" s="3">
        <v>0.89644431384072865</v>
      </c>
      <c r="Q622" s="3">
        <v>0</v>
      </c>
      <c r="R622" s="3">
        <v>0</v>
      </c>
      <c r="S622" s="3">
        <v>0</v>
      </c>
      <c r="T622" s="3">
        <v>0</v>
      </c>
      <c r="U622" s="3">
        <v>0</v>
      </c>
      <c r="V622" s="3">
        <v>0</v>
      </c>
      <c r="W622" s="3">
        <v>0</v>
      </c>
      <c r="X622" s="3">
        <v>0</v>
      </c>
      <c r="Y622" s="3">
        <v>0</v>
      </c>
      <c r="Z622" s="3">
        <v>0</v>
      </c>
      <c r="AA622" s="3">
        <v>0</v>
      </c>
      <c r="AB622" s="3">
        <v>0</v>
      </c>
      <c r="AC622" s="3">
        <v>0</v>
      </c>
      <c r="AD622" s="3">
        <v>0</v>
      </c>
      <c r="AE622" s="3">
        <v>0</v>
      </c>
      <c r="AF622" s="3">
        <v>0</v>
      </c>
      <c r="AG622" s="3">
        <v>0</v>
      </c>
      <c r="AH622" s="3">
        <v>0</v>
      </c>
      <c r="AI622" s="3">
        <v>0</v>
      </c>
      <c r="AJ622" s="3">
        <v>0</v>
      </c>
      <c r="AK622" s="3">
        <v>0</v>
      </c>
      <c r="AL622" s="48">
        <v>0</v>
      </c>
      <c r="AM622" s="3">
        <v>0</v>
      </c>
      <c r="AN622" s="3">
        <v>0</v>
      </c>
      <c r="AO622" s="3">
        <v>0</v>
      </c>
      <c r="AP622" s="3">
        <v>0</v>
      </c>
      <c r="AQ622" s="3">
        <v>0</v>
      </c>
      <c r="AR622" s="3">
        <v>0</v>
      </c>
      <c r="AS622" s="3">
        <v>0</v>
      </c>
      <c r="AT622" s="3">
        <v>0</v>
      </c>
      <c r="AU622" s="3">
        <v>0</v>
      </c>
      <c r="AV622" s="3">
        <v>0</v>
      </c>
      <c r="AW622" s="3">
        <v>0</v>
      </c>
      <c r="AX622" s="3">
        <v>0</v>
      </c>
      <c r="AY622" s="3">
        <v>0</v>
      </c>
      <c r="AZ622" s="3">
        <v>0</v>
      </c>
      <c r="BA622" s="3">
        <v>0</v>
      </c>
      <c r="BB622" s="3">
        <v>0</v>
      </c>
      <c r="BC622" s="3">
        <v>0</v>
      </c>
      <c r="BD622" s="3">
        <v>0</v>
      </c>
      <c r="BE622" s="3">
        <v>0</v>
      </c>
      <c r="BF622" s="3">
        <v>0</v>
      </c>
      <c r="BG622" s="3">
        <v>0</v>
      </c>
      <c r="BH622" s="3">
        <v>0</v>
      </c>
      <c r="BI622" s="3">
        <v>0</v>
      </c>
      <c r="BJ622" s="3">
        <v>0</v>
      </c>
      <c r="BK622" s="3">
        <v>0</v>
      </c>
      <c r="BL622" s="3">
        <v>0</v>
      </c>
      <c r="BM622" s="3">
        <v>0</v>
      </c>
      <c r="BN622" s="3">
        <v>0</v>
      </c>
      <c r="BO622" s="3">
        <v>0</v>
      </c>
      <c r="BP622" s="3">
        <v>0</v>
      </c>
      <c r="BQ622" s="3">
        <v>0</v>
      </c>
      <c r="BR622" s="3">
        <v>0</v>
      </c>
      <c r="BS622" s="3">
        <v>0</v>
      </c>
      <c r="BT622" s="3">
        <v>0</v>
      </c>
      <c r="BU622" s="3">
        <v>0</v>
      </c>
      <c r="BV622" s="3">
        <v>0</v>
      </c>
      <c r="BW622" s="10">
        <v>0</v>
      </c>
    </row>
    <row r="623" spans="6:75" x14ac:dyDescent="0.25">
      <c r="F623" s="52">
        <f t="shared" si="37"/>
        <v>33200</v>
      </c>
      <c r="G623" s="12">
        <f t="shared" si="38"/>
        <v>0.82558139534883723</v>
      </c>
      <c r="J623" s="3">
        <f t="shared" si="39"/>
        <v>0.89802883200941441</v>
      </c>
      <c r="K623" s="81"/>
      <c r="L623" s="12">
        <v>1</v>
      </c>
      <c r="M623" s="3">
        <v>0.82558139534883723</v>
      </c>
      <c r="N623" s="3">
        <v>0.82558139534883723</v>
      </c>
      <c r="O623" s="3">
        <v>0.89697325888921531</v>
      </c>
      <c r="P623" s="3">
        <v>0.89697325888921531</v>
      </c>
      <c r="Q623" s="3">
        <v>0</v>
      </c>
      <c r="R623" s="3">
        <v>0</v>
      </c>
      <c r="S623" s="3">
        <v>0</v>
      </c>
      <c r="T623" s="3">
        <v>0</v>
      </c>
      <c r="U623" s="3">
        <v>0</v>
      </c>
      <c r="V623" s="3">
        <v>0</v>
      </c>
      <c r="W623" s="3">
        <v>0</v>
      </c>
      <c r="X623" s="3">
        <v>0</v>
      </c>
      <c r="Y623" s="3">
        <v>0</v>
      </c>
      <c r="Z623" s="3">
        <v>0</v>
      </c>
      <c r="AA623" s="3">
        <v>0</v>
      </c>
      <c r="AB623" s="3">
        <v>0</v>
      </c>
      <c r="AC623" s="3">
        <v>0</v>
      </c>
      <c r="AD623" s="3">
        <v>0</v>
      </c>
      <c r="AE623" s="3">
        <v>0</v>
      </c>
      <c r="AF623" s="3">
        <v>0</v>
      </c>
      <c r="AG623" s="3">
        <v>0</v>
      </c>
      <c r="AH623" s="3">
        <v>0</v>
      </c>
      <c r="AI623" s="3">
        <v>0</v>
      </c>
      <c r="AJ623" s="3">
        <v>0</v>
      </c>
      <c r="AK623" s="3">
        <v>0</v>
      </c>
      <c r="AL623" s="48">
        <v>0</v>
      </c>
      <c r="AM623" s="3">
        <v>0</v>
      </c>
      <c r="AN623" s="3">
        <v>0</v>
      </c>
      <c r="AO623" s="3">
        <v>0</v>
      </c>
      <c r="AP623" s="3">
        <v>0</v>
      </c>
      <c r="AQ623" s="3">
        <v>0</v>
      </c>
      <c r="AR623" s="3">
        <v>0</v>
      </c>
      <c r="AS623" s="3">
        <v>0</v>
      </c>
      <c r="AT623" s="3">
        <v>0</v>
      </c>
      <c r="AU623" s="3">
        <v>0</v>
      </c>
      <c r="AV623" s="3">
        <v>0</v>
      </c>
      <c r="AW623" s="3">
        <v>0</v>
      </c>
      <c r="AX623" s="3">
        <v>0</v>
      </c>
      <c r="AY623" s="3">
        <v>0</v>
      </c>
      <c r="AZ623" s="3">
        <v>0</v>
      </c>
      <c r="BA623" s="3">
        <v>0</v>
      </c>
      <c r="BB623" s="3">
        <v>0</v>
      </c>
      <c r="BC623" s="3">
        <v>0</v>
      </c>
      <c r="BD623" s="3">
        <v>0</v>
      </c>
      <c r="BE623" s="3">
        <v>0</v>
      </c>
      <c r="BF623" s="3">
        <v>0</v>
      </c>
      <c r="BG623" s="3">
        <v>0</v>
      </c>
      <c r="BH623" s="3">
        <v>0</v>
      </c>
      <c r="BI623" s="3">
        <v>0</v>
      </c>
      <c r="BJ623" s="3">
        <v>0</v>
      </c>
      <c r="BK623" s="3">
        <v>0</v>
      </c>
      <c r="BL623" s="3">
        <v>0</v>
      </c>
      <c r="BM623" s="3">
        <v>0</v>
      </c>
      <c r="BN623" s="3">
        <v>0</v>
      </c>
      <c r="BO623" s="3">
        <v>0</v>
      </c>
      <c r="BP623" s="3">
        <v>0</v>
      </c>
      <c r="BQ623" s="3">
        <v>0</v>
      </c>
      <c r="BR623" s="3">
        <v>0</v>
      </c>
      <c r="BS623" s="3">
        <v>0</v>
      </c>
      <c r="BT623" s="3">
        <v>0</v>
      </c>
      <c r="BU623" s="3">
        <v>0</v>
      </c>
      <c r="BV623" s="3">
        <v>0</v>
      </c>
      <c r="BW623" s="10">
        <v>0</v>
      </c>
    </row>
    <row r="624" spans="6:75" x14ac:dyDescent="0.25">
      <c r="F624" s="52">
        <f t="shared" si="37"/>
        <v>33300</v>
      </c>
      <c r="G624" s="12">
        <f t="shared" si="38"/>
        <v>0.82558139534883723</v>
      </c>
      <c r="J624" s="3">
        <f t="shared" si="39"/>
        <v>0.8985583995292733</v>
      </c>
      <c r="K624" s="81"/>
      <c r="L624" s="12">
        <v>1</v>
      </c>
      <c r="M624" s="3">
        <v>0.82558139534883723</v>
      </c>
      <c r="N624" s="3">
        <v>0.82558139534883723</v>
      </c>
      <c r="O624" s="3">
        <v>0.89750220393770197</v>
      </c>
      <c r="P624" s="3">
        <v>0.89750220393770197</v>
      </c>
      <c r="Q624" s="3">
        <v>0</v>
      </c>
      <c r="R624" s="3">
        <v>0</v>
      </c>
      <c r="S624" s="3">
        <v>0</v>
      </c>
      <c r="T624" s="3">
        <v>0</v>
      </c>
      <c r="U624" s="3">
        <v>0</v>
      </c>
      <c r="V624" s="3">
        <v>0</v>
      </c>
      <c r="W624" s="3">
        <v>0</v>
      </c>
      <c r="X624" s="3">
        <v>0</v>
      </c>
      <c r="Y624" s="3">
        <v>0</v>
      </c>
      <c r="Z624" s="3">
        <v>0</v>
      </c>
      <c r="AA624" s="3">
        <v>0</v>
      </c>
      <c r="AB624" s="3">
        <v>0</v>
      </c>
      <c r="AC624" s="3">
        <v>0</v>
      </c>
      <c r="AD624" s="3">
        <v>0</v>
      </c>
      <c r="AE624" s="3">
        <v>0</v>
      </c>
      <c r="AF624" s="3">
        <v>0</v>
      </c>
      <c r="AG624" s="3">
        <v>0</v>
      </c>
      <c r="AH624" s="3">
        <v>0</v>
      </c>
      <c r="AI624" s="3">
        <v>0</v>
      </c>
      <c r="AJ624" s="3">
        <v>0</v>
      </c>
      <c r="AK624" s="3">
        <v>0</v>
      </c>
      <c r="AL624" s="48">
        <v>0</v>
      </c>
      <c r="AM624" s="3">
        <v>0</v>
      </c>
      <c r="AN624" s="3">
        <v>0</v>
      </c>
      <c r="AO624" s="3">
        <v>0</v>
      </c>
      <c r="AP624" s="3">
        <v>0</v>
      </c>
      <c r="AQ624" s="3">
        <v>0</v>
      </c>
      <c r="AR624" s="3">
        <v>0</v>
      </c>
      <c r="AS624" s="3">
        <v>0</v>
      </c>
      <c r="AT624" s="3">
        <v>0</v>
      </c>
      <c r="AU624" s="3">
        <v>0</v>
      </c>
      <c r="AV624" s="3">
        <v>0</v>
      </c>
      <c r="AW624" s="3">
        <v>0</v>
      </c>
      <c r="AX624" s="3">
        <v>0</v>
      </c>
      <c r="AY624" s="3">
        <v>0</v>
      </c>
      <c r="AZ624" s="3">
        <v>0</v>
      </c>
      <c r="BA624" s="3">
        <v>0</v>
      </c>
      <c r="BB624" s="3">
        <v>0</v>
      </c>
      <c r="BC624" s="3">
        <v>0</v>
      </c>
      <c r="BD624" s="3">
        <v>0</v>
      </c>
      <c r="BE624" s="3">
        <v>0</v>
      </c>
      <c r="BF624" s="3">
        <v>0</v>
      </c>
      <c r="BG624" s="3">
        <v>0</v>
      </c>
      <c r="BH624" s="3">
        <v>0</v>
      </c>
      <c r="BI624" s="3">
        <v>0</v>
      </c>
      <c r="BJ624" s="3">
        <v>0</v>
      </c>
      <c r="BK624" s="3">
        <v>0</v>
      </c>
      <c r="BL624" s="3">
        <v>0</v>
      </c>
      <c r="BM624" s="3">
        <v>0</v>
      </c>
      <c r="BN624" s="3">
        <v>0</v>
      </c>
      <c r="BO624" s="3">
        <v>0</v>
      </c>
      <c r="BP624" s="3">
        <v>0</v>
      </c>
      <c r="BQ624" s="3">
        <v>0</v>
      </c>
      <c r="BR624" s="3">
        <v>0</v>
      </c>
      <c r="BS624" s="3">
        <v>0</v>
      </c>
      <c r="BT624" s="3">
        <v>0</v>
      </c>
      <c r="BU624" s="3">
        <v>0</v>
      </c>
      <c r="BV624" s="3">
        <v>0</v>
      </c>
      <c r="BW624" s="10">
        <v>0</v>
      </c>
    </row>
    <row r="625" spans="6:75" x14ac:dyDescent="0.25">
      <c r="F625" s="52">
        <f t="shared" si="37"/>
        <v>33400</v>
      </c>
      <c r="G625" s="12">
        <f t="shared" si="38"/>
        <v>0.82558139534883723</v>
      </c>
      <c r="J625" s="3">
        <f t="shared" si="39"/>
        <v>0.89908796704913196</v>
      </c>
      <c r="K625" s="81"/>
      <c r="L625" s="12">
        <v>1</v>
      </c>
      <c r="M625" s="3">
        <v>0.82558139534883723</v>
      </c>
      <c r="N625" s="3">
        <v>0.82558139534883723</v>
      </c>
      <c r="O625" s="3">
        <v>0.89803114898618852</v>
      </c>
      <c r="P625" s="3">
        <v>0.89803114898618852</v>
      </c>
      <c r="Q625" s="3">
        <v>0</v>
      </c>
      <c r="R625" s="3">
        <v>0</v>
      </c>
      <c r="S625" s="3">
        <v>0</v>
      </c>
      <c r="T625" s="3">
        <v>0</v>
      </c>
      <c r="U625" s="3">
        <v>0</v>
      </c>
      <c r="V625" s="3">
        <v>0</v>
      </c>
      <c r="W625" s="3">
        <v>0</v>
      </c>
      <c r="X625" s="3">
        <v>0</v>
      </c>
      <c r="Y625" s="3">
        <v>0</v>
      </c>
      <c r="Z625" s="3">
        <v>0</v>
      </c>
      <c r="AA625" s="3">
        <v>0</v>
      </c>
      <c r="AB625" s="3">
        <v>0</v>
      </c>
      <c r="AC625" s="3">
        <v>0</v>
      </c>
      <c r="AD625" s="3">
        <v>0</v>
      </c>
      <c r="AE625" s="3">
        <v>0</v>
      </c>
      <c r="AF625" s="3">
        <v>0</v>
      </c>
      <c r="AG625" s="3">
        <v>0</v>
      </c>
      <c r="AH625" s="3">
        <v>0</v>
      </c>
      <c r="AI625" s="3">
        <v>0</v>
      </c>
      <c r="AJ625" s="3">
        <v>0</v>
      </c>
      <c r="AK625" s="3">
        <v>0</v>
      </c>
      <c r="AL625" s="48">
        <v>0</v>
      </c>
      <c r="AM625" s="3">
        <v>0</v>
      </c>
      <c r="AN625" s="3">
        <v>0</v>
      </c>
      <c r="AO625" s="3">
        <v>0</v>
      </c>
      <c r="AP625" s="3">
        <v>0</v>
      </c>
      <c r="AQ625" s="3">
        <v>0</v>
      </c>
      <c r="AR625" s="3">
        <v>0</v>
      </c>
      <c r="AS625" s="3">
        <v>0</v>
      </c>
      <c r="AT625" s="3">
        <v>0</v>
      </c>
      <c r="AU625" s="3">
        <v>0</v>
      </c>
      <c r="AV625" s="3">
        <v>0</v>
      </c>
      <c r="AW625" s="3">
        <v>0</v>
      </c>
      <c r="AX625" s="3">
        <v>0</v>
      </c>
      <c r="AY625" s="3">
        <v>0</v>
      </c>
      <c r="AZ625" s="3">
        <v>0</v>
      </c>
      <c r="BA625" s="3">
        <v>0</v>
      </c>
      <c r="BB625" s="3">
        <v>0</v>
      </c>
      <c r="BC625" s="3">
        <v>0</v>
      </c>
      <c r="BD625" s="3">
        <v>0</v>
      </c>
      <c r="BE625" s="3">
        <v>0</v>
      </c>
      <c r="BF625" s="3">
        <v>0</v>
      </c>
      <c r="BG625" s="3">
        <v>0</v>
      </c>
      <c r="BH625" s="3">
        <v>0</v>
      </c>
      <c r="BI625" s="3">
        <v>0</v>
      </c>
      <c r="BJ625" s="3">
        <v>0</v>
      </c>
      <c r="BK625" s="3">
        <v>0</v>
      </c>
      <c r="BL625" s="3">
        <v>0</v>
      </c>
      <c r="BM625" s="3">
        <v>0</v>
      </c>
      <c r="BN625" s="3">
        <v>0</v>
      </c>
      <c r="BO625" s="3">
        <v>0</v>
      </c>
      <c r="BP625" s="3">
        <v>0</v>
      </c>
      <c r="BQ625" s="3">
        <v>0</v>
      </c>
      <c r="BR625" s="3">
        <v>0</v>
      </c>
      <c r="BS625" s="3">
        <v>0</v>
      </c>
      <c r="BT625" s="3">
        <v>0</v>
      </c>
      <c r="BU625" s="3">
        <v>0</v>
      </c>
      <c r="BV625" s="3">
        <v>0</v>
      </c>
      <c r="BW625" s="10">
        <v>0</v>
      </c>
    </row>
    <row r="626" spans="6:75" x14ac:dyDescent="0.25">
      <c r="F626" s="52">
        <f t="shared" si="37"/>
        <v>33500</v>
      </c>
      <c r="G626" s="12">
        <f t="shared" si="38"/>
        <v>0.82558139534883723</v>
      </c>
      <c r="J626" s="3">
        <f t="shared" si="39"/>
        <v>0.89961753456899074</v>
      </c>
      <c r="K626" s="81"/>
      <c r="L626" s="12">
        <v>1</v>
      </c>
      <c r="M626" s="3">
        <v>0.82558139534883723</v>
      </c>
      <c r="N626" s="3">
        <v>0.82558139534883723</v>
      </c>
      <c r="O626" s="3">
        <v>0.89856009403467518</v>
      </c>
      <c r="P626" s="3">
        <v>0.89856009403467518</v>
      </c>
      <c r="Q626" s="3">
        <v>0</v>
      </c>
      <c r="R626" s="3">
        <v>0</v>
      </c>
      <c r="S626" s="3">
        <v>0</v>
      </c>
      <c r="T626" s="3">
        <v>0</v>
      </c>
      <c r="U626" s="3">
        <v>0</v>
      </c>
      <c r="V626" s="3">
        <v>0</v>
      </c>
      <c r="W626" s="3">
        <v>0</v>
      </c>
      <c r="X626" s="3">
        <v>0</v>
      </c>
      <c r="Y626" s="3">
        <v>0</v>
      </c>
      <c r="Z626" s="3">
        <v>0</v>
      </c>
      <c r="AA626" s="3">
        <v>0</v>
      </c>
      <c r="AB626" s="3">
        <v>0</v>
      </c>
      <c r="AC626" s="3">
        <v>0</v>
      </c>
      <c r="AD626" s="3">
        <v>0</v>
      </c>
      <c r="AE626" s="3">
        <v>0</v>
      </c>
      <c r="AF626" s="3">
        <v>0</v>
      </c>
      <c r="AG626" s="3">
        <v>0</v>
      </c>
      <c r="AH626" s="3">
        <v>0</v>
      </c>
      <c r="AI626" s="3">
        <v>0</v>
      </c>
      <c r="AJ626" s="3">
        <v>0</v>
      </c>
      <c r="AK626" s="3">
        <v>0</v>
      </c>
      <c r="AL626" s="48">
        <v>0</v>
      </c>
      <c r="AM626" s="3">
        <v>0</v>
      </c>
      <c r="AN626" s="3">
        <v>0</v>
      </c>
      <c r="AO626" s="3">
        <v>0</v>
      </c>
      <c r="AP626" s="3">
        <v>0</v>
      </c>
      <c r="AQ626" s="3">
        <v>0</v>
      </c>
      <c r="AR626" s="3">
        <v>0</v>
      </c>
      <c r="AS626" s="3">
        <v>0</v>
      </c>
      <c r="AT626" s="3">
        <v>0</v>
      </c>
      <c r="AU626" s="3">
        <v>0</v>
      </c>
      <c r="AV626" s="3">
        <v>0</v>
      </c>
      <c r="AW626" s="3">
        <v>0</v>
      </c>
      <c r="AX626" s="3">
        <v>0</v>
      </c>
      <c r="AY626" s="3">
        <v>0</v>
      </c>
      <c r="AZ626" s="3">
        <v>0</v>
      </c>
      <c r="BA626" s="3">
        <v>0</v>
      </c>
      <c r="BB626" s="3">
        <v>0</v>
      </c>
      <c r="BC626" s="3">
        <v>0</v>
      </c>
      <c r="BD626" s="3">
        <v>0</v>
      </c>
      <c r="BE626" s="3">
        <v>0</v>
      </c>
      <c r="BF626" s="3">
        <v>0</v>
      </c>
      <c r="BG626" s="3">
        <v>0</v>
      </c>
      <c r="BH626" s="3">
        <v>0</v>
      </c>
      <c r="BI626" s="3">
        <v>0</v>
      </c>
      <c r="BJ626" s="3">
        <v>0</v>
      </c>
      <c r="BK626" s="3">
        <v>0</v>
      </c>
      <c r="BL626" s="3">
        <v>0</v>
      </c>
      <c r="BM626" s="3">
        <v>0</v>
      </c>
      <c r="BN626" s="3">
        <v>0</v>
      </c>
      <c r="BO626" s="3">
        <v>0</v>
      </c>
      <c r="BP626" s="3">
        <v>0</v>
      </c>
      <c r="BQ626" s="3">
        <v>0</v>
      </c>
      <c r="BR626" s="3">
        <v>0</v>
      </c>
      <c r="BS626" s="3">
        <v>0</v>
      </c>
      <c r="BT626" s="3">
        <v>0</v>
      </c>
      <c r="BU626" s="3">
        <v>0</v>
      </c>
      <c r="BV626" s="3">
        <v>0</v>
      </c>
      <c r="BW626" s="10">
        <v>0</v>
      </c>
    </row>
    <row r="627" spans="6:75" x14ac:dyDescent="0.25">
      <c r="F627" s="52">
        <f t="shared" si="37"/>
        <v>33600</v>
      </c>
      <c r="G627" s="12">
        <f t="shared" si="38"/>
        <v>0.82558139534883723</v>
      </c>
      <c r="J627" s="3">
        <f t="shared" si="39"/>
        <v>0.90014710208884963</v>
      </c>
      <c r="K627" s="81"/>
      <c r="L627" s="12">
        <v>1</v>
      </c>
      <c r="M627" s="3">
        <v>0.82558139534883723</v>
      </c>
      <c r="N627" s="3">
        <v>0.82558139534883723</v>
      </c>
      <c r="O627" s="3">
        <v>0.89908903908316185</v>
      </c>
      <c r="P627" s="3">
        <v>0.89908903908316185</v>
      </c>
      <c r="Q627" s="3">
        <v>0</v>
      </c>
      <c r="R627" s="3">
        <v>0</v>
      </c>
      <c r="S627" s="3">
        <v>0</v>
      </c>
      <c r="T627" s="3">
        <v>0</v>
      </c>
      <c r="U627" s="3">
        <v>0</v>
      </c>
      <c r="V627" s="3">
        <v>0</v>
      </c>
      <c r="W627" s="3">
        <v>0</v>
      </c>
      <c r="X627" s="3">
        <v>0</v>
      </c>
      <c r="Y627" s="3">
        <v>0</v>
      </c>
      <c r="Z627" s="3">
        <v>0</v>
      </c>
      <c r="AA627" s="3">
        <v>0</v>
      </c>
      <c r="AB627" s="3">
        <v>0</v>
      </c>
      <c r="AC627" s="3">
        <v>0</v>
      </c>
      <c r="AD627" s="3">
        <v>0</v>
      </c>
      <c r="AE627" s="3">
        <v>0</v>
      </c>
      <c r="AF627" s="3">
        <v>0</v>
      </c>
      <c r="AG627" s="3">
        <v>0</v>
      </c>
      <c r="AH627" s="3">
        <v>0</v>
      </c>
      <c r="AI627" s="3">
        <v>0</v>
      </c>
      <c r="AJ627" s="3">
        <v>0</v>
      </c>
      <c r="AK627" s="3">
        <v>0</v>
      </c>
      <c r="AL627" s="48">
        <v>0</v>
      </c>
      <c r="AM627" s="3">
        <v>0</v>
      </c>
      <c r="AN627" s="3">
        <v>0</v>
      </c>
      <c r="AO627" s="3">
        <v>0</v>
      </c>
      <c r="AP627" s="3">
        <v>0</v>
      </c>
      <c r="AQ627" s="3">
        <v>0</v>
      </c>
      <c r="AR627" s="3">
        <v>0</v>
      </c>
      <c r="AS627" s="3">
        <v>0</v>
      </c>
      <c r="AT627" s="3">
        <v>0</v>
      </c>
      <c r="AU627" s="3">
        <v>0</v>
      </c>
      <c r="AV627" s="3">
        <v>0</v>
      </c>
      <c r="AW627" s="3">
        <v>0</v>
      </c>
      <c r="AX627" s="3">
        <v>0</v>
      </c>
      <c r="AY627" s="3">
        <v>0</v>
      </c>
      <c r="AZ627" s="3">
        <v>0</v>
      </c>
      <c r="BA627" s="3">
        <v>0</v>
      </c>
      <c r="BB627" s="3">
        <v>0</v>
      </c>
      <c r="BC627" s="3">
        <v>0</v>
      </c>
      <c r="BD627" s="3">
        <v>0</v>
      </c>
      <c r="BE627" s="3">
        <v>0</v>
      </c>
      <c r="BF627" s="3">
        <v>0</v>
      </c>
      <c r="BG627" s="3">
        <v>0</v>
      </c>
      <c r="BH627" s="3">
        <v>0</v>
      </c>
      <c r="BI627" s="3">
        <v>0</v>
      </c>
      <c r="BJ627" s="3">
        <v>0</v>
      </c>
      <c r="BK627" s="3">
        <v>0</v>
      </c>
      <c r="BL627" s="3">
        <v>0</v>
      </c>
      <c r="BM627" s="3">
        <v>0</v>
      </c>
      <c r="BN627" s="3">
        <v>0</v>
      </c>
      <c r="BO627" s="3">
        <v>0</v>
      </c>
      <c r="BP627" s="3">
        <v>0</v>
      </c>
      <c r="BQ627" s="3">
        <v>0</v>
      </c>
      <c r="BR627" s="3">
        <v>0</v>
      </c>
      <c r="BS627" s="3">
        <v>0</v>
      </c>
      <c r="BT627" s="3">
        <v>0</v>
      </c>
      <c r="BU627" s="3">
        <v>0</v>
      </c>
      <c r="BV627" s="3">
        <v>0</v>
      </c>
      <c r="BW627" s="10">
        <v>0</v>
      </c>
    </row>
    <row r="628" spans="6:75" x14ac:dyDescent="0.25">
      <c r="F628" s="52">
        <f t="shared" si="37"/>
        <v>33700</v>
      </c>
      <c r="G628" s="12">
        <f t="shared" si="38"/>
        <v>0.82558139534883723</v>
      </c>
      <c r="J628" s="3">
        <f t="shared" si="39"/>
        <v>0.9006766696087084</v>
      </c>
      <c r="K628" s="81"/>
      <c r="L628" s="12">
        <v>1</v>
      </c>
      <c r="M628" s="3">
        <v>0.82558139534883723</v>
      </c>
      <c r="N628" s="3">
        <v>0.82558139534883723</v>
      </c>
      <c r="O628" s="3">
        <v>0.89961798413164851</v>
      </c>
      <c r="P628" s="3">
        <v>0.89961798413164851</v>
      </c>
      <c r="Q628" s="3">
        <v>0</v>
      </c>
      <c r="R628" s="3">
        <v>0</v>
      </c>
      <c r="S628" s="3">
        <v>0</v>
      </c>
      <c r="T628" s="3">
        <v>0</v>
      </c>
      <c r="U628" s="3">
        <v>0</v>
      </c>
      <c r="V628" s="3">
        <v>0</v>
      </c>
      <c r="W628" s="3">
        <v>0</v>
      </c>
      <c r="X628" s="3">
        <v>0</v>
      </c>
      <c r="Y628" s="3">
        <v>0</v>
      </c>
      <c r="Z628" s="3">
        <v>0</v>
      </c>
      <c r="AA628" s="3">
        <v>0</v>
      </c>
      <c r="AB628" s="3">
        <v>0</v>
      </c>
      <c r="AC628" s="3">
        <v>0</v>
      </c>
      <c r="AD628" s="3">
        <v>0</v>
      </c>
      <c r="AE628" s="3">
        <v>0</v>
      </c>
      <c r="AF628" s="3">
        <v>0</v>
      </c>
      <c r="AG628" s="3">
        <v>0</v>
      </c>
      <c r="AH628" s="3">
        <v>0</v>
      </c>
      <c r="AI628" s="3">
        <v>0</v>
      </c>
      <c r="AJ628" s="3">
        <v>0</v>
      </c>
      <c r="AK628" s="3">
        <v>0</v>
      </c>
      <c r="AL628" s="48">
        <v>0</v>
      </c>
      <c r="AM628" s="3">
        <v>0</v>
      </c>
      <c r="AN628" s="3">
        <v>0</v>
      </c>
      <c r="AO628" s="3">
        <v>0</v>
      </c>
      <c r="AP628" s="3">
        <v>0</v>
      </c>
      <c r="AQ628" s="3">
        <v>0</v>
      </c>
      <c r="AR628" s="3">
        <v>0</v>
      </c>
      <c r="AS628" s="3">
        <v>0</v>
      </c>
      <c r="AT628" s="3">
        <v>0</v>
      </c>
      <c r="AU628" s="3">
        <v>0</v>
      </c>
      <c r="AV628" s="3">
        <v>0</v>
      </c>
      <c r="AW628" s="3">
        <v>0</v>
      </c>
      <c r="AX628" s="3">
        <v>0</v>
      </c>
      <c r="AY628" s="3">
        <v>0</v>
      </c>
      <c r="AZ628" s="3">
        <v>0</v>
      </c>
      <c r="BA628" s="3">
        <v>0</v>
      </c>
      <c r="BB628" s="3">
        <v>0</v>
      </c>
      <c r="BC628" s="3">
        <v>0</v>
      </c>
      <c r="BD628" s="3">
        <v>0</v>
      </c>
      <c r="BE628" s="3">
        <v>0</v>
      </c>
      <c r="BF628" s="3">
        <v>0</v>
      </c>
      <c r="BG628" s="3">
        <v>0</v>
      </c>
      <c r="BH628" s="3">
        <v>0</v>
      </c>
      <c r="BI628" s="3">
        <v>0</v>
      </c>
      <c r="BJ628" s="3">
        <v>0</v>
      </c>
      <c r="BK628" s="3">
        <v>0</v>
      </c>
      <c r="BL628" s="3">
        <v>0</v>
      </c>
      <c r="BM628" s="3">
        <v>0</v>
      </c>
      <c r="BN628" s="3">
        <v>0</v>
      </c>
      <c r="BO628" s="3">
        <v>0</v>
      </c>
      <c r="BP628" s="3">
        <v>0</v>
      </c>
      <c r="BQ628" s="3">
        <v>0</v>
      </c>
      <c r="BR628" s="3">
        <v>0</v>
      </c>
      <c r="BS628" s="3">
        <v>0</v>
      </c>
      <c r="BT628" s="3">
        <v>0</v>
      </c>
      <c r="BU628" s="3">
        <v>0</v>
      </c>
      <c r="BV628" s="3">
        <v>0</v>
      </c>
      <c r="BW628" s="10">
        <v>0</v>
      </c>
    </row>
    <row r="629" spans="6:75" x14ac:dyDescent="0.25">
      <c r="F629" s="52">
        <f t="shared" si="37"/>
        <v>33800</v>
      </c>
      <c r="G629" s="12">
        <f t="shared" si="38"/>
        <v>0.82558139534883723</v>
      </c>
      <c r="J629" s="3">
        <f t="shared" si="39"/>
        <v>0.90120623712856707</v>
      </c>
      <c r="K629" s="81"/>
      <c r="L629" s="12">
        <v>1</v>
      </c>
      <c r="M629" s="3">
        <v>0.82558139534883723</v>
      </c>
      <c r="N629" s="3">
        <v>0.82558139534883723</v>
      </c>
      <c r="O629" s="3">
        <v>0.90014692918013506</v>
      </c>
      <c r="P629" s="3">
        <v>0.90014692918013506</v>
      </c>
      <c r="Q629" s="3">
        <v>0</v>
      </c>
      <c r="R629" s="3">
        <v>0</v>
      </c>
      <c r="S629" s="3">
        <v>0</v>
      </c>
      <c r="T629" s="3">
        <v>0</v>
      </c>
      <c r="U629" s="3">
        <v>0</v>
      </c>
      <c r="V629" s="3">
        <v>0</v>
      </c>
      <c r="W629" s="3">
        <v>0</v>
      </c>
      <c r="X629" s="3">
        <v>0</v>
      </c>
      <c r="Y629" s="3">
        <v>0</v>
      </c>
      <c r="Z629" s="3">
        <v>0</v>
      </c>
      <c r="AA629" s="3">
        <v>0</v>
      </c>
      <c r="AB629" s="3">
        <v>0</v>
      </c>
      <c r="AC629" s="3">
        <v>0</v>
      </c>
      <c r="AD629" s="3">
        <v>0</v>
      </c>
      <c r="AE629" s="3">
        <v>0</v>
      </c>
      <c r="AF629" s="3">
        <v>0</v>
      </c>
      <c r="AG629" s="3">
        <v>0</v>
      </c>
      <c r="AH629" s="3">
        <v>0</v>
      </c>
      <c r="AI629" s="3">
        <v>0</v>
      </c>
      <c r="AJ629" s="3">
        <v>0</v>
      </c>
      <c r="AK629" s="3">
        <v>0</v>
      </c>
      <c r="AL629" s="48">
        <v>0</v>
      </c>
      <c r="AM629" s="3">
        <v>0</v>
      </c>
      <c r="AN629" s="3">
        <v>0</v>
      </c>
      <c r="AO629" s="3">
        <v>0</v>
      </c>
      <c r="AP629" s="3">
        <v>0</v>
      </c>
      <c r="AQ629" s="3">
        <v>0</v>
      </c>
      <c r="AR629" s="3">
        <v>0</v>
      </c>
      <c r="AS629" s="3">
        <v>0</v>
      </c>
      <c r="AT629" s="3">
        <v>0</v>
      </c>
      <c r="AU629" s="3">
        <v>0</v>
      </c>
      <c r="AV629" s="3">
        <v>0</v>
      </c>
      <c r="AW629" s="3">
        <v>0</v>
      </c>
      <c r="AX629" s="3">
        <v>0</v>
      </c>
      <c r="AY629" s="3">
        <v>0</v>
      </c>
      <c r="AZ629" s="3">
        <v>0</v>
      </c>
      <c r="BA629" s="3">
        <v>0</v>
      </c>
      <c r="BB629" s="3">
        <v>0</v>
      </c>
      <c r="BC629" s="3">
        <v>0</v>
      </c>
      <c r="BD629" s="3">
        <v>0</v>
      </c>
      <c r="BE629" s="3">
        <v>0</v>
      </c>
      <c r="BF629" s="3">
        <v>0</v>
      </c>
      <c r="BG629" s="3">
        <v>0</v>
      </c>
      <c r="BH629" s="3">
        <v>0</v>
      </c>
      <c r="BI629" s="3">
        <v>0</v>
      </c>
      <c r="BJ629" s="3">
        <v>0</v>
      </c>
      <c r="BK629" s="3">
        <v>0</v>
      </c>
      <c r="BL629" s="3">
        <v>0</v>
      </c>
      <c r="BM629" s="3">
        <v>0</v>
      </c>
      <c r="BN629" s="3">
        <v>0</v>
      </c>
      <c r="BO629" s="3">
        <v>0</v>
      </c>
      <c r="BP629" s="3">
        <v>0</v>
      </c>
      <c r="BQ629" s="3">
        <v>0</v>
      </c>
      <c r="BR629" s="3">
        <v>0</v>
      </c>
      <c r="BS629" s="3">
        <v>0</v>
      </c>
      <c r="BT629" s="3">
        <v>0</v>
      </c>
      <c r="BU629" s="3">
        <v>0</v>
      </c>
      <c r="BV629" s="3">
        <v>0</v>
      </c>
      <c r="BW629" s="10">
        <v>0</v>
      </c>
    </row>
    <row r="630" spans="6:75" x14ac:dyDescent="0.25">
      <c r="F630" s="52">
        <f t="shared" si="37"/>
        <v>33900</v>
      </c>
      <c r="G630" s="12">
        <f t="shared" si="38"/>
        <v>0.82558139534883723</v>
      </c>
      <c r="J630" s="3">
        <f t="shared" si="39"/>
        <v>0.90173580464842595</v>
      </c>
      <c r="K630" s="81"/>
      <c r="L630" s="12">
        <v>1</v>
      </c>
      <c r="M630" s="3">
        <v>0.82558139534883723</v>
      </c>
      <c r="N630" s="3">
        <v>0.82558139534883723</v>
      </c>
      <c r="O630" s="3">
        <v>0.90067587422862172</v>
      </c>
      <c r="P630" s="3">
        <v>0.90067587422862172</v>
      </c>
      <c r="Q630" s="3">
        <v>0</v>
      </c>
      <c r="R630" s="3">
        <v>0</v>
      </c>
      <c r="S630" s="3">
        <v>0</v>
      </c>
      <c r="T630" s="3">
        <v>0</v>
      </c>
      <c r="U630" s="3">
        <v>0</v>
      </c>
      <c r="V630" s="3">
        <v>0</v>
      </c>
      <c r="W630" s="3">
        <v>0</v>
      </c>
      <c r="X630" s="3">
        <v>0</v>
      </c>
      <c r="Y630" s="3">
        <v>0</v>
      </c>
      <c r="Z630" s="3">
        <v>0</v>
      </c>
      <c r="AA630" s="3">
        <v>0</v>
      </c>
      <c r="AB630" s="3">
        <v>0</v>
      </c>
      <c r="AC630" s="3">
        <v>0</v>
      </c>
      <c r="AD630" s="3">
        <v>0</v>
      </c>
      <c r="AE630" s="3">
        <v>0</v>
      </c>
      <c r="AF630" s="3">
        <v>0</v>
      </c>
      <c r="AG630" s="3">
        <v>0</v>
      </c>
      <c r="AH630" s="3">
        <v>0</v>
      </c>
      <c r="AI630" s="3">
        <v>0</v>
      </c>
      <c r="AJ630" s="3">
        <v>0</v>
      </c>
      <c r="AK630" s="3">
        <v>0</v>
      </c>
      <c r="AL630" s="48">
        <v>0</v>
      </c>
      <c r="AM630" s="3">
        <v>0</v>
      </c>
      <c r="AN630" s="3">
        <v>0</v>
      </c>
      <c r="AO630" s="3">
        <v>0</v>
      </c>
      <c r="AP630" s="3">
        <v>0</v>
      </c>
      <c r="AQ630" s="3">
        <v>0</v>
      </c>
      <c r="AR630" s="3">
        <v>0</v>
      </c>
      <c r="AS630" s="3">
        <v>0</v>
      </c>
      <c r="AT630" s="3">
        <v>0</v>
      </c>
      <c r="AU630" s="3">
        <v>0</v>
      </c>
      <c r="AV630" s="3">
        <v>0</v>
      </c>
      <c r="AW630" s="3">
        <v>0</v>
      </c>
      <c r="AX630" s="3">
        <v>0</v>
      </c>
      <c r="AY630" s="3">
        <v>0</v>
      </c>
      <c r="AZ630" s="3">
        <v>0</v>
      </c>
      <c r="BA630" s="3">
        <v>0</v>
      </c>
      <c r="BB630" s="3">
        <v>0</v>
      </c>
      <c r="BC630" s="3">
        <v>0</v>
      </c>
      <c r="BD630" s="3">
        <v>0</v>
      </c>
      <c r="BE630" s="3">
        <v>0</v>
      </c>
      <c r="BF630" s="3">
        <v>0</v>
      </c>
      <c r="BG630" s="3">
        <v>0</v>
      </c>
      <c r="BH630" s="3">
        <v>0</v>
      </c>
      <c r="BI630" s="3">
        <v>0</v>
      </c>
      <c r="BJ630" s="3">
        <v>0</v>
      </c>
      <c r="BK630" s="3">
        <v>0</v>
      </c>
      <c r="BL630" s="3">
        <v>0</v>
      </c>
      <c r="BM630" s="3">
        <v>0</v>
      </c>
      <c r="BN630" s="3">
        <v>0</v>
      </c>
      <c r="BO630" s="3">
        <v>0</v>
      </c>
      <c r="BP630" s="3">
        <v>0</v>
      </c>
      <c r="BQ630" s="3">
        <v>0</v>
      </c>
      <c r="BR630" s="3">
        <v>0</v>
      </c>
      <c r="BS630" s="3">
        <v>0</v>
      </c>
      <c r="BT630" s="3">
        <v>0</v>
      </c>
      <c r="BU630" s="3">
        <v>0</v>
      </c>
      <c r="BV630" s="3">
        <v>0</v>
      </c>
      <c r="BW630" s="10">
        <v>0</v>
      </c>
    </row>
    <row r="631" spans="6:75" x14ac:dyDescent="0.25">
      <c r="F631" s="52">
        <f t="shared" si="37"/>
        <v>34000</v>
      </c>
      <c r="G631" s="12">
        <f t="shared" si="38"/>
        <v>0.82558139534883723</v>
      </c>
      <c r="J631" s="3">
        <f t="shared" si="39"/>
        <v>0.90226537216828473</v>
      </c>
      <c r="K631" s="81"/>
      <c r="L631" s="12">
        <v>1</v>
      </c>
      <c r="M631" s="3">
        <v>0.82558139534883723</v>
      </c>
      <c r="N631" s="3">
        <v>0.82558139534883723</v>
      </c>
      <c r="O631" s="3">
        <v>0.90120481927710838</v>
      </c>
      <c r="P631" s="3">
        <v>0.90120481927710838</v>
      </c>
      <c r="Q631" s="3">
        <v>0</v>
      </c>
      <c r="R631" s="3">
        <v>0</v>
      </c>
      <c r="S631" s="3">
        <v>0</v>
      </c>
      <c r="T631" s="3">
        <v>0</v>
      </c>
      <c r="U631" s="3">
        <v>0</v>
      </c>
      <c r="V631" s="3">
        <v>0</v>
      </c>
      <c r="W631" s="3">
        <v>0</v>
      </c>
      <c r="X631" s="3">
        <v>0</v>
      </c>
      <c r="Y631" s="3">
        <v>0</v>
      </c>
      <c r="Z631" s="3">
        <v>0</v>
      </c>
      <c r="AA631" s="3">
        <v>0</v>
      </c>
      <c r="AB631" s="3">
        <v>0</v>
      </c>
      <c r="AC631" s="3">
        <v>0</v>
      </c>
      <c r="AD631" s="3">
        <v>0</v>
      </c>
      <c r="AE631" s="3">
        <v>0</v>
      </c>
      <c r="AF631" s="3">
        <v>0</v>
      </c>
      <c r="AG631" s="3">
        <v>0</v>
      </c>
      <c r="AH631" s="3">
        <v>0</v>
      </c>
      <c r="AI631" s="3">
        <v>0</v>
      </c>
      <c r="AJ631" s="3">
        <v>0</v>
      </c>
      <c r="AK631" s="3">
        <v>0</v>
      </c>
      <c r="AL631" s="48">
        <v>0</v>
      </c>
      <c r="AM631" s="3">
        <v>0</v>
      </c>
      <c r="AN631" s="3">
        <v>0</v>
      </c>
      <c r="AO631" s="3">
        <v>0</v>
      </c>
      <c r="AP631" s="3">
        <v>0</v>
      </c>
      <c r="AQ631" s="3">
        <v>0</v>
      </c>
      <c r="AR631" s="3">
        <v>0</v>
      </c>
      <c r="AS631" s="3">
        <v>0</v>
      </c>
      <c r="AT631" s="3">
        <v>0</v>
      </c>
      <c r="AU631" s="3">
        <v>0</v>
      </c>
      <c r="AV631" s="3">
        <v>0</v>
      </c>
      <c r="AW631" s="3">
        <v>0</v>
      </c>
      <c r="AX631" s="3">
        <v>0</v>
      </c>
      <c r="AY631" s="3">
        <v>0</v>
      </c>
      <c r="AZ631" s="3">
        <v>0</v>
      </c>
      <c r="BA631" s="3">
        <v>0</v>
      </c>
      <c r="BB631" s="3">
        <v>0</v>
      </c>
      <c r="BC631" s="3">
        <v>0</v>
      </c>
      <c r="BD631" s="3">
        <v>0</v>
      </c>
      <c r="BE631" s="3">
        <v>0</v>
      </c>
      <c r="BF631" s="3">
        <v>0</v>
      </c>
      <c r="BG631" s="3">
        <v>0</v>
      </c>
      <c r="BH631" s="3">
        <v>0</v>
      </c>
      <c r="BI631" s="3">
        <v>0</v>
      </c>
      <c r="BJ631" s="3">
        <v>0</v>
      </c>
      <c r="BK631" s="3">
        <v>0</v>
      </c>
      <c r="BL631" s="3">
        <v>0</v>
      </c>
      <c r="BM631" s="3">
        <v>0</v>
      </c>
      <c r="BN631" s="3">
        <v>0</v>
      </c>
      <c r="BO631" s="3">
        <v>0</v>
      </c>
      <c r="BP631" s="3">
        <v>0</v>
      </c>
      <c r="BQ631" s="3">
        <v>0</v>
      </c>
      <c r="BR631" s="3">
        <v>0</v>
      </c>
      <c r="BS631" s="3">
        <v>0</v>
      </c>
      <c r="BT631" s="3">
        <v>0</v>
      </c>
      <c r="BU631" s="3">
        <v>0</v>
      </c>
      <c r="BV631" s="3">
        <v>0</v>
      </c>
      <c r="BW631" s="10">
        <v>0</v>
      </c>
    </row>
    <row r="632" spans="6:75" x14ac:dyDescent="0.25">
      <c r="F632" s="52">
        <f t="shared" si="37"/>
        <v>34100</v>
      </c>
      <c r="G632" s="12">
        <f t="shared" si="38"/>
        <v>0.82558139534883723</v>
      </c>
      <c r="J632" s="3">
        <f t="shared" si="39"/>
        <v>0.90279493968814351</v>
      </c>
      <c r="K632" s="81"/>
      <c r="L632" s="12">
        <v>1</v>
      </c>
      <c r="M632" s="3">
        <v>0.82558139534883723</v>
      </c>
      <c r="N632" s="3">
        <v>0.82558139534883723</v>
      </c>
      <c r="O632" s="3">
        <v>0.90173376432559504</v>
      </c>
      <c r="P632" s="3">
        <v>0.90173376432559504</v>
      </c>
      <c r="Q632" s="3">
        <v>0</v>
      </c>
      <c r="R632" s="3">
        <v>0</v>
      </c>
      <c r="S632" s="3">
        <v>0</v>
      </c>
      <c r="T632" s="3">
        <v>0</v>
      </c>
      <c r="U632" s="3">
        <v>0</v>
      </c>
      <c r="V632" s="3">
        <v>0</v>
      </c>
      <c r="W632" s="3">
        <v>0</v>
      </c>
      <c r="X632" s="3">
        <v>0</v>
      </c>
      <c r="Y632" s="3">
        <v>0</v>
      </c>
      <c r="Z632" s="3">
        <v>0</v>
      </c>
      <c r="AA632" s="3">
        <v>0</v>
      </c>
      <c r="AB632" s="3">
        <v>0</v>
      </c>
      <c r="AC632" s="3">
        <v>0</v>
      </c>
      <c r="AD632" s="3">
        <v>0</v>
      </c>
      <c r="AE632" s="3">
        <v>0</v>
      </c>
      <c r="AF632" s="3">
        <v>0</v>
      </c>
      <c r="AG632" s="3">
        <v>0</v>
      </c>
      <c r="AH632" s="3">
        <v>0</v>
      </c>
      <c r="AI632" s="3">
        <v>0</v>
      </c>
      <c r="AJ632" s="3">
        <v>0</v>
      </c>
      <c r="AK632" s="3">
        <v>0</v>
      </c>
      <c r="AL632" s="48">
        <v>0</v>
      </c>
      <c r="AM632" s="3">
        <v>0</v>
      </c>
      <c r="AN632" s="3">
        <v>0</v>
      </c>
      <c r="AO632" s="3">
        <v>0</v>
      </c>
      <c r="AP632" s="3">
        <v>0</v>
      </c>
      <c r="AQ632" s="3">
        <v>0</v>
      </c>
      <c r="AR632" s="3">
        <v>0</v>
      </c>
      <c r="AS632" s="3">
        <v>0</v>
      </c>
      <c r="AT632" s="3">
        <v>0</v>
      </c>
      <c r="AU632" s="3">
        <v>0</v>
      </c>
      <c r="AV632" s="3">
        <v>0</v>
      </c>
      <c r="AW632" s="3">
        <v>0</v>
      </c>
      <c r="AX632" s="3">
        <v>0</v>
      </c>
      <c r="AY632" s="3">
        <v>0</v>
      </c>
      <c r="AZ632" s="3">
        <v>0</v>
      </c>
      <c r="BA632" s="3">
        <v>0</v>
      </c>
      <c r="BB632" s="3">
        <v>0</v>
      </c>
      <c r="BC632" s="3">
        <v>0</v>
      </c>
      <c r="BD632" s="3">
        <v>0</v>
      </c>
      <c r="BE632" s="3">
        <v>0</v>
      </c>
      <c r="BF632" s="3">
        <v>0</v>
      </c>
      <c r="BG632" s="3">
        <v>0</v>
      </c>
      <c r="BH632" s="3">
        <v>0</v>
      </c>
      <c r="BI632" s="3">
        <v>0</v>
      </c>
      <c r="BJ632" s="3">
        <v>0</v>
      </c>
      <c r="BK632" s="3">
        <v>0</v>
      </c>
      <c r="BL632" s="3">
        <v>0</v>
      </c>
      <c r="BM632" s="3">
        <v>0</v>
      </c>
      <c r="BN632" s="3">
        <v>0</v>
      </c>
      <c r="BO632" s="3">
        <v>0</v>
      </c>
      <c r="BP632" s="3">
        <v>0</v>
      </c>
      <c r="BQ632" s="3">
        <v>0</v>
      </c>
      <c r="BR632" s="3">
        <v>0</v>
      </c>
      <c r="BS632" s="3">
        <v>0</v>
      </c>
      <c r="BT632" s="3">
        <v>0</v>
      </c>
      <c r="BU632" s="3">
        <v>0</v>
      </c>
      <c r="BV632" s="3">
        <v>0</v>
      </c>
      <c r="BW632" s="10">
        <v>0</v>
      </c>
    </row>
    <row r="633" spans="6:75" x14ac:dyDescent="0.25">
      <c r="F633" s="52">
        <f t="shared" si="37"/>
        <v>34200</v>
      </c>
      <c r="G633" s="12">
        <f t="shared" si="38"/>
        <v>0.82558139534883723</v>
      </c>
      <c r="J633" s="3">
        <f t="shared" si="39"/>
        <v>0.90332450720800228</v>
      </c>
      <c r="K633" s="81"/>
      <c r="L633" s="12">
        <v>1</v>
      </c>
      <c r="M633" s="3">
        <v>0.82558139534883723</v>
      </c>
      <c r="N633" s="3">
        <v>0.82558139534883723</v>
      </c>
      <c r="O633" s="3">
        <v>0.9022627093740816</v>
      </c>
      <c r="P633" s="3">
        <v>0.9022627093740816</v>
      </c>
      <c r="Q633" s="3">
        <v>0</v>
      </c>
      <c r="R633" s="3">
        <v>0</v>
      </c>
      <c r="S633" s="3">
        <v>0</v>
      </c>
      <c r="T633" s="3">
        <v>0</v>
      </c>
      <c r="U633" s="3">
        <v>0</v>
      </c>
      <c r="V633" s="3">
        <v>0</v>
      </c>
      <c r="W633" s="3">
        <v>0</v>
      </c>
      <c r="X633" s="3">
        <v>0</v>
      </c>
      <c r="Y633" s="3">
        <v>0</v>
      </c>
      <c r="Z633" s="3">
        <v>0</v>
      </c>
      <c r="AA633" s="3">
        <v>0</v>
      </c>
      <c r="AB633" s="3">
        <v>0</v>
      </c>
      <c r="AC633" s="3">
        <v>0</v>
      </c>
      <c r="AD633" s="3">
        <v>0</v>
      </c>
      <c r="AE633" s="3">
        <v>0</v>
      </c>
      <c r="AF633" s="3">
        <v>0</v>
      </c>
      <c r="AG633" s="3">
        <v>0</v>
      </c>
      <c r="AH633" s="3">
        <v>0</v>
      </c>
      <c r="AI633" s="3">
        <v>0</v>
      </c>
      <c r="AJ633" s="3">
        <v>0</v>
      </c>
      <c r="AK633" s="3">
        <v>0</v>
      </c>
      <c r="AL633" s="48">
        <v>0</v>
      </c>
      <c r="AM633" s="3">
        <v>0</v>
      </c>
      <c r="AN633" s="3">
        <v>0</v>
      </c>
      <c r="AO633" s="3">
        <v>0</v>
      </c>
      <c r="AP633" s="3">
        <v>0</v>
      </c>
      <c r="AQ633" s="3">
        <v>0</v>
      </c>
      <c r="AR633" s="3">
        <v>0</v>
      </c>
      <c r="AS633" s="3">
        <v>0</v>
      </c>
      <c r="AT633" s="3">
        <v>0</v>
      </c>
      <c r="AU633" s="3">
        <v>0</v>
      </c>
      <c r="AV633" s="3">
        <v>0</v>
      </c>
      <c r="AW633" s="3">
        <v>0</v>
      </c>
      <c r="AX633" s="3">
        <v>0</v>
      </c>
      <c r="AY633" s="3">
        <v>0</v>
      </c>
      <c r="AZ633" s="3">
        <v>0</v>
      </c>
      <c r="BA633" s="3">
        <v>0</v>
      </c>
      <c r="BB633" s="3">
        <v>0</v>
      </c>
      <c r="BC633" s="3">
        <v>0</v>
      </c>
      <c r="BD633" s="3">
        <v>0</v>
      </c>
      <c r="BE633" s="3">
        <v>0</v>
      </c>
      <c r="BF633" s="3">
        <v>0</v>
      </c>
      <c r="BG633" s="3">
        <v>0</v>
      </c>
      <c r="BH633" s="3">
        <v>0</v>
      </c>
      <c r="BI633" s="3">
        <v>0</v>
      </c>
      <c r="BJ633" s="3">
        <v>0</v>
      </c>
      <c r="BK633" s="3">
        <v>0</v>
      </c>
      <c r="BL633" s="3">
        <v>0</v>
      </c>
      <c r="BM633" s="3">
        <v>0</v>
      </c>
      <c r="BN633" s="3">
        <v>0</v>
      </c>
      <c r="BO633" s="3">
        <v>0</v>
      </c>
      <c r="BP633" s="3">
        <v>0</v>
      </c>
      <c r="BQ633" s="3">
        <v>0</v>
      </c>
      <c r="BR633" s="3">
        <v>0</v>
      </c>
      <c r="BS633" s="3">
        <v>0</v>
      </c>
      <c r="BT633" s="3">
        <v>0</v>
      </c>
      <c r="BU633" s="3">
        <v>0</v>
      </c>
      <c r="BV633" s="3">
        <v>0</v>
      </c>
      <c r="BW633" s="10">
        <v>0</v>
      </c>
    </row>
    <row r="634" spans="6:75" x14ac:dyDescent="0.25">
      <c r="F634" s="52">
        <f t="shared" si="37"/>
        <v>34300</v>
      </c>
      <c r="G634" s="12">
        <f t="shared" si="38"/>
        <v>0.82558139534883723</v>
      </c>
      <c r="J634" s="3">
        <f t="shared" si="39"/>
        <v>0.90385407472786106</v>
      </c>
      <c r="K634" s="81"/>
      <c r="L634" s="12">
        <v>1</v>
      </c>
      <c r="M634" s="3">
        <v>0.82558139534883723</v>
      </c>
      <c r="N634" s="3">
        <v>0.82558139534883723</v>
      </c>
      <c r="O634" s="3">
        <v>0.90279165442256826</v>
      </c>
      <c r="P634" s="3">
        <v>0.90279165442256826</v>
      </c>
      <c r="Q634" s="3">
        <v>0</v>
      </c>
      <c r="R634" s="3">
        <v>0</v>
      </c>
      <c r="S634" s="3">
        <v>0</v>
      </c>
      <c r="T634" s="3">
        <v>0</v>
      </c>
      <c r="U634" s="3">
        <v>0</v>
      </c>
      <c r="V634" s="3">
        <v>0</v>
      </c>
      <c r="W634" s="3">
        <v>0</v>
      </c>
      <c r="X634" s="3">
        <v>0</v>
      </c>
      <c r="Y634" s="3">
        <v>0</v>
      </c>
      <c r="Z634" s="3">
        <v>0</v>
      </c>
      <c r="AA634" s="3">
        <v>0</v>
      </c>
      <c r="AB634" s="3">
        <v>0</v>
      </c>
      <c r="AC634" s="3">
        <v>0</v>
      </c>
      <c r="AD634" s="3">
        <v>0</v>
      </c>
      <c r="AE634" s="3">
        <v>0</v>
      </c>
      <c r="AF634" s="3">
        <v>0</v>
      </c>
      <c r="AG634" s="3">
        <v>0</v>
      </c>
      <c r="AH634" s="3">
        <v>0</v>
      </c>
      <c r="AI634" s="3">
        <v>0</v>
      </c>
      <c r="AJ634" s="3">
        <v>0</v>
      </c>
      <c r="AK634" s="3">
        <v>0</v>
      </c>
      <c r="AL634" s="48">
        <v>0</v>
      </c>
      <c r="AM634" s="3">
        <v>0</v>
      </c>
      <c r="AN634" s="3">
        <v>0</v>
      </c>
      <c r="AO634" s="3">
        <v>0</v>
      </c>
      <c r="AP634" s="3">
        <v>0</v>
      </c>
      <c r="AQ634" s="3">
        <v>0</v>
      </c>
      <c r="AR634" s="3">
        <v>0</v>
      </c>
      <c r="AS634" s="3">
        <v>0</v>
      </c>
      <c r="AT634" s="3">
        <v>0</v>
      </c>
      <c r="AU634" s="3">
        <v>0</v>
      </c>
      <c r="AV634" s="3">
        <v>0</v>
      </c>
      <c r="AW634" s="3">
        <v>0</v>
      </c>
      <c r="AX634" s="3">
        <v>0</v>
      </c>
      <c r="AY634" s="3">
        <v>0</v>
      </c>
      <c r="AZ634" s="3">
        <v>0</v>
      </c>
      <c r="BA634" s="3">
        <v>0</v>
      </c>
      <c r="BB634" s="3">
        <v>0</v>
      </c>
      <c r="BC634" s="3">
        <v>0</v>
      </c>
      <c r="BD634" s="3">
        <v>0</v>
      </c>
      <c r="BE634" s="3">
        <v>0</v>
      </c>
      <c r="BF634" s="3">
        <v>0</v>
      </c>
      <c r="BG634" s="3">
        <v>0</v>
      </c>
      <c r="BH634" s="3">
        <v>0</v>
      </c>
      <c r="BI634" s="3">
        <v>0</v>
      </c>
      <c r="BJ634" s="3">
        <v>0</v>
      </c>
      <c r="BK634" s="3">
        <v>0</v>
      </c>
      <c r="BL634" s="3">
        <v>0</v>
      </c>
      <c r="BM634" s="3">
        <v>0</v>
      </c>
      <c r="BN634" s="3">
        <v>0</v>
      </c>
      <c r="BO634" s="3">
        <v>0</v>
      </c>
      <c r="BP634" s="3">
        <v>0</v>
      </c>
      <c r="BQ634" s="3">
        <v>0</v>
      </c>
      <c r="BR634" s="3">
        <v>0</v>
      </c>
      <c r="BS634" s="3">
        <v>0</v>
      </c>
      <c r="BT634" s="3">
        <v>0</v>
      </c>
      <c r="BU634" s="3">
        <v>0</v>
      </c>
      <c r="BV634" s="3">
        <v>0</v>
      </c>
      <c r="BW634" s="10">
        <v>0</v>
      </c>
    </row>
    <row r="635" spans="6:75" x14ac:dyDescent="0.25">
      <c r="F635" s="52">
        <f t="shared" si="37"/>
        <v>34400</v>
      </c>
      <c r="G635" s="12">
        <f t="shared" si="38"/>
        <v>0.82558139534883723</v>
      </c>
      <c r="J635" s="3">
        <f t="shared" si="39"/>
        <v>0.90438364224771983</v>
      </c>
      <c r="K635" s="81"/>
      <c r="L635" s="12">
        <v>1</v>
      </c>
      <c r="M635" s="3">
        <v>0.82558139534883723</v>
      </c>
      <c r="N635" s="3">
        <v>0.82558139534883723</v>
      </c>
      <c r="O635" s="3">
        <v>0.90332059947105492</v>
      </c>
      <c r="P635" s="3">
        <v>0.90332059947105492</v>
      </c>
      <c r="Q635" s="3">
        <v>0</v>
      </c>
      <c r="R635" s="3">
        <v>0</v>
      </c>
      <c r="S635" s="3">
        <v>0</v>
      </c>
      <c r="T635" s="3">
        <v>0</v>
      </c>
      <c r="U635" s="3">
        <v>0</v>
      </c>
      <c r="V635" s="3">
        <v>0</v>
      </c>
      <c r="W635" s="3">
        <v>0</v>
      </c>
      <c r="X635" s="3">
        <v>0</v>
      </c>
      <c r="Y635" s="3">
        <v>0</v>
      </c>
      <c r="Z635" s="3">
        <v>0</v>
      </c>
      <c r="AA635" s="3">
        <v>0</v>
      </c>
      <c r="AB635" s="3">
        <v>0</v>
      </c>
      <c r="AC635" s="3">
        <v>0</v>
      </c>
      <c r="AD635" s="3">
        <v>0</v>
      </c>
      <c r="AE635" s="3">
        <v>0</v>
      </c>
      <c r="AF635" s="3">
        <v>0</v>
      </c>
      <c r="AG635" s="3">
        <v>0</v>
      </c>
      <c r="AH635" s="3">
        <v>0</v>
      </c>
      <c r="AI635" s="3">
        <v>0</v>
      </c>
      <c r="AJ635" s="3">
        <v>0</v>
      </c>
      <c r="AK635" s="3">
        <v>0</v>
      </c>
      <c r="AL635" s="48">
        <v>0</v>
      </c>
      <c r="AM635" s="3">
        <v>0</v>
      </c>
      <c r="AN635" s="3">
        <v>0</v>
      </c>
      <c r="AO635" s="3">
        <v>0</v>
      </c>
      <c r="AP635" s="3">
        <v>0</v>
      </c>
      <c r="AQ635" s="3">
        <v>0</v>
      </c>
      <c r="AR635" s="3">
        <v>0</v>
      </c>
      <c r="AS635" s="3">
        <v>0</v>
      </c>
      <c r="AT635" s="3">
        <v>0</v>
      </c>
      <c r="AU635" s="3">
        <v>0</v>
      </c>
      <c r="AV635" s="3">
        <v>0</v>
      </c>
      <c r="AW635" s="3">
        <v>0</v>
      </c>
      <c r="AX635" s="3">
        <v>0</v>
      </c>
      <c r="AY635" s="3">
        <v>0</v>
      </c>
      <c r="AZ635" s="3">
        <v>0</v>
      </c>
      <c r="BA635" s="3">
        <v>0</v>
      </c>
      <c r="BB635" s="3">
        <v>0</v>
      </c>
      <c r="BC635" s="3">
        <v>0</v>
      </c>
      <c r="BD635" s="3">
        <v>0</v>
      </c>
      <c r="BE635" s="3">
        <v>0</v>
      </c>
      <c r="BF635" s="3">
        <v>0</v>
      </c>
      <c r="BG635" s="3">
        <v>0</v>
      </c>
      <c r="BH635" s="3">
        <v>0</v>
      </c>
      <c r="BI635" s="3">
        <v>0</v>
      </c>
      <c r="BJ635" s="3">
        <v>0</v>
      </c>
      <c r="BK635" s="3">
        <v>0</v>
      </c>
      <c r="BL635" s="3">
        <v>0</v>
      </c>
      <c r="BM635" s="3">
        <v>0</v>
      </c>
      <c r="BN635" s="3">
        <v>0</v>
      </c>
      <c r="BO635" s="3">
        <v>0</v>
      </c>
      <c r="BP635" s="3">
        <v>0</v>
      </c>
      <c r="BQ635" s="3">
        <v>0</v>
      </c>
      <c r="BR635" s="3">
        <v>0</v>
      </c>
      <c r="BS635" s="3">
        <v>0</v>
      </c>
      <c r="BT635" s="3">
        <v>0</v>
      </c>
      <c r="BU635" s="3">
        <v>0</v>
      </c>
      <c r="BV635" s="3">
        <v>0</v>
      </c>
      <c r="BW635" s="10">
        <v>0</v>
      </c>
    </row>
    <row r="636" spans="6:75" x14ac:dyDescent="0.25">
      <c r="F636" s="52">
        <f t="shared" si="37"/>
        <v>34500</v>
      </c>
      <c r="G636" s="12">
        <f t="shared" si="38"/>
        <v>0.82558139534883723</v>
      </c>
      <c r="J636" s="3">
        <f t="shared" si="39"/>
        <v>0.90491320976757872</v>
      </c>
      <c r="K636" s="81"/>
      <c r="L636" s="12">
        <v>1</v>
      </c>
      <c r="M636" s="3">
        <v>0.82558139534883723</v>
      </c>
      <c r="N636" s="3">
        <v>0.82558139534883723</v>
      </c>
      <c r="O636" s="3">
        <v>0.90384954451954158</v>
      </c>
      <c r="P636" s="3">
        <v>0.90384954451954158</v>
      </c>
      <c r="Q636" s="3">
        <v>0</v>
      </c>
      <c r="R636" s="3">
        <v>0</v>
      </c>
      <c r="S636" s="3">
        <v>0</v>
      </c>
      <c r="T636" s="3">
        <v>0</v>
      </c>
      <c r="U636" s="3">
        <v>0</v>
      </c>
      <c r="V636" s="3">
        <v>0</v>
      </c>
      <c r="W636" s="3">
        <v>0</v>
      </c>
      <c r="X636" s="3">
        <v>0</v>
      </c>
      <c r="Y636" s="3">
        <v>0</v>
      </c>
      <c r="Z636" s="3">
        <v>0</v>
      </c>
      <c r="AA636" s="3">
        <v>0</v>
      </c>
      <c r="AB636" s="3">
        <v>0</v>
      </c>
      <c r="AC636" s="3">
        <v>0</v>
      </c>
      <c r="AD636" s="3">
        <v>0</v>
      </c>
      <c r="AE636" s="3">
        <v>0</v>
      </c>
      <c r="AF636" s="3">
        <v>0</v>
      </c>
      <c r="AG636" s="3">
        <v>0</v>
      </c>
      <c r="AH636" s="3">
        <v>0</v>
      </c>
      <c r="AI636" s="3">
        <v>0</v>
      </c>
      <c r="AJ636" s="3">
        <v>0</v>
      </c>
      <c r="AK636" s="3">
        <v>0</v>
      </c>
      <c r="AL636" s="48">
        <v>0</v>
      </c>
      <c r="AM636" s="3">
        <v>0</v>
      </c>
      <c r="AN636" s="3">
        <v>0</v>
      </c>
      <c r="AO636" s="3">
        <v>0</v>
      </c>
      <c r="AP636" s="3">
        <v>0</v>
      </c>
      <c r="AQ636" s="3">
        <v>0</v>
      </c>
      <c r="AR636" s="3">
        <v>0</v>
      </c>
      <c r="AS636" s="3">
        <v>0</v>
      </c>
      <c r="AT636" s="3">
        <v>0</v>
      </c>
      <c r="AU636" s="3">
        <v>0</v>
      </c>
      <c r="AV636" s="3">
        <v>0</v>
      </c>
      <c r="AW636" s="3">
        <v>0</v>
      </c>
      <c r="AX636" s="3">
        <v>0</v>
      </c>
      <c r="AY636" s="3">
        <v>0</v>
      </c>
      <c r="AZ636" s="3">
        <v>0</v>
      </c>
      <c r="BA636" s="3">
        <v>0</v>
      </c>
      <c r="BB636" s="3">
        <v>0</v>
      </c>
      <c r="BC636" s="3">
        <v>0</v>
      </c>
      <c r="BD636" s="3">
        <v>0</v>
      </c>
      <c r="BE636" s="3">
        <v>0</v>
      </c>
      <c r="BF636" s="3">
        <v>0</v>
      </c>
      <c r="BG636" s="3">
        <v>0</v>
      </c>
      <c r="BH636" s="3">
        <v>0</v>
      </c>
      <c r="BI636" s="3">
        <v>0</v>
      </c>
      <c r="BJ636" s="3">
        <v>0</v>
      </c>
      <c r="BK636" s="3">
        <v>0</v>
      </c>
      <c r="BL636" s="3">
        <v>0</v>
      </c>
      <c r="BM636" s="3">
        <v>0</v>
      </c>
      <c r="BN636" s="3">
        <v>0</v>
      </c>
      <c r="BO636" s="3">
        <v>0</v>
      </c>
      <c r="BP636" s="3">
        <v>0</v>
      </c>
      <c r="BQ636" s="3">
        <v>0</v>
      </c>
      <c r="BR636" s="3">
        <v>0</v>
      </c>
      <c r="BS636" s="3">
        <v>0</v>
      </c>
      <c r="BT636" s="3">
        <v>0</v>
      </c>
      <c r="BU636" s="3">
        <v>0</v>
      </c>
      <c r="BV636" s="3">
        <v>0</v>
      </c>
      <c r="BW636" s="10">
        <v>0</v>
      </c>
    </row>
    <row r="637" spans="6:75" x14ac:dyDescent="0.25">
      <c r="F637" s="52">
        <f t="shared" si="37"/>
        <v>34600</v>
      </c>
      <c r="G637" s="12">
        <f t="shared" si="38"/>
        <v>0.82558139534883723</v>
      </c>
      <c r="J637" s="3">
        <f t="shared" si="39"/>
        <v>0.90544277728743749</v>
      </c>
      <c r="K637" s="81"/>
      <c r="L637" s="12">
        <v>1</v>
      </c>
      <c r="M637" s="3">
        <v>0.82558139534883723</v>
      </c>
      <c r="N637" s="3">
        <v>0.82558139534883723</v>
      </c>
      <c r="O637" s="3">
        <v>0.90437848956802824</v>
      </c>
      <c r="P637" s="3">
        <v>0.90437848956802824</v>
      </c>
      <c r="Q637" s="3">
        <v>0</v>
      </c>
      <c r="R637" s="3">
        <v>0</v>
      </c>
      <c r="S637" s="3">
        <v>0</v>
      </c>
      <c r="T637" s="3">
        <v>0</v>
      </c>
      <c r="U637" s="3">
        <v>0</v>
      </c>
      <c r="V637" s="3">
        <v>0</v>
      </c>
      <c r="W637" s="3">
        <v>0</v>
      </c>
      <c r="X637" s="3">
        <v>0</v>
      </c>
      <c r="Y637" s="3">
        <v>0</v>
      </c>
      <c r="Z637" s="3">
        <v>0</v>
      </c>
      <c r="AA637" s="3">
        <v>0</v>
      </c>
      <c r="AB637" s="3">
        <v>0</v>
      </c>
      <c r="AC637" s="3">
        <v>0</v>
      </c>
      <c r="AD637" s="3">
        <v>0</v>
      </c>
      <c r="AE637" s="3">
        <v>0</v>
      </c>
      <c r="AF637" s="3">
        <v>0</v>
      </c>
      <c r="AG637" s="3">
        <v>0</v>
      </c>
      <c r="AH637" s="3">
        <v>0</v>
      </c>
      <c r="AI637" s="3">
        <v>0</v>
      </c>
      <c r="AJ637" s="3">
        <v>0</v>
      </c>
      <c r="AK637" s="3">
        <v>0</v>
      </c>
      <c r="AL637" s="48">
        <v>0</v>
      </c>
      <c r="AM637" s="3">
        <v>0</v>
      </c>
      <c r="AN637" s="3">
        <v>0</v>
      </c>
      <c r="AO637" s="3">
        <v>0</v>
      </c>
      <c r="AP637" s="3">
        <v>0</v>
      </c>
      <c r="AQ637" s="3">
        <v>0</v>
      </c>
      <c r="AR637" s="3">
        <v>0</v>
      </c>
      <c r="AS637" s="3">
        <v>0</v>
      </c>
      <c r="AT637" s="3">
        <v>0</v>
      </c>
      <c r="AU637" s="3">
        <v>0</v>
      </c>
      <c r="AV637" s="3">
        <v>0</v>
      </c>
      <c r="AW637" s="3">
        <v>0</v>
      </c>
      <c r="AX637" s="3">
        <v>0</v>
      </c>
      <c r="AY637" s="3">
        <v>0</v>
      </c>
      <c r="AZ637" s="3">
        <v>0</v>
      </c>
      <c r="BA637" s="3">
        <v>0</v>
      </c>
      <c r="BB637" s="3">
        <v>0</v>
      </c>
      <c r="BC637" s="3">
        <v>0</v>
      </c>
      <c r="BD637" s="3">
        <v>0</v>
      </c>
      <c r="BE637" s="3">
        <v>0</v>
      </c>
      <c r="BF637" s="3">
        <v>0</v>
      </c>
      <c r="BG637" s="3">
        <v>0</v>
      </c>
      <c r="BH637" s="3">
        <v>0</v>
      </c>
      <c r="BI637" s="3">
        <v>0</v>
      </c>
      <c r="BJ637" s="3">
        <v>0</v>
      </c>
      <c r="BK637" s="3">
        <v>0</v>
      </c>
      <c r="BL637" s="3">
        <v>0</v>
      </c>
      <c r="BM637" s="3">
        <v>0</v>
      </c>
      <c r="BN637" s="3">
        <v>0</v>
      </c>
      <c r="BO637" s="3">
        <v>0</v>
      </c>
      <c r="BP637" s="3">
        <v>0</v>
      </c>
      <c r="BQ637" s="3">
        <v>0</v>
      </c>
      <c r="BR637" s="3">
        <v>0</v>
      </c>
      <c r="BS637" s="3">
        <v>0</v>
      </c>
      <c r="BT637" s="3">
        <v>0</v>
      </c>
      <c r="BU637" s="3">
        <v>0</v>
      </c>
      <c r="BV637" s="3">
        <v>0</v>
      </c>
      <c r="BW637" s="10">
        <v>0</v>
      </c>
    </row>
    <row r="638" spans="6:75" x14ac:dyDescent="0.25">
      <c r="F638" s="52">
        <f t="shared" si="37"/>
        <v>34700</v>
      </c>
      <c r="G638" s="12">
        <f t="shared" si="38"/>
        <v>0.82558139534883723</v>
      </c>
      <c r="J638" s="3">
        <f t="shared" si="39"/>
        <v>0.90597234480729627</v>
      </c>
      <c r="K638" s="81"/>
      <c r="L638" s="12">
        <v>1</v>
      </c>
      <c r="M638" s="3">
        <v>0.82558139534883723</v>
      </c>
      <c r="N638" s="3">
        <v>0.82558139534883723</v>
      </c>
      <c r="O638" s="3">
        <v>0.90490743461651479</v>
      </c>
      <c r="P638" s="3">
        <v>0.90490743461651479</v>
      </c>
      <c r="Q638" s="3">
        <v>0</v>
      </c>
      <c r="R638" s="3">
        <v>0</v>
      </c>
      <c r="S638" s="3">
        <v>0</v>
      </c>
      <c r="T638" s="3">
        <v>0</v>
      </c>
      <c r="U638" s="3">
        <v>0</v>
      </c>
      <c r="V638" s="3">
        <v>0</v>
      </c>
      <c r="W638" s="3">
        <v>0</v>
      </c>
      <c r="X638" s="3">
        <v>0</v>
      </c>
      <c r="Y638" s="3">
        <v>0</v>
      </c>
      <c r="Z638" s="3">
        <v>0</v>
      </c>
      <c r="AA638" s="3">
        <v>0</v>
      </c>
      <c r="AB638" s="3">
        <v>0</v>
      </c>
      <c r="AC638" s="3">
        <v>0</v>
      </c>
      <c r="AD638" s="3">
        <v>0</v>
      </c>
      <c r="AE638" s="3">
        <v>0</v>
      </c>
      <c r="AF638" s="3">
        <v>0</v>
      </c>
      <c r="AG638" s="3">
        <v>0</v>
      </c>
      <c r="AH638" s="3">
        <v>0</v>
      </c>
      <c r="AI638" s="3">
        <v>0</v>
      </c>
      <c r="AJ638" s="3">
        <v>0</v>
      </c>
      <c r="AK638" s="3">
        <v>0</v>
      </c>
      <c r="AL638" s="48">
        <v>0</v>
      </c>
      <c r="AM638" s="3">
        <v>0</v>
      </c>
      <c r="AN638" s="3">
        <v>0</v>
      </c>
      <c r="AO638" s="3">
        <v>0</v>
      </c>
      <c r="AP638" s="3">
        <v>0</v>
      </c>
      <c r="AQ638" s="3">
        <v>0</v>
      </c>
      <c r="AR638" s="3">
        <v>0</v>
      </c>
      <c r="AS638" s="3">
        <v>0</v>
      </c>
      <c r="AT638" s="3">
        <v>0</v>
      </c>
      <c r="AU638" s="3">
        <v>0</v>
      </c>
      <c r="AV638" s="3">
        <v>0</v>
      </c>
      <c r="AW638" s="3">
        <v>0</v>
      </c>
      <c r="AX638" s="3">
        <v>0</v>
      </c>
      <c r="AY638" s="3">
        <v>0</v>
      </c>
      <c r="AZ638" s="3">
        <v>0</v>
      </c>
      <c r="BA638" s="3">
        <v>0</v>
      </c>
      <c r="BB638" s="3">
        <v>0</v>
      </c>
      <c r="BC638" s="3">
        <v>0</v>
      </c>
      <c r="BD638" s="3">
        <v>0</v>
      </c>
      <c r="BE638" s="3">
        <v>0</v>
      </c>
      <c r="BF638" s="3">
        <v>0</v>
      </c>
      <c r="BG638" s="3">
        <v>0</v>
      </c>
      <c r="BH638" s="3">
        <v>0</v>
      </c>
      <c r="BI638" s="3">
        <v>0</v>
      </c>
      <c r="BJ638" s="3">
        <v>0</v>
      </c>
      <c r="BK638" s="3">
        <v>0</v>
      </c>
      <c r="BL638" s="3">
        <v>0</v>
      </c>
      <c r="BM638" s="3">
        <v>0</v>
      </c>
      <c r="BN638" s="3">
        <v>0</v>
      </c>
      <c r="BO638" s="3">
        <v>0</v>
      </c>
      <c r="BP638" s="3">
        <v>0</v>
      </c>
      <c r="BQ638" s="3">
        <v>0</v>
      </c>
      <c r="BR638" s="3">
        <v>0</v>
      </c>
      <c r="BS638" s="3">
        <v>0</v>
      </c>
      <c r="BT638" s="3">
        <v>0</v>
      </c>
      <c r="BU638" s="3">
        <v>0</v>
      </c>
      <c r="BV638" s="3">
        <v>0</v>
      </c>
      <c r="BW638" s="10">
        <v>0</v>
      </c>
    </row>
    <row r="639" spans="6:75" x14ac:dyDescent="0.25">
      <c r="F639" s="52">
        <f t="shared" si="37"/>
        <v>34800</v>
      </c>
      <c r="G639" s="12">
        <f t="shared" si="38"/>
        <v>0.82558139534883723</v>
      </c>
      <c r="J639" s="3">
        <f t="shared" si="39"/>
        <v>0.90650191232715505</v>
      </c>
      <c r="K639" s="81"/>
      <c r="L639" s="12">
        <v>1</v>
      </c>
      <c r="M639" s="3">
        <v>0.82558139534883723</v>
      </c>
      <c r="N639" s="3">
        <v>0.82558139534883723</v>
      </c>
      <c r="O639" s="3">
        <v>0.90543637966500146</v>
      </c>
      <c r="P639" s="3">
        <v>0.90543637966500146</v>
      </c>
      <c r="Q639" s="3">
        <v>0</v>
      </c>
      <c r="R639" s="3">
        <v>0</v>
      </c>
      <c r="S639" s="3">
        <v>0</v>
      </c>
      <c r="T639" s="3">
        <v>0</v>
      </c>
      <c r="U639" s="3">
        <v>0</v>
      </c>
      <c r="V639" s="3">
        <v>0</v>
      </c>
      <c r="W639" s="3">
        <v>0</v>
      </c>
      <c r="X639" s="3">
        <v>0</v>
      </c>
      <c r="Y639" s="3">
        <v>0</v>
      </c>
      <c r="Z639" s="3">
        <v>0</v>
      </c>
      <c r="AA639" s="3">
        <v>0</v>
      </c>
      <c r="AB639" s="3">
        <v>0</v>
      </c>
      <c r="AC639" s="3">
        <v>0</v>
      </c>
      <c r="AD639" s="3">
        <v>0</v>
      </c>
      <c r="AE639" s="3">
        <v>0</v>
      </c>
      <c r="AF639" s="3">
        <v>0</v>
      </c>
      <c r="AG639" s="3">
        <v>0</v>
      </c>
      <c r="AH639" s="3">
        <v>0</v>
      </c>
      <c r="AI639" s="3">
        <v>0</v>
      </c>
      <c r="AJ639" s="3">
        <v>0</v>
      </c>
      <c r="AK639" s="3">
        <v>0</v>
      </c>
      <c r="AL639" s="48">
        <v>0</v>
      </c>
      <c r="AM639" s="3">
        <v>0</v>
      </c>
      <c r="AN639" s="3">
        <v>0</v>
      </c>
      <c r="AO639" s="3">
        <v>0</v>
      </c>
      <c r="AP639" s="3">
        <v>0</v>
      </c>
      <c r="AQ639" s="3">
        <v>0</v>
      </c>
      <c r="AR639" s="3">
        <v>0</v>
      </c>
      <c r="AS639" s="3">
        <v>0</v>
      </c>
      <c r="AT639" s="3">
        <v>0</v>
      </c>
      <c r="AU639" s="3">
        <v>0</v>
      </c>
      <c r="AV639" s="3">
        <v>0</v>
      </c>
      <c r="AW639" s="3">
        <v>0</v>
      </c>
      <c r="AX639" s="3">
        <v>0</v>
      </c>
      <c r="AY639" s="3">
        <v>0</v>
      </c>
      <c r="AZ639" s="3">
        <v>0</v>
      </c>
      <c r="BA639" s="3">
        <v>0</v>
      </c>
      <c r="BB639" s="3">
        <v>0</v>
      </c>
      <c r="BC639" s="3">
        <v>0</v>
      </c>
      <c r="BD639" s="3">
        <v>0</v>
      </c>
      <c r="BE639" s="3">
        <v>0</v>
      </c>
      <c r="BF639" s="3">
        <v>0</v>
      </c>
      <c r="BG639" s="3">
        <v>0</v>
      </c>
      <c r="BH639" s="3">
        <v>0</v>
      </c>
      <c r="BI639" s="3">
        <v>0</v>
      </c>
      <c r="BJ639" s="3">
        <v>0</v>
      </c>
      <c r="BK639" s="3">
        <v>0</v>
      </c>
      <c r="BL639" s="3">
        <v>0</v>
      </c>
      <c r="BM639" s="3">
        <v>0</v>
      </c>
      <c r="BN639" s="3">
        <v>0</v>
      </c>
      <c r="BO639" s="3">
        <v>0</v>
      </c>
      <c r="BP639" s="3">
        <v>0</v>
      </c>
      <c r="BQ639" s="3">
        <v>0</v>
      </c>
      <c r="BR639" s="3">
        <v>0</v>
      </c>
      <c r="BS639" s="3">
        <v>0</v>
      </c>
      <c r="BT639" s="3">
        <v>0</v>
      </c>
      <c r="BU639" s="3">
        <v>0</v>
      </c>
      <c r="BV639" s="3">
        <v>0</v>
      </c>
      <c r="BW639" s="10">
        <v>0</v>
      </c>
    </row>
    <row r="640" spans="6:75" x14ac:dyDescent="0.25">
      <c r="F640" s="52">
        <f t="shared" si="37"/>
        <v>34900</v>
      </c>
      <c r="G640" s="12">
        <f t="shared" si="38"/>
        <v>0.82558139534883723</v>
      </c>
      <c r="J640" s="3">
        <f t="shared" si="39"/>
        <v>0.90703147984701382</v>
      </c>
      <c r="K640" s="81"/>
      <c r="L640" s="12">
        <v>1</v>
      </c>
      <c r="M640" s="3">
        <v>0.82558139534883723</v>
      </c>
      <c r="N640" s="3">
        <v>0.82558139534883723</v>
      </c>
      <c r="O640" s="3">
        <v>0.90596532471348812</v>
      </c>
      <c r="P640" s="3">
        <v>0.90596532471348812</v>
      </c>
      <c r="Q640" s="3">
        <v>0</v>
      </c>
      <c r="R640" s="3">
        <v>0</v>
      </c>
      <c r="S640" s="3">
        <v>0</v>
      </c>
      <c r="T640" s="3">
        <v>0</v>
      </c>
      <c r="U640" s="3">
        <v>0</v>
      </c>
      <c r="V640" s="3">
        <v>0</v>
      </c>
      <c r="W640" s="3">
        <v>0</v>
      </c>
      <c r="X640" s="3">
        <v>0</v>
      </c>
      <c r="Y640" s="3">
        <v>0</v>
      </c>
      <c r="Z640" s="3">
        <v>0</v>
      </c>
      <c r="AA640" s="3">
        <v>0</v>
      </c>
      <c r="AB640" s="3">
        <v>0</v>
      </c>
      <c r="AC640" s="3">
        <v>0</v>
      </c>
      <c r="AD640" s="3">
        <v>0</v>
      </c>
      <c r="AE640" s="3">
        <v>0</v>
      </c>
      <c r="AF640" s="3">
        <v>0</v>
      </c>
      <c r="AG640" s="3">
        <v>0</v>
      </c>
      <c r="AH640" s="3">
        <v>0</v>
      </c>
      <c r="AI640" s="3">
        <v>0</v>
      </c>
      <c r="AJ640" s="3">
        <v>0</v>
      </c>
      <c r="AK640" s="3">
        <v>0</v>
      </c>
      <c r="AL640" s="48">
        <v>0</v>
      </c>
      <c r="AM640" s="3">
        <v>0</v>
      </c>
      <c r="AN640" s="3">
        <v>0</v>
      </c>
      <c r="AO640" s="3">
        <v>0</v>
      </c>
      <c r="AP640" s="3">
        <v>0</v>
      </c>
      <c r="AQ640" s="3">
        <v>0</v>
      </c>
      <c r="AR640" s="3">
        <v>0</v>
      </c>
      <c r="AS640" s="3">
        <v>0</v>
      </c>
      <c r="AT640" s="3">
        <v>0</v>
      </c>
      <c r="AU640" s="3">
        <v>0</v>
      </c>
      <c r="AV640" s="3">
        <v>0</v>
      </c>
      <c r="AW640" s="3">
        <v>0</v>
      </c>
      <c r="AX640" s="3">
        <v>0</v>
      </c>
      <c r="AY640" s="3">
        <v>0</v>
      </c>
      <c r="AZ640" s="3">
        <v>0</v>
      </c>
      <c r="BA640" s="3">
        <v>0</v>
      </c>
      <c r="BB640" s="3">
        <v>0</v>
      </c>
      <c r="BC640" s="3">
        <v>0</v>
      </c>
      <c r="BD640" s="3">
        <v>0</v>
      </c>
      <c r="BE640" s="3">
        <v>0</v>
      </c>
      <c r="BF640" s="3">
        <v>0</v>
      </c>
      <c r="BG640" s="3">
        <v>0</v>
      </c>
      <c r="BH640" s="3">
        <v>0</v>
      </c>
      <c r="BI640" s="3">
        <v>0</v>
      </c>
      <c r="BJ640" s="3">
        <v>0</v>
      </c>
      <c r="BK640" s="3">
        <v>0</v>
      </c>
      <c r="BL640" s="3">
        <v>0</v>
      </c>
      <c r="BM640" s="3">
        <v>0</v>
      </c>
      <c r="BN640" s="3">
        <v>0</v>
      </c>
      <c r="BO640" s="3">
        <v>0</v>
      </c>
      <c r="BP640" s="3">
        <v>0</v>
      </c>
      <c r="BQ640" s="3">
        <v>0</v>
      </c>
      <c r="BR640" s="3">
        <v>0</v>
      </c>
      <c r="BS640" s="3">
        <v>0</v>
      </c>
      <c r="BT640" s="3">
        <v>0</v>
      </c>
      <c r="BU640" s="3">
        <v>0</v>
      </c>
      <c r="BV640" s="3">
        <v>0</v>
      </c>
      <c r="BW640" s="10">
        <v>0</v>
      </c>
    </row>
    <row r="641" spans="6:75" x14ac:dyDescent="0.25">
      <c r="F641" s="52">
        <f t="shared" si="37"/>
        <v>35000</v>
      </c>
      <c r="G641" s="12">
        <f t="shared" si="38"/>
        <v>0.82558139534883723</v>
      </c>
      <c r="J641" s="3">
        <f t="shared" si="39"/>
        <v>0.90756104736687271</v>
      </c>
      <c r="K641" s="81"/>
      <c r="L641" s="12">
        <v>1</v>
      </c>
      <c r="M641" s="3">
        <v>0.82558139534883723</v>
      </c>
      <c r="N641" s="3">
        <v>0.82558139534883723</v>
      </c>
      <c r="O641" s="3">
        <v>0.90649426976197478</v>
      </c>
      <c r="P641" s="3">
        <v>0.90649426976197478</v>
      </c>
      <c r="Q641" s="3">
        <v>0</v>
      </c>
      <c r="R641" s="3">
        <v>0</v>
      </c>
      <c r="S641" s="3">
        <v>0</v>
      </c>
      <c r="T641" s="3">
        <v>0</v>
      </c>
      <c r="U641" s="3">
        <v>0</v>
      </c>
      <c r="V641" s="3">
        <v>0</v>
      </c>
      <c r="W641" s="3">
        <v>0</v>
      </c>
      <c r="X641" s="3">
        <v>0</v>
      </c>
      <c r="Y641" s="3">
        <v>0</v>
      </c>
      <c r="Z641" s="3">
        <v>0</v>
      </c>
      <c r="AA641" s="3">
        <v>0</v>
      </c>
      <c r="AB641" s="3">
        <v>0</v>
      </c>
      <c r="AC641" s="3">
        <v>0</v>
      </c>
      <c r="AD641" s="3">
        <v>0</v>
      </c>
      <c r="AE641" s="3">
        <v>0</v>
      </c>
      <c r="AF641" s="3">
        <v>0</v>
      </c>
      <c r="AG641" s="3">
        <v>0</v>
      </c>
      <c r="AH641" s="3">
        <v>0</v>
      </c>
      <c r="AI641" s="3">
        <v>0</v>
      </c>
      <c r="AJ641" s="3">
        <v>0</v>
      </c>
      <c r="AK641" s="3">
        <v>0</v>
      </c>
      <c r="AL641" s="48">
        <v>0</v>
      </c>
      <c r="AM641" s="3">
        <v>0</v>
      </c>
      <c r="AN641" s="3">
        <v>0</v>
      </c>
      <c r="AO641" s="3">
        <v>0</v>
      </c>
      <c r="AP641" s="3">
        <v>0</v>
      </c>
      <c r="AQ641" s="3">
        <v>0</v>
      </c>
      <c r="AR641" s="3">
        <v>0</v>
      </c>
      <c r="AS641" s="3">
        <v>0</v>
      </c>
      <c r="AT641" s="3">
        <v>0</v>
      </c>
      <c r="AU641" s="3">
        <v>0</v>
      </c>
      <c r="AV641" s="3">
        <v>0</v>
      </c>
      <c r="AW641" s="3">
        <v>0</v>
      </c>
      <c r="AX641" s="3">
        <v>0</v>
      </c>
      <c r="AY641" s="3">
        <v>0</v>
      </c>
      <c r="AZ641" s="3">
        <v>0</v>
      </c>
      <c r="BA641" s="3">
        <v>0</v>
      </c>
      <c r="BB641" s="3">
        <v>0</v>
      </c>
      <c r="BC641" s="3">
        <v>0</v>
      </c>
      <c r="BD641" s="3">
        <v>0</v>
      </c>
      <c r="BE641" s="3">
        <v>0</v>
      </c>
      <c r="BF641" s="3">
        <v>0</v>
      </c>
      <c r="BG641" s="3">
        <v>0</v>
      </c>
      <c r="BH641" s="3">
        <v>0</v>
      </c>
      <c r="BI641" s="3">
        <v>0</v>
      </c>
      <c r="BJ641" s="3">
        <v>0</v>
      </c>
      <c r="BK641" s="3">
        <v>0</v>
      </c>
      <c r="BL641" s="3">
        <v>0</v>
      </c>
      <c r="BM641" s="3">
        <v>0</v>
      </c>
      <c r="BN641" s="3">
        <v>0</v>
      </c>
      <c r="BO641" s="3">
        <v>0</v>
      </c>
      <c r="BP641" s="3">
        <v>0</v>
      </c>
      <c r="BQ641" s="3">
        <v>0</v>
      </c>
      <c r="BR641" s="3">
        <v>0</v>
      </c>
      <c r="BS641" s="3">
        <v>0</v>
      </c>
      <c r="BT641" s="3">
        <v>0</v>
      </c>
      <c r="BU641" s="3">
        <v>0</v>
      </c>
      <c r="BV641" s="3">
        <v>0</v>
      </c>
      <c r="BW641" s="10">
        <v>0</v>
      </c>
    </row>
    <row r="642" spans="6:75" x14ac:dyDescent="0.25">
      <c r="F642" s="52">
        <f t="shared" si="37"/>
        <v>35100</v>
      </c>
      <c r="G642" s="12">
        <f t="shared" si="38"/>
        <v>0.82558139534883723</v>
      </c>
      <c r="J642" s="3">
        <f t="shared" si="39"/>
        <v>0.90809061488673137</v>
      </c>
      <c r="K642" s="81"/>
      <c r="L642" s="12">
        <v>1</v>
      </c>
      <c r="M642" s="3">
        <v>0.82558139534883723</v>
      </c>
      <c r="N642" s="3">
        <v>0.82558139534883723</v>
      </c>
      <c r="O642" s="3">
        <v>0.90702321481046133</v>
      </c>
      <c r="P642" s="3">
        <v>0.90702321481046133</v>
      </c>
      <c r="Q642" s="3">
        <v>0</v>
      </c>
      <c r="R642" s="3">
        <v>0</v>
      </c>
      <c r="S642" s="3">
        <v>0</v>
      </c>
      <c r="T642" s="3">
        <v>0</v>
      </c>
      <c r="U642" s="3">
        <v>0</v>
      </c>
      <c r="V642" s="3">
        <v>0</v>
      </c>
      <c r="W642" s="3">
        <v>0</v>
      </c>
      <c r="X642" s="3">
        <v>0</v>
      </c>
      <c r="Y642" s="3">
        <v>0</v>
      </c>
      <c r="Z642" s="3">
        <v>0</v>
      </c>
      <c r="AA642" s="3">
        <v>0</v>
      </c>
      <c r="AB642" s="3">
        <v>0</v>
      </c>
      <c r="AC642" s="3">
        <v>0</v>
      </c>
      <c r="AD642" s="3">
        <v>0</v>
      </c>
      <c r="AE642" s="3">
        <v>0</v>
      </c>
      <c r="AF642" s="3">
        <v>0</v>
      </c>
      <c r="AG642" s="3">
        <v>0</v>
      </c>
      <c r="AH642" s="3">
        <v>0</v>
      </c>
      <c r="AI642" s="3">
        <v>0</v>
      </c>
      <c r="AJ642" s="3">
        <v>0</v>
      </c>
      <c r="AK642" s="3">
        <v>0</v>
      </c>
      <c r="AL642" s="48">
        <v>0</v>
      </c>
      <c r="AM642" s="3">
        <v>0</v>
      </c>
      <c r="AN642" s="3">
        <v>0</v>
      </c>
      <c r="AO642" s="3">
        <v>0</v>
      </c>
      <c r="AP642" s="3">
        <v>0</v>
      </c>
      <c r="AQ642" s="3">
        <v>0</v>
      </c>
      <c r="AR642" s="3">
        <v>0</v>
      </c>
      <c r="AS642" s="3">
        <v>0</v>
      </c>
      <c r="AT642" s="3">
        <v>0</v>
      </c>
      <c r="AU642" s="3">
        <v>0</v>
      </c>
      <c r="AV642" s="3">
        <v>0</v>
      </c>
      <c r="AW642" s="3">
        <v>0</v>
      </c>
      <c r="AX642" s="3">
        <v>0</v>
      </c>
      <c r="AY642" s="3">
        <v>0</v>
      </c>
      <c r="AZ642" s="3">
        <v>0</v>
      </c>
      <c r="BA642" s="3">
        <v>0</v>
      </c>
      <c r="BB642" s="3">
        <v>0</v>
      </c>
      <c r="BC642" s="3">
        <v>0</v>
      </c>
      <c r="BD642" s="3">
        <v>0</v>
      </c>
      <c r="BE642" s="3">
        <v>0</v>
      </c>
      <c r="BF642" s="3">
        <v>0</v>
      </c>
      <c r="BG642" s="3">
        <v>0</v>
      </c>
      <c r="BH642" s="3">
        <v>0</v>
      </c>
      <c r="BI642" s="3">
        <v>0</v>
      </c>
      <c r="BJ642" s="3">
        <v>0</v>
      </c>
      <c r="BK642" s="3">
        <v>0</v>
      </c>
      <c r="BL642" s="3">
        <v>0</v>
      </c>
      <c r="BM642" s="3">
        <v>0</v>
      </c>
      <c r="BN642" s="3">
        <v>0</v>
      </c>
      <c r="BO642" s="3">
        <v>0</v>
      </c>
      <c r="BP642" s="3">
        <v>0</v>
      </c>
      <c r="BQ642" s="3">
        <v>0</v>
      </c>
      <c r="BR642" s="3">
        <v>0</v>
      </c>
      <c r="BS642" s="3">
        <v>0</v>
      </c>
      <c r="BT642" s="3">
        <v>0</v>
      </c>
      <c r="BU642" s="3">
        <v>0</v>
      </c>
      <c r="BV642" s="3">
        <v>0</v>
      </c>
      <c r="BW642" s="10">
        <v>0</v>
      </c>
    </row>
    <row r="643" spans="6:75" x14ac:dyDescent="0.25">
      <c r="F643" s="52">
        <f t="shared" si="37"/>
        <v>35200</v>
      </c>
      <c r="G643" s="12">
        <f t="shared" si="38"/>
        <v>0.82558139534883723</v>
      </c>
      <c r="J643" s="3">
        <f t="shared" si="39"/>
        <v>0.90862018240659015</v>
      </c>
      <c r="K643" s="81"/>
      <c r="L643" s="12">
        <v>1</v>
      </c>
      <c r="M643" s="3">
        <v>0.82558139534883723</v>
      </c>
      <c r="N643" s="3">
        <v>0.82558139534883723</v>
      </c>
      <c r="O643" s="3">
        <v>0.90755215985894799</v>
      </c>
      <c r="P643" s="3">
        <v>0.90755215985894799</v>
      </c>
      <c r="Q643" s="3">
        <v>0</v>
      </c>
      <c r="R643" s="3">
        <v>0</v>
      </c>
      <c r="S643" s="3">
        <v>0</v>
      </c>
      <c r="T643" s="3">
        <v>0</v>
      </c>
      <c r="U643" s="3">
        <v>0</v>
      </c>
      <c r="V643" s="3">
        <v>0</v>
      </c>
      <c r="W643" s="3">
        <v>0</v>
      </c>
      <c r="X643" s="3">
        <v>0</v>
      </c>
      <c r="Y643" s="3">
        <v>0</v>
      </c>
      <c r="Z643" s="3">
        <v>0</v>
      </c>
      <c r="AA643" s="3">
        <v>0</v>
      </c>
      <c r="AB643" s="3">
        <v>0</v>
      </c>
      <c r="AC643" s="3">
        <v>0</v>
      </c>
      <c r="AD643" s="3">
        <v>0</v>
      </c>
      <c r="AE643" s="3">
        <v>0</v>
      </c>
      <c r="AF643" s="3">
        <v>0</v>
      </c>
      <c r="AG643" s="3">
        <v>0</v>
      </c>
      <c r="AH643" s="3">
        <v>0</v>
      </c>
      <c r="AI643" s="3">
        <v>0</v>
      </c>
      <c r="AJ643" s="3">
        <v>0</v>
      </c>
      <c r="AK643" s="3">
        <v>0</v>
      </c>
      <c r="AL643" s="48">
        <v>0</v>
      </c>
      <c r="AM643" s="3">
        <v>0</v>
      </c>
      <c r="AN643" s="3">
        <v>0</v>
      </c>
      <c r="AO643" s="3">
        <v>0</v>
      </c>
      <c r="AP643" s="3">
        <v>0</v>
      </c>
      <c r="AQ643" s="3">
        <v>0</v>
      </c>
      <c r="AR643" s="3">
        <v>0</v>
      </c>
      <c r="AS643" s="3">
        <v>0</v>
      </c>
      <c r="AT643" s="3">
        <v>0</v>
      </c>
      <c r="AU643" s="3">
        <v>0</v>
      </c>
      <c r="AV643" s="3">
        <v>0</v>
      </c>
      <c r="AW643" s="3">
        <v>0</v>
      </c>
      <c r="AX643" s="3">
        <v>0</v>
      </c>
      <c r="AY643" s="3">
        <v>0</v>
      </c>
      <c r="AZ643" s="3">
        <v>0</v>
      </c>
      <c r="BA643" s="3">
        <v>0</v>
      </c>
      <c r="BB643" s="3">
        <v>0</v>
      </c>
      <c r="BC643" s="3">
        <v>0</v>
      </c>
      <c r="BD643" s="3">
        <v>0</v>
      </c>
      <c r="BE643" s="3">
        <v>0</v>
      </c>
      <c r="BF643" s="3">
        <v>0</v>
      </c>
      <c r="BG643" s="3">
        <v>0</v>
      </c>
      <c r="BH643" s="3">
        <v>0</v>
      </c>
      <c r="BI643" s="3">
        <v>0</v>
      </c>
      <c r="BJ643" s="3">
        <v>0</v>
      </c>
      <c r="BK643" s="3">
        <v>0</v>
      </c>
      <c r="BL643" s="3">
        <v>0</v>
      </c>
      <c r="BM643" s="3">
        <v>0</v>
      </c>
      <c r="BN643" s="3">
        <v>0</v>
      </c>
      <c r="BO643" s="3">
        <v>0</v>
      </c>
      <c r="BP643" s="3">
        <v>0</v>
      </c>
      <c r="BQ643" s="3">
        <v>0</v>
      </c>
      <c r="BR643" s="3">
        <v>0</v>
      </c>
      <c r="BS643" s="3">
        <v>0</v>
      </c>
      <c r="BT643" s="3">
        <v>0</v>
      </c>
      <c r="BU643" s="3">
        <v>0</v>
      </c>
      <c r="BV643" s="3">
        <v>0</v>
      </c>
      <c r="BW643" s="10">
        <v>0</v>
      </c>
    </row>
    <row r="644" spans="6:75" x14ac:dyDescent="0.25">
      <c r="F644" s="52">
        <f t="shared" si="37"/>
        <v>35300</v>
      </c>
      <c r="G644" s="12">
        <f t="shared" si="38"/>
        <v>0.82558139534883723</v>
      </c>
      <c r="J644" s="3">
        <f t="shared" si="39"/>
        <v>0.90914974992644904</v>
      </c>
      <c r="K644" s="81"/>
      <c r="L644" s="12">
        <v>1</v>
      </c>
      <c r="M644" s="3">
        <v>0.82558139534883723</v>
      </c>
      <c r="N644" s="3">
        <v>0.82558139534883723</v>
      </c>
      <c r="O644" s="3">
        <v>0.90808110490743466</v>
      </c>
      <c r="P644" s="3">
        <v>0.90808110490743466</v>
      </c>
      <c r="Q644" s="3">
        <v>0</v>
      </c>
      <c r="R644" s="3">
        <v>0</v>
      </c>
      <c r="S644" s="3">
        <v>0</v>
      </c>
      <c r="T644" s="3">
        <v>0</v>
      </c>
      <c r="U644" s="3">
        <v>0</v>
      </c>
      <c r="V644" s="3">
        <v>0</v>
      </c>
      <c r="W644" s="3">
        <v>0</v>
      </c>
      <c r="X644" s="3">
        <v>0</v>
      </c>
      <c r="Y644" s="3">
        <v>0</v>
      </c>
      <c r="Z644" s="3">
        <v>0</v>
      </c>
      <c r="AA644" s="3">
        <v>0</v>
      </c>
      <c r="AB644" s="3">
        <v>0</v>
      </c>
      <c r="AC644" s="3">
        <v>0</v>
      </c>
      <c r="AD644" s="3">
        <v>0</v>
      </c>
      <c r="AE644" s="3">
        <v>0</v>
      </c>
      <c r="AF644" s="3">
        <v>0</v>
      </c>
      <c r="AG644" s="3">
        <v>0</v>
      </c>
      <c r="AH644" s="3">
        <v>0</v>
      </c>
      <c r="AI644" s="3">
        <v>0</v>
      </c>
      <c r="AJ644" s="3">
        <v>0</v>
      </c>
      <c r="AK644" s="3">
        <v>0</v>
      </c>
      <c r="AL644" s="48">
        <v>0</v>
      </c>
      <c r="AM644" s="3">
        <v>0</v>
      </c>
      <c r="AN644" s="3">
        <v>0</v>
      </c>
      <c r="AO644" s="3">
        <v>0</v>
      </c>
      <c r="AP644" s="3">
        <v>0</v>
      </c>
      <c r="AQ644" s="3">
        <v>0</v>
      </c>
      <c r="AR644" s="3">
        <v>0</v>
      </c>
      <c r="AS644" s="3">
        <v>0</v>
      </c>
      <c r="AT644" s="3">
        <v>0</v>
      </c>
      <c r="AU644" s="3">
        <v>0</v>
      </c>
      <c r="AV644" s="3">
        <v>0</v>
      </c>
      <c r="AW644" s="3">
        <v>0</v>
      </c>
      <c r="AX644" s="3">
        <v>0</v>
      </c>
      <c r="AY644" s="3">
        <v>0</v>
      </c>
      <c r="AZ644" s="3">
        <v>0</v>
      </c>
      <c r="BA644" s="3">
        <v>0</v>
      </c>
      <c r="BB644" s="3">
        <v>0</v>
      </c>
      <c r="BC644" s="3">
        <v>0</v>
      </c>
      <c r="BD644" s="3">
        <v>0</v>
      </c>
      <c r="BE644" s="3">
        <v>0</v>
      </c>
      <c r="BF644" s="3">
        <v>0</v>
      </c>
      <c r="BG644" s="3">
        <v>0</v>
      </c>
      <c r="BH644" s="3">
        <v>0</v>
      </c>
      <c r="BI644" s="3">
        <v>0</v>
      </c>
      <c r="BJ644" s="3">
        <v>0</v>
      </c>
      <c r="BK644" s="3">
        <v>0</v>
      </c>
      <c r="BL644" s="3">
        <v>0</v>
      </c>
      <c r="BM644" s="3">
        <v>0</v>
      </c>
      <c r="BN644" s="3">
        <v>0</v>
      </c>
      <c r="BO644" s="3">
        <v>0</v>
      </c>
      <c r="BP644" s="3">
        <v>0</v>
      </c>
      <c r="BQ644" s="3">
        <v>0</v>
      </c>
      <c r="BR644" s="3">
        <v>0</v>
      </c>
      <c r="BS644" s="3">
        <v>0</v>
      </c>
      <c r="BT644" s="3">
        <v>0</v>
      </c>
      <c r="BU644" s="3">
        <v>0</v>
      </c>
      <c r="BV644" s="3">
        <v>0</v>
      </c>
      <c r="BW644" s="10">
        <v>0</v>
      </c>
    </row>
    <row r="645" spans="6:75" x14ac:dyDescent="0.25">
      <c r="F645" s="52">
        <f t="shared" si="37"/>
        <v>35400</v>
      </c>
      <c r="G645" s="12">
        <f t="shared" si="38"/>
        <v>0.82558139534883723</v>
      </c>
      <c r="J645" s="3">
        <f t="shared" si="39"/>
        <v>0.90967931744630781</v>
      </c>
      <c r="K645" s="81"/>
      <c r="L645" s="12">
        <v>1</v>
      </c>
      <c r="M645" s="3">
        <v>0.82558139534883723</v>
      </c>
      <c r="N645" s="3">
        <v>0.82558139534883723</v>
      </c>
      <c r="O645" s="3">
        <v>0.90861004995592132</v>
      </c>
      <c r="P645" s="3">
        <v>0.90861004995592132</v>
      </c>
      <c r="Q645" s="3">
        <v>0</v>
      </c>
      <c r="R645" s="3">
        <v>0</v>
      </c>
      <c r="S645" s="3">
        <v>0</v>
      </c>
      <c r="T645" s="3">
        <v>0</v>
      </c>
      <c r="U645" s="3">
        <v>0</v>
      </c>
      <c r="V645" s="3">
        <v>0</v>
      </c>
      <c r="W645" s="3">
        <v>0</v>
      </c>
      <c r="X645" s="3">
        <v>0</v>
      </c>
      <c r="Y645" s="3">
        <v>0</v>
      </c>
      <c r="Z645" s="3">
        <v>0</v>
      </c>
      <c r="AA645" s="3">
        <v>0</v>
      </c>
      <c r="AB645" s="3">
        <v>0</v>
      </c>
      <c r="AC645" s="3">
        <v>0</v>
      </c>
      <c r="AD645" s="3">
        <v>0</v>
      </c>
      <c r="AE645" s="3">
        <v>0</v>
      </c>
      <c r="AF645" s="3">
        <v>0</v>
      </c>
      <c r="AG645" s="3">
        <v>0</v>
      </c>
      <c r="AH645" s="3">
        <v>0</v>
      </c>
      <c r="AI645" s="3">
        <v>0</v>
      </c>
      <c r="AJ645" s="3">
        <v>0</v>
      </c>
      <c r="AK645" s="3">
        <v>0</v>
      </c>
      <c r="AL645" s="48">
        <v>0</v>
      </c>
      <c r="AM645" s="3">
        <v>0</v>
      </c>
      <c r="AN645" s="3">
        <v>0</v>
      </c>
      <c r="AO645" s="3">
        <v>0</v>
      </c>
      <c r="AP645" s="3">
        <v>0</v>
      </c>
      <c r="AQ645" s="3">
        <v>0</v>
      </c>
      <c r="AR645" s="3">
        <v>0</v>
      </c>
      <c r="AS645" s="3">
        <v>0</v>
      </c>
      <c r="AT645" s="3">
        <v>0</v>
      </c>
      <c r="AU645" s="3">
        <v>0</v>
      </c>
      <c r="AV645" s="3">
        <v>0</v>
      </c>
      <c r="AW645" s="3">
        <v>0</v>
      </c>
      <c r="AX645" s="3">
        <v>0</v>
      </c>
      <c r="AY645" s="3">
        <v>0</v>
      </c>
      <c r="AZ645" s="3">
        <v>0</v>
      </c>
      <c r="BA645" s="3">
        <v>0</v>
      </c>
      <c r="BB645" s="3">
        <v>0</v>
      </c>
      <c r="BC645" s="3">
        <v>0</v>
      </c>
      <c r="BD645" s="3">
        <v>0</v>
      </c>
      <c r="BE645" s="3">
        <v>0</v>
      </c>
      <c r="BF645" s="3">
        <v>0</v>
      </c>
      <c r="BG645" s="3">
        <v>0</v>
      </c>
      <c r="BH645" s="3">
        <v>0</v>
      </c>
      <c r="BI645" s="3">
        <v>0</v>
      </c>
      <c r="BJ645" s="3">
        <v>0</v>
      </c>
      <c r="BK645" s="3">
        <v>0</v>
      </c>
      <c r="BL645" s="3">
        <v>0</v>
      </c>
      <c r="BM645" s="3">
        <v>0</v>
      </c>
      <c r="BN645" s="3">
        <v>0</v>
      </c>
      <c r="BO645" s="3">
        <v>0</v>
      </c>
      <c r="BP645" s="3">
        <v>0</v>
      </c>
      <c r="BQ645" s="3">
        <v>0</v>
      </c>
      <c r="BR645" s="3">
        <v>0</v>
      </c>
      <c r="BS645" s="3">
        <v>0</v>
      </c>
      <c r="BT645" s="3">
        <v>0</v>
      </c>
      <c r="BU645" s="3">
        <v>0</v>
      </c>
      <c r="BV645" s="3">
        <v>0</v>
      </c>
      <c r="BW645" s="10">
        <v>0</v>
      </c>
    </row>
    <row r="646" spans="6:75" x14ac:dyDescent="0.25">
      <c r="F646" s="52">
        <f t="shared" si="37"/>
        <v>35500</v>
      </c>
      <c r="G646" s="12">
        <f t="shared" si="38"/>
        <v>0.82558139534883723</v>
      </c>
      <c r="J646" s="3">
        <f t="shared" si="39"/>
        <v>0.91020888496616648</v>
      </c>
      <c r="K646" s="81"/>
      <c r="L646" s="12">
        <v>1</v>
      </c>
      <c r="M646" s="3">
        <v>0.82558139534883723</v>
      </c>
      <c r="N646" s="3">
        <v>0.82558139534883723</v>
      </c>
      <c r="O646" s="3">
        <v>0.90913899500440787</v>
      </c>
      <c r="P646" s="3">
        <v>0.90913899500440787</v>
      </c>
      <c r="Q646" s="3">
        <v>0</v>
      </c>
      <c r="R646" s="3">
        <v>0</v>
      </c>
      <c r="S646" s="3">
        <v>0</v>
      </c>
      <c r="T646" s="3">
        <v>0</v>
      </c>
      <c r="U646" s="3">
        <v>0</v>
      </c>
      <c r="V646" s="3">
        <v>0</v>
      </c>
      <c r="W646" s="3">
        <v>0</v>
      </c>
      <c r="X646" s="3">
        <v>0</v>
      </c>
      <c r="Y646" s="3">
        <v>0</v>
      </c>
      <c r="Z646" s="3">
        <v>0</v>
      </c>
      <c r="AA646" s="3">
        <v>0</v>
      </c>
      <c r="AB646" s="3">
        <v>0</v>
      </c>
      <c r="AC646" s="3">
        <v>0</v>
      </c>
      <c r="AD646" s="3">
        <v>0</v>
      </c>
      <c r="AE646" s="3">
        <v>0</v>
      </c>
      <c r="AF646" s="3">
        <v>0</v>
      </c>
      <c r="AG646" s="3">
        <v>0</v>
      </c>
      <c r="AH646" s="3">
        <v>0</v>
      </c>
      <c r="AI646" s="3">
        <v>0</v>
      </c>
      <c r="AJ646" s="3">
        <v>0</v>
      </c>
      <c r="AK646" s="3">
        <v>0</v>
      </c>
      <c r="AL646" s="48">
        <v>0</v>
      </c>
      <c r="AM646" s="3">
        <v>0</v>
      </c>
      <c r="AN646" s="3">
        <v>0</v>
      </c>
      <c r="AO646" s="3">
        <v>0</v>
      </c>
      <c r="AP646" s="3">
        <v>0</v>
      </c>
      <c r="AQ646" s="3">
        <v>0</v>
      </c>
      <c r="AR646" s="3">
        <v>0</v>
      </c>
      <c r="AS646" s="3">
        <v>0</v>
      </c>
      <c r="AT646" s="3">
        <v>0</v>
      </c>
      <c r="AU646" s="3">
        <v>0</v>
      </c>
      <c r="AV646" s="3">
        <v>0</v>
      </c>
      <c r="AW646" s="3">
        <v>0</v>
      </c>
      <c r="AX646" s="3">
        <v>0</v>
      </c>
      <c r="AY646" s="3">
        <v>0</v>
      </c>
      <c r="AZ646" s="3">
        <v>0</v>
      </c>
      <c r="BA646" s="3">
        <v>0</v>
      </c>
      <c r="BB646" s="3">
        <v>0</v>
      </c>
      <c r="BC646" s="3">
        <v>0</v>
      </c>
      <c r="BD646" s="3">
        <v>0</v>
      </c>
      <c r="BE646" s="3">
        <v>0</v>
      </c>
      <c r="BF646" s="3">
        <v>0</v>
      </c>
      <c r="BG646" s="3">
        <v>0</v>
      </c>
      <c r="BH646" s="3">
        <v>0</v>
      </c>
      <c r="BI646" s="3">
        <v>0</v>
      </c>
      <c r="BJ646" s="3">
        <v>0</v>
      </c>
      <c r="BK646" s="3">
        <v>0</v>
      </c>
      <c r="BL646" s="3">
        <v>0</v>
      </c>
      <c r="BM646" s="3">
        <v>0</v>
      </c>
      <c r="BN646" s="3">
        <v>0</v>
      </c>
      <c r="BO646" s="3">
        <v>0</v>
      </c>
      <c r="BP646" s="3">
        <v>0</v>
      </c>
      <c r="BQ646" s="3">
        <v>0</v>
      </c>
      <c r="BR646" s="3">
        <v>0</v>
      </c>
      <c r="BS646" s="3">
        <v>0</v>
      </c>
      <c r="BT646" s="3">
        <v>0</v>
      </c>
      <c r="BU646" s="3">
        <v>0</v>
      </c>
      <c r="BV646" s="3">
        <v>0</v>
      </c>
      <c r="BW646" s="10">
        <v>0</v>
      </c>
    </row>
    <row r="647" spans="6:75" x14ac:dyDescent="0.25">
      <c r="F647" s="52">
        <f t="shared" si="37"/>
        <v>35600</v>
      </c>
      <c r="G647" s="12">
        <f t="shared" si="38"/>
        <v>0.82558139534883723</v>
      </c>
      <c r="J647" s="3">
        <f t="shared" si="39"/>
        <v>0.91073845248602536</v>
      </c>
      <c r="K647" s="81"/>
      <c r="L647" s="12">
        <v>1</v>
      </c>
      <c r="M647" s="3">
        <v>0.82558139534883723</v>
      </c>
      <c r="N647" s="3">
        <v>0.82558139534883723</v>
      </c>
      <c r="O647" s="3">
        <v>0.90966794005289453</v>
      </c>
      <c r="P647" s="3">
        <v>0.90966794005289453</v>
      </c>
      <c r="Q647" s="3">
        <v>0</v>
      </c>
      <c r="R647" s="3">
        <v>0</v>
      </c>
      <c r="S647" s="3">
        <v>0</v>
      </c>
      <c r="T647" s="3">
        <v>0</v>
      </c>
      <c r="U647" s="3">
        <v>0</v>
      </c>
      <c r="V647" s="3">
        <v>0</v>
      </c>
      <c r="W647" s="3">
        <v>0</v>
      </c>
      <c r="X647" s="3">
        <v>0</v>
      </c>
      <c r="Y647" s="3">
        <v>0</v>
      </c>
      <c r="Z647" s="3">
        <v>0</v>
      </c>
      <c r="AA647" s="3">
        <v>0</v>
      </c>
      <c r="AB647" s="3">
        <v>0</v>
      </c>
      <c r="AC647" s="3">
        <v>0</v>
      </c>
      <c r="AD647" s="3">
        <v>0</v>
      </c>
      <c r="AE647" s="3">
        <v>0</v>
      </c>
      <c r="AF647" s="3">
        <v>0</v>
      </c>
      <c r="AG647" s="3">
        <v>0</v>
      </c>
      <c r="AH647" s="3">
        <v>0</v>
      </c>
      <c r="AI647" s="3">
        <v>0</v>
      </c>
      <c r="AJ647" s="3">
        <v>0</v>
      </c>
      <c r="AK647" s="3">
        <v>0</v>
      </c>
      <c r="AL647" s="48">
        <v>0</v>
      </c>
      <c r="AM647" s="3">
        <v>0</v>
      </c>
      <c r="AN647" s="3">
        <v>0</v>
      </c>
      <c r="AO647" s="3">
        <v>0</v>
      </c>
      <c r="AP647" s="3">
        <v>0</v>
      </c>
      <c r="AQ647" s="3">
        <v>0</v>
      </c>
      <c r="AR647" s="3">
        <v>0</v>
      </c>
      <c r="AS647" s="3">
        <v>0</v>
      </c>
      <c r="AT647" s="3">
        <v>0</v>
      </c>
      <c r="AU647" s="3">
        <v>0</v>
      </c>
      <c r="AV647" s="3">
        <v>0</v>
      </c>
      <c r="AW647" s="3">
        <v>0</v>
      </c>
      <c r="AX647" s="3">
        <v>0</v>
      </c>
      <c r="AY647" s="3">
        <v>0</v>
      </c>
      <c r="AZ647" s="3">
        <v>0</v>
      </c>
      <c r="BA647" s="3">
        <v>0</v>
      </c>
      <c r="BB647" s="3">
        <v>0</v>
      </c>
      <c r="BC647" s="3">
        <v>0</v>
      </c>
      <c r="BD647" s="3">
        <v>0</v>
      </c>
      <c r="BE647" s="3">
        <v>0</v>
      </c>
      <c r="BF647" s="3">
        <v>0</v>
      </c>
      <c r="BG647" s="3">
        <v>0</v>
      </c>
      <c r="BH647" s="3">
        <v>0</v>
      </c>
      <c r="BI647" s="3">
        <v>0</v>
      </c>
      <c r="BJ647" s="3">
        <v>0</v>
      </c>
      <c r="BK647" s="3">
        <v>0</v>
      </c>
      <c r="BL647" s="3">
        <v>0</v>
      </c>
      <c r="BM647" s="3">
        <v>0</v>
      </c>
      <c r="BN647" s="3">
        <v>0</v>
      </c>
      <c r="BO647" s="3">
        <v>0</v>
      </c>
      <c r="BP647" s="3">
        <v>0</v>
      </c>
      <c r="BQ647" s="3">
        <v>0</v>
      </c>
      <c r="BR647" s="3">
        <v>0</v>
      </c>
      <c r="BS647" s="3">
        <v>0</v>
      </c>
      <c r="BT647" s="3">
        <v>0</v>
      </c>
      <c r="BU647" s="3">
        <v>0</v>
      </c>
      <c r="BV647" s="3">
        <v>0</v>
      </c>
      <c r="BW647" s="10">
        <v>0</v>
      </c>
    </row>
    <row r="648" spans="6:75" x14ac:dyDescent="0.25">
      <c r="F648" s="52">
        <f t="shared" si="37"/>
        <v>35700</v>
      </c>
      <c r="G648" s="12">
        <f t="shared" si="38"/>
        <v>0.82558139534883723</v>
      </c>
      <c r="J648" s="3">
        <f t="shared" si="39"/>
        <v>0.91126802000588414</v>
      </c>
      <c r="K648" s="81"/>
      <c r="L648" s="12">
        <v>1</v>
      </c>
      <c r="M648" s="3">
        <v>0.82558139534883723</v>
      </c>
      <c r="N648" s="3">
        <v>0.82558139534883723</v>
      </c>
      <c r="O648" s="3">
        <v>0.91019688510138119</v>
      </c>
      <c r="P648" s="3">
        <v>0.91019688510138119</v>
      </c>
      <c r="Q648" s="3">
        <v>0</v>
      </c>
      <c r="R648" s="3">
        <v>0</v>
      </c>
      <c r="S648" s="3">
        <v>0</v>
      </c>
      <c r="T648" s="3">
        <v>0</v>
      </c>
      <c r="U648" s="3">
        <v>0</v>
      </c>
      <c r="V648" s="3">
        <v>0</v>
      </c>
      <c r="W648" s="3">
        <v>0</v>
      </c>
      <c r="X648" s="3">
        <v>0</v>
      </c>
      <c r="Y648" s="3">
        <v>0</v>
      </c>
      <c r="Z648" s="3">
        <v>0</v>
      </c>
      <c r="AA648" s="3">
        <v>0</v>
      </c>
      <c r="AB648" s="3">
        <v>0</v>
      </c>
      <c r="AC648" s="3">
        <v>0</v>
      </c>
      <c r="AD648" s="3">
        <v>0</v>
      </c>
      <c r="AE648" s="3">
        <v>0</v>
      </c>
      <c r="AF648" s="3">
        <v>0</v>
      </c>
      <c r="AG648" s="3">
        <v>0</v>
      </c>
      <c r="AH648" s="3">
        <v>0</v>
      </c>
      <c r="AI648" s="3">
        <v>0</v>
      </c>
      <c r="AJ648" s="3">
        <v>0</v>
      </c>
      <c r="AK648" s="3">
        <v>0</v>
      </c>
      <c r="AL648" s="48">
        <v>0</v>
      </c>
      <c r="AM648" s="3">
        <v>0</v>
      </c>
      <c r="AN648" s="3">
        <v>0</v>
      </c>
      <c r="AO648" s="3">
        <v>0</v>
      </c>
      <c r="AP648" s="3">
        <v>0</v>
      </c>
      <c r="AQ648" s="3">
        <v>0</v>
      </c>
      <c r="AR648" s="3">
        <v>0</v>
      </c>
      <c r="AS648" s="3">
        <v>0</v>
      </c>
      <c r="AT648" s="3">
        <v>0</v>
      </c>
      <c r="AU648" s="3">
        <v>0</v>
      </c>
      <c r="AV648" s="3">
        <v>0</v>
      </c>
      <c r="AW648" s="3">
        <v>0</v>
      </c>
      <c r="AX648" s="3">
        <v>0</v>
      </c>
      <c r="AY648" s="3">
        <v>0</v>
      </c>
      <c r="AZ648" s="3">
        <v>0</v>
      </c>
      <c r="BA648" s="3">
        <v>0</v>
      </c>
      <c r="BB648" s="3">
        <v>0</v>
      </c>
      <c r="BC648" s="3">
        <v>0</v>
      </c>
      <c r="BD648" s="3">
        <v>0</v>
      </c>
      <c r="BE648" s="3">
        <v>0</v>
      </c>
      <c r="BF648" s="3">
        <v>0</v>
      </c>
      <c r="BG648" s="3">
        <v>0</v>
      </c>
      <c r="BH648" s="3">
        <v>0</v>
      </c>
      <c r="BI648" s="3">
        <v>0</v>
      </c>
      <c r="BJ648" s="3">
        <v>0</v>
      </c>
      <c r="BK648" s="3">
        <v>0</v>
      </c>
      <c r="BL648" s="3">
        <v>0</v>
      </c>
      <c r="BM648" s="3">
        <v>0</v>
      </c>
      <c r="BN648" s="3">
        <v>0</v>
      </c>
      <c r="BO648" s="3">
        <v>0</v>
      </c>
      <c r="BP648" s="3">
        <v>0</v>
      </c>
      <c r="BQ648" s="3">
        <v>0</v>
      </c>
      <c r="BR648" s="3">
        <v>0</v>
      </c>
      <c r="BS648" s="3">
        <v>0</v>
      </c>
      <c r="BT648" s="3">
        <v>0</v>
      </c>
      <c r="BU648" s="3">
        <v>0</v>
      </c>
      <c r="BV648" s="3">
        <v>0</v>
      </c>
      <c r="BW648" s="10">
        <v>0</v>
      </c>
    </row>
    <row r="649" spans="6:75" x14ac:dyDescent="0.25">
      <c r="F649" s="52">
        <f t="shared" si="37"/>
        <v>35800</v>
      </c>
      <c r="G649" s="12">
        <f t="shared" si="38"/>
        <v>0.82558139534883723</v>
      </c>
      <c r="J649" s="3">
        <f t="shared" si="39"/>
        <v>0.9117975875257428</v>
      </c>
      <c r="K649" s="81"/>
      <c r="L649" s="12">
        <v>1</v>
      </c>
      <c r="M649" s="3">
        <v>0.82558139534883723</v>
      </c>
      <c r="N649" s="3">
        <v>0.82558139534883723</v>
      </c>
      <c r="O649" s="3">
        <v>0.91072583014986774</v>
      </c>
      <c r="P649" s="3">
        <v>0.91072583014986774</v>
      </c>
      <c r="Q649" s="3">
        <v>0</v>
      </c>
      <c r="R649" s="3">
        <v>0</v>
      </c>
      <c r="S649" s="3">
        <v>0</v>
      </c>
      <c r="T649" s="3">
        <v>0</v>
      </c>
      <c r="U649" s="3">
        <v>0</v>
      </c>
      <c r="V649" s="3">
        <v>0</v>
      </c>
      <c r="W649" s="3">
        <v>0</v>
      </c>
      <c r="X649" s="3">
        <v>0</v>
      </c>
      <c r="Y649" s="3">
        <v>0</v>
      </c>
      <c r="Z649" s="3">
        <v>0</v>
      </c>
      <c r="AA649" s="3">
        <v>0</v>
      </c>
      <c r="AB649" s="3">
        <v>0</v>
      </c>
      <c r="AC649" s="3">
        <v>0</v>
      </c>
      <c r="AD649" s="3">
        <v>0</v>
      </c>
      <c r="AE649" s="3">
        <v>0</v>
      </c>
      <c r="AF649" s="3">
        <v>0</v>
      </c>
      <c r="AG649" s="3">
        <v>0</v>
      </c>
      <c r="AH649" s="3">
        <v>0</v>
      </c>
      <c r="AI649" s="3">
        <v>0</v>
      </c>
      <c r="AJ649" s="3">
        <v>0</v>
      </c>
      <c r="AK649" s="3">
        <v>0</v>
      </c>
      <c r="AL649" s="48">
        <v>0</v>
      </c>
      <c r="AM649" s="3">
        <v>0</v>
      </c>
      <c r="AN649" s="3">
        <v>0</v>
      </c>
      <c r="AO649" s="3">
        <v>0</v>
      </c>
      <c r="AP649" s="3">
        <v>0</v>
      </c>
      <c r="AQ649" s="3">
        <v>0</v>
      </c>
      <c r="AR649" s="3">
        <v>0</v>
      </c>
      <c r="AS649" s="3">
        <v>0</v>
      </c>
      <c r="AT649" s="3">
        <v>0</v>
      </c>
      <c r="AU649" s="3">
        <v>0</v>
      </c>
      <c r="AV649" s="3">
        <v>0</v>
      </c>
      <c r="AW649" s="3">
        <v>0</v>
      </c>
      <c r="AX649" s="3">
        <v>0</v>
      </c>
      <c r="AY649" s="3">
        <v>0</v>
      </c>
      <c r="AZ649" s="3">
        <v>0</v>
      </c>
      <c r="BA649" s="3">
        <v>0</v>
      </c>
      <c r="BB649" s="3">
        <v>0</v>
      </c>
      <c r="BC649" s="3">
        <v>0</v>
      </c>
      <c r="BD649" s="3">
        <v>0</v>
      </c>
      <c r="BE649" s="3">
        <v>0</v>
      </c>
      <c r="BF649" s="3">
        <v>0</v>
      </c>
      <c r="BG649" s="3">
        <v>0</v>
      </c>
      <c r="BH649" s="3">
        <v>0</v>
      </c>
      <c r="BI649" s="3">
        <v>0</v>
      </c>
      <c r="BJ649" s="3">
        <v>0</v>
      </c>
      <c r="BK649" s="3">
        <v>0</v>
      </c>
      <c r="BL649" s="3">
        <v>0</v>
      </c>
      <c r="BM649" s="3">
        <v>0</v>
      </c>
      <c r="BN649" s="3">
        <v>0</v>
      </c>
      <c r="BO649" s="3">
        <v>0</v>
      </c>
      <c r="BP649" s="3">
        <v>0</v>
      </c>
      <c r="BQ649" s="3">
        <v>0</v>
      </c>
      <c r="BR649" s="3">
        <v>0</v>
      </c>
      <c r="BS649" s="3">
        <v>0</v>
      </c>
      <c r="BT649" s="3">
        <v>0</v>
      </c>
      <c r="BU649" s="3">
        <v>0</v>
      </c>
      <c r="BV649" s="3">
        <v>0</v>
      </c>
      <c r="BW649" s="10">
        <v>0</v>
      </c>
    </row>
    <row r="650" spans="6:75" x14ac:dyDescent="0.25">
      <c r="F650" s="52">
        <f t="shared" si="37"/>
        <v>35900</v>
      </c>
      <c r="G650" s="12">
        <f t="shared" si="38"/>
        <v>0.82558139534883723</v>
      </c>
      <c r="J650" s="3">
        <f t="shared" si="39"/>
        <v>0.91232715504560169</v>
      </c>
      <c r="K650" s="81"/>
      <c r="L650" s="12">
        <v>1</v>
      </c>
      <c r="M650" s="3">
        <v>0.82558139534883723</v>
      </c>
      <c r="N650" s="3">
        <v>0.82558139534883723</v>
      </c>
      <c r="O650" s="3">
        <v>0.91125477519835441</v>
      </c>
      <c r="P650" s="3">
        <v>0.91125477519835441</v>
      </c>
      <c r="Q650" s="3">
        <v>0</v>
      </c>
      <c r="R650" s="3">
        <v>0</v>
      </c>
      <c r="S650" s="3">
        <v>0</v>
      </c>
      <c r="T650" s="3">
        <v>0</v>
      </c>
      <c r="U650" s="3">
        <v>0</v>
      </c>
      <c r="V650" s="3">
        <v>0</v>
      </c>
      <c r="W650" s="3">
        <v>0</v>
      </c>
      <c r="X650" s="3">
        <v>0</v>
      </c>
      <c r="Y650" s="3">
        <v>0</v>
      </c>
      <c r="Z650" s="3">
        <v>0</v>
      </c>
      <c r="AA650" s="3">
        <v>0</v>
      </c>
      <c r="AB650" s="3">
        <v>0</v>
      </c>
      <c r="AC650" s="3">
        <v>0</v>
      </c>
      <c r="AD650" s="3">
        <v>0</v>
      </c>
      <c r="AE650" s="3">
        <v>0</v>
      </c>
      <c r="AF650" s="3">
        <v>0</v>
      </c>
      <c r="AG650" s="3">
        <v>0</v>
      </c>
      <c r="AH650" s="3">
        <v>0</v>
      </c>
      <c r="AI650" s="3">
        <v>0</v>
      </c>
      <c r="AJ650" s="3">
        <v>0</v>
      </c>
      <c r="AK650" s="3">
        <v>0</v>
      </c>
      <c r="AL650" s="48">
        <v>0</v>
      </c>
      <c r="AM650" s="3">
        <v>0</v>
      </c>
      <c r="AN650" s="3">
        <v>0</v>
      </c>
      <c r="AO650" s="3">
        <v>0</v>
      </c>
      <c r="AP650" s="3">
        <v>0</v>
      </c>
      <c r="AQ650" s="3">
        <v>0</v>
      </c>
      <c r="AR650" s="3">
        <v>0</v>
      </c>
      <c r="AS650" s="3">
        <v>0</v>
      </c>
      <c r="AT650" s="3">
        <v>0</v>
      </c>
      <c r="AU650" s="3">
        <v>0</v>
      </c>
      <c r="AV650" s="3">
        <v>0</v>
      </c>
      <c r="AW650" s="3">
        <v>0</v>
      </c>
      <c r="AX650" s="3">
        <v>0</v>
      </c>
      <c r="AY650" s="3">
        <v>0</v>
      </c>
      <c r="AZ650" s="3">
        <v>0</v>
      </c>
      <c r="BA650" s="3">
        <v>0</v>
      </c>
      <c r="BB650" s="3">
        <v>0</v>
      </c>
      <c r="BC650" s="3">
        <v>0</v>
      </c>
      <c r="BD650" s="3">
        <v>0</v>
      </c>
      <c r="BE650" s="3">
        <v>0</v>
      </c>
      <c r="BF650" s="3">
        <v>0</v>
      </c>
      <c r="BG650" s="3">
        <v>0</v>
      </c>
      <c r="BH650" s="3">
        <v>0</v>
      </c>
      <c r="BI650" s="3">
        <v>0</v>
      </c>
      <c r="BJ650" s="3">
        <v>0</v>
      </c>
      <c r="BK650" s="3">
        <v>0</v>
      </c>
      <c r="BL650" s="3">
        <v>0</v>
      </c>
      <c r="BM650" s="3">
        <v>0</v>
      </c>
      <c r="BN650" s="3">
        <v>0</v>
      </c>
      <c r="BO650" s="3">
        <v>0</v>
      </c>
      <c r="BP650" s="3">
        <v>0</v>
      </c>
      <c r="BQ650" s="3">
        <v>0</v>
      </c>
      <c r="BR650" s="3">
        <v>0</v>
      </c>
      <c r="BS650" s="3">
        <v>0</v>
      </c>
      <c r="BT650" s="3">
        <v>0</v>
      </c>
      <c r="BU650" s="3">
        <v>0</v>
      </c>
      <c r="BV650" s="3">
        <v>0</v>
      </c>
      <c r="BW650" s="10">
        <v>0</v>
      </c>
    </row>
    <row r="651" spans="6:75" x14ac:dyDescent="0.25">
      <c r="F651" s="52">
        <f t="shared" si="37"/>
        <v>36000</v>
      </c>
      <c r="G651" s="12">
        <f t="shared" si="38"/>
        <v>0.82558139534883723</v>
      </c>
      <c r="J651" s="3">
        <f t="shared" si="39"/>
        <v>0.91285672256546047</v>
      </c>
      <c r="K651" s="81"/>
      <c r="L651" s="12">
        <v>1</v>
      </c>
      <c r="M651" s="3">
        <v>0.82558139534883723</v>
      </c>
      <c r="N651" s="3">
        <v>0.82558139534883723</v>
      </c>
      <c r="O651" s="3">
        <v>0.91178372024684107</v>
      </c>
      <c r="P651" s="3">
        <v>0.91178372024684107</v>
      </c>
      <c r="Q651" s="3">
        <v>0</v>
      </c>
      <c r="R651" s="3">
        <v>0</v>
      </c>
      <c r="S651" s="3">
        <v>0</v>
      </c>
      <c r="T651" s="3">
        <v>0</v>
      </c>
      <c r="U651" s="3">
        <v>0</v>
      </c>
      <c r="V651" s="3">
        <v>0</v>
      </c>
      <c r="W651" s="3">
        <v>0</v>
      </c>
      <c r="X651" s="3">
        <v>0</v>
      </c>
      <c r="Y651" s="3">
        <v>0</v>
      </c>
      <c r="Z651" s="3">
        <v>0</v>
      </c>
      <c r="AA651" s="3">
        <v>0</v>
      </c>
      <c r="AB651" s="3">
        <v>0</v>
      </c>
      <c r="AC651" s="3">
        <v>0</v>
      </c>
      <c r="AD651" s="3">
        <v>0</v>
      </c>
      <c r="AE651" s="3">
        <v>0</v>
      </c>
      <c r="AF651" s="3">
        <v>0</v>
      </c>
      <c r="AG651" s="3">
        <v>0</v>
      </c>
      <c r="AH651" s="3">
        <v>0</v>
      </c>
      <c r="AI651" s="3">
        <v>0</v>
      </c>
      <c r="AJ651" s="3">
        <v>0</v>
      </c>
      <c r="AK651" s="3">
        <v>0</v>
      </c>
      <c r="AL651" s="48">
        <v>0</v>
      </c>
      <c r="AM651" s="3">
        <v>0</v>
      </c>
      <c r="AN651" s="3">
        <v>0</v>
      </c>
      <c r="AO651" s="3">
        <v>0</v>
      </c>
      <c r="AP651" s="3">
        <v>0</v>
      </c>
      <c r="AQ651" s="3">
        <v>0</v>
      </c>
      <c r="AR651" s="3">
        <v>0</v>
      </c>
      <c r="AS651" s="3">
        <v>0</v>
      </c>
      <c r="AT651" s="3">
        <v>0</v>
      </c>
      <c r="AU651" s="3">
        <v>0</v>
      </c>
      <c r="AV651" s="3">
        <v>0</v>
      </c>
      <c r="AW651" s="3">
        <v>0</v>
      </c>
      <c r="AX651" s="3">
        <v>0</v>
      </c>
      <c r="AY651" s="3">
        <v>0</v>
      </c>
      <c r="AZ651" s="3">
        <v>0</v>
      </c>
      <c r="BA651" s="3">
        <v>0</v>
      </c>
      <c r="BB651" s="3">
        <v>0</v>
      </c>
      <c r="BC651" s="3">
        <v>0</v>
      </c>
      <c r="BD651" s="3">
        <v>0</v>
      </c>
      <c r="BE651" s="3">
        <v>0</v>
      </c>
      <c r="BF651" s="3">
        <v>0</v>
      </c>
      <c r="BG651" s="3">
        <v>0</v>
      </c>
      <c r="BH651" s="3">
        <v>0</v>
      </c>
      <c r="BI651" s="3">
        <v>0</v>
      </c>
      <c r="BJ651" s="3">
        <v>0</v>
      </c>
      <c r="BK651" s="3">
        <v>0</v>
      </c>
      <c r="BL651" s="3">
        <v>0</v>
      </c>
      <c r="BM651" s="3">
        <v>0</v>
      </c>
      <c r="BN651" s="3">
        <v>0</v>
      </c>
      <c r="BO651" s="3">
        <v>0</v>
      </c>
      <c r="BP651" s="3">
        <v>0</v>
      </c>
      <c r="BQ651" s="3">
        <v>0</v>
      </c>
      <c r="BR651" s="3">
        <v>0</v>
      </c>
      <c r="BS651" s="3">
        <v>0</v>
      </c>
      <c r="BT651" s="3">
        <v>0</v>
      </c>
      <c r="BU651" s="3">
        <v>0</v>
      </c>
      <c r="BV651" s="3">
        <v>0</v>
      </c>
      <c r="BW651" s="10">
        <v>0</v>
      </c>
    </row>
    <row r="652" spans="6:75" x14ac:dyDescent="0.25">
      <c r="F652" s="52">
        <f t="shared" si="37"/>
        <v>36100</v>
      </c>
      <c r="G652" s="12">
        <f t="shared" si="38"/>
        <v>0.82558139534883723</v>
      </c>
      <c r="J652" s="3">
        <f t="shared" si="39"/>
        <v>0.91338629008531913</v>
      </c>
      <c r="K652" s="81"/>
      <c r="L652" s="12">
        <v>1</v>
      </c>
      <c r="M652" s="3">
        <v>0.82558139534883723</v>
      </c>
      <c r="N652" s="3">
        <v>0.82558139534883723</v>
      </c>
      <c r="O652" s="3">
        <v>0.91231266529532762</v>
      </c>
      <c r="P652" s="3">
        <v>0.91231266529532762</v>
      </c>
      <c r="Q652" s="3">
        <v>0</v>
      </c>
      <c r="R652" s="3">
        <v>0</v>
      </c>
      <c r="S652" s="3">
        <v>0</v>
      </c>
      <c r="T652" s="3">
        <v>0</v>
      </c>
      <c r="U652" s="3">
        <v>0</v>
      </c>
      <c r="V652" s="3">
        <v>0</v>
      </c>
      <c r="W652" s="3">
        <v>0</v>
      </c>
      <c r="X652" s="3">
        <v>0</v>
      </c>
      <c r="Y652" s="3">
        <v>0</v>
      </c>
      <c r="Z652" s="3">
        <v>0</v>
      </c>
      <c r="AA652" s="3">
        <v>0</v>
      </c>
      <c r="AB652" s="3">
        <v>0</v>
      </c>
      <c r="AC652" s="3">
        <v>0</v>
      </c>
      <c r="AD652" s="3">
        <v>0</v>
      </c>
      <c r="AE652" s="3">
        <v>0</v>
      </c>
      <c r="AF652" s="3">
        <v>0</v>
      </c>
      <c r="AG652" s="3">
        <v>0</v>
      </c>
      <c r="AH652" s="3">
        <v>0</v>
      </c>
      <c r="AI652" s="3">
        <v>0</v>
      </c>
      <c r="AJ652" s="3">
        <v>0</v>
      </c>
      <c r="AK652" s="3">
        <v>0</v>
      </c>
      <c r="AL652" s="48">
        <v>0</v>
      </c>
      <c r="AM652" s="3">
        <v>0</v>
      </c>
      <c r="AN652" s="3">
        <v>0</v>
      </c>
      <c r="AO652" s="3">
        <v>0</v>
      </c>
      <c r="AP652" s="3">
        <v>0</v>
      </c>
      <c r="AQ652" s="3">
        <v>0</v>
      </c>
      <c r="AR652" s="3">
        <v>0</v>
      </c>
      <c r="AS652" s="3">
        <v>0</v>
      </c>
      <c r="AT652" s="3">
        <v>0</v>
      </c>
      <c r="AU652" s="3">
        <v>0</v>
      </c>
      <c r="AV652" s="3">
        <v>0</v>
      </c>
      <c r="AW652" s="3">
        <v>0</v>
      </c>
      <c r="AX652" s="3">
        <v>0</v>
      </c>
      <c r="AY652" s="3">
        <v>0</v>
      </c>
      <c r="AZ652" s="3">
        <v>0</v>
      </c>
      <c r="BA652" s="3">
        <v>0</v>
      </c>
      <c r="BB652" s="3">
        <v>0</v>
      </c>
      <c r="BC652" s="3">
        <v>0</v>
      </c>
      <c r="BD652" s="3">
        <v>0</v>
      </c>
      <c r="BE652" s="3">
        <v>0</v>
      </c>
      <c r="BF652" s="3">
        <v>0</v>
      </c>
      <c r="BG652" s="3">
        <v>0</v>
      </c>
      <c r="BH652" s="3">
        <v>0</v>
      </c>
      <c r="BI652" s="3">
        <v>0</v>
      </c>
      <c r="BJ652" s="3">
        <v>0</v>
      </c>
      <c r="BK652" s="3">
        <v>0</v>
      </c>
      <c r="BL652" s="3">
        <v>0</v>
      </c>
      <c r="BM652" s="3">
        <v>0</v>
      </c>
      <c r="BN652" s="3">
        <v>0</v>
      </c>
      <c r="BO652" s="3">
        <v>0</v>
      </c>
      <c r="BP652" s="3">
        <v>0</v>
      </c>
      <c r="BQ652" s="3">
        <v>0</v>
      </c>
      <c r="BR652" s="3">
        <v>0</v>
      </c>
      <c r="BS652" s="3">
        <v>0</v>
      </c>
      <c r="BT652" s="3">
        <v>0</v>
      </c>
      <c r="BU652" s="3">
        <v>0</v>
      </c>
      <c r="BV652" s="3">
        <v>0</v>
      </c>
      <c r="BW652" s="10">
        <v>0</v>
      </c>
    </row>
    <row r="653" spans="6:75" x14ac:dyDescent="0.25">
      <c r="F653" s="52">
        <f t="shared" si="37"/>
        <v>36200</v>
      </c>
      <c r="G653" s="12">
        <f t="shared" si="38"/>
        <v>0.82558139534883723</v>
      </c>
      <c r="J653" s="3">
        <f t="shared" si="39"/>
        <v>0.91391585760517802</v>
      </c>
      <c r="K653" s="81"/>
      <c r="L653" s="12">
        <v>1</v>
      </c>
      <c r="M653" s="3">
        <v>0.82558139534883723</v>
      </c>
      <c r="N653" s="3">
        <v>0.82558139534883723</v>
      </c>
      <c r="O653" s="3">
        <v>0.91284161034381428</v>
      </c>
      <c r="P653" s="3">
        <v>0.91284161034381428</v>
      </c>
      <c r="Q653" s="3">
        <v>0</v>
      </c>
      <c r="R653" s="3">
        <v>0</v>
      </c>
      <c r="S653" s="3">
        <v>0</v>
      </c>
      <c r="T653" s="3">
        <v>0</v>
      </c>
      <c r="U653" s="3">
        <v>0</v>
      </c>
      <c r="V653" s="3">
        <v>0</v>
      </c>
      <c r="W653" s="3">
        <v>0</v>
      </c>
      <c r="X653" s="3">
        <v>0</v>
      </c>
      <c r="Y653" s="3">
        <v>0</v>
      </c>
      <c r="Z653" s="3">
        <v>0</v>
      </c>
      <c r="AA653" s="3">
        <v>0</v>
      </c>
      <c r="AB653" s="3">
        <v>0</v>
      </c>
      <c r="AC653" s="3">
        <v>0</v>
      </c>
      <c r="AD653" s="3">
        <v>0</v>
      </c>
      <c r="AE653" s="3">
        <v>0</v>
      </c>
      <c r="AF653" s="3">
        <v>0</v>
      </c>
      <c r="AG653" s="3">
        <v>0</v>
      </c>
      <c r="AH653" s="3">
        <v>0</v>
      </c>
      <c r="AI653" s="3">
        <v>0</v>
      </c>
      <c r="AJ653" s="3">
        <v>0</v>
      </c>
      <c r="AK653" s="3">
        <v>0</v>
      </c>
      <c r="AL653" s="48">
        <v>0</v>
      </c>
      <c r="AM653" s="3">
        <v>0</v>
      </c>
      <c r="AN653" s="3">
        <v>0</v>
      </c>
      <c r="AO653" s="3">
        <v>0</v>
      </c>
      <c r="AP653" s="3">
        <v>0</v>
      </c>
      <c r="AQ653" s="3">
        <v>0</v>
      </c>
      <c r="AR653" s="3">
        <v>0</v>
      </c>
      <c r="AS653" s="3">
        <v>0</v>
      </c>
      <c r="AT653" s="3">
        <v>0</v>
      </c>
      <c r="AU653" s="3">
        <v>0</v>
      </c>
      <c r="AV653" s="3">
        <v>0</v>
      </c>
      <c r="AW653" s="3">
        <v>0</v>
      </c>
      <c r="AX653" s="3">
        <v>0</v>
      </c>
      <c r="AY653" s="3">
        <v>0</v>
      </c>
      <c r="AZ653" s="3">
        <v>0</v>
      </c>
      <c r="BA653" s="3">
        <v>0</v>
      </c>
      <c r="BB653" s="3">
        <v>0</v>
      </c>
      <c r="BC653" s="3">
        <v>0</v>
      </c>
      <c r="BD653" s="3">
        <v>0</v>
      </c>
      <c r="BE653" s="3">
        <v>0</v>
      </c>
      <c r="BF653" s="3">
        <v>0</v>
      </c>
      <c r="BG653" s="3">
        <v>0</v>
      </c>
      <c r="BH653" s="3">
        <v>0</v>
      </c>
      <c r="BI653" s="3">
        <v>0</v>
      </c>
      <c r="BJ653" s="3">
        <v>0</v>
      </c>
      <c r="BK653" s="3">
        <v>0</v>
      </c>
      <c r="BL653" s="3">
        <v>0</v>
      </c>
      <c r="BM653" s="3">
        <v>0</v>
      </c>
      <c r="BN653" s="3">
        <v>0</v>
      </c>
      <c r="BO653" s="3">
        <v>0</v>
      </c>
      <c r="BP653" s="3">
        <v>0</v>
      </c>
      <c r="BQ653" s="3">
        <v>0</v>
      </c>
      <c r="BR653" s="3">
        <v>0</v>
      </c>
      <c r="BS653" s="3">
        <v>0</v>
      </c>
      <c r="BT653" s="3">
        <v>0</v>
      </c>
      <c r="BU653" s="3">
        <v>0</v>
      </c>
      <c r="BV653" s="3">
        <v>0</v>
      </c>
      <c r="BW653" s="10">
        <v>0</v>
      </c>
    </row>
    <row r="654" spans="6:75" x14ac:dyDescent="0.25">
      <c r="F654" s="52">
        <f t="shared" si="37"/>
        <v>36300</v>
      </c>
      <c r="G654" s="12">
        <f t="shared" si="38"/>
        <v>0.82558139534883723</v>
      </c>
      <c r="J654" s="3">
        <f t="shared" si="39"/>
        <v>0.91444542512503668</v>
      </c>
      <c r="K654" s="81"/>
      <c r="L654" s="12">
        <v>1</v>
      </c>
      <c r="M654" s="3">
        <v>0.82558139534883723</v>
      </c>
      <c r="N654" s="3">
        <v>0.82558139534883723</v>
      </c>
      <c r="O654" s="3">
        <v>0.91337055539230083</v>
      </c>
      <c r="P654" s="3">
        <v>0.91337055539230083</v>
      </c>
      <c r="Q654" s="3">
        <v>0</v>
      </c>
      <c r="R654" s="3">
        <v>0</v>
      </c>
      <c r="S654" s="3">
        <v>0</v>
      </c>
      <c r="T654" s="3">
        <v>0</v>
      </c>
      <c r="U654" s="3">
        <v>0</v>
      </c>
      <c r="V654" s="3">
        <v>0</v>
      </c>
      <c r="W654" s="3">
        <v>0</v>
      </c>
      <c r="X654" s="3">
        <v>0</v>
      </c>
      <c r="Y654" s="3">
        <v>0</v>
      </c>
      <c r="Z654" s="3">
        <v>0</v>
      </c>
      <c r="AA654" s="3">
        <v>0</v>
      </c>
      <c r="AB654" s="3">
        <v>0</v>
      </c>
      <c r="AC654" s="3">
        <v>0</v>
      </c>
      <c r="AD654" s="3">
        <v>0</v>
      </c>
      <c r="AE654" s="3">
        <v>0</v>
      </c>
      <c r="AF654" s="3">
        <v>0</v>
      </c>
      <c r="AG654" s="3">
        <v>0</v>
      </c>
      <c r="AH654" s="3">
        <v>0</v>
      </c>
      <c r="AI654" s="3">
        <v>0</v>
      </c>
      <c r="AJ654" s="3">
        <v>0</v>
      </c>
      <c r="AK654" s="3">
        <v>0</v>
      </c>
      <c r="AL654" s="48">
        <v>0</v>
      </c>
      <c r="AM654" s="3">
        <v>0</v>
      </c>
      <c r="AN654" s="3">
        <v>0</v>
      </c>
      <c r="AO654" s="3">
        <v>0</v>
      </c>
      <c r="AP654" s="3">
        <v>0</v>
      </c>
      <c r="AQ654" s="3">
        <v>0</v>
      </c>
      <c r="AR654" s="3">
        <v>0</v>
      </c>
      <c r="AS654" s="3">
        <v>0</v>
      </c>
      <c r="AT654" s="3">
        <v>0</v>
      </c>
      <c r="AU654" s="3">
        <v>0</v>
      </c>
      <c r="AV654" s="3">
        <v>0</v>
      </c>
      <c r="AW654" s="3">
        <v>0</v>
      </c>
      <c r="AX654" s="3">
        <v>0</v>
      </c>
      <c r="AY654" s="3">
        <v>0</v>
      </c>
      <c r="AZ654" s="3">
        <v>0</v>
      </c>
      <c r="BA654" s="3">
        <v>0</v>
      </c>
      <c r="BB654" s="3">
        <v>0</v>
      </c>
      <c r="BC654" s="3">
        <v>0</v>
      </c>
      <c r="BD654" s="3">
        <v>0</v>
      </c>
      <c r="BE654" s="3">
        <v>0</v>
      </c>
      <c r="BF654" s="3">
        <v>0</v>
      </c>
      <c r="BG654" s="3">
        <v>0</v>
      </c>
      <c r="BH654" s="3">
        <v>0</v>
      </c>
      <c r="BI654" s="3">
        <v>0</v>
      </c>
      <c r="BJ654" s="3">
        <v>0</v>
      </c>
      <c r="BK654" s="3">
        <v>0</v>
      </c>
      <c r="BL654" s="3">
        <v>0</v>
      </c>
      <c r="BM654" s="3">
        <v>0</v>
      </c>
      <c r="BN654" s="3">
        <v>0</v>
      </c>
      <c r="BO654" s="3">
        <v>0</v>
      </c>
      <c r="BP654" s="3">
        <v>0</v>
      </c>
      <c r="BQ654" s="3">
        <v>0</v>
      </c>
      <c r="BR654" s="3">
        <v>0</v>
      </c>
      <c r="BS654" s="3">
        <v>0</v>
      </c>
      <c r="BT654" s="3">
        <v>0</v>
      </c>
      <c r="BU654" s="3">
        <v>0</v>
      </c>
      <c r="BV654" s="3">
        <v>0</v>
      </c>
      <c r="BW654" s="10">
        <v>0</v>
      </c>
    </row>
    <row r="655" spans="6:75" x14ac:dyDescent="0.25">
      <c r="F655" s="52">
        <f t="shared" si="37"/>
        <v>36400</v>
      </c>
      <c r="G655" s="12">
        <f t="shared" si="38"/>
        <v>0.82558139534883723</v>
      </c>
      <c r="J655" s="3">
        <f t="shared" si="39"/>
        <v>0.91497499264489546</v>
      </c>
      <c r="K655" s="81"/>
      <c r="L655" s="12">
        <v>1</v>
      </c>
      <c r="M655" s="3">
        <v>0.82558139534883723</v>
      </c>
      <c r="N655" s="3">
        <v>0.82558139534883723</v>
      </c>
      <c r="O655" s="3">
        <v>0.91389950044078749</v>
      </c>
      <c r="P655" s="3">
        <v>0.91389950044078749</v>
      </c>
      <c r="Q655" s="3">
        <v>0</v>
      </c>
      <c r="R655" s="3">
        <v>0</v>
      </c>
      <c r="S655" s="3">
        <v>0</v>
      </c>
      <c r="T655" s="3">
        <v>0</v>
      </c>
      <c r="U655" s="3">
        <v>0</v>
      </c>
      <c r="V655" s="3">
        <v>0</v>
      </c>
      <c r="W655" s="3">
        <v>0</v>
      </c>
      <c r="X655" s="3">
        <v>0</v>
      </c>
      <c r="Y655" s="3">
        <v>0</v>
      </c>
      <c r="Z655" s="3">
        <v>0</v>
      </c>
      <c r="AA655" s="3">
        <v>0</v>
      </c>
      <c r="AB655" s="3">
        <v>0</v>
      </c>
      <c r="AC655" s="3">
        <v>0</v>
      </c>
      <c r="AD655" s="3">
        <v>0</v>
      </c>
      <c r="AE655" s="3">
        <v>0</v>
      </c>
      <c r="AF655" s="3">
        <v>0</v>
      </c>
      <c r="AG655" s="3">
        <v>0</v>
      </c>
      <c r="AH655" s="3">
        <v>0</v>
      </c>
      <c r="AI655" s="3">
        <v>0</v>
      </c>
      <c r="AJ655" s="3">
        <v>0</v>
      </c>
      <c r="AK655" s="3">
        <v>0</v>
      </c>
      <c r="AL655" s="48">
        <v>0</v>
      </c>
      <c r="AM655" s="3">
        <v>0</v>
      </c>
      <c r="AN655" s="3">
        <v>0</v>
      </c>
      <c r="AO655" s="3">
        <v>0</v>
      </c>
      <c r="AP655" s="3">
        <v>0</v>
      </c>
      <c r="AQ655" s="3">
        <v>0</v>
      </c>
      <c r="AR655" s="3">
        <v>0</v>
      </c>
      <c r="AS655" s="3">
        <v>0</v>
      </c>
      <c r="AT655" s="3">
        <v>0</v>
      </c>
      <c r="AU655" s="3">
        <v>0</v>
      </c>
      <c r="AV655" s="3">
        <v>0</v>
      </c>
      <c r="AW655" s="3">
        <v>0</v>
      </c>
      <c r="AX655" s="3">
        <v>0</v>
      </c>
      <c r="AY655" s="3">
        <v>0</v>
      </c>
      <c r="AZ655" s="3">
        <v>0</v>
      </c>
      <c r="BA655" s="3">
        <v>0</v>
      </c>
      <c r="BB655" s="3">
        <v>0</v>
      </c>
      <c r="BC655" s="3">
        <v>0</v>
      </c>
      <c r="BD655" s="3">
        <v>0</v>
      </c>
      <c r="BE655" s="3">
        <v>0</v>
      </c>
      <c r="BF655" s="3">
        <v>0</v>
      </c>
      <c r="BG655" s="3">
        <v>0</v>
      </c>
      <c r="BH655" s="3">
        <v>0</v>
      </c>
      <c r="BI655" s="3">
        <v>0</v>
      </c>
      <c r="BJ655" s="3">
        <v>0</v>
      </c>
      <c r="BK655" s="3">
        <v>0</v>
      </c>
      <c r="BL655" s="3">
        <v>0</v>
      </c>
      <c r="BM655" s="3">
        <v>0</v>
      </c>
      <c r="BN655" s="3">
        <v>0</v>
      </c>
      <c r="BO655" s="3">
        <v>0</v>
      </c>
      <c r="BP655" s="3">
        <v>0</v>
      </c>
      <c r="BQ655" s="3">
        <v>0</v>
      </c>
      <c r="BR655" s="3">
        <v>0</v>
      </c>
      <c r="BS655" s="3">
        <v>0</v>
      </c>
      <c r="BT655" s="3">
        <v>0</v>
      </c>
      <c r="BU655" s="3">
        <v>0</v>
      </c>
      <c r="BV655" s="3">
        <v>0</v>
      </c>
      <c r="BW655" s="10">
        <v>0</v>
      </c>
    </row>
    <row r="656" spans="6:75" x14ac:dyDescent="0.25">
      <c r="F656" s="52">
        <f t="shared" si="37"/>
        <v>36500</v>
      </c>
      <c r="G656" s="12">
        <f t="shared" si="38"/>
        <v>0.82558139534883723</v>
      </c>
      <c r="J656" s="3">
        <f t="shared" si="39"/>
        <v>0.91550456016475434</v>
      </c>
      <c r="K656" s="81"/>
      <c r="L656" s="12">
        <v>1</v>
      </c>
      <c r="M656" s="3">
        <v>0.82558139534883723</v>
      </c>
      <c r="N656" s="3">
        <v>0.82558139534883723</v>
      </c>
      <c r="O656" s="3">
        <v>0.91442844548927416</v>
      </c>
      <c r="P656" s="3">
        <v>0.91442844548927416</v>
      </c>
      <c r="Q656" s="3">
        <v>0</v>
      </c>
      <c r="R656" s="3">
        <v>0</v>
      </c>
      <c r="S656" s="3">
        <v>0</v>
      </c>
      <c r="T656" s="3">
        <v>0</v>
      </c>
      <c r="U656" s="3">
        <v>0</v>
      </c>
      <c r="V656" s="3">
        <v>0</v>
      </c>
      <c r="W656" s="3">
        <v>0</v>
      </c>
      <c r="X656" s="3">
        <v>0</v>
      </c>
      <c r="Y656" s="3">
        <v>0</v>
      </c>
      <c r="Z656" s="3">
        <v>0</v>
      </c>
      <c r="AA656" s="3">
        <v>0</v>
      </c>
      <c r="AB656" s="3">
        <v>0</v>
      </c>
      <c r="AC656" s="3">
        <v>0</v>
      </c>
      <c r="AD656" s="3">
        <v>0</v>
      </c>
      <c r="AE656" s="3">
        <v>0</v>
      </c>
      <c r="AF656" s="3">
        <v>0</v>
      </c>
      <c r="AG656" s="3">
        <v>0</v>
      </c>
      <c r="AH656" s="3">
        <v>0</v>
      </c>
      <c r="AI656" s="3">
        <v>0</v>
      </c>
      <c r="AJ656" s="3">
        <v>0</v>
      </c>
      <c r="AK656" s="3">
        <v>0</v>
      </c>
      <c r="AL656" s="48">
        <v>0</v>
      </c>
      <c r="AM656" s="3">
        <v>0</v>
      </c>
      <c r="AN656" s="3">
        <v>0</v>
      </c>
      <c r="AO656" s="3">
        <v>0</v>
      </c>
      <c r="AP656" s="3">
        <v>0</v>
      </c>
      <c r="AQ656" s="3">
        <v>0</v>
      </c>
      <c r="AR656" s="3">
        <v>0</v>
      </c>
      <c r="AS656" s="3">
        <v>0</v>
      </c>
      <c r="AT656" s="3">
        <v>0</v>
      </c>
      <c r="AU656" s="3">
        <v>0</v>
      </c>
      <c r="AV656" s="3">
        <v>0</v>
      </c>
      <c r="AW656" s="3">
        <v>0</v>
      </c>
      <c r="AX656" s="3">
        <v>0</v>
      </c>
      <c r="AY656" s="3">
        <v>0</v>
      </c>
      <c r="AZ656" s="3">
        <v>0</v>
      </c>
      <c r="BA656" s="3">
        <v>0</v>
      </c>
      <c r="BB656" s="3">
        <v>0</v>
      </c>
      <c r="BC656" s="3">
        <v>0</v>
      </c>
      <c r="BD656" s="3">
        <v>0</v>
      </c>
      <c r="BE656" s="3">
        <v>0</v>
      </c>
      <c r="BF656" s="3">
        <v>0</v>
      </c>
      <c r="BG656" s="3">
        <v>0</v>
      </c>
      <c r="BH656" s="3">
        <v>0</v>
      </c>
      <c r="BI656" s="3">
        <v>0</v>
      </c>
      <c r="BJ656" s="3">
        <v>0</v>
      </c>
      <c r="BK656" s="3">
        <v>0</v>
      </c>
      <c r="BL656" s="3">
        <v>0</v>
      </c>
      <c r="BM656" s="3">
        <v>0</v>
      </c>
      <c r="BN656" s="3">
        <v>0</v>
      </c>
      <c r="BO656" s="3">
        <v>0</v>
      </c>
      <c r="BP656" s="3">
        <v>0</v>
      </c>
      <c r="BQ656" s="3">
        <v>0</v>
      </c>
      <c r="BR656" s="3">
        <v>0</v>
      </c>
      <c r="BS656" s="3">
        <v>0</v>
      </c>
      <c r="BT656" s="3">
        <v>0</v>
      </c>
      <c r="BU656" s="3">
        <v>0</v>
      </c>
      <c r="BV656" s="3">
        <v>0</v>
      </c>
      <c r="BW656" s="10">
        <v>0</v>
      </c>
    </row>
    <row r="657" spans="6:75" x14ac:dyDescent="0.25">
      <c r="F657" s="52">
        <f t="shared" si="37"/>
        <v>36600</v>
      </c>
      <c r="G657" s="12">
        <f t="shared" si="38"/>
        <v>0.82558139534883723</v>
      </c>
      <c r="J657" s="3">
        <f t="shared" si="39"/>
        <v>0.91603412768461301</v>
      </c>
      <c r="K657" s="81"/>
      <c r="L657" s="12">
        <v>1</v>
      </c>
      <c r="M657" s="3">
        <v>0.82558139534883723</v>
      </c>
      <c r="N657" s="3">
        <v>0.82558139534883723</v>
      </c>
      <c r="O657" s="3">
        <v>0.91495739053776071</v>
      </c>
      <c r="P657" s="3">
        <v>0.91495739053776071</v>
      </c>
      <c r="Q657" s="3">
        <v>0</v>
      </c>
      <c r="R657" s="3">
        <v>0</v>
      </c>
      <c r="S657" s="3">
        <v>0</v>
      </c>
      <c r="T657" s="3">
        <v>0</v>
      </c>
      <c r="U657" s="3">
        <v>0</v>
      </c>
      <c r="V657" s="3">
        <v>0</v>
      </c>
      <c r="W657" s="3">
        <v>0</v>
      </c>
      <c r="X657" s="3">
        <v>0</v>
      </c>
      <c r="Y657" s="3">
        <v>0</v>
      </c>
      <c r="Z657" s="3">
        <v>0</v>
      </c>
      <c r="AA657" s="3">
        <v>0</v>
      </c>
      <c r="AB657" s="3">
        <v>0</v>
      </c>
      <c r="AC657" s="3">
        <v>0</v>
      </c>
      <c r="AD657" s="3">
        <v>0</v>
      </c>
      <c r="AE657" s="3">
        <v>0</v>
      </c>
      <c r="AF657" s="3">
        <v>0</v>
      </c>
      <c r="AG657" s="3">
        <v>0</v>
      </c>
      <c r="AH657" s="3">
        <v>0</v>
      </c>
      <c r="AI657" s="3">
        <v>0</v>
      </c>
      <c r="AJ657" s="3">
        <v>0</v>
      </c>
      <c r="AK657" s="3">
        <v>0</v>
      </c>
      <c r="AL657" s="48">
        <v>0</v>
      </c>
      <c r="AM657" s="3">
        <v>0</v>
      </c>
      <c r="AN657" s="3">
        <v>0</v>
      </c>
      <c r="AO657" s="3">
        <v>0</v>
      </c>
      <c r="AP657" s="3">
        <v>0</v>
      </c>
      <c r="AQ657" s="3">
        <v>0</v>
      </c>
      <c r="AR657" s="3">
        <v>0</v>
      </c>
      <c r="AS657" s="3">
        <v>0</v>
      </c>
      <c r="AT657" s="3">
        <v>0</v>
      </c>
      <c r="AU657" s="3">
        <v>0</v>
      </c>
      <c r="AV657" s="3">
        <v>0</v>
      </c>
      <c r="AW657" s="3">
        <v>0</v>
      </c>
      <c r="AX657" s="3">
        <v>0</v>
      </c>
      <c r="AY657" s="3">
        <v>0</v>
      </c>
      <c r="AZ657" s="3">
        <v>0</v>
      </c>
      <c r="BA657" s="3">
        <v>0</v>
      </c>
      <c r="BB657" s="3">
        <v>0</v>
      </c>
      <c r="BC657" s="3">
        <v>0</v>
      </c>
      <c r="BD657" s="3">
        <v>0</v>
      </c>
      <c r="BE657" s="3">
        <v>0</v>
      </c>
      <c r="BF657" s="3">
        <v>0</v>
      </c>
      <c r="BG657" s="3">
        <v>0</v>
      </c>
      <c r="BH657" s="3">
        <v>0</v>
      </c>
      <c r="BI657" s="3">
        <v>0</v>
      </c>
      <c r="BJ657" s="3">
        <v>0</v>
      </c>
      <c r="BK657" s="3">
        <v>0</v>
      </c>
      <c r="BL657" s="3">
        <v>0</v>
      </c>
      <c r="BM657" s="3">
        <v>0</v>
      </c>
      <c r="BN657" s="3">
        <v>0</v>
      </c>
      <c r="BO657" s="3">
        <v>0</v>
      </c>
      <c r="BP657" s="3">
        <v>0</v>
      </c>
      <c r="BQ657" s="3">
        <v>0</v>
      </c>
      <c r="BR657" s="3">
        <v>0</v>
      </c>
      <c r="BS657" s="3">
        <v>0</v>
      </c>
      <c r="BT657" s="3">
        <v>0</v>
      </c>
      <c r="BU657" s="3">
        <v>0</v>
      </c>
      <c r="BV657" s="3">
        <v>0</v>
      </c>
      <c r="BW657" s="10">
        <v>0</v>
      </c>
    </row>
    <row r="658" spans="6:75" x14ac:dyDescent="0.25">
      <c r="F658" s="52">
        <f t="shared" si="37"/>
        <v>36700</v>
      </c>
      <c r="G658" s="12">
        <f t="shared" si="38"/>
        <v>0.82558139534883723</v>
      </c>
      <c r="J658" s="3">
        <f t="shared" si="39"/>
        <v>0.9165636952044719</v>
      </c>
      <c r="K658" s="81"/>
      <c r="L658" s="12">
        <v>1</v>
      </c>
      <c r="M658" s="3">
        <v>0.82558139534883723</v>
      </c>
      <c r="N658" s="3">
        <v>0.82558139534883723</v>
      </c>
      <c r="O658" s="3">
        <v>0.91548633558624737</v>
      </c>
      <c r="P658" s="3">
        <v>0.91548633558624737</v>
      </c>
      <c r="Q658" s="3">
        <v>0</v>
      </c>
      <c r="R658" s="3">
        <v>0</v>
      </c>
      <c r="S658" s="3">
        <v>0</v>
      </c>
      <c r="T658" s="3">
        <v>0</v>
      </c>
      <c r="U658" s="3">
        <v>0</v>
      </c>
      <c r="V658" s="3">
        <v>0</v>
      </c>
      <c r="W658" s="3">
        <v>0</v>
      </c>
      <c r="X658" s="3">
        <v>0</v>
      </c>
      <c r="Y658" s="3">
        <v>0</v>
      </c>
      <c r="Z658" s="3">
        <v>0</v>
      </c>
      <c r="AA658" s="3">
        <v>0</v>
      </c>
      <c r="AB658" s="3">
        <v>0</v>
      </c>
      <c r="AC658" s="3">
        <v>0</v>
      </c>
      <c r="AD658" s="3">
        <v>0</v>
      </c>
      <c r="AE658" s="3">
        <v>0</v>
      </c>
      <c r="AF658" s="3">
        <v>0</v>
      </c>
      <c r="AG658" s="3">
        <v>0</v>
      </c>
      <c r="AH658" s="3">
        <v>0</v>
      </c>
      <c r="AI658" s="3">
        <v>0</v>
      </c>
      <c r="AJ658" s="3">
        <v>0</v>
      </c>
      <c r="AK658" s="3">
        <v>0</v>
      </c>
      <c r="AL658" s="48">
        <v>0</v>
      </c>
      <c r="AM658" s="3">
        <v>0</v>
      </c>
      <c r="AN658" s="3">
        <v>0</v>
      </c>
      <c r="AO658" s="3">
        <v>0</v>
      </c>
      <c r="AP658" s="3">
        <v>0</v>
      </c>
      <c r="AQ658" s="3">
        <v>0</v>
      </c>
      <c r="AR658" s="3">
        <v>0</v>
      </c>
      <c r="AS658" s="3">
        <v>0</v>
      </c>
      <c r="AT658" s="3">
        <v>0</v>
      </c>
      <c r="AU658" s="3">
        <v>0</v>
      </c>
      <c r="AV658" s="3">
        <v>0</v>
      </c>
      <c r="AW658" s="3">
        <v>0</v>
      </c>
      <c r="AX658" s="3">
        <v>0</v>
      </c>
      <c r="AY658" s="3">
        <v>0</v>
      </c>
      <c r="AZ658" s="3">
        <v>0</v>
      </c>
      <c r="BA658" s="3">
        <v>0</v>
      </c>
      <c r="BB658" s="3">
        <v>0</v>
      </c>
      <c r="BC658" s="3">
        <v>0</v>
      </c>
      <c r="BD658" s="3">
        <v>0</v>
      </c>
      <c r="BE658" s="3">
        <v>0</v>
      </c>
      <c r="BF658" s="3">
        <v>0</v>
      </c>
      <c r="BG658" s="3">
        <v>0</v>
      </c>
      <c r="BH658" s="3">
        <v>0</v>
      </c>
      <c r="BI658" s="3">
        <v>0</v>
      </c>
      <c r="BJ658" s="3">
        <v>0</v>
      </c>
      <c r="BK658" s="3">
        <v>0</v>
      </c>
      <c r="BL658" s="3">
        <v>0</v>
      </c>
      <c r="BM658" s="3">
        <v>0</v>
      </c>
      <c r="BN658" s="3">
        <v>0</v>
      </c>
      <c r="BO658" s="3">
        <v>0</v>
      </c>
      <c r="BP658" s="3">
        <v>0</v>
      </c>
      <c r="BQ658" s="3">
        <v>0</v>
      </c>
      <c r="BR658" s="3">
        <v>0</v>
      </c>
      <c r="BS658" s="3">
        <v>0</v>
      </c>
      <c r="BT658" s="3">
        <v>0</v>
      </c>
      <c r="BU658" s="3">
        <v>0</v>
      </c>
      <c r="BV658" s="3">
        <v>0</v>
      </c>
      <c r="BW658" s="10">
        <v>0</v>
      </c>
    </row>
    <row r="659" spans="6:75" x14ac:dyDescent="0.25">
      <c r="F659" s="52">
        <f t="shared" si="37"/>
        <v>36800</v>
      </c>
      <c r="G659" s="12">
        <f t="shared" si="38"/>
        <v>0.82558139534883723</v>
      </c>
      <c r="J659" s="3">
        <f t="shared" si="39"/>
        <v>0.91709326272433056</v>
      </c>
      <c r="K659" s="81"/>
      <c r="L659" s="12">
        <v>1</v>
      </c>
      <c r="M659" s="3">
        <v>0.82558139534883723</v>
      </c>
      <c r="N659" s="3">
        <v>0.82558139534883723</v>
      </c>
      <c r="O659" s="3">
        <v>0.91601528063473392</v>
      </c>
      <c r="P659" s="3">
        <v>0.91601528063473392</v>
      </c>
      <c r="Q659" s="3">
        <v>0</v>
      </c>
      <c r="R659" s="3">
        <v>0</v>
      </c>
      <c r="S659" s="3">
        <v>0</v>
      </c>
      <c r="T659" s="3">
        <v>0</v>
      </c>
      <c r="U659" s="3">
        <v>0</v>
      </c>
      <c r="V659" s="3">
        <v>0</v>
      </c>
      <c r="W659" s="3">
        <v>0</v>
      </c>
      <c r="X659" s="3">
        <v>0</v>
      </c>
      <c r="Y659" s="3">
        <v>0</v>
      </c>
      <c r="Z659" s="3">
        <v>0</v>
      </c>
      <c r="AA659" s="3">
        <v>0</v>
      </c>
      <c r="AB659" s="3">
        <v>0</v>
      </c>
      <c r="AC659" s="3">
        <v>0</v>
      </c>
      <c r="AD659" s="3">
        <v>0</v>
      </c>
      <c r="AE659" s="3">
        <v>0</v>
      </c>
      <c r="AF659" s="3">
        <v>0</v>
      </c>
      <c r="AG659" s="3">
        <v>0</v>
      </c>
      <c r="AH659" s="3">
        <v>0</v>
      </c>
      <c r="AI659" s="3">
        <v>0</v>
      </c>
      <c r="AJ659" s="3">
        <v>0</v>
      </c>
      <c r="AK659" s="3">
        <v>0</v>
      </c>
      <c r="AL659" s="48">
        <v>0</v>
      </c>
      <c r="AM659" s="3">
        <v>0</v>
      </c>
      <c r="AN659" s="3">
        <v>0</v>
      </c>
      <c r="AO659" s="3">
        <v>0</v>
      </c>
      <c r="AP659" s="3">
        <v>0</v>
      </c>
      <c r="AQ659" s="3">
        <v>0</v>
      </c>
      <c r="AR659" s="3">
        <v>0</v>
      </c>
      <c r="AS659" s="3">
        <v>0</v>
      </c>
      <c r="AT659" s="3">
        <v>0</v>
      </c>
      <c r="AU659" s="3">
        <v>0</v>
      </c>
      <c r="AV659" s="3">
        <v>0</v>
      </c>
      <c r="AW659" s="3">
        <v>0</v>
      </c>
      <c r="AX659" s="3">
        <v>0</v>
      </c>
      <c r="AY659" s="3">
        <v>0</v>
      </c>
      <c r="AZ659" s="3">
        <v>0</v>
      </c>
      <c r="BA659" s="3">
        <v>0</v>
      </c>
      <c r="BB659" s="3">
        <v>0</v>
      </c>
      <c r="BC659" s="3">
        <v>0</v>
      </c>
      <c r="BD659" s="3">
        <v>0</v>
      </c>
      <c r="BE659" s="3">
        <v>0</v>
      </c>
      <c r="BF659" s="3">
        <v>0</v>
      </c>
      <c r="BG659" s="3">
        <v>0</v>
      </c>
      <c r="BH659" s="3">
        <v>0</v>
      </c>
      <c r="BI659" s="3">
        <v>0</v>
      </c>
      <c r="BJ659" s="3">
        <v>0</v>
      </c>
      <c r="BK659" s="3">
        <v>0</v>
      </c>
      <c r="BL659" s="3">
        <v>0</v>
      </c>
      <c r="BM659" s="3">
        <v>0</v>
      </c>
      <c r="BN659" s="3">
        <v>0</v>
      </c>
      <c r="BO659" s="3">
        <v>0</v>
      </c>
      <c r="BP659" s="3">
        <v>0</v>
      </c>
      <c r="BQ659" s="3">
        <v>0</v>
      </c>
      <c r="BR659" s="3">
        <v>0</v>
      </c>
      <c r="BS659" s="3">
        <v>0</v>
      </c>
      <c r="BT659" s="3">
        <v>0</v>
      </c>
      <c r="BU659" s="3">
        <v>0</v>
      </c>
      <c r="BV659" s="3">
        <v>0</v>
      </c>
      <c r="BW659" s="10">
        <v>0</v>
      </c>
    </row>
    <row r="660" spans="6:75" x14ac:dyDescent="0.25">
      <c r="F660" s="52">
        <f t="shared" si="37"/>
        <v>36900</v>
      </c>
      <c r="G660" s="12">
        <f t="shared" si="38"/>
        <v>0.82558139534883723</v>
      </c>
      <c r="J660" s="3">
        <f t="shared" si="39"/>
        <v>0.91762283024418934</v>
      </c>
      <c r="K660" s="81"/>
      <c r="L660" s="12">
        <v>1</v>
      </c>
      <c r="M660" s="3">
        <v>0.82558139534883723</v>
      </c>
      <c r="N660" s="3">
        <v>0.82558139534883723</v>
      </c>
      <c r="O660" s="3">
        <v>0.91654422568322058</v>
      </c>
      <c r="P660" s="3">
        <v>0.91654422568322058</v>
      </c>
      <c r="Q660" s="3">
        <v>0</v>
      </c>
      <c r="R660" s="3">
        <v>0</v>
      </c>
      <c r="S660" s="3">
        <v>0</v>
      </c>
      <c r="T660" s="3">
        <v>0</v>
      </c>
      <c r="U660" s="3">
        <v>0</v>
      </c>
      <c r="V660" s="3">
        <v>0</v>
      </c>
      <c r="W660" s="3">
        <v>0</v>
      </c>
      <c r="X660" s="3">
        <v>0</v>
      </c>
      <c r="Y660" s="3">
        <v>0</v>
      </c>
      <c r="Z660" s="3">
        <v>0</v>
      </c>
      <c r="AA660" s="3">
        <v>0</v>
      </c>
      <c r="AB660" s="3">
        <v>0</v>
      </c>
      <c r="AC660" s="3">
        <v>0</v>
      </c>
      <c r="AD660" s="3">
        <v>0</v>
      </c>
      <c r="AE660" s="3">
        <v>0</v>
      </c>
      <c r="AF660" s="3">
        <v>0</v>
      </c>
      <c r="AG660" s="3">
        <v>0</v>
      </c>
      <c r="AH660" s="3">
        <v>0</v>
      </c>
      <c r="AI660" s="3">
        <v>0</v>
      </c>
      <c r="AJ660" s="3">
        <v>0</v>
      </c>
      <c r="AK660" s="3">
        <v>0</v>
      </c>
      <c r="AL660" s="48">
        <v>0</v>
      </c>
      <c r="AM660" s="3">
        <v>0</v>
      </c>
      <c r="AN660" s="3">
        <v>0</v>
      </c>
      <c r="AO660" s="3">
        <v>0</v>
      </c>
      <c r="AP660" s="3">
        <v>0</v>
      </c>
      <c r="AQ660" s="3">
        <v>0</v>
      </c>
      <c r="AR660" s="3">
        <v>0</v>
      </c>
      <c r="AS660" s="3">
        <v>0</v>
      </c>
      <c r="AT660" s="3">
        <v>0</v>
      </c>
      <c r="AU660" s="3">
        <v>0</v>
      </c>
      <c r="AV660" s="3">
        <v>0</v>
      </c>
      <c r="AW660" s="3">
        <v>0</v>
      </c>
      <c r="AX660" s="3">
        <v>0</v>
      </c>
      <c r="AY660" s="3">
        <v>0</v>
      </c>
      <c r="AZ660" s="3">
        <v>0</v>
      </c>
      <c r="BA660" s="3">
        <v>0</v>
      </c>
      <c r="BB660" s="3">
        <v>0</v>
      </c>
      <c r="BC660" s="3">
        <v>0</v>
      </c>
      <c r="BD660" s="3">
        <v>0</v>
      </c>
      <c r="BE660" s="3">
        <v>0</v>
      </c>
      <c r="BF660" s="3">
        <v>0</v>
      </c>
      <c r="BG660" s="3">
        <v>0</v>
      </c>
      <c r="BH660" s="3">
        <v>0</v>
      </c>
      <c r="BI660" s="3">
        <v>0</v>
      </c>
      <c r="BJ660" s="3">
        <v>0</v>
      </c>
      <c r="BK660" s="3">
        <v>0</v>
      </c>
      <c r="BL660" s="3">
        <v>0</v>
      </c>
      <c r="BM660" s="3">
        <v>0</v>
      </c>
      <c r="BN660" s="3">
        <v>0</v>
      </c>
      <c r="BO660" s="3">
        <v>0</v>
      </c>
      <c r="BP660" s="3">
        <v>0</v>
      </c>
      <c r="BQ660" s="3">
        <v>0</v>
      </c>
      <c r="BR660" s="3">
        <v>0</v>
      </c>
      <c r="BS660" s="3">
        <v>0</v>
      </c>
      <c r="BT660" s="3">
        <v>0</v>
      </c>
      <c r="BU660" s="3">
        <v>0</v>
      </c>
      <c r="BV660" s="3">
        <v>0</v>
      </c>
      <c r="BW660" s="10">
        <v>0</v>
      </c>
    </row>
    <row r="661" spans="6:75" x14ac:dyDescent="0.25">
      <c r="F661" s="52">
        <f t="shared" si="37"/>
        <v>37000</v>
      </c>
      <c r="G661" s="12">
        <f t="shared" si="38"/>
        <v>0.82558139534883723</v>
      </c>
      <c r="J661" s="3">
        <f t="shared" si="39"/>
        <v>0.91815239776404822</v>
      </c>
      <c r="K661" s="81"/>
      <c r="L661" s="12">
        <v>1</v>
      </c>
      <c r="M661" s="3">
        <v>0.82558139534883723</v>
      </c>
      <c r="N661" s="3">
        <v>0.82558139534883723</v>
      </c>
      <c r="O661" s="3">
        <v>0.91707317073170724</v>
      </c>
      <c r="P661" s="3">
        <v>0.91707317073170724</v>
      </c>
      <c r="Q661" s="3">
        <v>0</v>
      </c>
      <c r="R661" s="3">
        <v>0</v>
      </c>
      <c r="S661" s="3">
        <v>0</v>
      </c>
      <c r="T661" s="3">
        <v>0</v>
      </c>
      <c r="U661" s="3">
        <v>0</v>
      </c>
      <c r="V661" s="3">
        <v>0</v>
      </c>
      <c r="W661" s="3">
        <v>0</v>
      </c>
      <c r="X661" s="3">
        <v>0</v>
      </c>
      <c r="Y661" s="3">
        <v>0</v>
      </c>
      <c r="Z661" s="3">
        <v>0</v>
      </c>
      <c r="AA661" s="3">
        <v>0</v>
      </c>
      <c r="AB661" s="3">
        <v>0</v>
      </c>
      <c r="AC661" s="3">
        <v>0</v>
      </c>
      <c r="AD661" s="3">
        <v>0</v>
      </c>
      <c r="AE661" s="3">
        <v>0</v>
      </c>
      <c r="AF661" s="3">
        <v>0</v>
      </c>
      <c r="AG661" s="3">
        <v>0</v>
      </c>
      <c r="AH661" s="3">
        <v>0</v>
      </c>
      <c r="AI661" s="3">
        <v>0</v>
      </c>
      <c r="AJ661" s="3">
        <v>0</v>
      </c>
      <c r="AK661" s="3">
        <v>0</v>
      </c>
      <c r="AL661" s="48">
        <v>0</v>
      </c>
      <c r="AM661" s="3">
        <v>0</v>
      </c>
      <c r="AN661" s="3">
        <v>0</v>
      </c>
      <c r="AO661" s="3">
        <v>0</v>
      </c>
      <c r="AP661" s="3">
        <v>0</v>
      </c>
      <c r="AQ661" s="3">
        <v>0</v>
      </c>
      <c r="AR661" s="3">
        <v>0</v>
      </c>
      <c r="AS661" s="3">
        <v>0</v>
      </c>
      <c r="AT661" s="3">
        <v>0</v>
      </c>
      <c r="AU661" s="3">
        <v>0</v>
      </c>
      <c r="AV661" s="3">
        <v>0</v>
      </c>
      <c r="AW661" s="3">
        <v>0</v>
      </c>
      <c r="AX661" s="3">
        <v>0</v>
      </c>
      <c r="AY661" s="3">
        <v>0</v>
      </c>
      <c r="AZ661" s="3">
        <v>0</v>
      </c>
      <c r="BA661" s="3">
        <v>0</v>
      </c>
      <c r="BB661" s="3">
        <v>0</v>
      </c>
      <c r="BC661" s="3">
        <v>0</v>
      </c>
      <c r="BD661" s="3">
        <v>0</v>
      </c>
      <c r="BE661" s="3">
        <v>0</v>
      </c>
      <c r="BF661" s="3">
        <v>0</v>
      </c>
      <c r="BG661" s="3">
        <v>0</v>
      </c>
      <c r="BH661" s="3">
        <v>0</v>
      </c>
      <c r="BI661" s="3">
        <v>0</v>
      </c>
      <c r="BJ661" s="3">
        <v>0</v>
      </c>
      <c r="BK661" s="3">
        <v>0</v>
      </c>
      <c r="BL661" s="3">
        <v>0</v>
      </c>
      <c r="BM661" s="3">
        <v>0</v>
      </c>
      <c r="BN661" s="3">
        <v>0</v>
      </c>
      <c r="BO661" s="3">
        <v>0</v>
      </c>
      <c r="BP661" s="3">
        <v>0</v>
      </c>
      <c r="BQ661" s="3">
        <v>0</v>
      </c>
      <c r="BR661" s="3">
        <v>0</v>
      </c>
      <c r="BS661" s="3">
        <v>0</v>
      </c>
      <c r="BT661" s="3">
        <v>0</v>
      </c>
      <c r="BU661" s="3">
        <v>0</v>
      </c>
      <c r="BV661" s="3">
        <v>0</v>
      </c>
      <c r="BW661" s="10">
        <v>0</v>
      </c>
    </row>
    <row r="662" spans="6:75" x14ac:dyDescent="0.25">
      <c r="F662" s="52">
        <f t="shared" si="37"/>
        <v>37100</v>
      </c>
      <c r="G662" s="12">
        <f t="shared" si="38"/>
        <v>0.82558139534883723</v>
      </c>
      <c r="J662" s="3">
        <f t="shared" si="39"/>
        <v>0.91868196528390689</v>
      </c>
      <c r="K662" s="81"/>
      <c r="L662" s="12">
        <v>1</v>
      </c>
      <c r="M662" s="3">
        <v>0.82558139534883723</v>
      </c>
      <c r="N662" s="3">
        <v>0.82558139534883723</v>
      </c>
      <c r="O662" s="3">
        <v>0.91760211578019379</v>
      </c>
      <c r="P662" s="3">
        <v>0.91760211578019379</v>
      </c>
      <c r="Q662" s="3">
        <v>0</v>
      </c>
      <c r="R662" s="3">
        <v>0</v>
      </c>
      <c r="S662" s="3">
        <v>0</v>
      </c>
      <c r="T662" s="3">
        <v>0</v>
      </c>
      <c r="U662" s="3">
        <v>0</v>
      </c>
      <c r="V662" s="3">
        <v>0</v>
      </c>
      <c r="W662" s="3">
        <v>0</v>
      </c>
      <c r="X662" s="3">
        <v>0</v>
      </c>
      <c r="Y662" s="3">
        <v>0</v>
      </c>
      <c r="Z662" s="3">
        <v>0</v>
      </c>
      <c r="AA662" s="3">
        <v>0</v>
      </c>
      <c r="AB662" s="3">
        <v>0</v>
      </c>
      <c r="AC662" s="3">
        <v>0</v>
      </c>
      <c r="AD662" s="3">
        <v>0</v>
      </c>
      <c r="AE662" s="3">
        <v>0</v>
      </c>
      <c r="AF662" s="3">
        <v>0</v>
      </c>
      <c r="AG662" s="3">
        <v>0</v>
      </c>
      <c r="AH662" s="3">
        <v>0</v>
      </c>
      <c r="AI662" s="3">
        <v>0</v>
      </c>
      <c r="AJ662" s="3">
        <v>0</v>
      </c>
      <c r="AK662" s="3">
        <v>0</v>
      </c>
      <c r="AL662" s="48">
        <v>0</v>
      </c>
      <c r="AM662" s="3">
        <v>0</v>
      </c>
      <c r="AN662" s="3">
        <v>0</v>
      </c>
      <c r="AO662" s="3">
        <v>0</v>
      </c>
      <c r="AP662" s="3">
        <v>0</v>
      </c>
      <c r="AQ662" s="3">
        <v>0</v>
      </c>
      <c r="AR662" s="3">
        <v>0</v>
      </c>
      <c r="AS662" s="3">
        <v>0</v>
      </c>
      <c r="AT662" s="3">
        <v>0</v>
      </c>
      <c r="AU662" s="3">
        <v>0</v>
      </c>
      <c r="AV662" s="3">
        <v>0</v>
      </c>
      <c r="AW662" s="3">
        <v>0</v>
      </c>
      <c r="AX662" s="3">
        <v>0</v>
      </c>
      <c r="AY662" s="3">
        <v>0</v>
      </c>
      <c r="AZ662" s="3">
        <v>0</v>
      </c>
      <c r="BA662" s="3">
        <v>0</v>
      </c>
      <c r="BB662" s="3">
        <v>0</v>
      </c>
      <c r="BC662" s="3">
        <v>0</v>
      </c>
      <c r="BD662" s="3">
        <v>0</v>
      </c>
      <c r="BE662" s="3">
        <v>0</v>
      </c>
      <c r="BF662" s="3">
        <v>0</v>
      </c>
      <c r="BG662" s="3">
        <v>0</v>
      </c>
      <c r="BH662" s="3">
        <v>0</v>
      </c>
      <c r="BI662" s="3">
        <v>0</v>
      </c>
      <c r="BJ662" s="3">
        <v>0</v>
      </c>
      <c r="BK662" s="3">
        <v>0</v>
      </c>
      <c r="BL662" s="3">
        <v>0</v>
      </c>
      <c r="BM662" s="3">
        <v>0</v>
      </c>
      <c r="BN662" s="3">
        <v>0</v>
      </c>
      <c r="BO662" s="3">
        <v>0</v>
      </c>
      <c r="BP662" s="3">
        <v>0</v>
      </c>
      <c r="BQ662" s="3">
        <v>0</v>
      </c>
      <c r="BR662" s="3">
        <v>0</v>
      </c>
      <c r="BS662" s="3">
        <v>0</v>
      </c>
      <c r="BT662" s="3">
        <v>0</v>
      </c>
      <c r="BU662" s="3">
        <v>0</v>
      </c>
      <c r="BV662" s="3">
        <v>0</v>
      </c>
      <c r="BW662" s="10">
        <v>0</v>
      </c>
    </row>
    <row r="663" spans="6:75" x14ac:dyDescent="0.25">
      <c r="F663" s="52">
        <f t="shared" si="37"/>
        <v>37200</v>
      </c>
      <c r="G663" s="12">
        <f t="shared" si="38"/>
        <v>0.82558139534883723</v>
      </c>
      <c r="J663" s="3">
        <f t="shared" si="39"/>
        <v>0.91921153280376566</v>
      </c>
      <c r="K663" s="81"/>
      <c r="L663" s="12">
        <v>1</v>
      </c>
      <c r="M663" s="3">
        <v>0.82558139534883723</v>
      </c>
      <c r="N663" s="3">
        <v>0.82558139534883723</v>
      </c>
      <c r="O663" s="3">
        <v>0.91813106082868046</v>
      </c>
      <c r="P663" s="3">
        <v>0.91813106082868046</v>
      </c>
      <c r="Q663" s="3">
        <v>0</v>
      </c>
      <c r="R663" s="3">
        <v>0</v>
      </c>
      <c r="S663" s="3">
        <v>0</v>
      </c>
      <c r="T663" s="3">
        <v>0</v>
      </c>
      <c r="U663" s="3">
        <v>0</v>
      </c>
      <c r="V663" s="3">
        <v>0</v>
      </c>
      <c r="W663" s="3">
        <v>0</v>
      </c>
      <c r="X663" s="3">
        <v>0</v>
      </c>
      <c r="Y663" s="3">
        <v>0</v>
      </c>
      <c r="Z663" s="3">
        <v>0</v>
      </c>
      <c r="AA663" s="3">
        <v>0</v>
      </c>
      <c r="AB663" s="3">
        <v>0</v>
      </c>
      <c r="AC663" s="3">
        <v>0</v>
      </c>
      <c r="AD663" s="3">
        <v>0</v>
      </c>
      <c r="AE663" s="3">
        <v>0</v>
      </c>
      <c r="AF663" s="3">
        <v>0</v>
      </c>
      <c r="AG663" s="3">
        <v>0</v>
      </c>
      <c r="AH663" s="3">
        <v>0</v>
      </c>
      <c r="AI663" s="3">
        <v>0</v>
      </c>
      <c r="AJ663" s="3">
        <v>0</v>
      </c>
      <c r="AK663" s="3">
        <v>0</v>
      </c>
      <c r="AL663" s="48">
        <v>0</v>
      </c>
      <c r="AM663" s="3">
        <v>0</v>
      </c>
      <c r="AN663" s="3">
        <v>0</v>
      </c>
      <c r="AO663" s="3">
        <v>0</v>
      </c>
      <c r="AP663" s="3">
        <v>0</v>
      </c>
      <c r="AQ663" s="3">
        <v>0</v>
      </c>
      <c r="AR663" s="3">
        <v>0</v>
      </c>
      <c r="AS663" s="3">
        <v>0</v>
      </c>
      <c r="AT663" s="3">
        <v>0</v>
      </c>
      <c r="AU663" s="3">
        <v>0</v>
      </c>
      <c r="AV663" s="3">
        <v>0</v>
      </c>
      <c r="AW663" s="3">
        <v>0</v>
      </c>
      <c r="AX663" s="3">
        <v>0</v>
      </c>
      <c r="AY663" s="3">
        <v>0</v>
      </c>
      <c r="AZ663" s="3">
        <v>0</v>
      </c>
      <c r="BA663" s="3">
        <v>0</v>
      </c>
      <c r="BB663" s="3">
        <v>0</v>
      </c>
      <c r="BC663" s="3">
        <v>0</v>
      </c>
      <c r="BD663" s="3">
        <v>0</v>
      </c>
      <c r="BE663" s="3">
        <v>0</v>
      </c>
      <c r="BF663" s="3">
        <v>0</v>
      </c>
      <c r="BG663" s="3">
        <v>0</v>
      </c>
      <c r="BH663" s="3">
        <v>0</v>
      </c>
      <c r="BI663" s="3">
        <v>0</v>
      </c>
      <c r="BJ663" s="3">
        <v>0</v>
      </c>
      <c r="BK663" s="3">
        <v>0</v>
      </c>
      <c r="BL663" s="3">
        <v>0</v>
      </c>
      <c r="BM663" s="3">
        <v>0</v>
      </c>
      <c r="BN663" s="3">
        <v>0</v>
      </c>
      <c r="BO663" s="3">
        <v>0</v>
      </c>
      <c r="BP663" s="3">
        <v>0</v>
      </c>
      <c r="BQ663" s="3">
        <v>0</v>
      </c>
      <c r="BR663" s="3">
        <v>0</v>
      </c>
      <c r="BS663" s="3">
        <v>0</v>
      </c>
      <c r="BT663" s="3">
        <v>0</v>
      </c>
      <c r="BU663" s="3">
        <v>0</v>
      </c>
      <c r="BV663" s="3">
        <v>0</v>
      </c>
      <c r="BW663" s="10">
        <v>0</v>
      </c>
    </row>
    <row r="664" spans="6:75" x14ac:dyDescent="0.25">
      <c r="F664" s="52">
        <f t="shared" si="37"/>
        <v>37300</v>
      </c>
      <c r="G664" s="12">
        <f t="shared" si="38"/>
        <v>0.82558139534883723</v>
      </c>
      <c r="J664" s="3">
        <f t="shared" si="39"/>
        <v>0.91974110032362455</v>
      </c>
      <c r="K664" s="81"/>
      <c r="L664" s="12">
        <v>1</v>
      </c>
      <c r="M664" s="3">
        <v>0.82558139534883723</v>
      </c>
      <c r="N664" s="3">
        <v>0.82558139534883723</v>
      </c>
      <c r="O664" s="3">
        <v>0.91866000587716712</v>
      </c>
      <c r="P664" s="3">
        <v>0.91866000587716712</v>
      </c>
      <c r="Q664" s="3">
        <v>0</v>
      </c>
      <c r="R664" s="3">
        <v>0</v>
      </c>
      <c r="S664" s="3">
        <v>0</v>
      </c>
      <c r="T664" s="3">
        <v>0</v>
      </c>
      <c r="U664" s="3">
        <v>0</v>
      </c>
      <c r="V664" s="3">
        <v>0</v>
      </c>
      <c r="W664" s="3">
        <v>0</v>
      </c>
      <c r="X664" s="3">
        <v>0</v>
      </c>
      <c r="Y664" s="3">
        <v>0</v>
      </c>
      <c r="Z664" s="3">
        <v>0</v>
      </c>
      <c r="AA664" s="3">
        <v>0</v>
      </c>
      <c r="AB664" s="3">
        <v>0</v>
      </c>
      <c r="AC664" s="3">
        <v>0</v>
      </c>
      <c r="AD664" s="3">
        <v>0</v>
      </c>
      <c r="AE664" s="3">
        <v>0</v>
      </c>
      <c r="AF664" s="3">
        <v>0</v>
      </c>
      <c r="AG664" s="3">
        <v>0</v>
      </c>
      <c r="AH664" s="3">
        <v>0</v>
      </c>
      <c r="AI664" s="3">
        <v>0</v>
      </c>
      <c r="AJ664" s="3">
        <v>0</v>
      </c>
      <c r="AK664" s="3">
        <v>0</v>
      </c>
      <c r="AL664" s="48">
        <v>0</v>
      </c>
      <c r="AM664" s="3">
        <v>0</v>
      </c>
      <c r="AN664" s="3">
        <v>0</v>
      </c>
      <c r="AO664" s="3">
        <v>0</v>
      </c>
      <c r="AP664" s="3">
        <v>0</v>
      </c>
      <c r="AQ664" s="3">
        <v>0</v>
      </c>
      <c r="AR664" s="3">
        <v>0</v>
      </c>
      <c r="AS664" s="3">
        <v>0</v>
      </c>
      <c r="AT664" s="3">
        <v>0</v>
      </c>
      <c r="AU664" s="3">
        <v>0</v>
      </c>
      <c r="AV664" s="3">
        <v>0</v>
      </c>
      <c r="AW664" s="3">
        <v>0</v>
      </c>
      <c r="AX664" s="3">
        <v>0</v>
      </c>
      <c r="AY664" s="3">
        <v>0</v>
      </c>
      <c r="AZ664" s="3">
        <v>0</v>
      </c>
      <c r="BA664" s="3">
        <v>0</v>
      </c>
      <c r="BB664" s="3">
        <v>0</v>
      </c>
      <c r="BC664" s="3">
        <v>0</v>
      </c>
      <c r="BD664" s="3">
        <v>0</v>
      </c>
      <c r="BE664" s="3">
        <v>0</v>
      </c>
      <c r="BF664" s="3">
        <v>0</v>
      </c>
      <c r="BG664" s="3">
        <v>0</v>
      </c>
      <c r="BH664" s="3">
        <v>0</v>
      </c>
      <c r="BI664" s="3">
        <v>0</v>
      </c>
      <c r="BJ664" s="3">
        <v>0</v>
      </c>
      <c r="BK664" s="3">
        <v>0</v>
      </c>
      <c r="BL664" s="3">
        <v>0</v>
      </c>
      <c r="BM664" s="3">
        <v>0</v>
      </c>
      <c r="BN664" s="3">
        <v>0</v>
      </c>
      <c r="BO664" s="3">
        <v>0</v>
      </c>
      <c r="BP664" s="3">
        <v>0</v>
      </c>
      <c r="BQ664" s="3">
        <v>0</v>
      </c>
      <c r="BR664" s="3">
        <v>0</v>
      </c>
      <c r="BS664" s="3">
        <v>0</v>
      </c>
      <c r="BT664" s="3">
        <v>0</v>
      </c>
      <c r="BU664" s="3">
        <v>0</v>
      </c>
      <c r="BV664" s="3">
        <v>0</v>
      </c>
      <c r="BW664" s="10">
        <v>0</v>
      </c>
    </row>
    <row r="665" spans="6:75" x14ac:dyDescent="0.25">
      <c r="F665" s="52">
        <f t="shared" si="37"/>
        <v>37400</v>
      </c>
      <c r="G665" s="12">
        <f t="shared" si="38"/>
        <v>0.82558139534883723</v>
      </c>
      <c r="J665" s="3">
        <f t="shared" si="39"/>
        <v>0.92027066784348321</v>
      </c>
      <c r="K665" s="81"/>
      <c r="L665" s="12">
        <v>1</v>
      </c>
      <c r="M665" s="3">
        <v>0.82558139534883723</v>
      </c>
      <c r="N665" s="3">
        <v>0.82558139534883723</v>
      </c>
      <c r="O665" s="3">
        <v>0.91918895092565367</v>
      </c>
      <c r="P665" s="3">
        <v>0.91918895092565367</v>
      </c>
      <c r="Q665" s="3">
        <v>0</v>
      </c>
      <c r="R665" s="3">
        <v>0</v>
      </c>
      <c r="S665" s="3">
        <v>0</v>
      </c>
      <c r="T665" s="3">
        <v>0</v>
      </c>
      <c r="U665" s="3">
        <v>0</v>
      </c>
      <c r="V665" s="3">
        <v>0</v>
      </c>
      <c r="W665" s="3">
        <v>0</v>
      </c>
      <c r="X665" s="3">
        <v>0</v>
      </c>
      <c r="Y665" s="3">
        <v>0</v>
      </c>
      <c r="Z665" s="3">
        <v>0</v>
      </c>
      <c r="AA665" s="3">
        <v>0</v>
      </c>
      <c r="AB665" s="3">
        <v>0</v>
      </c>
      <c r="AC665" s="3">
        <v>0</v>
      </c>
      <c r="AD665" s="3">
        <v>0</v>
      </c>
      <c r="AE665" s="3">
        <v>0</v>
      </c>
      <c r="AF665" s="3">
        <v>0</v>
      </c>
      <c r="AG665" s="3">
        <v>0</v>
      </c>
      <c r="AH665" s="3">
        <v>0</v>
      </c>
      <c r="AI665" s="3">
        <v>0</v>
      </c>
      <c r="AJ665" s="3">
        <v>0</v>
      </c>
      <c r="AK665" s="3">
        <v>0</v>
      </c>
      <c r="AL665" s="48">
        <v>0</v>
      </c>
      <c r="AM665" s="3">
        <v>0</v>
      </c>
      <c r="AN665" s="3">
        <v>0</v>
      </c>
      <c r="AO665" s="3">
        <v>0</v>
      </c>
      <c r="AP665" s="3">
        <v>0</v>
      </c>
      <c r="AQ665" s="3">
        <v>0</v>
      </c>
      <c r="AR665" s="3">
        <v>0</v>
      </c>
      <c r="AS665" s="3">
        <v>0</v>
      </c>
      <c r="AT665" s="3">
        <v>0</v>
      </c>
      <c r="AU665" s="3">
        <v>0</v>
      </c>
      <c r="AV665" s="3">
        <v>0</v>
      </c>
      <c r="AW665" s="3">
        <v>0</v>
      </c>
      <c r="AX665" s="3">
        <v>0</v>
      </c>
      <c r="AY665" s="3">
        <v>0</v>
      </c>
      <c r="AZ665" s="3">
        <v>0</v>
      </c>
      <c r="BA665" s="3">
        <v>0</v>
      </c>
      <c r="BB665" s="3">
        <v>0</v>
      </c>
      <c r="BC665" s="3">
        <v>0</v>
      </c>
      <c r="BD665" s="3">
        <v>0</v>
      </c>
      <c r="BE665" s="3">
        <v>0</v>
      </c>
      <c r="BF665" s="3">
        <v>0</v>
      </c>
      <c r="BG665" s="3">
        <v>0</v>
      </c>
      <c r="BH665" s="3">
        <v>0</v>
      </c>
      <c r="BI665" s="3">
        <v>0</v>
      </c>
      <c r="BJ665" s="3">
        <v>0</v>
      </c>
      <c r="BK665" s="3">
        <v>0</v>
      </c>
      <c r="BL665" s="3">
        <v>0</v>
      </c>
      <c r="BM665" s="3">
        <v>0</v>
      </c>
      <c r="BN665" s="3">
        <v>0</v>
      </c>
      <c r="BO665" s="3">
        <v>0</v>
      </c>
      <c r="BP665" s="3">
        <v>0</v>
      </c>
      <c r="BQ665" s="3">
        <v>0</v>
      </c>
      <c r="BR665" s="3">
        <v>0</v>
      </c>
      <c r="BS665" s="3">
        <v>0</v>
      </c>
      <c r="BT665" s="3">
        <v>0</v>
      </c>
      <c r="BU665" s="3">
        <v>0</v>
      </c>
      <c r="BV665" s="3">
        <v>0</v>
      </c>
      <c r="BW665" s="10">
        <v>0</v>
      </c>
    </row>
    <row r="666" spans="6:75" x14ac:dyDescent="0.25">
      <c r="F666" s="52">
        <f t="shared" ref="F666:F729" si="40">2*F665-F664</f>
        <v>37500</v>
      </c>
      <c r="G666" s="12">
        <f t="shared" si="38"/>
        <v>0.82558139534883723</v>
      </c>
      <c r="J666" s="3">
        <f t="shared" si="39"/>
        <v>0.92080023536334199</v>
      </c>
      <c r="K666" s="81"/>
      <c r="L666" s="12">
        <v>1</v>
      </c>
      <c r="M666" s="3">
        <v>0.82558139534883723</v>
      </c>
      <c r="N666" s="3">
        <v>0.82558139534883723</v>
      </c>
      <c r="O666" s="3">
        <v>0.91971789597414033</v>
      </c>
      <c r="P666" s="3">
        <v>0.91971789597414033</v>
      </c>
      <c r="Q666" s="3">
        <v>0</v>
      </c>
      <c r="R666" s="3">
        <v>0</v>
      </c>
      <c r="S666" s="3">
        <v>0</v>
      </c>
      <c r="T666" s="3">
        <v>0</v>
      </c>
      <c r="U666" s="3">
        <v>0</v>
      </c>
      <c r="V666" s="3">
        <v>0</v>
      </c>
      <c r="W666" s="3">
        <v>0</v>
      </c>
      <c r="X666" s="3">
        <v>0</v>
      </c>
      <c r="Y666" s="3">
        <v>0</v>
      </c>
      <c r="Z666" s="3">
        <v>0</v>
      </c>
      <c r="AA666" s="3">
        <v>0</v>
      </c>
      <c r="AB666" s="3">
        <v>0</v>
      </c>
      <c r="AC666" s="3">
        <v>0</v>
      </c>
      <c r="AD666" s="3">
        <v>0</v>
      </c>
      <c r="AE666" s="3">
        <v>0</v>
      </c>
      <c r="AF666" s="3">
        <v>0</v>
      </c>
      <c r="AG666" s="3">
        <v>0</v>
      </c>
      <c r="AH666" s="3">
        <v>0</v>
      </c>
      <c r="AI666" s="3">
        <v>0</v>
      </c>
      <c r="AJ666" s="3">
        <v>0</v>
      </c>
      <c r="AK666" s="3">
        <v>0</v>
      </c>
      <c r="AL666" s="48">
        <v>0</v>
      </c>
      <c r="AM666" s="3">
        <v>0</v>
      </c>
      <c r="AN666" s="3">
        <v>0</v>
      </c>
      <c r="AO666" s="3">
        <v>0</v>
      </c>
      <c r="AP666" s="3">
        <v>0</v>
      </c>
      <c r="AQ666" s="3">
        <v>0</v>
      </c>
      <c r="AR666" s="3">
        <v>0</v>
      </c>
      <c r="AS666" s="3">
        <v>0</v>
      </c>
      <c r="AT666" s="3">
        <v>0</v>
      </c>
      <c r="AU666" s="3">
        <v>0</v>
      </c>
      <c r="AV666" s="3">
        <v>0</v>
      </c>
      <c r="AW666" s="3">
        <v>0</v>
      </c>
      <c r="AX666" s="3">
        <v>0</v>
      </c>
      <c r="AY666" s="3">
        <v>0</v>
      </c>
      <c r="AZ666" s="3">
        <v>0</v>
      </c>
      <c r="BA666" s="3">
        <v>0</v>
      </c>
      <c r="BB666" s="3">
        <v>0</v>
      </c>
      <c r="BC666" s="3">
        <v>0</v>
      </c>
      <c r="BD666" s="3">
        <v>0</v>
      </c>
      <c r="BE666" s="3">
        <v>0</v>
      </c>
      <c r="BF666" s="3">
        <v>0</v>
      </c>
      <c r="BG666" s="3">
        <v>0</v>
      </c>
      <c r="BH666" s="3">
        <v>0</v>
      </c>
      <c r="BI666" s="3">
        <v>0</v>
      </c>
      <c r="BJ666" s="3">
        <v>0</v>
      </c>
      <c r="BK666" s="3">
        <v>0</v>
      </c>
      <c r="BL666" s="3">
        <v>0</v>
      </c>
      <c r="BM666" s="3">
        <v>0</v>
      </c>
      <c r="BN666" s="3">
        <v>0</v>
      </c>
      <c r="BO666" s="3">
        <v>0</v>
      </c>
      <c r="BP666" s="3">
        <v>0</v>
      </c>
      <c r="BQ666" s="3">
        <v>0</v>
      </c>
      <c r="BR666" s="3">
        <v>0</v>
      </c>
      <c r="BS666" s="3">
        <v>0</v>
      </c>
      <c r="BT666" s="3">
        <v>0</v>
      </c>
      <c r="BU666" s="3">
        <v>0</v>
      </c>
      <c r="BV666" s="3">
        <v>0</v>
      </c>
      <c r="BW666" s="10">
        <v>0</v>
      </c>
    </row>
    <row r="667" spans="6:75" x14ac:dyDescent="0.25">
      <c r="F667" s="52">
        <f t="shared" si="40"/>
        <v>37600</v>
      </c>
      <c r="G667" s="12">
        <f t="shared" ref="G667:G730" si="41">INDEX($L667:$BW667,G$276)</f>
        <v>0.82558139534883723</v>
      </c>
      <c r="J667" s="3">
        <f t="shared" si="39"/>
        <v>0.92132980288320088</v>
      </c>
      <c r="K667" s="81"/>
      <c r="L667" s="12">
        <v>1</v>
      </c>
      <c r="M667" s="3">
        <v>0.82558139534883723</v>
      </c>
      <c r="N667" s="3">
        <v>0.82558139534883723</v>
      </c>
      <c r="O667" s="3">
        <v>0.92024684102262699</v>
      </c>
      <c r="P667" s="3">
        <v>0.92024684102262699</v>
      </c>
      <c r="Q667" s="3">
        <v>0</v>
      </c>
      <c r="R667" s="3">
        <v>0</v>
      </c>
      <c r="S667" s="3">
        <v>0</v>
      </c>
      <c r="T667" s="3">
        <v>0</v>
      </c>
      <c r="U667" s="3">
        <v>0</v>
      </c>
      <c r="V667" s="3">
        <v>0</v>
      </c>
      <c r="W667" s="3">
        <v>0</v>
      </c>
      <c r="X667" s="3">
        <v>0</v>
      </c>
      <c r="Y667" s="3">
        <v>0</v>
      </c>
      <c r="Z667" s="3">
        <v>0</v>
      </c>
      <c r="AA667" s="3">
        <v>0</v>
      </c>
      <c r="AB667" s="3">
        <v>0</v>
      </c>
      <c r="AC667" s="3">
        <v>0</v>
      </c>
      <c r="AD667" s="3">
        <v>0</v>
      </c>
      <c r="AE667" s="3">
        <v>0</v>
      </c>
      <c r="AF667" s="3">
        <v>0</v>
      </c>
      <c r="AG667" s="3">
        <v>0</v>
      </c>
      <c r="AH667" s="3">
        <v>0</v>
      </c>
      <c r="AI667" s="3">
        <v>0</v>
      </c>
      <c r="AJ667" s="3">
        <v>0</v>
      </c>
      <c r="AK667" s="3">
        <v>0</v>
      </c>
      <c r="AL667" s="48">
        <v>0</v>
      </c>
      <c r="AM667" s="3">
        <v>0</v>
      </c>
      <c r="AN667" s="3">
        <v>0</v>
      </c>
      <c r="AO667" s="3">
        <v>0</v>
      </c>
      <c r="AP667" s="3">
        <v>0</v>
      </c>
      <c r="AQ667" s="3">
        <v>0</v>
      </c>
      <c r="AR667" s="3">
        <v>0</v>
      </c>
      <c r="AS667" s="3">
        <v>0</v>
      </c>
      <c r="AT667" s="3">
        <v>0</v>
      </c>
      <c r="AU667" s="3">
        <v>0</v>
      </c>
      <c r="AV667" s="3">
        <v>0</v>
      </c>
      <c r="AW667" s="3">
        <v>0</v>
      </c>
      <c r="AX667" s="3">
        <v>0</v>
      </c>
      <c r="AY667" s="3">
        <v>0</v>
      </c>
      <c r="AZ667" s="3">
        <v>0</v>
      </c>
      <c r="BA667" s="3">
        <v>0</v>
      </c>
      <c r="BB667" s="3">
        <v>0</v>
      </c>
      <c r="BC667" s="3">
        <v>0</v>
      </c>
      <c r="BD667" s="3">
        <v>0</v>
      </c>
      <c r="BE667" s="3">
        <v>0</v>
      </c>
      <c r="BF667" s="3">
        <v>0</v>
      </c>
      <c r="BG667" s="3">
        <v>0</v>
      </c>
      <c r="BH667" s="3">
        <v>0</v>
      </c>
      <c r="BI667" s="3">
        <v>0</v>
      </c>
      <c r="BJ667" s="3">
        <v>0</v>
      </c>
      <c r="BK667" s="3">
        <v>0</v>
      </c>
      <c r="BL667" s="3">
        <v>0</v>
      </c>
      <c r="BM667" s="3">
        <v>0</v>
      </c>
      <c r="BN667" s="3">
        <v>0</v>
      </c>
      <c r="BO667" s="3">
        <v>0</v>
      </c>
      <c r="BP667" s="3">
        <v>0</v>
      </c>
      <c r="BQ667" s="3">
        <v>0</v>
      </c>
      <c r="BR667" s="3">
        <v>0</v>
      </c>
      <c r="BS667" s="3">
        <v>0</v>
      </c>
      <c r="BT667" s="3">
        <v>0</v>
      </c>
      <c r="BU667" s="3">
        <v>0</v>
      </c>
      <c r="BV667" s="3">
        <v>0</v>
      </c>
      <c r="BW667" s="10">
        <v>0</v>
      </c>
    </row>
    <row r="668" spans="6:75" x14ac:dyDescent="0.25">
      <c r="F668" s="52">
        <f t="shared" si="40"/>
        <v>37700</v>
      </c>
      <c r="G668" s="12">
        <f t="shared" si="41"/>
        <v>0.82558139534883723</v>
      </c>
      <c r="J668" s="3">
        <f t="shared" si="39"/>
        <v>0.92185937040305965</v>
      </c>
      <c r="K668" s="81"/>
      <c r="L668" s="12">
        <v>1</v>
      </c>
      <c r="M668" s="3">
        <v>0.82558139534883723</v>
      </c>
      <c r="N668" s="3">
        <v>0.82558139534883723</v>
      </c>
      <c r="O668" s="3">
        <v>0.92077578607111366</v>
      </c>
      <c r="P668" s="3">
        <v>0.92077578607111366</v>
      </c>
      <c r="Q668" s="3">
        <v>0</v>
      </c>
      <c r="R668" s="3">
        <v>0</v>
      </c>
      <c r="S668" s="3">
        <v>0</v>
      </c>
      <c r="T668" s="3">
        <v>0</v>
      </c>
      <c r="U668" s="3">
        <v>0</v>
      </c>
      <c r="V668" s="3">
        <v>0</v>
      </c>
      <c r="W668" s="3">
        <v>0</v>
      </c>
      <c r="X668" s="3">
        <v>0</v>
      </c>
      <c r="Y668" s="3">
        <v>0</v>
      </c>
      <c r="Z668" s="3">
        <v>0</v>
      </c>
      <c r="AA668" s="3">
        <v>0</v>
      </c>
      <c r="AB668" s="3">
        <v>0</v>
      </c>
      <c r="AC668" s="3">
        <v>0</v>
      </c>
      <c r="AD668" s="3">
        <v>0</v>
      </c>
      <c r="AE668" s="3">
        <v>0</v>
      </c>
      <c r="AF668" s="3">
        <v>0</v>
      </c>
      <c r="AG668" s="3">
        <v>0</v>
      </c>
      <c r="AH668" s="3">
        <v>0</v>
      </c>
      <c r="AI668" s="3">
        <v>0</v>
      </c>
      <c r="AJ668" s="3">
        <v>0</v>
      </c>
      <c r="AK668" s="3">
        <v>0</v>
      </c>
      <c r="AL668" s="48">
        <v>0</v>
      </c>
      <c r="AM668" s="3">
        <v>0</v>
      </c>
      <c r="AN668" s="3">
        <v>0</v>
      </c>
      <c r="AO668" s="3">
        <v>0</v>
      </c>
      <c r="AP668" s="3">
        <v>0</v>
      </c>
      <c r="AQ668" s="3">
        <v>0</v>
      </c>
      <c r="AR668" s="3">
        <v>0</v>
      </c>
      <c r="AS668" s="3">
        <v>0</v>
      </c>
      <c r="AT668" s="3">
        <v>0</v>
      </c>
      <c r="AU668" s="3">
        <v>0</v>
      </c>
      <c r="AV668" s="3">
        <v>0</v>
      </c>
      <c r="AW668" s="3">
        <v>0</v>
      </c>
      <c r="AX668" s="3">
        <v>0</v>
      </c>
      <c r="AY668" s="3">
        <v>0</v>
      </c>
      <c r="AZ668" s="3">
        <v>0</v>
      </c>
      <c r="BA668" s="3">
        <v>0</v>
      </c>
      <c r="BB668" s="3">
        <v>0</v>
      </c>
      <c r="BC668" s="3">
        <v>0</v>
      </c>
      <c r="BD668" s="3">
        <v>0</v>
      </c>
      <c r="BE668" s="3">
        <v>0</v>
      </c>
      <c r="BF668" s="3">
        <v>0</v>
      </c>
      <c r="BG668" s="3">
        <v>0</v>
      </c>
      <c r="BH668" s="3">
        <v>0</v>
      </c>
      <c r="BI668" s="3">
        <v>0</v>
      </c>
      <c r="BJ668" s="3">
        <v>0</v>
      </c>
      <c r="BK668" s="3">
        <v>0</v>
      </c>
      <c r="BL668" s="3">
        <v>0</v>
      </c>
      <c r="BM668" s="3">
        <v>0</v>
      </c>
      <c r="BN668" s="3">
        <v>0</v>
      </c>
      <c r="BO668" s="3">
        <v>0</v>
      </c>
      <c r="BP668" s="3">
        <v>0</v>
      </c>
      <c r="BQ668" s="3">
        <v>0</v>
      </c>
      <c r="BR668" s="3">
        <v>0</v>
      </c>
      <c r="BS668" s="3">
        <v>0</v>
      </c>
      <c r="BT668" s="3">
        <v>0</v>
      </c>
      <c r="BU668" s="3">
        <v>0</v>
      </c>
      <c r="BV668" s="3">
        <v>0</v>
      </c>
      <c r="BW668" s="10">
        <v>0</v>
      </c>
    </row>
    <row r="669" spans="6:75" x14ac:dyDescent="0.25">
      <c r="F669" s="52">
        <f t="shared" si="40"/>
        <v>37800</v>
      </c>
      <c r="G669" s="12">
        <f t="shared" si="41"/>
        <v>0.82558139534883723</v>
      </c>
      <c r="J669" s="3">
        <f t="shared" si="39"/>
        <v>0.92238893792291832</v>
      </c>
      <c r="K669" s="81"/>
      <c r="L669" s="12">
        <v>1</v>
      </c>
      <c r="M669" s="3">
        <v>0.82558139534883723</v>
      </c>
      <c r="N669" s="3">
        <v>0.82558139534883723</v>
      </c>
      <c r="O669" s="3">
        <v>0.92130473111960021</v>
      </c>
      <c r="P669" s="3">
        <v>0.92130473111960021</v>
      </c>
      <c r="Q669" s="3">
        <v>0</v>
      </c>
      <c r="R669" s="3">
        <v>0</v>
      </c>
      <c r="S669" s="3">
        <v>0</v>
      </c>
      <c r="T669" s="3">
        <v>0</v>
      </c>
      <c r="U669" s="3">
        <v>0</v>
      </c>
      <c r="V669" s="3">
        <v>0</v>
      </c>
      <c r="W669" s="3">
        <v>0</v>
      </c>
      <c r="X669" s="3">
        <v>0</v>
      </c>
      <c r="Y669" s="3">
        <v>0</v>
      </c>
      <c r="Z669" s="3">
        <v>0</v>
      </c>
      <c r="AA669" s="3">
        <v>0</v>
      </c>
      <c r="AB669" s="3">
        <v>0</v>
      </c>
      <c r="AC669" s="3">
        <v>0</v>
      </c>
      <c r="AD669" s="3">
        <v>0</v>
      </c>
      <c r="AE669" s="3">
        <v>0</v>
      </c>
      <c r="AF669" s="3">
        <v>0</v>
      </c>
      <c r="AG669" s="3">
        <v>0</v>
      </c>
      <c r="AH669" s="3">
        <v>0</v>
      </c>
      <c r="AI669" s="3">
        <v>0</v>
      </c>
      <c r="AJ669" s="3">
        <v>0</v>
      </c>
      <c r="AK669" s="3">
        <v>0</v>
      </c>
      <c r="AL669" s="48">
        <v>0</v>
      </c>
      <c r="AM669" s="3">
        <v>0</v>
      </c>
      <c r="AN669" s="3">
        <v>0</v>
      </c>
      <c r="AO669" s="3">
        <v>0</v>
      </c>
      <c r="AP669" s="3">
        <v>0</v>
      </c>
      <c r="AQ669" s="3">
        <v>0</v>
      </c>
      <c r="AR669" s="3">
        <v>0</v>
      </c>
      <c r="AS669" s="3">
        <v>0</v>
      </c>
      <c r="AT669" s="3">
        <v>0</v>
      </c>
      <c r="AU669" s="3">
        <v>0</v>
      </c>
      <c r="AV669" s="3">
        <v>0</v>
      </c>
      <c r="AW669" s="3">
        <v>0</v>
      </c>
      <c r="AX669" s="3">
        <v>0</v>
      </c>
      <c r="AY669" s="3">
        <v>0</v>
      </c>
      <c r="AZ669" s="3">
        <v>0</v>
      </c>
      <c r="BA669" s="3">
        <v>0</v>
      </c>
      <c r="BB669" s="3">
        <v>0</v>
      </c>
      <c r="BC669" s="3">
        <v>0</v>
      </c>
      <c r="BD669" s="3">
        <v>0</v>
      </c>
      <c r="BE669" s="3">
        <v>0</v>
      </c>
      <c r="BF669" s="3">
        <v>0</v>
      </c>
      <c r="BG669" s="3">
        <v>0</v>
      </c>
      <c r="BH669" s="3">
        <v>0</v>
      </c>
      <c r="BI669" s="3">
        <v>0</v>
      </c>
      <c r="BJ669" s="3">
        <v>0</v>
      </c>
      <c r="BK669" s="3">
        <v>0</v>
      </c>
      <c r="BL669" s="3">
        <v>0</v>
      </c>
      <c r="BM669" s="3">
        <v>0</v>
      </c>
      <c r="BN669" s="3">
        <v>0</v>
      </c>
      <c r="BO669" s="3">
        <v>0</v>
      </c>
      <c r="BP669" s="3">
        <v>0</v>
      </c>
      <c r="BQ669" s="3">
        <v>0</v>
      </c>
      <c r="BR669" s="3">
        <v>0</v>
      </c>
      <c r="BS669" s="3">
        <v>0</v>
      </c>
      <c r="BT669" s="3">
        <v>0</v>
      </c>
      <c r="BU669" s="3">
        <v>0</v>
      </c>
      <c r="BV669" s="3">
        <v>0</v>
      </c>
      <c r="BW669" s="10">
        <v>0</v>
      </c>
    </row>
    <row r="670" spans="6:75" x14ac:dyDescent="0.25">
      <c r="F670" s="52">
        <f t="shared" si="40"/>
        <v>37900</v>
      </c>
      <c r="G670" s="12">
        <f t="shared" si="41"/>
        <v>0.82558139534883723</v>
      </c>
      <c r="J670" s="3">
        <f t="shared" si="39"/>
        <v>0.9229185054427772</v>
      </c>
      <c r="K670" s="81"/>
      <c r="L670" s="12">
        <v>1</v>
      </c>
      <c r="M670" s="3">
        <v>0.82558139534883723</v>
      </c>
      <c r="N670" s="3">
        <v>0.82558139534883723</v>
      </c>
      <c r="O670" s="3">
        <v>0.92183367616808687</v>
      </c>
      <c r="P670" s="3">
        <v>0.92183367616808687</v>
      </c>
      <c r="Q670" s="3">
        <v>0</v>
      </c>
      <c r="R670" s="3">
        <v>0</v>
      </c>
      <c r="S670" s="3">
        <v>0</v>
      </c>
      <c r="T670" s="3">
        <v>0</v>
      </c>
      <c r="U670" s="3">
        <v>0</v>
      </c>
      <c r="V670" s="3">
        <v>0</v>
      </c>
      <c r="W670" s="3">
        <v>0</v>
      </c>
      <c r="X670" s="3">
        <v>0</v>
      </c>
      <c r="Y670" s="3">
        <v>0</v>
      </c>
      <c r="Z670" s="3">
        <v>0</v>
      </c>
      <c r="AA670" s="3">
        <v>0</v>
      </c>
      <c r="AB670" s="3">
        <v>0</v>
      </c>
      <c r="AC670" s="3">
        <v>0</v>
      </c>
      <c r="AD670" s="3">
        <v>0</v>
      </c>
      <c r="AE670" s="3">
        <v>0</v>
      </c>
      <c r="AF670" s="3">
        <v>0</v>
      </c>
      <c r="AG670" s="3">
        <v>0</v>
      </c>
      <c r="AH670" s="3">
        <v>0</v>
      </c>
      <c r="AI670" s="3">
        <v>0</v>
      </c>
      <c r="AJ670" s="3">
        <v>0</v>
      </c>
      <c r="AK670" s="3">
        <v>0</v>
      </c>
      <c r="AL670" s="48">
        <v>0</v>
      </c>
      <c r="AM670" s="3">
        <v>0</v>
      </c>
      <c r="AN670" s="3">
        <v>0</v>
      </c>
      <c r="AO670" s="3">
        <v>0</v>
      </c>
      <c r="AP670" s="3">
        <v>0</v>
      </c>
      <c r="AQ670" s="3">
        <v>0</v>
      </c>
      <c r="AR670" s="3">
        <v>0</v>
      </c>
      <c r="AS670" s="3">
        <v>0</v>
      </c>
      <c r="AT670" s="3">
        <v>0</v>
      </c>
      <c r="AU670" s="3">
        <v>0</v>
      </c>
      <c r="AV670" s="3">
        <v>0</v>
      </c>
      <c r="AW670" s="3">
        <v>0</v>
      </c>
      <c r="AX670" s="3">
        <v>0</v>
      </c>
      <c r="AY670" s="3">
        <v>0</v>
      </c>
      <c r="AZ670" s="3">
        <v>0</v>
      </c>
      <c r="BA670" s="3">
        <v>0</v>
      </c>
      <c r="BB670" s="3">
        <v>0</v>
      </c>
      <c r="BC670" s="3">
        <v>0</v>
      </c>
      <c r="BD670" s="3">
        <v>0</v>
      </c>
      <c r="BE670" s="3">
        <v>0</v>
      </c>
      <c r="BF670" s="3">
        <v>0</v>
      </c>
      <c r="BG670" s="3">
        <v>0</v>
      </c>
      <c r="BH670" s="3">
        <v>0</v>
      </c>
      <c r="BI670" s="3">
        <v>0</v>
      </c>
      <c r="BJ670" s="3">
        <v>0</v>
      </c>
      <c r="BK670" s="3">
        <v>0</v>
      </c>
      <c r="BL670" s="3">
        <v>0</v>
      </c>
      <c r="BM670" s="3">
        <v>0</v>
      </c>
      <c r="BN670" s="3">
        <v>0</v>
      </c>
      <c r="BO670" s="3">
        <v>0</v>
      </c>
      <c r="BP670" s="3">
        <v>0</v>
      </c>
      <c r="BQ670" s="3">
        <v>0</v>
      </c>
      <c r="BR670" s="3">
        <v>0</v>
      </c>
      <c r="BS670" s="3">
        <v>0</v>
      </c>
      <c r="BT670" s="3">
        <v>0</v>
      </c>
      <c r="BU670" s="3">
        <v>0</v>
      </c>
      <c r="BV670" s="3">
        <v>0</v>
      </c>
      <c r="BW670" s="10">
        <v>0</v>
      </c>
    </row>
    <row r="671" spans="6:75" x14ac:dyDescent="0.25">
      <c r="F671" s="52">
        <f t="shared" si="40"/>
        <v>38000</v>
      </c>
      <c r="G671" s="12">
        <f t="shared" si="41"/>
        <v>0.82558139534883723</v>
      </c>
      <c r="J671" s="3">
        <f t="shared" si="39"/>
        <v>0.92341865254486599</v>
      </c>
      <c r="K671" s="81"/>
      <c r="L671" s="12">
        <v>1</v>
      </c>
      <c r="M671" s="3">
        <v>0.82558139534883723</v>
      </c>
      <c r="N671" s="3">
        <v>0.82558139534883723</v>
      </c>
      <c r="O671" s="3">
        <v>0.92233323538054646</v>
      </c>
      <c r="P671" s="3">
        <v>0.92233323538054646</v>
      </c>
      <c r="Q671" s="3">
        <v>0</v>
      </c>
      <c r="R671" s="3">
        <v>0</v>
      </c>
      <c r="S671" s="3">
        <v>0</v>
      </c>
      <c r="T671" s="3">
        <v>0</v>
      </c>
      <c r="U671" s="3">
        <v>0</v>
      </c>
      <c r="V671" s="3">
        <v>0</v>
      </c>
      <c r="W671" s="3">
        <v>0</v>
      </c>
      <c r="X671" s="3">
        <v>0</v>
      </c>
      <c r="Y671" s="3">
        <v>0</v>
      </c>
      <c r="Z671" s="3">
        <v>0</v>
      </c>
      <c r="AA671" s="3">
        <v>0</v>
      </c>
      <c r="AB671" s="3">
        <v>0</v>
      </c>
      <c r="AC671" s="3">
        <v>0</v>
      </c>
      <c r="AD671" s="3">
        <v>0</v>
      </c>
      <c r="AE671" s="3">
        <v>0</v>
      </c>
      <c r="AF671" s="3">
        <v>0</v>
      </c>
      <c r="AG671" s="3">
        <v>0</v>
      </c>
      <c r="AH671" s="3">
        <v>0</v>
      </c>
      <c r="AI671" s="3">
        <v>0</v>
      </c>
      <c r="AJ671" s="3">
        <v>0</v>
      </c>
      <c r="AK671" s="3">
        <v>0</v>
      </c>
      <c r="AL671" s="48">
        <v>0</v>
      </c>
      <c r="AM671" s="3">
        <v>0</v>
      </c>
      <c r="AN671" s="3">
        <v>0</v>
      </c>
      <c r="AO671" s="3">
        <v>0</v>
      </c>
      <c r="AP671" s="3">
        <v>0</v>
      </c>
      <c r="AQ671" s="3">
        <v>0</v>
      </c>
      <c r="AR671" s="3">
        <v>0</v>
      </c>
      <c r="AS671" s="3">
        <v>0</v>
      </c>
      <c r="AT671" s="3">
        <v>0</v>
      </c>
      <c r="AU671" s="3">
        <v>0</v>
      </c>
      <c r="AV671" s="3">
        <v>0</v>
      </c>
      <c r="AW671" s="3">
        <v>0</v>
      </c>
      <c r="AX671" s="3">
        <v>0</v>
      </c>
      <c r="AY671" s="3">
        <v>0</v>
      </c>
      <c r="AZ671" s="3">
        <v>0</v>
      </c>
      <c r="BA671" s="3">
        <v>0</v>
      </c>
      <c r="BB671" s="3">
        <v>0</v>
      </c>
      <c r="BC671" s="3">
        <v>0</v>
      </c>
      <c r="BD671" s="3">
        <v>0</v>
      </c>
      <c r="BE671" s="3">
        <v>0</v>
      </c>
      <c r="BF671" s="3">
        <v>0</v>
      </c>
      <c r="BG671" s="3">
        <v>0</v>
      </c>
      <c r="BH671" s="3">
        <v>0</v>
      </c>
      <c r="BI671" s="3">
        <v>0</v>
      </c>
      <c r="BJ671" s="3">
        <v>0</v>
      </c>
      <c r="BK671" s="3">
        <v>0</v>
      </c>
      <c r="BL671" s="3">
        <v>0</v>
      </c>
      <c r="BM671" s="3">
        <v>0</v>
      </c>
      <c r="BN671" s="3">
        <v>0</v>
      </c>
      <c r="BO671" s="3">
        <v>0</v>
      </c>
      <c r="BP671" s="3">
        <v>0</v>
      </c>
      <c r="BQ671" s="3">
        <v>0</v>
      </c>
      <c r="BR671" s="3">
        <v>0</v>
      </c>
      <c r="BS671" s="3">
        <v>0</v>
      </c>
      <c r="BT671" s="3">
        <v>0</v>
      </c>
      <c r="BU671" s="3">
        <v>0</v>
      </c>
      <c r="BV671" s="3">
        <v>0</v>
      </c>
      <c r="BW671" s="10">
        <v>0</v>
      </c>
    </row>
    <row r="672" spans="6:75" x14ac:dyDescent="0.25">
      <c r="F672" s="52">
        <f t="shared" si="40"/>
        <v>38100</v>
      </c>
      <c r="G672" s="12">
        <f t="shared" si="41"/>
        <v>0.82558139534883723</v>
      </c>
      <c r="J672" s="3">
        <f t="shared" si="39"/>
        <v>0.92391879964695489</v>
      </c>
      <c r="K672" s="81"/>
      <c r="L672" s="12">
        <v>1</v>
      </c>
      <c r="M672" s="3">
        <v>0.82558139534883723</v>
      </c>
      <c r="N672" s="3">
        <v>0.82558139534883723</v>
      </c>
      <c r="O672" s="3">
        <v>0.92283279459300604</v>
      </c>
      <c r="P672" s="3">
        <v>0.92283279459300604</v>
      </c>
      <c r="Q672" s="3">
        <v>0</v>
      </c>
      <c r="R672" s="3">
        <v>0</v>
      </c>
      <c r="S672" s="3">
        <v>0</v>
      </c>
      <c r="T672" s="3">
        <v>0</v>
      </c>
      <c r="U672" s="3">
        <v>0</v>
      </c>
      <c r="V672" s="3">
        <v>0</v>
      </c>
      <c r="W672" s="3">
        <v>0</v>
      </c>
      <c r="X672" s="3">
        <v>0</v>
      </c>
      <c r="Y672" s="3">
        <v>0</v>
      </c>
      <c r="Z672" s="3">
        <v>0</v>
      </c>
      <c r="AA672" s="3">
        <v>0</v>
      </c>
      <c r="AB672" s="3">
        <v>0</v>
      </c>
      <c r="AC672" s="3">
        <v>0</v>
      </c>
      <c r="AD672" s="3">
        <v>0</v>
      </c>
      <c r="AE672" s="3">
        <v>0</v>
      </c>
      <c r="AF672" s="3">
        <v>0</v>
      </c>
      <c r="AG672" s="3">
        <v>0</v>
      </c>
      <c r="AH672" s="3">
        <v>0</v>
      </c>
      <c r="AI672" s="3">
        <v>0</v>
      </c>
      <c r="AJ672" s="3">
        <v>0</v>
      </c>
      <c r="AK672" s="3">
        <v>0</v>
      </c>
      <c r="AL672" s="48">
        <v>0</v>
      </c>
      <c r="AM672" s="3">
        <v>0</v>
      </c>
      <c r="AN672" s="3">
        <v>0</v>
      </c>
      <c r="AO672" s="3">
        <v>0</v>
      </c>
      <c r="AP672" s="3">
        <v>0</v>
      </c>
      <c r="AQ672" s="3">
        <v>0</v>
      </c>
      <c r="AR672" s="3">
        <v>0</v>
      </c>
      <c r="AS672" s="3">
        <v>0</v>
      </c>
      <c r="AT672" s="3">
        <v>0</v>
      </c>
      <c r="AU672" s="3">
        <v>0</v>
      </c>
      <c r="AV672" s="3">
        <v>0</v>
      </c>
      <c r="AW672" s="3">
        <v>0</v>
      </c>
      <c r="AX672" s="3">
        <v>0</v>
      </c>
      <c r="AY672" s="3">
        <v>0</v>
      </c>
      <c r="AZ672" s="3">
        <v>0</v>
      </c>
      <c r="BA672" s="3">
        <v>0</v>
      </c>
      <c r="BB672" s="3">
        <v>0</v>
      </c>
      <c r="BC672" s="3">
        <v>0</v>
      </c>
      <c r="BD672" s="3">
        <v>0</v>
      </c>
      <c r="BE672" s="3">
        <v>0</v>
      </c>
      <c r="BF672" s="3">
        <v>0</v>
      </c>
      <c r="BG672" s="3">
        <v>0</v>
      </c>
      <c r="BH672" s="3">
        <v>0</v>
      </c>
      <c r="BI672" s="3">
        <v>0</v>
      </c>
      <c r="BJ672" s="3">
        <v>0</v>
      </c>
      <c r="BK672" s="3">
        <v>0</v>
      </c>
      <c r="BL672" s="3">
        <v>0</v>
      </c>
      <c r="BM672" s="3">
        <v>0</v>
      </c>
      <c r="BN672" s="3">
        <v>0</v>
      </c>
      <c r="BO672" s="3">
        <v>0</v>
      </c>
      <c r="BP672" s="3">
        <v>0</v>
      </c>
      <c r="BQ672" s="3">
        <v>0</v>
      </c>
      <c r="BR672" s="3">
        <v>0</v>
      </c>
      <c r="BS672" s="3">
        <v>0</v>
      </c>
      <c r="BT672" s="3">
        <v>0</v>
      </c>
      <c r="BU672" s="3">
        <v>0</v>
      </c>
      <c r="BV672" s="3">
        <v>0</v>
      </c>
      <c r="BW672" s="10">
        <v>0</v>
      </c>
    </row>
    <row r="673" spans="6:75" x14ac:dyDescent="0.25">
      <c r="F673" s="52">
        <f t="shared" si="40"/>
        <v>38200</v>
      </c>
      <c r="G673" s="12">
        <f t="shared" si="41"/>
        <v>0.82558139534883723</v>
      </c>
      <c r="J673" s="3">
        <f t="shared" si="39"/>
        <v>0.92441894674904368</v>
      </c>
      <c r="K673" s="81"/>
      <c r="L673" s="12">
        <v>1</v>
      </c>
      <c r="M673" s="3">
        <v>0.82558139534883723</v>
      </c>
      <c r="N673" s="3">
        <v>0.82558139534883723</v>
      </c>
      <c r="O673" s="3">
        <v>0.92333235380546563</v>
      </c>
      <c r="P673" s="3">
        <v>0.92333235380546563</v>
      </c>
      <c r="Q673" s="3">
        <v>0</v>
      </c>
      <c r="R673" s="3">
        <v>0</v>
      </c>
      <c r="S673" s="3">
        <v>0</v>
      </c>
      <c r="T673" s="3">
        <v>0</v>
      </c>
      <c r="U673" s="3">
        <v>0</v>
      </c>
      <c r="V673" s="3">
        <v>0</v>
      </c>
      <c r="W673" s="3">
        <v>0</v>
      </c>
      <c r="X673" s="3">
        <v>0</v>
      </c>
      <c r="Y673" s="3">
        <v>0</v>
      </c>
      <c r="Z673" s="3">
        <v>0</v>
      </c>
      <c r="AA673" s="3">
        <v>0</v>
      </c>
      <c r="AB673" s="3">
        <v>0</v>
      </c>
      <c r="AC673" s="3">
        <v>0</v>
      </c>
      <c r="AD673" s="3">
        <v>0</v>
      </c>
      <c r="AE673" s="3">
        <v>0</v>
      </c>
      <c r="AF673" s="3">
        <v>0</v>
      </c>
      <c r="AG673" s="3">
        <v>0</v>
      </c>
      <c r="AH673" s="3">
        <v>0</v>
      </c>
      <c r="AI673" s="3">
        <v>0</v>
      </c>
      <c r="AJ673" s="3">
        <v>0</v>
      </c>
      <c r="AK673" s="3">
        <v>0</v>
      </c>
      <c r="AL673" s="48">
        <v>0</v>
      </c>
      <c r="AM673" s="3">
        <v>0</v>
      </c>
      <c r="AN673" s="3">
        <v>0</v>
      </c>
      <c r="AO673" s="3">
        <v>0</v>
      </c>
      <c r="AP673" s="3">
        <v>0</v>
      </c>
      <c r="AQ673" s="3">
        <v>0</v>
      </c>
      <c r="AR673" s="3">
        <v>0</v>
      </c>
      <c r="AS673" s="3">
        <v>0</v>
      </c>
      <c r="AT673" s="3">
        <v>0</v>
      </c>
      <c r="AU673" s="3">
        <v>0</v>
      </c>
      <c r="AV673" s="3">
        <v>0</v>
      </c>
      <c r="AW673" s="3">
        <v>0</v>
      </c>
      <c r="AX673" s="3">
        <v>0</v>
      </c>
      <c r="AY673" s="3">
        <v>0</v>
      </c>
      <c r="AZ673" s="3">
        <v>0</v>
      </c>
      <c r="BA673" s="3">
        <v>0</v>
      </c>
      <c r="BB673" s="3">
        <v>0</v>
      </c>
      <c r="BC673" s="3">
        <v>0</v>
      </c>
      <c r="BD673" s="3">
        <v>0</v>
      </c>
      <c r="BE673" s="3">
        <v>0</v>
      </c>
      <c r="BF673" s="3">
        <v>0</v>
      </c>
      <c r="BG673" s="3">
        <v>0</v>
      </c>
      <c r="BH673" s="3">
        <v>0</v>
      </c>
      <c r="BI673" s="3">
        <v>0</v>
      </c>
      <c r="BJ673" s="3">
        <v>0</v>
      </c>
      <c r="BK673" s="3">
        <v>0</v>
      </c>
      <c r="BL673" s="3">
        <v>0</v>
      </c>
      <c r="BM673" s="3">
        <v>0</v>
      </c>
      <c r="BN673" s="3">
        <v>0</v>
      </c>
      <c r="BO673" s="3">
        <v>0</v>
      </c>
      <c r="BP673" s="3">
        <v>0</v>
      </c>
      <c r="BQ673" s="3">
        <v>0</v>
      </c>
      <c r="BR673" s="3">
        <v>0</v>
      </c>
      <c r="BS673" s="3">
        <v>0</v>
      </c>
      <c r="BT673" s="3">
        <v>0</v>
      </c>
      <c r="BU673" s="3">
        <v>0</v>
      </c>
      <c r="BV673" s="3">
        <v>0</v>
      </c>
      <c r="BW673" s="10">
        <v>0</v>
      </c>
    </row>
    <row r="674" spans="6:75" x14ac:dyDescent="0.25">
      <c r="F674" s="52">
        <f t="shared" si="40"/>
        <v>38300</v>
      </c>
      <c r="G674" s="12">
        <f t="shared" si="41"/>
        <v>0.82558139534883723</v>
      </c>
      <c r="J674" s="3">
        <f t="shared" si="39"/>
        <v>0.92491909385113258</v>
      </c>
      <c r="K674" s="81"/>
      <c r="L674" s="12">
        <v>1</v>
      </c>
      <c r="M674" s="3">
        <v>0.82558139534883723</v>
      </c>
      <c r="N674" s="3">
        <v>0.82558139534883723</v>
      </c>
      <c r="O674" s="3">
        <v>0.92383191301792522</v>
      </c>
      <c r="P674" s="3">
        <v>0.92383191301792522</v>
      </c>
      <c r="Q674" s="3">
        <v>0</v>
      </c>
      <c r="R674" s="3">
        <v>0</v>
      </c>
      <c r="S674" s="3">
        <v>0</v>
      </c>
      <c r="T674" s="3">
        <v>0</v>
      </c>
      <c r="U674" s="3">
        <v>0</v>
      </c>
      <c r="V674" s="3">
        <v>0</v>
      </c>
      <c r="W674" s="3">
        <v>0</v>
      </c>
      <c r="X674" s="3">
        <v>0</v>
      </c>
      <c r="Y674" s="3">
        <v>0</v>
      </c>
      <c r="Z674" s="3">
        <v>0</v>
      </c>
      <c r="AA674" s="3">
        <v>0</v>
      </c>
      <c r="AB674" s="3">
        <v>0</v>
      </c>
      <c r="AC674" s="3">
        <v>0</v>
      </c>
      <c r="AD674" s="3">
        <v>0</v>
      </c>
      <c r="AE674" s="3">
        <v>0</v>
      </c>
      <c r="AF674" s="3">
        <v>0</v>
      </c>
      <c r="AG674" s="3">
        <v>0</v>
      </c>
      <c r="AH674" s="3">
        <v>0</v>
      </c>
      <c r="AI674" s="3">
        <v>0</v>
      </c>
      <c r="AJ674" s="3">
        <v>0</v>
      </c>
      <c r="AK674" s="3">
        <v>0</v>
      </c>
      <c r="AL674" s="48">
        <v>0</v>
      </c>
      <c r="AM674" s="3">
        <v>0</v>
      </c>
      <c r="AN674" s="3">
        <v>0</v>
      </c>
      <c r="AO674" s="3">
        <v>0</v>
      </c>
      <c r="AP674" s="3">
        <v>0</v>
      </c>
      <c r="AQ674" s="3">
        <v>0</v>
      </c>
      <c r="AR674" s="3">
        <v>0</v>
      </c>
      <c r="AS674" s="3">
        <v>0</v>
      </c>
      <c r="AT674" s="3">
        <v>0</v>
      </c>
      <c r="AU674" s="3">
        <v>0</v>
      </c>
      <c r="AV674" s="3">
        <v>0</v>
      </c>
      <c r="AW674" s="3">
        <v>0</v>
      </c>
      <c r="AX674" s="3">
        <v>0</v>
      </c>
      <c r="AY674" s="3">
        <v>0</v>
      </c>
      <c r="AZ674" s="3">
        <v>0</v>
      </c>
      <c r="BA674" s="3">
        <v>0</v>
      </c>
      <c r="BB674" s="3">
        <v>0</v>
      </c>
      <c r="BC674" s="3">
        <v>0</v>
      </c>
      <c r="BD674" s="3">
        <v>0</v>
      </c>
      <c r="BE674" s="3">
        <v>0</v>
      </c>
      <c r="BF674" s="3">
        <v>0</v>
      </c>
      <c r="BG674" s="3">
        <v>0</v>
      </c>
      <c r="BH674" s="3">
        <v>0</v>
      </c>
      <c r="BI674" s="3">
        <v>0</v>
      </c>
      <c r="BJ674" s="3">
        <v>0</v>
      </c>
      <c r="BK674" s="3">
        <v>0</v>
      </c>
      <c r="BL674" s="3">
        <v>0</v>
      </c>
      <c r="BM674" s="3">
        <v>0</v>
      </c>
      <c r="BN674" s="3">
        <v>0</v>
      </c>
      <c r="BO674" s="3">
        <v>0</v>
      </c>
      <c r="BP674" s="3">
        <v>0</v>
      </c>
      <c r="BQ674" s="3">
        <v>0</v>
      </c>
      <c r="BR674" s="3">
        <v>0</v>
      </c>
      <c r="BS674" s="3">
        <v>0</v>
      </c>
      <c r="BT674" s="3">
        <v>0</v>
      </c>
      <c r="BU674" s="3">
        <v>0</v>
      </c>
      <c r="BV674" s="3">
        <v>0</v>
      </c>
      <c r="BW674" s="10">
        <v>0</v>
      </c>
    </row>
    <row r="675" spans="6:75" x14ac:dyDescent="0.25">
      <c r="F675" s="52">
        <f t="shared" si="40"/>
        <v>38400</v>
      </c>
      <c r="G675" s="12">
        <f t="shared" si="41"/>
        <v>0.82558139534883723</v>
      </c>
      <c r="J675" s="3">
        <f t="shared" si="39"/>
        <v>0.92541924095322148</v>
      </c>
      <c r="K675" s="81"/>
      <c r="L675" s="12">
        <v>1</v>
      </c>
      <c r="M675" s="3">
        <v>0.82558139534883723</v>
      </c>
      <c r="N675" s="3">
        <v>0.82558139534883723</v>
      </c>
      <c r="O675" s="3">
        <v>0.92433147223038492</v>
      </c>
      <c r="P675" s="3">
        <v>0.92433147223038492</v>
      </c>
      <c r="Q675" s="3">
        <v>0</v>
      </c>
      <c r="R675" s="3">
        <v>0</v>
      </c>
      <c r="S675" s="3">
        <v>0</v>
      </c>
      <c r="T675" s="3">
        <v>0</v>
      </c>
      <c r="U675" s="3">
        <v>0</v>
      </c>
      <c r="V675" s="3">
        <v>0</v>
      </c>
      <c r="W675" s="3">
        <v>0</v>
      </c>
      <c r="X675" s="3">
        <v>0</v>
      </c>
      <c r="Y675" s="3">
        <v>0</v>
      </c>
      <c r="Z675" s="3">
        <v>0</v>
      </c>
      <c r="AA675" s="3">
        <v>0</v>
      </c>
      <c r="AB675" s="3">
        <v>0</v>
      </c>
      <c r="AC675" s="3">
        <v>0</v>
      </c>
      <c r="AD675" s="3">
        <v>0</v>
      </c>
      <c r="AE675" s="3">
        <v>0</v>
      </c>
      <c r="AF675" s="3">
        <v>0</v>
      </c>
      <c r="AG675" s="3">
        <v>0</v>
      </c>
      <c r="AH675" s="3">
        <v>0</v>
      </c>
      <c r="AI675" s="3">
        <v>0</v>
      </c>
      <c r="AJ675" s="3">
        <v>0</v>
      </c>
      <c r="AK675" s="3">
        <v>0</v>
      </c>
      <c r="AL675" s="48">
        <v>0</v>
      </c>
      <c r="AM675" s="3">
        <v>0</v>
      </c>
      <c r="AN675" s="3">
        <v>0</v>
      </c>
      <c r="AO675" s="3">
        <v>0</v>
      </c>
      <c r="AP675" s="3">
        <v>0</v>
      </c>
      <c r="AQ675" s="3">
        <v>0</v>
      </c>
      <c r="AR675" s="3">
        <v>0</v>
      </c>
      <c r="AS675" s="3">
        <v>0</v>
      </c>
      <c r="AT675" s="3">
        <v>0</v>
      </c>
      <c r="AU675" s="3">
        <v>0</v>
      </c>
      <c r="AV675" s="3">
        <v>0</v>
      </c>
      <c r="AW675" s="3">
        <v>0</v>
      </c>
      <c r="AX675" s="3">
        <v>0</v>
      </c>
      <c r="AY675" s="3">
        <v>0</v>
      </c>
      <c r="AZ675" s="3">
        <v>0</v>
      </c>
      <c r="BA675" s="3">
        <v>0</v>
      </c>
      <c r="BB675" s="3">
        <v>0</v>
      </c>
      <c r="BC675" s="3">
        <v>0</v>
      </c>
      <c r="BD675" s="3">
        <v>0</v>
      </c>
      <c r="BE675" s="3">
        <v>0</v>
      </c>
      <c r="BF675" s="3">
        <v>0</v>
      </c>
      <c r="BG675" s="3">
        <v>0</v>
      </c>
      <c r="BH675" s="3">
        <v>0</v>
      </c>
      <c r="BI675" s="3">
        <v>0</v>
      </c>
      <c r="BJ675" s="3">
        <v>0</v>
      </c>
      <c r="BK675" s="3">
        <v>0</v>
      </c>
      <c r="BL675" s="3">
        <v>0</v>
      </c>
      <c r="BM675" s="3">
        <v>0</v>
      </c>
      <c r="BN675" s="3">
        <v>0</v>
      </c>
      <c r="BO675" s="3">
        <v>0</v>
      </c>
      <c r="BP675" s="3">
        <v>0</v>
      </c>
      <c r="BQ675" s="3">
        <v>0</v>
      </c>
      <c r="BR675" s="3">
        <v>0</v>
      </c>
      <c r="BS675" s="3">
        <v>0</v>
      </c>
      <c r="BT675" s="3">
        <v>0</v>
      </c>
      <c r="BU675" s="3">
        <v>0</v>
      </c>
      <c r="BV675" s="3">
        <v>0</v>
      </c>
      <c r="BW675" s="10">
        <v>0</v>
      </c>
    </row>
    <row r="676" spans="6:75" x14ac:dyDescent="0.25">
      <c r="F676" s="52">
        <f t="shared" si="40"/>
        <v>38500</v>
      </c>
      <c r="G676" s="12">
        <f t="shared" si="41"/>
        <v>0.82558139534883723</v>
      </c>
      <c r="J676" s="3">
        <f t="shared" si="39"/>
        <v>0.92591938805531038</v>
      </c>
      <c r="K676" s="81"/>
      <c r="L676" s="12">
        <v>1</v>
      </c>
      <c r="M676" s="3">
        <v>0.82558139534883723</v>
      </c>
      <c r="N676" s="3">
        <v>0.82558139534883723</v>
      </c>
      <c r="O676" s="3">
        <v>0.92483103144284451</v>
      </c>
      <c r="P676" s="3">
        <v>0.92483103144284451</v>
      </c>
      <c r="Q676" s="3">
        <v>0</v>
      </c>
      <c r="R676" s="3">
        <v>0</v>
      </c>
      <c r="S676" s="3">
        <v>0</v>
      </c>
      <c r="T676" s="3">
        <v>0</v>
      </c>
      <c r="U676" s="3">
        <v>0</v>
      </c>
      <c r="V676" s="3">
        <v>0</v>
      </c>
      <c r="W676" s="3">
        <v>0</v>
      </c>
      <c r="X676" s="3">
        <v>0</v>
      </c>
      <c r="Y676" s="3">
        <v>0</v>
      </c>
      <c r="Z676" s="3">
        <v>0</v>
      </c>
      <c r="AA676" s="3">
        <v>0</v>
      </c>
      <c r="AB676" s="3">
        <v>0</v>
      </c>
      <c r="AC676" s="3">
        <v>0</v>
      </c>
      <c r="AD676" s="3">
        <v>0</v>
      </c>
      <c r="AE676" s="3">
        <v>0</v>
      </c>
      <c r="AF676" s="3">
        <v>0</v>
      </c>
      <c r="AG676" s="3">
        <v>0</v>
      </c>
      <c r="AH676" s="3">
        <v>0</v>
      </c>
      <c r="AI676" s="3">
        <v>0</v>
      </c>
      <c r="AJ676" s="3">
        <v>0</v>
      </c>
      <c r="AK676" s="3">
        <v>0</v>
      </c>
      <c r="AL676" s="48">
        <v>0</v>
      </c>
      <c r="AM676" s="3">
        <v>0</v>
      </c>
      <c r="AN676" s="3">
        <v>0</v>
      </c>
      <c r="AO676" s="3">
        <v>0</v>
      </c>
      <c r="AP676" s="3">
        <v>0</v>
      </c>
      <c r="AQ676" s="3">
        <v>0</v>
      </c>
      <c r="AR676" s="3">
        <v>0</v>
      </c>
      <c r="AS676" s="3">
        <v>0</v>
      </c>
      <c r="AT676" s="3">
        <v>0</v>
      </c>
      <c r="AU676" s="3">
        <v>0</v>
      </c>
      <c r="AV676" s="3">
        <v>0</v>
      </c>
      <c r="AW676" s="3">
        <v>0</v>
      </c>
      <c r="AX676" s="3">
        <v>0</v>
      </c>
      <c r="AY676" s="3">
        <v>0</v>
      </c>
      <c r="AZ676" s="3">
        <v>0</v>
      </c>
      <c r="BA676" s="3">
        <v>0</v>
      </c>
      <c r="BB676" s="3">
        <v>0</v>
      </c>
      <c r="BC676" s="3">
        <v>0</v>
      </c>
      <c r="BD676" s="3">
        <v>0</v>
      </c>
      <c r="BE676" s="3">
        <v>0</v>
      </c>
      <c r="BF676" s="3">
        <v>0</v>
      </c>
      <c r="BG676" s="3">
        <v>0</v>
      </c>
      <c r="BH676" s="3">
        <v>0</v>
      </c>
      <c r="BI676" s="3">
        <v>0</v>
      </c>
      <c r="BJ676" s="3">
        <v>0</v>
      </c>
      <c r="BK676" s="3">
        <v>0</v>
      </c>
      <c r="BL676" s="3">
        <v>0</v>
      </c>
      <c r="BM676" s="3">
        <v>0</v>
      </c>
      <c r="BN676" s="3">
        <v>0</v>
      </c>
      <c r="BO676" s="3">
        <v>0</v>
      </c>
      <c r="BP676" s="3">
        <v>0</v>
      </c>
      <c r="BQ676" s="3">
        <v>0</v>
      </c>
      <c r="BR676" s="3">
        <v>0</v>
      </c>
      <c r="BS676" s="3">
        <v>0</v>
      </c>
      <c r="BT676" s="3">
        <v>0</v>
      </c>
      <c r="BU676" s="3">
        <v>0</v>
      </c>
      <c r="BV676" s="3">
        <v>0</v>
      </c>
      <c r="BW676" s="10">
        <v>0</v>
      </c>
    </row>
    <row r="677" spans="6:75" x14ac:dyDescent="0.25">
      <c r="F677" s="52">
        <f t="shared" si="40"/>
        <v>38600</v>
      </c>
      <c r="G677" s="12">
        <f t="shared" si="41"/>
        <v>0.82558139534883723</v>
      </c>
      <c r="J677" s="3">
        <f t="shared" si="39"/>
        <v>0.92641953515739917</v>
      </c>
      <c r="K677" s="81"/>
      <c r="L677" s="12">
        <v>1</v>
      </c>
      <c r="M677" s="3">
        <v>0.82558139534883723</v>
      </c>
      <c r="N677" s="3">
        <v>0.82558139534883723</v>
      </c>
      <c r="O677" s="3">
        <v>0.9253305906553041</v>
      </c>
      <c r="P677" s="3">
        <v>0.9253305906553041</v>
      </c>
      <c r="Q677" s="3">
        <v>0</v>
      </c>
      <c r="R677" s="3">
        <v>0</v>
      </c>
      <c r="S677" s="3">
        <v>0</v>
      </c>
      <c r="T677" s="3">
        <v>0</v>
      </c>
      <c r="U677" s="3">
        <v>0</v>
      </c>
      <c r="V677" s="3">
        <v>0</v>
      </c>
      <c r="W677" s="3">
        <v>0</v>
      </c>
      <c r="X677" s="3">
        <v>0</v>
      </c>
      <c r="Y677" s="3">
        <v>0</v>
      </c>
      <c r="Z677" s="3">
        <v>0</v>
      </c>
      <c r="AA677" s="3">
        <v>0</v>
      </c>
      <c r="AB677" s="3">
        <v>0</v>
      </c>
      <c r="AC677" s="3">
        <v>0</v>
      </c>
      <c r="AD677" s="3">
        <v>0</v>
      </c>
      <c r="AE677" s="3">
        <v>0</v>
      </c>
      <c r="AF677" s="3">
        <v>0</v>
      </c>
      <c r="AG677" s="3">
        <v>0</v>
      </c>
      <c r="AH677" s="3">
        <v>0</v>
      </c>
      <c r="AI677" s="3">
        <v>0</v>
      </c>
      <c r="AJ677" s="3">
        <v>0</v>
      </c>
      <c r="AK677" s="3">
        <v>0</v>
      </c>
      <c r="AL677" s="48">
        <v>0</v>
      </c>
      <c r="AM677" s="3">
        <v>0</v>
      </c>
      <c r="AN677" s="3">
        <v>0</v>
      </c>
      <c r="AO677" s="3">
        <v>0</v>
      </c>
      <c r="AP677" s="3">
        <v>0</v>
      </c>
      <c r="AQ677" s="3">
        <v>0</v>
      </c>
      <c r="AR677" s="3">
        <v>0</v>
      </c>
      <c r="AS677" s="3">
        <v>0</v>
      </c>
      <c r="AT677" s="3">
        <v>0</v>
      </c>
      <c r="AU677" s="3">
        <v>0</v>
      </c>
      <c r="AV677" s="3">
        <v>0</v>
      </c>
      <c r="AW677" s="3">
        <v>0</v>
      </c>
      <c r="AX677" s="3">
        <v>0</v>
      </c>
      <c r="AY677" s="3">
        <v>0</v>
      </c>
      <c r="AZ677" s="3">
        <v>0</v>
      </c>
      <c r="BA677" s="3">
        <v>0</v>
      </c>
      <c r="BB677" s="3">
        <v>0</v>
      </c>
      <c r="BC677" s="3">
        <v>0</v>
      </c>
      <c r="BD677" s="3">
        <v>0</v>
      </c>
      <c r="BE677" s="3">
        <v>0</v>
      </c>
      <c r="BF677" s="3">
        <v>0</v>
      </c>
      <c r="BG677" s="3">
        <v>0</v>
      </c>
      <c r="BH677" s="3">
        <v>0</v>
      </c>
      <c r="BI677" s="3">
        <v>0</v>
      </c>
      <c r="BJ677" s="3">
        <v>0</v>
      </c>
      <c r="BK677" s="3">
        <v>0</v>
      </c>
      <c r="BL677" s="3">
        <v>0</v>
      </c>
      <c r="BM677" s="3">
        <v>0</v>
      </c>
      <c r="BN677" s="3">
        <v>0</v>
      </c>
      <c r="BO677" s="3">
        <v>0</v>
      </c>
      <c r="BP677" s="3">
        <v>0</v>
      </c>
      <c r="BQ677" s="3">
        <v>0</v>
      </c>
      <c r="BR677" s="3">
        <v>0</v>
      </c>
      <c r="BS677" s="3">
        <v>0</v>
      </c>
      <c r="BT677" s="3">
        <v>0</v>
      </c>
      <c r="BU677" s="3">
        <v>0</v>
      </c>
      <c r="BV677" s="3">
        <v>0</v>
      </c>
      <c r="BW677" s="10">
        <v>0</v>
      </c>
    </row>
    <row r="678" spans="6:75" x14ac:dyDescent="0.25">
      <c r="F678" s="52">
        <f t="shared" si="40"/>
        <v>38700</v>
      </c>
      <c r="G678" s="12">
        <f t="shared" si="41"/>
        <v>0.82558139534883723</v>
      </c>
      <c r="J678" s="3">
        <f t="shared" si="39"/>
        <v>0.92691968225948806</v>
      </c>
      <c r="K678" s="81"/>
      <c r="L678" s="12">
        <v>1</v>
      </c>
      <c r="M678" s="3">
        <v>0.82558139534883723</v>
      </c>
      <c r="N678" s="3">
        <v>0.82558139534883723</v>
      </c>
      <c r="O678" s="3">
        <v>0.92583014986776369</v>
      </c>
      <c r="P678" s="3">
        <v>0.92583014986776369</v>
      </c>
      <c r="Q678" s="3">
        <v>0</v>
      </c>
      <c r="R678" s="3">
        <v>0</v>
      </c>
      <c r="S678" s="3">
        <v>0</v>
      </c>
      <c r="T678" s="3">
        <v>0</v>
      </c>
      <c r="U678" s="3">
        <v>0</v>
      </c>
      <c r="V678" s="3">
        <v>0</v>
      </c>
      <c r="W678" s="3">
        <v>0</v>
      </c>
      <c r="X678" s="3">
        <v>0</v>
      </c>
      <c r="Y678" s="3">
        <v>0</v>
      </c>
      <c r="Z678" s="3">
        <v>0</v>
      </c>
      <c r="AA678" s="3">
        <v>0</v>
      </c>
      <c r="AB678" s="3">
        <v>0</v>
      </c>
      <c r="AC678" s="3">
        <v>0</v>
      </c>
      <c r="AD678" s="3">
        <v>0</v>
      </c>
      <c r="AE678" s="3">
        <v>0</v>
      </c>
      <c r="AF678" s="3">
        <v>0</v>
      </c>
      <c r="AG678" s="3">
        <v>0</v>
      </c>
      <c r="AH678" s="3">
        <v>0</v>
      </c>
      <c r="AI678" s="3">
        <v>0</v>
      </c>
      <c r="AJ678" s="3">
        <v>0</v>
      </c>
      <c r="AK678" s="3">
        <v>0</v>
      </c>
      <c r="AL678" s="48">
        <v>0</v>
      </c>
      <c r="AM678" s="3">
        <v>0</v>
      </c>
      <c r="AN678" s="3">
        <v>0</v>
      </c>
      <c r="AO678" s="3">
        <v>0</v>
      </c>
      <c r="AP678" s="3">
        <v>0</v>
      </c>
      <c r="AQ678" s="3">
        <v>0</v>
      </c>
      <c r="AR678" s="3">
        <v>0</v>
      </c>
      <c r="AS678" s="3">
        <v>0</v>
      </c>
      <c r="AT678" s="3">
        <v>0</v>
      </c>
      <c r="AU678" s="3">
        <v>0</v>
      </c>
      <c r="AV678" s="3">
        <v>0</v>
      </c>
      <c r="AW678" s="3">
        <v>0</v>
      </c>
      <c r="AX678" s="3">
        <v>0</v>
      </c>
      <c r="AY678" s="3">
        <v>0</v>
      </c>
      <c r="AZ678" s="3">
        <v>0</v>
      </c>
      <c r="BA678" s="3">
        <v>0</v>
      </c>
      <c r="BB678" s="3">
        <v>0</v>
      </c>
      <c r="BC678" s="3">
        <v>0</v>
      </c>
      <c r="BD678" s="3">
        <v>0</v>
      </c>
      <c r="BE678" s="3">
        <v>0</v>
      </c>
      <c r="BF678" s="3">
        <v>0</v>
      </c>
      <c r="BG678" s="3">
        <v>0</v>
      </c>
      <c r="BH678" s="3">
        <v>0</v>
      </c>
      <c r="BI678" s="3">
        <v>0</v>
      </c>
      <c r="BJ678" s="3">
        <v>0</v>
      </c>
      <c r="BK678" s="3">
        <v>0</v>
      </c>
      <c r="BL678" s="3">
        <v>0</v>
      </c>
      <c r="BM678" s="3">
        <v>0</v>
      </c>
      <c r="BN678" s="3">
        <v>0</v>
      </c>
      <c r="BO678" s="3">
        <v>0</v>
      </c>
      <c r="BP678" s="3">
        <v>0</v>
      </c>
      <c r="BQ678" s="3">
        <v>0</v>
      </c>
      <c r="BR678" s="3">
        <v>0</v>
      </c>
      <c r="BS678" s="3">
        <v>0</v>
      </c>
      <c r="BT678" s="3">
        <v>0</v>
      </c>
      <c r="BU678" s="3">
        <v>0</v>
      </c>
      <c r="BV678" s="3">
        <v>0</v>
      </c>
      <c r="BW678" s="10">
        <v>0</v>
      </c>
    </row>
    <row r="679" spans="6:75" x14ac:dyDescent="0.25">
      <c r="F679" s="52">
        <f t="shared" si="40"/>
        <v>38800</v>
      </c>
      <c r="G679" s="12">
        <f t="shared" si="41"/>
        <v>0.82558139534883723</v>
      </c>
      <c r="J679" s="3">
        <f t="shared" si="39"/>
        <v>0.92741982936157685</v>
      </c>
      <c r="K679" s="81"/>
      <c r="L679" s="12">
        <v>1</v>
      </c>
      <c r="M679" s="3">
        <v>0.82558139534883723</v>
      </c>
      <c r="N679" s="3">
        <v>0.82558139534883723</v>
      </c>
      <c r="O679" s="3">
        <v>0.92632970908022327</v>
      </c>
      <c r="P679" s="3">
        <v>0.92632970908022327</v>
      </c>
      <c r="Q679" s="3">
        <v>0</v>
      </c>
      <c r="R679" s="3">
        <v>0</v>
      </c>
      <c r="S679" s="3">
        <v>0</v>
      </c>
      <c r="T679" s="3">
        <v>0</v>
      </c>
      <c r="U679" s="3">
        <v>0</v>
      </c>
      <c r="V679" s="3">
        <v>0</v>
      </c>
      <c r="W679" s="3">
        <v>0</v>
      </c>
      <c r="X679" s="3">
        <v>0</v>
      </c>
      <c r="Y679" s="3">
        <v>0</v>
      </c>
      <c r="Z679" s="3">
        <v>0</v>
      </c>
      <c r="AA679" s="3">
        <v>0</v>
      </c>
      <c r="AB679" s="3">
        <v>0</v>
      </c>
      <c r="AC679" s="3">
        <v>0</v>
      </c>
      <c r="AD679" s="3">
        <v>0</v>
      </c>
      <c r="AE679" s="3">
        <v>0</v>
      </c>
      <c r="AF679" s="3">
        <v>0</v>
      </c>
      <c r="AG679" s="3">
        <v>0</v>
      </c>
      <c r="AH679" s="3">
        <v>0</v>
      </c>
      <c r="AI679" s="3">
        <v>0</v>
      </c>
      <c r="AJ679" s="3">
        <v>0</v>
      </c>
      <c r="AK679" s="3">
        <v>0</v>
      </c>
      <c r="AL679" s="48">
        <v>0</v>
      </c>
      <c r="AM679" s="3">
        <v>0</v>
      </c>
      <c r="AN679" s="3">
        <v>0</v>
      </c>
      <c r="AO679" s="3">
        <v>0</v>
      </c>
      <c r="AP679" s="3">
        <v>0</v>
      </c>
      <c r="AQ679" s="3">
        <v>0</v>
      </c>
      <c r="AR679" s="3">
        <v>0</v>
      </c>
      <c r="AS679" s="3">
        <v>0</v>
      </c>
      <c r="AT679" s="3">
        <v>0</v>
      </c>
      <c r="AU679" s="3">
        <v>0</v>
      </c>
      <c r="AV679" s="3">
        <v>0</v>
      </c>
      <c r="AW679" s="3">
        <v>0</v>
      </c>
      <c r="AX679" s="3">
        <v>0</v>
      </c>
      <c r="AY679" s="3">
        <v>0</v>
      </c>
      <c r="AZ679" s="3">
        <v>0</v>
      </c>
      <c r="BA679" s="3">
        <v>0</v>
      </c>
      <c r="BB679" s="3">
        <v>0</v>
      </c>
      <c r="BC679" s="3">
        <v>0</v>
      </c>
      <c r="BD679" s="3">
        <v>0</v>
      </c>
      <c r="BE679" s="3">
        <v>0</v>
      </c>
      <c r="BF679" s="3">
        <v>0</v>
      </c>
      <c r="BG679" s="3">
        <v>0</v>
      </c>
      <c r="BH679" s="3">
        <v>0</v>
      </c>
      <c r="BI679" s="3">
        <v>0</v>
      </c>
      <c r="BJ679" s="3">
        <v>0</v>
      </c>
      <c r="BK679" s="3">
        <v>0</v>
      </c>
      <c r="BL679" s="3">
        <v>0</v>
      </c>
      <c r="BM679" s="3">
        <v>0</v>
      </c>
      <c r="BN679" s="3">
        <v>0</v>
      </c>
      <c r="BO679" s="3">
        <v>0</v>
      </c>
      <c r="BP679" s="3">
        <v>0</v>
      </c>
      <c r="BQ679" s="3">
        <v>0</v>
      </c>
      <c r="BR679" s="3">
        <v>0</v>
      </c>
      <c r="BS679" s="3">
        <v>0</v>
      </c>
      <c r="BT679" s="3">
        <v>0</v>
      </c>
      <c r="BU679" s="3">
        <v>0</v>
      </c>
      <c r="BV679" s="3">
        <v>0</v>
      </c>
      <c r="BW679" s="10">
        <v>0</v>
      </c>
    </row>
    <row r="680" spans="6:75" x14ac:dyDescent="0.25">
      <c r="F680" s="52">
        <f t="shared" si="40"/>
        <v>38900</v>
      </c>
      <c r="G680" s="12">
        <f t="shared" si="41"/>
        <v>0.82558139534883723</v>
      </c>
      <c r="J680" s="3">
        <f t="shared" ref="J680:J743" si="42">INDEX($L680:$BW680,J$276) / INDEX($L$291:$BW$291,J$276)</f>
        <v>0.92791997646366575</v>
      </c>
      <c r="K680" s="81"/>
      <c r="L680" s="12">
        <v>1</v>
      </c>
      <c r="M680" s="3">
        <v>0.82558139534883723</v>
      </c>
      <c r="N680" s="3">
        <v>0.82558139534883723</v>
      </c>
      <c r="O680" s="3">
        <v>0.92682926829268286</v>
      </c>
      <c r="P680" s="3">
        <v>0.92682926829268286</v>
      </c>
      <c r="Q680" s="3">
        <v>0</v>
      </c>
      <c r="R680" s="3">
        <v>0</v>
      </c>
      <c r="S680" s="3">
        <v>0</v>
      </c>
      <c r="T680" s="3">
        <v>0</v>
      </c>
      <c r="U680" s="3">
        <v>0</v>
      </c>
      <c r="V680" s="3">
        <v>0</v>
      </c>
      <c r="W680" s="3">
        <v>0</v>
      </c>
      <c r="X680" s="3">
        <v>0</v>
      </c>
      <c r="Y680" s="3">
        <v>0</v>
      </c>
      <c r="Z680" s="3">
        <v>0</v>
      </c>
      <c r="AA680" s="3">
        <v>0</v>
      </c>
      <c r="AB680" s="3">
        <v>0</v>
      </c>
      <c r="AC680" s="3">
        <v>0</v>
      </c>
      <c r="AD680" s="3">
        <v>0</v>
      </c>
      <c r="AE680" s="3">
        <v>0</v>
      </c>
      <c r="AF680" s="3">
        <v>0</v>
      </c>
      <c r="AG680" s="3">
        <v>0</v>
      </c>
      <c r="AH680" s="3">
        <v>0</v>
      </c>
      <c r="AI680" s="3">
        <v>0</v>
      </c>
      <c r="AJ680" s="3">
        <v>0</v>
      </c>
      <c r="AK680" s="3">
        <v>0</v>
      </c>
      <c r="AL680" s="48">
        <v>0</v>
      </c>
      <c r="AM680" s="3">
        <v>0</v>
      </c>
      <c r="AN680" s="3">
        <v>0</v>
      </c>
      <c r="AO680" s="3">
        <v>0</v>
      </c>
      <c r="AP680" s="3">
        <v>0</v>
      </c>
      <c r="AQ680" s="3">
        <v>0</v>
      </c>
      <c r="AR680" s="3">
        <v>0</v>
      </c>
      <c r="AS680" s="3">
        <v>0</v>
      </c>
      <c r="AT680" s="3">
        <v>0</v>
      </c>
      <c r="AU680" s="3">
        <v>0</v>
      </c>
      <c r="AV680" s="3">
        <v>0</v>
      </c>
      <c r="AW680" s="3">
        <v>0</v>
      </c>
      <c r="AX680" s="3">
        <v>0</v>
      </c>
      <c r="AY680" s="3">
        <v>0</v>
      </c>
      <c r="AZ680" s="3">
        <v>0</v>
      </c>
      <c r="BA680" s="3">
        <v>0</v>
      </c>
      <c r="BB680" s="3">
        <v>0</v>
      </c>
      <c r="BC680" s="3">
        <v>0</v>
      </c>
      <c r="BD680" s="3">
        <v>0</v>
      </c>
      <c r="BE680" s="3">
        <v>0</v>
      </c>
      <c r="BF680" s="3">
        <v>0</v>
      </c>
      <c r="BG680" s="3">
        <v>0</v>
      </c>
      <c r="BH680" s="3">
        <v>0</v>
      </c>
      <c r="BI680" s="3">
        <v>0</v>
      </c>
      <c r="BJ680" s="3">
        <v>0</v>
      </c>
      <c r="BK680" s="3">
        <v>0</v>
      </c>
      <c r="BL680" s="3">
        <v>0</v>
      </c>
      <c r="BM680" s="3">
        <v>0</v>
      </c>
      <c r="BN680" s="3">
        <v>0</v>
      </c>
      <c r="BO680" s="3">
        <v>0</v>
      </c>
      <c r="BP680" s="3">
        <v>0</v>
      </c>
      <c r="BQ680" s="3">
        <v>0</v>
      </c>
      <c r="BR680" s="3">
        <v>0</v>
      </c>
      <c r="BS680" s="3">
        <v>0</v>
      </c>
      <c r="BT680" s="3">
        <v>0</v>
      </c>
      <c r="BU680" s="3">
        <v>0</v>
      </c>
      <c r="BV680" s="3">
        <v>0</v>
      </c>
      <c r="BW680" s="10">
        <v>0</v>
      </c>
    </row>
    <row r="681" spans="6:75" x14ac:dyDescent="0.25">
      <c r="F681" s="52">
        <f t="shared" si="40"/>
        <v>39000</v>
      </c>
      <c r="G681" s="12">
        <f t="shared" si="41"/>
        <v>0.82558139534883723</v>
      </c>
      <c r="J681" s="3">
        <f t="shared" si="42"/>
        <v>0.92844954398352453</v>
      </c>
      <c r="K681" s="81"/>
      <c r="L681" s="12">
        <v>1</v>
      </c>
      <c r="M681" s="3">
        <v>0.82558139534883723</v>
      </c>
      <c r="N681" s="3">
        <v>0.82558139534883723</v>
      </c>
      <c r="O681" s="3">
        <v>0.92735821334116952</v>
      </c>
      <c r="P681" s="3">
        <v>0.92735821334116952</v>
      </c>
      <c r="Q681" s="3">
        <v>0</v>
      </c>
      <c r="R681" s="3">
        <v>0</v>
      </c>
      <c r="S681" s="3">
        <v>0</v>
      </c>
      <c r="T681" s="3">
        <v>0</v>
      </c>
      <c r="U681" s="3">
        <v>0</v>
      </c>
      <c r="V681" s="3">
        <v>0</v>
      </c>
      <c r="W681" s="3">
        <v>0</v>
      </c>
      <c r="X681" s="3">
        <v>0</v>
      </c>
      <c r="Y681" s="3">
        <v>0</v>
      </c>
      <c r="Z681" s="3">
        <v>0</v>
      </c>
      <c r="AA681" s="3">
        <v>0</v>
      </c>
      <c r="AB681" s="3">
        <v>0</v>
      </c>
      <c r="AC681" s="3">
        <v>0</v>
      </c>
      <c r="AD681" s="3">
        <v>0</v>
      </c>
      <c r="AE681" s="3">
        <v>0</v>
      </c>
      <c r="AF681" s="3">
        <v>0</v>
      </c>
      <c r="AG681" s="3">
        <v>0</v>
      </c>
      <c r="AH681" s="3">
        <v>0</v>
      </c>
      <c r="AI681" s="3">
        <v>0</v>
      </c>
      <c r="AJ681" s="3">
        <v>0</v>
      </c>
      <c r="AK681" s="3">
        <v>0</v>
      </c>
      <c r="AL681" s="48">
        <v>0</v>
      </c>
      <c r="AM681" s="3">
        <v>0</v>
      </c>
      <c r="AN681" s="3">
        <v>0</v>
      </c>
      <c r="AO681" s="3">
        <v>0</v>
      </c>
      <c r="AP681" s="3">
        <v>0</v>
      </c>
      <c r="AQ681" s="3">
        <v>0</v>
      </c>
      <c r="AR681" s="3">
        <v>0</v>
      </c>
      <c r="AS681" s="3">
        <v>0</v>
      </c>
      <c r="AT681" s="3">
        <v>0</v>
      </c>
      <c r="AU681" s="3">
        <v>0</v>
      </c>
      <c r="AV681" s="3">
        <v>0</v>
      </c>
      <c r="AW681" s="3">
        <v>0</v>
      </c>
      <c r="AX681" s="3">
        <v>0</v>
      </c>
      <c r="AY681" s="3">
        <v>0</v>
      </c>
      <c r="AZ681" s="3">
        <v>0</v>
      </c>
      <c r="BA681" s="3">
        <v>0</v>
      </c>
      <c r="BB681" s="3">
        <v>0</v>
      </c>
      <c r="BC681" s="3">
        <v>0</v>
      </c>
      <c r="BD681" s="3">
        <v>0</v>
      </c>
      <c r="BE681" s="3">
        <v>0</v>
      </c>
      <c r="BF681" s="3">
        <v>0</v>
      </c>
      <c r="BG681" s="3">
        <v>0</v>
      </c>
      <c r="BH681" s="3">
        <v>0</v>
      </c>
      <c r="BI681" s="3">
        <v>0</v>
      </c>
      <c r="BJ681" s="3">
        <v>0</v>
      </c>
      <c r="BK681" s="3">
        <v>0</v>
      </c>
      <c r="BL681" s="3">
        <v>0</v>
      </c>
      <c r="BM681" s="3">
        <v>0</v>
      </c>
      <c r="BN681" s="3">
        <v>0</v>
      </c>
      <c r="BO681" s="3">
        <v>0</v>
      </c>
      <c r="BP681" s="3">
        <v>0</v>
      </c>
      <c r="BQ681" s="3">
        <v>0</v>
      </c>
      <c r="BR681" s="3">
        <v>0</v>
      </c>
      <c r="BS681" s="3">
        <v>0</v>
      </c>
      <c r="BT681" s="3">
        <v>0</v>
      </c>
      <c r="BU681" s="3">
        <v>0</v>
      </c>
      <c r="BV681" s="3">
        <v>0</v>
      </c>
      <c r="BW681" s="10">
        <v>0</v>
      </c>
    </row>
    <row r="682" spans="6:75" x14ac:dyDescent="0.25">
      <c r="F682" s="52">
        <f t="shared" si="40"/>
        <v>39100</v>
      </c>
      <c r="G682" s="12">
        <f t="shared" si="41"/>
        <v>0.82558139534883723</v>
      </c>
      <c r="J682" s="3">
        <f t="shared" si="42"/>
        <v>0.92897911150338319</v>
      </c>
      <c r="K682" s="81"/>
      <c r="L682" s="12">
        <v>1</v>
      </c>
      <c r="M682" s="3">
        <v>0.82558139534883723</v>
      </c>
      <c r="N682" s="3">
        <v>0.82558139534883723</v>
      </c>
      <c r="O682" s="3">
        <v>0.92788715838965607</v>
      </c>
      <c r="P682" s="3">
        <v>0.92788715838965607</v>
      </c>
      <c r="Q682" s="3">
        <v>0</v>
      </c>
      <c r="R682" s="3">
        <v>0</v>
      </c>
      <c r="S682" s="3">
        <v>0</v>
      </c>
      <c r="T682" s="3">
        <v>0</v>
      </c>
      <c r="U682" s="3">
        <v>0</v>
      </c>
      <c r="V682" s="3">
        <v>0</v>
      </c>
      <c r="W682" s="3">
        <v>0</v>
      </c>
      <c r="X682" s="3">
        <v>0</v>
      </c>
      <c r="Y682" s="3">
        <v>0</v>
      </c>
      <c r="Z682" s="3">
        <v>0</v>
      </c>
      <c r="AA682" s="3">
        <v>0</v>
      </c>
      <c r="AB682" s="3">
        <v>0</v>
      </c>
      <c r="AC682" s="3">
        <v>0</v>
      </c>
      <c r="AD682" s="3">
        <v>0</v>
      </c>
      <c r="AE682" s="3">
        <v>0</v>
      </c>
      <c r="AF682" s="3">
        <v>0</v>
      </c>
      <c r="AG682" s="3">
        <v>0</v>
      </c>
      <c r="AH682" s="3">
        <v>0</v>
      </c>
      <c r="AI682" s="3">
        <v>0</v>
      </c>
      <c r="AJ682" s="3">
        <v>0</v>
      </c>
      <c r="AK682" s="3">
        <v>0</v>
      </c>
      <c r="AL682" s="48">
        <v>0</v>
      </c>
      <c r="AM682" s="3">
        <v>0</v>
      </c>
      <c r="AN682" s="3">
        <v>0</v>
      </c>
      <c r="AO682" s="3">
        <v>0</v>
      </c>
      <c r="AP682" s="3">
        <v>0</v>
      </c>
      <c r="AQ682" s="3">
        <v>0</v>
      </c>
      <c r="AR682" s="3">
        <v>0</v>
      </c>
      <c r="AS682" s="3">
        <v>0</v>
      </c>
      <c r="AT682" s="3">
        <v>0</v>
      </c>
      <c r="AU682" s="3">
        <v>0</v>
      </c>
      <c r="AV682" s="3">
        <v>0</v>
      </c>
      <c r="AW682" s="3">
        <v>0</v>
      </c>
      <c r="AX682" s="3">
        <v>0</v>
      </c>
      <c r="AY682" s="3">
        <v>0</v>
      </c>
      <c r="AZ682" s="3">
        <v>0</v>
      </c>
      <c r="BA682" s="3">
        <v>0</v>
      </c>
      <c r="BB682" s="3">
        <v>0</v>
      </c>
      <c r="BC682" s="3">
        <v>0</v>
      </c>
      <c r="BD682" s="3">
        <v>0</v>
      </c>
      <c r="BE682" s="3">
        <v>0</v>
      </c>
      <c r="BF682" s="3">
        <v>0</v>
      </c>
      <c r="BG682" s="3">
        <v>0</v>
      </c>
      <c r="BH682" s="3">
        <v>0</v>
      </c>
      <c r="BI682" s="3">
        <v>0</v>
      </c>
      <c r="BJ682" s="3">
        <v>0</v>
      </c>
      <c r="BK682" s="3">
        <v>0</v>
      </c>
      <c r="BL682" s="3">
        <v>0</v>
      </c>
      <c r="BM682" s="3">
        <v>0</v>
      </c>
      <c r="BN682" s="3">
        <v>0</v>
      </c>
      <c r="BO682" s="3">
        <v>0</v>
      </c>
      <c r="BP682" s="3">
        <v>0</v>
      </c>
      <c r="BQ682" s="3">
        <v>0</v>
      </c>
      <c r="BR682" s="3">
        <v>0</v>
      </c>
      <c r="BS682" s="3">
        <v>0</v>
      </c>
      <c r="BT682" s="3">
        <v>0</v>
      </c>
      <c r="BU682" s="3">
        <v>0</v>
      </c>
      <c r="BV682" s="3">
        <v>0</v>
      </c>
      <c r="BW682" s="10">
        <v>0</v>
      </c>
    </row>
    <row r="683" spans="6:75" x14ac:dyDescent="0.25">
      <c r="F683" s="52">
        <f t="shared" si="40"/>
        <v>39200</v>
      </c>
      <c r="G683" s="12">
        <f t="shared" si="41"/>
        <v>0.82558139534883723</v>
      </c>
      <c r="J683" s="3">
        <f t="shared" si="42"/>
        <v>0.92950867902324208</v>
      </c>
      <c r="K683" s="81"/>
      <c r="L683" s="12">
        <v>1</v>
      </c>
      <c r="M683" s="3">
        <v>0.82558139534883723</v>
      </c>
      <c r="N683" s="3">
        <v>0.82558139534883723</v>
      </c>
      <c r="O683" s="3">
        <v>0.92841610343814274</v>
      </c>
      <c r="P683" s="3">
        <v>0.92841610343814274</v>
      </c>
      <c r="Q683" s="3">
        <v>0</v>
      </c>
      <c r="R683" s="3">
        <v>0</v>
      </c>
      <c r="S683" s="3">
        <v>0</v>
      </c>
      <c r="T683" s="3">
        <v>0</v>
      </c>
      <c r="U683" s="3">
        <v>0</v>
      </c>
      <c r="V683" s="3">
        <v>0</v>
      </c>
      <c r="W683" s="3">
        <v>0</v>
      </c>
      <c r="X683" s="3">
        <v>0</v>
      </c>
      <c r="Y683" s="3">
        <v>0</v>
      </c>
      <c r="Z683" s="3">
        <v>0</v>
      </c>
      <c r="AA683" s="3">
        <v>0</v>
      </c>
      <c r="AB683" s="3">
        <v>0</v>
      </c>
      <c r="AC683" s="3">
        <v>0</v>
      </c>
      <c r="AD683" s="3">
        <v>0</v>
      </c>
      <c r="AE683" s="3">
        <v>0</v>
      </c>
      <c r="AF683" s="3">
        <v>0</v>
      </c>
      <c r="AG683" s="3">
        <v>0</v>
      </c>
      <c r="AH683" s="3">
        <v>0</v>
      </c>
      <c r="AI683" s="3">
        <v>0</v>
      </c>
      <c r="AJ683" s="3">
        <v>0</v>
      </c>
      <c r="AK683" s="3">
        <v>0</v>
      </c>
      <c r="AL683" s="48">
        <v>0</v>
      </c>
      <c r="AM683" s="3">
        <v>0</v>
      </c>
      <c r="AN683" s="3">
        <v>0</v>
      </c>
      <c r="AO683" s="3">
        <v>0</v>
      </c>
      <c r="AP683" s="3">
        <v>0</v>
      </c>
      <c r="AQ683" s="3">
        <v>0</v>
      </c>
      <c r="AR683" s="3">
        <v>0</v>
      </c>
      <c r="AS683" s="3">
        <v>0</v>
      </c>
      <c r="AT683" s="3">
        <v>0</v>
      </c>
      <c r="AU683" s="3">
        <v>0</v>
      </c>
      <c r="AV683" s="3">
        <v>0</v>
      </c>
      <c r="AW683" s="3">
        <v>0</v>
      </c>
      <c r="AX683" s="3">
        <v>0</v>
      </c>
      <c r="AY683" s="3">
        <v>0</v>
      </c>
      <c r="AZ683" s="3">
        <v>0</v>
      </c>
      <c r="BA683" s="3">
        <v>0</v>
      </c>
      <c r="BB683" s="3">
        <v>0</v>
      </c>
      <c r="BC683" s="3">
        <v>0</v>
      </c>
      <c r="BD683" s="3">
        <v>0</v>
      </c>
      <c r="BE683" s="3">
        <v>0</v>
      </c>
      <c r="BF683" s="3">
        <v>0</v>
      </c>
      <c r="BG683" s="3">
        <v>0</v>
      </c>
      <c r="BH683" s="3">
        <v>0</v>
      </c>
      <c r="BI683" s="3">
        <v>0</v>
      </c>
      <c r="BJ683" s="3">
        <v>0</v>
      </c>
      <c r="BK683" s="3">
        <v>0</v>
      </c>
      <c r="BL683" s="3">
        <v>0</v>
      </c>
      <c r="BM683" s="3">
        <v>0</v>
      </c>
      <c r="BN683" s="3">
        <v>0</v>
      </c>
      <c r="BO683" s="3">
        <v>0</v>
      </c>
      <c r="BP683" s="3">
        <v>0</v>
      </c>
      <c r="BQ683" s="3">
        <v>0</v>
      </c>
      <c r="BR683" s="3">
        <v>0</v>
      </c>
      <c r="BS683" s="3">
        <v>0</v>
      </c>
      <c r="BT683" s="3">
        <v>0</v>
      </c>
      <c r="BU683" s="3">
        <v>0</v>
      </c>
      <c r="BV683" s="3">
        <v>0</v>
      </c>
      <c r="BW683" s="10">
        <v>0</v>
      </c>
    </row>
    <row r="684" spans="6:75" x14ac:dyDescent="0.25">
      <c r="F684" s="52">
        <f t="shared" si="40"/>
        <v>39300</v>
      </c>
      <c r="G684" s="12">
        <f t="shared" si="41"/>
        <v>0.82558139534883723</v>
      </c>
      <c r="J684" s="3">
        <f t="shared" si="42"/>
        <v>0.93003824654310085</v>
      </c>
      <c r="K684" s="81"/>
      <c r="L684" s="12">
        <v>1</v>
      </c>
      <c r="M684" s="3">
        <v>0.82558139534883723</v>
      </c>
      <c r="N684" s="3">
        <v>0.82558139534883723</v>
      </c>
      <c r="O684" s="3">
        <v>0.9289450484866294</v>
      </c>
      <c r="P684" s="3">
        <v>0.9289450484866294</v>
      </c>
      <c r="Q684" s="3">
        <v>0</v>
      </c>
      <c r="R684" s="3">
        <v>0</v>
      </c>
      <c r="S684" s="3">
        <v>0</v>
      </c>
      <c r="T684" s="3">
        <v>0</v>
      </c>
      <c r="U684" s="3">
        <v>0</v>
      </c>
      <c r="V684" s="3">
        <v>0</v>
      </c>
      <c r="W684" s="3">
        <v>0</v>
      </c>
      <c r="X684" s="3">
        <v>0</v>
      </c>
      <c r="Y684" s="3">
        <v>0</v>
      </c>
      <c r="Z684" s="3">
        <v>0</v>
      </c>
      <c r="AA684" s="3">
        <v>0</v>
      </c>
      <c r="AB684" s="3">
        <v>0</v>
      </c>
      <c r="AC684" s="3">
        <v>0</v>
      </c>
      <c r="AD684" s="3">
        <v>0</v>
      </c>
      <c r="AE684" s="3">
        <v>0</v>
      </c>
      <c r="AF684" s="3">
        <v>0</v>
      </c>
      <c r="AG684" s="3">
        <v>0</v>
      </c>
      <c r="AH684" s="3">
        <v>0</v>
      </c>
      <c r="AI684" s="3">
        <v>0</v>
      </c>
      <c r="AJ684" s="3">
        <v>0</v>
      </c>
      <c r="AK684" s="3">
        <v>0</v>
      </c>
      <c r="AL684" s="48">
        <v>0</v>
      </c>
      <c r="AM684" s="3">
        <v>0</v>
      </c>
      <c r="AN684" s="3">
        <v>0</v>
      </c>
      <c r="AO684" s="3">
        <v>0</v>
      </c>
      <c r="AP684" s="3">
        <v>0</v>
      </c>
      <c r="AQ684" s="3">
        <v>0</v>
      </c>
      <c r="AR684" s="3">
        <v>0</v>
      </c>
      <c r="AS684" s="3">
        <v>0</v>
      </c>
      <c r="AT684" s="3">
        <v>0</v>
      </c>
      <c r="AU684" s="3">
        <v>0</v>
      </c>
      <c r="AV684" s="3">
        <v>0</v>
      </c>
      <c r="AW684" s="3">
        <v>0</v>
      </c>
      <c r="AX684" s="3">
        <v>0</v>
      </c>
      <c r="AY684" s="3">
        <v>0</v>
      </c>
      <c r="AZ684" s="3">
        <v>0</v>
      </c>
      <c r="BA684" s="3">
        <v>0</v>
      </c>
      <c r="BB684" s="3">
        <v>0</v>
      </c>
      <c r="BC684" s="3">
        <v>0</v>
      </c>
      <c r="BD684" s="3">
        <v>0</v>
      </c>
      <c r="BE684" s="3">
        <v>0</v>
      </c>
      <c r="BF684" s="3">
        <v>0</v>
      </c>
      <c r="BG684" s="3">
        <v>0</v>
      </c>
      <c r="BH684" s="3">
        <v>0</v>
      </c>
      <c r="BI684" s="3">
        <v>0</v>
      </c>
      <c r="BJ684" s="3">
        <v>0</v>
      </c>
      <c r="BK684" s="3">
        <v>0</v>
      </c>
      <c r="BL684" s="3">
        <v>0</v>
      </c>
      <c r="BM684" s="3">
        <v>0</v>
      </c>
      <c r="BN684" s="3">
        <v>0</v>
      </c>
      <c r="BO684" s="3">
        <v>0</v>
      </c>
      <c r="BP684" s="3">
        <v>0</v>
      </c>
      <c r="BQ684" s="3">
        <v>0</v>
      </c>
      <c r="BR684" s="3">
        <v>0</v>
      </c>
      <c r="BS684" s="3">
        <v>0</v>
      </c>
      <c r="BT684" s="3">
        <v>0</v>
      </c>
      <c r="BU684" s="3">
        <v>0</v>
      </c>
      <c r="BV684" s="3">
        <v>0</v>
      </c>
      <c r="BW684" s="10">
        <v>0</v>
      </c>
    </row>
    <row r="685" spans="6:75" x14ac:dyDescent="0.25">
      <c r="F685" s="52">
        <f t="shared" si="40"/>
        <v>39400</v>
      </c>
      <c r="G685" s="12">
        <f t="shared" si="41"/>
        <v>0.82558139534883723</v>
      </c>
      <c r="J685" s="3">
        <f t="shared" si="42"/>
        <v>0.93056781406295952</v>
      </c>
      <c r="K685" s="81"/>
      <c r="L685" s="12">
        <v>1</v>
      </c>
      <c r="M685" s="3">
        <v>0.82558139534883723</v>
      </c>
      <c r="N685" s="3">
        <v>0.82558139534883723</v>
      </c>
      <c r="O685" s="3">
        <v>0.92947399353511595</v>
      </c>
      <c r="P685" s="3">
        <v>0.92947399353511595</v>
      </c>
      <c r="Q685" s="3">
        <v>0</v>
      </c>
      <c r="R685" s="3">
        <v>0</v>
      </c>
      <c r="S685" s="3">
        <v>0</v>
      </c>
      <c r="T685" s="3">
        <v>0</v>
      </c>
      <c r="U685" s="3">
        <v>0</v>
      </c>
      <c r="V685" s="3">
        <v>0</v>
      </c>
      <c r="W685" s="3">
        <v>0</v>
      </c>
      <c r="X685" s="3">
        <v>0</v>
      </c>
      <c r="Y685" s="3">
        <v>0</v>
      </c>
      <c r="Z685" s="3">
        <v>0</v>
      </c>
      <c r="AA685" s="3">
        <v>0</v>
      </c>
      <c r="AB685" s="3">
        <v>0</v>
      </c>
      <c r="AC685" s="3">
        <v>0</v>
      </c>
      <c r="AD685" s="3">
        <v>0</v>
      </c>
      <c r="AE685" s="3">
        <v>0</v>
      </c>
      <c r="AF685" s="3">
        <v>0</v>
      </c>
      <c r="AG685" s="3">
        <v>0</v>
      </c>
      <c r="AH685" s="3">
        <v>0</v>
      </c>
      <c r="AI685" s="3">
        <v>0</v>
      </c>
      <c r="AJ685" s="3">
        <v>0</v>
      </c>
      <c r="AK685" s="3">
        <v>0</v>
      </c>
      <c r="AL685" s="48">
        <v>0</v>
      </c>
      <c r="AM685" s="3">
        <v>0</v>
      </c>
      <c r="AN685" s="3">
        <v>0</v>
      </c>
      <c r="AO685" s="3">
        <v>0</v>
      </c>
      <c r="AP685" s="3">
        <v>0</v>
      </c>
      <c r="AQ685" s="3">
        <v>0</v>
      </c>
      <c r="AR685" s="3">
        <v>0</v>
      </c>
      <c r="AS685" s="3">
        <v>0</v>
      </c>
      <c r="AT685" s="3">
        <v>0</v>
      </c>
      <c r="AU685" s="3">
        <v>0</v>
      </c>
      <c r="AV685" s="3">
        <v>0</v>
      </c>
      <c r="AW685" s="3">
        <v>0</v>
      </c>
      <c r="AX685" s="3">
        <v>0</v>
      </c>
      <c r="AY685" s="3">
        <v>0</v>
      </c>
      <c r="AZ685" s="3">
        <v>0</v>
      </c>
      <c r="BA685" s="3">
        <v>0</v>
      </c>
      <c r="BB685" s="3">
        <v>0</v>
      </c>
      <c r="BC685" s="3">
        <v>0</v>
      </c>
      <c r="BD685" s="3">
        <v>0</v>
      </c>
      <c r="BE685" s="3">
        <v>0</v>
      </c>
      <c r="BF685" s="3">
        <v>0</v>
      </c>
      <c r="BG685" s="3">
        <v>0</v>
      </c>
      <c r="BH685" s="3">
        <v>0</v>
      </c>
      <c r="BI685" s="3">
        <v>0</v>
      </c>
      <c r="BJ685" s="3">
        <v>0</v>
      </c>
      <c r="BK685" s="3">
        <v>0</v>
      </c>
      <c r="BL685" s="3">
        <v>0</v>
      </c>
      <c r="BM685" s="3">
        <v>0</v>
      </c>
      <c r="BN685" s="3">
        <v>0</v>
      </c>
      <c r="BO685" s="3">
        <v>0</v>
      </c>
      <c r="BP685" s="3">
        <v>0</v>
      </c>
      <c r="BQ685" s="3">
        <v>0</v>
      </c>
      <c r="BR685" s="3">
        <v>0</v>
      </c>
      <c r="BS685" s="3">
        <v>0</v>
      </c>
      <c r="BT685" s="3">
        <v>0</v>
      </c>
      <c r="BU685" s="3">
        <v>0</v>
      </c>
      <c r="BV685" s="3">
        <v>0</v>
      </c>
      <c r="BW685" s="10">
        <v>0</v>
      </c>
    </row>
    <row r="686" spans="6:75" x14ac:dyDescent="0.25">
      <c r="F686" s="52">
        <f t="shared" si="40"/>
        <v>39500</v>
      </c>
      <c r="G686" s="12">
        <f t="shared" si="41"/>
        <v>0.82558139534883723</v>
      </c>
      <c r="J686" s="3">
        <f t="shared" si="42"/>
        <v>0.93109738158281841</v>
      </c>
      <c r="K686" s="81"/>
      <c r="L686" s="12">
        <v>1</v>
      </c>
      <c r="M686" s="3">
        <v>0.82558139534883723</v>
      </c>
      <c r="N686" s="3">
        <v>0.82558139534883723</v>
      </c>
      <c r="O686" s="3">
        <v>0.93000293858360261</v>
      </c>
      <c r="P686" s="3">
        <v>0.93000293858360261</v>
      </c>
      <c r="Q686" s="3">
        <v>0</v>
      </c>
      <c r="R686" s="3">
        <v>0</v>
      </c>
      <c r="S686" s="3">
        <v>0</v>
      </c>
      <c r="T686" s="3">
        <v>0</v>
      </c>
      <c r="U686" s="3">
        <v>0</v>
      </c>
      <c r="V686" s="3">
        <v>0</v>
      </c>
      <c r="W686" s="3">
        <v>0</v>
      </c>
      <c r="X686" s="3">
        <v>0</v>
      </c>
      <c r="Y686" s="3">
        <v>0</v>
      </c>
      <c r="Z686" s="3">
        <v>0</v>
      </c>
      <c r="AA686" s="3">
        <v>0</v>
      </c>
      <c r="AB686" s="3">
        <v>0</v>
      </c>
      <c r="AC686" s="3">
        <v>0</v>
      </c>
      <c r="AD686" s="3">
        <v>0</v>
      </c>
      <c r="AE686" s="3">
        <v>0</v>
      </c>
      <c r="AF686" s="3">
        <v>0</v>
      </c>
      <c r="AG686" s="3">
        <v>0</v>
      </c>
      <c r="AH686" s="3">
        <v>0</v>
      </c>
      <c r="AI686" s="3">
        <v>0</v>
      </c>
      <c r="AJ686" s="3">
        <v>0</v>
      </c>
      <c r="AK686" s="3">
        <v>0</v>
      </c>
      <c r="AL686" s="48">
        <v>0</v>
      </c>
      <c r="AM686" s="3">
        <v>0</v>
      </c>
      <c r="AN686" s="3">
        <v>0</v>
      </c>
      <c r="AO686" s="3">
        <v>0</v>
      </c>
      <c r="AP686" s="3">
        <v>0</v>
      </c>
      <c r="AQ686" s="3">
        <v>0</v>
      </c>
      <c r="AR686" s="3">
        <v>0</v>
      </c>
      <c r="AS686" s="3">
        <v>0</v>
      </c>
      <c r="AT686" s="3">
        <v>0</v>
      </c>
      <c r="AU686" s="3">
        <v>0</v>
      </c>
      <c r="AV686" s="3">
        <v>0</v>
      </c>
      <c r="AW686" s="3">
        <v>0</v>
      </c>
      <c r="AX686" s="3">
        <v>0</v>
      </c>
      <c r="AY686" s="3">
        <v>0</v>
      </c>
      <c r="AZ686" s="3">
        <v>0</v>
      </c>
      <c r="BA686" s="3">
        <v>0</v>
      </c>
      <c r="BB686" s="3">
        <v>0</v>
      </c>
      <c r="BC686" s="3">
        <v>0</v>
      </c>
      <c r="BD686" s="3">
        <v>0</v>
      </c>
      <c r="BE686" s="3">
        <v>0</v>
      </c>
      <c r="BF686" s="3">
        <v>0</v>
      </c>
      <c r="BG686" s="3">
        <v>0</v>
      </c>
      <c r="BH686" s="3">
        <v>0</v>
      </c>
      <c r="BI686" s="3">
        <v>0</v>
      </c>
      <c r="BJ686" s="3">
        <v>0</v>
      </c>
      <c r="BK686" s="3">
        <v>0</v>
      </c>
      <c r="BL686" s="3">
        <v>0</v>
      </c>
      <c r="BM686" s="3">
        <v>0</v>
      </c>
      <c r="BN686" s="3">
        <v>0</v>
      </c>
      <c r="BO686" s="3">
        <v>0</v>
      </c>
      <c r="BP686" s="3">
        <v>0</v>
      </c>
      <c r="BQ686" s="3">
        <v>0</v>
      </c>
      <c r="BR686" s="3">
        <v>0</v>
      </c>
      <c r="BS686" s="3">
        <v>0</v>
      </c>
      <c r="BT686" s="3">
        <v>0</v>
      </c>
      <c r="BU686" s="3">
        <v>0</v>
      </c>
      <c r="BV686" s="3">
        <v>0</v>
      </c>
      <c r="BW686" s="10">
        <v>0</v>
      </c>
    </row>
    <row r="687" spans="6:75" x14ac:dyDescent="0.25">
      <c r="F687" s="52">
        <f t="shared" si="40"/>
        <v>39600</v>
      </c>
      <c r="G687" s="12">
        <f t="shared" si="41"/>
        <v>0.82558139534883723</v>
      </c>
      <c r="J687" s="3">
        <f t="shared" si="42"/>
        <v>0.93162694910267718</v>
      </c>
      <c r="K687" s="81"/>
      <c r="L687" s="12">
        <v>1</v>
      </c>
      <c r="M687" s="3">
        <v>0.82558139534883723</v>
      </c>
      <c r="N687" s="3">
        <v>0.82558139534883723</v>
      </c>
      <c r="O687" s="3">
        <v>0.93053188363208927</v>
      </c>
      <c r="P687" s="3">
        <v>0.93053188363208927</v>
      </c>
      <c r="Q687" s="3">
        <v>0</v>
      </c>
      <c r="R687" s="3">
        <v>0</v>
      </c>
      <c r="S687" s="3">
        <v>0</v>
      </c>
      <c r="T687" s="3">
        <v>0</v>
      </c>
      <c r="U687" s="3">
        <v>0</v>
      </c>
      <c r="V687" s="3">
        <v>0</v>
      </c>
      <c r="W687" s="3">
        <v>0</v>
      </c>
      <c r="X687" s="3">
        <v>0</v>
      </c>
      <c r="Y687" s="3">
        <v>0</v>
      </c>
      <c r="Z687" s="3">
        <v>0</v>
      </c>
      <c r="AA687" s="3">
        <v>0</v>
      </c>
      <c r="AB687" s="3">
        <v>0</v>
      </c>
      <c r="AC687" s="3">
        <v>0</v>
      </c>
      <c r="AD687" s="3">
        <v>0</v>
      </c>
      <c r="AE687" s="3">
        <v>0</v>
      </c>
      <c r="AF687" s="3">
        <v>0</v>
      </c>
      <c r="AG687" s="3">
        <v>0</v>
      </c>
      <c r="AH687" s="3">
        <v>0</v>
      </c>
      <c r="AI687" s="3">
        <v>0</v>
      </c>
      <c r="AJ687" s="3">
        <v>0</v>
      </c>
      <c r="AK687" s="3">
        <v>0</v>
      </c>
      <c r="AL687" s="48">
        <v>0</v>
      </c>
      <c r="AM687" s="3">
        <v>0</v>
      </c>
      <c r="AN687" s="3">
        <v>0</v>
      </c>
      <c r="AO687" s="3">
        <v>0</v>
      </c>
      <c r="AP687" s="3">
        <v>0</v>
      </c>
      <c r="AQ687" s="3">
        <v>0</v>
      </c>
      <c r="AR687" s="3">
        <v>0</v>
      </c>
      <c r="AS687" s="3">
        <v>0</v>
      </c>
      <c r="AT687" s="3">
        <v>0</v>
      </c>
      <c r="AU687" s="3">
        <v>0</v>
      </c>
      <c r="AV687" s="3">
        <v>0</v>
      </c>
      <c r="AW687" s="3">
        <v>0</v>
      </c>
      <c r="AX687" s="3">
        <v>0</v>
      </c>
      <c r="AY687" s="3">
        <v>0</v>
      </c>
      <c r="AZ687" s="3">
        <v>0</v>
      </c>
      <c r="BA687" s="3">
        <v>0</v>
      </c>
      <c r="BB687" s="3">
        <v>0</v>
      </c>
      <c r="BC687" s="3">
        <v>0</v>
      </c>
      <c r="BD687" s="3">
        <v>0</v>
      </c>
      <c r="BE687" s="3">
        <v>0</v>
      </c>
      <c r="BF687" s="3">
        <v>0</v>
      </c>
      <c r="BG687" s="3">
        <v>0</v>
      </c>
      <c r="BH687" s="3">
        <v>0</v>
      </c>
      <c r="BI687" s="3">
        <v>0</v>
      </c>
      <c r="BJ687" s="3">
        <v>0</v>
      </c>
      <c r="BK687" s="3">
        <v>0</v>
      </c>
      <c r="BL687" s="3">
        <v>0</v>
      </c>
      <c r="BM687" s="3">
        <v>0</v>
      </c>
      <c r="BN687" s="3">
        <v>0</v>
      </c>
      <c r="BO687" s="3">
        <v>0</v>
      </c>
      <c r="BP687" s="3">
        <v>0</v>
      </c>
      <c r="BQ687" s="3">
        <v>0</v>
      </c>
      <c r="BR687" s="3">
        <v>0</v>
      </c>
      <c r="BS687" s="3">
        <v>0</v>
      </c>
      <c r="BT687" s="3">
        <v>0</v>
      </c>
      <c r="BU687" s="3">
        <v>0</v>
      </c>
      <c r="BV687" s="3">
        <v>0</v>
      </c>
      <c r="BW687" s="10">
        <v>0</v>
      </c>
    </row>
    <row r="688" spans="6:75" x14ac:dyDescent="0.25">
      <c r="F688" s="52">
        <f t="shared" si="40"/>
        <v>39700</v>
      </c>
      <c r="G688" s="12">
        <f t="shared" si="41"/>
        <v>0.82558139534883723</v>
      </c>
      <c r="J688" s="3">
        <f t="shared" si="42"/>
        <v>0.93215651662253596</v>
      </c>
      <c r="K688" s="81"/>
      <c r="L688" s="12">
        <v>1</v>
      </c>
      <c r="M688" s="3">
        <v>0.82558139534883723</v>
      </c>
      <c r="N688" s="3">
        <v>0.82558139534883723</v>
      </c>
      <c r="O688" s="3">
        <v>0.93106082868057594</v>
      </c>
      <c r="P688" s="3">
        <v>0.93106082868057594</v>
      </c>
      <c r="Q688" s="3">
        <v>0</v>
      </c>
      <c r="R688" s="3">
        <v>0</v>
      </c>
      <c r="S688" s="3">
        <v>0</v>
      </c>
      <c r="T688" s="3">
        <v>0</v>
      </c>
      <c r="U688" s="3">
        <v>0</v>
      </c>
      <c r="V688" s="3">
        <v>0</v>
      </c>
      <c r="W688" s="3">
        <v>0</v>
      </c>
      <c r="X688" s="3">
        <v>0</v>
      </c>
      <c r="Y688" s="3">
        <v>0</v>
      </c>
      <c r="Z688" s="3">
        <v>0</v>
      </c>
      <c r="AA688" s="3">
        <v>0</v>
      </c>
      <c r="AB688" s="3">
        <v>0</v>
      </c>
      <c r="AC688" s="3">
        <v>0</v>
      </c>
      <c r="AD688" s="3">
        <v>0</v>
      </c>
      <c r="AE688" s="3">
        <v>0</v>
      </c>
      <c r="AF688" s="3">
        <v>0</v>
      </c>
      <c r="AG688" s="3">
        <v>0</v>
      </c>
      <c r="AH688" s="3">
        <v>0</v>
      </c>
      <c r="AI688" s="3">
        <v>0</v>
      </c>
      <c r="AJ688" s="3">
        <v>0</v>
      </c>
      <c r="AK688" s="3">
        <v>0</v>
      </c>
      <c r="AL688" s="48">
        <v>0</v>
      </c>
      <c r="AM688" s="3">
        <v>0</v>
      </c>
      <c r="AN688" s="3">
        <v>0</v>
      </c>
      <c r="AO688" s="3">
        <v>0</v>
      </c>
      <c r="AP688" s="3">
        <v>0</v>
      </c>
      <c r="AQ688" s="3">
        <v>0</v>
      </c>
      <c r="AR688" s="3">
        <v>0</v>
      </c>
      <c r="AS688" s="3">
        <v>0</v>
      </c>
      <c r="AT688" s="3">
        <v>0</v>
      </c>
      <c r="AU688" s="3">
        <v>0</v>
      </c>
      <c r="AV688" s="3">
        <v>0</v>
      </c>
      <c r="AW688" s="3">
        <v>0</v>
      </c>
      <c r="AX688" s="3">
        <v>0</v>
      </c>
      <c r="AY688" s="3">
        <v>0</v>
      </c>
      <c r="AZ688" s="3">
        <v>0</v>
      </c>
      <c r="BA688" s="3">
        <v>0</v>
      </c>
      <c r="BB688" s="3">
        <v>0</v>
      </c>
      <c r="BC688" s="3">
        <v>0</v>
      </c>
      <c r="BD688" s="3">
        <v>0</v>
      </c>
      <c r="BE688" s="3">
        <v>0</v>
      </c>
      <c r="BF688" s="3">
        <v>0</v>
      </c>
      <c r="BG688" s="3">
        <v>0</v>
      </c>
      <c r="BH688" s="3">
        <v>0</v>
      </c>
      <c r="BI688" s="3">
        <v>0</v>
      </c>
      <c r="BJ688" s="3">
        <v>0</v>
      </c>
      <c r="BK688" s="3">
        <v>0</v>
      </c>
      <c r="BL688" s="3">
        <v>0</v>
      </c>
      <c r="BM688" s="3">
        <v>0</v>
      </c>
      <c r="BN688" s="3">
        <v>0</v>
      </c>
      <c r="BO688" s="3">
        <v>0</v>
      </c>
      <c r="BP688" s="3">
        <v>0</v>
      </c>
      <c r="BQ688" s="3">
        <v>0</v>
      </c>
      <c r="BR688" s="3">
        <v>0</v>
      </c>
      <c r="BS688" s="3">
        <v>0</v>
      </c>
      <c r="BT688" s="3">
        <v>0</v>
      </c>
      <c r="BU688" s="3">
        <v>0</v>
      </c>
      <c r="BV688" s="3">
        <v>0</v>
      </c>
      <c r="BW688" s="10">
        <v>0</v>
      </c>
    </row>
    <row r="689" spans="6:75" x14ac:dyDescent="0.25">
      <c r="F689" s="52">
        <f t="shared" si="40"/>
        <v>39800</v>
      </c>
      <c r="G689" s="12">
        <f t="shared" si="41"/>
        <v>0.82558139534883723</v>
      </c>
      <c r="J689" s="3">
        <f t="shared" si="42"/>
        <v>0.93268608414239473</v>
      </c>
      <c r="K689" s="81"/>
      <c r="L689" s="12">
        <v>1</v>
      </c>
      <c r="M689" s="3">
        <v>0.82558139534883723</v>
      </c>
      <c r="N689" s="3">
        <v>0.82558139534883723</v>
      </c>
      <c r="O689" s="3">
        <v>0.93158977372906249</v>
      </c>
      <c r="P689" s="3">
        <v>0.93158977372906249</v>
      </c>
      <c r="Q689" s="3">
        <v>0</v>
      </c>
      <c r="R689" s="3">
        <v>0</v>
      </c>
      <c r="S689" s="3">
        <v>0</v>
      </c>
      <c r="T689" s="3">
        <v>0</v>
      </c>
      <c r="U689" s="3">
        <v>0</v>
      </c>
      <c r="V689" s="3">
        <v>0</v>
      </c>
      <c r="W689" s="3">
        <v>0</v>
      </c>
      <c r="X689" s="3">
        <v>0</v>
      </c>
      <c r="Y689" s="3">
        <v>0</v>
      </c>
      <c r="Z689" s="3">
        <v>0</v>
      </c>
      <c r="AA689" s="3">
        <v>0</v>
      </c>
      <c r="AB689" s="3">
        <v>0</v>
      </c>
      <c r="AC689" s="3">
        <v>0</v>
      </c>
      <c r="AD689" s="3">
        <v>0</v>
      </c>
      <c r="AE689" s="3">
        <v>0</v>
      </c>
      <c r="AF689" s="3">
        <v>0</v>
      </c>
      <c r="AG689" s="3">
        <v>0</v>
      </c>
      <c r="AH689" s="3">
        <v>0</v>
      </c>
      <c r="AI689" s="3">
        <v>0</v>
      </c>
      <c r="AJ689" s="3">
        <v>0</v>
      </c>
      <c r="AK689" s="3">
        <v>0</v>
      </c>
      <c r="AL689" s="48">
        <v>0</v>
      </c>
      <c r="AM689" s="3">
        <v>0</v>
      </c>
      <c r="AN689" s="3">
        <v>0</v>
      </c>
      <c r="AO689" s="3">
        <v>0</v>
      </c>
      <c r="AP689" s="3">
        <v>0</v>
      </c>
      <c r="AQ689" s="3">
        <v>0</v>
      </c>
      <c r="AR689" s="3">
        <v>0</v>
      </c>
      <c r="AS689" s="3">
        <v>0</v>
      </c>
      <c r="AT689" s="3">
        <v>0</v>
      </c>
      <c r="AU689" s="3">
        <v>0</v>
      </c>
      <c r="AV689" s="3">
        <v>0</v>
      </c>
      <c r="AW689" s="3">
        <v>0</v>
      </c>
      <c r="AX689" s="3">
        <v>0</v>
      </c>
      <c r="AY689" s="3">
        <v>0</v>
      </c>
      <c r="AZ689" s="3">
        <v>0</v>
      </c>
      <c r="BA689" s="3">
        <v>0</v>
      </c>
      <c r="BB689" s="3">
        <v>0</v>
      </c>
      <c r="BC689" s="3">
        <v>0</v>
      </c>
      <c r="BD689" s="3">
        <v>0</v>
      </c>
      <c r="BE689" s="3">
        <v>0</v>
      </c>
      <c r="BF689" s="3">
        <v>0</v>
      </c>
      <c r="BG689" s="3">
        <v>0</v>
      </c>
      <c r="BH689" s="3">
        <v>0</v>
      </c>
      <c r="BI689" s="3">
        <v>0</v>
      </c>
      <c r="BJ689" s="3">
        <v>0</v>
      </c>
      <c r="BK689" s="3">
        <v>0</v>
      </c>
      <c r="BL689" s="3">
        <v>0</v>
      </c>
      <c r="BM689" s="3">
        <v>0</v>
      </c>
      <c r="BN689" s="3">
        <v>0</v>
      </c>
      <c r="BO689" s="3">
        <v>0</v>
      </c>
      <c r="BP689" s="3">
        <v>0</v>
      </c>
      <c r="BQ689" s="3">
        <v>0</v>
      </c>
      <c r="BR689" s="3">
        <v>0</v>
      </c>
      <c r="BS689" s="3">
        <v>0</v>
      </c>
      <c r="BT689" s="3">
        <v>0</v>
      </c>
      <c r="BU689" s="3">
        <v>0</v>
      </c>
      <c r="BV689" s="3">
        <v>0</v>
      </c>
      <c r="BW689" s="10">
        <v>0</v>
      </c>
    </row>
    <row r="690" spans="6:75" x14ac:dyDescent="0.25">
      <c r="F690" s="52">
        <f t="shared" si="40"/>
        <v>39900</v>
      </c>
      <c r="G690" s="12">
        <f t="shared" si="41"/>
        <v>0.82558139534883723</v>
      </c>
      <c r="J690" s="3">
        <f t="shared" si="42"/>
        <v>0.93321565166225351</v>
      </c>
      <c r="K690" s="81"/>
      <c r="L690" s="12">
        <v>1</v>
      </c>
      <c r="M690" s="3">
        <v>0.82558139534883723</v>
      </c>
      <c r="N690" s="3">
        <v>0.82558139534883723</v>
      </c>
      <c r="O690" s="3">
        <v>0.93211871877754915</v>
      </c>
      <c r="P690" s="3">
        <v>0.93211871877754915</v>
      </c>
      <c r="Q690" s="3">
        <v>0</v>
      </c>
      <c r="R690" s="3">
        <v>0</v>
      </c>
      <c r="S690" s="3">
        <v>0</v>
      </c>
      <c r="T690" s="3">
        <v>0</v>
      </c>
      <c r="U690" s="3">
        <v>0</v>
      </c>
      <c r="V690" s="3">
        <v>0</v>
      </c>
      <c r="W690" s="3">
        <v>0</v>
      </c>
      <c r="X690" s="3">
        <v>0</v>
      </c>
      <c r="Y690" s="3">
        <v>0</v>
      </c>
      <c r="Z690" s="3">
        <v>0</v>
      </c>
      <c r="AA690" s="3">
        <v>0</v>
      </c>
      <c r="AB690" s="3">
        <v>0</v>
      </c>
      <c r="AC690" s="3">
        <v>0</v>
      </c>
      <c r="AD690" s="3">
        <v>0</v>
      </c>
      <c r="AE690" s="3">
        <v>0</v>
      </c>
      <c r="AF690" s="3">
        <v>0</v>
      </c>
      <c r="AG690" s="3">
        <v>0</v>
      </c>
      <c r="AH690" s="3">
        <v>0</v>
      </c>
      <c r="AI690" s="3">
        <v>0</v>
      </c>
      <c r="AJ690" s="3">
        <v>0</v>
      </c>
      <c r="AK690" s="3">
        <v>0</v>
      </c>
      <c r="AL690" s="48">
        <v>0</v>
      </c>
      <c r="AM690" s="3">
        <v>0</v>
      </c>
      <c r="AN690" s="3">
        <v>0</v>
      </c>
      <c r="AO690" s="3">
        <v>0</v>
      </c>
      <c r="AP690" s="3">
        <v>0</v>
      </c>
      <c r="AQ690" s="3">
        <v>0</v>
      </c>
      <c r="AR690" s="3">
        <v>0</v>
      </c>
      <c r="AS690" s="3">
        <v>0</v>
      </c>
      <c r="AT690" s="3">
        <v>0</v>
      </c>
      <c r="AU690" s="3">
        <v>0</v>
      </c>
      <c r="AV690" s="3">
        <v>0</v>
      </c>
      <c r="AW690" s="3">
        <v>0</v>
      </c>
      <c r="AX690" s="3">
        <v>0</v>
      </c>
      <c r="AY690" s="3">
        <v>0</v>
      </c>
      <c r="AZ690" s="3">
        <v>0</v>
      </c>
      <c r="BA690" s="3">
        <v>0</v>
      </c>
      <c r="BB690" s="3">
        <v>0</v>
      </c>
      <c r="BC690" s="3">
        <v>0</v>
      </c>
      <c r="BD690" s="3">
        <v>0</v>
      </c>
      <c r="BE690" s="3">
        <v>0</v>
      </c>
      <c r="BF690" s="3">
        <v>0</v>
      </c>
      <c r="BG690" s="3">
        <v>0</v>
      </c>
      <c r="BH690" s="3">
        <v>0</v>
      </c>
      <c r="BI690" s="3">
        <v>0</v>
      </c>
      <c r="BJ690" s="3">
        <v>0</v>
      </c>
      <c r="BK690" s="3">
        <v>0</v>
      </c>
      <c r="BL690" s="3">
        <v>0</v>
      </c>
      <c r="BM690" s="3">
        <v>0</v>
      </c>
      <c r="BN690" s="3">
        <v>0</v>
      </c>
      <c r="BO690" s="3">
        <v>0</v>
      </c>
      <c r="BP690" s="3">
        <v>0</v>
      </c>
      <c r="BQ690" s="3">
        <v>0</v>
      </c>
      <c r="BR690" s="3">
        <v>0</v>
      </c>
      <c r="BS690" s="3">
        <v>0</v>
      </c>
      <c r="BT690" s="3">
        <v>0</v>
      </c>
      <c r="BU690" s="3">
        <v>0</v>
      </c>
      <c r="BV690" s="3">
        <v>0</v>
      </c>
      <c r="BW690" s="10">
        <v>0</v>
      </c>
    </row>
    <row r="691" spans="6:75" x14ac:dyDescent="0.25">
      <c r="F691" s="52">
        <f t="shared" si="40"/>
        <v>40000</v>
      </c>
      <c r="G691" s="12">
        <f t="shared" si="41"/>
        <v>0.82558139534883723</v>
      </c>
      <c r="J691" s="3">
        <f t="shared" si="42"/>
        <v>0.93371579876434241</v>
      </c>
      <c r="K691" s="81"/>
      <c r="L691" s="12">
        <v>1</v>
      </c>
      <c r="M691" s="3">
        <v>0.82558139534883723</v>
      </c>
      <c r="N691" s="3">
        <v>0.82558139534883723</v>
      </c>
      <c r="O691" s="3">
        <v>0.93261827799000874</v>
      </c>
      <c r="P691" s="3">
        <v>0.93261827799000874</v>
      </c>
      <c r="Q691" s="3">
        <v>0</v>
      </c>
      <c r="R691" s="3">
        <v>0</v>
      </c>
      <c r="S691" s="3">
        <v>0</v>
      </c>
      <c r="T691" s="3">
        <v>0</v>
      </c>
      <c r="U691" s="3">
        <v>0</v>
      </c>
      <c r="V691" s="3">
        <v>0</v>
      </c>
      <c r="W691" s="3">
        <v>0</v>
      </c>
      <c r="X691" s="3">
        <v>0</v>
      </c>
      <c r="Y691" s="3">
        <v>0</v>
      </c>
      <c r="Z691" s="3">
        <v>0</v>
      </c>
      <c r="AA691" s="3">
        <v>0</v>
      </c>
      <c r="AB691" s="3">
        <v>0</v>
      </c>
      <c r="AC691" s="3">
        <v>0</v>
      </c>
      <c r="AD691" s="3">
        <v>0</v>
      </c>
      <c r="AE691" s="3">
        <v>0</v>
      </c>
      <c r="AF691" s="3">
        <v>0</v>
      </c>
      <c r="AG691" s="3">
        <v>0</v>
      </c>
      <c r="AH691" s="3">
        <v>0</v>
      </c>
      <c r="AI691" s="3">
        <v>0</v>
      </c>
      <c r="AJ691" s="3">
        <v>0</v>
      </c>
      <c r="AK691" s="3">
        <v>0</v>
      </c>
      <c r="AL691" s="48">
        <v>0</v>
      </c>
      <c r="AM691" s="3">
        <v>0</v>
      </c>
      <c r="AN691" s="3">
        <v>0</v>
      </c>
      <c r="AO691" s="3">
        <v>0</v>
      </c>
      <c r="AP691" s="3">
        <v>0</v>
      </c>
      <c r="AQ691" s="3">
        <v>0</v>
      </c>
      <c r="AR691" s="3">
        <v>0</v>
      </c>
      <c r="AS691" s="3">
        <v>0</v>
      </c>
      <c r="AT691" s="3">
        <v>0</v>
      </c>
      <c r="AU691" s="3">
        <v>0</v>
      </c>
      <c r="AV691" s="3">
        <v>0</v>
      </c>
      <c r="AW691" s="3">
        <v>0</v>
      </c>
      <c r="AX691" s="3">
        <v>0</v>
      </c>
      <c r="AY691" s="3">
        <v>0</v>
      </c>
      <c r="AZ691" s="3">
        <v>0</v>
      </c>
      <c r="BA691" s="3">
        <v>0</v>
      </c>
      <c r="BB691" s="3">
        <v>0</v>
      </c>
      <c r="BC691" s="3">
        <v>0</v>
      </c>
      <c r="BD691" s="3">
        <v>0</v>
      </c>
      <c r="BE691" s="3">
        <v>0</v>
      </c>
      <c r="BF691" s="3">
        <v>0</v>
      </c>
      <c r="BG691" s="3">
        <v>0</v>
      </c>
      <c r="BH691" s="3">
        <v>0</v>
      </c>
      <c r="BI691" s="3">
        <v>0</v>
      </c>
      <c r="BJ691" s="3">
        <v>0</v>
      </c>
      <c r="BK691" s="3">
        <v>0</v>
      </c>
      <c r="BL691" s="3">
        <v>0</v>
      </c>
      <c r="BM691" s="3">
        <v>0</v>
      </c>
      <c r="BN691" s="3">
        <v>0</v>
      </c>
      <c r="BO691" s="3">
        <v>0</v>
      </c>
      <c r="BP691" s="3">
        <v>0</v>
      </c>
      <c r="BQ691" s="3">
        <v>0</v>
      </c>
      <c r="BR691" s="3">
        <v>0</v>
      </c>
      <c r="BS691" s="3">
        <v>0</v>
      </c>
      <c r="BT691" s="3">
        <v>0</v>
      </c>
      <c r="BU691" s="3">
        <v>0</v>
      </c>
      <c r="BV691" s="3">
        <v>0</v>
      </c>
      <c r="BW691" s="10">
        <v>0</v>
      </c>
    </row>
    <row r="692" spans="6:75" x14ac:dyDescent="0.25">
      <c r="F692" s="52">
        <f t="shared" si="40"/>
        <v>40100</v>
      </c>
      <c r="G692" s="12">
        <f t="shared" si="41"/>
        <v>0.82558139534883723</v>
      </c>
      <c r="J692" s="3">
        <f t="shared" si="42"/>
        <v>0.9342159458664312</v>
      </c>
      <c r="K692" s="81"/>
      <c r="L692" s="12">
        <v>1</v>
      </c>
      <c r="M692" s="3">
        <v>0.82558139534883723</v>
      </c>
      <c r="N692" s="3">
        <v>0.82558139534883723</v>
      </c>
      <c r="O692" s="3">
        <v>0.93311783720246833</v>
      </c>
      <c r="P692" s="3">
        <v>0.93311783720246833</v>
      </c>
      <c r="Q692" s="3">
        <v>0</v>
      </c>
      <c r="R692" s="3">
        <v>0</v>
      </c>
      <c r="S692" s="3">
        <v>0</v>
      </c>
      <c r="T692" s="3">
        <v>0</v>
      </c>
      <c r="U692" s="3">
        <v>0</v>
      </c>
      <c r="V692" s="3">
        <v>0</v>
      </c>
      <c r="W692" s="3">
        <v>0</v>
      </c>
      <c r="X692" s="3">
        <v>0</v>
      </c>
      <c r="Y692" s="3">
        <v>0</v>
      </c>
      <c r="Z692" s="3">
        <v>0</v>
      </c>
      <c r="AA692" s="3">
        <v>0</v>
      </c>
      <c r="AB692" s="3">
        <v>0</v>
      </c>
      <c r="AC692" s="3">
        <v>0</v>
      </c>
      <c r="AD692" s="3">
        <v>0</v>
      </c>
      <c r="AE692" s="3">
        <v>0</v>
      </c>
      <c r="AF692" s="3">
        <v>0</v>
      </c>
      <c r="AG692" s="3">
        <v>0</v>
      </c>
      <c r="AH692" s="3">
        <v>0</v>
      </c>
      <c r="AI692" s="3">
        <v>0</v>
      </c>
      <c r="AJ692" s="3">
        <v>0</v>
      </c>
      <c r="AK692" s="3">
        <v>0</v>
      </c>
      <c r="AL692" s="48">
        <v>0</v>
      </c>
      <c r="AM692" s="3">
        <v>0</v>
      </c>
      <c r="AN692" s="3">
        <v>0</v>
      </c>
      <c r="AO692" s="3">
        <v>0</v>
      </c>
      <c r="AP692" s="3">
        <v>0</v>
      </c>
      <c r="AQ692" s="3">
        <v>0</v>
      </c>
      <c r="AR692" s="3">
        <v>0</v>
      </c>
      <c r="AS692" s="3">
        <v>0</v>
      </c>
      <c r="AT692" s="3">
        <v>0</v>
      </c>
      <c r="AU692" s="3">
        <v>0</v>
      </c>
      <c r="AV692" s="3">
        <v>0</v>
      </c>
      <c r="AW692" s="3">
        <v>0</v>
      </c>
      <c r="AX692" s="3">
        <v>0</v>
      </c>
      <c r="AY692" s="3">
        <v>0</v>
      </c>
      <c r="AZ692" s="3">
        <v>0</v>
      </c>
      <c r="BA692" s="3">
        <v>0</v>
      </c>
      <c r="BB692" s="3">
        <v>0</v>
      </c>
      <c r="BC692" s="3">
        <v>0</v>
      </c>
      <c r="BD692" s="3">
        <v>0</v>
      </c>
      <c r="BE692" s="3">
        <v>0</v>
      </c>
      <c r="BF692" s="3">
        <v>0</v>
      </c>
      <c r="BG692" s="3">
        <v>0</v>
      </c>
      <c r="BH692" s="3">
        <v>0</v>
      </c>
      <c r="BI692" s="3">
        <v>0</v>
      </c>
      <c r="BJ692" s="3">
        <v>0</v>
      </c>
      <c r="BK692" s="3">
        <v>0</v>
      </c>
      <c r="BL692" s="3">
        <v>0</v>
      </c>
      <c r="BM692" s="3">
        <v>0</v>
      </c>
      <c r="BN692" s="3">
        <v>0</v>
      </c>
      <c r="BO692" s="3">
        <v>0</v>
      </c>
      <c r="BP692" s="3">
        <v>0</v>
      </c>
      <c r="BQ692" s="3">
        <v>0</v>
      </c>
      <c r="BR692" s="3">
        <v>0</v>
      </c>
      <c r="BS692" s="3">
        <v>0</v>
      </c>
      <c r="BT692" s="3">
        <v>0</v>
      </c>
      <c r="BU692" s="3">
        <v>0</v>
      </c>
      <c r="BV692" s="3">
        <v>0</v>
      </c>
      <c r="BW692" s="10">
        <v>0</v>
      </c>
    </row>
    <row r="693" spans="6:75" x14ac:dyDescent="0.25">
      <c r="F693" s="52">
        <f t="shared" si="40"/>
        <v>40200</v>
      </c>
      <c r="G693" s="12">
        <f t="shared" si="41"/>
        <v>0.82558139534883723</v>
      </c>
      <c r="J693" s="3">
        <f t="shared" si="42"/>
        <v>0.9347160929685201</v>
      </c>
      <c r="K693" s="81"/>
      <c r="L693" s="12">
        <v>1</v>
      </c>
      <c r="M693" s="3">
        <v>0.82558139534883723</v>
      </c>
      <c r="N693" s="3">
        <v>0.82558139534883723</v>
      </c>
      <c r="O693" s="3">
        <v>0.93361739641492791</v>
      </c>
      <c r="P693" s="3">
        <v>0.93361739641492791</v>
      </c>
      <c r="Q693" s="3">
        <v>0</v>
      </c>
      <c r="R693" s="3">
        <v>0</v>
      </c>
      <c r="S693" s="3">
        <v>0</v>
      </c>
      <c r="T693" s="3">
        <v>0</v>
      </c>
      <c r="U693" s="3">
        <v>0</v>
      </c>
      <c r="V693" s="3">
        <v>0</v>
      </c>
      <c r="W693" s="3">
        <v>0</v>
      </c>
      <c r="X693" s="3">
        <v>0</v>
      </c>
      <c r="Y693" s="3">
        <v>0</v>
      </c>
      <c r="Z693" s="3">
        <v>0</v>
      </c>
      <c r="AA693" s="3">
        <v>0</v>
      </c>
      <c r="AB693" s="3">
        <v>0</v>
      </c>
      <c r="AC693" s="3">
        <v>0</v>
      </c>
      <c r="AD693" s="3">
        <v>0</v>
      </c>
      <c r="AE693" s="3">
        <v>0</v>
      </c>
      <c r="AF693" s="3">
        <v>0</v>
      </c>
      <c r="AG693" s="3">
        <v>0</v>
      </c>
      <c r="AH693" s="3">
        <v>0</v>
      </c>
      <c r="AI693" s="3">
        <v>0</v>
      </c>
      <c r="AJ693" s="3">
        <v>0</v>
      </c>
      <c r="AK693" s="3">
        <v>0</v>
      </c>
      <c r="AL693" s="48">
        <v>0</v>
      </c>
      <c r="AM693" s="3">
        <v>0</v>
      </c>
      <c r="AN693" s="3">
        <v>0</v>
      </c>
      <c r="AO693" s="3">
        <v>0</v>
      </c>
      <c r="AP693" s="3">
        <v>0</v>
      </c>
      <c r="AQ693" s="3">
        <v>0</v>
      </c>
      <c r="AR693" s="3">
        <v>0</v>
      </c>
      <c r="AS693" s="3">
        <v>0</v>
      </c>
      <c r="AT693" s="3">
        <v>0</v>
      </c>
      <c r="AU693" s="3">
        <v>0</v>
      </c>
      <c r="AV693" s="3">
        <v>0</v>
      </c>
      <c r="AW693" s="3">
        <v>0</v>
      </c>
      <c r="AX693" s="3">
        <v>0</v>
      </c>
      <c r="AY693" s="3">
        <v>0</v>
      </c>
      <c r="AZ693" s="3">
        <v>0</v>
      </c>
      <c r="BA693" s="3">
        <v>0</v>
      </c>
      <c r="BB693" s="3">
        <v>0</v>
      </c>
      <c r="BC693" s="3">
        <v>0</v>
      </c>
      <c r="BD693" s="3">
        <v>0</v>
      </c>
      <c r="BE693" s="3">
        <v>0</v>
      </c>
      <c r="BF693" s="3">
        <v>0</v>
      </c>
      <c r="BG693" s="3">
        <v>0</v>
      </c>
      <c r="BH693" s="3">
        <v>0</v>
      </c>
      <c r="BI693" s="3">
        <v>0</v>
      </c>
      <c r="BJ693" s="3">
        <v>0</v>
      </c>
      <c r="BK693" s="3">
        <v>0</v>
      </c>
      <c r="BL693" s="3">
        <v>0</v>
      </c>
      <c r="BM693" s="3">
        <v>0</v>
      </c>
      <c r="BN693" s="3">
        <v>0</v>
      </c>
      <c r="BO693" s="3">
        <v>0</v>
      </c>
      <c r="BP693" s="3">
        <v>0</v>
      </c>
      <c r="BQ693" s="3">
        <v>0</v>
      </c>
      <c r="BR693" s="3">
        <v>0</v>
      </c>
      <c r="BS693" s="3">
        <v>0</v>
      </c>
      <c r="BT693" s="3">
        <v>0</v>
      </c>
      <c r="BU693" s="3">
        <v>0</v>
      </c>
      <c r="BV693" s="3">
        <v>0</v>
      </c>
      <c r="BW693" s="10">
        <v>0</v>
      </c>
    </row>
    <row r="694" spans="6:75" x14ac:dyDescent="0.25">
      <c r="F694" s="52">
        <f t="shared" si="40"/>
        <v>40300</v>
      </c>
      <c r="G694" s="12">
        <f t="shared" si="41"/>
        <v>0.82558139534883723</v>
      </c>
      <c r="J694" s="3">
        <f t="shared" si="42"/>
        <v>0.93521624007060888</v>
      </c>
      <c r="K694" s="81"/>
      <c r="L694" s="12">
        <v>1</v>
      </c>
      <c r="M694" s="3">
        <v>0.82558139534883723</v>
      </c>
      <c r="N694" s="3">
        <v>0.82558139534883723</v>
      </c>
      <c r="O694" s="3">
        <v>0.9341169556273875</v>
      </c>
      <c r="P694" s="3">
        <v>0.9341169556273875</v>
      </c>
      <c r="Q694" s="3">
        <v>0</v>
      </c>
      <c r="R694" s="3">
        <v>0</v>
      </c>
      <c r="S694" s="3">
        <v>0</v>
      </c>
      <c r="T694" s="3">
        <v>0</v>
      </c>
      <c r="U694" s="3">
        <v>0</v>
      </c>
      <c r="V694" s="3">
        <v>0</v>
      </c>
      <c r="W694" s="3">
        <v>0</v>
      </c>
      <c r="X694" s="3">
        <v>0</v>
      </c>
      <c r="Y694" s="3">
        <v>0</v>
      </c>
      <c r="Z694" s="3">
        <v>0</v>
      </c>
      <c r="AA694" s="3">
        <v>0</v>
      </c>
      <c r="AB694" s="3">
        <v>0</v>
      </c>
      <c r="AC694" s="3">
        <v>0</v>
      </c>
      <c r="AD694" s="3">
        <v>0</v>
      </c>
      <c r="AE694" s="3">
        <v>0</v>
      </c>
      <c r="AF694" s="3">
        <v>0</v>
      </c>
      <c r="AG694" s="3">
        <v>0</v>
      </c>
      <c r="AH694" s="3">
        <v>0</v>
      </c>
      <c r="AI694" s="3">
        <v>0</v>
      </c>
      <c r="AJ694" s="3">
        <v>0</v>
      </c>
      <c r="AK694" s="3">
        <v>0</v>
      </c>
      <c r="AL694" s="48">
        <v>0</v>
      </c>
      <c r="AM694" s="3">
        <v>0</v>
      </c>
      <c r="AN694" s="3">
        <v>0</v>
      </c>
      <c r="AO694" s="3">
        <v>0</v>
      </c>
      <c r="AP694" s="3">
        <v>0</v>
      </c>
      <c r="AQ694" s="3">
        <v>0</v>
      </c>
      <c r="AR694" s="3">
        <v>0</v>
      </c>
      <c r="AS694" s="3">
        <v>0</v>
      </c>
      <c r="AT694" s="3">
        <v>0</v>
      </c>
      <c r="AU694" s="3">
        <v>0</v>
      </c>
      <c r="AV694" s="3">
        <v>0</v>
      </c>
      <c r="AW694" s="3">
        <v>0</v>
      </c>
      <c r="AX694" s="3">
        <v>0</v>
      </c>
      <c r="AY694" s="3">
        <v>0</v>
      </c>
      <c r="AZ694" s="3">
        <v>0</v>
      </c>
      <c r="BA694" s="3">
        <v>0</v>
      </c>
      <c r="BB694" s="3">
        <v>0</v>
      </c>
      <c r="BC694" s="3">
        <v>0</v>
      </c>
      <c r="BD694" s="3">
        <v>0</v>
      </c>
      <c r="BE694" s="3">
        <v>0</v>
      </c>
      <c r="BF694" s="3">
        <v>0</v>
      </c>
      <c r="BG694" s="3">
        <v>0</v>
      </c>
      <c r="BH694" s="3">
        <v>0</v>
      </c>
      <c r="BI694" s="3">
        <v>0</v>
      </c>
      <c r="BJ694" s="3">
        <v>0</v>
      </c>
      <c r="BK694" s="3">
        <v>0</v>
      </c>
      <c r="BL694" s="3">
        <v>0</v>
      </c>
      <c r="BM694" s="3">
        <v>0</v>
      </c>
      <c r="BN694" s="3">
        <v>0</v>
      </c>
      <c r="BO694" s="3">
        <v>0</v>
      </c>
      <c r="BP694" s="3">
        <v>0</v>
      </c>
      <c r="BQ694" s="3">
        <v>0</v>
      </c>
      <c r="BR694" s="3">
        <v>0</v>
      </c>
      <c r="BS694" s="3">
        <v>0</v>
      </c>
      <c r="BT694" s="3">
        <v>0</v>
      </c>
      <c r="BU694" s="3">
        <v>0</v>
      </c>
      <c r="BV694" s="3">
        <v>0</v>
      </c>
      <c r="BW694" s="10">
        <v>0</v>
      </c>
    </row>
    <row r="695" spans="6:75" x14ac:dyDescent="0.25">
      <c r="F695" s="52">
        <f t="shared" si="40"/>
        <v>40400</v>
      </c>
      <c r="G695" s="12">
        <f t="shared" si="41"/>
        <v>0.82558139534883723</v>
      </c>
      <c r="J695" s="3">
        <f t="shared" si="42"/>
        <v>0.93571638717269778</v>
      </c>
      <c r="K695" s="81"/>
      <c r="L695" s="12">
        <v>1</v>
      </c>
      <c r="M695" s="3">
        <v>0.82558139534883723</v>
      </c>
      <c r="N695" s="3">
        <v>0.82558139534883723</v>
      </c>
      <c r="O695" s="3">
        <v>0.93461651483984709</v>
      </c>
      <c r="P695" s="3">
        <v>0.93461651483984709</v>
      </c>
      <c r="Q695" s="3">
        <v>0</v>
      </c>
      <c r="R695" s="3">
        <v>0</v>
      </c>
      <c r="S695" s="3">
        <v>0</v>
      </c>
      <c r="T695" s="3">
        <v>0</v>
      </c>
      <c r="U695" s="3">
        <v>0</v>
      </c>
      <c r="V695" s="3">
        <v>0</v>
      </c>
      <c r="W695" s="3">
        <v>0</v>
      </c>
      <c r="X695" s="3">
        <v>0</v>
      </c>
      <c r="Y695" s="3">
        <v>0</v>
      </c>
      <c r="Z695" s="3">
        <v>0</v>
      </c>
      <c r="AA695" s="3">
        <v>0</v>
      </c>
      <c r="AB695" s="3">
        <v>0</v>
      </c>
      <c r="AC695" s="3">
        <v>0</v>
      </c>
      <c r="AD695" s="3">
        <v>0</v>
      </c>
      <c r="AE695" s="3">
        <v>0</v>
      </c>
      <c r="AF695" s="3">
        <v>0</v>
      </c>
      <c r="AG695" s="3">
        <v>0</v>
      </c>
      <c r="AH695" s="3">
        <v>0</v>
      </c>
      <c r="AI695" s="3">
        <v>0</v>
      </c>
      <c r="AJ695" s="3">
        <v>0</v>
      </c>
      <c r="AK695" s="3">
        <v>0</v>
      </c>
      <c r="AL695" s="48">
        <v>0</v>
      </c>
      <c r="AM695" s="3">
        <v>0</v>
      </c>
      <c r="AN695" s="3">
        <v>0</v>
      </c>
      <c r="AO695" s="3">
        <v>0</v>
      </c>
      <c r="AP695" s="3">
        <v>0</v>
      </c>
      <c r="AQ695" s="3">
        <v>0</v>
      </c>
      <c r="AR695" s="3">
        <v>0</v>
      </c>
      <c r="AS695" s="3">
        <v>0</v>
      </c>
      <c r="AT695" s="3">
        <v>0</v>
      </c>
      <c r="AU695" s="3">
        <v>0</v>
      </c>
      <c r="AV695" s="3">
        <v>0</v>
      </c>
      <c r="AW695" s="3">
        <v>0</v>
      </c>
      <c r="AX695" s="3">
        <v>0</v>
      </c>
      <c r="AY695" s="3">
        <v>0</v>
      </c>
      <c r="AZ695" s="3">
        <v>0</v>
      </c>
      <c r="BA695" s="3">
        <v>0</v>
      </c>
      <c r="BB695" s="3">
        <v>0</v>
      </c>
      <c r="BC695" s="3">
        <v>0</v>
      </c>
      <c r="BD695" s="3">
        <v>0</v>
      </c>
      <c r="BE695" s="3">
        <v>0</v>
      </c>
      <c r="BF695" s="3">
        <v>0</v>
      </c>
      <c r="BG695" s="3">
        <v>0</v>
      </c>
      <c r="BH695" s="3">
        <v>0</v>
      </c>
      <c r="BI695" s="3">
        <v>0</v>
      </c>
      <c r="BJ695" s="3">
        <v>0</v>
      </c>
      <c r="BK695" s="3">
        <v>0</v>
      </c>
      <c r="BL695" s="3">
        <v>0</v>
      </c>
      <c r="BM695" s="3">
        <v>0</v>
      </c>
      <c r="BN695" s="3">
        <v>0</v>
      </c>
      <c r="BO695" s="3">
        <v>0</v>
      </c>
      <c r="BP695" s="3">
        <v>0</v>
      </c>
      <c r="BQ695" s="3">
        <v>0</v>
      </c>
      <c r="BR695" s="3">
        <v>0</v>
      </c>
      <c r="BS695" s="3">
        <v>0</v>
      </c>
      <c r="BT695" s="3">
        <v>0</v>
      </c>
      <c r="BU695" s="3">
        <v>0</v>
      </c>
      <c r="BV695" s="3">
        <v>0</v>
      </c>
      <c r="BW695" s="10">
        <v>0</v>
      </c>
    </row>
    <row r="696" spans="6:75" x14ac:dyDescent="0.25">
      <c r="F696" s="52">
        <f t="shared" si="40"/>
        <v>40500</v>
      </c>
      <c r="G696" s="12">
        <f t="shared" si="41"/>
        <v>0.82558139534883723</v>
      </c>
      <c r="J696" s="3">
        <f t="shared" si="42"/>
        <v>0.93621653427478657</v>
      </c>
      <c r="K696" s="81"/>
      <c r="L696" s="12">
        <v>1</v>
      </c>
      <c r="M696" s="3">
        <v>0.82558139534883723</v>
      </c>
      <c r="N696" s="3">
        <v>0.82558139534883723</v>
      </c>
      <c r="O696" s="3">
        <v>0.93511607405230668</v>
      </c>
      <c r="P696" s="3">
        <v>0.93511607405230668</v>
      </c>
      <c r="Q696" s="3">
        <v>0</v>
      </c>
      <c r="R696" s="3">
        <v>0</v>
      </c>
      <c r="S696" s="3">
        <v>0</v>
      </c>
      <c r="T696" s="3">
        <v>0</v>
      </c>
      <c r="U696" s="3">
        <v>0</v>
      </c>
      <c r="V696" s="3">
        <v>0</v>
      </c>
      <c r="W696" s="3">
        <v>0</v>
      </c>
      <c r="X696" s="3">
        <v>0</v>
      </c>
      <c r="Y696" s="3">
        <v>0</v>
      </c>
      <c r="Z696" s="3">
        <v>0</v>
      </c>
      <c r="AA696" s="3">
        <v>0</v>
      </c>
      <c r="AB696" s="3">
        <v>0</v>
      </c>
      <c r="AC696" s="3">
        <v>0</v>
      </c>
      <c r="AD696" s="3">
        <v>0</v>
      </c>
      <c r="AE696" s="3">
        <v>0</v>
      </c>
      <c r="AF696" s="3">
        <v>0</v>
      </c>
      <c r="AG696" s="3">
        <v>0</v>
      </c>
      <c r="AH696" s="3">
        <v>0</v>
      </c>
      <c r="AI696" s="3">
        <v>0</v>
      </c>
      <c r="AJ696" s="3">
        <v>0</v>
      </c>
      <c r="AK696" s="3">
        <v>0</v>
      </c>
      <c r="AL696" s="48">
        <v>0</v>
      </c>
      <c r="AM696" s="3">
        <v>0</v>
      </c>
      <c r="AN696" s="3">
        <v>0</v>
      </c>
      <c r="AO696" s="3">
        <v>0</v>
      </c>
      <c r="AP696" s="3">
        <v>0</v>
      </c>
      <c r="AQ696" s="3">
        <v>0</v>
      </c>
      <c r="AR696" s="3">
        <v>0</v>
      </c>
      <c r="AS696" s="3">
        <v>0</v>
      </c>
      <c r="AT696" s="3">
        <v>0</v>
      </c>
      <c r="AU696" s="3">
        <v>0</v>
      </c>
      <c r="AV696" s="3">
        <v>0</v>
      </c>
      <c r="AW696" s="3">
        <v>0</v>
      </c>
      <c r="AX696" s="3">
        <v>0</v>
      </c>
      <c r="AY696" s="3">
        <v>0</v>
      </c>
      <c r="AZ696" s="3">
        <v>0</v>
      </c>
      <c r="BA696" s="3">
        <v>0</v>
      </c>
      <c r="BB696" s="3">
        <v>0</v>
      </c>
      <c r="BC696" s="3">
        <v>0</v>
      </c>
      <c r="BD696" s="3">
        <v>0</v>
      </c>
      <c r="BE696" s="3">
        <v>0</v>
      </c>
      <c r="BF696" s="3">
        <v>0</v>
      </c>
      <c r="BG696" s="3">
        <v>0</v>
      </c>
      <c r="BH696" s="3">
        <v>0</v>
      </c>
      <c r="BI696" s="3">
        <v>0</v>
      </c>
      <c r="BJ696" s="3">
        <v>0</v>
      </c>
      <c r="BK696" s="3">
        <v>0</v>
      </c>
      <c r="BL696" s="3">
        <v>0</v>
      </c>
      <c r="BM696" s="3">
        <v>0</v>
      </c>
      <c r="BN696" s="3">
        <v>0</v>
      </c>
      <c r="BO696" s="3">
        <v>0</v>
      </c>
      <c r="BP696" s="3">
        <v>0</v>
      </c>
      <c r="BQ696" s="3">
        <v>0</v>
      </c>
      <c r="BR696" s="3">
        <v>0</v>
      </c>
      <c r="BS696" s="3">
        <v>0</v>
      </c>
      <c r="BT696" s="3">
        <v>0</v>
      </c>
      <c r="BU696" s="3">
        <v>0</v>
      </c>
      <c r="BV696" s="3">
        <v>0</v>
      </c>
      <c r="BW696" s="10">
        <v>0</v>
      </c>
    </row>
    <row r="697" spans="6:75" x14ac:dyDescent="0.25">
      <c r="F697" s="52">
        <f t="shared" si="40"/>
        <v>40600</v>
      </c>
      <c r="G697" s="12">
        <f t="shared" si="41"/>
        <v>0.82558139534883723</v>
      </c>
      <c r="J697" s="3">
        <f t="shared" si="42"/>
        <v>0.93671668137687547</v>
      </c>
      <c r="K697" s="81"/>
      <c r="L697" s="12">
        <v>1</v>
      </c>
      <c r="M697" s="3">
        <v>0.82558139534883723</v>
      </c>
      <c r="N697" s="3">
        <v>0.82558139534883723</v>
      </c>
      <c r="O697" s="3">
        <v>0.93561563326476627</v>
      </c>
      <c r="P697" s="3">
        <v>0.93561563326476627</v>
      </c>
      <c r="Q697" s="3">
        <v>0</v>
      </c>
      <c r="R697" s="3">
        <v>0</v>
      </c>
      <c r="S697" s="3">
        <v>0</v>
      </c>
      <c r="T697" s="3">
        <v>0</v>
      </c>
      <c r="U697" s="3">
        <v>0</v>
      </c>
      <c r="V697" s="3">
        <v>0</v>
      </c>
      <c r="W697" s="3">
        <v>0</v>
      </c>
      <c r="X697" s="3">
        <v>0</v>
      </c>
      <c r="Y697" s="3">
        <v>0</v>
      </c>
      <c r="Z697" s="3">
        <v>0</v>
      </c>
      <c r="AA697" s="3">
        <v>0</v>
      </c>
      <c r="AB697" s="3">
        <v>0</v>
      </c>
      <c r="AC697" s="3">
        <v>0</v>
      </c>
      <c r="AD697" s="3">
        <v>0</v>
      </c>
      <c r="AE697" s="3">
        <v>0</v>
      </c>
      <c r="AF697" s="3">
        <v>0</v>
      </c>
      <c r="AG697" s="3">
        <v>0</v>
      </c>
      <c r="AH697" s="3">
        <v>0</v>
      </c>
      <c r="AI697" s="3">
        <v>0</v>
      </c>
      <c r="AJ697" s="3">
        <v>0</v>
      </c>
      <c r="AK697" s="3">
        <v>0</v>
      </c>
      <c r="AL697" s="48">
        <v>0</v>
      </c>
      <c r="AM697" s="3">
        <v>0</v>
      </c>
      <c r="AN697" s="3">
        <v>0</v>
      </c>
      <c r="AO697" s="3">
        <v>0</v>
      </c>
      <c r="AP697" s="3">
        <v>0</v>
      </c>
      <c r="AQ697" s="3">
        <v>0</v>
      </c>
      <c r="AR697" s="3">
        <v>0</v>
      </c>
      <c r="AS697" s="3">
        <v>0</v>
      </c>
      <c r="AT697" s="3">
        <v>0</v>
      </c>
      <c r="AU697" s="3">
        <v>0</v>
      </c>
      <c r="AV697" s="3">
        <v>0</v>
      </c>
      <c r="AW697" s="3">
        <v>0</v>
      </c>
      <c r="AX697" s="3">
        <v>0</v>
      </c>
      <c r="AY697" s="3">
        <v>0</v>
      </c>
      <c r="AZ697" s="3">
        <v>0</v>
      </c>
      <c r="BA697" s="3">
        <v>0</v>
      </c>
      <c r="BB697" s="3">
        <v>0</v>
      </c>
      <c r="BC697" s="3">
        <v>0</v>
      </c>
      <c r="BD697" s="3">
        <v>0</v>
      </c>
      <c r="BE697" s="3">
        <v>0</v>
      </c>
      <c r="BF697" s="3">
        <v>0</v>
      </c>
      <c r="BG697" s="3">
        <v>0</v>
      </c>
      <c r="BH697" s="3">
        <v>0</v>
      </c>
      <c r="BI697" s="3">
        <v>0</v>
      </c>
      <c r="BJ697" s="3">
        <v>0</v>
      </c>
      <c r="BK697" s="3">
        <v>0</v>
      </c>
      <c r="BL697" s="3">
        <v>0</v>
      </c>
      <c r="BM697" s="3">
        <v>0</v>
      </c>
      <c r="BN697" s="3">
        <v>0</v>
      </c>
      <c r="BO697" s="3">
        <v>0</v>
      </c>
      <c r="BP697" s="3">
        <v>0</v>
      </c>
      <c r="BQ697" s="3">
        <v>0</v>
      </c>
      <c r="BR697" s="3">
        <v>0</v>
      </c>
      <c r="BS697" s="3">
        <v>0</v>
      </c>
      <c r="BT697" s="3">
        <v>0</v>
      </c>
      <c r="BU697" s="3">
        <v>0</v>
      </c>
      <c r="BV697" s="3">
        <v>0</v>
      </c>
      <c r="BW697" s="10">
        <v>0</v>
      </c>
    </row>
    <row r="698" spans="6:75" x14ac:dyDescent="0.25">
      <c r="F698" s="52">
        <f t="shared" si="40"/>
        <v>40700</v>
      </c>
      <c r="G698" s="12">
        <f t="shared" si="41"/>
        <v>0.82558139534883723</v>
      </c>
      <c r="J698" s="3">
        <f t="shared" si="42"/>
        <v>0.93721682847896426</v>
      </c>
      <c r="K698" s="81"/>
      <c r="L698" s="12">
        <v>1</v>
      </c>
      <c r="M698" s="3">
        <v>0.82558139534883723</v>
      </c>
      <c r="N698" s="3">
        <v>0.82558139534883723</v>
      </c>
      <c r="O698" s="3">
        <v>0.93611519247722585</v>
      </c>
      <c r="P698" s="3">
        <v>0.93611519247722585</v>
      </c>
      <c r="Q698" s="3">
        <v>0</v>
      </c>
      <c r="R698" s="3">
        <v>0</v>
      </c>
      <c r="S698" s="3">
        <v>0</v>
      </c>
      <c r="T698" s="3">
        <v>0</v>
      </c>
      <c r="U698" s="3">
        <v>0</v>
      </c>
      <c r="V698" s="3">
        <v>0</v>
      </c>
      <c r="W698" s="3">
        <v>0</v>
      </c>
      <c r="X698" s="3">
        <v>0</v>
      </c>
      <c r="Y698" s="3">
        <v>0</v>
      </c>
      <c r="Z698" s="3">
        <v>0</v>
      </c>
      <c r="AA698" s="3">
        <v>0</v>
      </c>
      <c r="AB698" s="3">
        <v>0</v>
      </c>
      <c r="AC698" s="3">
        <v>0</v>
      </c>
      <c r="AD698" s="3">
        <v>0</v>
      </c>
      <c r="AE698" s="3">
        <v>0</v>
      </c>
      <c r="AF698" s="3">
        <v>0</v>
      </c>
      <c r="AG698" s="3">
        <v>0</v>
      </c>
      <c r="AH698" s="3">
        <v>0</v>
      </c>
      <c r="AI698" s="3">
        <v>0</v>
      </c>
      <c r="AJ698" s="3">
        <v>0</v>
      </c>
      <c r="AK698" s="3">
        <v>0</v>
      </c>
      <c r="AL698" s="48">
        <v>0</v>
      </c>
      <c r="AM698" s="3">
        <v>0</v>
      </c>
      <c r="AN698" s="3">
        <v>0</v>
      </c>
      <c r="AO698" s="3">
        <v>0</v>
      </c>
      <c r="AP698" s="3">
        <v>0</v>
      </c>
      <c r="AQ698" s="3">
        <v>0</v>
      </c>
      <c r="AR698" s="3">
        <v>0</v>
      </c>
      <c r="AS698" s="3">
        <v>0</v>
      </c>
      <c r="AT698" s="3">
        <v>0</v>
      </c>
      <c r="AU698" s="3">
        <v>0</v>
      </c>
      <c r="AV698" s="3">
        <v>0</v>
      </c>
      <c r="AW698" s="3">
        <v>0</v>
      </c>
      <c r="AX698" s="3">
        <v>0</v>
      </c>
      <c r="AY698" s="3">
        <v>0</v>
      </c>
      <c r="AZ698" s="3">
        <v>0</v>
      </c>
      <c r="BA698" s="3">
        <v>0</v>
      </c>
      <c r="BB698" s="3">
        <v>0</v>
      </c>
      <c r="BC698" s="3">
        <v>0</v>
      </c>
      <c r="BD698" s="3">
        <v>0</v>
      </c>
      <c r="BE698" s="3">
        <v>0</v>
      </c>
      <c r="BF698" s="3">
        <v>0</v>
      </c>
      <c r="BG698" s="3">
        <v>0</v>
      </c>
      <c r="BH698" s="3">
        <v>0</v>
      </c>
      <c r="BI698" s="3">
        <v>0</v>
      </c>
      <c r="BJ698" s="3">
        <v>0</v>
      </c>
      <c r="BK698" s="3">
        <v>0</v>
      </c>
      <c r="BL698" s="3">
        <v>0</v>
      </c>
      <c r="BM698" s="3">
        <v>0</v>
      </c>
      <c r="BN698" s="3">
        <v>0</v>
      </c>
      <c r="BO698" s="3">
        <v>0</v>
      </c>
      <c r="BP698" s="3">
        <v>0</v>
      </c>
      <c r="BQ698" s="3">
        <v>0</v>
      </c>
      <c r="BR698" s="3">
        <v>0</v>
      </c>
      <c r="BS698" s="3">
        <v>0</v>
      </c>
      <c r="BT698" s="3">
        <v>0</v>
      </c>
      <c r="BU698" s="3">
        <v>0</v>
      </c>
      <c r="BV698" s="3">
        <v>0</v>
      </c>
      <c r="BW698" s="10">
        <v>0</v>
      </c>
    </row>
    <row r="699" spans="6:75" x14ac:dyDescent="0.25">
      <c r="F699" s="52">
        <f t="shared" si="40"/>
        <v>40800</v>
      </c>
      <c r="G699" s="12">
        <f t="shared" si="41"/>
        <v>0.82558139534883723</v>
      </c>
      <c r="J699" s="3">
        <f t="shared" si="42"/>
        <v>0.93771697558105316</v>
      </c>
      <c r="K699" s="81"/>
      <c r="L699" s="12">
        <v>1</v>
      </c>
      <c r="M699" s="3">
        <v>0.82558139534883723</v>
      </c>
      <c r="N699" s="3">
        <v>0.82558139534883723</v>
      </c>
      <c r="O699" s="3">
        <v>0.93661475168968544</v>
      </c>
      <c r="P699" s="3">
        <v>0.93661475168968544</v>
      </c>
      <c r="Q699" s="3">
        <v>0</v>
      </c>
      <c r="R699" s="3">
        <v>0</v>
      </c>
      <c r="S699" s="3">
        <v>0</v>
      </c>
      <c r="T699" s="3">
        <v>0</v>
      </c>
      <c r="U699" s="3">
        <v>0</v>
      </c>
      <c r="V699" s="3">
        <v>0</v>
      </c>
      <c r="W699" s="3">
        <v>0</v>
      </c>
      <c r="X699" s="3">
        <v>0</v>
      </c>
      <c r="Y699" s="3">
        <v>0</v>
      </c>
      <c r="Z699" s="3">
        <v>0</v>
      </c>
      <c r="AA699" s="3">
        <v>0</v>
      </c>
      <c r="AB699" s="3">
        <v>0</v>
      </c>
      <c r="AC699" s="3">
        <v>0</v>
      </c>
      <c r="AD699" s="3">
        <v>0</v>
      </c>
      <c r="AE699" s="3">
        <v>0</v>
      </c>
      <c r="AF699" s="3">
        <v>0</v>
      </c>
      <c r="AG699" s="3">
        <v>0</v>
      </c>
      <c r="AH699" s="3">
        <v>0</v>
      </c>
      <c r="AI699" s="3">
        <v>0</v>
      </c>
      <c r="AJ699" s="3">
        <v>0</v>
      </c>
      <c r="AK699" s="3">
        <v>0</v>
      </c>
      <c r="AL699" s="48">
        <v>0</v>
      </c>
      <c r="AM699" s="3">
        <v>0</v>
      </c>
      <c r="AN699" s="3">
        <v>0</v>
      </c>
      <c r="AO699" s="3">
        <v>0</v>
      </c>
      <c r="AP699" s="3">
        <v>0</v>
      </c>
      <c r="AQ699" s="3">
        <v>0</v>
      </c>
      <c r="AR699" s="3">
        <v>0</v>
      </c>
      <c r="AS699" s="3">
        <v>0</v>
      </c>
      <c r="AT699" s="3">
        <v>0</v>
      </c>
      <c r="AU699" s="3">
        <v>0</v>
      </c>
      <c r="AV699" s="3">
        <v>0</v>
      </c>
      <c r="AW699" s="3">
        <v>0</v>
      </c>
      <c r="AX699" s="3">
        <v>0</v>
      </c>
      <c r="AY699" s="3">
        <v>0</v>
      </c>
      <c r="AZ699" s="3">
        <v>0</v>
      </c>
      <c r="BA699" s="3">
        <v>0</v>
      </c>
      <c r="BB699" s="3">
        <v>0</v>
      </c>
      <c r="BC699" s="3">
        <v>0</v>
      </c>
      <c r="BD699" s="3">
        <v>0</v>
      </c>
      <c r="BE699" s="3">
        <v>0</v>
      </c>
      <c r="BF699" s="3">
        <v>0</v>
      </c>
      <c r="BG699" s="3">
        <v>0</v>
      </c>
      <c r="BH699" s="3">
        <v>0</v>
      </c>
      <c r="BI699" s="3">
        <v>0</v>
      </c>
      <c r="BJ699" s="3">
        <v>0</v>
      </c>
      <c r="BK699" s="3">
        <v>0</v>
      </c>
      <c r="BL699" s="3">
        <v>0</v>
      </c>
      <c r="BM699" s="3">
        <v>0</v>
      </c>
      <c r="BN699" s="3">
        <v>0</v>
      </c>
      <c r="BO699" s="3">
        <v>0</v>
      </c>
      <c r="BP699" s="3">
        <v>0</v>
      </c>
      <c r="BQ699" s="3">
        <v>0</v>
      </c>
      <c r="BR699" s="3">
        <v>0</v>
      </c>
      <c r="BS699" s="3">
        <v>0</v>
      </c>
      <c r="BT699" s="3">
        <v>0</v>
      </c>
      <c r="BU699" s="3">
        <v>0</v>
      </c>
      <c r="BV699" s="3">
        <v>0</v>
      </c>
      <c r="BW699" s="10">
        <v>0</v>
      </c>
    </row>
    <row r="700" spans="6:75" x14ac:dyDescent="0.25">
      <c r="F700" s="52">
        <f t="shared" si="40"/>
        <v>40900</v>
      </c>
      <c r="G700" s="12">
        <f t="shared" si="41"/>
        <v>0.82558139534883723</v>
      </c>
      <c r="J700" s="3">
        <f t="shared" si="42"/>
        <v>0.93821712268314195</v>
      </c>
      <c r="K700" s="81"/>
      <c r="L700" s="12">
        <v>1</v>
      </c>
      <c r="M700" s="3">
        <v>0.82558139534883723</v>
      </c>
      <c r="N700" s="3">
        <v>0.82558139534883723</v>
      </c>
      <c r="O700" s="3">
        <v>0.93711431090214503</v>
      </c>
      <c r="P700" s="3">
        <v>0.93711431090214503</v>
      </c>
      <c r="Q700" s="3">
        <v>0</v>
      </c>
      <c r="R700" s="3">
        <v>0</v>
      </c>
      <c r="S700" s="3">
        <v>0</v>
      </c>
      <c r="T700" s="3">
        <v>0</v>
      </c>
      <c r="U700" s="3">
        <v>0</v>
      </c>
      <c r="V700" s="3">
        <v>0</v>
      </c>
      <c r="W700" s="3">
        <v>0</v>
      </c>
      <c r="X700" s="3">
        <v>0</v>
      </c>
      <c r="Y700" s="3">
        <v>0</v>
      </c>
      <c r="Z700" s="3">
        <v>0</v>
      </c>
      <c r="AA700" s="3">
        <v>0</v>
      </c>
      <c r="AB700" s="3">
        <v>0</v>
      </c>
      <c r="AC700" s="3">
        <v>0</v>
      </c>
      <c r="AD700" s="3">
        <v>0</v>
      </c>
      <c r="AE700" s="3">
        <v>0</v>
      </c>
      <c r="AF700" s="3">
        <v>0</v>
      </c>
      <c r="AG700" s="3">
        <v>0</v>
      </c>
      <c r="AH700" s="3">
        <v>0</v>
      </c>
      <c r="AI700" s="3">
        <v>0</v>
      </c>
      <c r="AJ700" s="3">
        <v>0</v>
      </c>
      <c r="AK700" s="3">
        <v>0</v>
      </c>
      <c r="AL700" s="48">
        <v>0</v>
      </c>
      <c r="AM700" s="3">
        <v>0</v>
      </c>
      <c r="AN700" s="3">
        <v>0</v>
      </c>
      <c r="AO700" s="3">
        <v>0</v>
      </c>
      <c r="AP700" s="3">
        <v>0</v>
      </c>
      <c r="AQ700" s="3">
        <v>0</v>
      </c>
      <c r="AR700" s="3">
        <v>0</v>
      </c>
      <c r="AS700" s="3">
        <v>0</v>
      </c>
      <c r="AT700" s="3">
        <v>0</v>
      </c>
      <c r="AU700" s="3">
        <v>0</v>
      </c>
      <c r="AV700" s="3">
        <v>0</v>
      </c>
      <c r="AW700" s="3">
        <v>0</v>
      </c>
      <c r="AX700" s="3">
        <v>0</v>
      </c>
      <c r="AY700" s="3">
        <v>0</v>
      </c>
      <c r="AZ700" s="3">
        <v>0</v>
      </c>
      <c r="BA700" s="3">
        <v>0</v>
      </c>
      <c r="BB700" s="3">
        <v>0</v>
      </c>
      <c r="BC700" s="3">
        <v>0</v>
      </c>
      <c r="BD700" s="3">
        <v>0</v>
      </c>
      <c r="BE700" s="3">
        <v>0</v>
      </c>
      <c r="BF700" s="3">
        <v>0</v>
      </c>
      <c r="BG700" s="3">
        <v>0</v>
      </c>
      <c r="BH700" s="3">
        <v>0</v>
      </c>
      <c r="BI700" s="3">
        <v>0</v>
      </c>
      <c r="BJ700" s="3">
        <v>0</v>
      </c>
      <c r="BK700" s="3">
        <v>0</v>
      </c>
      <c r="BL700" s="3">
        <v>0</v>
      </c>
      <c r="BM700" s="3">
        <v>0</v>
      </c>
      <c r="BN700" s="3">
        <v>0</v>
      </c>
      <c r="BO700" s="3">
        <v>0</v>
      </c>
      <c r="BP700" s="3">
        <v>0</v>
      </c>
      <c r="BQ700" s="3">
        <v>0</v>
      </c>
      <c r="BR700" s="3">
        <v>0</v>
      </c>
      <c r="BS700" s="3">
        <v>0</v>
      </c>
      <c r="BT700" s="3">
        <v>0</v>
      </c>
      <c r="BU700" s="3">
        <v>0</v>
      </c>
      <c r="BV700" s="3">
        <v>0</v>
      </c>
      <c r="BW700" s="10">
        <v>0</v>
      </c>
    </row>
    <row r="701" spans="6:75" x14ac:dyDescent="0.25">
      <c r="F701" s="52">
        <f t="shared" si="40"/>
        <v>41000</v>
      </c>
      <c r="G701" s="12">
        <f t="shared" si="41"/>
        <v>0.82558139534883723</v>
      </c>
      <c r="J701" s="3">
        <f t="shared" si="42"/>
        <v>0.93874669020300083</v>
      </c>
      <c r="K701" s="81"/>
      <c r="L701" s="12">
        <v>1</v>
      </c>
      <c r="M701" s="3">
        <v>0.82558139534883723</v>
      </c>
      <c r="N701" s="3">
        <v>0.82558139534883723</v>
      </c>
      <c r="O701" s="3">
        <v>0.93764325595063169</v>
      </c>
      <c r="P701" s="3">
        <v>0.93764325595063169</v>
      </c>
      <c r="Q701" s="3">
        <v>0</v>
      </c>
      <c r="R701" s="3">
        <v>0</v>
      </c>
      <c r="S701" s="3">
        <v>0</v>
      </c>
      <c r="T701" s="3">
        <v>0</v>
      </c>
      <c r="U701" s="3">
        <v>0</v>
      </c>
      <c r="V701" s="3">
        <v>0</v>
      </c>
      <c r="W701" s="3">
        <v>0</v>
      </c>
      <c r="X701" s="3">
        <v>0</v>
      </c>
      <c r="Y701" s="3">
        <v>0</v>
      </c>
      <c r="Z701" s="3">
        <v>0</v>
      </c>
      <c r="AA701" s="3">
        <v>0</v>
      </c>
      <c r="AB701" s="3">
        <v>0</v>
      </c>
      <c r="AC701" s="3">
        <v>0</v>
      </c>
      <c r="AD701" s="3">
        <v>0</v>
      </c>
      <c r="AE701" s="3">
        <v>0</v>
      </c>
      <c r="AF701" s="3">
        <v>0</v>
      </c>
      <c r="AG701" s="3">
        <v>0</v>
      </c>
      <c r="AH701" s="3">
        <v>0</v>
      </c>
      <c r="AI701" s="3">
        <v>0</v>
      </c>
      <c r="AJ701" s="3">
        <v>0</v>
      </c>
      <c r="AK701" s="3">
        <v>0</v>
      </c>
      <c r="AL701" s="48">
        <v>0</v>
      </c>
      <c r="AM701" s="3">
        <v>0</v>
      </c>
      <c r="AN701" s="3">
        <v>0</v>
      </c>
      <c r="AO701" s="3">
        <v>0</v>
      </c>
      <c r="AP701" s="3">
        <v>0</v>
      </c>
      <c r="AQ701" s="3">
        <v>0</v>
      </c>
      <c r="AR701" s="3">
        <v>0</v>
      </c>
      <c r="AS701" s="3">
        <v>0</v>
      </c>
      <c r="AT701" s="3">
        <v>0</v>
      </c>
      <c r="AU701" s="3">
        <v>0</v>
      </c>
      <c r="AV701" s="3">
        <v>0</v>
      </c>
      <c r="AW701" s="3">
        <v>0</v>
      </c>
      <c r="AX701" s="3">
        <v>0</v>
      </c>
      <c r="AY701" s="3">
        <v>0</v>
      </c>
      <c r="AZ701" s="3">
        <v>0</v>
      </c>
      <c r="BA701" s="3">
        <v>0</v>
      </c>
      <c r="BB701" s="3">
        <v>0</v>
      </c>
      <c r="BC701" s="3">
        <v>0</v>
      </c>
      <c r="BD701" s="3">
        <v>0</v>
      </c>
      <c r="BE701" s="3">
        <v>0</v>
      </c>
      <c r="BF701" s="3">
        <v>0</v>
      </c>
      <c r="BG701" s="3">
        <v>0</v>
      </c>
      <c r="BH701" s="3">
        <v>0</v>
      </c>
      <c r="BI701" s="3">
        <v>0</v>
      </c>
      <c r="BJ701" s="3">
        <v>0</v>
      </c>
      <c r="BK701" s="3">
        <v>0</v>
      </c>
      <c r="BL701" s="3">
        <v>0</v>
      </c>
      <c r="BM701" s="3">
        <v>0</v>
      </c>
      <c r="BN701" s="3">
        <v>0</v>
      </c>
      <c r="BO701" s="3">
        <v>0</v>
      </c>
      <c r="BP701" s="3">
        <v>0</v>
      </c>
      <c r="BQ701" s="3">
        <v>0</v>
      </c>
      <c r="BR701" s="3">
        <v>0</v>
      </c>
      <c r="BS701" s="3">
        <v>0</v>
      </c>
      <c r="BT701" s="3">
        <v>0</v>
      </c>
      <c r="BU701" s="3">
        <v>0</v>
      </c>
      <c r="BV701" s="3">
        <v>0</v>
      </c>
      <c r="BW701" s="10">
        <v>0</v>
      </c>
    </row>
    <row r="702" spans="6:75" x14ac:dyDescent="0.25">
      <c r="F702" s="52">
        <f t="shared" si="40"/>
        <v>41100</v>
      </c>
      <c r="G702" s="12">
        <f t="shared" si="41"/>
        <v>0.82558139534883723</v>
      </c>
      <c r="J702" s="3">
        <f t="shared" si="42"/>
        <v>0.93927625772285961</v>
      </c>
      <c r="K702" s="81"/>
      <c r="L702" s="12">
        <v>1</v>
      </c>
      <c r="M702" s="3">
        <v>0.82558139534883723</v>
      </c>
      <c r="N702" s="3">
        <v>0.82558139534883723</v>
      </c>
      <c r="O702" s="3">
        <v>0.93817220099911836</v>
      </c>
      <c r="P702" s="3">
        <v>0.93817220099911836</v>
      </c>
      <c r="Q702" s="3">
        <v>0</v>
      </c>
      <c r="R702" s="3">
        <v>0</v>
      </c>
      <c r="S702" s="3">
        <v>0</v>
      </c>
      <c r="T702" s="3">
        <v>0</v>
      </c>
      <c r="U702" s="3">
        <v>0</v>
      </c>
      <c r="V702" s="3">
        <v>0</v>
      </c>
      <c r="W702" s="3">
        <v>0</v>
      </c>
      <c r="X702" s="3">
        <v>0</v>
      </c>
      <c r="Y702" s="3">
        <v>0</v>
      </c>
      <c r="Z702" s="3">
        <v>0</v>
      </c>
      <c r="AA702" s="3">
        <v>0</v>
      </c>
      <c r="AB702" s="3">
        <v>0</v>
      </c>
      <c r="AC702" s="3">
        <v>0</v>
      </c>
      <c r="AD702" s="3">
        <v>0</v>
      </c>
      <c r="AE702" s="3">
        <v>0</v>
      </c>
      <c r="AF702" s="3">
        <v>0</v>
      </c>
      <c r="AG702" s="3">
        <v>0</v>
      </c>
      <c r="AH702" s="3">
        <v>0</v>
      </c>
      <c r="AI702" s="3">
        <v>0</v>
      </c>
      <c r="AJ702" s="3">
        <v>0</v>
      </c>
      <c r="AK702" s="3">
        <v>0</v>
      </c>
      <c r="AL702" s="48">
        <v>0</v>
      </c>
      <c r="AM702" s="3">
        <v>0</v>
      </c>
      <c r="AN702" s="3">
        <v>0</v>
      </c>
      <c r="AO702" s="3">
        <v>0</v>
      </c>
      <c r="AP702" s="3">
        <v>0</v>
      </c>
      <c r="AQ702" s="3">
        <v>0</v>
      </c>
      <c r="AR702" s="3">
        <v>0</v>
      </c>
      <c r="AS702" s="3">
        <v>0</v>
      </c>
      <c r="AT702" s="3">
        <v>0</v>
      </c>
      <c r="AU702" s="3">
        <v>0</v>
      </c>
      <c r="AV702" s="3">
        <v>0</v>
      </c>
      <c r="AW702" s="3">
        <v>0</v>
      </c>
      <c r="AX702" s="3">
        <v>0</v>
      </c>
      <c r="AY702" s="3">
        <v>0</v>
      </c>
      <c r="AZ702" s="3">
        <v>0</v>
      </c>
      <c r="BA702" s="3">
        <v>0</v>
      </c>
      <c r="BB702" s="3">
        <v>0</v>
      </c>
      <c r="BC702" s="3">
        <v>0</v>
      </c>
      <c r="BD702" s="3">
        <v>0</v>
      </c>
      <c r="BE702" s="3">
        <v>0</v>
      </c>
      <c r="BF702" s="3">
        <v>0</v>
      </c>
      <c r="BG702" s="3">
        <v>0</v>
      </c>
      <c r="BH702" s="3">
        <v>0</v>
      </c>
      <c r="BI702" s="3">
        <v>0</v>
      </c>
      <c r="BJ702" s="3">
        <v>0</v>
      </c>
      <c r="BK702" s="3">
        <v>0</v>
      </c>
      <c r="BL702" s="3">
        <v>0</v>
      </c>
      <c r="BM702" s="3">
        <v>0</v>
      </c>
      <c r="BN702" s="3">
        <v>0</v>
      </c>
      <c r="BO702" s="3">
        <v>0</v>
      </c>
      <c r="BP702" s="3">
        <v>0</v>
      </c>
      <c r="BQ702" s="3">
        <v>0</v>
      </c>
      <c r="BR702" s="3">
        <v>0</v>
      </c>
      <c r="BS702" s="3">
        <v>0</v>
      </c>
      <c r="BT702" s="3">
        <v>0</v>
      </c>
      <c r="BU702" s="3">
        <v>0</v>
      </c>
      <c r="BV702" s="3">
        <v>0</v>
      </c>
      <c r="BW702" s="10">
        <v>0</v>
      </c>
    </row>
    <row r="703" spans="6:75" x14ac:dyDescent="0.25">
      <c r="F703" s="52">
        <f t="shared" si="40"/>
        <v>41200</v>
      </c>
      <c r="G703" s="12">
        <f t="shared" si="41"/>
        <v>0.82558139534883723</v>
      </c>
      <c r="J703" s="3">
        <f t="shared" si="42"/>
        <v>0.93980582524271827</v>
      </c>
      <c r="K703" s="81"/>
      <c r="L703" s="12">
        <v>1</v>
      </c>
      <c r="M703" s="3">
        <v>0.82558139534883723</v>
      </c>
      <c r="N703" s="3">
        <v>0.82558139534883723</v>
      </c>
      <c r="O703" s="3">
        <v>0.93870114604760491</v>
      </c>
      <c r="P703" s="3">
        <v>0.93870114604760491</v>
      </c>
      <c r="Q703" s="3">
        <v>0</v>
      </c>
      <c r="R703" s="3">
        <v>0</v>
      </c>
      <c r="S703" s="3">
        <v>0</v>
      </c>
      <c r="T703" s="3">
        <v>0</v>
      </c>
      <c r="U703" s="3">
        <v>0</v>
      </c>
      <c r="V703" s="3">
        <v>0</v>
      </c>
      <c r="W703" s="3">
        <v>0</v>
      </c>
      <c r="X703" s="3">
        <v>0</v>
      </c>
      <c r="Y703" s="3">
        <v>0</v>
      </c>
      <c r="Z703" s="3">
        <v>0</v>
      </c>
      <c r="AA703" s="3">
        <v>0</v>
      </c>
      <c r="AB703" s="3">
        <v>0</v>
      </c>
      <c r="AC703" s="3">
        <v>0</v>
      </c>
      <c r="AD703" s="3">
        <v>0</v>
      </c>
      <c r="AE703" s="3">
        <v>0</v>
      </c>
      <c r="AF703" s="3">
        <v>0</v>
      </c>
      <c r="AG703" s="3">
        <v>0</v>
      </c>
      <c r="AH703" s="3">
        <v>0</v>
      </c>
      <c r="AI703" s="3">
        <v>0</v>
      </c>
      <c r="AJ703" s="3">
        <v>0</v>
      </c>
      <c r="AK703" s="3">
        <v>0</v>
      </c>
      <c r="AL703" s="48">
        <v>0</v>
      </c>
      <c r="AM703" s="3">
        <v>0</v>
      </c>
      <c r="AN703" s="3">
        <v>0</v>
      </c>
      <c r="AO703" s="3">
        <v>0</v>
      </c>
      <c r="AP703" s="3">
        <v>0</v>
      </c>
      <c r="AQ703" s="3">
        <v>0</v>
      </c>
      <c r="AR703" s="3">
        <v>0</v>
      </c>
      <c r="AS703" s="3">
        <v>0</v>
      </c>
      <c r="AT703" s="3">
        <v>0</v>
      </c>
      <c r="AU703" s="3">
        <v>0</v>
      </c>
      <c r="AV703" s="3">
        <v>0</v>
      </c>
      <c r="AW703" s="3">
        <v>0</v>
      </c>
      <c r="AX703" s="3">
        <v>0</v>
      </c>
      <c r="AY703" s="3">
        <v>0</v>
      </c>
      <c r="AZ703" s="3">
        <v>0</v>
      </c>
      <c r="BA703" s="3">
        <v>0</v>
      </c>
      <c r="BB703" s="3">
        <v>0</v>
      </c>
      <c r="BC703" s="3">
        <v>0</v>
      </c>
      <c r="BD703" s="3">
        <v>0</v>
      </c>
      <c r="BE703" s="3">
        <v>0</v>
      </c>
      <c r="BF703" s="3">
        <v>0</v>
      </c>
      <c r="BG703" s="3">
        <v>0</v>
      </c>
      <c r="BH703" s="3">
        <v>0</v>
      </c>
      <c r="BI703" s="3">
        <v>0</v>
      </c>
      <c r="BJ703" s="3">
        <v>0</v>
      </c>
      <c r="BK703" s="3">
        <v>0</v>
      </c>
      <c r="BL703" s="3">
        <v>0</v>
      </c>
      <c r="BM703" s="3">
        <v>0</v>
      </c>
      <c r="BN703" s="3">
        <v>0</v>
      </c>
      <c r="BO703" s="3">
        <v>0</v>
      </c>
      <c r="BP703" s="3">
        <v>0</v>
      </c>
      <c r="BQ703" s="3">
        <v>0</v>
      </c>
      <c r="BR703" s="3">
        <v>0</v>
      </c>
      <c r="BS703" s="3">
        <v>0</v>
      </c>
      <c r="BT703" s="3">
        <v>0</v>
      </c>
      <c r="BU703" s="3">
        <v>0</v>
      </c>
      <c r="BV703" s="3">
        <v>0</v>
      </c>
      <c r="BW703" s="10">
        <v>0</v>
      </c>
    </row>
    <row r="704" spans="6:75" x14ac:dyDescent="0.25">
      <c r="F704" s="52">
        <f t="shared" si="40"/>
        <v>41300</v>
      </c>
      <c r="G704" s="12">
        <f t="shared" si="41"/>
        <v>0.82558139534883723</v>
      </c>
      <c r="J704" s="3">
        <f t="shared" si="42"/>
        <v>0.94033539276257716</v>
      </c>
      <c r="K704" s="81"/>
      <c r="L704" s="12">
        <v>1</v>
      </c>
      <c r="M704" s="3">
        <v>0.82558139534883723</v>
      </c>
      <c r="N704" s="3">
        <v>0.82558139534883723</v>
      </c>
      <c r="O704" s="3">
        <v>0.93923009109609157</v>
      </c>
      <c r="P704" s="3">
        <v>0.93923009109609157</v>
      </c>
      <c r="Q704" s="3">
        <v>0</v>
      </c>
      <c r="R704" s="3">
        <v>0</v>
      </c>
      <c r="S704" s="3">
        <v>0</v>
      </c>
      <c r="T704" s="3">
        <v>0</v>
      </c>
      <c r="U704" s="3">
        <v>0</v>
      </c>
      <c r="V704" s="3">
        <v>0</v>
      </c>
      <c r="W704" s="3">
        <v>0</v>
      </c>
      <c r="X704" s="3">
        <v>0</v>
      </c>
      <c r="Y704" s="3">
        <v>0</v>
      </c>
      <c r="Z704" s="3">
        <v>0</v>
      </c>
      <c r="AA704" s="3">
        <v>0</v>
      </c>
      <c r="AB704" s="3">
        <v>0</v>
      </c>
      <c r="AC704" s="3">
        <v>0</v>
      </c>
      <c r="AD704" s="3">
        <v>0</v>
      </c>
      <c r="AE704" s="3">
        <v>0</v>
      </c>
      <c r="AF704" s="3">
        <v>0</v>
      </c>
      <c r="AG704" s="3">
        <v>0</v>
      </c>
      <c r="AH704" s="3">
        <v>0</v>
      </c>
      <c r="AI704" s="3">
        <v>0</v>
      </c>
      <c r="AJ704" s="3">
        <v>0</v>
      </c>
      <c r="AK704" s="3">
        <v>0</v>
      </c>
      <c r="AL704" s="48">
        <v>0</v>
      </c>
      <c r="AM704" s="3">
        <v>0</v>
      </c>
      <c r="AN704" s="3">
        <v>0</v>
      </c>
      <c r="AO704" s="3">
        <v>0</v>
      </c>
      <c r="AP704" s="3">
        <v>0</v>
      </c>
      <c r="AQ704" s="3">
        <v>0</v>
      </c>
      <c r="AR704" s="3">
        <v>0</v>
      </c>
      <c r="AS704" s="3">
        <v>0</v>
      </c>
      <c r="AT704" s="3">
        <v>0</v>
      </c>
      <c r="AU704" s="3">
        <v>0</v>
      </c>
      <c r="AV704" s="3">
        <v>0</v>
      </c>
      <c r="AW704" s="3">
        <v>0</v>
      </c>
      <c r="AX704" s="3">
        <v>0</v>
      </c>
      <c r="AY704" s="3">
        <v>0</v>
      </c>
      <c r="AZ704" s="3">
        <v>0</v>
      </c>
      <c r="BA704" s="3">
        <v>0</v>
      </c>
      <c r="BB704" s="3">
        <v>0</v>
      </c>
      <c r="BC704" s="3">
        <v>0</v>
      </c>
      <c r="BD704" s="3">
        <v>0</v>
      </c>
      <c r="BE704" s="3">
        <v>0</v>
      </c>
      <c r="BF704" s="3">
        <v>0</v>
      </c>
      <c r="BG704" s="3">
        <v>0</v>
      </c>
      <c r="BH704" s="3">
        <v>0</v>
      </c>
      <c r="BI704" s="3">
        <v>0</v>
      </c>
      <c r="BJ704" s="3">
        <v>0</v>
      </c>
      <c r="BK704" s="3">
        <v>0</v>
      </c>
      <c r="BL704" s="3">
        <v>0</v>
      </c>
      <c r="BM704" s="3">
        <v>0</v>
      </c>
      <c r="BN704" s="3">
        <v>0</v>
      </c>
      <c r="BO704" s="3">
        <v>0</v>
      </c>
      <c r="BP704" s="3">
        <v>0</v>
      </c>
      <c r="BQ704" s="3">
        <v>0</v>
      </c>
      <c r="BR704" s="3">
        <v>0</v>
      </c>
      <c r="BS704" s="3">
        <v>0</v>
      </c>
      <c r="BT704" s="3">
        <v>0</v>
      </c>
      <c r="BU704" s="3">
        <v>0</v>
      </c>
      <c r="BV704" s="3">
        <v>0</v>
      </c>
      <c r="BW704" s="10">
        <v>0</v>
      </c>
    </row>
    <row r="705" spans="6:75" x14ac:dyDescent="0.25">
      <c r="F705" s="52">
        <f t="shared" si="40"/>
        <v>41400</v>
      </c>
      <c r="G705" s="12">
        <f t="shared" si="41"/>
        <v>0.82558139534883723</v>
      </c>
      <c r="J705" s="3">
        <f t="shared" si="42"/>
        <v>0.94086496028243594</v>
      </c>
      <c r="K705" s="81"/>
      <c r="L705" s="12">
        <v>1</v>
      </c>
      <c r="M705" s="3">
        <v>0.82558139534883723</v>
      </c>
      <c r="N705" s="3">
        <v>0.82558139534883723</v>
      </c>
      <c r="O705" s="3">
        <v>0.93975903614457823</v>
      </c>
      <c r="P705" s="3">
        <v>0.93975903614457823</v>
      </c>
      <c r="Q705" s="3">
        <v>0</v>
      </c>
      <c r="R705" s="3">
        <v>0</v>
      </c>
      <c r="S705" s="3">
        <v>0</v>
      </c>
      <c r="T705" s="3">
        <v>0</v>
      </c>
      <c r="U705" s="3">
        <v>0</v>
      </c>
      <c r="V705" s="3">
        <v>0</v>
      </c>
      <c r="W705" s="3">
        <v>0</v>
      </c>
      <c r="X705" s="3">
        <v>0</v>
      </c>
      <c r="Y705" s="3">
        <v>0</v>
      </c>
      <c r="Z705" s="3">
        <v>0</v>
      </c>
      <c r="AA705" s="3">
        <v>0</v>
      </c>
      <c r="AB705" s="3">
        <v>0</v>
      </c>
      <c r="AC705" s="3">
        <v>0</v>
      </c>
      <c r="AD705" s="3">
        <v>0</v>
      </c>
      <c r="AE705" s="3">
        <v>0</v>
      </c>
      <c r="AF705" s="3">
        <v>0</v>
      </c>
      <c r="AG705" s="3">
        <v>0</v>
      </c>
      <c r="AH705" s="3">
        <v>0</v>
      </c>
      <c r="AI705" s="3">
        <v>0</v>
      </c>
      <c r="AJ705" s="3">
        <v>0</v>
      </c>
      <c r="AK705" s="3">
        <v>0</v>
      </c>
      <c r="AL705" s="48">
        <v>0</v>
      </c>
      <c r="AM705" s="3">
        <v>0</v>
      </c>
      <c r="AN705" s="3">
        <v>0</v>
      </c>
      <c r="AO705" s="3">
        <v>0</v>
      </c>
      <c r="AP705" s="3">
        <v>0</v>
      </c>
      <c r="AQ705" s="3">
        <v>0</v>
      </c>
      <c r="AR705" s="3">
        <v>0</v>
      </c>
      <c r="AS705" s="3">
        <v>0</v>
      </c>
      <c r="AT705" s="3">
        <v>0</v>
      </c>
      <c r="AU705" s="3">
        <v>0</v>
      </c>
      <c r="AV705" s="3">
        <v>0</v>
      </c>
      <c r="AW705" s="3">
        <v>0</v>
      </c>
      <c r="AX705" s="3">
        <v>0</v>
      </c>
      <c r="AY705" s="3">
        <v>0</v>
      </c>
      <c r="AZ705" s="3">
        <v>0</v>
      </c>
      <c r="BA705" s="3">
        <v>0</v>
      </c>
      <c r="BB705" s="3">
        <v>0</v>
      </c>
      <c r="BC705" s="3">
        <v>0</v>
      </c>
      <c r="BD705" s="3">
        <v>0</v>
      </c>
      <c r="BE705" s="3">
        <v>0</v>
      </c>
      <c r="BF705" s="3">
        <v>0</v>
      </c>
      <c r="BG705" s="3">
        <v>0</v>
      </c>
      <c r="BH705" s="3">
        <v>0</v>
      </c>
      <c r="BI705" s="3">
        <v>0</v>
      </c>
      <c r="BJ705" s="3">
        <v>0</v>
      </c>
      <c r="BK705" s="3">
        <v>0</v>
      </c>
      <c r="BL705" s="3">
        <v>0</v>
      </c>
      <c r="BM705" s="3">
        <v>0</v>
      </c>
      <c r="BN705" s="3">
        <v>0</v>
      </c>
      <c r="BO705" s="3">
        <v>0</v>
      </c>
      <c r="BP705" s="3">
        <v>0</v>
      </c>
      <c r="BQ705" s="3">
        <v>0</v>
      </c>
      <c r="BR705" s="3">
        <v>0</v>
      </c>
      <c r="BS705" s="3">
        <v>0</v>
      </c>
      <c r="BT705" s="3">
        <v>0</v>
      </c>
      <c r="BU705" s="3">
        <v>0</v>
      </c>
      <c r="BV705" s="3">
        <v>0</v>
      </c>
      <c r="BW705" s="10">
        <v>0</v>
      </c>
    </row>
    <row r="706" spans="6:75" x14ac:dyDescent="0.25">
      <c r="F706" s="52">
        <f t="shared" si="40"/>
        <v>41500</v>
      </c>
      <c r="G706" s="12">
        <f t="shared" si="41"/>
        <v>0.82558139534883723</v>
      </c>
      <c r="J706" s="3">
        <f t="shared" si="42"/>
        <v>0.94139452780229471</v>
      </c>
      <c r="K706" s="81"/>
      <c r="L706" s="12">
        <v>1</v>
      </c>
      <c r="M706" s="3">
        <v>0.82558139534883723</v>
      </c>
      <c r="N706" s="3">
        <v>0.82558139534883723</v>
      </c>
      <c r="O706" s="3">
        <v>0.94028798119306489</v>
      </c>
      <c r="P706" s="3">
        <v>0.94028798119306489</v>
      </c>
      <c r="Q706" s="3">
        <v>0</v>
      </c>
      <c r="R706" s="3">
        <v>0</v>
      </c>
      <c r="S706" s="3">
        <v>0</v>
      </c>
      <c r="T706" s="3">
        <v>0</v>
      </c>
      <c r="U706" s="3">
        <v>0</v>
      </c>
      <c r="V706" s="3">
        <v>0</v>
      </c>
      <c r="W706" s="3">
        <v>0</v>
      </c>
      <c r="X706" s="3">
        <v>0</v>
      </c>
      <c r="Y706" s="3">
        <v>0</v>
      </c>
      <c r="Z706" s="3">
        <v>0</v>
      </c>
      <c r="AA706" s="3">
        <v>0</v>
      </c>
      <c r="AB706" s="3">
        <v>0</v>
      </c>
      <c r="AC706" s="3">
        <v>0</v>
      </c>
      <c r="AD706" s="3">
        <v>0</v>
      </c>
      <c r="AE706" s="3">
        <v>0</v>
      </c>
      <c r="AF706" s="3">
        <v>0</v>
      </c>
      <c r="AG706" s="3">
        <v>0</v>
      </c>
      <c r="AH706" s="3">
        <v>0</v>
      </c>
      <c r="AI706" s="3">
        <v>0</v>
      </c>
      <c r="AJ706" s="3">
        <v>0</v>
      </c>
      <c r="AK706" s="3">
        <v>0</v>
      </c>
      <c r="AL706" s="48">
        <v>0</v>
      </c>
      <c r="AM706" s="3">
        <v>0</v>
      </c>
      <c r="AN706" s="3">
        <v>0</v>
      </c>
      <c r="AO706" s="3">
        <v>0</v>
      </c>
      <c r="AP706" s="3">
        <v>0</v>
      </c>
      <c r="AQ706" s="3">
        <v>0</v>
      </c>
      <c r="AR706" s="3">
        <v>0</v>
      </c>
      <c r="AS706" s="3">
        <v>0</v>
      </c>
      <c r="AT706" s="3">
        <v>0</v>
      </c>
      <c r="AU706" s="3">
        <v>0</v>
      </c>
      <c r="AV706" s="3">
        <v>0</v>
      </c>
      <c r="AW706" s="3">
        <v>0</v>
      </c>
      <c r="AX706" s="3">
        <v>0</v>
      </c>
      <c r="AY706" s="3">
        <v>0</v>
      </c>
      <c r="AZ706" s="3">
        <v>0</v>
      </c>
      <c r="BA706" s="3">
        <v>0</v>
      </c>
      <c r="BB706" s="3">
        <v>0</v>
      </c>
      <c r="BC706" s="3">
        <v>0</v>
      </c>
      <c r="BD706" s="3">
        <v>0</v>
      </c>
      <c r="BE706" s="3">
        <v>0</v>
      </c>
      <c r="BF706" s="3">
        <v>0</v>
      </c>
      <c r="BG706" s="3">
        <v>0</v>
      </c>
      <c r="BH706" s="3">
        <v>0</v>
      </c>
      <c r="BI706" s="3">
        <v>0</v>
      </c>
      <c r="BJ706" s="3">
        <v>0</v>
      </c>
      <c r="BK706" s="3">
        <v>0</v>
      </c>
      <c r="BL706" s="3">
        <v>0</v>
      </c>
      <c r="BM706" s="3">
        <v>0</v>
      </c>
      <c r="BN706" s="3">
        <v>0</v>
      </c>
      <c r="BO706" s="3">
        <v>0</v>
      </c>
      <c r="BP706" s="3">
        <v>0</v>
      </c>
      <c r="BQ706" s="3">
        <v>0</v>
      </c>
      <c r="BR706" s="3">
        <v>0</v>
      </c>
      <c r="BS706" s="3">
        <v>0</v>
      </c>
      <c r="BT706" s="3">
        <v>0</v>
      </c>
      <c r="BU706" s="3">
        <v>0</v>
      </c>
      <c r="BV706" s="3">
        <v>0</v>
      </c>
      <c r="BW706" s="10">
        <v>0</v>
      </c>
    </row>
    <row r="707" spans="6:75" x14ac:dyDescent="0.25">
      <c r="F707" s="52">
        <f t="shared" si="40"/>
        <v>41600</v>
      </c>
      <c r="G707" s="12">
        <f t="shared" si="41"/>
        <v>0.82558139534883723</v>
      </c>
      <c r="J707" s="3">
        <f t="shared" si="42"/>
        <v>0.9419240953221536</v>
      </c>
      <c r="K707" s="81"/>
      <c r="L707" s="12">
        <v>1</v>
      </c>
      <c r="M707" s="3">
        <v>0.82558139534883723</v>
      </c>
      <c r="N707" s="3">
        <v>0.82558139534883723</v>
      </c>
      <c r="O707" s="3">
        <v>0.94081692624155155</v>
      </c>
      <c r="P707" s="3">
        <v>0.94081692624155155</v>
      </c>
      <c r="Q707" s="3">
        <v>0</v>
      </c>
      <c r="R707" s="3">
        <v>0</v>
      </c>
      <c r="S707" s="3">
        <v>0</v>
      </c>
      <c r="T707" s="3">
        <v>0</v>
      </c>
      <c r="U707" s="3">
        <v>0</v>
      </c>
      <c r="V707" s="3">
        <v>0</v>
      </c>
      <c r="W707" s="3">
        <v>0</v>
      </c>
      <c r="X707" s="3">
        <v>0</v>
      </c>
      <c r="Y707" s="3">
        <v>0</v>
      </c>
      <c r="Z707" s="3">
        <v>0</v>
      </c>
      <c r="AA707" s="3">
        <v>0</v>
      </c>
      <c r="AB707" s="3">
        <v>0</v>
      </c>
      <c r="AC707" s="3">
        <v>0</v>
      </c>
      <c r="AD707" s="3">
        <v>0</v>
      </c>
      <c r="AE707" s="3">
        <v>0</v>
      </c>
      <c r="AF707" s="3">
        <v>0</v>
      </c>
      <c r="AG707" s="3">
        <v>0</v>
      </c>
      <c r="AH707" s="3">
        <v>0</v>
      </c>
      <c r="AI707" s="3">
        <v>0</v>
      </c>
      <c r="AJ707" s="3">
        <v>0</v>
      </c>
      <c r="AK707" s="3">
        <v>0</v>
      </c>
      <c r="AL707" s="48">
        <v>0</v>
      </c>
      <c r="AM707" s="3">
        <v>0</v>
      </c>
      <c r="AN707" s="3">
        <v>0</v>
      </c>
      <c r="AO707" s="3">
        <v>0</v>
      </c>
      <c r="AP707" s="3">
        <v>0</v>
      </c>
      <c r="AQ707" s="3">
        <v>0</v>
      </c>
      <c r="AR707" s="3">
        <v>0</v>
      </c>
      <c r="AS707" s="3">
        <v>0</v>
      </c>
      <c r="AT707" s="3">
        <v>0</v>
      </c>
      <c r="AU707" s="3">
        <v>0</v>
      </c>
      <c r="AV707" s="3">
        <v>0</v>
      </c>
      <c r="AW707" s="3">
        <v>0</v>
      </c>
      <c r="AX707" s="3">
        <v>0</v>
      </c>
      <c r="AY707" s="3">
        <v>0</v>
      </c>
      <c r="AZ707" s="3">
        <v>0</v>
      </c>
      <c r="BA707" s="3">
        <v>0</v>
      </c>
      <c r="BB707" s="3">
        <v>0</v>
      </c>
      <c r="BC707" s="3">
        <v>0</v>
      </c>
      <c r="BD707" s="3">
        <v>0</v>
      </c>
      <c r="BE707" s="3">
        <v>0</v>
      </c>
      <c r="BF707" s="3">
        <v>0</v>
      </c>
      <c r="BG707" s="3">
        <v>0</v>
      </c>
      <c r="BH707" s="3">
        <v>0</v>
      </c>
      <c r="BI707" s="3">
        <v>0</v>
      </c>
      <c r="BJ707" s="3">
        <v>0</v>
      </c>
      <c r="BK707" s="3">
        <v>0</v>
      </c>
      <c r="BL707" s="3">
        <v>0</v>
      </c>
      <c r="BM707" s="3">
        <v>0</v>
      </c>
      <c r="BN707" s="3">
        <v>0</v>
      </c>
      <c r="BO707" s="3">
        <v>0</v>
      </c>
      <c r="BP707" s="3">
        <v>0</v>
      </c>
      <c r="BQ707" s="3">
        <v>0</v>
      </c>
      <c r="BR707" s="3">
        <v>0</v>
      </c>
      <c r="BS707" s="3">
        <v>0</v>
      </c>
      <c r="BT707" s="3">
        <v>0</v>
      </c>
      <c r="BU707" s="3">
        <v>0</v>
      </c>
      <c r="BV707" s="3">
        <v>0</v>
      </c>
      <c r="BW707" s="10">
        <v>0</v>
      </c>
    </row>
    <row r="708" spans="6:75" x14ac:dyDescent="0.25">
      <c r="F708" s="52">
        <f t="shared" si="40"/>
        <v>41700</v>
      </c>
      <c r="G708" s="12">
        <f t="shared" si="41"/>
        <v>0.82558139534883723</v>
      </c>
      <c r="J708" s="3">
        <f t="shared" si="42"/>
        <v>0.94245366284201226</v>
      </c>
      <c r="K708" s="81"/>
      <c r="L708" s="12">
        <v>1</v>
      </c>
      <c r="M708" s="3">
        <v>0.82558139534883723</v>
      </c>
      <c r="N708" s="3">
        <v>0.82558139534883723</v>
      </c>
      <c r="O708" s="3">
        <v>0.94134587129003811</v>
      </c>
      <c r="P708" s="3">
        <v>0.94134587129003811</v>
      </c>
      <c r="Q708" s="3">
        <v>0</v>
      </c>
      <c r="R708" s="3">
        <v>0</v>
      </c>
      <c r="S708" s="3">
        <v>0</v>
      </c>
      <c r="T708" s="3">
        <v>0</v>
      </c>
      <c r="U708" s="3">
        <v>0</v>
      </c>
      <c r="V708" s="3">
        <v>0</v>
      </c>
      <c r="W708" s="3">
        <v>0</v>
      </c>
      <c r="X708" s="3">
        <v>0</v>
      </c>
      <c r="Y708" s="3">
        <v>0</v>
      </c>
      <c r="Z708" s="3">
        <v>0</v>
      </c>
      <c r="AA708" s="3">
        <v>0</v>
      </c>
      <c r="AB708" s="3">
        <v>0</v>
      </c>
      <c r="AC708" s="3">
        <v>0</v>
      </c>
      <c r="AD708" s="3">
        <v>0</v>
      </c>
      <c r="AE708" s="3">
        <v>0</v>
      </c>
      <c r="AF708" s="3">
        <v>0</v>
      </c>
      <c r="AG708" s="3">
        <v>0</v>
      </c>
      <c r="AH708" s="3">
        <v>0</v>
      </c>
      <c r="AI708" s="3">
        <v>0</v>
      </c>
      <c r="AJ708" s="3">
        <v>0</v>
      </c>
      <c r="AK708" s="3">
        <v>0</v>
      </c>
      <c r="AL708" s="48">
        <v>0</v>
      </c>
      <c r="AM708" s="3">
        <v>0</v>
      </c>
      <c r="AN708" s="3">
        <v>0</v>
      </c>
      <c r="AO708" s="3">
        <v>0</v>
      </c>
      <c r="AP708" s="3">
        <v>0</v>
      </c>
      <c r="AQ708" s="3">
        <v>0</v>
      </c>
      <c r="AR708" s="3">
        <v>0</v>
      </c>
      <c r="AS708" s="3">
        <v>0</v>
      </c>
      <c r="AT708" s="3">
        <v>0</v>
      </c>
      <c r="AU708" s="3">
        <v>0</v>
      </c>
      <c r="AV708" s="3">
        <v>0</v>
      </c>
      <c r="AW708" s="3">
        <v>0</v>
      </c>
      <c r="AX708" s="3">
        <v>0</v>
      </c>
      <c r="AY708" s="3">
        <v>0</v>
      </c>
      <c r="AZ708" s="3">
        <v>0</v>
      </c>
      <c r="BA708" s="3">
        <v>0</v>
      </c>
      <c r="BB708" s="3">
        <v>0</v>
      </c>
      <c r="BC708" s="3">
        <v>0</v>
      </c>
      <c r="BD708" s="3">
        <v>0</v>
      </c>
      <c r="BE708" s="3">
        <v>0</v>
      </c>
      <c r="BF708" s="3">
        <v>0</v>
      </c>
      <c r="BG708" s="3">
        <v>0</v>
      </c>
      <c r="BH708" s="3">
        <v>0</v>
      </c>
      <c r="BI708" s="3">
        <v>0</v>
      </c>
      <c r="BJ708" s="3">
        <v>0</v>
      </c>
      <c r="BK708" s="3">
        <v>0</v>
      </c>
      <c r="BL708" s="3">
        <v>0</v>
      </c>
      <c r="BM708" s="3">
        <v>0</v>
      </c>
      <c r="BN708" s="3">
        <v>0</v>
      </c>
      <c r="BO708" s="3">
        <v>0</v>
      </c>
      <c r="BP708" s="3">
        <v>0</v>
      </c>
      <c r="BQ708" s="3">
        <v>0</v>
      </c>
      <c r="BR708" s="3">
        <v>0</v>
      </c>
      <c r="BS708" s="3">
        <v>0</v>
      </c>
      <c r="BT708" s="3">
        <v>0</v>
      </c>
      <c r="BU708" s="3">
        <v>0</v>
      </c>
      <c r="BV708" s="3">
        <v>0</v>
      </c>
      <c r="BW708" s="10">
        <v>0</v>
      </c>
    </row>
    <row r="709" spans="6:75" x14ac:dyDescent="0.25">
      <c r="F709" s="52">
        <f t="shared" si="40"/>
        <v>41800</v>
      </c>
      <c r="G709" s="12">
        <f t="shared" si="41"/>
        <v>0.82558139534883723</v>
      </c>
      <c r="J709" s="3">
        <f t="shared" si="42"/>
        <v>0.94298323036187104</v>
      </c>
      <c r="K709" s="81"/>
      <c r="L709" s="12">
        <v>1</v>
      </c>
      <c r="M709" s="3">
        <v>0.82558139534883723</v>
      </c>
      <c r="N709" s="3">
        <v>0.82558139534883723</v>
      </c>
      <c r="O709" s="3">
        <v>0.94187481633852477</v>
      </c>
      <c r="P709" s="3">
        <v>0.94187481633852477</v>
      </c>
      <c r="Q709" s="3">
        <v>0</v>
      </c>
      <c r="R709" s="3">
        <v>0</v>
      </c>
      <c r="S709" s="3">
        <v>0</v>
      </c>
      <c r="T709" s="3">
        <v>0</v>
      </c>
      <c r="U709" s="3">
        <v>0</v>
      </c>
      <c r="V709" s="3">
        <v>0</v>
      </c>
      <c r="W709" s="3">
        <v>0</v>
      </c>
      <c r="X709" s="3">
        <v>0</v>
      </c>
      <c r="Y709" s="3">
        <v>0</v>
      </c>
      <c r="Z709" s="3">
        <v>0</v>
      </c>
      <c r="AA709" s="3">
        <v>0</v>
      </c>
      <c r="AB709" s="3">
        <v>0</v>
      </c>
      <c r="AC709" s="3">
        <v>0</v>
      </c>
      <c r="AD709" s="3">
        <v>0</v>
      </c>
      <c r="AE709" s="3">
        <v>0</v>
      </c>
      <c r="AF709" s="3">
        <v>0</v>
      </c>
      <c r="AG709" s="3">
        <v>0</v>
      </c>
      <c r="AH709" s="3">
        <v>0</v>
      </c>
      <c r="AI709" s="3">
        <v>0</v>
      </c>
      <c r="AJ709" s="3">
        <v>0</v>
      </c>
      <c r="AK709" s="3">
        <v>0</v>
      </c>
      <c r="AL709" s="48">
        <v>0</v>
      </c>
      <c r="AM709" s="3">
        <v>0</v>
      </c>
      <c r="AN709" s="3">
        <v>0</v>
      </c>
      <c r="AO709" s="3">
        <v>0</v>
      </c>
      <c r="AP709" s="3">
        <v>0</v>
      </c>
      <c r="AQ709" s="3">
        <v>0</v>
      </c>
      <c r="AR709" s="3">
        <v>0</v>
      </c>
      <c r="AS709" s="3">
        <v>0</v>
      </c>
      <c r="AT709" s="3">
        <v>0</v>
      </c>
      <c r="AU709" s="3">
        <v>0</v>
      </c>
      <c r="AV709" s="3">
        <v>0</v>
      </c>
      <c r="AW709" s="3">
        <v>0</v>
      </c>
      <c r="AX709" s="3">
        <v>0</v>
      </c>
      <c r="AY709" s="3">
        <v>0</v>
      </c>
      <c r="AZ709" s="3">
        <v>0</v>
      </c>
      <c r="BA709" s="3">
        <v>0</v>
      </c>
      <c r="BB709" s="3">
        <v>0</v>
      </c>
      <c r="BC709" s="3">
        <v>0</v>
      </c>
      <c r="BD709" s="3">
        <v>0</v>
      </c>
      <c r="BE709" s="3">
        <v>0</v>
      </c>
      <c r="BF709" s="3">
        <v>0</v>
      </c>
      <c r="BG709" s="3">
        <v>0</v>
      </c>
      <c r="BH709" s="3">
        <v>0</v>
      </c>
      <c r="BI709" s="3">
        <v>0</v>
      </c>
      <c r="BJ709" s="3">
        <v>0</v>
      </c>
      <c r="BK709" s="3">
        <v>0</v>
      </c>
      <c r="BL709" s="3">
        <v>0</v>
      </c>
      <c r="BM709" s="3">
        <v>0</v>
      </c>
      <c r="BN709" s="3">
        <v>0</v>
      </c>
      <c r="BO709" s="3">
        <v>0</v>
      </c>
      <c r="BP709" s="3">
        <v>0</v>
      </c>
      <c r="BQ709" s="3">
        <v>0</v>
      </c>
      <c r="BR709" s="3">
        <v>0</v>
      </c>
      <c r="BS709" s="3">
        <v>0</v>
      </c>
      <c r="BT709" s="3">
        <v>0</v>
      </c>
      <c r="BU709" s="3">
        <v>0</v>
      </c>
      <c r="BV709" s="3">
        <v>0</v>
      </c>
      <c r="BW709" s="10">
        <v>0</v>
      </c>
    </row>
    <row r="710" spans="6:75" x14ac:dyDescent="0.25">
      <c r="F710" s="52">
        <f t="shared" si="40"/>
        <v>41900</v>
      </c>
      <c r="G710" s="12">
        <f t="shared" si="41"/>
        <v>0.82558139534883723</v>
      </c>
      <c r="J710" s="3">
        <f t="shared" si="42"/>
        <v>0.94351279788172993</v>
      </c>
      <c r="K710" s="81"/>
      <c r="L710" s="12">
        <v>1</v>
      </c>
      <c r="M710" s="3">
        <v>0.82558139534883723</v>
      </c>
      <c r="N710" s="3">
        <v>0.82558139534883723</v>
      </c>
      <c r="O710" s="3">
        <v>0.94240376138701143</v>
      </c>
      <c r="P710" s="3">
        <v>0.94240376138701143</v>
      </c>
      <c r="Q710" s="3">
        <v>0</v>
      </c>
      <c r="R710" s="3">
        <v>0</v>
      </c>
      <c r="S710" s="3">
        <v>0</v>
      </c>
      <c r="T710" s="3">
        <v>0</v>
      </c>
      <c r="U710" s="3">
        <v>0</v>
      </c>
      <c r="V710" s="3">
        <v>0</v>
      </c>
      <c r="W710" s="3">
        <v>0</v>
      </c>
      <c r="X710" s="3">
        <v>0</v>
      </c>
      <c r="Y710" s="3">
        <v>0</v>
      </c>
      <c r="Z710" s="3">
        <v>0</v>
      </c>
      <c r="AA710" s="3">
        <v>0</v>
      </c>
      <c r="AB710" s="3">
        <v>0</v>
      </c>
      <c r="AC710" s="3">
        <v>0</v>
      </c>
      <c r="AD710" s="3">
        <v>0</v>
      </c>
      <c r="AE710" s="3">
        <v>0</v>
      </c>
      <c r="AF710" s="3">
        <v>0</v>
      </c>
      <c r="AG710" s="3">
        <v>0</v>
      </c>
      <c r="AH710" s="3">
        <v>0</v>
      </c>
      <c r="AI710" s="3">
        <v>0</v>
      </c>
      <c r="AJ710" s="3">
        <v>0</v>
      </c>
      <c r="AK710" s="3">
        <v>0</v>
      </c>
      <c r="AL710" s="48">
        <v>0</v>
      </c>
      <c r="AM710" s="3">
        <v>0</v>
      </c>
      <c r="AN710" s="3">
        <v>0</v>
      </c>
      <c r="AO710" s="3">
        <v>0</v>
      </c>
      <c r="AP710" s="3">
        <v>0</v>
      </c>
      <c r="AQ710" s="3">
        <v>0</v>
      </c>
      <c r="AR710" s="3">
        <v>0</v>
      </c>
      <c r="AS710" s="3">
        <v>0</v>
      </c>
      <c r="AT710" s="3">
        <v>0</v>
      </c>
      <c r="AU710" s="3">
        <v>0</v>
      </c>
      <c r="AV710" s="3">
        <v>0</v>
      </c>
      <c r="AW710" s="3">
        <v>0</v>
      </c>
      <c r="AX710" s="3">
        <v>0</v>
      </c>
      <c r="AY710" s="3">
        <v>0</v>
      </c>
      <c r="AZ710" s="3">
        <v>0</v>
      </c>
      <c r="BA710" s="3">
        <v>0</v>
      </c>
      <c r="BB710" s="3">
        <v>0</v>
      </c>
      <c r="BC710" s="3">
        <v>0</v>
      </c>
      <c r="BD710" s="3">
        <v>0</v>
      </c>
      <c r="BE710" s="3">
        <v>0</v>
      </c>
      <c r="BF710" s="3">
        <v>0</v>
      </c>
      <c r="BG710" s="3">
        <v>0</v>
      </c>
      <c r="BH710" s="3">
        <v>0</v>
      </c>
      <c r="BI710" s="3">
        <v>0</v>
      </c>
      <c r="BJ710" s="3">
        <v>0</v>
      </c>
      <c r="BK710" s="3">
        <v>0</v>
      </c>
      <c r="BL710" s="3">
        <v>0</v>
      </c>
      <c r="BM710" s="3">
        <v>0</v>
      </c>
      <c r="BN710" s="3">
        <v>0</v>
      </c>
      <c r="BO710" s="3">
        <v>0</v>
      </c>
      <c r="BP710" s="3">
        <v>0</v>
      </c>
      <c r="BQ710" s="3">
        <v>0</v>
      </c>
      <c r="BR710" s="3">
        <v>0</v>
      </c>
      <c r="BS710" s="3">
        <v>0</v>
      </c>
      <c r="BT710" s="3">
        <v>0</v>
      </c>
      <c r="BU710" s="3">
        <v>0</v>
      </c>
      <c r="BV710" s="3">
        <v>0</v>
      </c>
      <c r="BW710" s="10">
        <v>0</v>
      </c>
    </row>
    <row r="711" spans="6:75" x14ac:dyDescent="0.25">
      <c r="F711" s="52">
        <f t="shared" si="40"/>
        <v>42000</v>
      </c>
      <c r="G711" s="12">
        <f t="shared" si="41"/>
        <v>0.82558139534883723</v>
      </c>
      <c r="J711" s="3">
        <f t="shared" si="42"/>
        <v>0.94401294498381871</v>
      </c>
      <c r="K711" s="81"/>
      <c r="L711" s="12">
        <v>1</v>
      </c>
      <c r="M711" s="3">
        <v>0.82558139534883723</v>
      </c>
      <c r="N711" s="3">
        <v>0.82558139534883723</v>
      </c>
      <c r="O711" s="3">
        <v>0.94290332059947102</v>
      </c>
      <c r="P711" s="3">
        <v>0.94290332059947102</v>
      </c>
      <c r="Q711" s="3">
        <v>0</v>
      </c>
      <c r="R711" s="3">
        <v>0</v>
      </c>
      <c r="S711" s="3">
        <v>0</v>
      </c>
      <c r="T711" s="3">
        <v>0</v>
      </c>
      <c r="U711" s="3">
        <v>0</v>
      </c>
      <c r="V711" s="3">
        <v>0</v>
      </c>
      <c r="W711" s="3">
        <v>0</v>
      </c>
      <c r="X711" s="3">
        <v>0</v>
      </c>
      <c r="Y711" s="3">
        <v>0</v>
      </c>
      <c r="Z711" s="3">
        <v>0</v>
      </c>
      <c r="AA711" s="3">
        <v>0</v>
      </c>
      <c r="AB711" s="3">
        <v>0</v>
      </c>
      <c r="AC711" s="3">
        <v>0</v>
      </c>
      <c r="AD711" s="3">
        <v>0</v>
      </c>
      <c r="AE711" s="3">
        <v>0</v>
      </c>
      <c r="AF711" s="3">
        <v>0</v>
      </c>
      <c r="AG711" s="3">
        <v>0</v>
      </c>
      <c r="AH711" s="3">
        <v>0</v>
      </c>
      <c r="AI711" s="3">
        <v>0</v>
      </c>
      <c r="AJ711" s="3">
        <v>0</v>
      </c>
      <c r="AK711" s="3">
        <v>0</v>
      </c>
      <c r="AL711" s="48">
        <v>0</v>
      </c>
      <c r="AM711" s="3">
        <v>0</v>
      </c>
      <c r="AN711" s="3">
        <v>0</v>
      </c>
      <c r="AO711" s="3">
        <v>0</v>
      </c>
      <c r="AP711" s="3">
        <v>0</v>
      </c>
      <c r="AQ711" s="3">
        <v>0</v>
      </c>
      <c r="AR711" s="3">
        <v>0</v>
      </c>
      <c r="AS711" s="3">
        <v>0</v>
      </c>
      <c r="AT711" s="3">
        <v>0</v>
      </c>
      <c r="AU711" s="3">
        <v>0</v>
      </c>
      <c r="AV711" s="3">
        <v>0</v>
      </c>
      <c r="AW711" s="3">
        <v>0</v>
      </c>
      <c r="AX711" s="3">
        <v>0</v>
      </c>
      <c r="AY711" s="3">
        <v>0</v>
      </c>
      <c r="AZ711" s="3">
        <v>0</v>
      </c>
      <c r="BA711" s="3">
        <v>0</v>
      </c>
      <c r="BB711" s="3">
        <v>0</v>
      </c>
      <c r="BC711" s="3">
        <v>0</v>
      </c>
      <c r="BD711" s="3">
        <v>0</v>
      </c>
      <c r="BE711" s="3">
        <v>0</v>
      </c>
      <c r="BF711" s="3">
        <v>0</v>
      </c>
      <c r="BG711" s="3">
        <v>0</v>
      </c>
      <c r="BH711" s="3">
        <v>0</v>
      </c>
      <c r="BI711" s="3">
        <v>0</v>
      </c>
      <c r="BJ711" s="3">
        <v>0</v>
      </c>
      <c r="BK711" s="3">
        <v>0</v>
      </c>
      <c r="BL711" s="3">
        <v>0</v>
      </c>
      <c r="BM711" s="3">
        <v>0</v>
      </c>
      <c r="BN711" s="3">
        <v>0</v>
      </c>
      <c r="BO711" s="3">
        <v>0</v>
      </c>
      <c r="BP711" s="3">
        <v>0</v>
      </c>
      <c r="BQ711" s="3">
        <v>0</v>
      </c>
      <c r="BR711" s="3">
        <v>0</v>
      </c>
      <c r="BS711" s="3">
        <v>0</v>
      </c>
      <c r="BT711" s="3">
        <v>0</v>
      </c>
      <c r="BU711" s="3">
        <v>0</v>
      </c>
      <c r="BV711" s="3">
        <v>0</v>
      </c>
      <c r="BW711" s="10">
        <v>0</v>
      </c>
    </row>
    <row r="712" spans="6:75" x14ac:dyDescent="0.25">
      <c r="F712" s="52">
        <f t="shared" si="40"/>
        <v>42100</v>
      </c>
      <c r="G712" s="12">
        <f t="shared" si="41"/>
        <v>0.82558139534883723</v>
      </c>
      <c r="J712" s="3">
        <f t="shared" si="42"/>
        <v>0.94451309208590761</v>
      </c>
      <c r="K712" s="81"/>
      <c r="L712" s="12">
        <v>1</v>
      </c>
      <c r="M712" s="3">
        <v>0.82558139534883723</v>
      </c>
      <c r="N712" s="3">
        <v>0.82558139534883723</v>
      </c>
      <c r="O712" s="3">
        <v>0.94340287981193061</v>
      </c>
      <c r="P712" s="3">
        <v>0.94340287981193061</v>
      </c>
      <c r="Q712" s="3">
        <v>0</v>
      </c>
      <c r="R712" s="3">
        <v>0</v>
      </c>
      <c r="S712" s="3">
        <v>0</v>
      </c>
      <c r="T712" s="3">
        <v>0</v>
      </c>
      <c r="U712" s="3">
        <v>0</v>
      </c>
      <c r="V712" s="3">
        <v>0</v>
      </c>
      <c r="W712" s="3">
        <v>0</v>
      </c>
      <c r="X712" s="3">
        <v>0</v>
      </c>
      <c r="Y712" s="3">
        <v>0</v>
      </c>
      <c r="Z712" s="3">
        <v>0</v>
      </c>
      <c r="AA712" s="3">
        <v>0</v>
      </c>
      <c r="AB712" s="3">
        <v>0</v>
      </c>
      <c r="AC712" s="3">
        <v>0</v>
      </c>
      <c r="AD712" s="3">
        <v>0</v>
      </c>
      <c r="AE712" s="3">
        <v>0</v>
      </c>
      <c r="AF712" s="3">
        <v>0</v>
      </c>
      <c r="AG712" s="3">
        <v>0</v>
      </c>
      <c r="AH712" s="3">
        <v>0</v>
      </c>
      <c r="AI712" s="3">
        <v>0</v>
      </c>
      <c r="AJ712" s="3">
        <v>0</v>
      </c>
      <c r="AK712" s="3">
        <v>0</v>
      </c>
      <c r="AL712" s="48">
        <v>0</v>
      </c>
      <c r="AM712" s="3">
        <v>0</v>
      </c>
      <c r="AN712" s="3">
        <v>0</v>
      </c>
      <c r="AO712" s="3">
        <v>0</v>
      </c>
      <c r="AP712" s="3">
        <v>0</v>
      </c>
      <c r="AQ712" s="3">
        <v>0</v>
      </c>
      <c r="AR712" s="3">
        <v>0</v>
      </c>
      <c r="AS712" s="3">
        <v>0</v>
      </c>
      <c r="AT712" s="3">
        <v>0</v>
      </c>
      <c r="AU712" s="3">
        <v>0</v>
      </c>
      <c r="AV712" s="3">
        <v>0</v>
      </c>
      <c r="AW712" s="3">
        <v>0</v>
      </c>
      <c r="AX712" s="3">
        <v>0</v>
      </c>
      <c r="AY712" s="3">
        <v>0</v>
      </c>
      <c r="AZ712" s="3">
        <v>0</v>
      </c>
      <c r="BA712" s="3">
        <v>0</v>
      </c>
      <c r="BB712" s="3">
        <v>0</v>
      </c>
      <c r="BC712" s="3">
        <v>0</v>
      </c>
      <c r="BD712" s="3">
        <v>0</v>
      </c>
      <c r="BE712" s="3">
        <v>0</v>
      </c>
      <c r="BF712" s="3">
        <v>0</v>
      </c>
      <c r="BG712" s="3">
        <v>0</v>
      </c>
      <c r="BH712" s="3">
        <v>0</v>
      </c>
      <c r="BI712" s="3">
        <v>0</v>
      </c>
      <c r="BJ712" s="3">
        <v>0</v>
      </c>
      <c r="BK712" s="3">
        <v>0</v>
      </c>
      <c r="BL712" s="3">
        <v>0</v>
      </c>
      <c r="BM712" s="3">
        <v>0</v>
      </c>
      <c r="BN712" s="3">
        <v>0</v>
      </c>
      <c r="BO712" s="3">
        <v>0</v>
      </c>
      <c r="BP712" s="3">
        <v>0</v>
      </c>
      <c r="BQ712" s="3">
        <v>0</v>
      </c>
      <c r="BR712" s="3">
        <v>0</v>
      </c>
      <c r="BS712" s="3">
        <v>0</v>
      </c>
      <c r="BT712" s="3">
        <v>0</v>
      </c>
      <c r="BU712" s="3">
        <v>0</v>
      </c>
      <c r="BV712" s="3">
        <v>0</v>
      </c>
      <c r="BW712" s="10">
        <v>0</v>
      </c>
    </row>
    <row r="713" spans="6:75" x14ac:dyDescent="0.25">
      <c r="F713" s="52">
        <f t="shared" si="40"/>
        <v>42200</v>
      </c>
      <c r="G713" s="12">
        <f t="shared" si="41"/>
        <v>0.82558139534883723</v>
      </c>
      <c r="J713" s="3">
        <f t="shared" si="42"/>
        <v>0.9450132391879964</v>
      </c>
      <c r="K713" s="81"/>
      <c r="L713" s="12">
        <v>1</v>
      </c>
      <c r="M713" s="3">
        <v>0.82558139534883723</v>
      </c>
      <c r="N713" s="3">
        <v>0.82558139534883723</v>
      </c>
      <c r="O713" s="3">
        <v>0.94390243902439019</v>
      </c>
      <c r="P713" s="3">
        <v>0.94390243902439019</v>
      </c>
      <c r="Q713" s="3">
        <v>0</v>
      </c>
      <c r="R713" s="3">
        <v>0</v>
      </c>
      <c r="S713" s="3">
        <v>0</v>
      </c>
      <c r="T713" s="3">
        <v>0</v>
      </c>
      <c r="U713" s="3">
        <v>0</v>
      </c>
      <c r="V713" s="3">
        <v>0</v>
      </c>
      <c r="W713" s="3">
        <v>0</v>
      </c>
      <c r="X713" s="3">
        <v>0</v>
      </c>
      <c r="Y713" s="3">
        <v>0</v>
      </c>
      <c r="Z713" s="3">
        <v>0</v>
      </c>
      <c r="AA713" s="3">
        <v>0</v>
      </c>
      <c r="AB713" s="3">
        <v>0</v>
      </c>
      <c r="AC713" s="3">
        <v>0</v>
      </c>
      <c r="AD713" s="3">
        <v>0</v>
      </c>
      <c r="AE713" s="3">
        <v>0</v>
      </c>
      <c r="AF713" s="3">
        <v>0</v>
      </c>
      <c r="AG713" s="3">
        <v>0</v>
      </c>
      <c r="AH713" s="3">
        <v>0</v>
      </c>
      <c r="AI713" s="3">
        <v>0</v>
      </c>
      <c r="AJ713" s="3">
        <v>0</v>
      </c>
      <c r="AK713" s="3">
        <v>0</v>
      </c>
      <c r="AL713" s="48">
        <v>0</v>
      </c>
      <c r="AM713" s="3">
        <v>0</v>
      </c>
      <c r="AN713" s="3">
        <v>0</v>
      </c>
      <c r="AO713" s="3">
        <v>0</v>
      </c>
      <c r="AP713" s="3">
        <v>0</v>
      </c>
      <c r="AQ713" s="3">
        <v>0</v>
      </c>
      <c r="AR713" s="3">
        <v>0</v>
      </c>
      <c r="AS713" s="3">
        <v>0</v>
      </c>
      <c r="AT713" s="3">
        <v>0</v>
      </c>
      <c r="AU713" s="3">
        <v>0</v>
      </c>
      <c r="AV713" s="3">
        <v>0</v>
      </c>
      <c r="AW713" s="3">
        <v>0</v>
      </c>
      <c r="AX713" s="3">
        <v>0</v>
      </c>
      <c r="AY713" s="3">
        <v>0</v>
      </c>
      <c r="AZ713" s="3">
        <v>0</v>
      </c>
      <c r="BA713" s="3">
        <v>0</v>
      </c>
      <c r="BB713" s="3">
        <v>0</v>
      </c>
      <c r="BC713" s="3">
        <v>0</v>
      </c>
      <c r="BD713" s="3">
        <v>0</v>
      </c>
      <c r="BE713" s="3">
        <v>0</v>
      </c>
      <c r="BF713" s="3">
        <v>0</v>
      </c>
      <c r="BG713" s="3">
        <v>0</v>
      </c>
      <c r="BH713" s="3">
        <v>0</v>
      </c>
      <c r="BI713" s="3">
        <v>0</v>
      </c>
      <c r="BJ713" s="3">
        <v>0</v>
      </c>
      <c r="BK713" s="3">
        <v>0</v>
      </c>
      <c r="BL713" s="3">
        <v>0</v>
      </c>
      <c r="BM713" s="3">
        <v>0</v>
      </c>
      <c r="BN713" s="3">
        <v>0</v>
      </c>
      <c r="BO713" s="3">
        <v>0</v>
      </c>
      <c r="BP713" s="3">
        <v>0</v>
      </c>
      <c r="BQ713" s="3">
        <v>0</v>
      </c>
      <c r="BR713" s="3">
        <v>0</v>
      </c>
      <c r="BS713" s="3">
        <v>0</v>
      </c>
      <c r="BT713" s="3">
        <v>0</v>
      </c>
      <c r="BU713" s="3">
        <v>0</v>
      </c>
      <c r="BV713" s="3">
        <v>0</v>
      </c>
      <c r="BW713" s="10">
        <v>0</v>
      </c>
    </row>
    <row r="714" spans="6:75" x14ac:dyDescent="0.25">
      <c r="F714" s="52">
        <f t="shared" si="40"/>
        <v>42300</v>
      </c>
      <c r="G714" s="12">
        <f t="shared" si="41"/>
        <v>0.82558139534883723</v>
      </c>
      <c r="J714" s="3">
        <f t="shared" si="42"/>
        <v>0.9455133862900853</v>
      </c>
      <c r="K714" s="81"/>
      <c r="L714" s="12">
        <v>1</v>
      </c>
      <c r="M714" s="3">
        <v>0.82558139534883723</v>
      </c>
      <c r="N714" s="3">
        <v>0.82558139534883723</v>
      </c>
      <c r="O714" s="3">
        <v>0.94440199823684978</v>
      </c>
      <c r="P714" s="3">
        <v>0.94440199823684978</v>
      </c>
      <c r="Q714" s="3">
        <v>0</v>
      </c>
      <c r="R714" s="3">
        <v>0</v>
      </c>
      <c r="S714" s="3">
        <v>0</v>
      </c>
      <c r="T714" s="3">
        <v>0</v>
      </c>
      <c r="U714" s="3">
        <v>0</v>
      </c>
      <c r="V714" s="3">
        <v>0</v>
      </c>
      <c r="W714" s="3">
        <v>0</v>
      </c>
      <c r="X714" s="3">
        <v>0</v>
      </c>
      <c r="Y714" s="3">
        <v>0</v>
      </c>
      <c r="Z714" s="3">
        <v>0</v>
      </c>
      <c r="AA714" s="3">
        <v>0</v>
      </c>
      <c r="AB714" s="3">
        <v>0</v>
      </c>
      <c r="AC714" s="3">
        <v>0</v>
      </c>
      <c r="AD714" s="3">
        <v>0</v>
      </c>
      <c r="AE714" s="3">
        <v>0</v>
      </c>
      <c r="AF714" s="3">
        <v>0</v>
      </c>
      <c r="AG714" s="3">
        <v>0</v>
      </c>
      <c r="AH714" s="3">
        <v>0</v>
      </c>
      <c r="AI714" s="3">
        <v>0</v>
      </c>
      <c r="AJ714" s="3">
        <v>0</v>
      </c>
      <c r="AK714" s="3">
        <v>0</v>
      </c>
      <c r="AL714" s="48">
        <v>0</v>
      </c>
      <c r="AM714" s="3">
        <v>0</v>
      </c>
      <c r="AN714" s="3">
        <v>0</v>
      </c>
      <c r="AO714" s="3">
        <v>0</v>
      </c>
      <c r="AP714" s="3">
        <v>0</v>
      </c>
      <c r="AQ714" s="3">
        <v>0</v>
      </c>
      <c r="AR714" s="3">
        <v>0</v>
      </c>
      <c r="AS714" s="3">
        <v>0</v>
      </c>
      <c r="AT714" s="3">
        <v>0</v>
      </c>
      <c r="AU714" s="3">
        <v>0</v>
      </c>
      <c r="AV714" s="3">
        <v>0</v>
      </c>
      <c r="AW714" s="3">
        <v>0</v>
      </c>
      <c r="AX714" s="3">
        <v>0</v>
      </c>
      <c r="AY714" s="3">
        <v>0</v>
      </c>
      <c r="AZ714" s="3">
        <v>0</v>
      </c>
      <c r="BA714" s="3">
        <v>0</v>
      </c>
      <c r="BB714" s="3">
        <v>0</v>
      </c>
      <c r="BC714" s="3">
        <v>0</v>
      </c>
      <c r="BD714" s="3">
        <v>0</v>
      </c>
      <c r="BE714" s="3">
        <v>0</v>
      </c>
      <c r="BF714" s="3">
        <v>0</v>
      </c>
      <c r="BG714" s="3">
        <v>0</v>
      </c>
      <c r="BH714" s="3">
        <v>0</v>
      </c>
      <c r="BI714" s="3">
        <v>0</v>
      </c>
      <c r="BJ714" s="3">
        <v>0</v>
      </c>
      <c r="BK714" s="3">
        <v>0</v>
      </c>
      <c r="BL714" s="3">
        <v>0</v>
      </c>
      <c r="BM714" s="3">
        <v>0</v>
      </c>
      <c r="BN714" s="3">
        <v>0</v>
      </c>
      <c r="BO714" s="3">
        <v>0</v>
      </c>
      <c r="BP714" s="3">
        <v>0</v>
      </c>
      <c r="BQ714" s="3">
        <v>0</v>
      </c>
      <c r="BR714" s="3">
        <v>0</v>
      </c>
      <c r="BS714" s="3">
        <v>0</v>
      </c>
      <c r="BT714" s="3">
        <v>0</v>
      </c>
      <c r="BU714" s="3">
        <v>0</v>
      </c>
      <c r="BV714" s="3">
        <v>0</v>
      </c>
      <c r="BW714" s="10">
        <v>0</v>
      </c>
    </row>
    <row r="715" spans="6:75" x14ac:dyDescent="0.25">
      <c r="F715" s="52">
        <f t="shared" si="40"/>
        <v>42400</v>
      </c>
      <c r="G715" s="12">
        <f t="shared" si="41"/>
        <v>0.82558139534883723</v>
      </c>
      <c r="J715" s="3">
        <f t="shared" si="42"/>
        <v>0.94601353339217409</v>
      </c>
      <c r="K715" s="81"/>
      <c r="L715" s="12">
        <v>1</v>
      </c>
      <c r="M715" s="3">
        <v>0.82558139534883723</v>
      </c>
      <c r="N715" s="3">
        <v>0.82558139534883723</v>
      </c>
      <c r="O715" s="3">
        <v>0.94490155744930937</v>
      </c>
      <c r="P715" s="3">
        <v>0.94490155744930937</v>
      </c>
      <c r="Q715" s="3">
        <v>0</v>
      </c>
      <c r="R715" s="3">
        <v>0</v>
      </c>
      <c r="S715" s="3">
        <v>0</v>
      </c>
      <c r="T715" s="3">
        <v>0</v>
      </c>
      <c r="U715" s="3">
        <v>0</v>
      </c>
      <c r="V715" s="3">
        <v>0</v>
      </c>
      <c r="W715" s="3">
        <v>0</v>
      </c>
      <c r="X715" s="3">
        <v>0</v>
      </c>
      <c r="Y715" s="3">
        <v>0</v>
      </c>
      <c r="Z715" s="3">
        <v>0</v>
      </c>
      <c r="AA715" s="3">
        <v>0</v>
      </c>
      <c r="AB715" s="3">
        <v>0</v>
      </c>
      <c r="AC715" s="3">
        <v>0</v>
      </c>
      <c r="AD715" s="3">
        <v>0</v>
      </c>
      <c r="AE715" s="3">
        <v>0</v>
      </c>
      <c r="AF715" s="3">
        <v>0</v>
      </c>
      <c r="AG715" s="3">
        <v>0</v>
      </c>
      <c r="AH715" s="3">
        <v>0</v>
      </c>
      <c r="AI715" s="3">
        <v>0</v>
      </c>
      <c r="AJ715" s="3">
        <v>0</v>
      </c>
      <c r="AK715" s="3">
        <v>0</v>
      </c>
      <c r="AL715" s="48">
        <v>0</v>
      </c>
      <c r="AM715" s="3">
        <v>0</v>
      </c>
      <c r="AN715" s="3">
        <v>0</v>
      </c>
      <c r="AO715" s="3">
        <v>0</v>
      </c>
      <c r="AP715" s="3">
        <v>0</v>
      </c>
      <c r="AQ715" s="3">
        <v>0</v>
      </c>
      <c r="AR715" s="3">
        <v>0</v>
      </c>
      <c r="AS715" s="3">
        <v>0</v>
      </c>
      <c r="AT715" s="3">
        <v>0</v>
      </c>
      <c r="AU715" s="3">
        <v>0</v>
      </c>
      <c r="AV715" s="3">
        <v>0</v>
      </c>
      <c r="AW715" s="3">
        <v>0</v>
      </c>
      <c r="AX715" s="3">
        <v>0</v>
      </c>
      <c r="AY715" s="3">
        <v>0</v>
      </c>
      <c r="AZ715" s="3">
        <v>0</v>
      </c>
      <c r="BA715" s="3">
        <v>0</v>
      </c>
      <c r="BB715" s="3">
        <v>0</v>
      </c>
      <c r="BC715" s="3">
        <v>0</v>
      </c>
      <c r="BD715" s="3">
        <v>0</v>
      </c>
      <c r="BE715" s="3">
        <v>0</v>
      </c>
      <c r="BF715" s="3">
        <v>0</v>
      </c>
      <c r="BG715" s="3">
        <v>0</v>
      </c>
      <c r="BH715" s="3">
        <v>0</v>
      </c>
      <c r="BI715" s="3">
        <v>0</v>
      </c>
      <c r="BJ715" s="3">
        <v>0</v>
      </c>
      <c r="BK715" s="3">
        <v>0</v>
      </c>
      <c r="BL715" s="3">
        <v>0</v>
      </c>
      <c r="BM715" s="3">
        <v>0</v>
      </c>
      <c r="BN715" s="3">
        <v>0</v>
      </c>
      <c r="BO715" s="3">
        <v>0</v>
      </c>
      <c r="BP715" s="3">
        <v>0</v>
      </c>
      <c r="BQ715" s="3">
        <v>0</v>
      </c>
      <c r="BR715" s="3">
        <v>0</v>
      </c>
      <c r="BS715" s="3">
        <v>0</v>
      </c>
      <c r="BT715" s="3">
        <v>0</v>
      </c>
      <c r="BU715" s="3">
        <v>0</v>
      </c>
      <c r="BV715" s="3">
        <v>0</v>
      </c>
      <c r="BW715" s="10">
        <v>0</v>
      </c>
    </row>
    <row r="716" spans="6:75" x14ac:dyDescent="0.25">
      <c r="F716" s="52">
        <f t="shared" si="40"/>
        <v>42500</v>
      </c>
      <c r="G716" s="12">
        <f t="shared" si="41"/>
        <v>0.82558139534883723</v>
      </c>
      <c r="J716" s="3">
        <f t="shared" si="42"/>
        <v>0.94651368049426299</v>
      </c>
      <c r="K716" s="81"/>
      <c r="L716" s="12">
        <v>1</v>
      </c>
      <c r="M716" s="3">
        <v>0.82558139534883723</v>
      </c>
      <c r="N716" s="3">
        <v>0.82558139534883723</v>
      </c>
      <c r="O716" s="3">
        <v>0.94540111666176896</v>
      </c>
      <c r="P716" s="3">
        <v>0.94540111666176896</v>
      </c>
      <c r="Q716" s="3">
        <v>0</v>
      </c>
      <c r="R716" s="3">
        <v>0</v>
      </c>
      <c r="S716" s="3">
        <v>0</v>
      </c>
      <c r="T716" s="3">
        <v>0</v>
      </c>
      <c r="U716" s="3">
        <v>0</v>
      </c>
      <c r="V716" s="3">
        <v>0</v>
      </c>
      <c r="W716" s="3">
        <v>0</v>
      </c>
      <c r="X716" s="3">
        <v>0</v>
      </c>
      <c r="Y716" s="3">
        <v>0</v>
      </c>
      <c r="Z716" s="3">
        <v>0</v>
      </c>
      <c r="AA716" s="3">
        <v>0</v>
      </c>
      <c r="AB716" s="3">
        <v>0</v>
      </c>
      <c r="AC716" s="3">
        <v>0</v>
      </c>
      <c r="AD716" s="3">
        <v>0</v>
      </c>
      <c r="AE716" s="3">
        <v>0</v>
      </c>
      <c r="AF716" s="3">
        <v>0</v>
      </c>
      <c r="AG716" s="3">
        <v>0</v>
      </c>
      <c r="AH716" s="3">
        <v>0</v>
      </c>
      <c r="AI716" s="3">
        <v>0</v>
      </c>
      <c r="AJ716" s="3">
        <v>0</v>
      </c>
      <c r="AK716" s="3">
        <v>0</v>
      </c>
      <c r="AL716" s="48">
        <v>0</v>
      </c>
      <c r="AM716" s="3">
        <v>0</v>
      </c>
      <c r="AN716" s="3">
        <v>0</v>
      </c>
      <c r="AO716" s="3">
        <v>0</v>
      </c>
      <c r="AP716" s="3">
        <v>0</v>
      </c>
      <c r="AQ716" s="3">
        <v>0</v>
      </c>
      <c r="AR716" s="3">
        <v>0</v>
      </c>
      <c r="AS716" s="3">
        <v>0</v>
      </c>
      <c r="AT716" s="3">
        <v>0</v>
      </c>
      <c r="AU716" s="3">
        <v>0</v>
      </c>
      <c r="AV716" s="3">
        <v>0</v>
      </c>
      <c r="AW716" s="3">
        <v>0</v>
      </c>
      <c r="AX716" s="3">
        <v>0</v>
      </c>
      <c r="AY716" s="3">
        <v>0</v>
      </c>
      <c r="AZ716" s="3">
        <v>0</v>
      </c>
      <c r="BA716" s="3">
        <v>0</v>
      </c>
      <c r="BB716" s="3">
        <v>0</v>
      </c>
      <c r="BC716" s="3">
        <v>0</v>
      </c>
      <c r="BD716" s="3">
        <v>0</v>
      </c>
      <c r="BE716" s="3">
        <v>0</v>
      </c>
      <c r="BF716" s="3">
        <v>0</v>
      </c>
      <c r="BG716" s="3">
        <v>0</v>
      </c>
      <c r="BH716" s="3">
        <v>0</v>
      </c>
      <c r="BI716" s="3">
        <v>0</v>
      </c>
      <c r="BJ716" s="3">
        <v>0</v>
      </c>
      <c r="BK716" s="3">
        <v>0</v>
      </c>
      <c r="BL716" s="3">
        <v>0</v>
      </c>
      <c r="BM716" s="3">
        <v>0</v>
      </c>
      <c r="BN716" s="3">
        <v>0</v>
      </c>
      <c r="BO716" s="3">
        <v>0</v>
      </c>
      <c r="BP716" s="3">
        <v>0</v>
      </c>
      <c r="BQ716" s="3">
        <v>0</v>
      </c>
      <c r="BR716" s="3">
        <v>0</v>
      </c>
      <c r="BS716" s="3">
        <v>0</v>
      </c>
      <c r="BT716" s="3">
        <v>0</v>
      </c>
      <c r="BU716" s="3">
        <v>0</v>
      </c>
      <c r="BV716" s="3">
        <v>0</v>
      </c>
      <c r="BW716" s="10">
        <v>0</v>
      </c>
    </row>
    <row r="717" spans="6:75" x14ac:dyDescent="0.25">
      <c r="F717" s="52">
        <f t="shared" si="40"/>
        <v>42600</v>
      </c>
      <c r="G717" s="12">
        <f t="shared" si="41"/>
        <v>0.82558139534883723</v>
      </c>
      <c r="J717" s="3">
        <f t="shared" si="42"/>
        <v>0.94701382759635178</v>
      </c>
      <c r="K717" s="81"/>
      <c r="L717" s="12">
        <v>1</v>
      </c>
      <c r="M717" s="3">
        <v>0.82558139534883723</v>
      </c>
      <c r="N717" s="3">
        <v>0.82558139534883723</v>
      </c>
      <c r="O717" s="3">
        <v>0.94590067587422855</v>
      </c>
      <c r="P717" s="3">
        <v>0.94590067587422855</v>
      </c>
      <c r="Q717" s="3">
        <v>0</v>
      </c>
      <c r="R717" s="3">
        <v>0</v>
      </c>
      <c r="S717" s="3">
        <v>0</v>
      </c>
      <c r="T717" s="3">
        <v>0</v>
      </c>
      <c r="U717" s="3">
        <v>0</v>
      </c>
      <c r="V717" s="3">
        <v>0</v>
      </c>
      <c r="W717" s="3">
        <v>0</v>
      </c>
      <c r="X717" s="3">
        <v>0</v>
      </c>
      <c r="Y717" s="3">
        <v>0</v>
      </c>
      <c r="Z717" s="3">
        <v>0</v>
      </c>
      <c r="AA717" s="3">
        <v>0</v>
      </c>
      <c r="AB717" s="3">
        <v>0</v>
      </c>
      <c r="AC717" s="3">
        <v>0</v>
      </c>
      <c r="AD717" s="3">
        <v>0</v>
      </c>
      <c r="AE717" s="3">
        <v>0</v>
      </c>
      <c r="AF717" s="3">
        <v>0</v>
      </c>
      <c r="AG717" s="3">
        <v>0</v>
      </c>
      <c r="AH717" s="3">
        <v>0</v>
      </c>
      <c r="AI717" s="3">
        <v>0</v>
      </c>
      <c r="AJ717" s="3">
        <v>0</v>
      </c>
      <c r="AK717" s="3">
        <v>0</v>
      </c>
      <c r="AL717" s="48">
        <v>0</v>
      </c>
      <c r="AM717" s="3">
        <v>0</v>
      </c>
      <c r="AN717" s="3">
        <v>0</v>
      </c>
      <c r="AO717" s="3">
        <v>0</v>
      </c>
      <c r="AP717" s="3">
        <v>0</v>
      </c>
      <c r="AQ717" s="3">
        <v>0</v>
      </c>
      <c r="AR717" s="3">
        <v>0</v>
      </c>
      <c r="AS717" s="3">
        <v>0</v>
      </c>
      <c r="AT717" s="3">
        <v>0</v>
      </c>
      <c r="AU717" s="3">
        <v>0</v>
      </c>
      <c r="AV717" s="3">
        <v>0</v>
      </c>
      <c r="AW717" s="3">
        <v>0</v>
      </c>
      <c r="AX717" s="3">
        <v>0</v>
      </c>
      <c r="AY717" s="3">
        <v>0</v>
      </c>
      <c r="AZ717" s="3">
        <v>0</v>
      </c>
      <c r="BA717" s="3">
        <v>0</v>
      </c>
      <c r="BB717" s="3">
        <v>0</v>
      </c>
      <c r="BC717" s="3">
        <v>0</v>
      </c>
      <c r="BD717" s="3">
        <v>0</v>
      </c>
      <c r="BE717" s="3">
        <v>0</v>
      </c>
      <c r="BF717" s="3">
        <v>0</v>
      </c>
      <c r="BG717" s="3">
        <v>0</v>
      </c>
      <c r="BH717" s="3">
        <v>0</v>
      </c>
      <c r="BI717" s="3">
        <v>0</v>
      </c>
      <c r="BJ717" s="3">
        <v>0</v>
      </c>
      <c r="BK717" s="3">
        <v>0</v>
      </c>
      <c r="BL717" s="3">
        <v>0</v>
      </c>
      <c r="BM717" s="3">
        <v>0</v>
      </c>
      <c r="BN717" s="3">
        <v>0</v>
      </c>
      <c r="BO717" s="3">
        <v>0</v>
      </c>
      <c r="BP717" s="3">
        <v>0</v>
      </c>
      <c r="BQ717" s="3">
        <v>0</v>
      </c>
      <c r="BR717" s="3">
        <v>0</v>
      </c>
      <c r="BS717" s="3">
        <v>0</v>
      </c>
      <c r="BT717" s="3">
        <v>0</v>
      </c>
      <c r="BU717" s="3">
        <v>0</v>
      </c>
      <c r="BV717" s="3">
        <v>0</v>
      </c>
      <c r="BW717" s="10">
        <v>0</v>
      </c>
    </row>
    <row r="718" spans="6:75" x14ac:dyDescent="0.25">
      <c r="F718" s="52">
        <f t="shared" si="40"/>
        <v>42700</v>
      </c>
      <c r="G718" s="12">
        <f t="shared" si="41"/>
        <v>0.82558139534883723</v>
      </c>
      <c r="J718" s="3">
        <f t="shared" si="42"/>
        <v>0.94751397469844068</v>
      </c>
      <c r="K718" s="81"/>
      <c r="L718" s="12">
        <v>1</v>
      </c>
      <c r="M718" s="3">
        <v>0.82558139534883723</v>
      </c>
      <c r="N718" s="3">
        <v>0.82558139534883723</v>
      </c>
      <c r="O718" s="3">
        <v>0.94640023508668814</v>
      </c>
      <c r="P718" s="3">
        <v>0.94640023508668814</v>
      </c>
      <c r="Q718" s="3">
        <v>0</v>
      </c>
      <c r="R718" s="3">
        <v>0</v>
      </c>
      <c r="S718" s="3">
        <v>0</v>
      </c>
      <c r="T718" s="3">
        <v>0</v>
      </c>
      <c r="U718" s="3">
        <v>0</v>
      </c>
      <c r="V718" s="3">
        <v>0</v>
      </c>
      <c r="W718" s="3">
        <v>0</v>
      </c>
      <c r="X718" s="3">
        <v>0</v>
      </c>
      <c r="Y718" s="3">
        <v>0</v>
      </c>
      <c r="Z718" s="3">
        <v>0</v>
      </c>
      <c r="AA718" s="3">
        <v>0</v>
      </c>
      <c r="AB718" s="3">
        <v>0</v>
      </c>
      <c r="AC718" s="3">
        <v>0</v>
      </c>
      <c r="AD718" s="3">
        <v>0</v>
      </c>
      <c r="AE718" s="3">
        <v>0</v>
      </c>
      <c r="AF718" s="3">
        <v>0</v>
      </c>
      <c r="AG718" s="3">
        <v>0</v>
      </c>
      <c r="AH718" s="3">
        <v>0</v>
      </c>
      <c r="AI718" s="3">
        <v>0</v>
      </c>
      <c r="AJ718" s="3">
        <v>0</v>
      </c>
      <c r="AK718" s="3">
        <v>0</v>
      </c>
      <c r="AL718" s="48">
        <v>0</v>
      </c>
      <c r="AM718" s="3">
        <v>0</v>
      </c>
      <c r="AN718" s="3">
        <v>0</v>
      </c>
      <c r="AO718" s="3">
        <v>0</v>
      </c>
      <c r="AP718" s="3">
        <v>0</v>
      </c>
      <c r="AQ718" s="3">
        <v>0</v>
      </c>
      <c r="AR718" s="3">
        <v>0</v>
      </c>
      <c r="AS718" s="3">
        <v>0</v>
      </c>
      <c r="AT718" s="3">
        <v>0</v>
      </c>
      <c r="AU718" s="3">
        <v>0</v>
      </c>
      <c r="AV718" s="3">
        <v>0</v>
      </c>
      <c r="AW718" s="3">
        <v>0</v>
      </c>
      <c r="AX718" s="3">
        <v>0</v>
      </c>
      <c r="AY718" s="3">
        <v>0</v>
      </c>
      <c r="AZ718" s="3">
        <v>0</v>
      </c>
      <c r="BA718" s="3">
        <v>0</v>
      </c>
      <c r="BB718" s="3">
        <v>0</v>
      </c>
      <c r="BC718" s="3">
        <v>0</v>
      </c>
      <c r="BD718" s="3">
        <v>0</v>
      </c>
      <c r="BE718" s="3">
        <v>0</v>
      </c>
      <c r="BF718" s="3">
        <v>0</v>
      </c>
      <c r="BG718" s="3">
        <v>0</v>
      </c>
      <c r="BH718" s="3">
        <v>0</v>
      </c>
      <c r="BI718" s="3">
        <v>0</v>
      </c>
      <c r="BJ718" s="3">
        <v>0</v>
      </c>
      <c r="BK718" s="3">
        <v>0</v>
      </c>
      <c r="BL718" s="3">
        <v>0</v>
      </c>
      <c r="BM718" s="3">
        <v>0</v>
      </c>
      <c r="BN718" s="3">
        <v>0</v>
      </c>
      <c r="BO718" s="3">
        <v>0</v>
      </c>
      <c r="BP718" s="3">
        <v>0</v>
      </c>
      <c r="BQ718" s="3">
        <v>0</v>
      </c>
      <c r="BR718" s="3">
        <v>0</v>
      </c>
      <c r="BS718" s="3">
        <v>0</v>
      </c>
      <c r="BT718" s="3">
        <v>0</v>
      </c>
      <c r="BU718" s="3">
        <v>0</v>
      </c>
      <c r="BV718" s="3">
        <v>0</v>
      </c>
      <c r="BW718" s="10">
        <v>0</v>
      </c>
    </row>
    <row r="719" spans="6:75" x14ac:dyDescent="0.25">
      <c r="F719" s="52">
        <f t="shared" si="40"/>
        <v>42800</v>
      </c>
      <c r="G719" s="12">
        <f t="shared" si="41"/>
        <v>0.82558139534883723</v>
      </c>
      <c r="J719" s="3">
        <f t="shared" si="42"/>
        <v>0.94801412180052946</v>
      </c>
      <c r="K719" s="81"/>
      <c r="L719" s="12">
        <v>1</v>
      </c>
      <c r="M719" s="3">
        <v>0.82558139534883723</v>
      </c>
      <c r="N719" s="3">
        <v>0.82558139534883723</v>
      </c>
      <c r="O719" s="3">
        <v>0.94689979429914772</v>
      </c>
      <c r="P719" s="3">
        <v>0.94689979429914772</v>
      </c>
      <c r="Q719" s="3">
        <v>0</v>
      </c>
      <c r="R719" s="3">
        <v>0</v>
      </c>
      <c r="S719" s="3">
        <v>0</v>
      </c>
      <c r="T719" s="3">
        <v>0</v>
      </c>
      <c r="U719" s="3">
        <v>0</v>
      </c>
      <c r="V719" s="3">
        <v>0</v>
      </c>
      <c r="W719" s="3">
        <v>0</v>
      </c>
      <c r="X719" s="3">
        <v>0</v>
      </c>
      <c r="Y719" s="3">
        <v>0</v>
      </c>
      <c r="Z719" s="3">
        <v>0</v>
      </c>
      <c r="AA719" s="3">
        <v>0</v>
      </c>
      <c r="AB719" s="3">
        <v>0</v>
      </c>
      <c r="AC719" s="3">
        <v>0</v>
      </c>
      <c r="AD719" s="3">
        <v>0</v>
      </c>
      <c r="AE719" s="3">
        <v>0</v>
      </c>
      <c r="AF719" s="3">
        <v>0</v>
      </c>
      <c r="AG719" s="3">
        <v>0</v>
      </c>
      <c r="AH719" s="3">
        <v>0</v>
      </c>
      <c r="AI719" s="3">
        <v>0</v>
      </c>
      <c r="AJ719" s="3">
        <v>0</v>
      </c>
      <c r="AK719" s="3">
        <v>0</v>
      </c>
      <c r="AL719" s="48">
        <v>0</v>
      </c>
      <c r="AM719" s="3">
        <v>0</v>
      </c>
      <c r="AN719" s="3">
        <v>0</v>
      </c>
      <c r="AO719" s="3">
        <v>0</v>
      </c>
      <c r="AP719" s="3">
        <v>0</v>
      </c>
      <c r="AQ719" s="3">
        <v>0</v>
      </c>
      <c r="AR719" s="3">
        <v>0</v>
      </c>
      <c r="AS719" s="3">
        <v>0</v>
      </c>
      <c r="AT719" s="3">
        <v>0</v>
      </c>
      <c r="AU719" s="3">
        <v>0</v>
      </c>
      <c r="AV719" s="3">
        <v>0</v>
      </c>
      <c r="AW719" s="3">
        <v>0</v>
      </c>
      <c r="AX719" s="3">
        <v>0</v>
      </c>
      <c r="AY719" s="3">
        <v>0</v>
      </c>
      <c r="AZ719" s="3">
        <v>0</v>
      </c>
      <c r="BA719" s="3">
        <v>0</v>
      </c>
      <c r="BB719" s="3">
        <v>0</v>
      </c>
      <c r="BC719" s="3">
        <v>0</v>
      </c>
      <c r="BD719" s="3">
        <v>0</v>
      </c>
      <c r="BE719" s="3">
        <v>0</v>
      </c>
      <c r="BF719" s="3">
        <v>0</v>
      </c>
      <c r="BG719" s="3">
        <v>0</v>
      </c>
      <c r="BH719" s="3">
        <v>0</v>
      </c>
      <c r="BI719" s="3">
        <v>0</v>
      </c>
      <c r="BJ719" s="3">
        <v>0</v>
      </c>
      <c r="BK719" s="3">
        <v>0</v>
      </c>
      <c r="BL719" s="3">
        <v>0</v>
      </c>
      <c r="BM719" s="3">
        <v>0</v>
      </c>
      <c r="BN719" s="3">
        <v>0</v>
      </c>
      <c r="BO719" s="3">
        <v>0</v>
      </c>
      <c r="BP719" s="3">
        <v>0</v>
      </c>
      <c r="BQ719" s="3">
        <v>0</v>
      </c>
      <c r="BR719" s="3">
        <v>0</v>
      </c>
      <c r="BS719" s="3">
        <v>0</v>
      </c>
      <c r="BT719" s="3">
        <v>0</v>
      </c>
      <c r="BU719" s="3">
        <v>0</v>
      </c>
      <c r="BV719" s="3">
        <v>0</v>
      </c>
      <c r="BW719" s="10">
        <v>0</v>
      </c>
    </row>
    <row r="720" spans="6:75" x14ac:dyDescent="0.25">
      <c r="F720" s="52">
        <f t="shared" si="40"/>
        <v>42900</v>
      </c>
      <c r="G720" s="12">
        <f t="shared" si="41"/>
        <v>0.82558139534883723</v>
      </c>
      <c r="J720" s="3">
        <f t="shared" si="42"/>
        <v>0.94851426890261836</v>
      </c>
      <c r="K720" s="81"/>
      <c r="L720" s="12">
        <v>1</v>
      </c>
      <c r="M720" s="3">
        <v>0.82558139534883723</v>
      </c>
      <c r="N720" s="3">
        <v>0.82558139534883723</v>
      </c>
      <c r="O720" s="3">
        <v>0.94739935351160731</v>
      </c>
      <c r="P720" s="3">
        <v>0.94739935351160731</v>
      </c>
      <c r="Q720" s="3">
        <v>0</v>
      </c>
      <c r="R720" s="3">
        <v>0</v>
      </c>
      <c r="S720" s="3">
        <v>0</v>
      </c>
      <c r="T720" s="3">
        <v>0</v>
      </c>
      <c r="U720" s="3">
        <v>0</v>
      </c>
      <c r="V720" s="3">
        <v>0</v>
      </c>
      <c r="W720" s="3">
        <v>0</v>
      </c>
      <c r="X720" s="3">
        <v>0</v>
      </c>
      <c r="Y720" s="3">
        <v>0</v>
      </c>
      <c r="Z720" s="3">
        <v>0</v>
      </c>
      <c r="AA720" s="3">
        <v>0</v>
      </c>
      <c r="AB720" s="3">
        <v>0</v>
      </c>
      <c r="AC720" s="3">
        <v>0</v>
      </c>
      <c r="AD720" s="3">
        <v>0</v>
      </c>
      <c r="AE720" s="3">
        <v>0</v>
      </c>
      <c r="AF720" s="3">
        <v>0</v>
      </c>
      <c r="AG720" s="3">
        <v>0</v>
      </c>
      <c r="AH720" s="3">
        <v>0</v>
      </c>
      <c r="AI720" s="3">
        <v>0</v>
      </c>
      <c r="AJ720" s="3">
        <v>0</v>
      </c>
      <c r="AK720" s="3">
        <v>0</v>
      </c>
      <c r="AL720" s="48">
        <v>0</v>
      </c>
      <c r="AM720" s="3">
        <v>0</v>
      </c>
      <c r="AN720" s="3">
        <v>0</v>
      </c>
      <c r="AO720" s="3">
        <v>0</v>
      </c>
      <c r="AP720" s="3">
        <v>0</v>
      </c>
      <c r="AQ720" s="3">
        <v>0</v>
      </c>
      <c r="AR720" s="3">
        <v>0</v>
      </c>
      <c r="AS720" s="3">
        <v>0</v>
      </c>
      <c r="AT720" s="3">
        <v>0</v>
      </c>
      <c r="AU720" s="3">
        <v>0</v>
      </c>
      <c r="AV720" s="3">
        <v>0</v>
      </c>
      <c r="AW720" s="3">
        <v>0</v>
      </c>
      <c r="AX720" s="3">
        <v>0</v>
      </c>
      <c r="AY720" s="3">
        <v>0</v>
      </c>
      <c r="AZ720" s="3">
        <v>0</v>
      </c>
      <c r="BA720" s="3">
        <v>0</v>
      </c>
      <c r="BB720" s="3">
        <v>0</v>
      </c>
      <c r="BC720" s="3">
        <v>0</v>
      </c>
      <c r="BD720" s="3">
        <v>0</v>
      </c>
      <c r="BE720" s="3">
        <v>0</v>
      </c>
      <c r="BF720" s="3">
        <v>0</v>
      </c>
      <c r="BG720" s="3">
        <v>0</v>
      </c>
      <c r="BH720" s="3">
        <v>0</v>
      </c>
      <c r="BI720" s="3">
        <v>0</v>
      </c>
      <c r="BJ720" s="3">
        <v>0</v>
      </c>
      <c r="BK720" s="3">
        <v>0</v>
      </c>
      <c r="BL720" s="3">
        <v>0</v>
      </c>
      <c r="BM720" s="3">
        <v>0</v>
      </c>
      <c r="BN720" s="3">
        <v>0</v>
      </c>
      <c r="BO720" s="3">
        <v>0</v>
      </c>
      <c r="BP720" s="3">
        <v>0</v>
      </c>
      <c r="BQ720" s="3">
        <v>0</v>
      </c>
      <c r="BR720" s="3">
        <v>0</v>
      </c>
      <c r="BS720" s="3">
        <v>0</v>
      </c>
      <c r="BT720" s="3">
        <v>0</v>
      </c>
      <c r="BU720" s="3">
        <v>0</v>
      </c>
      <c r="BV720" s="3">
        <v>0</v>
      </c>
      <c r="BW720" s="10">
        <v>0</v>
      </c>
    </row>
    <row r="721" spans="6:75" x14ac:dyDescent="0.25">
      <c r="F721" s="52">
        <f t="shared" si="40"/>
        <v>43000</v>
      </c>
      <c r="G721" s="12">
        <f t="shared" si="41"/>
        <v>0.82558139534883723</v>
      </c>
      <c r="J721" s="3">
        <f t="shared" si="42"/>
        <v>0.94901441600470715</v>
      </c>
      <c r="K721" s="81"/>
      <c r="L721" s="12">
        <v>1</v>
      </c>
      <c r="M721" s="3">
        <v>0.82558139534883723</v>
      </c>
      <c r="N721" s="3">
        <v>0.82558139534883723</v>
      </c>
      <c r="O721" s="3">
        <v>0.9478989127240669</v>
      </c>
      <c r="P721" s="3">
        <v>0.9478989127240669</v>
      </c>
      <c r="Q721" s="3">
        <v>0</v>
      </c>
      <c r="R721" s="3">
        <v>0</v>
      </c>
      <c r="S721" s="3">
        <v>0</v>
      </c>
      <c r="T721" s="3">
        <v>0</v>
      </c>
      <c r="U721" s="3">
        <v>0</v>
      </c>
      <c r="V721" s="3">
        <v>0</v>
      </c>
      <c r="W721" s="3">
        <v>0</v>
      </c>
      <c r="X721" s="3">
        <v>0</v>
      </c>
      <c r="Y721" s="3">
        <v>0</v>
      </c>
      <c r="Z721" s="3">
        <v>0</v>
      </c>
      <c r="AA721" s="3">
        <v>0</v>
      </c>
      <c r="AB721" s="3">
        <v>0</v>
      </c>
      <c r="AC721" s="3">
        <v>0</v>
      </c>
      <c r="AD721" s="3">
        <v>0</v>
      </c>
      <c r="AE721" s="3">
        <v>0</v>
      </c>
      <c r="AF721" s="3">
        <v>0</v>
      </c>
      <c r="AG721" s="3">
        <v>0</v>
      </c>
      <c r="AH721" s="3">
        <v>0</v>
      </c>
      <c r="AI721" s="3">
        <v>0</v>
      </c>
      <c r="AJ721" s="3">
        <v>0</v>
      </c>
      <c r="AK721" s="3">
        <v>0</v>
      </c>
      <c r="AL721" s="48">
        <v>0</v>
      </c>
      <c r="AM721" s="3">
        <v>0</v>
      </c>
      <c r="AN721" s="3">
        <v>0</v>
      </c>
      <c r="AO721" s="3">
        <v>0</v>
      </c>
      <c r="AP721" s="3">
        <v>0</v>
      </c>
      <c r="AQ721" s="3">
        <v>0</v>
      </c>
      <c r="AR721" s="3">
        <v>0</v>
      </c>
      <c r="AS721" s="3">
        <v>0</v>
      </c>
      <c r="AT721" s="3">
        <v>0</v>
      </c>
      <c r="AU721" s="3">
        <v>0</v>
      </c>
      <c r="AV721" s="3">
        <v>0</v>
      </c>
      <c r="AW721" s="3">
        <v>0</v>
      </c>
      <c r="AX721" s="3">
        <v>0</v>
      </c>
      <c r="AY721" s="3">
        <v>0</v>
      </c>
      <c r="AZ721" s="3">
        <v>0</v>
      </c>
      <c r="BA721" s="3">
        <v>0</v>
      </c>
      <c r="BB721" s="3">
        <v>0</v>
      </c>
      <c r="BC721" s="3">
        <v>0</v>
      </c>
      <c r="BD721" s="3">
        <v>0</v>
      </c>
      <c r="BE721" s="3">
        <v>0</v>
      </c>
      <c r="BF721" s="3">
        <v>0</v>
      </c>
      <c r="BG721" s="3">
        <v>0</v>
      </c>
      <c r="BH721" s="3">
        <v>0</v>
      </c>
      <c r="BI721" s="3">
        <v>0</v>
      </c>
      <c r="BJ721" s="3">
        <v>0</v>
      </c>
      <c r="BK721" s="3">
        <v>0</v>
      </c>
      <c r="BL721" s="3">
        <v>0</v>
      </c>
      <c r="BM721" s="3">
        <v>0</v>
      </c>
      <c r="BN721" s="3">
        <v>0</v>
      </c>
      <c r="BO721" s="3">
        <v>0</v>
      </c>
      <c r="BP721" s="3">
        <v>0</v>
      </c>
      <c r="BQ721" s="3">
        <v>0</v>
      </c>
      <c r="BR721" s="3">
        <v>0</v>
      </c>
      <c r="BS721" s="3">
        <v>0</v>
      </c>
      <c r="BT721" s="3">
        <v>0</v>
      </c>
      <c r="BU721" s="3">
        <v>0</v>
      </c>
      <c r="BV721" s="3">
        <v>0</v>
      </c>
      <c r="BW721" s="10">
        <v>0</v>
      </c>
    </row>
    <row r="722" spans="6:75" x14ac:dyDescent="0.25">
      <c r="F722" s="52">
        <f t="shared" si="40"/>
        <v>43100</v>
      </c>
      <c r="G722" s="12">
        <f t="shared" si="41"/>
        <v>0.82558139534883723</v>
      </c>
      <c r="J722" s="3">
        <f t="shared" si="42"/>
        <v>0.94951456310679605</v>
      </c>
      <c r="K722" s="81"/>
      <c r="L722" s="12">
        <v>1</v>
      </c>
      <c r="M722" s="3">
        <v>0.82558139534883723</v>
      </c>
      <c r="N722" s="3">
        <v>0.82558139534883723</v>
      </c>
      <c r="O722" s="3">
        <v>0.94839847193652649</v>
      </c>
      <c r="P722" s="3">
        <v>0.94839847193652649</v>
      </c>
      <c r="Q722" s="3">
        <v>0</v>
      </c>
      <c r="R722" s="3">
        <v>0</v>
      </c>
      <c r="S722" s="3">
        <v>0</v>
      </c>
      <c r="T722" s="3">
        <v>0</v>
      </c>
      <c r="U722" s="3">
        <v>0</v>
      </c>
      <c r="V722" s="3">
        <v>0</v>
      </c>
      <c r="W722" s="3">
        <v>0</v>
      </c>
      <c r="X722" s="3">
        <v>0</v>
      </c>
      <c r="Y722" s="3">
        <v>0</v>
      </c>
      <c r="Z722" s="3">
        <v>0</v>
      </c>
      <c r="AA722" s="3">
        <v>0</v>
      </c>
      <c r="AB722" s="3">
        <v>0</v>
      </c>
      <c r="AC722" s="3">
        <v>0</v>
      </c>
      <c r="AD722" s="3">
        <v>0</v>
      </c>
      <c r="AE722" s="3">
        <v>0</v>
      </c>
      <c r="AF722" s="3">
        <v>0</v>
      </c>
      <c r="AG722" s="3">
        <v>0</v>
      </c>
      <c r="AH722" s="3">
        <v>0</v>
      </c>
      <c r="AI722" s="3">
        <v>0</v>
      </c>
      <c r="AJ722" s="3">
        <v>0</v>
      </c>
      <c r="AK722" s="3">
        <v>0</v>
      </c>
      <c r="AL722" s="48">
        <v>0</v>
      </c>
      <c r="AM722" s="3">
        <v>0</v>
      </c>
      <c r="AN722" s="3">
        <v>0</v>
      </c>
      <c r="AO722" s="3">
        <v>0</v>
      </c>
      <c r="AP722" s="3">
        <v>0</v>
      </c>
      <c r="AQ722" s="3">
        <v>0</v>
      </c>
      <c r="AR722" s="3">
        <v>0</v>
      </c>
      <c r="AS722" s="3">
        <v>0</v>
      </c>
      <c r="AT722" s="3">
        <v>0</v>
      </c>
      <c r="AU722" s="3">
        <v>0</v>
      </c>
      <c r="AV722" s="3">
        <v>0</v>
      </c>
      <c r="AW722" s="3">
        <v>0</v>
      </c>
      <c r="AX722" s="3">
        <v>0</v>
      </c>
      <c r="AY722" s="3">
        <v>0</v>
      </c>
      <c r="AZ722" s="3">
        <v>0</v>
      </c>
      <c r="BA722" s="3">
        <v>0</v>
      </c>
      <c r="BB722" s="3">
        <v>0</v>
      </c>
      <c r="BC722" s="3">
        <v>0</v>
      </c>
      <c r="BD722" s="3">
        <v>0</v>
      </c>
      <c r="BE722" s="3">
        <v>0</v>
      </c>
      <c r="BF722" s="3">
        <v>0</v>
      </c>
      <c r="BG722" s="3">
        <v>0</v>
      </c>
      <c r="BH722" s="3">
        <v>0</v>
      </c>
      <c r="BI722" s="3">
        <v>0</v>
      </c>
      <c r="BJ722" s="3">
        <v>0</v>
      </c>
      <c r="BK722" s="3">
        <v>0</v>
      </c>
      <c r="BL722" s="3">
        <v>0</v>
      </c>
      <c r="BM722" s="3">
        <v>0</v>
      </c>
      <c r="BN722" s="3">
        <v>0</v>
      </c>
      <c r="BO722" s="3">
        <v>0</v>
      </c>
      <c r="BP722" s="3">
        <v>0</v>
      </c>
      <c r="BQ722" s="3">
        <v>0</v>
      </c>
      <c r="BR722" s="3">
        <v>0</v>
      </c>
      <c r="BS722" s="3">
        <v>0</v>
      </c>
      <c r="BT722" s="3">
        <v>0</v>
      </c>
      <c r="BU722" s="3">
        <v>0</v>
      </c>
      <c r="BV722" s="3">
        <v>0</v>
      </c>
      <c r="BW722" s="10">
        <v>0</v>
      </c>
    </row>
    <row r="723" spans="6:75" x14ac:dyDescent="0.25">
      <c r="F723" s="52">
        <f t="shared" si="40"/>
        <v>43200</v>
      </c>
      <c r="G723" s="12">
        <f t="shared" si="41"/>
        <v>0.82558139534883723</v>
      </c>
      <c r="J723" s="3">
        <f t="shared" si="42"/>
        <v>0.95001471020888495</v>
      </c>
      <c r="K723" s="81"/>
      <c r="L723" s="12">
        <v>1</v>
      </c>
      <c r="M723" s="3">
        <v>0.82558139534883723</v>
      </c>
      <c r="N723" s="3">
        <v>0.82558139534883723</v>
      </c>
      <c r="O723" s="3">
        <v>0.94889803114898619</v>
      </c>
      <c r="P723" s="3">
        <v>0.94889803114898619</v>
      </c>
      <c r="Q723" s="3">
        <v>0</v>
      </c>
      <c r="R723" s="3">
        <v>0</v>
      </c>
      <c r="S723" s="3">
        <v>0</v>
      </c>
      <c r="T723" s="3">
        <v>0</v>
      </c>
      <c r="U723" s="3">
        <v>0</v>
      </c>
      <c r="V723" s="3">
        <v>0</v>
      </c>
      <c r="W723" s="3">
        <v>0</v>
      </c>
      <c r="X723" s="3">
        <v>0</v>
      </c>
      <c r="Y723" s="3">
        <v>0</v>
      </c>
      <c r="Z723" s="3">
        <v>0</v>
      </c>
      <c r="AA723" s="3">
        <v>0</v>
      </c>
      <c r="AB723" s="3">
        <v>0</v>
      </c>
      <c r="AC723" s="3">
        <v>0</v>
      </c>
      <c r="AD723" s="3">
        <v>0</v>
      </c>
      <c r="AE723" s="3">
        <v>0</v>
      </c>
      <c r="AF723" s="3">
        <v>0</v>
      </c>
      <c r="AG723" s="3">
        <v>0</v>
      </c>
      <c r="AH723" s="3">
        <v>0</v>
      </c>
      <c r="AI723" s="3">
        <v>0</v>
      </c>
      <c r="AJ723" s="3">
        <v>0</v>
      </c>
      <c r="AK723" s="3">
        <v>0</v>
      </c>
      <c r="AL723" s="48">
        <v>0</v>
      </c>
      <c r="AM723" s="3">
        <v>0</v>
      </c>
      <c r="AN723" s="3">
        <v>0</v>
      </c>
      <c r="AO723" s="3">
        <v>0</v>
      </c>
      <c r="AP723" s="3">
        <v>0</v>
      </c>
      <c r="AQ723" s="3">
        <v>0</v>
      </c>
      <c r="AR723" s="3">
        <v>0</v>
      </c>
      <c r="AS723" s="3">
        <v>0</v>
      </c>
      <c r="AT723" s="3">
        <v>0</v>
      </c>
      <c r="AU723" s="3">
        <v>0</v>
      </c>
      <c r="AV723" s="3">
        <v>0</v>
      </c>
      <c r="AW723" s="3">
        <v>0</v>
      </c>
      <c r="AX723" s="3">
        <v>0</v>
      </c>
      <c r="AY723" s="3">
        <v>0</v>
      </c>
      <c r="AZ723" s="3">
        <v>0</v>
      </c>
      <c r="BA723" s="3">
        <v>0</v>
      </c>
      <c r="BB723" s="3">
        <v>0</v>
      </c>
      <c r="BC723" s="3">
        <v>0</v>
      </c>
      <c r="BD723" s="3">
        <v>0</v>
      </c>
      <c r="BE723" s="3">
        <v>0</v>
      </c>
      <c r="BF723" s="3">
        <v>0</v>
      </c>
      <c r="BG723" s="3">
        <v>0</v>
      </c>
      <c r="BH723" s="3">
        <v>0</v>
      </c>
      <c r="BI723" s="3">
        <v>0</v>
      </c>
      <c r="BJ723" s="3">
        <v>0</v>
      </c>
      <c r="BK723" s="3">
        <v>0</v>
      </c>
      <c r="BL723" s="3">
        <v>0</v>
      </c>
      <c r="BM723" s="3">
        <v>0</v>
      </c>
      <c r="BN723" s="3">
        <v>0</v>
      </c>
      <c r="BO723" s="3">
        <v>0</v>
      </c>
      <c r="BP723" s="3">
        <v>0</v>
      </c>
      <c r="BQ723" s="3">
        <v>0</v>
      </c>
      <c r="BR723" s="3">
        <v>0</v>
      </c>
      <c r="BS723" s="3">
        <v>0</v>
      </c>
      <c r="BT723" s="3">
        <v>0</v>
      </c>
      <c r="BU723" s="3">
        <v>0</v>
      </c>
      <c r="BV723" s="3">
        <v>0</v>
      </c>
      <c r="BW723" s="10">
        <v>0</v>
      </c>
    </row>
    <row r="724" spans="6:75" x14ac:dyDescent="0.25">
      <c r="F724" s="52">
        <f t="shared" si="40"/>
        <v>43300</v>
      </c>
      <c r="G724" s="12">
        <f t="shared" si="41"/>
        <v>0.82558139534883723</v>
      </c>
      <c r="J724" s="3">
        <f t="shared" si="42"/>
        <v>0.95051485731097385</v>
      </c>
      <c r="K724" s="81"/>
      <c r="L724" s="12">
        <v>1</v>
      </c>
      <c r="M724" s="3">
        <v>0.82558139534883723</v>
      </c>
      <c r="N724" s="3">
        <v>0.82558139534883723</v>
      </c>
      <c r="O724" s="3">
        <v>0.94939759036144578</v>
      </c>
      <c r="P724" s="3">
        <v>0.94939759036144578</v>
      </c>
      <c r="Q724" s="3">
        <v>0</v>
      </c>
      <c r="R724" s="3">
        <v>0</v>
      </c>
      <c r="S724" s="3">
        <v>0</v>
      </c>
      <c r="T724" s="3">
        <v>0</v>
      </c>
      <c r="U724" s="3">
        <v>0</v>
      </c>
      <c r="V724" s="3">
        <v>0</v>
      </c>
      <c r="W724" s="3">
        <v>0</v>
      </c>
      <c r="X724" s="3">
        <v>0</v>
      </c>
      <c r="Y724" s="3">
        <v>0</v>
      </c>
      <c r="Z724" s="3">
        <v>0</v>
      </c>
      <c r="AA724" s="3">
        <v>0</v>
      </c>
      <c r="AB724" s="3">
        <v>0</v>
      </c>
      <c r="AC724" s="3">
        <v>0</v>
      </c>
      <c r="AD724" s="3">
        <v>0</v>
      </c>
      <c r="AE724" s="3">
        <v>0</v>
      </c>
      <c r="AF724" s="3">
        <v>0</v>
      </c>
      <c r="AG724" s="3">
        <v>0</v>
      </c>
      <c r="AH724" s="3">
        <v>0</v>
      </c>
      <c r="AI724" s="3">
        <v>0</v>
      </c>
      <c r="AJ724" s="3">
        <v>0</v>
      </c>
      <c r="AK724" s="3">
        <v>0</v>
      </c>
      <c r="AL724" s="48">
        <v>0</v>
      </c>
      <c r="AM724" s="3">
        <v>0</v>
      </c>
      <c r="AN724" s="3">
        <v>0</v>
      </c>
      <c r="AO724" s="3">
        <v>0</v>
      </c>
      <c r="AP724" s="3">
        <v>0</v>
      </c>
      <c r="AQ724" s="3">
        <v>0</v>
      </c>
      <c r="AR724" s="3">
        <v>0</v>
      </c>
      <c r="AS724" s="3">
        <v>0</v>
      </c>
      <c r="AT724" s="3">
        <v>0</v>
      </c>
      <c r="AU724" s="3">
        <v>0</v>
      </c>
      <c r="AV724" s="3">
        <v>0</v>
      </c>
      <c r="AW724" s="3">
        <v>0</v>
      </c>
      <c r="AX724" s="3">
        <v>0</v>
      </c>
      <c r="AY724" s="3">
        <v>0</v>
      </c>
      <c r="AZ724" s="3">
        <v>0</v>
      </c>
      <c r="BA724" s="3">
        <v>0</v>
      </c>
      <c r="BB724" s="3">
        <v>0</v>
      </c>
      <c r="BC724" s="3">
        <v>0</v>
      </c>
      <c r="BD724" s="3">
        <v>0</v>
      </c>
      <c r="BE724" s="3">
        <v>0</v>
      </c>
      <c r="BF724" s="3">
        <v>0</v>
      </c>
      <c r="BG724" s="3">
        <v>0</v>
      </c>
      <c r="BH724" s="3">
        <v>0</v>
      </c>
      <c r="BI724" s="3">
        <v>0</v>
      </c>
      <c r="BJ724" s="3">
        <v>0</v>
      </c>
      <c r="BK724" s="3">
        <v>0</v>
      </c>
      <c r="BL724" s="3">
        <v>0</v>
      </c>
      <c r="BM724" s="3">
        <v>0</v>
      </c>
      <c r="BN724" s="3">
        <v>0</v>
      </c>
      <c r="BO724" s="3">
        <v>0</v>
      </c>
      <c r="BP724" s="3">
        <v>0</v>
      </c>
      <c r="BQ724" s="3">
        <v>0</v>
      </c>
      <c r="BR724" s="3">
        <v>0</v>
      </c>
      <c r="BS724" s="3">
        <v>0</v>
      </c>
      <c r="BT724" s="3">
        <v>0</v>
      </c>
      <c r="BU724" s="3">
        <v>0</v>
      </c>
      <c r="BV724" s="3">
        <v>0</v>
      </c>
      <c r="BW724" s="10">
        <v>0</v>
      </c>
    </row>
    <row r="725" spans="6:75" x14ac:dyDescent="0.25">
      <c r="F725" s="52">
        <f t="shared" si="40"/>
        <v>43400</v>
      </c>
      <c r="G725" s="12">
        <f t="shared" si="41"/>
        <v>0.82558139534883723</v>
      </c>
      <c r="J725" s="3">
        <f t="shared" si="42"/>
        <v>0.95101500441306264</v>
      </c>
      <c r="K725" s="81"/>
      <c r="L725" s="12">
        <v>1</v>
      </c>
      <c r="M725" s="3">
        <v>0.82558139534883723</v>
      </c>
      <c r="N725" s="3">
        <v>0.82558139534883723</v>
      </c>
      <c r="O725" s="3">
        <v>0.94989714957390536</v>
      </c>
      <c r="P725" s="3">
        <v>0.94989714957390536</v>
      </c>
      <c r="Q725" s="3">
        <v>0</v>
      </c>
      <c r="R725" s="3">
        <v>0</v>
      </c>
      <c r="S725" s="3">
        <v>0</v>
      </c>
      <c r="T725" s="3">
        <v>0</v>
      </c>
      <c r="U725" s="3">
        <v>0</v>
      </c>
      <c r="V725" s="3">
        <v>0</v>
      </c>
      <c r="W725" s="3">
        <v>0</v>
      </c>
      <c r="X725" s="3">
        <v>0</v>
      </c>
      <c r="Y725" s="3">
        <v>0</v>
      </c>
      <c r="Z725" s="3">
        <v>0</v>
      </c>
      <c r="AA725" s="3">
        <v>0</v>
      </c>
      <c r="AB725" s="3">
        <v>0</v>
      </c>
      <c r="AC725" s="3">
        <v>0</v>
      </c>
      <c r="AD725" s="3">
        <v>0</v>
      </c>
      <c r="AE725" s="3">
        <v>0</v>
      </c>
      <c r="AF725" s="3">
        <v>0</v>
      </c>
      <c r="AG725" s="3">
        <v>0</v>
      </c>
      <c r="AH725" s="3">
        <v>0</v>
      </c>
      <c r="AI725" s="3">
        <v>0</v>
      </c>
      <c r="AJ725" s="3">
        <v>0</v>
      </c>
      <c r="AK725" s="3">
        <v>0</v>
      </c>
      <c r="AL725" s="48">
        <v>0</v>
      </c>
      <c r="AM725" s="3">
        <v>0</v>
      </c>
      <c r="AN725" s="3">
        <v>0</v>
      </c>
      <c r="AO725" s="3">
        <v>0</v>
      </c>
      <c r="AP725" s="3">
        <v>0</v>
      </c>
      <c r="AQ725" s="3">
        <v>0</v>
      </c>
      <c r="AR725" s="3">
        <v>0</v>
      </c>
      <c r="AS725" s="3">
        <v>0</v>
      </c>
      <c r="AT725" s="3">
        <v>0</v>
      </c>
      <c r="AU725" s="3">
        <v>0</v>
      </c>
      <c r="AV725" s="3">
        <v>0</v>
      </c>
      <c r="AW725" s="3">
        <v>0</v>
      </c>
      <c r="AX725" s="3">
        <v>0</v>
      </c>
      <c r="AY725" s="3">
        <v>0</v>
      </c>
      <c r="AZ725" s="3">
        <v>0</v>
      </c>
      <c r="BA725" s="3">
        <v>0</v>
      </c>
      <c r="BB725" s="3">
        <v>0</v>
      </c>
      <c r="BC725" s="3">
        <v>0</v>
      </c>
      <c r="BD725" s="3">
        <v>0</v>
      </c>
      <c r="BE725" s="3">
        <v>0</v>
      </c>
      <c r="BF725" s="3">
        <v>0</v>
      </c>
      <c r="BG725" s="3">
        <v>0</v>
      </c>
      <c r="BH725" s="3">
        <v>0</v>
      </c>
      <c r="BI725" s="3">
        <v>0</v>
      </c>
      <c r="BJ725" s="3">
        <v>0</v>
      </c>
      <c r="BK725" s="3">
        <v>0</v>
      </c>
      <c r="BL725" s="3">
        <v>0</v>
      </c>
      <c r="BM725" s="3">
        <v>0</v>
      </c>
      <c r="BN725" s="3">
        <v>0</v>
      </c>
      <c r="BO725" s="3">
        <v>0</v>
      </c>
      <c r="BP725" s="3">
        <v>0</v>
      </c>
      <c r="BQ725" s="3">
        <v>0</v>
      </c>
      <c r="BR725" s="3">
        <v>0</v>
      </c>
      <c r="BS725" s="3">
        <v>0</v>
      </c>
      <c r="BT725" s="3">
        <v>0</v>
      </c>
      <c r="BU725" s="3">
        <v>0</v>
      </c>
      <c r="BV725" s="3">
        <v>0</v>
      </c>
      <c r="BW725" s="10">
        <v>0</v>
      </c>
    </row>
    <row r="726" spans="6:75" x14ac:dyDescent="0.25">
      <c r="F726" s="52">
        <f t="shared" si="40"/>
        <v>43500</v>
      </c>
      <c r="G726" s="12">
        <f t="shared" si="41"/>
        <v>0.82558139534883723</v>
      </c>
      <c r="J726" s="3">
        <f t="shared" si="42"/>
        <v>0.95151515151515154</v>
      </c>
      <c r="K726" s="81"/>
      <c r="L726" s="12">
        <v>1</v>
      </c>
      <c r="M726" s="3">
        <v>0.82558139534883723</v>
      </c>
      <c r="N726" s="3">
        <v>0.82558139534883723</v>
      </c>
      <c r="O726" s="3">
        <v>0.95039670878636495</v>
      </c>
      <c r="P726" s="3">
        <v>0.95039670878636495</v>
      </c>
      <c r="Q726" s="3">
        <v>0</v>
      </c>
      <c r="R726" s="3">
        <v>0</v>
      </c>
      <c r="S726" s="3">
        <v>0</v>
      </c>
      <c r="T726" s="3">
        <v>0</v>
      </c>
      <c r="U726" s="3">
        <v>0</v>
      </c>
      <c r="V726" s="3">
        <v>0</v>
      </c>
      <c r="W726" s="3">
        <v>0</v>
      </c>
      <c r="X726" s="3">
        <v>0</v>
      </c>
      <c r="Y726" s="3">
        <v>0</v>
      </c>
      <c r="Z726" s="3">
        <v>0</v>
      </c>
      <c r="AA726" s="3">
        <v>0</v>
      </c>
      <c r="AB726" s="3">
        <v>0</v>
      </c>
      <c r="AC726" s="3">
        <v>0</v>
      </c>
      <c r="AD726" s="3">
        <v>0</v>
      </c>
      <c r="AE726" s="3">
        <v>0</v>
      </c>
      <c r="AF726" s="3">
        <v>0</v>
      </c>
      <c r="AG726" s="3">
        <v>0</v>
      </c>
      <c r="AH726" s="3">
        <v>0</v>
      </c>
      <c r="AI726" s="3">
        <v>0</v>
      </c>
      <c r="AJ726" s="3">
        <v>0</v>
      </c>
      <c r="AK726" s="3">
        <v>0</v>
      </c>
      <c r="AL726" s="48">
        <v>0</v>
      </c>
      <c r="AM726" s="3">
        <v>0</v>
      </c>
      <c r="AN726" s="3">
        <v>0</v>
      </c>
      <c r="AO726" s="3">
        <v>0</v>
      </c>
      <c r="AP726" s="3">
        <v>0</v>
      </c>
      <c r="AQ726" s="3">
        <v>0</v>
      </c>
      <c r="AR726" s="3">
        <v>0</v>
      </c>
      <c r="AS726" s="3">
        <v>0</v>
      </c>
      <c r="AT726" s="3">
        <v>0</v>
      </c>
      <c r="AU726" s="3">
        <v>0</v>
      </c>
      <c r="AV726" s="3">
        <v>0</v>
      </c>
      <c r="AW726" s="3">
        <v>0</v>
      </c>
      <c r="AX726" s="3">
        <v>0</v>
      </c>
      <c r="AY726" s="3">
        <v>0</v>
      </c>
      <c r="AZ726" s="3">
        <v>0</v>
      </c>
      <c r="BA726" s="3">
        <v>0</v>
      </c>
      <c r="BB726" s="3">
        <v>0</v>
      </c>
      <c r="BC726" s="3">
        <v>0</v>
      </c>
      <c r="BD726" s="3">
        <v>0</v>
      </c>
      <c r="BE726" s="3">
        <v>0</v>
      </c>
      <c r="BF726" s="3">
        <v>0</v>
      </c>
      <c r="BG726" s="3">
        <v>0</v>
      </c>
      <c r="BH726" s="3">
        <v>0</v>
      </c>
      <c r="BI726" s="3">
        <v>0</v>
      </c>
      <c r="BJ726" s="3">
        <v>0</v>
      </c>
      <c r="BK726" s="3">
        <v>0</v>
      </c>
      <c r="BL726" s="3">
        <v>0</v>
      </c>
      <c r="BM726" s="3">
        <v>0</v>
      </c>
      <c r="BN726" s="3">
        <v>0</v>
      </c>
      <c r="BO726" s="3">
        <v>0</v>
      </c>
      <c r="BP726" s="3">
        <v>0</v>
      </c>
      <c r="BQ726" s="3">
        <v>0</v>
      </c>
      <c r="BR726" s="3">
        <v>0</v>
      </c>
      <c r="BS726" s="3">
        <v>0</v>
      </c>
      <c r="BT726" s="3">
        <v>0</v>
      </c>
      <c r="BU726" s="3">
        <v>0</v>
      </c>
      <c r="BV726" s="3">
        <v>0</v>
      </c>
      <c r="BW726" s="10">
        <v>0</v>
      </c>
    </row>
    <row r="727" spans="6:75" x14ac:dyDescent="0.25">
      <c r="F727" s="52">
        <f t="shared" si="40"/>
        <v>43600</v>
      </c>
      <c r="G727" s="12">
        <f t="shared" si="41"/>
        <v>0.82558139534883723</v>
      </c>
      <c r="J727" s="3">
        <f t="shared" si="42"/>
        <v>0.95201529861724032</v>
      </c>
      <c r="K727" s="81"/>
      <c r="L727" s="12">
        <v>1</v>
      </c>
      <c r="M727" s="3">
        <v>0.82558139534883723</v>
      </c>
      <c r="N727" s="3">
        <v>0.82558139534883723</v>
      </c>
      <c r="O727" s="3">
        <v>0.95089626799882454</v>
      </c>
      <c r="P727" s="3">
        <v>0.95089626799882454</v>
      </c>
      <c r="Q727" s="3">
        <v>0</v>
      </c>
      <c r="R727" s="3">
        <v>0</v>
      </c>
      <c r="S727" s="3">
        <v>0</v>
      </c>
      <c r="T727" s="3">
        <v>0</v>
      </c>
      <c r="U727" s="3">
        <v>0</v>
      </c>
      <c r="V727" s="3">
        <v>0</v>
      </c>
      <c r="W727" s="3">
        <v>0</v>
      </c>
      <c r="X727" s="3">
        <v>0</v>
      </c>
      <c r="Y727" s="3">
        <v>0</v>
      </c>
      <c r="Z727" s="3">
        <v>0</v>
      </c>
      <c r="AA727" s="3">
        <v>0</v>
      </c>
      <c r="AB727" s="3">
        <v>0</v>
      </c>
      <c r="AC727" s="3">
        <v>0</v>
      </c>
      <c r="AD727" s="3">
        <v>0</v>
      </c>
      <c r="AE727" s="3">
        <v>0</v>
      </c>
      <c r="AF727" s="3">
        <v>0</v>
      </c>
      <c r="AG727" s="3">
        <v>0</v>
      </c>
      <c r="AH727" s="3">
        <v>0</v>
      </c>
      <c r="AI727" s="3">
        <v>0</v>
      </c>
      <c r="AJ727" s="3">
        <v>0</v>
      </c>
      <c r="AK727" s="3">
        <v>0</v>
      </c>
      <c r="AL727" s="48">
        <v>0</v>
      </c>
      <c r="AM727" s="3">
        <v>0</v>
      </c>
      <c r="AN727" s="3">
        <v>0</v>
      </c>
      <c r="AO727" s="3">
        <v>0</v>
      </c>
      <c r="AP727" s="3">
        <v>0</v>
      </c>
      <c r="AQ727" s="3">
        <v>0</v>
      </c>
      <c r="AR727" s="3">
        <v>0</v>
      </c>
      <c r="AS727" s="3">
        <v>0</v>
      </c>
      <c r="AT727" s="3">
        <v>0</v>
      </c>
      <c r="AU727" s="3">
        <v>0</v>
      </c>
      <c r="AV727" s="3">
        <v>0</v>
      </c>
      <c r="AW727" s="3">
        <v>0</v>
      </c>
      <c r="AX727" s="3">
        <v>0</v>
      </c>
      <c r="AY727" s="3">
        <v>0</v>
      </c>
      <c r="AZ727" s="3">
        <v>0</v>
      </c>
      <c r="BA727" s="3">
        <v>0</v>
      </c>
      <c r="BB727" s="3">
        <v>0</v>
      </c>
      <c r="BC727" s="3">
        <v>0</v>
      </c>
      <c r="BD727" s="3">
        <v>0</v>
      </c>
      <c r="BE727" s="3">
        <v>0</v>
      </c>
      <c r="BF727" s="3">
        <v>0</v>
      </c>
      <c r="BG727" s="3">
        <v>0</v>
      </c>
      <c r="BH727" s="3">
        <v>0</v>
      </c>
      <c r="BI727" s="3">
        <v>0</v>
      </c>
      <c r="BJ727" s="3">
        <v>0</v>
      </c>
      <c r="BK727" s="3">
        <v>0</v>
      </c>
      <c r="BL727" s="3">
        <v>0</v>
      </c>
      <c r="BM727" s="3">
        <v>0</v>
      </c>
      <c r="BN727" s="3">
        <v>0</v>
      </c>
      <c r="BO727" s="3">
        <v>0</v>
      </c>
      <c r="BP727" s="3">
        <v>0</v>
      </c>
      <c r="BQ727" s="3">
        <v>0</v>
      </c>
      <c r="BR727" s="3">
        <v>0</v>
      </c>
      <c r="BS727" s="3">
        <v>0</v>
      </c>
      <c r="BT727" s="3">
        <v>0</v>
      </c>
      <c r="BU727" s="3">
        <v>0</v>
      </c>
      <c r="BV727" s="3">
        <v>0</v>
      </c>
      <c r="BW727" s="10">
        <v>0</v>
      </c>
    </row>
    <row r="728" spans="6:75" x14ac:dyDescent="0.25">
      <c r="F728" s="52">
        <f t="shared" si="40"/>
        <v>43700</v>
      </c>
      <c r="G728" s="12">
        <f t="shared" si="41"/>
        <v>0.82558139534883723</v>
      </c>
      <c r="J728" s="3">
        <f t="shared" si="42"/>
        <v>0.95251544571932933</v>
      </c>
      <c r="K728" s="81"/>
      <c r="L728" s="12">
        <v>1</v>
      </c>
      <c r="M728" s="3">
        <v>0.82558139534883723</v>
      </c>
      <c r="N728" s="3">
        <v>0.82558139534883723</v>
      </c>
      <c r="O728" s="3">
        <v>0.95139582721128424</v>
      </c>
      <c r="P728" s="3">
        <v>0.95139582721128424</v>
      </c>
      <c r="Q728" s="3">
        <v>0</v>
      </c>
      <c r="R728" s="3">
        <v>0</v>
      </c>
      <c r="S728" s="3">
        <v>0</v>
      </c>
      <c r="T728" s="3">
        <v>0</v>
      </c>
      <c r="U728" s="3">
        <v>0</v>
      </c>
      <c r="V728" s="3">
        <v>0</v>
      </c>
      <c r="W728" s="3">
        <v>0</v>
      </c>
      <c r="X728" s="3">
        <v>0</v>
      </c>
      <c r="Y728" s="3">
        <v>0</v>
      </c>
      <c r="Z728" s="3">
        <v>0</v>
      </c>
      <c r="AA728" s="3">
        <v>0</v>
      </c>
      <c r="AB728" s="3">
        <v>0</v>
      </c>
      <c r="AC728" s="3">
        <v>0</v>
      </c>
      <c r="AD728" s="3">
        <v>0</v>
      </c>
      <c r="AE728" s="3">
        <v>0</v>
      </c>
      <c r="AF728" s="3">
        <v>0</v>
      </c>
      <c r="AG728" s="3">
        <v>0</v>
      </c>
      <c r="AH728" s="3">
        <v>0</v>
      </c>
      <c r="AI728" s="3">
        <v>0</v>
      </c>
      <c r="AJ728" s="3">
        <v>0</v>
      </c>
      <c r="AK728" s="3">
        <v>0</v>
      </c>
      <c r="AL728" s="48">
        <v>0</v>
      </c>
      <c r="AM728" s="3">
        <v>0</v>
      </c>
      <c r="AN728" s="3">
        <v>0</v>
      </c>
      <c r="AO728" s="3">
        <v>0</v>
      </c>
      <c r="AP728" s="3">
        <v>0</v>
      </c>
      <c r="AQ728" s="3">
        <v>0</v>
      </c>
      <c r="AR728" s="3">
        <v>0</v>
      </c>
      <c r="AS728" s="3">
        <v>0</v>
      </c>
      <c r="AT728" s="3">
        <v>0</v>
      </c>
      <c r="AU728" s="3">
        <v>0</v>
      </c>
      <c r="AV728" s="3">
        <v>0</v>
      </c>
      <c r="AW728" s="3">
        <v>0</v>
      </c>
      <c r="AX728" s="3">
        <v>0</v>
      </c>
      <c r="AY728" s="3">
        <v>0</v>
      </c>
      <c r="AZ728" s="3">
        <v>0</v>
      </c>
      <c r="BA728" s="3">
        <v>0</v>
      </c>
      <c r="BB728" s="3">
        <v>0</v>
      </c>
      <c r="BC728" s="3">
        <v>0</v>
      </c>
      <c r="BD728" s="3">
        <v>0</v>
      </c>
      <c r="BE728" s="3">
        <v>0</v>
      </c>
      <c r="BF728" s="3">
        <v>0</v>
      </c>
      <c r="BG728" s="3">
        <v>0</v>
      </c>
      <c r="BH728" s="3">
        <v>0</v>
      </c>
      <c r="BI728" s="3">
        <v>0</v>
      </c>
      <c r="BJ728" s="3">
        <v>0</v>
      </c>
      <c r="BK728" s="3">
        <v>0</v>
      </c>
      <c r="BL728" s="3">
        <v>0</v>
      </c>
      <c r="BM728" s="3">
        <v>0</v>
      </c>
      <c r="BN728" s="3">
        <v>0</v>
      </c>
      <c r="BO728" s="3">
        <v>0</v>
      </c>
      <c r="BP728" s="3">
        <v>0</v>
      </c>
      <c r="BQ728" s="3">
        <v>0</v>
      </c>
      <c r="BR728" s="3">
        <v>0</v>
      </c>
      <c r="BS728" s="3">
        <v>0</v>
      </c>
      <c r="BT728" s="3">
        <v>0</v>
      </c>
      <c r="BU728" s="3">
        <v>0</v>
      </c>
      <c r="BV728" s="3">
        <v>0</v>
      </c>
      <c r="BW728" s="10">
        <v>0</v>
      </c>
    </row>
    <row r="729" spans="6:75" x14ac:dyDescent="0.25">
      <c r="F729" s="52">
        <f t="shared" si="40"/>
        <v>43800</v>
      </c>
      <c r="G729" s="12">
        <f t="shared" si="41"/>
        <v>0.82558139534883723</v>
      </c>
      <c r="J729" s="3">
        <f t="shared" si="42"/>
        <v>0.95301559282141812</v>
      </c>
      <c r="K729" s="81"/>
      <c r="L729" s="12">
        <v>1</v>
      </c>
      <c r="M729" s="3">
        <v>0.82558139534883723</v>
      </c>
      <c r="N729" s="3">
        <v>0.82558139534883723</v>
      </c>
      <c r="O729" s="3">
        <v>0.95189538642374383</v>
      </c>
      <c r="P729" s="3">
        <v>0.95189538642374383</v>
      </c>
      <c r="Q729" s="3">
        <v>0</v>
      </c>
      <c r="R729" s="3">
        <v>0</v>
      </c>
      <c r="S729" s="3">
        <v>0</v>
      </c>
      <c r="T729" s="3">
        <v>0</v>
      </c>
      <c r="U729" s="3">
        <v>0</v>
      </c>
      <c r="V729" s="3">
        <v>0</v>
      </c>
      <c r="W729" s="3">
        <v>0</v>
      </c>
      <c r="X729" s="3">
        <v>0</v>
      </c>
      <c r="Y729" s="3">
        <v>0</v>
      </c>
      <c r="Z729" s="3">
        <v>0</v>
      </c>
      <c r="AA729" s="3">
        <v>0</v>
      </c>
      <c r="AB729" s="3">
        <v>0</v>
      </c>
      <c r="AC729" s="3">
        <v>0</v>
      </c>
      <c r="AD729" s="3">
        <v>0</v>
      </c>
      <c r="AE729" s="3">
        <v>0</v>
      </c>
      <c r="AF729" s="3">
        <v>0</v>
      </c>
      <c r="AG729" s="3">
        <v>0</v>
      </c>
      <c r="AH729" s="3">
        <v>0</v>
      </c>
      <c r="AI729" s="3">
        <v>0</v>
      </c>
      <c r="AJ729" s="3">
        <v>0</v>
      </c>
      <c r="AK729" s="3">
        <v>0</v>
      </c>
      <c r="AL729" s="48">
        <v>0</v>
      </c>
      <c r="AM729" s="3">
        <v>0</v>
      </c>
      <c r="AN729" s="3">
        <v>0</v>
      </c>
      <c r="AO729" s="3">
        <v>0</v>
      </c>
      <c r="AP729" s="3">
        <v>0</v>
      </c>
      <c r="AQ729" s="3">
        <v>0</v>
      </c>
      <c r="AR729" s="3">
        <v>0</v>
      </c>
      <c r="AS729" s="3">
        <v>0</v>
      </c>
      <c r="AT729" s="3">
        <v>0</v>
      </c>
      <c r="AU729" s="3">
        <v>0</v>
      </c>
      <c r="AV729" s="3">
        <v>0</v>
      </c>
      <c r="AW729" s="3">
        <v>0</v>
      </c>
      <c r="AX729" s="3">
        <v>0</v>
      </c>
      <c r="AY729" s="3">
        <v>0</v>
      </c>
      <c r="AZ729" s="3">
        <v>0</v>
      </c>
      <c r="BA729" s="3">
        <v>0</v>
      </c>
      <c r="BB729" s="3">
        <v>0</v>
      </c>
      <c r="BC729" s="3">
        <v>0</v>
      </c>
      <c r="BD729" s="3">
        <v>0</v>
      </c>
      <c r="BE729" s="3">
        <v>0</v>
      </c>
      <c r="BF729" s="3">
        <v>0</v>
      </c>
      <c r="BG729" s="3">
        <v>0</v>
      </c>
      <c r="BH729" s="3">
        <v>0</v>
      </c>
      <c r="BI729" s="3">
        <v>0</v>
      </c>
      <c r="BJ729" s="3">
        <v>0</v>
      </c>
      <c r="BK729" s="3">
        <v>0</v>
      </c>
      <c r="BL729" s="3">
        <v>0</v>
      </c>
      <c r="BM729" s="3">
        <v>0</v>
      </c>
      <c r="BN729" s="3">
        <v>0</v>
      </c>
      <c r="BO729" s="3">
        <v>0</v>
      </c>
      <c r="BP729" s="3">
        <v>0</v>
      </c>
      <c r="BQ729" s="3">
        <v>0</v>
      </c>
      <c r="BR729" s="3">
        <v>0</v>
      </c>
      <c r="BS729" s="3">
        <v>0</v>
      </c>
      <c r="BT729" s="3">
        <v>0</v>
      </c>
      <c r="BU729" s="3">
        <v>0</v>
      </c>
      <c r="BV729" s="3">
        <v>0</v>
      </c>
      <c r="BW729" s="10">
        <v>0</v>
      </c>
    </row>
    <row r="730" spans="6:75" x14ac:dyDescent="0.25">
      <c r="F730" s="52">
        <f t="shared" ref="F730:F793" si="43">2*F729-F728</f>
        <v>43900</v>
      </c>
      <c r="G730" s="12">
        <f t="shared" si="41"/>
        <v>0.82558139534883723</v>
      </c>
      <c r="J730" s="3">
        <f t="shared" si="42"/>
        <v>0.95351573992350702</v>
      </c>
      <c r="K730" s="81"/>
      <c r="L730" s="12">
        <v>1</v>
      </c>
      <c r="M730" s="3">
        <v>0.82558139534883723</v>
      </c>
      <c r="N730" s="3">
        <v>0.82558139534883723</v>
      </c>
      <c r="O730" s="3">
        <v>0.95239494563620342</v>
      </c>
      <c r="P730" s="3">
        <v>0.95239494563620342</v>
      </c>
      <c r="Q730" s="3">
        <v>0</v>
      </c>
      <c r="R730" s="3">
        <v>0</v>
      </c>
      <c r="S730" s="3">
        <v>0</v>
      </c>
      <c r="T730" s="3">
        <v>0</v>
      </c>
      <c r="U730" s="3">
        <v>0</v>
      </c>
      <c r="V730" s="3">
        <v>0</v>
      </c>
      <c r="W730" s="3">
        <v>0</v>
      </c>
      <c r="X730" s="3">
        <v>0</v>
      </c>
      <c r="Y730" s="3">
        <v>0</v>
      </c>
      <c r="Z730" s="3">
        <v>0</v>
      </c>
      <c r="AA730" s="3">
        <v>0</v>
      </c>
      <c r="AB730" s="3">
        <v>0</v>
      </c>
      <c r="AC730" s="3">
        <v>0</v>
      </c>
      <c r="AD730" s="3">
        <v>0</v>
      </c>
      <c r="AE730" s="3">
        <v>0</v>
      </c>
      <c r="AF730" s="3">
        <v>0</v>
      </c>
      <c r="AG730" s="3">
        <v>0</v>
      </c>
      <c r="AH730" s="3">
        <v>0</v>
      </c>
      <c r="AI730" s="3">
        <v>0</v>
      </c>
      <c r="AJ730" s="3">
        <v>0</v>
      </c>
      <c r="AK730" s="3">
        <v>0</v>
      </c>
      <c r="AL730" s="48">
        <v>0</v>
      </c>
      <c r="AM730" s="3">
        <v>0</v>
      </c>
      <c r="AN730" s="3">
        <v>0</v>
      </c>
      <c r="AO730" s="3">
        <v>0</v>
      </c>
      <c r="AP730" s="3">
        <v>0</v>
      </c>
      <c r="AQ730" s="3">
        <v>0</v>
      </c>
      <c r="AR730" s="3">
        <v>0</v>
      </c>
      <c r="AS730" s="3">
        <v>0</v>
      </c>
      <c r="AT730" s="3">
        <v>0</v>
      </c>
      <c r="AU730" s="3">
        <v>0</v>
      </c>
      <c r="AV730" s="3">
        <v>0</v>
      </c>
      <c r="AW730" s="3">
        <v>0</v>
      </c>
      <c r="AX730" s="3">
        <v>0</v>
      </c>
      <c r="AY730" s="3">
        <v>0</v>
      </c>
      <c r="AZ730" s="3">
        <v>0</v>
      </c>
      <c r="BA730" s="3">
        <v>0</v>
      </c>
      <c r="BB730" s="3">
        <v>0</v>
      </c>
      <c r="BC730" s="3">
        <v>0</v>
      </c>
      <c r="BD730" s="3">
        <v>0</v>
      </c>
      <c r="BE730" s="3">
        <v>0</v>
      </c>
      <c r="BF730" s="3">
        <v>0</v>
      </c>
      <c r="BG730" s="3">
        <v>0</v>
      </c>
      <c r="BH730" s="3">
        <v>0</v>
      </c>
      <c r="BI730" s="3">
        <v>0</v>
      </c>
      <c r="BJ730" s="3">
        <v>0</v>
      </c>
      <c r="BK730" s="3">
        <v>0</v>
      </c>
      <c r="BL730" s="3">
        <v>0</v>
      </c>
      <c r="BM730" s="3">
        <v>0</v>
      </c>
      <c r="BN730" s="3">
        <v>0</v>
      </c>
      <c r="BO730" s="3">
        <v>0</v>
      </c>
      <c r="BP730" s="3">
        <v>0</v>
      </c>
      <c r="BQ730" s="3">
        <v>0</v>
      </c>
      <c r="BR730" s="3">
        <v>0</v>
      </c>
      <c r="BS730" s="3">
        <v>0</v>
      </c>
      <c r="BT730" s="3">
        <v>0</v>
      </c>
      <c r="BU730" s="3">
        <v>0</v>
      </c>
      <c r="BV730" s="3">
        <v>0</v>
      </c>
      <c r="BW730" s="10">
        <v>0</v>
      </c>
    </row>
    <row r="731" spans="6:75" x14ac:dyDescent="0.25">
      <c r="F731" s="52">
        <f t="shared" si="43"/>
        <v>44000</v>
      </c>
      <c r="G731" s="12">
        <f t="shared" ref="G731:G794" si="44">INDEX($L731:$BW731,G$276)</f>
        <v>0.82558139534883723</v>
      </c>
      <c r="J731" s="3">
        <f t="shared" si="42"/>
        <v>0.95401588702559581</v>
      </c>
      <c r="K731" s="81"/>
      <c r="L731" s="12">
        <v>1</v>
      </c>
      <c r="M731" s="3">
        <v>0.82558139534883723</v>
      </c>
      <c r="N731" s="3">
        <v>0.82558139534883723</v>
      </c>
      <c r="O731" s="3">
        <v>0.952894504848663</v>
      </c>
      <c r="P731" s="3">
        <v>0.952894504848663</v>
      </c>
      <c r="Q731" s="3">
        <v>0</v>
      </c>
      <c r="R731" s="3">
        <v>0</v>
      </c>
      <c r="S731" s="3">
        <v>0</v>
      </c>
      <c r="T731" s="3">
        <v>0</v>
      </c>
      <c r="U731" s="3">
        <v>0</v>
      </c>
      <c r="V731" s="3">
        <v>0</v>
      </c>
      <c r="W731" s="3">
        <v>0</v>
      </c>
      <c r="X731" s="3">
        <v>0</v>
      </c>
      <c r="Y731" s="3">
        <v>0</v>
      </c>
      <c r="Z731" s="3">
        <v>0</v>
      </c>
      <c r="AA731" s="3">
        <v>0</v>
      </c>
      <c r="AB731" s="3">
        <v>0</v>
      </c>
      <c r="AC731" s="3">
        <v>0</v>
      </c>
      <c r="AD731" s="3">
        <v>0</v>
      </c>
      <c r="AE731" s="3">
        <v>0</v>
      </c>
      <c r="AF731" s="3">
        <v>0</v>
      </c>
      <c r="AG731" s="3">
        <v>0</v>
      </c>
      <c r="AH731" s="3">
        <v>0</v>
      </c>
      <c r="AI731" s="3">
        <v>0</v>
      </c>
      <c r="AJ731" s="3">
        <v>0</v>
      </c>
      <c r="AK731" s="3">
        <v>0</v>
      </c>
      <c r="AL731" s="48">
        <v>0</v>
      </c>
      <c r="AM731" s="3">
        <v>0</v>
      </c>
      <c r="AN731" s="3">
        <v>0</v>
      </c>
      <c r="AO731" s="3">
        <v>0</v>
      </c>
      <c r="AP731" s="3">
        <v>0</v>
      </c>
      <c r="AQ731" s="3">
        <v>0</v>
      </c>
      <c r="AR731" s="3">
        <v>0</v>
      </c>
      <c r="AS731" s="3">
        <v>0</v>
      </c>
      <c r="AT731" s="3">
        <v>0</v>
      </c>
      <c r="AU731" s="3">
        <v>0</v>
      </c>
      <c r="AV731" s="3">
        <v>0</v>
      </c>
      <c r="AW731" s="3">
        <v>0</v>
      </c>
      <c r="AX731" s="3">
        <v>0</v>
      </c>
      <c r="AY731" s="3">
        <v>0</v>
      </c>
      <c r="AZ731" s="3">
        <v>0</v>
      </c>
      <c r="BA731" s="3">
        <v>0</v>
      </c>
      <c r="BB731" s="3">
        <v>0</v>
      </c>
      <c r="BC731" s="3">
        <v>0</v>
      </c>
      <c r="BD731" s="3">
        <v>0</v>
      </c>
      <c r="BE731" s="3">
        <v>0</v>
      </c>
      <c r="BF731" s="3">
        <v>0</v>
      </c>
      <c r="BG731" s="3">
        <v>0</v>
      </c>
      <c r="BH731" s="3">
        <v>0</v>
      </c>
      <c r="BI731" s="3">
        <v>0</v>
      </c>
      <c r="BJ731" s="3">
        <v>0</v>
      </c>
      <c r="BK731" s="3">
        <v>0</v>
      </c>
      <c r="BL731" s="3">
        <v>0</v>
      </c>
      <c r="BM731" s="3">
        <v>0</v>
      </c>
      <c r="BN731" s="3">
        <v>0</v>
      </c>
      <c r="BO731" s="3">
        <v>0</v>
      </c>
      <c r="BP731" s="3">
        <v>0</v>
      </c>
      <c r="BQ731" s="3">
        <v>0</v>
      </c>
      <c r="BR731" s="3">
        <v>0</v>
      </c>
      <c r="BS731" s="3">
        <v>0</v>
      </c>
      <c r="BT731" s="3">
        <v>0</v>
      </c>
      <c r="BU731" s="3">
        <v>0</v>
      </c>
      <c r="BV731" s="3">
        <v>0</v>
      </c>
      <c r="BW731" s="10">
        <v>0</v>
      </c>
    </row>
    <row r="732" spans="6:75" x14ac:dyDescent="0.25">
      <c r="F732" s="52">
        <f t="shared" si="43"/>
        <v>44100</v>
      </c>
      <c r="G732" s="12">
        <f t="shared" si="44"/>
        <v>0.82558139534883723</v>
      </c>
      <c r="J732" s="3">
        <f t="shared" si="42"/>
        <v>0.95451603412768471</v>
      </c>
      <c r="K732" s="81"/>
      <c r="L732" s="12">
        <v>1</v>
      </c>
      <c r="M732" s="3">
        <v>0.82558139534883723</v>
      </c>
      <c r="N732" s="3">
        <v>0.82558139534883723</v>
      </c>
      <c r="O732" s="3">
        <v>0.95339406406112259</v>
      </c>
      <c r="P732" s="3">
        <v>0.95339406406112259</v>
      </c>
      <c r="Q732" s="3">
        <v>0</v>
      </c>
      <c r="R732" s="3">
        <v>0</v>
      </c>
      <c r="S732" s="3">
        <v>0</v>
      </c>
      <c r="T732" s="3">
        <v>0</v>
      </c>
      <c r="U732" s="3">
        <v>0</v>
      </c>
      <c r="V732" s="3">
        <v>0</v>
      </c>
      <c r="W732" s="3">
        <v>0</v>
      </c>
      <c r="X732" s="3">
        <v>0</v>
      </c>
      <c r="Y732" s="3">
        <v>0</v>
      </c>
      <c r="Z732" s="3">
        <v>0</v>
      </c>
      <c r="AA732" s="3">
        <v>0</v>
      </c>
      <c r="AB732" s="3">
        <v>0</v>
      </c>
      <c r="AC732" s="3">
        <v>0</v>
      </c>
      <c r="AD732" s="3">
        <v>0</v>
      </c>
      <c r="AE732" s="3">
        <v>0</v>
      </c>
      <c r="AF732" s="3">
        <v>0</v>
      </c>
      <c r="AG732" s="3">
        <v>0</v>
      </c>
      <c r="AH732" s="3">
        <v>0</v>
      </c>
      <c r="AI732" s="3">
        <v>0</v>
      </c>
      <c r="AJ732" s="3">
        <v>0</v>
      </c>
      <c r="AK732" s="3">
        <v>0</v>
      </c>
      <c r="AL732" s="48">
        <v>0</v>
      </c>
      <c r="AM732" s="3">
        <v>0</v>
      </c>
      <c r="AN732" s="3">
        <v>0</v>
      </c>
      <c r="AO732" s="3">
        <v>0</v>
      </c>
      <c r="AP732" s="3">
        <v>0</v>
      </c>
      <c r="AQ732" s="3">
        <v>0</v>
      </c>
      <c r="AR732" s="3">
        <v>0</v>
      </c>
      <c r="AS732" s="3">
        <v>0</v>
      </c>
      <c r="AT732" s="3">
        <v>0</v>
      </c>
      <c r="AU732" s="3">
        <v>0</v>
      </c>
      <c r="AV732" s="3">
        <v>0</v>
      </c>
      <c r="AW732" s="3">
        <v>0</v>
      </c>
      <c r="AX732" s="3">
        <v>0</v>
      </c>
      <c r="AY732" s="3">
        <v>0</v>
      </c>
      <c r="AZ732" s="3">
        <v>0</v>
      </c>
      <c r="BA732" s="3">
        <v>0</v>
      </c>
      <c r="BB732" s="3">
        <v>0</v>
      </c>
      <c r="BC732" s="3">
        <v>0</v>
      </c>
      <c r="BD732" s="3">
        <v>0</v>
      </c>
      <c r="BE732" s="3">
        <v>0</v>
      </c>
      <c r="BF732" s="3">
        <v>0</v>
      </c>
      <c r="BG732" s="3">
        <v>0</v>
      </c>
      <c r="BH732" s="3">
        <v>0</v>
      </c>
      <c r="BI732" s="3">
        <v>0</v>
      </c>
      <c r="BJ732" s="3">
        <v>0</v>
      </c>
      <c r="BK732" s="3">
        <v>0</v>
      </c>
      <c r="BL732" s="3">
        <v>0</v>
      </c>
      <c r="BM732" s="3">
        <v>0</v>
      </c>
      <c r="BN732" s="3">
        <v>0</v>
      </c>
      <c r="BO732" s="3">
        <v>0</v>
      </c>
      <c r="BP732" s="3">
        <v>0</v>
      </c>
      <c r="BQ732" s="3">
        <v>0</v>
      </c>
      <c r="BR732" s="3">
        <v>0</v>
      </c>
      <c r="BS732" s="3">
        <v>0</v>
      </c>
      <c r="BT732" s="3">
        <v>0</v>
      </c>
      <c r="BU732" s="3">
        <v>0</v>
      </c>
      <c r="BV732" s="3">
        <v>0</v>
      </c>
      <c r="BW732" s="10">
        <v>0</v>
      </c>
    </row>
    <row r="733" spans="6:75" x14ac:dyDescent="0.25">
      <c r="F733" s="52">
        <f t="shared" si="43"/>
        <v>44200</v>
      </c>
      <c r="G733" s="12">
        <f t="shared" si="44"/>
        <v>0.82558139534883723</v>
      </c>
      <c r="J733" s="3">
        <f t="shared" si="42"/>
        <v>0.9550161812297735</v>
      </c>
      <c r="K733" s="81"/>
      <c r="L733" s="12">
        <v>1</v>
      </c>
      <c r="M733" s="3">
        <v>0.82558139534883723</v>
      </c>
      <c r="N733" s="3">
        <v>0.82558139534883723</v>
      </c>
      <c r="O733" s="3">
        <v>0.95389362327358218</v>
      </c>
      <c r="P733" s="3">
        <v>0.95389362327358218</v>
      </c>
      <c r="Q733" s="3">
        <v>0</v>
      </c>
      <c r="R733" s="3">
        <v>0</v>
      </c>
      <c r="S733" s="3">
        <v>0</v>
      </c>
      <c r="T733" s="3">
        <v>0</v>
      </c>
      <c r="U733" s="3">
        <v>0</v>
      </c>
      <c r="V733" s="3">
        <v>0</v>
      </c>
      <c r="W733" s="3">
        <v>0</v>
      </c>
      <c r="X733" s="3">
        <v>0</v>
      </c>
      <c r="Y733" s="3">
        <v>0</v>
      </c>
      <c r="Z733" s="3">
        <v>0</v>
      </c>
      <c r="AA733" s="3">
        <v>0</v>
      </c>
      <c r="AB733" s="3">
        <v>0</v>
      </c>
      <c r="AC733" s="3">
        <v>0</v>
      </c>
      <c r="AD733" s="3">
        <v>0</v>
      </c>
      <c r="AE733" s="3">
        <v>0</v>
      </c>
      <c r="AF733" s="3">
        <v>0</v>
      </c>
      <c r="AG733" s="3">
        <v>0</v>
      </c>
      <c r="AH733" s="3">
        <v>0</v>
      </c>
      <c r="AI733" s="3">
        <v>0</v>
      </c>
      <c r="AJ733" s="3">
        <v>0</v>
      </c>
      <c r="AK733" s="3">
        <v>0</v>
      </c>
      <c r="AL733" s="48">
        <v>0</v>
      </c>
      <c r="AM733" s="3">
        <v>0</v>
      </c>
      <c r="AN733" s="3">
        <v>0</v>
      </c>
      <c r="AO733" s="3">
        <v>0</v>
      </c>
      <c r="AP733" s="3">
        <v>0</v>
      </c>
      <c r="AQ733" s="3">
        <v>0</v>
      </c>
      <c r="AR733" s="3">
        <v>0</v>
      </c>
      <c r="AS733" s="3">
        <v>0</v>
      </c>
      <c r="AT733" s="3">
        <v>0</v>
      </c>
      <c r="AU733" s="3">
        <v>0</v>
      </c>
      <c r="AV733" s="3">
        <v>0</v>
      </c>
      <c r="AW733" s="3">
        <v>0</v>
      </c>
      <c r="AX733" s="3">
        <v>0</v>
      </c>
      <c r="AY733" s="3">
        <v>0</v>
      </c>
      <c r="AZ733" s="3">
        <v>0</v>
      </c>
      <c r="BA733" s="3">
        <v>0</v>
      </c>
      <c r="BB733" s="3">
        <v>0</v>
      </c>
      <c r="BC733" s="3">
        <v>0</v>
      </c>
      <c r="BD733" s="3">
        <v>0</v>
      </c>
      <c r="BE733" s="3">
        <v>0</v>
      </c>
      <c r="BF733" s="3">
        <v>0</v>
      </c>
      <c r="BG733" s="3">
        <v>0</v>
      </c>
      <c r="BH733" s="3">
        <v>0</v>
      </c>
      <c r="BI733" s="3">
        <v>0</v>
      </c>
      <c r="BJ733" s="3">
        <v>0</v>
      </c>
      <c r="BK733" s="3">
        <v>0</v>
      </c>
      <c r="BL733" s="3">
        <v>0</v>
      </c>
      <c r="BM733" s="3">
        <v>0</v>
      </c>
      <c r="BN733" s="3">
        <v>0</v>
      </c>
      <c r="BO733" s="3">
        <v>0</v>
      </c>
      <c r="BP733" s="3">
        <v>0</v>
      </c>
      <c r="BQ733" s="3">
        <v>0</v>
      </c>
      <c r="BR733" s="3">
        <v>0</v>
      </c>
      <c r="BS733" s="3">
        <v>0</v>
      </c>
      <c r="BT733" s="3">
        <v>0</v>
      </c>
      <c r="BU733" s="3">
        <v>0</v>
      </c>
      <c r="BV733" s="3">
        <v>0</v>
      </c>
      <c r="BW733" s="10">
        <v>0</v>
      </c>
    </row>
    <row r="734" spans="6:75" x14ac:dyDescent="0.25">
      <c r="F734" s="52">
        <f t="shared" si="43"/>
        <v>44300</v>
      </c>
      <c r="G734" s="12">
        <f t="shared" si="44"/>
        <v>0.82558139534883723</v>
      </c>
      <c r="J734" s="3">
        <f t="shared" si="42"/>
        <v>0.9555163283318624</v>
      </c>
      <c r="K734" s="81"/>
      <c r="L734" s="12">
        <v>1</v>
      </c>
      <c r="M734" s="3">
        <v>0.82558139534883723</v>
      </c>
      <c r="N734" s="3">
        <v>0.82558139534883723</v>
      </c>
      <c r="O734" s="3">
        <v>0.95439318248604177</v>
      </c>
      <c r="P734" s="3">
        <v>0.95439318248604177</v>
      </c>
      <c r="Q734" s="3">
        <v>0</v>
      </c>
      <c r="R734" s="3">
        <v>0</v>
      </c>
      <c r="S734" s="3">
        <v>0</v>
      </c>
      <c r="T734" s="3">
        <v>0</v>
      </c>
      <c r="U734" s="3">
        <v>0</v>
      </c>
      <c r="V734" s="3">
        <v>0</v>
      </c>
      <c r="W734" s="3">
        <v>0</v>
      </c>
      <c r="X734" s="3">
        <v>0</v>
      </c>
      <c r="Y734" s="3">
        <v>0</v>
      </c>
      <c r="Z734" s="3">
        <v>0</v>
      </c>
      <c r="AA734" s="3">
        <v>0</v>
      </c>
      <c r="AB734" s="3">
        <v>0</v>
      </c>
      <c r="AC734" s="3">
        <v>0</v>
      </c>
      <c r="AD734" s="3">
        <v>0</v>
      </c>
      <c r="AE734" s="3">
        <v>0</v>
      </c>
      <c r="AF734" s="3">
        <v>0</v>
      </c>
      <c r="AG734" s="3">
        <v>0</v>
      </c>
      <c r="AH734" s="3">
        <v>0</v>
      </c>
      <c r="AI734" s="3">
        <v>0</v>
      </c>
      <c r="AJ734" s="3">
        <v>0</v>
      </c>
      <c r="AK734" s="3">
        <v>0</v>
      </c>
      <c r="AL734" s="48">
        <v>0</v>
      </c>
      <c r="AM734" s="3">
        <v>0</v>
      </c>
      <c r="AN734" s="3">
        <v>0</v>
      </c>
      <c r="AO734" s="3">
        <v>0</v>
      </c>
      <c r="AP734" s="3">
        <v>0</v>
      </c>
      <c r="AQ734" s="3">
        <v>0</v>
      </c>
      <c r="AR734" s="3">
        <v>0</v>
      </c>
      <c r="AS734" s="3">
        <v>0</v>
      </c>
      <c r="AT734" s="3">
        <v>0</v>
      </c>
      <c r="AU734" s="3">
        <v>0</v>
      </c>
      <c r="AV734" s="3">
        <v>0</v>
      </c>
      <c r="AW734" s="3">
        <v>0</v>
      </c>
      <c r="AX734" s="3">
        <v>0</v>
      </c>
      <c r="AY734" s="3">
        <v>0</v>
      </c>
      <c r="AZ734" s="3">
        <v>0</v>
      </c>
      <c r="BA734" s="3">
        <v>0</v>
      </c>
      <c r="BB734" s="3">
        <v>0</v>
      </c>
      <c r="BC734" s="3">
        <v>0</v>
      </c>
      <c r="BD734" s="3">
        <v>0</v>
      </c>
      <c r="BE734" s="3">
        <v>0</v>
      </c>
      <c r="BF734" s="3">
        <v>0</v>
      </c>
      <c r="BG734" s="3">
        <v>0</v>
      </c>
      <c r="BH734" s="3">
        <v>0</v>
      </c>
      <c r="BI734" s="3">
        <v>0</v>
      </c>
      <c r="BJ734" s="3">
        <v>0</v>
      </c>
      <c r="BK734" s="3">
        <v>0</v>
      </c>
      <c r="BL734" s="3">
        <v>0</v>
      </c>
      <c r="BM734" s="3">
        <v>0</v>
      </c>
      <c r="BN734" s="3">
        <v>0</v>
      </c>
      <c r="BO734" s="3">
        <v>0</v>
      </c>
      <c r="BP734" s="3">
        <v>0</v>
      </c>
      <c r="BQ734" s="3">
        <v>0</v>
      </c>
      <c r="BR734" s="3">
        <v>0</v>
      </c>
      <c r="BS734" s="3">
        <v>0</v>
      </c>
      <c r="BT734" s="3">
        <v>0</v>
      </c>
      <c r="BU734" s="3">
        <v>0</v>
      </c>
      <c r="BV734" s="3">
        <v>0</v>
      </c>
      <c r="BW734" s="10">
        <v>0</v>
      </c>
    </row>
    <row r="735" spans="6:75" x14ac:dyDescent="0.25">
      <c r="F735" s="52">
        <f t="shared" si="43"/>
        <v>44400</v>
      </c>
      <c r="G735" s="12">
        <f t="shared" si="44"/>
        <v>0.82558139534883723</v>
      </c>
      <c r="J735" s="3">
        <f t="shared" si="42"/>
        <v>0.95601647543395119</v>
      </c>
      <c r="K735" s="81"/>
      <c r="L735" s="12">
        <v>1</v>
      </c>
      <c r="M735" s="3">
        <v>0.82558139534883723</v>
      </c>
      <c r="N735" s="3">
        <v>0.82558139534883723</v>
      </c>
      <c r="O735" s="3">
        <v>0.95489274169850136</v>
      </c>
      <c r="P735" s="3">
        <v>0.95489274169850136</v>
      </c>
      <c r="Q735" s="3">
        <v>0</v>
      </c>
      <c r="R735" s="3">
        <v>0</v>
      </c>
      <c r="S735" s="3">
        <v>0</v>
      </c>
      <c r="T735" s="3">
        <v>0</v>
      </c>
      <c r="U735" s="3">
        <v>0</v>
      </c>
      <c r="V735" s="3">
        <v>0</v>
      </c>
      <c r="W735" s="3">
        <v>0</v>
      </c>
      <c r="X735" s="3">
        <v>0</v>
      </c>
      <c r="Y735" s="3">
        <v>0</v>
      </c>
      <c r="Z735" s="3">
        <v>0</v>
      </c>
      <c r="AA735" s="3">
        <v>0</v>
      </c>
      <c r="AB735" s="3">
        <v>0</v>
      </c>
      <c r="AC735" s="3">
        <v>0</v>
      </c>
      <c r="AD735" s="3">
        <v>0</v>
      </c>
      <c r="AE735" s="3">
        <v>0</v>
      </c>
      <c r="AF735" s="3">
        <v>0</v>
      </c>
      <c r="AG735" s="3">
        <v>0</v>
      </c>
      <c r="AH735" s="3">
        <v>0</v>
      </c>
      <c r="AI735" s="3">
        <v>0</v>
      </c>
      <c r="AJ735" s="3">
        <v>0</v>
      </c>
      <c r="AK735" s="3">
        <v>0</v>
      </c>
      <c r="AL735" s="48">
        <v>0</v>
      </c>
      <c r="AM735" s="3">
        <v>0</v>
      </c>
      <c r="AN735" s="3">
        <v>0</v>
      </c>
      <c r="AO735" s="3">
        <v>0</v>
      </c>
      <c r="AP735" s="3">
        <v>0</v>
      </c>
      <c r="AQ735" s="3">
        <v>0</v>
      </c>
      <c r="AR735" s="3">
        <v>0</v>
      </c>
      <c r="AS735" s="3">
        <v>0</v>
      </c>
      <c r="AT735" s="3">
        <v>0</v>
      </c>
      <c r="AU735" s="3">
        <v>0</v>
      </c>
      <c r="AV735" s="3">
        <v>0</v>
      </c>
      <c r="AW735" s="3">
        <v>0</v>
      </c>
      <c r="AX735" s="3">
        <v>0</v>
      </c>
      <c r="AY735" s="3">
        <v>0</v>
      </c>
      <c r="AZ735" s="3">
        <v>0</v>
      </c>
      <c r="BA735" s="3">
        <v>0</v>
      </c>
      <c r="BB735" s="3">
        <v>0</v>
      </c>
      <c r="BC735" s="3">
        <v>0</v>
      </c>
      <c r="BD735" s="3">
        <v>0</v>
      </c>
      <c r="BE735" s="3">
        <v>0</v>
      </c>
      <c r="BF735" s="3">
        <v>0</v>
      </c>
      <c r="BG735" s="3">
        <v>0</v>
      </c>
      <c r="BH735" s="3">
        <v>0</v>
      </c>
      <c r="BI735" s="3">
        <v>0</v>
      </c>
      <c r="BJ735" s="3">
        <v>0</v>
      </c>
      <c r="BK735" s="3">
        <v>0</v>
      </c>
      <c r="BL735" s="3">
        <v>0</v>
      </c>
      <c r="BM735" s="3">
        <v>0</v>
      </c>
      <c r="BN735" s="3">
        <v>0</v>
      </c>
      <c r="BO735" s="3">
        <v>0</v>
      </c>
      <c r="BP735" s="3">
        <v>0</v>
      </c>
      <c r="BQ735" s="3">
        <v>0</v>
      </c>
      <c r="BR735" s="3">
        <v>0</v>
      </c>
      <c r="BS735" s="3">
        <v>0</v>
      </c>
      <c r="BT735" s="3">
        <v>0</v>
      </c>
      <c r="BU735" s="3">
        <v>0</v>
      </c>
      <c r="BV735" s="3">
        <v>0</v>
      </c>
      <c r="BW735" s="10">
        <v>0</v>
      </c>
    </row>
    <row r="736" spans="6:75" x14ac:dyDescent="0.25">
      <c r="F736" s="52">
        <f t="shared" si="43"/>
        <v>44500</v>
      </c>
      <c r="G736" s="12">
        <f t="shared" si="44"/>
        <v>0.82558139534883723</v>
      </c>
      <c r="J736" s="3">
        <f t="shared" si="42"/>
        <v>0.95651662253604008</v>
      </c>
      <c r="K736" s="81"/>
      <c r="L736" s="12">
        <v>1</v>
      </c>
      <c r="M736" s="3">
        <v>0.82558139534883723</v>
      </c>
      <c r="N736" s="3">
        <v>0.82558139534883723</v>
      </c>
      <c r="O736" s="3">
        <v>0.95539230091096095</v>
      </c>
      <c r="P736" s="3">
        <v>0.95539230091096095</v>
      </c>
      <c r="Q736" s="3">
        <v>0</v>
      </c>
      <c r="R736" s="3">
        <v>0</v>
      </c>
      <c r="S736" s="3">
        <v>0</v>
      </c>
      <c r="T736" s="3">
        <v>0</v>
      </c>
      <c r="U736" s="3">
        <v>0</v>
      </c>
      <c r="V736" s="3">
        <v>0</v>
      </c>
      <c r="W736" s="3">
        <v>0</v>
      </c>
      <c r="X736" s="3">
        <v>0</v>
      </c>
      <c r="Y736" s="3">
        <v>0</v>
      </c>
      <c r="Z736" s="3">
        <v>0</v>
      </c>
      <c r="AA736" s="3">
        <v>0</v>
      </c>
      <c r="AB736" s="3">
        <v>0</v>
      </c>
      <c r="AC736" s="3">
        <v>0</v>
      </c>
      <c r="AD736" s="3">
        <v>0</v>
      </c>
      <c r="AE736" s="3">
        <v>0</v>
      </c>
      <c r="AF736" s="3">
        <v>0</v>
      </c>
      <c r="AG736" s="3">
        <v>0</v>
      </c>
      <c r="AH736" s="3">
        <v>0</v>
      </c>
      <c r="AI736" s="3">
        <v>0</v>
      </c>
      <c r="AJ736" s="3">
        <v>0</v>
      </c>
      <c r="AK736" s="3">
        <v>0</v>
      </c>
      <c r="AL736" s="48">
        <v>0</v>
      </c>
      <c r="AM736" s="3">
        <v>0</v>
      </c>
      <c r="AN736" s="3">
        <v>0</v>
      </c>
      <c r="AO736" s="3">
        <v>0</v>
      </c>
      <c r="AP736" s="3">
        <v>0</v>
      </c>
      <c r="AQ736" s="3">
        <v>0</v>
      </c>
      <c r="AR736" s="3">
        <v>0</v>
      </c>
      <c r="AS736" s="3">
        <v>0</v>
      </c>
      <c r="AT736" s="3">
        <v>0</v>
      </c>
      <c r="AU736" s="3">
        <v>0</v>
      </c>
      <c r="AV736" s="3">
        <v>0</v>
      </c>
      <c r="AW736" s="3">
        <v>0</v>
      </c>
      <c r="AX736" s="3">
        <v>0</v>
      </c>
      <c r="AY736" s="3">
        <v>0</v>
      </c>
      <c r="AZ736" s="3">
        <v>0</v>
      </c>
      <c r="BA736" s="3">
        <v>0</v>
      </c>
      <c r="BB736" s="3">
        <v>0</v>
      </c>
      <c r="BC736" s="3">
        <v>0</v>
      </c>
      <c r="BD736" s="3">
        <v>0</v>
      </c>
      <c r="BE736" s="3">
        <v>0</v>
      </c>
      <c r="BF736" s="3">
        <v>0</v>
      </c>
      <c r="BG736" s="3">
        <v>0</v>
      </c>
      <c r="BH736" s="3">
        <v>0</v>
      </c>
      <c r="BI736" s="3">
        <v>0</v>
      </c>
      <c r="BJ736" s="3">
        <v>0</v>
      </c>
      <c r="BK736" s="3">
        <v>0</v>
      </c>
      <c r="BL736" s="3">
        <v>0</v>
      </c>
      <c r="BM736" s="3">
        <v>0</v>
      </c>
      <c r="BN736" s="3">
        <v>0</v>
      </c>
      <c r="BO736" s="3">
        <v>0</v>
      </c>
      <c r="BP736" s="3">
        <v>0</v>
      </c>
      <c r="BQ736" s="3">
        <v>0</v>
      </c>
      <c r="BR736" s="3">
        <v>0</v>
      </c>
      <c r="BS736" s="3">
        <v>0</v>
      </c>
      <c r="BT736" s="3">
        <v>0</v>
      </c>
      <c r="BU736" s="3">
        <v>0</v>
      </c>
      <c r="BV736" s="3">
        <v>0</v>
      </c>
      <c r="BW736" s="10">
        <v>0</v>
      </c>
    </row>
    <row r="737" spans="6:75" x14ac:dyDescent="0.25">
      <c r="F737" s="52">
        <f t="shared" si="43"/>
        <v>44600</v>
      </c>
      <c r="G737" s="12">
        <f t="shared" si="44"/>
        <v>0.82558139534883723</v>
      </c>
      <c r="J737" s="3">
        <f t="shared" si="42"/>
        <v>0.95701676963812887</v>
      </c>
      <c r="K737" s="81"/>
      <c r="L737" s="12">
        <v>1</v>
      </c>
      <c r="M737" s="3">
        <v>0.82558139534883723</v>
      </c>
      <c r="N737" s="3">
        <v>0.82558139534883723</v>
      </c>
      <c r="O737" s="3">
        <v>0.95589186012342053</v>
      </c>
      <c r="P737" s="3">
        <v>0.95589186012342053</v>
      </c>
      <c r="Q737" s="3">
        <v>0</v>
      </c>
      <c r="R737" s="3">
        <v>0</v>
      </c>
      <c r="S737" s="3">
        <v>0</v>
      </c>
      <c r="T737" s="3">
        <v>0</v>
      </c>
      <c r="U737" s="3">
        <v>0</v>
      </c>
      <c r="V737" s="3">
        <v>0</v>
      </c>
      <c r="W737" s="3">
        <v>0</v>
      </c>
      <c r="X737" s="3">
        <v>0</v>
      </c>
      <c r="Y737" s="3">
        <v>0</v>
      </c>
      <c r="Z737" s="3">
        <v>0</v>
      </c>
      <c r="AA737" s="3">
        <v>0</v>
      </c>
      <c r="AB737" s="3">
        <v>0</v>
      </c>
      <c r="AC737" s="3">
        <v>0</v>
      </c>
      <c r="AD737" s="3">
        <v>0</v>
      </c>
      <c r="AE737" s="3">
        <v>0</v>
      </c>
      <c r="AF737" s="3">
        <v>0</v>
      </c>
      <c r="AG737" s="3">
        <v>0</v>
      </c>
      <c r="AH737" s="3">
        <v>0</v>
      </c>
      <c r="AI737" s="3">
        <v>0</v>
      </c>
      <c r="AJ737" s="3">
        <v>0</v>
      </c>
      <c r="AK737" s="3">
        <v>0</v>
      </c>
      <c r="AL737" s="48">
        <v>0</v>
      </c>
      <c r="AM737" s="3">
        <v>0</v>
      </c>
      <c r="AN737" s="3">
        <v>0</v>
      </c>
      <c r="AO737" s="3">
        <v>0</v>
      </c>
      <c r="AP737" s="3">
        <v>0</v>
      </c>
      <c r="AQ737" s="3">
        <v>0</v>
      </c>
      <c r="AR737" s="3">
        <v>0</v>
      </c>
      <c r="AS737" s="3">
        <v>0</v>
      </c>
      <c r="AT737" s="3">
        <v>0</v>
      </c>
      <c r="AU737" s="3">
        <v>0</v>
      </c>
      <c r="AV737" s="3">
        <v>0</v>
      </c>
      <c r="AW737" s="3">
        <v>0</v>
      </c>
      <c r="AX737" s="3">
        <v>0</v>
      </c>
      <c r="AY737" s="3">
        <v>0</v>
      </c>
      <c r="AZ737" s="3">
        <v>0</v>
      </c>
      <c r="BA737" s="3">
        <v>0</v>
      </c>
      <c r="BB737" s="3">
        <v>0</v>
      </c>
      <c r="BC737" s="3">
        <v>0</v>
      </c>
      <c r="BD737" s="3">
        <v>0</v>
      </c>
      <c r="BE737" s="3">
        <v>0</v>
      </c>
      <c r="BF737" s="3">
        <v>0</v>
      </c>
      <c r="BG737" s="3">
        <v>0</v>
      </c>
      <c r="BH737" s="3">
        <v>0</v>
      </c>
      <c r="BI737" s="3">
        <v>0</v>
      </c>
      <c r="BJ737" s="3">
        <v>0</v>
      </c>
      <c r="BK737" s="3">
        <v>0</v>
      </c>
      <c r="BL737" s="3">
        <v>0</v>
      </c>
      <c r="BM737" s="3">
        <v>0</v>
      </c>
      <c r="BN737" s="3">
        <v>0</v>
      </c>
      <c r="BO737" s="3">
        <v>0</v>
      </c>
      <c r="BP737" s="3">
        <v>0</v>
      </c>
      <c r="BQ737" s="3">
        <v>0</v>
      </c>
      <c r="BR737" s="3">
        <v>0</v>
      </c>
      <c r="BS737" s="3">
        <v>0</v>
      </c>
      <c r="BT737" s="3">
        <v>0</v>
      </c>
      <c r="BU737" s="3">
        <v>0</v>
      </c>
      <c r="BV737" s="3">
        <v>0</v>
      </c>
      <c r="BW737" s="10">
        <v>0</v>
      </c>
    </row>
    <row r="738" spans="6:75" x14ac:dyDescent="0.25">
      <c r="F738" s="52">
        <f t="shared" si="43"/>
        <v>44700</v>
      </c>
      <c r="G738" s="12">
        <f t="shared" si="44"/>
        <v>0.82558139534883723</v>
      </c>
      <c r="J738" s="3">
        <f t="shared" si="42"/>
        <v>0.95751691674021777</v>
      </c>
      <c r="K738" s="81"/>
      <c r="L738" s="12">
        <v>1</v>
      </c>
      <c r="M738" s="3">
        <v>0.82558139534883723</v>
      </c>
      <c r="N738" s="3">
        <v>0.82558139534883723</v>
      </c>
      <c r="O738" s="3">
        <v>0.95639141933588012</v>
      </c>
      <c r="P738" s="3">
        <v>0.95639141933588012</v>
      </c>
      <c r="Q738" s="3">
        <v>0</v>
      </c>
      <c r="R738" s="3">
        <v>0</v>
      </c>
      <c r="S738" s="3">
        <v>0</v>
      </c>
      <c r="T738" s="3">
        <v>0</v>
      </c>
      <c r="U738" s="3">
        <v>0</v>
      </c>
      <c r="V738" s="3">
        <v>0</v>
      </c>
      <c r="W738" s="3">
        <v>0</v>
      </c>
      <c r="X738" s="3">
        <v>0</v>
      </c>
      <c r="Y738" s="3">
        <v>0</v>
      </c>
      <c r="Z738" s="3">
        <v>0</v>
      </c>
      <c r="AA738" s="3">
        <v>0</v>
      </c>
      <c r="AB738" s="3">
        <v>0</v>
      </c>
      <c r="AC738" s="3">
        <v>0</v>
      </c>
      <c r="AD738" s="3">
        <v>0</v>
      </c>
      <c r="AE738" s="3">
        <v>0</v>
      </c>
      <c r="AF738" s="3">
        <v>0</v>
      </c>
      <c r="AG738" s="3">
        <v>0</v>
      </c>
      <c r="AH738" s="3">
        <v>0</v>
      </c>
      <c r="AI738" s="3">
        <v>0</v>
      </c>
      <c r="AJ738" s="3">
        <v>0</v>
      </c>
      <c r="AK738" s="3">
        <v>0</v>
      </c>
      <c r="AL738" s="48">
        <v>0</v>
      </c>
      <c r="AM738" s="3">
        <v>0</v>
      </c>
      <c r="AN738" s="3">
        <v>0</v>
      </c>
      <c r="AO738" s="3">
        <v>0</v>
      </c>
      <c r="AP738" s="3">
        <v>0</v>
      </c>
      <c r="AQ738" s="3">
        <v>0</v>
      </c>
      <c r="AR738" s="3">
        <v>0</v>
      </c>
      <c r="AS738" s="3">
        <v>0</v>
      </c>
      <c r="AT738" s="3">
        <v>0</v>
      </c>
      <c r="AU738" s="3">
        <v>0</v>
      </c>
      <c r="AV738" s="3">
        <v>0</v>
      </c>
      <c r="AW738" s="3">
        <v>0</v>
      </c>
      <c r="AX738" s="3">
        <v>0</v>
      </c>
      <c r="AY738" s="3">
        <v>0</v>
      </c>
      <c r="AZ738" s="3">
        <v>0</v>
      </c>
      <c r="BA738" s="3">
        <v>0</v>
      </c>
      <c r="BB738" s="3">
        <v>0</v>
      </c>
      <c r="BC738" s="3">
        <v>0</v>
      </c>
      <c r="BD738" s="3">
        <v>0</v>
      </c>
      <c r="BE738" s="3">
        <v>0</v>
      </c>
      <c r="BF738" s="3">
        <v>0</v>
      </c>
      <c r="BG738" s="3">
        <v>0</v>
      </c>
      <c r="BH738" s="3">
        <v>0</v>
      </c>
      <c r="BI738" s="3">
        <v>0</v>
      </c>
      <c r="BJ738" s="3">
        <v>0</v>
      </c>
      <c r="BK738" s="3">
        <v>0</v>
      </c>
      <c r="BL738" s="3">
        <v>0</v>
      </c>
      <c r="BM738" s="3">
        <v>0</v>
      </c>
      <c r="BN738" s="3">
        <v>0</v>
      </c>
      <c r="BO738" s="3">
        <v>0</v>
      </c>
      <c r="BP738" s="3">
        <v>0</v>
      </c>
      <c r="BQ738" s="3">
        <v>0</v>
      </c>
      <c r="BR738" s="3">
        <v>0</v>
      </c>
      <c r="BS738" s="3">
        <v>0</v>
      </c>
      <c r="BT738" s="3">
        <v>0</v>
      </c>
      <c r="BU738" s="3">
        <v>0</v>
      </c>
      <c r="BV738" s="3">
        <v>0</v>
      </c>
      <c r="BW738" s="10">
        <v>0</v>
      </c>
    </row>
    <row r="739" spans="6:75" x14ac:dyDescent="0.25">
      <c r="F739" s="52">
        <f t="shared" si="43"/>
        <v>44800</v>
      </c>
      <c r="G739" s="12">
        <f t="shared" si="44"/>
        <v>0.82558139534883723</v>
      </c>
      <c r="J739" s="3">
        <f t="shared" si="42"/>
        <v>0.95801706384230656</v>
      </c>
      <c r="K739" s="81"/>
      <c r="L739" s="12">
        <v>1</v>
      </c>
      <c r="M739" s="3">
        <v>0.82558139534883723</v>
      </c>
      <c r="N739" s="3">
        <v>0.82558139534883723</v>
      </c>
      <c r="O739" s="3">
        <v>0.95689097854833971</v>
      </c>
      <c r="P739" s="3">
        <v>0.95689097854833971</v>
      </c>
      <c r="Q739" s="3">
        <v>0</v>
      </c>
      <c r="R739" s="3">
        <v>0</v>
      </c>
      <c r="S739" s="3">
        <v>0</v>
      </c>
      <c r="T739" s="3">
        <v>0</v>
      </c>
      <c r="U739" s="3">
        <v>0</v>
      </c>
      <c r="V739" s="3">
        <v>0</v>
      </c>
      <c r="W739" s="3">
        <v>0</v>
      </c>
      <c r="X739" s="3">
        <v>0</v>
      </c>
      <c r="Y739" s="3">
        <v>0</v>
      </c>
      <c r="Z739" s="3">
        <v>0</v>
      </c>
      <c r="AA739" s="3">
        <v>0</v>
      </c>
      <c r="AB739" s="3">
        <v>0</v>
      </c>
      <c r="AC739" s="3">
        <v>0</v>
      </c>
      <c r="AD739" s="3">
        <v>0</v>
      </c>
      <c r="AE739" s="3">
        <v>0</v>
      </c>
      <c r="AF739" s="3">
        <v>0</v>
      </c>
      <c r="AG739" s="3">
        <v>0</v>
      </c>
      <c r="AH739" s="3">
        <v>0</v>
      </c>
      <c r="AI739" s="3">
        <v>0</v>
      </c>
      <c r="AJ739" s="3">
        <v>0</v>
      </c>
      <c r="AK739" s="3">
        <v>0</v>
      </c>
      <c r="AL739" s="48">
        <v>0</v>
      </c>
      <c r="AM739" s="3">
        <v>0</v>
      </c>
      <c r="AN739" s="3">
        <v>0</v>
      </c>
      <c r="AO739" s="3">
        <v>0</v>
      </c>
      <c r="AP739" s="3">
        <v>0</v>
      </c>
      <c r="AQ739" s="3">
        <v>0</v>
      </c>
      <c r="AR739" s="3">
        <v>0</v>
      </c>
      <c r="AS739" s="3">
        <v>0</v>
      </c>
      <c r="AT739" s="3">
        <v>0</v>
      </c>
      <c r="AU739" s="3">
        <v>0</v>
      </c>
      <c r="AV739" s="3">
        <v>0</v>
      </c>
      <c r="AW739" s="3">
        <v>0</v>
      </c>
      <c r="AX739" s="3">
        <v>0</v>
      </c>
      <c r="AY739" s="3">
        <v>0</v>
      </c>
      <c r="AZ739" s="3">
        <v>0</v>
      </c>
      <c r="BA739" s="3">
        <v>0</v>
      </c>
      <c r="BB739" s="3">
        <v>0</v>
      </c>
      <c r="BC739" s="3">
        <v>0</v>
      </c>
      <c r="BD739" s="3">
        <v>0</v>
      </c>
      <c r="BE739" s="3">
        <v>0</v>
      </c>
      <c r="BF739" s="3">
        <v>0</v>
      </c>
      <c r="BG739" s="3">
        <v>0</v>
      </c>
      <c r="BH739" s="3">
        <v>0</v>
      </c>
      <c r="BI739" s="3">
        <v>0</v>
      </c>
      <c r="BJ739" s="3">
        <v>0</v>
      </c>
      <c r="BK739" s="3">
        <v>0</v>
      </c>
      <c r="BL739" s="3">
        <v>0</v>
      </c>
      <c r="BM739" s="3">
        <v>0</v>
      </c>
      <c r="BN739" s="3">
        <v>0</v>
      </c>
      <c r="BO739" s="3">
        <v>0</v>
      </c>
      <c r="BP739" s="3">
        <v>0</v>
      </c>
      <c r="BQ739" s="3">
        <v>0</v>
      </c>
      <c r="BR739" s="3">
        <v>0</v>
      </c>
      <c r="BS739" s="3">
        <v>0</v>
      </c>
      <c r="BT739" s="3">
        <v>0</v>
      </c>
      <c r="BU739" s="3">
        <v>0</v>
      </c>
      <c r="BV739" s="3">
        <v>0</v>
      </c>
      <c r="BW739" s="10">
        <v>0</v>
      </c>
    </row>
    <row r="740" spans="6:75" x14ac:dyDescent="0.25">
      <c r="F740" s="52">
        <f t="shared" si="43"/>
        <v>44900</v>
      </c>
      <c r="G740" s="12">
        <f t="shared" si="44"/>
        <v>0.82558139534883723</v>
      </c>
      <c r="J740" s="3">
        <f t="shared" si="42"/>
        <v>0.95851721094439546</v>
      </c>
      <c r="K740" s="81"/>
      <c r="L740" s="12">
        <v>1</v>
      </c>
      <c r="M740" s="3">
        <v>0.82558139534883723</v>
      </c>
      <c r="N740" s="3">
        <v>0.82558139534883723</v>
      </c>
      <c r="O740" s="3">
        <v>0.9573905377607993</v>
      </c>
      <c r="P740" s="3">
        <v>0.9573905377607993</v>
      </c>
      <c r="Q740" s="3">
        <v>0</v>
      </c>
      <c r="R740" s="3">
        <v>0</v>
      </c>
      <c r="S740" s="3">
        <v>0</v>
      </c>
      <c r="T740" s="3">
        <v>0</v>
      </c>
      <c r="U740" s="3">
        <v>0</v>
      </c>
      <c r="V740" s="3">
        <v>0</v>
      </c>
      <c r="W740" s="3">
        <v>0</v>
      </c>
      <c r="X740" s="3">
        <v>0</v>
      </c>
      <c r="Y740" s="3">
        <v>0</v>
      </c>
      <c r="Z740" s="3">
        <v>0</v>
      </c>
      <c r="AA740" s="3">
        <v>0</v>
      </c>
      <c r="AB740" s="3">
        <v>0</v>
      </c>
      <c r="AC740" s="3">
        <v>0</v>
      </c>
      <c r="AD740" s="3">
        <v>0</v>
      </c>
      <c r="AE740" s="3">
        <v>0</v>
      </c>
      <c r="AF740" s="3">
        <v>0</v>
      </c>
      <c r="AG740" s="3">
        <v>0</v>
      </c>
      <c r="AH740" s="3">
        <v>0</v>
      </c>
      <c r="AI740" s="3">
        <v>0</v>
      </c>
      <c r="AJ740" s="3">
        <v>0</v>
      </c>
      <c r="AK740" s="3">
        <v>0</v>
      </c>
      <c r="AL740" s="48">
        <v>0</v>
      </c>
      <c r="AM740" s="3">
        <v>0</v>
      </c>
      <c r="AN740" s="3">
        <v>0</v>
      </c>
      <c r="AO740" s="3">
        <v>0</v>
      </c>
      <c r="AP740" s="3">
        <v>0</v>
      </c>
      <c r="AQ740" s="3">
        <v>0</v>
      </c>
      <c r="AR740" s="3">
        <v>0</v>
      </c>
      <c r="AS740" s="3">
        <v>0</v>
      </c>
      <c r="AT740" s="3">
        <v>0</v>
      </c>
      <c r="AU740" s="3">
        <v>0</v>
      </c>
      <c r="AV740" s="3">
        <v>0</v>
      </c>
      <c r="AW740" s="3">
        <v>0</v>
      </c>
      <c r="AX740" s="3">
        <v>0</v>
      </c>
      <c r="AY740" s="3">
        <v>0</v>
      </c>
      <c r="AZ740" s="3">
        <v>0</v>
      </c>
      <c r="BA740" s="3">
        <v>0</v>
      </c>
      <c r="BB740" s="3">
        <v>0</v>
      </c>
      <c r="BC740" s="3">
        <v>0</v>
      </c>
      <c r="BD740" s="3">
        <v>0</v>
      </c>
      <c r="BE740" s="3">
        <v>0</v>
      </c>
      <c r="BF740" s="3">
        <v>0</v>
      </c>
      <c r="BG740" s="3">
        <v>0</v>
      </c>
      <c r="BH740" s="3">
        <v>0</v>
      </c>
      <c r="BI740" s="3">
        <v>0</v>
      </c>
      <c r="BJ740" s="3">
        <v>0</v>
      </c>
      <c r="BK740" s="3">
        <v>0</v>
      </c>
      <c r="BL740" s="3">
        <v>0</v>
      </c>
      <c r="BM740" s="3">
        <v>0</v>
      </c>
      <c r="BN740" s="3">
        <v>0</v>
      </c>
      <c r="BO740" s="3">
        <v>0</v>
      </c>
      <c r="BP740" s="3">
        <v>0</v>
      </c>
      <c r="BQ740" s="3">
        <v>0</v>
      </c>
      <c r="BR740" s="3">
        <v>0</v>
      </c>
      <c r="BS740" s="3">
        <v>0</v>
      </c>
      <c r="BT740" s="3">
        <v>0</v>
      </c>
      <c r="BU740" s="3">
        <v>0</v>
      </c>
      <c r="BV740" s="3">
        <v>0</v>
      </c>
      <c r="BW740" s="10">
        <v>0</v>
      </c>
    </row>
    <row r="741" spans="6:75" x14ac:dyDescent="0.25">
      <c r="F741" s="52">
        <f t="shared" si="43"/>
        <v>45000</v>
      </c>
      <c r="G741" s="12">
        <f t="shared" si="44"/>
        <v>0.82558139534883723</v>
      </c>
      <c r="J741" s="3">
        <f t="shared" si="42"/>
        <v>0.95901735804648425</v>
      </c>
      <c r="K741" s="81"/>
      <c r="L741" s="12">
        <v>1</v>
      </c>
      <c r="M741" s="3">
        <v>0.82558139534883723</v>
      </c>
      <c r="N741" s="3">
        <v>0.82558139534883723</v>
      </c>
      <c r="O741" s="3">
        <v>0.95789009697325889</v>
      </c>
      <c r="P741" s="3">
        <v>0.95789009697325889</v>
      </c>
      <c r="Q741" s="3">
        <v>0</v>
      </c>
      <c r="R741" s="3">
        <v>0</v>
      </c>
      <c r="S741" s="3">
        <v>0</v>
      </c>
      <c r="T741" s="3">
        <v>0</v>
      </c>
      <c r="U741" s="3">
        <v>0</v>
      </c>
      <c r="V741" s="3">
        <v>0</v>
      </c>
      <c r="W741" s="3">
        <v>0</v>
      </c>
      <c r="X741" s="3">
        <v>0</v>
      </c>
      <c r="Y741" s="3">
        <v>0</v>
      </c>
      <c r="Z741" s="3">
        <v>0</v>
      </c>
      <c r="AA741" s="3">
        <v>0</v>
      </c>
      <c r="AB741" s="3">
        <v>0</v>
      </c>
      <c r="AC741" s="3">
        <v>0</v>
      </c>
      <c r="AD741" s="3">
        <v>0</v>
      </c>
      <c r="AE741" s="3">
        <v>0</v>
      </c>
      <c r="AF741" s="3">
        <v>0</v>
      </c>
      <c r="AG741" s="3">
        <v>0</v>
      </c>
      <c r="AH741" s="3">
        <v>0</v>
      </c>
      <c r="AI741" s="3">
        <v>0</v>
      </c>
      <c r="AJ741" s="3">
        <v>0</v>
      </c>
      <c r="AK741" s="3">
        <v>0</v>
      </c>
      <c r="AL741" s="48">
        <v>0</v>
      </c>
      <c r="AM741" s="3">
        <v>0</v>
      </c>
      <c r="AN741" s="3">
        <v>0</v>
      </c>
      <c r="AO741" s="3">
        <v>0</v>
      </c>
      <c r="AP741" s="3">
        <v>0</v>
      </c>
      <c r="AQ741" s="3">
        <v>0</v>
      </c>
      <c r="AR741" s="3">
        <v>0</v>
      </c>
      <c r="AS741" s="3">
        <v>0</v>
      </c>
      <c r="AT741" s="3">
        <v>0</v>
      </c>
      <c r="AU741" s="3">
        <v>0</v>
      </c>
      <c r="AV741" s="3">
        <v>0</v>
      </c>
      <c r="AW741" s="3">
        <v>0</v>
      </c>
      <c r="AX741" s="3">
        <v>0</v>
      </c>
      <c r="AY741" s="3">
        <v>0</v>
      </c>
      <c r="AZ741" s="3">
        <v>0</v>
      </c>
      <c r="BA741" s="3">
        <v>0</v>
      </c>
      <c r="BB741" s="3">
        <v>0</v>
      </c>
      <c r="BC741" s="3">
        <v>0</v>
      </c>
      <c r="BD741" s="3">
        <v>0</v>
      </c>
      <c r="BE741" s="3">
        <v>0</v>
      </c>
      <c r="BF741" s="3">
        <v>0</v>
      </c>
      <c r="BG741" s="3">
        <v>0</v>
      </c>
      <c r="BH741" s="3">
        <v>0</v>
      </c>
      <c r="BI741" s="3">
        <v>0</v>
      </c>
      <c r="BJ741" s="3">
        <v>0</v>
      </c>
      <c r="BK741" s="3">
        <v>0</v>
      </c>
      <c r="BL741" s="3">
        <v>0</v>
      </c>
      <c r="BM741" s="3">
        <v>0</v>
      </c>
      <c r="BN741" s="3">
        <v>0</v>
      </c>
      <c r="BO741" s="3">
        <v>0</v>
      </c>
      <c r="BP741" s="3">
        <v>0</v>
      </c>
      <c r="BQ741" s="3">
        <v>0</v>
      </c>
      <c r="BR741" s="3">
        <v>0</v>
      </c>
      <c r="BS741" s="3">
        <v>0</v>
      </c>
      <c r="BT741" s="3">
        <v>0</v>
      </c>
      <c r="BU741" s="3">
        <v>0</v>
      </c>
      <c r="BV741" s="3">
        <v>0</v>
      </c>
      <c r="BW741" s="10">
        <v>0</v>
      </c>
    </row>
    <row r="742" spans="6:75" x14ac:dyDescent="0.25">
      <c r="F742" s="52">
        <f t="shared" si="43"/>
        <v>45100</v>
      </c>
      <c r="G742" s="12">
        <f t="shared" si="44"/>
        <v>0.82558139534883723</v>
      </c>
      <c r="J742" s="3">
        <f t="shared" si="42"/>
        <v>0.95951750514857315</v>
      </c>
      <c r="K742" s="81"/>
      <c r="L742" s="12">
        <v>1</v>
      </c>
      <c r="M742" s="3">
        <v>0.82558139534883723</v>
      </c>
      <c r="N742" s="3">
        <v>0.82558139534883723</v>
      </c>
      <c r="O742" s="3">
        <v>0.95838965618571847</v>
      </c>
      <c r="P742" s="3">
        <v>0.95838965618571847</v>
      </c>
      <c r="Q742" s="3">
        <v>0</v>
      </c>
      <c r="R742" s="3">
        <v>0</v>
      </c>
      <c r="S742" s="3">
        <v>0</v>
      </c>
      <c r="T742" s="3">
        <v>0</v>
      </c>
      <c r="U742" s="3">
        <v>0</v>
      </c>
      <c r="V742" s="3">
        <v>0</v>
      </c>
      <c r="W742" s="3">
        <v>0</v>
      </c>
      <c r="X742" s="3">
        <v>0</v>
      </c>
      <c r="Y742" s="3">
        <v>0</v>
      </c>
      <c r="Z742" s="3">
        <v>0</v>
      </c>
      <c r="AA742" s="3">
        <v>0</v>
      </c>
      <c r="AB742" s="3">
        <v>0</v>
      </c>
      <c r="AC742" s="3">
        <v>0</v>
      </c>
      <c r="AD742" s="3">
        <v>0</v>
      </c>
      <c r="AE742" s="3">
        <v>0</v>
      </c>
      <c r="AF742" s="3">
        <v>0</v>
      </c>
      <c r="AG742" s="3">
        <v>0</v>
      </c>
      <c r="AH742" s="3">
        <v>0</v>
      </c>
      <c r="AI742" s="3">
        <v>0</v>
      </c>
      <c r="AJ742" s="3">
        <v>0</v>
      </c>
      <c r="AK742" s="3">
        <v>0</v>
      </c>
      <c r="AL742" s="48">
        <v>0</v>
      </c>
      <c r="AM742" s="3">
        <v>0</v>
      </c>
      <c r="AN742" s="3">
        <v>0</v>
      </c>
      <c r="AO742" s="3">
        <v>0</v>
      </c>
      <c r="AP742" s="3">
        <v>0</v>
      </c>
      <c r="AQ742" s="3">
        <v>0</v>
      </c>
      <c r="AR742" s="3">
        <v>0</v>
      </c>
      <c r="AS742" s="3">
        <v>0</v>
      </c>
      <c r="AT742" s="3">
        <v>0</v>
      </c>
      <c r="AU742" s="3">
        <v>0</v>
      </c>
      <c r="AV742" s="3">
        <v>0</v>
      </c>
      <c r="AW742" s="3">
        <v>0</v>
      </c>
      <c r="AX742" s="3">
        <v>0</v>
      </c>
      <c r="AY742" s="3">
        <v>0</v>
      </c>
      <c r="AZ742" s="3">
        <v>0</v>
      </c>
      <c r="BA742" s="3">
        <v>0</v>
      </c>
      <c r="BB742" s="3">
        <v>0</v>
      </c>
      <c r="BC742" s="3">
        <v>0</v>
      </c>
      <c r="BD742" s="3">
        <v>0</v>
      </c>
      <c r="BE742" s="3">
        <v>0</v>
      </c>
      <c r="BF742" s="3">
        <v>0</v>
      </c>
      <c r="BG742" s="3">
        <v>0</v>
      </c>
      <c r="BH742" s="3">
        <v>0</v>
      </c>
      <c r="BI742" s="3">
        <v>0</v>
      </c>
      <c r="BJ742" s="3">
        <v>0</v>
      </c>
      <c r="BK742" s="3">
        <v>0</v>
      </c>
      <c r="BL742" s="3">
        <v>0</v>
      </c>
      <c r="BM742" s="3">
        <v>0</v>
      </c>
      <c r="BN742" s="3">
        <v>0</v>
      </c>
      <c r="BO742" s="3">
        <v>0</v>
      </c>
      <c r="BP742" s="3">
        <v>0</v>
      </c>
      <c r="BQ742" s="3">
        <v>0</v>
      </c>
      <c r="BR742" s="3">
        <v>0</v>
      </c>
      <c r="BS742" s="3">
        <v>0</v>
      </c>
      <c r="BT742" s="3">
        <v>0</v>
      </c>
      <c r="BU742" s="3">
        <v>0</v>
      </c>
      <c r="BV742" s="3">
        <v>0</v>
      </c>
      <c r="BW742" s="10">
        <v>0</v>
      </c>
    </row>
    <row r="743" spans="6:75" x14ac:dyDescent="0.25">
      <c r="F743" s="52">
        <f t="shared" si="43"/>
        <v>45200</v>
      </c>
      <c r="G743" s="12">
        <f t="shared" si="44"/>
        <v>0.82558139534883723</v>
      </c>
      <c r="J743" s="3">
        <f t="shared" si="42"/>
        <v>0.96001765225066193</v>
      </c>
      <c r="K743" s="81"/>
      <c r="L743" s="12">
        <v>1</v>
      </c>
      <c r="M743" s="3">
        <v>0.82558139534883723</v>
      </c>
      <c r="N743" s="3">
        <v>0.82558139534883723</v>
      </c>
      <c r="O743" s="3">
        <v>0.95888921539817806</v>
      </c>
      <c r="P743" s="3">
        <v>0.95888921539817806</v>
      </c>
      <c r="Q743" s="3">
        <v>0</v>
      </c>
      <c r="R743" s="3">
        <v>0</v>
      </c>
      <c r="S743" s="3">
        <v>0</v>
      </c>
      <c r="T743" s="3">
        <v>0</v>
      </c>
      <c r="U743" s="3">
        <v>0</v>
      </c>
      <c r="V743" s="3">
        <v>0</v>
      </c>
      <c r="W743" s="3">
        <v>0</v>
      </c>
      <c r="X743" s="3">
        <v>0</v>
      </c>
      <c r="Y743" s="3">
        <v>0</v>
      </c>
      <c r="Z743" s="3">
        <v>0</v>
      </c>
      <c r="AA743" s="3">
        <v>0</v>
      </c>
      <c r="AB743" s="3">
        <v>0</v>
      </c>
      <c r="AC743" s="3">
        <v>0</v>
      </c>
      <c r="AD743" s="3">
        <v>0</v>
      </c>
      <c r="AE743" s="3">
        <v>0</v>
      </c>
      <c r="AF743" s="3">
        <v>0</v>
      </c>
      <c r="AG743" s="3">
        <v>0</v>
      </c>
      <c r="AH743" s="3">
        <v>0</v>
      </c>
      <c r="AI743" s="3">
        <v>0</v>
      </c>
      <c r="AJ743" s="3">
        <v>0</v>
      </c>
      <c r="AK743" s="3">
        <v>0</v>
      </c>
      <c r="AL743" s="48">
        <v>0</v>
      </c>
      <c r="AM743" s="3">
        <v>0</v>
      </c>
      <c r="AN743" s="3">
        <v>0</v>
      </c>
      <c r="AO743" s="3">
        <v>0</v>
      </c>
      <c r="AP743" s="3">
        <v>0</v>
      </c>
      <c r="AQ743" s="3">
        <v>0</v>
      </c>
      <c r="AR743" s="3">
        <v>0</v>
      </c>
      <c r="AS743" s="3">
        <v>0</v>
      </c>
      <c r="AT743" s="3">
        <v>0</v>
      </c>
      <c r="AU743" s="3">
        <v>0</v>
      </c>
      <c r="AV743" s="3">
        <v>0</v>
      </c>
      <c r="AW743" s="3">
        <v>0</v>
      </c>
      <c r="AX743" s="3">
        <v>0</v>
      </c>
      <c r="AY743" s="3">
        <v>0</v>
      </c>
      <c r="AZ743" s="3">
        <v>0</v>
      </c>
      <c r="BA743" s="3">
        <v>0</v>
      </c>
      <c r="BB743" s="3">
        <v>0</v>
      </c>
      <c r="BC743" s="3">
        <v>0</v>
      </c>
      <c r="BD743" s="3">
        <v>0</v>
      </c>
      <c r="BE743" s="3">
        <v>0</v>
      </c>
      <c r="BF743" s="3">
        <v>0</v>
      </c>
      <c r="BG743" s="3">
        <v>0</v>
      </c>
      <c r="BH743" s="3">
        <v>0</v>
      </c>
      <c r="BI743" s="3">
        <v>0</v>
      </c>
      <c r="BJ743" s="3">
        <v>0</v>
      </c>
      <c r="BK743" s="3">
        <v>0</v>
      </c>
      <c r="BL743" s="3">
        <v>0</v>
      </c>
      <c r="BM743" s="3">
        <v>0</v>
      </c>
      <c r="BN743" s="3">
        <v>0</v>
      </c>
      <c r="BO743" s="3">
        <v>0</v>
      </c>
      <c r="BP743" s="3">
        <v>0</v>
      </c>
      <c r="BQ743" s="3">
        <v>0</v>
      </c>
      <c r="BR743" s="3">
        <v>0</v>
      </c>
      <c r="BS743" s="3">
        <v>0</v>
      </c>
      <c r="BT743" s="3">
        <v>0</v>
      </c>
      <c r="BU743" s="3">
        <v>0</v>
      </c>
      <c r="BV743" s="3">
        <v>0</v>
      </c>
      <c r="BW743" s="10">
        <v>0</v>
      </c>
    </row>
    <row r="744" spans="6:75" x14ac:dyDescent="0.25">
      <c r="F744" s="52">
        <f t="shared" si="43"/>
        <v>45300</v>
      </c>
      <c r="G744" s="12">
        <f t="shared" si="44"/>
        <v>0.82558139534883723</v>
      </c>
      <c r="J744" s="3">
        <f t="shared" ref="J744:J807" si="45">INDEX($L744:$BW744,J$276) / INDEX($L$291:$BW$291,J$276)</f>
        <v>0.96051779935275083</v>
      </c>
      <c r="K744" s="81"/>
      <c r="L744" s="12">
        <v>1</v>
      </c>
      <c r="M744" s="3">
        <v>0.82558139534883723</v>
      </c>
      <c r="N744" s="3">
        <v>0.82558139534883723</v>
      </c>
      <c r="O744" s="3">
        <v>0.95938877461063765</v>
      </c>
      <c r="P744" s="3">
        <v>0.95938877461063765</v>
      </c>
      <c r="Q744" s="3">
        <v>0</v>
      </c>
      <c r="R744" s="3">
        <v>0</v>
      </c>
      <c r="S744" s="3">
        <v>0</v>
      </c>
      <c r="T744" s="3">
        <v>0</v>
      </c>
      <c r="U744" s="3">
        <v>0</v>
      </c>
      <c r="V744" s="3">
        <v>0</v>
      </c>
      <c r="W744" s="3">
        <v>0</v>
      </c>
      <c r="X744" s="3">
        <v>0</v>
      </c>
      <c r="Y744" s="3">
        <v>0</v>
      </c>
      <c r="Z744" s="3">
        <v>0</v>
      </c>
      <c r="AA744" s="3">
        <v>0</v>
      </c>
      <c r="AB744" s="3">
        <v>0</v>
      </c>
      <c r="AC744" s="3">
        <v>0</v>
      </c>
      <c r="AD744" s="3">
        <v>0</v>
      </c>
      <c r="AE744" s="3">
        <v>0</v>
      </c>
      <c r="AF744" s="3">
        <v>0</v>
      </c>
      <c r="AG744" s="3">
        <v>0</v>
      </c>
      <c r="AH744" s="3">
        <v>0</v>
      </c>
      <c r="AI744" s="3">
        <v>0</v>
      </c>
      <c r="AJ744" s="3">
        <v>0</v>
      </c>
      <c r="AK744" s="3">
        <v>0</v>
      </c>
      <c r="AL744" s="48">
        <v>0</v>
      </c>
      <c r="AM744" s="3">
        <v>0</v>
      </c>
      <c r="AN744" s="3">
        <v>0</v>
      </c>
      <c r="AO744" s="3">
        <v>0</v>
      </c>
      <c r="AP744" s="3">
        <v>0</v>
      </c>
      <c r="AQ744" s="3">
        <v>0</v>
      </c>
      <c r="AR744" s="3">
        <v>0</v>
      </c>
      <c r="AS744" s="3">
        <v>0</v>
      </c>
      <c r="AT744" s="3">
        <v>0</v>
      </c>
      <c r="AU744" s="3">
        <v>0</v>
      </c>
      <c r="AV744" s="3">
        <v>0</v>
      </c>
      <c r="AW744" s="3">
        <v>0</v>
      </c>
      <c r="AX744" s="3">
        <v>0</v>
      </c>
      <c r="AY744" s="3">
        <v>0</v>
      </c>
      <c r="AZ744" s="3">
        <v>0</v>
      </c>
      <c r="BA744" s="3">
        <v>0</v>
      </c>
      <c r="BB744" s="3">
        <v>0</v>
      </c>
      <c r="BC744" s="3">
        <v>0</v>
      </c>
      <c r="BD744" s="3">
        <v>0</v>
      </c>
      <c r="BE744" s="3">
        <v>0</v>
      </c>
      <c r="BF744" s="3">
        <v>0</v>
      </c>
      <c r="BG744" s="3">
        <v>0</v>
      </c>
      <c r="BH744" s="3">
        <v>0</v>
      </c>
      <c r="BI744" s="3">
        <v>0</v>
      </c>
      <c r="BJ744" s="3">
        <v>0</v>
      </c>
      <c r="BK744" s="3">
        <v>0</v>
      </c>
      <c r="BL744" s="3">
        <v>0</v>
      </c>
      <c r="BM744" s="3">
        <v>0</v>
      </c>
      <c r="BN744" s="3">
        <v>0</v>
      </c>
      <c r="BO744" s="3">
        <v>0</v>
      </c>
      <c r="BP744" s="3">
        <v>0</v>
      </c>
      <c r="BQ744" s="3">
        <v>0</v>
      </c>
      <c r="BR744" s="3">
        <v>0</v>
      </c>
      <c r="BS744" s="3">
        <v>0</v>
      </c>
      <c r="BT744" s="3">
        <v>0</v>
      </c>
      <c r="BU744" s="3">
        <v>0</v>
      </c>
      <c r="BV744" s="3">
        <v>0</v>
      </c>
      <c r="BW744" s="10">
        <v>0</v>
      </c>
    </row>
    <row r="745" spans="6:75" x14ac:dyDescent="0.25">
      <c r="F745" s="52">
        <f t="shared" si="43"/>
        <v>45400</v>
      </c>
      <c r="G745" s="12">
        <f t="shared" si="44"/>
        <v>0.82558139534883723</v>
      </c>
      <c r="J745" s="3">
        <f t="shared" si="45"/>
        <v>0.96101794645483962</v>
      </c>
      <c r="K745" s="81"/>
      <c r="L745" s="12">
        <v>1</v>
      </c>
      <c r="M745" s="3">
        <v>0.82558139534883723</v>
      </c>
      <c r="N745" s="3">
        <v>0.82558139534883723</v>
      </c>
      <c r="O745" s="3">
        <v>0.95988833382309724</v>
      </c>
      <c r="P745" s="3">
        <v>0.95988833382309724</v>
      </c>
      <c r="Q745" s="3">
        <v>0</v>
      </c>
      <c r="R745" s="3">
        <v>0</v>
      </c>
      <c r="S745" s="3">
        <v>0</v>
      </c>
      <c r="T745" s="3">
        <v>0</v>
      </c>
      <c r="U745" s="3">
        <v>0</v>
      </c>
      <c r="V745" s="3">
        <v>0</v>
      </c>
      <c r="W745" s="3">
        <v>0</v>
      </c>
      <c r="X745" s="3">
        <v>0</v>
      </c>
      <c r="Y745" s="3">
        <v>0</v>
      </c>
      <c r="Z745" s="3">
        <v>0</v>
      </c>
      <c r="AA745" s="3">
        <v>0</v>
      </c>
      <c r="AB745" s="3">
        <v>0</v>
      </c>
      <c r="AC745" s="3">
        <v>0</v>
      </c>
      <c r="AD745" s="3">
        <v>0</v>
      </c>
      <c r="AE745" s="3">
        <v>0</v>
      </c>
      <c r="AF745" s="3">
        <v>0</v>
      </c>
      <c r="AG745" s="3">
        <v>0</v>
      </c>
      <c r="AH745" s="3">
        <v>0</v>
      </c>
      <c r="AI745" s="3">
        <v>0</v>
      </c>
      <c r="AJ745" s="3">
        <v>0</v>
      </c>
      <c r="AK745" s="3">
        <v>0</v>
      </c>
      <c r="AL745" s="48">
        <v>0</v>
      </c>
      <c r="AM745" s="3">
        <v>0</v>
      </c>
      <c r="AN745" s="3">
        <v>0</v>
      </c>
      <c r="AO745" s="3">
        <v>0</v>
      </c>
      <c r="AP745" s="3">
        <v>0</v>
      </c>
      <c r="AQ745" s="3">
        <v>0</v>
      </c>
      <c r="AR745" s="3">
        <v>0</v>
      </c>
      <c r="AS745" s="3">
        <v>0</v>
      </c>
      <c r="AT745" s="3">
        <v>0</v>
      </c>
      <c r="AU745" s="3">
        <v>0</v>
      </c>
      <c r="AV745" s="3">
        <v>0</v>
      </c>
      <c r="AW745" s="3">
        <v>0</v>
      </c>
      <c r="AX745" s="3">
        <v>0</v>
      </c>
      <c r="AY745" s="3">
        <v>0</v>
      </c>
      <c r="AZ745" s="3">
        <v>0</v>
      </c>
      <c r="BA745" s="3">
        <v>0</v>
      </c>
      <c r="BB745" s="3">
        <v>0</v>
      </c>
      <c r="BC745" s="3">
        <v>0</v>
      </c>
      <c r="BD745" s="3">
        <v>0</v>
      </c>
      <c r="BE745" s="3">
        <v>0</v>
      </c>
      <c r="BF745" s="3">
        <v>0</v>
      </c>
      <c r="BG745" s="3">
        <v>0</v>
      </c>
      <c r="BH745" s="3">
        <v>0</v>
      </c>
      <c r="BI745" s="3">
        <v>0</v>
      </c>
      <c r="BJ745" s="3">
        <v>0</v>
      </c>
      <c r="BK745" s="3">
        <v>0</v>
      </c>
      <c r="BL745" s="3">
        <v>0</v>
      </c>
      <c r="BM745" s="3">
        <v>0</v>
      </c>
      <c r="BN745" s="3">
        <v>0</v>
      </c>
      <c r="BO745" s="3">
        <v>0</v>
      </c>
      <c r="BP745" s="3">
        <v>0</v>
      </c>
      <c r="BQ745" s="3">
        <v>0</v>
      </c>
      <c r="BR745" s="3">
        <v>0</v>
      </c>
      <c r="BS745" s="3">
        <v>0</v>
      </c>
      <c r="BT745" s="3">
        <v>0</v>
      </c>
      <c r="BU745" s="3">
        <v>0</v>
      </c>
      <c r="BV745" s="3">
        <v>0</v>
      </c>
      <c r="BW745" s="10">
        <v>0</v>
      </c>
    </row>
    <row r="746" spans="6:75" x14ac:dyDescent="0.25">
      <c r="F746" s="52">
        <f t="shared" si="43"/>
        <v>45500</v>
      </c>
      <c r="G746" s="12">
        <f t="shared" si="44"/>
        <v>0.82558139534883723</v>
      </c>
      <c r="J746" s="3">
        <f t="shared" si="45"/>
        <v>0.96151809355692852</v>
      </c>
      <c r="K746" s="81"/>
      <c r="L746" s="12">
        <v>1</v>
      </c>
      <c r="M746" s="3">
        <v>0.82558139534883723</v>
      </c>
      <c r="N746" s="3">
        <v>0.82558139534883723</v>
      </c>
      <c r="O746" s="3">
        <v>0.96038789303555683</v>
      </c>
      <c r="P746" s="3">
        <v>0.96038789303555683</v>
      </c>
      <c r="Q746" s="3">
        <v>0</v>
      </c>
      <c r="R746" s="3">
        <v>0</v>
      </c>
      <c r="S746" s="3">
        <v>0</v>
      </c>
      <c r="T746" s="3">
        <v>0</v>
      </c>
      <c r="U746" s="3">
        <v>0</v>
      </c>
      <c r="V746" s="3">
        <v>0</v>
      </c>
      <c r="W746" s="3">
        <v>0</v>
      </c>
      <c r="X746" s="3">
        <v>0</v>
      </c>
      <c r="Y746" s="3">
        <v>0</v>
      </c>
      <c r="Z746" s="3">
        <v>0</v>
      </c>
      <c r="AA746" s="3">
        <v>0</v>
      </c>
      <c r="AB746" s="3">
        <v>0</v>
      </c>
      <c r="AC746" s="3">
        <v>0</v>
      </c>
      <c r="AD746" s="3">
        <v>0</v>
      </c>
      <c r="AE746" s="3">
        <v>0</v>
      </c>
      <c r="AF746" s="3">
        <v>0</v>
      </c>
      <c r="AG746" s="3">
        <v>0</v>
      </c>
      <c r="AH746" s="3">
        <v>0</v>
      </c>
      <c r="AI746" s="3">
        <v>0</v>
      </c>
      <c r="AJ746" s="3">
        <v>0</v>
      </c>
      <c r="AK746" s="3">
        <v>0</v>
      </c>
      <c r="AL746" s="48">
        <v>0</v>
      </c>
      <c r="AM746" s="3">
        <v>0</v>
      </c>
      <c r="AN746" s="3">
        <v>0</v>
      </c>
      <c r="AO746" s="3">
        <v>0</v>
      </c>
      <c r="AP746" s="3">
        <v>0</v>
      </c>
      <c r="AQ746" s="3">
        <v>0</v>
      </c>
      <c r="AR746" s="3">
        <v>0</v>
      </c>
      <c r="AS746" s="3">
        <v>0</v>
      </c>
      <c r="AT746" s="3">
        <v>0</v>
      </c>
      <c r="AU746" s="3">
        <v>0</v>
      </c>
      <c r="AV746" s="3">
        <v>0</v>
      </c>
      <c r="AW746" s="3">
        <v>0</v>
      </c>
      <c r="AX746" s="3">
        <v>0</v>
      </c>
      <c r="AY746" s="3">
        <v>0</v>
      </c>
      <c r="AZ746" s="3">
        <v>0</v>
      </c>
      <c r="BA746" s="3">
        <v>0</v>
      </c>
      <c r="BB746" s="3">
        <v>0</v>
      </c>
      <c r="BC746" s="3">
        <v>0</v>
      </c>
      <c r="BD746" s="3">
        <v>0</v>
      </c>
      <c r="BE746" s="3">
        <v>0</v>
      </c>
      <c r="BF746" s="3">
        <v>0</v>
      </c>
      <c r="BG746" s="3">
        <v>0</v>
      </c>
      <c r="BH746" s="3">
        <v>0</v>
      </c>
      <c r="BI746" s="3">
        <v>0</v>
      </c>
      <c r="BJ746" s="3">
        <v>0</v>
      </c>
      <c r="BK746" s="3">
        <v>0</v>
      </c>
      <c r="BL746" s="3">
        <v>0</v>
      </c>
      <c r="BM746" s="3">
        <v>0</v>
      </c>
      <c r="BN746" s="3">
        <v>0</v>
      </c>
      <c r="BO746" s="3">
        <v>0</v>
      </c>
      <c r="BP746" s="3">
        <v>0</v>
      </c>
      <c r="BQ746" s="3">
        <v>0</v>
      </c>
      <c r="BR746" s="3">
        <v>0</v>
      </c>
      <c r="BS746" s="3">
        <v>0</v>
      </c>
      <c r="BT746" s="3">
        <v>0</v>
      </c>
      <c r="BU746" s="3">
        <v>0</v>
      </c>
      <c r="BV746" s="3">
        <v>0</v>
      </c>
      <c r="BW746" s="10">
        <v>0</v>
      </c>
    </row>
    <row r="747" spans="6:75" x14ac:dyDescent="0.25">
      <c r="F747" s="52">
        <f t="shared" si="43"/>
        <v>45600</v>
      </c>
      <c r="G747" s="12">
        <f t="shared" si="44"/>
        <v>0.82558139534883723</v>
      </c>
      <c r="J747" s="3">
        <f t="shared" si="45"/>
        <v>0.96201824065901731</v>
      </c>
      <c r="K747" s="81"/>
      <c r="L747" s="12">
        <v>1</v>
      </c>
      <c r="M747" s="3">
        <v>0.82558139534883723</v>
      </c>
      <c r="N747" s="3">
        <v>0.82558139534883723</v>
      </c>
      <c r="O747" s="3">
        <v>0.96088745224801642</v>
      </c>
      <c r="P747" s="3">
        <v>0.96088745224801642</v>
      </c>
      <c r="Q747" s="3">
        <v>0</v>
      </c>
      <c r="R747" s="3">
        <v>0</v>
      </c>
      <c r="S747" s="3">
        <v>0</v>
      </c>
      <c r="T747" s="3">
        <v>0</v>
      </c>
      <c r="U747" s="3">
        <v>0</v>
      </c>
      <c r="V747" s="3">
        <v>0</v>
      </c>
      <c r="W747" s="3">
        <v>0</v>
      </c>
      <c r="X747" s="3">
        <v>0</v>
      </c>
      <c r="Y747" s="3">
        <v>0</v>
      </c>
      <c r="Z747" s="3">
        <v>0</v>
      </c>
      <c r="AA747" s="3">
        <v>0</v>
      </c>
      <c r="AB747" s="3">
        <v>0</v>
      </c>
      <c r="AC747" s="3">
        <v>0</v>
      </c>
      <c r="AD747" s="3">
        <v>0</v>
      </c>
      <c r="AE747" s="3">
        <v>0</v>
      </c>
      <c r="AF747" s="3">
        <v>0</v>
      </c>
      <c r="AG747" s="3">
        <v>0</v>
      </c>
      <c r="AH747" s="3">
        <v>0</v>
      </c>
      <c r="AI747" s="3">
        <v>0</v>
      </c>
      <c r="AJ747" s="3">
        <v>0</v>
      </c>
      <c r="AK747" s="3">
        <v>0</v>
      </c>
      <c r="AL747" s="48">
        <v>0</v>
      </c>
      <c r="AM747" s="3">
        <v>0</v>
      </c>
      <c r="AN747" s="3">
        <v>0</v>
      </c>
      <c r="AO747" s="3">
        <v>0</v>
      </c>
      <c r="AP747" s="3">
        <v>0</v>
      </c>
      <c r="AQ747" s="3">
        <v>0</v>
      </c>
      <c r="AR747" s="3">
        <v>0</v>
      </c>
      <c r="AS747" s="3">
        <v>0</v>
      </c>
      <c r="AT747" s="3">
        <v>0</v>
      </c>
      <c r="AU747" s="3">
        <v>0</v>
      </c>
      <c r="AV747" s="3">
        <v>0</v>
      </c>
      <c r="AW747" s="3">
        <v>0</v>
      </c>
      <c r="AX747" s="3">
        <v>0</v>
      </c>
      <c r="AY747" s="3">
        <v>0</v>
      </c>
      <c r="AZ747" s="3">
        <v>0</v>
      </c>
      <c r="BA747" s="3">
        <v>0</v>
      </c>
      <c r="BB747" s="3">
        <v>0</v>
      </c>
      <c r="BC747" s="3">
        <v>0</v>
      </c>
      <c r="BD747" s="3">
        <v>0</v>
      </c>
      <c r="BE747" s="3">
        <v>0</v>
      </c>
      <c r="BF747" s="3">
        <v>0</v>
      </c>
      <c r="BG747" s="3">
        <v>0</v>
      </c>
      <c r="BH747" s="3">
        <v>0</v>
      </c>
      <c r="BI747" s="3">
        <v>0</v>
      </c>
      <c r="BJ747" s="3">
        <v>0</v>
      </c>
      <c r="BK747" s="3">
        <v>0</v>
      </c>
      <c r="BL747" s="3">
        <v>0</v>
      </c>
      <c r="BM747" s="3">
        <v>0</v>
      </c>
      <c r="BN747" s="3">
        <v>0</v>
      </c>
      <c r="BO747" s="3">
        <v>0</v>
      </c>
      <c r="BP747" s="3">
        <v>0</v>
      </c>
      <c r="BQ747" s="3">
        <v>0</v>
      </c>
      <c r="BR747" s="3">
        <v>0</v>
      </c>
      <c r="BS747" s="3">
        <v>0</v>
      </c>
      <c r="BT747" s="3">
        <v>0</v>
      </c>
      <c r="BU747" s="3">
        <v>0</v>
      </c>
      <c r="BV747" s="3">
        <v>0</v>
      </c>
      <c r="BW747" s="10">
        <v>0</v>
      </c>
    </row>
    <row r="748" spans="6:75" x14ac:dyDescent="0.25">
      <c r="F748" s="52">
        <f t="shared" si="43"/>
        <v>45700</v>
      </c>
      <c r="G748" s="12">
        <f t="shared" si="44"/>
        <v>0.82558139534883723</v>
      </c>
      <c r="J748" s="3">
        <f t="shared" si="45"/>
        <v>0.96251838776110621</v>
      </c>
      <c r="K748" s="81"/>
      <c r="L748" s="12">
        <v>1</v>
      </c>
      <c r="M748" s="3">
        <v>0.82558139534883723</v>
      </c>
      <c r="N748" s="3">
        <v>0.82558139534883723</v>
      </c>
      <c r="O748" s="3">
        <v>0.961387011460476</v>
      </c>
      <c r="P748" s="3">
        <v>0.961387011460476</v>
      </c>
      <c r="Q748" s="3">
        <v>0</v>
      </c>
      <c r="R748" s="3">
        <v>0</v>
      </c>
      <c r="S748" s="3">
        <v>0</v>
      </c>
      <c r="T748" s="3">
        <v>0</v>
      </c>
      <c r="U748" s="3">
        <v>0</v>
      </c>
      <c r="V748" s="3">
        <v>0</v>
      </c>
      <c r="W748" s="3">
        <v>0</v>
      </c>
      <c r="X748" s="3">
        <v>0</v>
      </c>
      <c r="Y748" s="3">
        <v>0</v>
      </c>
      <c r="Z748" s="3">
        <v>0</v>
      </c>
      <c r="AA748" s="3">
        <v>0</v>
      </c>
      <c r="AB748" s="3">
        <v>0</v>
      </c>
      <c r="AC748" s="3">
        <v>0</v>
      </c>
      <c r="AD748" s="3">
        <v>0</v>
      </c>
      <c r="AE748" s="3">
        <v>0</v>
      </c>
      <c r="AF748" s="3">
        <v>0</v>
      </c>
      <c r="AG748" s="3">
        <v>0</v>
      </c>
      <c r="AH748" s="3">
        <v>0</v>
      </c>
      <c r="AI748" s="3">
        <v>0</v>
      </c>
      <c r="AJ748" s="3">
        <v>0</v>
      </c>
      <c r="AK748" s="3">
        <v>0</v>
      </c>
      <c r="AL748" s="48">
        <v>0</v>
      </c>
      <c r="AM748" s="3">
        <v>0</v>
      </c>
      <c r="AN748" s="3">
        <v>0</v>
      </c>
      <c r="AO748" s="3">
        <v>0</v>
      </c>
      <c r="AP748" s="3">
        <v>0</v>
      </c>
      <c r="AQ748" s="3">
        <v>0</v>
      </c>
      <c r="AR748" s="3">
        <v>0</v>
      </c>
      <c r="AS748" s="3">
        <v>0</v>
      </c>
      <c r="AT748" s="3">
        <v>0</v>
      </c>
      <c r="AU748" s="3">
        <v>0</v>
      </c>
      <c r="AV748" s="3">
        <v>0</v>
      </c>
      <c r="AW748" s="3">
        <v>0</v>
      </c>
      <c r="AX748" s="3">
        <v>0</v>
      </c>
      <c r="AY748" s="3">
        <v>0</v>
      </c>
      <c r="AZ748" s="3">
        <v>0</v>
      </c>
      <c r="BA748" s="3">
        <v>0</v>
      </c>
      <c r="BB748" s="3">
        <v>0</v>
      </c>
      <c r="BC748" s="3">
        <v>0</v>
      </c>
      <c r="BD748" s="3">
        <v>0</v>
      </c>
      <c r="BE748" s="3">
        <v>0</v>
      </c>
      <c r="BF748" s="3">
        <v>0</v>
      </c>
      <c r="BG748" s="3">
        <v>0</v>
      </c>
      <c r="BH748" s="3">
        <v>0</v>
      </c>
      <c r="BI748" s="3">
        <v>0</v>
      </c>
      <c r="BJ748" s="3">
        <v>0</v>
      </c>
      <c r="BK748" s="3">
        <v>0</v>
      </c>
      <c r="BL748" s="3">
        <v>0</v>
      </c>
      <c r="BM748" s="3">
        <v>0</v>
      </c>
      <c r="BN748" s="3">
        <v>0</v>
      </c>
      <c r="BO748" s="3">
        <v>0</v>
      </c>
      <c r="BP748" s="3">
        <v>0</v>
      </c>
      <c r="BQ748" s="3">
        <v>0</v>
      </c>
      <c r="BR748" s="3">
        <v>0</v>
      </c>
      <c r="BS748" s="3">
        <v>0</v>
      </c>
      <c r="BT748" s="3">
        <v>0</v>
      </c>
      <c r="BU748" s="3">
        <v>0</v>
      </c>
      <c r="BV748" s="3">
        <v>0</v>
      </c>
      <c r="BW748" s="10">
        <v>0</v>
      </c>
    </row>
    <row r="749" spans="6:75" x14ac:dyDescent="0.25">
      <c r="F749" s="52">
        <f t="shared" si="43"/>
        <v>45800</v>
      </c>
      <c r="G749" s="12">
        <f t="shared" si="44"/>
        <v>0.82558139534883723</v>
      </c>
      <c r="J749" s="3">
        <f t="shared" si="45"/>
        <v>0.963018534863195</v>
      </c>
      <c r="K749" s="81"/>
      <c r="L749" s="12">
        <v>1</v>
      </c>
      <c r="M749" s="3">
        <v>0.82558139534883723</v>
      </c>
      <c r="N749" s="3">
        <v>0.82558139534883723</v>
      </c>
      <c r="O749" s="3">
        <v>0.96188657067293559</v>
      </c>
      <c r="P749" s="3">
        <v>0.96188657067293559</v>
      </c>
      <c r="Q749" s="3">
        <v>0</v>
      </c>
      <c r="R749" s="3">
        <v>0</v>
      </c>
      <c r="S749" s="3">
        <v>0</v>
      </c>
      <c r="T749" s="3">
        <v>0</v>
      </c>
      <c r="U749" s="3">
        <v>0</v>
      </c>
      <c r="V749" s="3">
        <v>0</v>
      </c>
      <c r="W749" s="3">
        <v>0</v>
      </c>
      <c r="X749" s="3">
        <v>0</v>
      </c>
      <c r="Y749" s="3">
        <v>0</v>
      </c>
      <c r="Z749" s="3">
        <v>0</v>
      </c>
      <c r="AA749" s="3">
        <v>0</v>
      </c>
      <c r="AB749" s="3">
        <v>0</v>
      </c>
      <c r="AC749" s="3">
        <v>0</v>
      </c>
      <c r="AD749" s="3">
        <v>0</v>
      </c>
      <c r="AE749" s="3">
        <v>0</v>
      </c>
      <c r="AF749" s="3">
        <v>0</v>
      </c>
      <c r="AG749" s="3">
        <v>0</v>
      </c>
      <c r="AH749" s="3">
        <v>0</v>
      </c>
      <c r="AI749" s="3">
        <v>0</v>
      </c>
      <c r="AJ749" s="3">
        <v>0</v>
      </c>
      <c r="AK749" s="3">
        <v>0</v>
      </c>
      <c r="AL749" s="48">
        <v>0</v>
      </c>
      <c r="AM749" s="3">
        <v>0</v>
      </c>
      <c r="AN749" s="3">
        <v>0</v>
      </c>
      <c r="AO749" s="3">
        <v>0</v>
      </c>
      <c r="AP749" s="3">
        <v>0</v>
      </c>
      <c r="AQ749" s="3">
        <v>0</v>
      </c>
      <c r="AR749" s="3">
        <v>0</v>
      </c>
      <c r="AS749" s="3">
        <v>0</v>
      </c>
      <c r="AT749" s="3">
        <v>0</v>
      </c>
      <c r="AU749" s="3">
        <v>0</v>
      </c>
      <c r="AV749" s="3">
        <v>0</v>
      </c>
      <c r="AW749" s="3">
        <v>0</v>
      </c>
      <c r="AX749" s="3">
        <v>0</v>
      </c>
      <c r="AY749" s="3">
        <v>0</v>
      </c>
      <c r="AZ749" s="3">
        <v>0</v>
      </c>
      <c r="BA749" s="3">
        <v>0</v>
      </c>
      <c r="BB749" s="3">
        <v>0</v>
      </c>
      <c r="BC749" s="3">
        <v>0</v>
      </c>
      <c r="BD749" s="3">
        <v>0</v>
      </c>
      <c r="BE749" s="3">
        <v>0</v>
      </c>
      <c r="BF749" s="3">
        <v>0</v>
      </c>
      <c r="BG749" s="3">
        <v>0</v>
      </c>
      <c r="BH749" s="3">
        <v>0</v>
      </c>
      <c r="BI749" s="3">
        <v>0</v>
      </c>
      <c r="BJ749" s="3">
        <v>0</v>
      </c>
      <c r="BK749" s="3">
        <v>0</v>
      </c>
      <c r="BL749" s="3">
        <v>0</v>
      </c>
      <c r="BM749" s="3">
        <v>0</v>
      </c>
      <c r="BN749" s="3">
        <v>0</v>
      </c>
      <c r="BO749" s="3">
        <v>0</v>
      </c>
      <c r="BP749" s="3">
        <v>0</v>
      </c>
      <c r="BQ749" s="3">
        <v>0</v>
      </c>
      <c r="BR749" s="3">
        <v>0</v>
      </c>
      <c r="BS749" s="3">
        <v>0</v>
      </c>
      <c r="BT749" s="3">
        <v>0</v>
      </c>
      <c r="BU749" s="3">
        <v>0</v>
      </c>
      <c r="BV749" s="3">
        <v>0</v>
      </c>
      <c r="BW749" s="10">
        <v>0</v>
      </c>
    </row>
    <row r="750" spans="6:75" x14ac:dyDescent="0.25">
      <c r="F750" s="52">
        <f t="shared" si="43"/>
        <v>45900</v>
      </c>
      <c r="G750" s="12">
        <f t="shared" si="44"/>
        <v>0.82558139534883723</v>
      </c>
      <c r="J750" s="3">
        <f t="shared" si="45"/>
        <v>0.9635186819652839</v>
      </c>
      <c r="K750" s="81"/>
      <c r="L750" s="12">
        <v>1</v>
      </c>
      <c r="M750" s="3">
        <v>0.82558139534883723</v>
      </c>
      <c r="N750" s="3">
        <v>0.82558139534883723</v>
      </c>
      <c r="O750" s="3">
        <v>0.96238612988539518</v>
      </c>
      <c r="P750" s="3">
        <v>0.96238612988539518</v>
      </c>
      <c r="Q750" s="3">
        <v>0</v>
      </c>
      <c r="R750" s="3">
        <v>0</v>
      </c>
      <c r="S750" s="3">
        <v>0</v>
      </c>
      <c r="T750" s="3">
        <v>0</v>
      </c>
      <c r="U750" s="3">
        <v>0</v>
      </c>
      <c r="V750" s="3">
        <v>0</v>
      </c>
      <c r="W750" s="3">
        <v>0</v>
      </c>
      <c r="X750" s="3">
        <v>0</v>
      </c>
      <c r="Y750" s="3">
        <v>0</v>
      </c>
      <c r="Z750" s="3">
        <v>0</v>
      </c>
      <c r="AA750" s="3">
        <v>0</v>
      </c>
      <c r="AB750" s="3">
        <v>0</v>
      </c>
      <c r="AC750" s="3">
        <v>0</v>
      </c>
      <c r="AD750" s="3">
        <v>0</v>
      </c>
      <c r="AE750" s="3">
        <v>0</v>
      </c>
      <c r="AF750" s="3">
        <v>0</v>
      </c>
      <c r="AG750" s="3">
        <v>0</v>
      </c>
      <c r="AH750" s="3">
        <v>0</v>
      </c>
      <c r="AI750" s="3">
        <v>0</v>
      </c>
      <c r="AJ750" s="3">
        <v>0</v>
      </c>
      <c r="AK750" s="3">
        <v>0</v>
      </c>
      <c r="AL750" s="48">
        <v>0</v>
      </c>
      <c r="AM750" s="3">
        <v>0</v>
      </c>
      <c r="AN750" s="3">
        <v>0</v>
      </c>
      <c r="AO750" s="3">
        <v>0</v>
      </c>
      <c r="AP750" s="3">
        <v>0</v>
      </c>
      <c r="AQ750" s="3">
        <v>0</v>
      </c>
      <c r="AR750" s="3">
        <v>0</v>
      </c>
      <c r="AS750" s="3">
        <v>0</v>
      </c>
      <c r="AT750" s="3">
        <v>0</v>
      </c>
      <c r="AU750" s="3">
        <v>0</v>
      </c>
      <c r="AV750" s="3">
        <v>0</v>
      </c>
      <c r="AW750" s="3">
        <v>0</v>
      </c>
      <c r="AX750" s="3">
        <v>0</v>
      </c>
      <c r="AY750" s="3">
        <v>0</v>
      </c>
      <c r="AZ750" s="3">
        <v>0</v>
      </c>
      <c r="BA750" s="3">
        <v>0</v>
      </c>
      <c r="BB750" s="3">
        <v>0</v>
      </c>
      <c r="BC750" s="3">
        <v>0</v>
      </c>
      <c r="BD750" s="3">
        <v>0</v>
      </c>
      <c r="BE750" s="3">
        <v>0</v>
      </c>
      <c r="BF750" s="3">
        <v>0</v>
      </c>
      <c r="BG750" s="3">
        <v>0</v>
      </c>
      <c r="BH750" s="3">
        <v>0</v>
      </c>
      <c r="BI750" s="3">
        <v>0</v>
      </c>
      <c r="BJ750" s="3">
        <v>0</v>
      </c>
      <c r="BK750" s="3">
        <v>0</v>
      </c>
      <c r="BL750" s="3">
        <v>0</v>
      </c>
      <c r="BM750" s="3">
        <v>0</v>
      </c>
      <c r="BN750" s="3">
        <v>0</v>
      </c>
      <c r="BO750" s="3">
        <v>0</v>
      </c>
      <c r="BP750" s="3">
        <v>0</v>
      </c>
      <c r="BQ750" s="3">
        <v>0</v>
      </c>
      <c r="BR750" s="3">
        <v>0</v>
      </c>
      <c r="BS750" s="3">
        <v>0</v>
      </c>
      <c r="BT750" s="3">
        <v>0</v>
      </c>
      <c r="BU750" s="3">
        <v>0</v>
      </c>
      <c r="BV750" s="3">
        <v>0</v>
      </c>
      <c r="BW750" s="10">
        <v>0</v>
      </c>
    </row>
    <row r="751" spans="6:75" x14ac:dyDescent="0.25">
      <c r="F751" s="52">
        <f t="shared" si="43"/>
        <v>46000</v>
      </c>
      <c r="G751" s="12">
        <f t="shared" si="44"/>
        <v>0.82558139534883723</v>
      </c>
      <c r="J751" s="3">
        <f t="shared" si="45"/>
        <v>0.96401882906737268</v>
      </c>
      <c r="K751" s="81"/>
      <c r="L751" s="12">
        <v>1</v>
      </c>
      <c r="M751" s="3">
        <v>0.82558139534883723</v>
      </c>
      <c r="N751" s="3">
        <v>0.82558139534883723</v>
      </c>
      <c r="O751" s="3">
        <v>0.96288568909785477</v>
      </c>
      <c r="P751" s="3">
        <v>0.96288568909785477</v>
      </c>
      <c r="Q751" s="3">
        <v>0</v>
      </c>
      <c r="R751" s="3">
        <v>0</v>
      </c>
      <c r="S751" s="3">
        <v>0</v>
      </c>
      <c r="T751" s="3">
        <v>0</v>
      </c>
      <c r="U751" s="3">
        <v>0</v>
      </c>
      <c r="V751" s="3">
        <v>0</v>
      </c>
      <c r="W751" s="3">
        <v>0</v>
      </c>
      <c r="X751" s="3">
        <v>0</v>
      </c>
      <c r="Y751" s="3">
        <v>0</v>
      </c>
      <c r="Z751" s="3">
        <v>0</v>
      </c>
      <c r="AA751" s="3">
        <v>0</v>
      </c>
      <c r="AB751" s="3">
        <v>0</v>
      </c>
      <c r="AC751" s="3">
        <v>0</v>
      </c>
      <c r="AD751" s="3">
        <v>0</v>
      </c>
      <c r="AE751" s="3">
        <v>0</v>
      </c>
      <c r="AF751" s="3">
        <v>0</v>
      </c>
      <c r="AG751" s="3">
        <v>0</v>
      </c>
      <c r="AH751" s="3">
        <v>0</v>
      </c>
      <c r="AI751" s="3">
        <v>0</v>
      </c>
      <c r="AJ751" s="3">
        <v>0</v>
      </c>
      <c r="AK751" s="3">
        <v>0</v>
      </c>
      <c r="AL751" s="48">
        <v>0</v>
      </c>
      <c r="AM751" s="3">
        <v>0</v>
      </c>
      <c r="AN751" s="3">
        <v>0</v>
      </c>
      <c r="AO751" s="3">
        <v>0</v>
      </c>
      <c r="AP751" s="3">
        <v>0</v>
      </c>
      <c r="AQ751" s="3">
        <v>0</v>
      </c>
      <c r="AR751" s="3">
        <v>0</v>
      </c>
      <c r="AS751" s="3">
        <v>0</v>
      </c>
      <c r="AT751" s="3">
        <v>0</v>
      </c>
      <c r="AU751" s="3">
        <v>0</v>
      </c>
      <c r="AV751" s="3">
        <v>0</v>
      </c>
      <c r="AW751" s="3">
        <v>0</v>
      </c>
      <c r="AX751" s="3">
        <v>0</v>
      </c>
      <c r="AY751" s="3">
        <v>0</v>
      </c>
      <c r="AZ751" s="3">
        <v>0</v>
      </c>
      <c r="BA751" s="3">
        <v>0</v>
      </c>
      <c r="BB751" s="3">
        <v>0</v>
      </c>
      <c r="BC751" s="3">
        <v>0</v>
      </c>
      <c r="BD751" s="3">
        <v>0</v>
      </c>
      <c r="BE751" s="3">
        <v>0</v>
      </c>
      <c r="BF751" s="3">
        <v>0</v>
      </c>
      <c r="BG751" s="3">
        <v>0</v>
      </c>
      <c r="BH751" s="3">
        <v>0</v>
      </c>
      <c r="BI751" s="3">
        <v>0</v>
      </c>
      <c r="BJ751" s="3">
        <v>0</v>
      </c>
      <c r="BK751" s="3">
        <v>0</v>
      </c>
      <c r="BL751" s="3">
        <v>0</v>
      </c>
      <c r="BM751" s="3">
        <v>0</v>
      </c>
      <c r="BN751" s="3">
        <v>0</v>
      </c>
      <c r="BO751" s="3">
        <v>0</v>
      </c>
      <c r="BP751" s="3">
        <v>0</v>
      </c>
      <c r="BQ751" s="3">
        <v>0</v>
      </c>
      <c r="BR751" s="3">
        <v>0</v>
      </c>
      <c r="BS751" s="3">
        <v>0</v>
      </c>
      <c r="BT751" s="3">
        <v>0</v>
      </c>
      <c r="BU751" s="3">
        <v>0</v>
      </c>
      <c r="BV751" s="3">
        <v>0</v>
      </c>
      <c r="BW751" s="10">
        <v>0</v>
      </c>
    </row>
    <row r="752" spans="6:75" x14ac:dyDescent="0.25">
      <c r="F752" s="52">
        <f t="shared" si="43"/>
        <v>46100</v>
      </c>
      <c r="G752" s="12">
        <f t="shared" si="44"/>
        <v>0.82558139534883723</v>
      </c>
      <c r="J752" s="3">
        <f t="shared" si="45"/>
        <v>0.96451897616946158</v>
      </c>
      <c r="K752" s="81"/>
      <c r="L752" s="12">
        <v>1</v>
      </c>
      <c r="M752" s="3">
        <v>0.82558139534883723</v>
      </c>
      <c r="N752" s="3">
        <v>0.82558139534883723</v>
      </c>
      <c r="O752" s="3">
        <v>0.96338524831031436</v>
      </c>
      <c r="P752" s="3">
        <v>0.96338524831031436</v>
      </c>
      <c r="Q752" s="3">
        <v>0</v>
      </c>
      <c r="R752" s="3">
        <v>0</v>
      </c>
      <c r="S752" s="3">
        <v>0</v>
      </c>
      <c r="T752" s="3">
        <v>0</v>
      </c>
      <c r="U752" s="3">
        <v>0</v>
      </c>
      <c r="V752" s="3">
        <v>0</v>
      </c>
      <c r="W752" s="3">
        <v>0</v>
      </c>
      <c r="X752" s="3">
        <v>0</v>
      </c>
      <c r="Y752" s="3">
        <v>0</v>
      </c>
      <c r="Z752" s="3">
        <v>0</v>
      </c>
      <c r="AA752" s="3">
        <v>0</v>
      </c>
      <c r="AB752" s="3">
        <v>0</v>
      </c>
      <c r="AC752" s="3">
        <v>0</v>
      </c>
      <c r="AD752" s="3">
        <v>0</v>
      </c>
      <c r="AE752" s="3">
        <v>0</v>
      </c>
      <c r="AF752" s="3">
        <v>0</v>
      </c>
      <c r="AG752" s="3">
        <v>0</v>
      </c>
      <c r="AH752" s="3">
        <v>0</v>
      </c>
      <c r="AI752" s="3">
        <v>0</v>
      </c>
      <c r="AJ752" s="3">
        <v>0</v>
      </c>
      <c r="AK752" s="3">
        <v>0</v>
      </c>
      <c r="AL752" s="48">
        <v>0</v>
      </c>
      <c r="AM752" s="3">
        <v>0</v>
      </c>
      <c r="AN752" s="3">
        <v>0</v>
      </c>
      <c r="AO752" s="3">
        <v>0</v>
      </c>
      <c r="AP752" s="3">
        <v>0</v>
      </c>
      <c r="AQ752" s="3">
        <v>0</v>
      </c>
      <c r="AR752" s="3">
        <v>0</v>
      </c>
      <c r="AS752" s="3">
        <v>0</v>
      </c>
      <c r="AT752" s="3">
        <v>0</v>
      </c>
      <c r="AU752" s="3">
        <v>0</v>
      </c>
      <c r="AV752" s="3">
        <v>0</v>
      </c>
      <c r="AW752" s="3">
        <v>0</v>
      </c>
      <c r="AX752" s="3">
        <v>0</v>
      </c>
      <c r="AY752" s="3">
        <v>0</v>
      </c>
      <c r="AZ752" s="3">
        <v>0</v>
      </c>
      <c r="BA752" s="3">
        <v>0</v>
      </c>
      <c r="BB752" s="3">
        <v>0</v>
      </c>
      <c r="BC752" s="3">
        <v>0</v>
      </c>
      <c r="BD752" s="3">
        <v>0</v>
      </c>
      <c r="BE752" s="3">
        <v>0</v>
      </c>
      <c r="BF752" s="3">
        <v>0</v>
      </c>
      <c r="BG752" s="3">
        <v>0</v>
      </c>
      <c r="BH752" s="3">
        <v>0</v>
      </c>
      <c r="BI752" s="3">
        <v>0</v>
      </c>
      <c r="BJ752" s="3">
        <v>0</v>
      </c>
      <c r="BK752" s="3">
        <v>0</v>
      </c>
      <c r="BL752" s="3">
        <v>0</v>
      </c>
      <c r="BM752" s="3">
        <v>0</v>
      </c>
      <c r="BN752" s="3">
        <v>0</v>
      </c>
      <c r="BO752" s="3">
        <v>0</v>
      </c>
      <c r="BP752" s="3">
        <v>0</v>
      </c>
      <c r="BQ752" s="3">
        <v>0</v>
      </c>
      <c r="BR752" s="3">
        <v>0</v>
      </c>
      <c r="BS752" s="3">
        <v>0</v>
      </c>
      <c r="BT752" s="3">
        <v>0</v>
      </c>
      <c r="BU752" s="3">
        <v>0</v>
      </c>
      <c r="BV752" s="3">
        <v>0</v>
      </c>
      <c r="BW752" s="10">
        <v>0</v>
      </c>
    </row>
    <row r="753" spans="6:75" x14ac:dyDescent="0.25">
      <c r="F753" s="52">
        <f t="shared" si="43"/>
        <v>46200</v>
      </c>
      <c r="G753" s="12">
        <f t="shared" si="44"/>
        <v>0.82558139534883723</v>
      </c>
      <c r="J753" s="3">
        <f t="shared" si="45"/>
        <v>0.96501912327155037</v>
      </c>
      <c r="K753" s="81"/>
      <c r="L753" s="12">
        <v>1</v>
      </c>
      <c r="M753" s="3">
        <v>0.82558139534883723</v>
      </c>
      <c r="N753" s="3">
        <v>0.82558139534883723</v>
      </c>
      <c r="O753" s="3">
        <v>0.96388480752277395</v>
      </c>
      <c r="P753" s="3">
        <v>0.96388480752277395</v>
      </c>
      <c r="Q753" s="3">
        <v>0</v>
      </c>
      <c r="R753" s="3">
        <v>0</v>
      </c>
      <c r="S753" s="3">
        <v>0</v>
      </c>
      <c r="T753" s="3">
        <v>0</v>
      </c>
      <c r="U753" s="3">
        <v>0</v>
      </c>
      <c r="V753" s="3">
        <v>0</v>
      </c>
      <c r="W753" s="3">
        <v>0</v>
      </c>
      <c r="X753" s="3">
        <v>0</v>
      </c>
      <c r="Y753" s="3">
        <v>0</v>
      </c>
      <c r="Z753" s="3">
        <v>0</v>
      </c>
      <c r="AA753" s="3">
        <v>0</v>
      </c>
      <c r="AB753" s="3">
        <v>0</v>
      </c>
      <c r="AC753" s="3">
        <v>0</v>
      </c>
      <c r="AD753" s="3">
        <v>0</v>
      </c>
      <c r="AE753" s="3">
        <v>0</v>
      </c>
      <c r="AF753" s="3">
        <v>0</v>
      </c>
      <c r="AG753" s="3">
        <v>0</v>
      </c>
      <c r="AH753" s="3">
        <v>0</v>
      </c>
      <c r="AI753" s="3">
        <v>0</v>
      </c>
      <c r="AJ753" s="3">
        <v>0</v>
      </c>
      <c r="AK753" s="3">
        <v>0</v>
      </c>
      <c r="AL753" s="48">
        <v>0</v>
      </c>
      <c r="AM753" s="3">
        <v>0</v>
      </c>
      <c r="AN753" s="3">
        <v>0</v>
      </c>
      <c r="AO753" s="3">
        <v>0</v>
      </c>
      <c r="AP753" s="3">
        <v>0</v>
      </c>
      <c r="AQ753" s="3">
        <v>0</v>
      </c>
      <c r="AR753" s="3">
        <v>0</v>
      </c>
      <c r="AS753" s="3">
        <v>0</v>
      </c>
      <c r="AT753" s="3">
        <v>0</v>
      </c>
      <c r="AU753" s="3">
        <v>0</v>
      </c>
      <c r="AV753" s="3">
        <v>0</v>
      </c>
      <c r="AW753" s="3">
        <v>0</v>
      </c>
      <c r="AX753" s="3">
        <v>0</v>
      </c>
      <c r="AY753" s="3">
        <v>0</v>
      </c>
      <c r="AZ753" s="3">
        <v>0</v>
      </c>
      <c r="BA753" s="3">
        <v>0</v>
      </c>
      <c r="BB753" s="3">
        <v>0</v>
      </c>
      <c r="BC753" s="3">
        <v>0</v>
      </c>
      <c r="BD753" s="3">
        <v>0</v>
      </c>
      <c r="BE753" s="3">
        <v>0</v>
      </c>
      <c r="BF753" s="3">
        <v>0</v>
      </c>
      <c r="BG753" s="3">
        <v>0</v>
      </c>
      <c r="BH753" s="3">
        <v>0</v>
      </c>
      <c r="BI753" s="3">
        <v>0</v>
      </c>
      <c r="BJ753" s="3">
        <v>0</v>
      </c>
      <c r="BK753" s="3">
        <v>0</v>
      </c>
      <c r="BL753" s="3">
        <v>0</v>
      </c>
      <c r="BM753" s="3">
        <v>0</v>
      </c>
      <c r="BN753" s="3">
        <v>0</v>
      </c>
      <c r="BO753" s="3">
        <v>0</v>
      </c>
      <c r="BP753" s="3">
        <v>0</v>
      </c>
      <c r="BQ753" s="3">
        <v>0</v>
      </c>
      <c r="BR753" s="3">
        <v>0</v>
      </c>
      <c r="BS753" s="3">
        <v>0</v>
      </c>
      <c r="BT753" s="3">
        <v>0</v>
      </c>
      <c r="BU753" s="3">
        <v>0</v>
      </c>
      <c r="BV753" s="3">
        <v>0</v>
      </c>
      <c r="BW753" s="10">
        <v>0</v>
      </c>
    </row>
    <row r="754" spans="6:75" x14ac:dyDescent="0.25">
      <c r="F754" s="52">
        <f t="shared" si="43"/>
        <v>46300</v>
      </c>
      <c r="G754" s="12">
        <f t="shared" si="44"/>
        <v>0.82558139534883723</v>
      </c>
      <c r="J754" s="3">
        <f t="shared" si="45"/>
        <v>0.96551927037363927</v>
      </c>
      <c r="K754" s="81"/>
      <c r="L754" s="12">
        <v>1</v>
      </c>
      <c r="M754" s="3">
        <v>0.82558139534883723</v>
      </c>
      <c r="N754" s="3">
        <v>0.82558139534883723</v>
      </c>
      <c r="O754" s="3">
        <v>0.96438436673523353</v>
      </c>
      <c r="P754" s="3">
        <v>0.96438436673523353</v>
      </c>
      <c r="Q754" s="3">
        <v>0</v>
      </c>
      <c r="R754" s="3">
        <v>0</v>
      </c>
      <c r="S754" s="3">
        <v>0</v>
      </c>
      <c r="T754" s="3">
        <v>0</v>
      </c>
      <c r="U754" s="3">
        <v>0</v>
      </c>
      <c r="V754" s="3">
        <v>0</v>
      </c>
      <c r="W754" s="3">
        <v>0</v>
      </c>
      <c r="X754" s="3">
        <v>0</v>
      </c>
      <c r="Y754" s="3">
        <v>0</v>
      </c>
      <c r="Z754" s="3">
        <v>0</v>
      </c>
      <c r="AA754" s="3">
        <v>0</v>
      </c>
      <c r="AB754" s="3">
        <v>0</v>
      </c>
      <c r="AC754" s="3">
        <v>0</v>
      </c>
      <c r="AD754" s="3">
        <v>0</v>
      </c>
      <c r="AE754" s="3">
        <v>0</v>
      </c>
      <c r="AF754" s="3">
        <v>0</v>
      </c>
      <c r="AG754" s="3">
        <v>0</v>
      </c>
      <c r="AH754" s="3">
        <v>0</v>
      </c>
      <c r="AI754" s="3">
        <v>0</v>
      </c>
      <c r="AJ754" s="3">
        <v>0</v>
      </c>
      <c r="AK754" s="3">
        <v>0</v>
      </c>
      <c r="AL754" s="48">
        <v>0</v>
      </c>
      <c r="AM754" s="3">
        <v>0</v>
      </c>
      <c r="AN754" s="3">
        <v>0</v>
      </c>
      <c r="AO754" s="3">
        <v>0</v>
      </c>
      <c r="AP754" s="3">
        <v>0</v>
      </c>
      <c r="AQ754" s="3">
        <v>0</v>
      </c>
      <c r="AR754" s="3">
        <v>0</v>
      </c>
      <c r="AS754" s="3">
        <v>0</v>
      </c>
      <c r="AT754" s="3">
        <v>0</v>
      </c>
      <c r="AU754" s="3">
        <v>0</v>
      </c>
      <c r="AV754" s="3">
        <v>0</v>
      </c>
      <c r="AW754" s="3">
        <v>0</v>
      </c>
      <c r="AX754" s="3">
        <v>0</v>
      </c>
      <c r="AY754" s="3">
        <v>0</v>
      </c>
      <c r="AZ754" s="3">
        <v>0</v>
      </c>
      <c r="BA754" s="3">
        <v>0</v>
      </c>
      <c r="BB754" s="3">
        <v>0</v>
      </c>
      <c r="BC754" s="3">
        <v>0</v>
      </c>
      <c r="BD754" s="3">
        <v>0</v>
      </c>
      <c r="BE754" s="3">
        <v>0</v>
      </c>
      <c r="BF754" s="3">
        <v>0</v>
      </c>
      <c r="BG754" s="3">
        <v>0</v>
      </c>
      <c r="BH754" s="3">
        <v>0</v>
      </c>
      <c r="BI754" s="3">
        <v>0</v>
      </c>
      <c r="BJ754" s="3">
        <v>0</v>
      </c>
      <c r="BK754" s="3">
        <v>0</v>
      </c>
      <c r="BL754" s="3">
        <v>0</v>
      </c>
      <c r="BM754" s="3">
        <v>0</v>
      </c>
      <c r="BN754" s="3">
        <v>0</v>
      </c>
      <c r="BO754" s="3">
        <v>0</v>
      </c>
      <c r="BP754" s="3">
        <v>0</v>
      </c>
      <c r="BQ754" s="3">
        <v>0</v>
      </c>
      <c r="BR754" s="3">
        <v>0</v>
      </c>
      <c r="BS754" s="3">
        <v>0</v>
      </c>
      <c r="BT754" s="3">
        <v>0</v>
      </c>
      <c r="BU754" s="3">
        <v>0</v>
      </c>
      <c r="BV754" s="3">
        <v>0</v>
      </c>
      <c r="BW754" s="10">
        <v>0</v>
      </c>
    </row>
    <row r="755" spans="6:75" x14ac:dyDescent="0.25">
      <c r="F755" s="52">
        <f t="shared" si="43"/>
        <v>46400</v>
      </c>
      <c r="G755" s="12">
        <f t="shared" si="44"/>
        <v>0.82558139534883723</v>
      </c>
      <c r="J755" s="3">
        <f t="shared" si="45"/>
        <v>0.96601941747572817</v>
      </c>
      <c r="K755" s="81"/>
      <c r="L755" s="12">
        <v>1</v>
      </c>
      <c r="M755" s="3">
        <v>0.82558139534883723</v>
      </c>
      <c r="N755" s="3">
        <v>0.82558139534883723</v>
      </c>
      <c r="O755" s="3">
        <v>0.96488392594769323</v>
      </c>
      <c r="P755" s="3">
        <v>0.96488392594769323</v>
      </c>
      <c r="Q755" s="3">
        <v>0</v>
      </c>
      <c r="R755" s="3">
        <v>0</v>
      </c>
      <c r="S755" s="3">
        <v>0</v>
      </c>
      <c r="T755" s="3">
        <v>0</v>
      </c>
      <c r="U755" s="3">
        <v>0</v>
      </c>
      <c r="V755" s="3">
        <v>0</v>
      </c>
      <c r="W755" s="3">
        <v>0</v>
      </c>
      <c r="X755" s="3">
        <v>0</v>
      </c>
      <c r="Y755" s="3">
        <v>0</v>
      </c>
      <c r="Z755" s="3">
        <v>0</v>
      </c>
      <c r="AA755" s="3">
        <v>0</v>
      </c>
      <c r="AB755" s="3">
        <v>0</v>
      </c>
      <c r="AC755" s="3">
        <v>0</v>
      </c>
      <c r="AD755" s="3">
        <v>0</v>
      </c>
      <c r="AE755" s="3">
        <v>0</v>
      </c>
      <c r="AF755" s="3">
        <v>0</v>
      </c>
      <c r="AG755" s="3">
        <v>0</v>
      </c>
      <c r="AH755" s="3">
        <v>0</v>
      </c>
      <c r="AI755" s="3">
        <v>0</v>
      </c>
      <c r="AJ755" s="3">
        <v>0</v>
      </c>
      <c r="AK755" s="3">
        <v>0</v>
      </c>
      <c r="AL755" s="48">
        <v>0</v>
      </c>
      <c r="AM755" s="3">
        <v>0</v>
      </c>
      <c r="AN755" s="3">
        <v>0</v>
      </c>
      <c r="AO755" s="3">
        <v>0</v>
      </c>
      <c r="AP755" s="3">
        <v>0</v>
      </c>
      <c r="AQ755" s="3">
        <v>0</v>
      </c>
      <c r="AR755" s="3">
        <v>0</v>
      </c>
      <c r="AS755" s="3">
        <v>0</v>
      </c>
      <c r="AT755" s="3">
        <v>0</v>
      </c>
      <c r="AU755" s="3">
        <v>0</v>
      </c>
      <c r="AV755" s="3">
        <v>0</v>
      </c>
      <c r="AW755" s="3">
        <v>0</v>
      </c>
      <c r="AX755" s="3">
        <v>0</v>
      </c>
      <c r="AY755" s="3">
        <v>0</v>
      </c>
      <c r="AZ755" s="3">
        <v>0</v>
      </c>
      <c r="BA755" s="3">
        <v>0</v>
      </c>
      <c r="BB755" s="3">
        <v>0</v>
      </c>
      <c r="BC755" s="3">
        <v>0</v>
      </c>
      <c r="BD755" s="3">
        <v>0</v>
      </c>
      <c r="BE755" s="3">
        <v>0</v>
      </c>
      <c r="BF755" s="3">
        <v>0</v>
      </c>
      <c r="BG755" s="3">
        <v>0</v>
      </c>
      <c r="BH755" s="3">
        <v>0</v>
      </c>
      <c r="BI755" s="3">
        <v>0</v>
      </c>
      <c r="BJ755" s="3">
        <v>0</v>
      </c>
      <c r="BK755" s="3">
        <v>0</v>
      </c>
      <c r="BL755" s="3">
        <v>0</v>
      </c>
      <c r="BM755" s="3">
        <v>0</v>
      </c>
      <c r="BN755" s="3">
        <v>0</v>
      </c>
      <c r="BO755" s="3">
        <v>0</v>
      </c>
      <c r="BP755" s="3">
        <v>0</v>
      </c>
      <c r="BQ755" s="3">
        <v>0</v>
      </c>
      <c r="BR755" s="3">
        <v>0</v>
      </c>
      <c r="BS755" s="3">
        <v>0</v>
      </c>
      <c r="BT755" s="3">
        <v>0</v>
      </c>
      <c r="BU755" s="3">
        <v>0</v>
      </c>
      <c r="BV755" s="3">
        <v>0</v>
      </c>
      <c r="BW755" s="10">
        <v>0</v>
      </c>
    </row>
    <row r="756" spans="6:75" x14ac:dyDescent="0.25">
      <c r="F756" s="52">
        <f t="shared" si="43"/>
        <v>46500</v>
      </c>
      <c r="G756" s="12">
        <f t="shared" si="44"/>
        <v>0.82558139534883723</v>
      </c>
      <c r="J756" s="3">
        <f t="shared" si="45"/>
        <v>0.96651956457781707</v>
      </c>
      <c r="K756" s="81"/>
      <c r="L756" s="12">
        <v>1</v>
      </c>
      <c r="M756" s="3">
        <v>0.82558139534883723</v>
      </c>
      <c r="N756" s="3">
        <v>0.82558139534883723</v>
      </c>
      <c r="O756" s="3">
        <v>0.96538348516015282</v>
      </c>
      <c r="P756" s="3">
        <v>0.96538348516015282</v>
      </c>
      <c r="Q756" s="3">
        <v>0</v>
      </c>
      <c r="R756" s="3">
        <v>0</v>
      </c>
      <c r="S756" s="3">
        <v>0</v>
      </c>
      <c r="T756" s="3">
        <v>0</v>
      </c>
      <c r="U756" s="3">
        <v>0</v>
      </c>
      <c r="V756" s="3">
        <v>0</v>
      </c>
      <c r="W756" s="3">
        <v>0</v>
      </c>
      <c r="X756" s="3">
        <v>0</v>
      </c>
      <c r="Y756" s="3">
        <v>0</v>
      </c>
      <c r="Z756" s="3">
        <v>0</v>
      </c>
      <c r="AA756" s="3">
        <v>0</v>
      </c>
      <c r="AB756" s="3">
        <v>0</v>
      </c>
      <c r="AC756" s="3">
        <v>0</v>
      </c>
      <c r="AD756" s="3">
        <v>0</v>
      </c>
      <c r="AE756" s="3">
        <v>0</v>
      </c>
      <c r="AF756" s="3">
        <v>0</v>
      </c>
      <c r="AG756" s="3">
        <v>0</v>
      </c>
      <c r="AH756" s="3">
        <v>0</v>
      </c>
      <c r="AI756" s="3">
        <v>0</v>
      </c>
      <c r="AJ756" s="3">
        <v>0</v>
      </c>
      <c r="AK756" s="3">
        <v>0</v>
      </c>
      <c r="AL756" s="48">
        <v>0</v>
      </c>
      <c r="AM756" s="3">
        <v>0</v>
      </c>
      <c r="AN756" s="3">
        <v>0</v>
      </c>
      <c r="AO756" s="3">
        <v>0</v>
      </c>
      <c r="AP756" s="3">
        <v>0</v>
      </c>
      <c r="AQ756" s="3">
        <v>0</v>
      </c>
      <c r="AR756" s="3">
        <v>0</v>
      </c>
      <c r="AS756" s="3">
        <v>0</v>
      </c>
      <c r="AT756" s="3">
        <v>0</v>
      </c>
      <c r="AU756" s="3">
        <v>0</v>
      </c>
      <c r="AV756" s="3">
        <v>0</v>
      </c>
      <c r="AW756" s="3">
        <v>0</v>
      </c>
      <c r="AX756" s="3">
        <v>0</v>
      </c>
      <c r="AY756" s="3">
        <v>0</v>
      </c>
      <c r="AZ756" s="3">
        <v>0</v>
      </c>
      <c r="BA756" s="3">
        <v>0</v>
      </c>
      <c r="BB756" s="3">
        <v>0</v>
      </c>
      <c r="BC756" s="3">
        <v>0</v>
      </c>
      <c r="BD756" s="3">
        <v>0</v>
      </c>
      <c r="BE756" s="3">
        <v>0</v>
      </c>
      <c r="BF756" s="3">
        <v>0</v>
      </c>
      <c r="BG756" s="3">
        <v>0</v>
      </c>
      <c r="BH756" s="3">
        <v>0</v>
      </c>
      <c r="BI756" s="3">
        <v>0</v>
      </c>
      <c r="BJ756" s="3">
        <v>0</v>
      </c>
      <c r="BK756" s="3">
        <v>0</v>
      </c>
      <c r="BL756" s="3">
        <v>0</v>
      </c>
      <c r="BM756" s="3">
        <v>0</v>
      </c>
      <c r="BN756" s="3">
        <v>0</v>
      </c>
      <c r="BO756" s="3">
        <v>0</v>
      </c>
      <c r="BP756" s="3">
        <v>0</v>
      </c>
      <c r="BQ756" s="3">
        <v>0</v>
      </c>
      <c r="BR756" s="3">
        <v>0</v>
      </c>
      <c r="BS756" s="3">
        <v>0</v>
      </c>
      <c r="BT756" s="3">
        <v>0</v>
      </c>
      <c r="BU756" s="3">
        <v>0</v>
      </c>
      <c r="BV756" s="3">
        <v>0</v>
      </c>
      <c r="BW756" s="10">
        <v>0</v>
      </c>
    </row>
    <row r="757" spans="6:75" x14ac:dyDescent="0.25">
      <c r="F757" s="52">
        <f t="shared" si="43"/>
        <v>46600</v>
      </c>
      <c r="G757" s="12">
        <f t="shared" si="44"/>
        <v>0.82558139534883723</v>
      </c>
      <c r="J757" s="3">
        <f t="shared" si="45"/>
        <v>0.96701971167990586</v>
      </c>
      <c r="K757" s="81"/>
      <c r="L757" s="12">
        <v>1</v>
      </c>
      <c r="M757" s="3">
        <v>0.82558139534883723</v>
      </c>
      <c r="N757" s="3">
        <v>0.82558139534883723</v>
      </c>
      <c r="O757" s="3">
        <v>0.96588304437261241</v>
      </c>
      <c r="P757" s="3">
        <v>0.96588304437261241</v>
      </c>
      <c r="Q757" s="3">
        <v>0</v>
      </c>
      <c r="R757" s="3">
        <v>0</v>
      </c>
      <c r="S757" s="3">
        <v>0</v>
      </c>
      <c r="T757" s="3">
        <v>0</v>
      </c>
      <c r="U757" s="3">
        <v>0</v>
      </c>
      <c r="V757" s="3">
        <v>0</v>
      </c>
      <c r="W757" s="3">
        <v>0</v>
      </c>
      <c r="X757" s="3">
        <v>0</v>
      </c>
      <c r="Y757" s="3">
        <v>0</v>
      </c>
      <c r="Z757" s="3">
        <v>0</v>
      </c>
      <c r="AA757" s="3">
        <v>0</v>
      </c>
      <c r="AB757" s="3">
        <v>0</v>
      </c>
      <c r="AC757" s="3">
        <v>0</v>
      </c>
      <c r="AD757" s="3">
        <v>0</v>
      </c>
      <c r="AE757" s="3">
        <v>0</v>
      </c>
      <c r="AF757" s="3">
        <v>0</v>
      </c>
      <c r="AG757" s="3">
        <v>0</v>
      </c>
      <c r="AH757" s="3">
        <v>0</v>
      </c>
      <c r="AI757" s="3">
        <v>0</v>
      </c>
      <c r="AJ757" s="3">
        <v>0</v>
      </c>
      <c r="AK757" s="3">
        <v>0</v>
      </c>
      <c r="AL757" s="48">
        <v>0</v>
      </c>
      <c r="AM757" s="3">
        <v>0</v>
      </c>
      <c r="AN757" s="3">
        <v>0</v>
      </c>
      <c r="AO757" s="3">
        <v>0</v>
      </c>
      <c r="AP757" s="3">
        <v>0</v>
      </c>
      <c r="AQ757" s="3">
        <v>0</v>
      </c>
      <c r="AR757" s="3">
        <v>0</v>
      </c>
      <c r="AS757" s="3">
        <v>0</v>
      </c>
      <c r="AT757" s="3">
        <v>0</v>
      </c>
      <c r="AU757" s="3">
        <v>0</v>
      </c>
      <c r="AV757" s="3">
        <v>0</v>
      </c>
      <c r="AW757" s="3">
        <v>0</v>
      </c>
      <c r="AX757" s="3">
        <v>0</v>
      </c>
      <c r="AY757" s="3">
        <v>0</v>
      </c>
      <c r="AZ757" s="3">
        <v>0</v>
      </c>
      <c r="BA757" s="3">
        <v>0</v>
      </c>
      <c r="BB757" s="3">
        <v>0</v>
      </c>
      <c r="BC757" s="3">
        <v>0</v>
      </c>
      <c r="BD757" s="3">
        <v>0</v>
      </c>
      <c r="BE757" s="3">
        <v>0</v>
      </c>
      <c r="BF757" s="3">
        <v>0</v>
      </c>
      <c r="BG757" s="3">
        <v>0</v>
      </c>
      <c r="BH757" s="3">
        <v>0</v>
      </c>
      <c r="BI757" s="3">
        <v>0</v>
      </c>
      <c r="BJ757" s="3">
        <v>0</v>
      </c>
      <c r="BK757" s="3">
        <v>0</v>
      </c>
      <c r="BL757" s="3">
        <v>0</v>
      </c>
      <c r="BM757" s="3">
        <v>0</v>
      </c>
      <c r="BN757" s="3">
        <v>0</v>
      </c>
      <c r="BO757" s="3">
        <v>0</v>
      </c>
      <c r="BP757" s="3">
        <v>0</v>
      </c>
      <c r="BQ757" s="3">
        <v>0</v>
      </c>
      <c r="BR757" s="3">
        <v>0</v>
      </c>
      <c r="BS757" s="3">
        <v>0</v>
      </c>
      <c r="BT757" s="3">
        <v>0</v>
      </c>
      <c r="BU757" s="3">
        <v>0</v>
      </c>
      <c r="BV757" s="3">
        <v>0</v>
      </c>
      <c r="BW757" s="10">
        <v>0</v>
      </c>
    </row>
    <row r="758" spans="6:75" x14ac:dyDescent="0.25">
      <c r="F758" s="52">
        <f t="shared" si="43"/>
        <v>46700</v>
      </c>
      <c r="G758" s="12">
        <f t="shared" si="44"/>
        <v>0.82558139534883723</v>
      </c>
      <c r="J758" s="3">
        <f t="shared" si="45"/>
        <v>0.96751985878199476</v>
      </c>
      <c r="K758" s="81"/>
      <c r="L758" s="12">
        <v>1</v>
      </c>
      <c r="M758" s="3">
        <v>0.82558139534883723</v>
      </c>
      <c r="N758" s="3">
        <v>0.82558139534883723</v>
      </c>
      <c r="O758" s="3">
        <v>0.966382603585072</v>
      </c>
      <c r="P758" s="3">
        <v>0.966382603585072</v>
      </c>
      <c r="Q758" s="3">
        <v>0</v>
      </c>
      <c r="R758" s="3">
        <v>0</v>
      </c>
      <c r="S758" s="3">
        <v>0</v>
      </c>
      <c r="T758" s="3">
        <v>0</v>
      </c>
      <c r="U758" s="3">
        <v>0</v>
      </c>
      <c r="V758" s="3">
        <v>0</v>
      </c>
      <c r="W758" s="3">
        <v>0</v>
      </c>
      <c r="X758" s="3">
        <v>0</v>
      </c>
      <c r="Y758" s="3">
        <v>0</v>
      </c>
      <c r="Z758" s="3">
        <v>0</v>
      </c>
      <c r="AA758" s="3">
        <v>0</v>
      </c>
      <c r="AB758" s="3">
        <v>0</v>
      </c>
      <c r="AC758" s="3">
        <v>0</v>
      </c>
      <c r="AD758" s="3">
        <v>0</v>
      </c>
      <c r="AE758" s="3">
        <v>0</v>
      </c>
      <c r="AF758" s="3">
        <v>0</v>
      </c>
      <c r="AG758" s="3">
        <v>0</v>
      </c>
      <c r="AH758" s="3">
        <v>0</v>
      </c>
      <c r="AI758" s="3">
        <v>0</v>
      </c>
      <c r="AJ758" s="3">
        <v>0</v>
      </c>
      <c r="AK758" s="3">
        <v>0</v>
      </c>
      <c r="AL758" s="48">
        <v>0</v>
      </c>
      <c r="AM758" s="3">
        <v>0</v>
      </c>
      <c r="AN758" s="3">
        <v>0</v>
      </c>
      <c r="AO758" s="3">
        <v>0</v>
      </c>
      <c r="AP758" s="3">
        <v>0</v>
      </c>
      <c r="AQ758" s="3">
        <v>0</v>
      </c>
      <c r="AR758" s="3">
        <v>0</v>
      </c>
      <c r="AS758" s="3">
        <v>0</v>
      </c>
      <c r="AT758" s="3">
        <v>0</v>
      </c>
      <c r="AU758" s="3">
        <v>0</v>
      </c>
      <c r="AV758" s="3">
        <v>0</v>
      </c>
      <c r="AW758" s="3">
        <v>0</v>
      </c>
      <c r="AX758" s="3">
        <v>0</v>
      </c>
      <c r="AY758" s="3">
        <v>0</v>
      </c>
      <c r="AZ758" s="3">
        <v>0</v>
      </c>
      <c r="BA758" s="3">
        <v>0</v>
      </c>
      <c r="BB758" s="3">
        <v>0</v>
      </c>
      <c r="BC758" s="3">
        <v>0</v>
      </c>
      <c r="BD758" s="3">
        <v>0</v>
      </c>
      <c r="BE758" s="3">
        <v>0</v>
      </c>
      <c r="BF758" s="3">
        <v>0</v>
      </c>
      <c r="BG758" s="3">
        <v>0</v>
      </c>
      <c r="BH758" s="3">
        <v>0</v>
      </c>
      <c r="BI758" s="3">
        <v>0</v>
      </c>
      <c r="BJ758" s="3">
        <v>0</v>
      </c>
      <c r="BK758" s="3">
        <v>0</v>
      </c>
      <c r="BL758" s="3">
        <v>0</v>
      </c>
      <c r="BM758" s="3">
        <v>0</v>
      </c>
      <c r="BN758" s="3">
        <v>0</v>
      </c>
      <c r="BO758" s="3">
        <v>0</v>
      </c>
      <c r="BP758" s="3">
        <v>0</v>
      </c>
      <c r="BQ758" s="3">
        <v>0</v>
      </c>
      <c r="BR758" s="3">
        <v>0</v>
      </c>
      <c r="BS758" s="3">
        <v>0</v>
      </c>
      <c r="BT758" s="3">
        <v>0</v>
      </c>
      <c r="BU758" s="3">
        <v>0</v>
      </c>
      <c r="BV758" s="3">
        <v>0</v>
      </c>
      <c r="BW758" s="10">
        <v>0</v>
      </c>
    </row>
    <row r="759" spans="6:75" x14ac:dyDescent="0.25">
      <c r="F759" s="52">
        <f t="shared" si="43"/>
        <v>46800</v>
      </c>
      <c r="G759" s="12">
        <f t="shared" si="44"/>
        <v>0.82558139534883723</v>
      </c>
      <c r="J759" s="3">
        <f t="shared" si="45"/>
        <v>0.96802000588408355</v>
      </c>
      <c r="K759" s="81"/>
      <c r="L759" s="12">
        <v>1</v>
      </c>
      <c r="M759" s="3">
        <v>0.82558139534883723</v>
      </c>
      <c r="N759" s="3">
        <v>0.82558139534883723</v>
      </c>
      <c r="O759" s="3">
        <v>0.96688216279753159</v>
      </c>
      <c r="P759" s="3">
        <v>0.96688216279753159</v>
      </c>
      <c r="Q759" s="3">
        <v>0</v>
      </c>
      <c r="R759" s="3">
        <v>0</v>
      </c>
      <c r="S759" s="3">
        <v>0</v>
      </c>
      <c r="T759" s="3">
        <v>0</v>
      </c>
      <c r="U759" s="3">
        <v>0</v>
      </c>
      <c r="V759" s="3">
        <v>0</v>
      </c>
      <c r="W759" s="3">
        <v>0</v>
      </c>
      <c r="X759" s="3">
        <v>0</v>
      </c>
      <c r="Y759" s="3">
        <v>0</v>
      </c>
      <c r="Z759" s="3">
        <v>0</v>
      </c>
      <c r="AA759" s="3">
        <v>0</v>
      </c>
      <c r="AB759" s="3">
        <v>0</v>
      </c>
      <c r="AC759" s="3">
        <v>0</v>
      </c>
      <c r="AD759" s="3">
        <v>0</v>
      </c>
      <c r="AE759" s="3">
        <v>0</v>
      </c>
      <c r="AF759" s="3">
        <v>0</v>
      </c>
      <c r="AG759" s="3">
        <v>0</v>
      </c>
      <c r="AH759" s="3">
        <v>0</v>
      </c>
      <c r="AI759" s="3">
        <v>0</v>
      </c>
      <c r="AJ759" s="3">
        <v>0</v>
      </c>
      <c r="AK759" s="3">
        <v>0</v>
      </c>
      <c r="AL759" s="48">
        <v>0</v>
      </c>
      <c r="AM759" s="3">
        <v>0</v>
      </c>
      <c r="AN759" s="3">
        <v>0</v>
      </c>
      <c r="AO759" s="3">
        <v>0</v>
      </c>
      <c r="AP759" s="3">
        <v>0</v>
      </c>
      <c r="AQ759" s="3">
        <v>0</v>
      </c>
      <c r="AR759" s="3">
        <v>0</v>
      </c>
      <c r="AS759" s="3">
        <v>0</v>
      </c>
      <c r="AT759" s="3">
        <v>0</v>
      </c>
      <c r="AU759" s="3">
        <v>0</v>
      </c>
      <c r="AV759" s="3">
        <v>0</v>
      </c>
      <c r="AW759" s="3">
        <v>0</v>
      </c>
      <c r="AX759" s="3">
        <v>0</v>
      </c>
      <c r="AY759" s="3">
        <v>0</v>
      </c>
      <c r="AZ759" s="3">
        <v>0</v>
      </c>
      <c r="BA759" s="3">
        <v>0</v>
      </c>
      <c r="BB759" s="3">
        <v>0</v>
      </c>
      <c r="BC759" s="3">
        <v>0</v>
      </c>
      <c r="BD759" s="3">
        <v>0</v>
      </c>
      <c r="BE759" s="3">
        <v>0</v>
      </c>
      <c r="BF759" s="3">
        <v>0</v>
      </c>
      <c r="BG759" s="3">
        <v>0</v>
      </c>
      <c r="BH759" s="3">
        <v>0</v>
      </c>
      <c r="BI759" s="3">
        <v>0</v>
      </c>
      <c r="BJ759" s="3">
        <v>0</v>
      </c>
      <c r="BK759" s="3">
        <v>0</v>
      </c>
      <c r="BL759" s="3">
        <v>0</v>
      </c>
      <c r="BM759" s="3">
        <v>0</v>
      </c>
      <c r="BN759" s="3">
        <v>0</v>
      </c>
      <c r="BO759" s="3">
        <v>0</v>
      </c>
      <c r="BP759" s="3">
        <v>0</v>
      </c>
      <c r="BQ759" s="3">
        <v>0</v>
      </c>
      <c r="BR759" s="3">
        <v>0</v>
      </c>
      <c r="BS759" s="3">
        <v>0</v>
      </c>
      <c r="BT759" s="3">
        <v>0</v>
      </c>
      <c r="BU759" s="3">
        <v>0</v>
      </c>
      <c r="BV759" s="3">
        <v>0</v>
      </c>
      <c r="BW759" s="10">
        <v>0</v>
      </c>
    </row>
    <row r="760" spans="6:75" x14ac:dyDescent="0.25">
      <c r="F760" s="52">
        <f t="shared" si="43"/>
        <v>46900</v>
      </c>
      <c r="G760" s="12">
        <f t="shared" si="44"/>
        <v>0.82558139534883723</v>
      </c>
      <c r="J760" s="3">
        <f t="shared" si="45"/>
        <v>0.96852015298617244</v>
      </c>
      <c r="K760" s="81"/>
      <c r="L760" s="12">
        <v>1</v>
      </c>
      <c r="M760" s="3">
        <v>0.82558139534883723</v>
      </c>
      <c r="N760" s="3">
        <v>0.82558139534883723</v>
      </c>
      <c r="O760" s="3">
        <v>0.96738172200999117</v>
      </c>
      <c r="P760" s="3">
        <v>0.96738172200999117</v>
      </c>
      <c r="Q760" s="3">
        <v>0</v>
      </c>
      <c r="R760" s="3">
        <v>0</v>
      </c>
      <c r="S760" s="3">
        <v>0</v>
      </c>
      <c r="T760" s="3">
        <v>0</v>
      </c>
      <c r="U760" s="3">
        <v>0</v>
      </c>
      <c r="V760" s="3">
        <v>0</v>
      </c>
      <c r="W760" s="3">
        <v>0</v>
      </c>
      <c r="X760" s="3">
        <v>0</v>
      </c>
      <c r="Y760" s="3">
        <v>0</v>
      </c>
      <c r="Z760" s="3">
        <v>0</v>
      </c>
      <c r="AA760" s="3">
        <v>0</v>
      </c>
      <c r="AB760" s="3">
        <v>0</v>
      </c>
      <c r="AC760" s="3">
        <v>0</v>
      </c>
      <c r="AD760" s="3">
        <v>0</v>
      </c>
      <c r="AE760" s="3">
        <v>0</v>
      </c>
      <c r="AF760" s="3">
        <v>0</v>
      </c>
      <c r="AG760" s="3">
        <v>0</v>
      </c>
      <c r="AH760" s="3">
        <v>0</v>
      </c>
      <c r="AI760" s="3">
        <v>0</v>
      </c>
      <c r="AJ760" s="3">
        <v>0</v>
      </c>
      <c r="AK760" s="3">
        <v>0</v>
      </c>
      <c r="AL760" s="48">
        <v>0</v>
      </c>
      <c r="AM760" s="3">
        <v>0</v>
      </c>
      <c r="AN760" s="3">
        <v>0</v>
      </c>
      <c r="AO760" s="3">
        <v>0</v>
      </c>
      <c r="AP760" s="3">
        <v>0</v>
      </c>
      <c r="AQ760" s="3">
        <v>0</v>
      </c>
      <c r="AR760" s="3">
        <v>0</v>
      </c>
      <c r="AS760" s="3">
        <v>0</v>
      </c>
      <c r="AT760" s="3">
        <v>0</v>
      </c>
      <c r="AU760" s="3">
        <v>0</v>
      </c>
      <c r="AV760" s="3">
        <v>0</v>
      </c>
      <c r="AW760" s="3">
        <v>0</v>
      </c>
      <c r="AX760" s="3">
        <v>0</v>
      </c>
      <c r="AY760" s="3">
        <v>0</v>
      </c>
      <c r="AZ760" s="3">
        <v>0</v>
      </c>
      <c r="BA760" s="3">
        <v>0</v>
      </c>
      <c r="BB760" s="3">
        <v>0</v>
      </c>
      <c r="BC760" s="3">
        <v>0</v>
      </c>
      <c r="BD760" s="3">
        <v>0</v>
      </c>
      <c r="BE760" s="3">
        <v>0</v>
      </c>
      <c r="BF760" s="3">
        <v>0</v>
      </c>
      <c r="BG760" s="3">
        <v>0</v>
      </c>
      <c r="BH760" s="3">
        <v>0</v>
      </c>
      <c r="BI760" s="3">
        <v>0</v>
      </c>
      <c r="BJ760" s="3">
        <v>0</v>
      </c>
      <c r="BK760" s="3">
        <v>0</v>
      </c>
      <c r="BL760" s="3">
        <v>0</v>
      </c>
      <c r="BM760" s="3">
        <v>0</v>
      </c>
      <c r="BN760" s="3">
        <v>0</v>
      </c>
      <c r="BO760" s="3">
        <v>0</v>
      </c>
      <c r="BP760" s="3">
        <v>0</v>
      </c>
      <c r="BQ760" s="3">
        <v>0</v>
      </c>
      <c r="BR760" s="3">
        <v>0</v>
      </c>
      <c r="BS760" s="3">
        <v>0</v>
      </c>
      <c r="BT760" s="3">
        <v>0</v>
      </c>
      <c r="BU760" s="3">
        <v>0</v>
      </c>
      <c r="BV760" s="3">
        <v>0</v>
      </c>
      <c r="BW760" s="10">
        <v>0</v>
      </c>
    </row>
    <row r="761" spans="6:75" x14ac:dyDescent="0.25">
      <c r="F761" s="52">
        <f t="shared" si="43"/>
        <v>47000</v>
      </c>
      <c r="G761" s="12">
        <f t="shared" si="44"/>
        <v>0.82558139534883723</v>
      </c>
      <c r="J761" s="3">
        <f t="shared" si="45"/>
        <v>0.96869667549279204</v>
      </c>
      <c r="K761" s="81"/>
      <c r="L761" s="12">
        <v>1</v>
      </c>
      <c r="M761" s="3">
        <v>0.82558139534883723</v>
      </c>
      <c r="N761" s="3">
        <v>0.82558139534883723</v>
      </c>
      <c r="O761" s="3">
        <v>0.96755803702615339</v>
      </c>
      <c r="P761" s="3">
        <v>0.96755803702615339</v>
      </c>
      <c r="Q761" s="3">
        <v>0</v>
      </c>
      <c r="R761" s="3">
        <v>0</v>
      </c>
      <c r="S761" s="3">
        <v>0</v>
      </c>
      <c r="T761" s="3">
        <v>0</v>
      </c>
      <c r="U761" s="3">
        <v>0</v>
      </c>
      <c r="V761" s="3">
        <v>0</v>
      </c>
      <c r="W761" s="3">
        <v>0</v>
      </c>
      <c r="X761" s="3">
        <v>0</v>
      </c>
      <c r="Y761" s="3">
        <v>0</v>
      </c>
      <c r="Z761" s="3">
        <v>0</v>
      </c>
      <c r="AA761" s="3">
        <v>0</v>
      </c>
      <c r="AB761" s="3">
        <v>0</v>
      </c>
      <c r="AC761" s="3">
        <v>0</v>
      </c>
      <c r="AD761" s="3">
        <v>0</v>
      </c>
      <c r="AE761" s="3">
        <v>0</v>
      </c>
      <c r="AF761" s="3">
        <v>0</v>
      </c>
      <c r="AG761" s="3">
        <v>0</v>
      </c>
      <c r="AH761" s="3">
        <v>0</v>
      </c>
      <c r="AI761" s="3">
        <v>0</v>
      </c>
      <c r="AJ761" s="3">
        <v>0</v>
      </c>
      <c r="AK761" s="3">
        <v>0</v>
      </c>
      <c r="AL761" s="48">
        <v>0</v>
      </c>
      <c r="AM761" s="3">
        <v>0</v>
      </c>
      <c r="AN761" s="3">
        <v>0</v>
      </c>
      <c r="AO761" s="3">
        <v>0</v>
      </c>
      <c r="AP761" s="3">
        <v>0</v>
      </c>
      <c r="AQ761" s="3">
        <v>0</v>
      </c>
      <c r="AR761" s="3">
        <v>0</v>
      </c>
      <c r="AS761" s="3">
        <v>0</v>
      </c>
      <c r="AT761" s="3">
        <v>0</v>
      </c>
      <c r="AU761" s="3">
        <v>0</v>
      </c>
      <c r="AV761" s="3">
        <v>0</v>
      </c>
      <c r="AW761" s="3">
        <v>0</v>
      </c>
      <c r="AX761" s="3">
        <v>0</v>
      </c>
      <c r="AY761" s="3">
        <v>0</v>
      </c>
      <c r="AZ761" s="3">
        <v>0</v>
      </c>
      <c r="BA761" s="3">
        <v>0</v>
      </c>
      <c r="BB761" s="3">
        <v>0</v>
      </c>
      <c r="BC761" s="3">
        <v>0</v>
      </c>
      <c r="BD761" s="3">
        <v>0</v>
      </c>
      <c r="BE761" s="3">
        <v>0</v>
      </c>
      <c r="BF761" s="3">
        <v>0</v>
      </c>
      <c r="BG761" s="3">
        <v>0</v>
      </c>
      <c r="BH761" s="3">
        <v>0</v>
      </c>
      <c r="BI761" s="3">
        <v>0</v>
      </c>
      <c r="BJ761" s="3">
        <v>0</v>
      </c>
      <c r="BK761" s="3">
        <v>0</v>
      </c>
      <c r="BL761" s="3">
        <v>0</v>
      </c>
      <c r="BM761" s="3">
        <v>0</v>
      </c>
      <c r="BN761" s="3">
        <v>0</v>
      </c>
      <c r="BO761" s="3">
        <v>0</v>
      </c>
      <c r="BP761" s="3">
        <v>0</v>
      </c>
      <c r="BQ761" s="3">
        <v>0</v>
      </c>
      <c r="BR761" s="3">
        <v>0</v>
      </c>
      <c r="BS761" s="3">
        <v>0</v>
      </c>
      <c r="BT761" s="3">
        <v>0</v>
      </c>
      <c r="BU761" s="3">
        <v>0</v>
      </c>
      <c r="BV761" s="3">
        <v>0</v>
      </c>
      <c r="BW761" s="10">
        <v>0</v>
      </c>
    </row>
    <row r="762" spans="6:75" x14ac:dyDescent="0.25">
      <c r="F762" s="52">
        <f t="shared" si="43"/>
        <v>47100</v>
      </c>
      <c r="G762" s="12">
        <f t="shared" si="44"/>
        <v>0.82558139534883723</v>
      </c>
      <c r="J762" s="3">
        <f t="shared" si="45"/>
        <v>0.96887319799941163</v>
      </c>
      <c r="K762" s="81"/>
      <c r="L762" s="12">
        <v>1</v>
      </c>
      <c r="M762" s="3">
        <v>0.82558139534883723</v>
      </c>
      <c r="N762" s="3">
        <v>0.82558139534883723</v>
      </c>
      <c r="O762" s="3">
        <v>0.96773435204231562</v>
      </c>
      <c r="P762" s="3">
        <v>0.96773435204231562</v>
      </c>
      <c r="Q762" s="3">
        <v>0</v>
      </c>
      <c r="R762" s="3">
        <v>0</v>
      </c>
      <c r="S762" s="3">
        <v>0</v>
      </c>
      <c r="T762" s="3">
        <v>0</v>
      </c>
      <c r="U762" s="3">
        <v>0</v>
      </c>
      <c r="V762" s="3">
        <v>0</v>
      </c>
      <c r="W762" s="3">
        <v>0</v>
      </c>
      <c r="X762" s="3">
        <v>0</v>
      </c>
      <c r="Y762" s="3">
        <v>0</v>
      </c>
      <c r="Z762" s="3">
        <v>0</v>
      </c>
      <c r="AA762" s="3">
        <v>0</v>
      </c>
      <c r="AB762" s="3">
        <v>0</v>
      </c>
      <c r="AC762" s="3">
        <v>0</v>
      </c>
      <c r="AD762" s="3">
        <v>0</v>
      </c>
      <c r="AE762" s="3">
        <v>0</v>
      </c>
      <c r="AF762" s="3">
        <v>0</v>
      </c>
      <c r="AG762" s="3">
        <v>0</v>
      </c>
      <c r="AH762" s="3">
        <v>0</v>
      </c>
      <c r="AI762" s="3">
        <v>0</v>
      </c>
      <c r="AJ762" s="3">
        <v>0</v>
      </c>
      <c r="AK762" s="3">
        <v>0</v>
      </c>
      <c r="AL762" s="48">
        <v>0</v>
      </c>
      <c r="AM762" s="3">
        <v>0</v>
      </c>
      <c r="AN762" s="3">
        <v>0</v>
      </c>
      <c r="AO762" s="3">
        <v>0</v>
      </c>
      <c r="AP762" s="3">
        <v>0</v>
      </c>
      <c r="AQ762" s="3">
        <v>0</v>
      </c>
      <c r="AR762" s="3">
        <v>0</v>
      </c>
      <c r="AS762" s="3">
        <v>0</v>
      </c>
      <c r="AT762" s="3">
        <v>0</v>
      </c>
      <c r="AU762" s="3">
        <v>0</v>
      </c>
      <c r="AV762" s="3">
        <v>0</v>
      </c>
      <c r="AW762" s="3">
        <v>0</v>
      </c>
      <c r="AX762" s="3">
        <v>0</v>
      </c>
      <c r="AY762" s="3">
        <v>0</v>
      </c>
      <c r="AZ762" s="3">
        <v>0</v>
      </c>
      <c r="BA762" s="3">
        <v>0</v>
      </c>
      <c r="BB762" s="3">
        <v>0</v>
      </c>
      <c r="BC762" s="3">
        <v>0</v>
      </c>
      <c r="BD762" s="3">
        <v>0</v>
      </c>
      <c r="BE762" s="3">
        <v>0</v>
      </c>
      <c r="BF762" s="3">
        <v>0</v>
      </c>
      <c r="BG762" s="3">
        <v>0</v>
      </c>
      <c r="BH762" s="3">
        <v>0</v>
      </c>
      <c r="BI762" s="3">
        <v>0</v>
      </c>
      <c r="BJ762" s="3">
        <v>0</v>
      </c>
      <c r="BK762" s="3">
        <v>0</v>
      </c>
      <c r="BL762" s="3">
        <v>0</v>
      </c>
      <c r="BM762" s="3">
        <v>0</v>
      </c>
      <c r="BN762" s="3">
        <v>0</v>
      </c>
      <c r="BO762" s="3">
        <v>0</v>
      </c>
      <c r="BP762" s="3">
        <v>0</v>
      </c>
      <c r="BQ762" s="3">
        <v>0</v>
      </c>
      <c r="BR762" s="3">
        <v>0</v>
      </c>
      <c r="BS762" s="3">
        <v>0</v>
      </c>
      <c r="BT762" s="3">
        <v>0</v>
      </c>
      <c r="BU762" s="3">
        <v>0</v>
      </c>
      <c r="BV762" s="3">
        <v>0</v>
      </c>
      <c r="BW762" s="10">
        <v>0</v>
      </c>
    </row>
    <row r="763" spans="6:75" x14ac:dyDescent="0.25">
      <c r="F763" s="52">
        <f t="shared" si="43"/>
        <v>47200</v>
      </c>
      <c r="G763" s="12">
        <f t="shared" si="44"/>
        <v>0.82558139534883723</v>
      </c>
      <c r="J763" s="3">
        <f t="shared" si="45"/>
        <v>0.96904972050603122</v>
      </c>
      <c r="K763" s="81"/>
      <c r="L763" s="12">
        <v>1</v>
      </c>
      <c r="M763" s="3">
        <v>0.82558139534883723</v>
      </c>
      <c r="N763" s="3">
        <v>0.82558139534883723</v>
      </c>
      <c r="O763" s="3">
        <v>0.96791066705847784</v>
      </c>
      <c r="P763" s="3">
        <v>0.96791066705847784</v>
      </c>
      <c r="Q763" s="3">
        <v>0</v>
      </c>
      <c r="R763" s="3">
        <v>0</v>
      </c>
      <c r="S763" s="3">
        <v>0</v>
      </c>
      <c r="T763" s="3">
        <v>0</v>
      </c>
      <c r="U763" s="3">
        <v>0</v>
      </c>
      <c r="V763" s="3">
        <v>0</v>
      </c>
      <c r="W763" s="3">
        <v>0</v>
      </c>
      <c r="X763" s="3">
        <v>0</v>
      </c>
      <c r="Y763" s="3">
        <v>0</v>
      </c>
      <c r="Z763" s="3">
        <v>0</v>
      </c>
      <c r="AA763" s="3">
        <v>0</v>
      </c>
      <c r="AB763" s="3">
        <v>0</v>
      </c>
      <c r="AC763" s="3">
        <v>0</v>
      </c>
      <c r="AD763" s="3">
        <v>0</v>
      </c>
      <c r="AE763" s="3">
        <v>0</v>
      </c>
      <c r="AF763" s="3">
        <v>0</v>
      </c>
      <c r="AG763" s="3">
        <v>0</v>
      </c>
      <c r="AH763" s="3">
        <v>0</v>
      </c>
      <c r="AI763" s="3">
        <v>0</v>
      </c>
      <c r="AJ763" s="3">
        <v>0</v>
      </c>
      <c r="AK763" s="3">
        <v>0</v>
      </c>
      <c r="AL763" s="48">
        <v>0</v>
      </c>
      <c r="AM763" s="3">
        <v>0</v>
      </c>
      <c r="AN763" s="3">
        <v>0</v>
      </c>
      <c r="AO763" s="3">
        <v>0</v>
      </c>
      <c r="AP763" s="3">
        <v>0</v>
      </c>
      <c r="AQ763" s="3">
        <v>0</v>
      </c>
      <c r="AR763" s="3">
        <v>0</v>
      </c>
      <c r="AS763" s="3">
        <v>0</v>
      </c>
      <c r="AT763" s="3">
        <v>0</v>
      </c>
      <c r="AU763" s="3">
        <v>0</v>
      </c>
      <c r="AV763" s="3">
        <v>0</v>
      </c>
      <c r="AW763" s="3">
        <v>0</v>
      </c>
      <c r="AX763" s="3">
        <v>0</v>
      </c>
      <c r="AY763" s="3">
        <v>0</v>
      </c>
      <c r="AZ763" s="3">
        <v>0</v>
      </c>
      <c r="BA763" s="3">
        <v>0</v>
      </c>
      <c r="BB763" s="3">
        <v>0</v>
      </c>
      <c r="BC763" s="3">
        <v>0</v>
      </c>
      <c r="BD763" s="3">
        <v>0</v>
      </c>
      <c r="BE763" s="3">
        <v>0</v>
      </c>
      <c r="BF763" s="3">
        <v>0</v>
      </c>
      <c r="BG763" s="3">
        <v>0</v>
      </c>
      <c r="BH763" s="3">
        <v>0</v>
      </c>
      <c r="BI763" s="3">
        <v>0</v>
      </c>
      <c r="BJ763" s="3">
        <v>0</v>
      </c>
      <c r="BK763" s="3">
        <v>0</v>
      </c>
      <c r="BL763" s="3">
        <v>0</v>
      </c>
      <c r="BM763" s="3">
        <v>0</v>
      </c>
      <c r="BN763" s="3">
        <v>0</v>
      </c>
      <c r="BO763" s="3">
        <v>0</v>
      </c>
      <c r="BP763" s="3">
        <v>0</v>
      </c>
      <c r="BQ763" s="3">
        <v>0</v>
      </c>
      <c r="BR763" s="3">
        <v>0</v>
      </c>
      <c r="BS763" s="3">
        <v>0</v>
      </c>
      <c r="BT763" s="3">
        <v>0</v>
      </c>
      <c r="BU763" s="3">
        <v>0</v>
      </c>
      <c r="BV763" s="3">
        <v>0</v>
      </c>
      <c r="BW763" s="10">
        <v>0</v>
      </c>
    </row>
    <row r="764" spans="6:75" x14ac:dyDescent="0.25">
      <c r="F764" s="52">
        <f t="shared" si="43"/>
        <v>47300</v>
      </c>
      <c r="G764" s="12">
        <f t="shared" si="44"/>
        <v>0.82558139534883723</v>
      </c>
      <c r="J764" s="3">
        <f t="shared" si="45"/>
        <v>0.96922624301265081</v>
      </c>
      <c r="K764" s="81"/>
      <c r="L764" s="12">
        <v>1</v>
      </c>
      <c r="M764" s="3">
        <v>0.82558139534883723</v>
      </c>
      <c r="N764" s="3">
        <v>0.82558139534883723</v>
      </c>
      <c r="O764" s="3">
        <v>0.96808698207464006</v>
      </c>
      <c r="P764" s="3">
        <v>0.96808698207464006</v>
      </c>
      <c r="Q764" s="3">
        <v>0</v>
      </c>
      <c r="R764" s="3">
        <v>0</v>
      </c>
      <c r="S764" s="3">
        <v>0</v>
      </c>
      <c r="T764" s="3">
        <v>0</v>
      </c>
      <c r="U764" s="3">
        <v>0</v>
      </c>
      <c r="V764" s="3">
        <v>0</v>
      </c>
      <c r="W764" s="3">
        <v>0</v>
      </c>
      <c r="X764" s="3">
        <v>0</v>
      </c>
      <c r="Y764" s="3">
        <v>0</v>
      </c>
      <c r="Z764" s="3">
        <v>0</v>
      </c>
      <c r="AA764" s="3">
        <v>0</v>
      </c>
      <c r="AB764" s="3">
        <v>0</v>
      </c>
      <c r="AC764" s="3">
        <v>0</v>
      </c>
      <c r="AD764" s="3">
        <v>0</v>
      </c>
      <c r="AE764" s="3">
        <v>0</v>
      </c>
      <c r="AF764" s="3">
        <v>0</v>
      </c>
      <c r="AG764" s="3">
        <v>0</v>
      </c>
      <c r="AH764" s="3">
        <v>0</v>
      </c>
      <c r="AI764" s="3">
        <v>0</v>
      </c>
      <c r="AJ764" s="3">
        <v>0</v>
      </c>
      <c r="AK764" s="3">
        <v>0</v>
      </c>
      <c r="AL764" s="48">
        <v>0</v>
      </c>
      <c r="AM764" s="3">
        <v>0</v>
      </c>
      <c r="AN764" s="3">
        <v>0</v>
      </c>
      <c r="AO764" s="3">
        <v>0</v>
      </c>
      <c r="AP764" s="3">
        <v>0</v>
      </c>
      <c r="AQ764" s="3">
        <v>0</v>
      </c>
      <c r="AR764" s="3">
        <v>0</v>
      </c>
      <c r="AS764" s="3">
        <v>0</v>
      </c>
      <c r="AT764" s="3">
        <v>0</v>
      </c>
      <c r="AU764" s="3">
        <v>0</v>
      </c>
      <c r="AV764" s="3">
        <v>0</v>
      </c>
      <c r="AW764" s="3">
        <v>0</v>
      </c>
      <c r="AX764" s="3">
        <v>0</v>
      </c>
      <c r="AY764" s="3">
        <v>0</v>
      </c>
      <c r="AZ764" s="3">
        <v>0</v>
      </c>
      <c r="BA764" s="3">
        <v>0</v>
      </c>
      <c r="BB764" s="3">
        <v>0</v>
      </c>
      <c r="BC764" s="3">
        <v>0</v>
      </c>
      <c r="BD764" s="3">
        <v>0</v>
      </c>
      <c r="BE764" s="3">
        <v>0</v>
      </c>
      <c r="BF764" s="3">
        <v>0</v>
      </c>
      <c r="BG764" s="3">
        <v>0</v>
      </c>
      <c r="BH764" s="3">
        <v>0</v>
      </c>
      <c r="BI764" s="3">
        <v>0</v>
      </c>
      <c r="BJ764" s="3">
        <v>0</v>
      </c>
      <c r="BK764" s="3">
        <v>0</v>
      </c>
      <c r="BL764" s="3">
        <v>0</v>
      </c>
      <c r="BM764" s="3">
        <v>0</v>
      </c>
      <c r="BN764" s="3">
        <v>0</v>
      </c>
      <c r="BO764" s="3">
        <v>0</v>
      </c>
      <c r="BP764" s="3">
        <v>0</v>
      </c>
      <c r="BQ764" s="3">
        <v>0</v>
      </c>
      <c r="BR764" s="3">
        <v>0</v>
      </c>
      <c r="BS764" s="3">
        <v>0</v>
      </c>
      <c r="BT764" s="3">
        <v>0</v>
      </c>
      <c r="BU764" s="3">
        <v>0</v>
      </c>
      <c r="BV764" s="3">
        <v>0</v>
      </c>
      <c r="BW764" s="10">
        <v>0</v>
      </c>
    </row>
    <row r="765" spans="6:75" x14ac:dyDescent="0.25">
      <c r="F765" s="52">
        <f t="shared" si="43"/>
        <v>47400</v>
      </c>
      <c r="G765" s="12">
        <f t="shared" si="44"/>
        <v>0.82558139534883723</v>
      </c>
      <c r="J765" s="3">
        <f t="shared" si="45"/>
        <v>0.9694027655192704</v>
      </c>
      <c r="K765" s="81"/>
      <c r="L765" s="12">
        <v>1</v>
      </c>
      <c r="M765" s="3">
        <v>0.82558139534883723</v>
      </c>
      <c r="N765" s="3">
        <v>0.82558139534883723</v>
      </c>
      <c r="O765" s="3">
        <v>0.96826329709080228</v>
      </c>
      <c r="P765" s="3">
        <v>0.96826329709080228</v>
      </c>
      <c r="Q765" s="3">
        <v>0</v>
      </c>
      <c r="R765" s="3">
        <v>0</v>
      </c>
      <c r="S765" s="3">
        <v>0</v>
      </c>
      <c r="T765" s="3">
        <v>0</v>
      </c>
      <c r="U765" s="3">
        <v>0</v>
      </c>
      <c r="V765" s="3">
        <v>0</v>
      </c>
      <c r="W765" s="3">
        <v>0</v>
      </c>
      <c r="X765" s="3">
        <v>0</v>
      </c>
      <c r="Y765" s="3">
        <v>0</v>
      </c>
      <c r="Z765" s="3">
        <v>0</v>
      </c>
      <c r="AA765" s="3">
        <v>0</v>
      </c>
      <c r="AB765" s="3">
        <v>0</v>
      </c>
      <c r="AC765" s="3">
        <v>0</v>
      </c>
      <c r="AD765" s="3">
        <v>0</v>
      </c>
      <c r="AE765" s="3">
        <v>0</v>
      </c>
      <c r="AF765" s="3">
        <v>0</v>
      </c>
      <c r="AG765" s="3">
        <v>0</v>
      </c>
      <c r="AH765" s="3">
        <v>0</v>
      </c>
      <c r="AI765" s="3">
        <v>0</v>
      </c>
      <c r="AJ765" s="3">
        <v>0</v>
      </c>
      <c r="AK765" s="3">
        <v>0</v>
      </c>
      <c r="AL765" s="48">
        <v>0</v>
      </c>
      <c r="AM765" s="3">
        <v>0</v>
      </c>
      <c r="AN765" s="3">
        <v>0</v>
      </c>
      <c r="AO765" s="3">
        <v>0</v>
      </c>
      <c r="AP765" s="3">
        <v>0</v>
      </c>
      <c r="AQ765" s="3">
        <v>0</v>
      </c>
      <c r="AR765" s="3">
        <v>0</v>
      </c>
      <c r="AS765" s="3">
        <v>0</v>
      </c>
      <c r="AT765" s="3">
        <v>0</v>
      </c>
      <c r="AU765" s="3">
        <v>0</v>
      </c>
      <c r="AV765" s="3">
        <v>0</v>
      </c>
      <c r="AW765" s="3">
        <v>0</v>
      </c>
      <c r="AX765" s="3">
        <v>0</v>
      </c>
      <c r="AY765" s="3">
        <v>0</v>
      </c>
      <c r="AZ765" s="3">
        <v>0</v>
      </c>
      <c r="BA765" s="3">
        <v>0</v>
      </c>
      <c r="BB765" s="3">
        <v>0</v>
      </c>
      <c r="BC765" s="3">
        <v>0</v>
      </c>
      <c r="BD765" s="3">
        <v>0</v>
      </c>
      <c r="BE765" s="3">
        <v>0</v>
      </c>
      <c r="BF765" s="3">
        <v>0</v>
      </c>
      <c r="BG765" s="3">
        <v>0</v>
      </c>
      <c r="BH765" s="3">
        <v>0</v>
      </c>
      <c r="BI765" s="3">
        <v>0</v>
      </c>
      <c r="BJ765" s="3">
        <v>0</v>
      </c>
      <c r="BK765" s="3">
        <v>0</v>
      </c>
      <c r="BL765" s="3">
        <v>0</v>
      </c>
      <c r="BM765" s="3">
        <v>0</v>
      </c>
      <c r="BN765" s="3">
        <v>0</v>
      </c>
      <c r="BO765" s="3">
        <v>0</v>
      </c>
      <c r="BP765" s="3">
        <v>0</v>
      </c>
      <c r="BQ765" s="3">
        <v>0</v>
      </c>
      <c r="BR765" s="3">
        <v>0</v>
      </c>
      <c r="BS765" s="3">
        <v>0</v>
      </c>
      <c r="BT765" s="3">
        <v>0</v>
      </c>
      <c r="BU765" s="3">
        <v>0</v>
      </c>
      <c r="BV765" s="3">
        <v>0</v>
      </c>
      <c r="BW765" s="10">
        <v>0</v>
      </c>
    </row>
    <row r="766" spans="6:75" x14ac:dyDescent="0.25">
      <c r="F766" s="52">
        <f t="shared" si="43"/>
        <v>47500</v>
      </c>
      <c r="G766" s="12">
        <f t="shared" si="44"/>
        <v>0.82558139534883723</v>
      </c>
      <c r="J766" s="3">
        <f t="shared" si="45"/>
        <v>0.96957928802588988</v>
      </c>
      <c r="K766" s="81"/>
      <c r="L766" s="12">
        <v>1</v>
      </c>
      <c r="M766" s="3">
        <v>0.82558139534883723</v>
      </c>
      <c r="N766" s="3">
        <v>0.82558139534883723</v>
      </c>
      <c r="O766" s="3">
        <v>0.96843961210696439</v>
      </c>
      <c r="P766" s="3">
        <v>0.96843961210696439</v>
      </c>
      <c r="Q766" s="3">
        <v>0</v>
      </c>
      <c r="R766" s="3">
        <v>0</v>
      </c>
      <c r="S766" s="3">
        <v>0</v>
      </c>
      <c r="T766" s="3">
        <v>0</v>
      </c>
      <c r="U766" s="3">
        <v>0</v>
      </c>
      <c r="V766" s="3">
        <v>0</v>
      </c>
      <c r="W766" s="3">
        <v>0</v>
      </c>
      <c r="X766" s="3">
        <v>0</v>
      </c>
      <c r="Y766" s="3">
        <v>0</v>
      </c>
      <c r="Z766" s="3">
        <v>0</v>
      </c>
      <c r="AA766" s="3">
        <v>0</v>
      </c>
      <c r="AB766" s="3">
        <v>0</v>
      </c>
      <c r="AC766" s="3">
        <v>0</v>
      </c>
      <c r="AD766" s="3">
        <v>0</v>
      </c>
      <c r="AE766" s="3">
        <v>0</v>
      </c>
      <c r="AF766" s="3">
        <v>0</v>
      </c>
      <c r="AG766" s="3">
        <v>0</v>
      </c>
      <c r="AH766" s="3">
        <v>0</v>
      </c>
      <c r="AI766" s="3">
        <v>0</v>
      </c>
      <c r="AJ766" s="3">
        <v>0</v>
      </c>
      <c r="AK766" s="3">
        <v>0</v>
      </c>
      <c r="AL766" s="48">
        <v>0</v>
      </c>
      <c r="AM766" s="3">
        <v>0</v>
      </c>
      <c r="AN766" s="3">
        <v>0</v>
      </c>
      <c r="AO766" s="3">
        <v>0</v>
      </c>
      <c r="AP766" s="3">
        <v>0</v>
      </c>
      <c r="AQ766" s="3">
        <v>0</v>
      </c>
      <c r="AR766" s="3">
        <v>0</v>
      </c>
      <c r="AS766" s="3">
        <v>0</v>
      </c>
      <c r="AT766" s="3">
        <v>0</v>
      </c>
      <c r="AU766" s="3">
        <v>0</v>
      </c>
      <c r="AV766" s="3">
        <v>0</v>
      </c>
      <c r="AW766" s="3">
        <v>0</v>
      </c>
      <c r="AX766" s="3">
        <v>0</v>
      </c>
      <c r="AY766" s="3">
        <v>0</v>
      </c>
      <c r="AZ766" s="3">
        <v>0</v>
      </c>
      <c r="BA766" s="3">
        <v>0</v>
      </c>
      <c r="BB766" s="3">
        <v>0</v>
      </c>
      <c r="BC766" s="3">
        <v>0</v>
      </c>
      <c r="BD766" s="3">
        <v>0</v>
      </c>
      <c r="BE766" s="3">
        <v>0</v>
      </c>
      <c r="BF766" s="3">
        <v>0</v>
      </c>
      <c r="BG766" s="3">
        <v>0</v>
      </c>
      <c r="BH766" s="3">
        <v>0</v>
      </c>
      <c r="BI766" s="3">
        <v>0</v>
      </c>
      <c r="BJ766" s="3">
        <v>0</v>
      </c>
      <c r="BK766" s="3">
        <v>0</v>
      </c>
      <c r="BL766" s="3">
        <v>0</v>
      </c>
      <c r="BM766" s="3">
        <v>0</v>
      </c>
      <c r="BN766" s="3">
        <v>0</v>
      </c>
      <c r="BO766" s="3">
        <v>0</v>
      </c>
      <c r="BP766" s="3">
        <v>0</v>
      </c>
      <c r="BQ766" s="3">
        <v>0</v>
      </c>
      <c r="BR766" s="3">
        <v>0</v>
      </c>
      <c r="BS766" s="3">
        <v>0</v>
      </c>
      <c r="BT766" s="3">
        <v>0</v>
      </c>
      <c r="BU766" s="3">
        <v>0</v>
      </c>
      <c r="BV766" s="3">
        <v>0</v>
      </c>
      <c r="BW766" s="10">
        <v>0</v>
      </c>
    </row>
    <row r="767" spans="6:75" x14ac:dyDescent="0.25">
      <c r="F767" s="52">
        <f t="shared" si="43"/>
        <v>47600</v>
      </c>
      <c r="G767" s="12">
        <f t="shared" si="44"/>
        <v>0.82558139534883723</v>
      </c>
      <c r="J767" s="3">
        <f t="shared" si="45"/>
        <v>0.96975581053250948</v>
      </c>
      <c r="K767" s="81"/>
      <c r="L767" s="12">
        <v>1</v>
      </c>
      <c r="M767" s="3">
        <v>0.82558139534883723</v>
      </c>
      <c r="N767" s="3">
        <v>0.82558139534883723</v>
      </c>
      <c r="O767" s="3">
        <v>0.96861592712312661</v>
      </c>
      <c r="P767" s="3">
        <v>0.96861592712312661</v>
      </c>
      <c r="Q767" s="3">
        <v>0</v>
      </c>
      <c r="R767" s="3">
        <v>0</v>
      </c>
      <c r="S767" s="3">
        <v>0</v>
      </c>
      <c r="T767" s="3">
        <v>0</v>
      </c>
      <c r="U767" s="3">
        <v>0</v>
      </c>
      <c r="V767" s="3">
        <v>0</v>
      </c>
      <c r="W767" s="3">
        <v>0</v>
      </c>
      <c r="X767" s="3">
        <v>0</v>
      </c>
      <c r="Y767" s="3">
        <v>0</v>
      </c>
      <c r="Z767" s="3">
        <v>0</v>
      </c>
      <c r="AA767" s="3">
        <v>0</v>
      </c>
      <c r="AB767" s="3">
        <v>0</v>
      </c>
      <c r="AC767" s="3">
        <v>0</v>
      </c>
      <c r="AD767" s="3">
        <v>0</v>
      </c>
      <c r="AE767" s="3">
        <v>0</v>
      </c>
      <c r="AF767" s="3">
        <v>0</v>
      </c>
      <c r="AG767" s="3">
        <v>0</v>
      </c>
      <c r="AH767" s="3">
        <v>0</v>
      </c>
      <c r="AI767" s="3">
        <v>0</v>
      </c>
      <c r="AJ767" s="3">
        <v>0</v>
      </c>
      <c r="AK767" s="3">
        <v>0</v>
      </c>
      <c r="AL767" s="48">
        <v>0</v>
      </c>
      <c r="AM767" s="3">
        <v>0</v>
      </c>
      <c r="AN767" s="3">
        <v>0</v>
      </c>
      <c r="AO767" s="3">
        <v>0</v>
      </c>
      <c r="AP767" s="3">
        <v>0</v>
      </c>
      <c r="AQ767" s="3">
        <v>0</v>
      </c>
      <c r="AR767" s="3">
        <v>0</v>
      </c>
      <c r="AS767" s="3">
        <v>0</v>
      </c>
      <c r="AT767" s="3">
        <v>0</v>
      </c>
      <c r="AU767" s="3">
        <v>0</v>
      </c>
      <c r="AV767" s="3">
        <v>0</v>
      </c>
      <c r="AW767" s="3">
        <v>0</v>
      </c>
      <c r="AX767" s="3">
        <v>0</v>
      </c>
      <c r="AY767" s="3">
        <v>0</v>
      </c>
      <c r="AZ767" s="3">
        <v>0</v>
      </c>
      <c r="BA767" s="3">
        <v>0</v>
      </c>
      <c r="BB767" s="3">
        <v>0</v>
      </c>
      <c r="BC767" s="3">
        <v>0</v>
      </c>
      <c r="BD767" s="3">
        <v>0</v>
      </c>
      <c r="BE767" s="3">
        <v>0</v>
      </c>
      <c r="BF767" s="3">
        <v>0</v>
      </c>
      <c r="BG767" s="3">
        <v>0</v>
      </c>
      <c r="BH767" s="3">
        <v>0</v>
      </c>
      <c r="BI767" s="3">
        <v>0</v>
      </c>
      <c r="BJ767" s="3">
        <v>0</v>
      </c>
      <c r="BK767" s="3">
        <v>0</v>
      </c>
      <c r="BL767" s="3">
        <v>0</v>
      </c>
      <c r="BM767" s="3">
        <v>0</v>
      </c>
      <c r="BN767" s="3">
        <v>0</v>
      </c>
      <c r="BO767" s="3">
        <v>0</v>
      </c>
      <c r="BP767" s="3">
        <v>0</v>
      </c>
      <c r="BQ767" s="3">
        <v>0</v>
      </c>
      <c r="BR767" s="3">
        <v>0</v>
      </c>
      <c r="BS767" s="3">
        <v>0</v>
      </c>
      <c r="BT767" s="3">
        <v>0</v>
      </c>
      <c r="BU767" s="3">
        <v>0</v>
      </c>
      <c r="BV767" s="3">
        <v>0</v>
      </c>
      <c r="BW767" s="10">
        <v>0</v>
      </c>
    </row>
    <row r="768" spans="6:75" x14ac:dyDescent="0.25">
      <c r="F768" s="52">
        <f t="shared" si="43"/>
        <v>47700</v>
      </c>
      <c r="G768" s="12">
        <f t="shared" si="44"/>
        <v>0.82558139534883723</v>
      </c>
      <c r="J768" s="3">
        <f t="shared" si="45"/>
        <v>0.96993233303912907</v>
      </c>
      <c r="K768" s="81"/>
      <c r="L768" s="12">
        <v>1</v>
      </c>
      <c r="M768" s="3">
        <v>0.82558139534883723</v>
      </c>
      <c r="N768" s="3">
        <v>0.82558139534883723</v>
      </c>
      <c r="O768" s="3">
        <v>0.96879224213928883</v>
      </c>
      <c r="P768" s="3">
        <v>0.96879224213928883</v>
      </c>
      <c r="Q768" s="3">
        <v>0</v>
      </c>
      <c r="R768" s="3">
        <v>0</v>
      </c>
      <c r="S768" s="3">
        <v>0</v>
      </c>
      <c r="T768" s="3">
        <v>0</v>
      </c>
      <c r="U768" s="3">
        <v>0</v>
      </c>
      <c r="V768" s="3">
        <v>0</v>
      </c>
      <c r="W768" s="3">
        <v>0</v>
      </c>
      <c r="X768" s="3">
        <v>0</v>
      </c>
      <c r="Y768" s="3">
        <v>0</v>
      </c>
      <c r="Z768" s="3">
        <v>0</v>
      </c>
      <c r="AA768" s="3">
        <v>0</v>
      </c>
      <c r="AB768" s="3">
        <v>0</v>
      </c>
      <c r="AC768" s="3">
        <v>0</v>
      </c>
      <c r="AD768" s="3">
        <v>0</v>
      </c>
      <c r="AE768" s="3">
        <v>0</v>
      </c>
      <c r="AF768" s="3">
        <v>0</v>
      </c>
      <c r="AG768" s="3">
        <v>0</v>
      </c>
      <c r="AH768" s="3">
        <v>0</v>
      </c>
      <c r="AI768" s="3">
        <v>0</v>
      </c>
      <c r="AJ768" s="3">
        <v>0</v>
      </c>
      <c r="AK768" s="3">
        <v>0</v>
      </c>
      <c r="AL768" s="48">
        <v>0</v>
      </c>
      <c r="AM768" s="3">
        <v>0</v>
      </c>
      <c r="AN768" s="3">
        <v>0</v>
      </c>
      <c r="AO768" s="3">
        <v>0</v>
      </c>
      <c r="AP768" s="3">
        <v>0</v>
      </c>
      <c r="AQ768" s="3">
        <v>0</v>
      </c>
      <c r="AR768" s="3">
        <v>0</v>
      </c>
      <c r="AS768" s="3">
        <v>0</v>
      </c>
      <c r="AT768" s="3">
        <v>0</v>
      </c>
      <c r="AU768" s="3">
        <v>0</v>
      </c>
      <c r="AV768" s="3">
        <v>0</v>
      </c>
      <c r="AW768" s="3">
        <v>0</v>
      </c>
      <c r="AX768" s="3">
        <v>0</v>
      </c>
      <c r="AY768" s="3">
        <v>0</v>
      </c>
      <c r="AZ768" s="3">
        <v>0</v>
      </c>
      <c r="BA768" s="3">
        <v>0</v>
      </c>
      <c r="BB768" s="3">
        <v>0</v>
      </c>
      <c r="BC768" s="3">
        <v>0</v>
      </c>
      <c r="BD768" s="3">
        <v>0</v>
      </c>
      <c r="BE768" s="3">
        <v>0</v>
      </c>
      <c r="BF768" s="3">
        <v>0</v>
      </c>
      <c r="BG768" s="3">
        <v>0</v>
      </c>
      <c r="BH768" s="3">
        <v>0</v>
      </c>
      <c r="BI768" s="3">
        <v>0</v>
      </c>
      <c r="BJ768" s="3">
        <v>0</v>
      </c>
      <c r="BK768" s="3">
        <v>0</v>
      </c>
      <c r="BL768" s="3">
        <v>0</v>
      </c>
      <c r="BM768" s="3">
        <v>0</v>
      </c>
      <c r="BN768" s="3">
        <v>0</v>
      </c>
      <c r="BO768" s="3">
        <v>0</v>
      </c>
      <c r="BP768" s="3">
        <v>0</v>
      </c>
      <c r="BQ768" s="3">
        <v>0</v>
      </c>
      <c r="BR768" s="3">
        <v>0</v>
      </c>
      <c r="BS768" s="3">
        <v>0</v>
      </c>
      <c r="BT768" s="3">
        <v>0</v>
      </c>
      <c r="BU768" s="3">
        <v>0</v>
      </c>
      <c r="BV768" s="3">
        <v>0</v>
      </c>
      <c r="BW768" s="10">
        <v>0</v>
      </c>
    </row>
    <row r="769" spans="6:75" x14ac:dyDescent="0.25">
      <c r="F769" s="52">
        <f t="shared" si="43"/>
        <v>47800</v>
      </c>
      <c r="G769" s="12">
        <f t="shared" si="44"/>
        <v>0.82558139534883723</v>
      </c>
      <c r="J769" s="3">
        <f t="shared" si="45"/>
        <v>0.97010885554574877</v>
      </c>
      <c r="K769" s="81"/>
      <c r="L769" s="12">
        <v>1</v>
      </c>
      <c r="M769" s="3">
        <v>0.82558139534883723</v>
      </c>
      <c r="N769" s="3">
        <v>0.82558139534883723</v>
      </c>
      <c r="O769" s="3">
        <v>0.96896855715545105</v>
      </c>
      <c r="P769" s="3">
        <v>0.96896855715545105</v>
      </c>
      <c r="Q769" s="3">
        <v>0</v>
      </c>
      <c r="R769" s="3">
        <v>0</v>
      </c>
      <c r="S769" s="3">
        <v>0</v>
      </c>
      <c r="T769" s="3">
        <v>0</v>
      </c>
      <c r="U769" s="3">
        <v>0</v>
      </c>
      <c r="V769" s="3">
        <v>0</v>
      </c>
      <c r="W769" s="3">
        <v>0</v>
      </c>
      <c r="X769" s="3">
        <v>0</v>
      </c>
      <c r="Y769" s="3">
        <v>0</v>
      </c>
      <c r="Z769" s="3">
        <v>0</v>
      </c>
      <c r="AA769" s="3">
        <v>0</v>
      </c>
      <c r="AB769" s="3">
        <v>0</v>
      </c>
      <c r="AC769" s="3">
        <v>0</v>
      </c>
      <c r="AD769" s="3">
        <v>0</v>
      </c>
      <c r="AE769" s="3">
        <v>0</v>
      </c>
      <c r="AF769" s="3">
        <v>0</v>
      </c>
      <c r="AG769" s="3">
        <v>0</v>
      </c>
      <c r="AH769" s="3">
        <v>0</v>
      </c>
      <c r="AI769" s="3">
        <v>0</v>
      </c>
      <c r="AJ769" s="3">
        <v>0</v>
      </c>
      <c r="AK769" s="3">
        <v>0</v>
      </c>
      <c r="AL769" s="48">
        <v>0</v>
      </c>
      <c r="AM769" s="3">
        <v>0</v>
      </c>
      <c r="AN769" s="3">
        <v>0</v>
      </c>
      <c r="AO769" s="3">
        <v>0</v>
      </c>
      <c r="AP769" s="3">
        <v>0</v>
      </c>
      <c r="AQ769" s="3">
        <v>0</v>
      </c>
      <c r="AR769" s="3">
        <v>0</v>
      </c>
      <c r="AS769" s="3">
        <v>0</v>
      </c>
      <c r="AT769" s="3">
        <v>0</v>
      </c>
      <c r="AU769" s="3">
        <v>0</v>
      </c>
      <c r="AV769" s="3">
        <v>0</v>
      </c>
      <c r="AW769" s="3">
        <v>0</v>
      </c>
      <c r="AX769" s="3">
        <v>0</v>
      </c>
      <c r="AY769" s="3">
        <v>0</v>
      </c>
      <c r="AZ769" s="3">
        <v>0</v>
      </c>
      <c r="BA769" s="3">
        <v>0</v>
      </c>
      <c r="BB769" s="3">
        <v>0</v>
      </c>
      <c r="BC769" s="3">
        <v>0</v>
      </c>
      <c r="BD769" s="3">
        <v>0</v>
      </c>
      <c r="BE769" s="3">
        <v>0</v>
      </c>
      <c r="BF769" s="3">
        <v>0</v>
      </c>
      <c r="BG769" s="3">
        <v>0</v>
      </c>
      <c r="BH769" s="3">
        <v>0</v>
      </c>
      <c r="BI769" s="3">
        <v>0</v>
      </c>
      <c r="BJ769" s="3">
        <v>0</v>
      </c>
      <c r="BK769" s="3">
        <v>0</v>
      </c>
      <c r="BL769" s="3">
        <v>0</v>
      </c>
      <c r="BM769" s="3">
        <v>0</v>
      </c>
      <c r="BN769" s="3">
        <v>0</v>
      </c>
      <c r="BO769" s="3">
        <v>0</v>
      </c>
      <c r="BP769" s="3">
        <v>0</v>
      </c>
      <c r="BQ769" s="3">
        <v>0</v>
      </c>
      <c r="BR769" s="3">
        <v>0</v>
      </c>
      <c r="BS769" s="3">
        <v>0</v>
      </c>
      <c r="BT769" s="3">
        <v>0</v>
      </c>
      <c r="BU769" s="3">
        <v>0</v>
      </c>
      <c r="BV769" s="3">
        <v>0</v>
      </c>
      <c r="BW769" s="10">
        <v>0</v>
      </c>
    </row>
    <row r="770" spans="6:75" x14ac:dyDescent="0.25">
      <c r="F770" s="52">
        <f t="shared" si="43"/>
        <v>47900</v>
      </c>
      <c r="G770" s="12">
        <f t="shared" si="44"/>
        <v>0.82558139534883723</v>
      </c>
      <c r="J770" s="3">
        <f t="shared" si="45"/>
        <v>0.97028537805236836</v>
      </c>
      <c r="K770" s="81"/>
      <c r="L770" s="12">
        <v>1</v>
      </c>
      <c r="M770" s="3">
        <v>0.82558139534883723</v>
      </c>
      <c r="N770" s="3">
        <v>0.82558139534883723</v>
      </c>
      <c r="O770" s="3">
        <v>0.96914487217161327</v>
      </c>
      <c r="P770" s="3">
        <v>0.96914487217161327</v>
      </c>
      <c r="Q770" s="3">
        <v>0</v>
      </c>
      <c r="R770" s="3">
        <v>0</v>
      </c>
      <c r="S770" s="3">
        <v>0</v>
      </c>
      <c r="T770" s="3">
        <v>0</v>
      </c>
      <c r="U770" s="3">
        <v>0</v>
      </c>
      <c r="V770" s="3">
        <v>0</v>
      </c>
      <c r="W770" s="3">
        <v>0</v>
      </c>
      <c r="X770" s="3">
        <v>0</v>
      </c>
      <c r="Y770" s="3">
        <v>0</v>
      </c>
      <c r="Z770" s="3">
        <v>0</v>
      </c>
      <c r="AA770" s="3">
        <v>0</v>
      </c>
      <c r="AB770" s="3">
        <v>0</v>
      </c>
      <c r="AC770" s="3">
        <v>0</v>
      </c>
      <c r="AD770" s="3">
        <v>0</v>
      </c>
      <c r="AE770" s="3">
        <v>0</v>
      </c>
      <c r="AF770" s="3">
        <v>0</v>
      </c>
      <c r="AG770" s="3">
        <v>0</v>
      </c>
      <c r="AH770" s="3">
        <v>0</v>
      </c>
      <c r="AI770" s="3">
        <v>0</v>
      </c>
      <c r="AJ770" s="3">
        <v>0</v>
      </c>
      <c r="AK770" s="3">
        <v>0</v>
      </c>
      <c r="AL770" s="48">
        <v>0</v>
      </c>
      <c r="AM770" s="3">
        <v>0</v>
      </c>
      <c r="AN770" s="3">
        <v>0</v>
      </c>
      <c r="AO770" s="3">
        <v>0</v>
      </c>
      <c r="AP770" s="3">
        <v>0</v>
      </c>
      <c r="AQ770" s="3">
        <v>0</v>
      </c>
      <c r="AR770" s="3">
        <v>0</v>
      </c>
      <c r="AS770" s="3">
        <v>0</v>
      </c>
      <c r="AT770" s="3">
        <v>0</v>
      </c>
      <c r="AU770" s="3">
        <v>0</v>
      </c>
      <c r="AV770" s="3">
        <v>0</v>
      </c>
      <c r="AW770" s="3">
        <v>0</v>
      </c>
      <c r="AX770" s="3">
        <v>0</v>
      </c>
      <c r="AY770" s="3">
        <v>0</v>
      </c>
      <c r="AZ770" s="3">
        <v>0</v>
      </c>
      <c r="BA770" s="3">
        <v>0</v>
      </c>
      <c r="BB770" s="3">
        <v>0</v>
      </c>
      <c r="BC770" s="3">
        <v>0</v>
      </c>
      <c r="BD770" s="3">
        <v>0</v>
      </c>
      <c r="BE770" s="3">
        <v>0</v>
      </c>
      <c r="BF770" s="3">
        <v>0</v>
      </c>
      <c r="BG770" s="3">
        <v>0</v>
      </c>
      <c r="BH770" s="3">
        <v>0</v>
      </c>
      <c r="BI770" s="3">
        <v>0</v>
      </c>
      <c r="BJ770" s="3">
        <v>0</v>
      </c>
      <c r="BK770" s="3">
        <v>0</v>
      </c>
      <c r="BL770" s="3">
        <v>0</v>
      </c>
      <c r="BM770" s="3">
        <v>0</v>
      </c>
      <c r="BN770" s="3">
        <v>0</v>
      </c>
      <c r="BO770" s="3">
        <v>0</v>
      </c>
      <c r="BP770" s="3">
        <v>0</v>
      </c>
      <c r="BQ770" s="3">
        <v>0</v>
      </c>
      <c r="BR770" s="3">
        <v>0</v>
      </c>
      <c r="BS770" s="3">
        <v>0</v>
      </c>
      <c r="BT770" s="3">
        <v>0</v>
      </c>
      <c r="BU770" s="3">
        <v>0</v>
      </c>
      <c r="BV770" s="3">
        <v>0</v>
      </c>
      <c r="BW770" s="10">
        <v>0</v>
      </c>
    </row>
    <row r="771" spans="6:75" x14ac:dyDescent="0.25">
      <c r="F771" s="52">
        <f t="shared" si="43"/>
        <v>48000</v>
      </c>
      <c r="G771" s="12">
        <f t="shared" si="44"/>
        <v>0.82558139534883723</v>
      </c>
      <c r="J771" s="3">
        <f t="shared" si="45"/>
        <v>0.97028537805236836</v>
      </c>
      <c r="K771" s="81"/>
      <c r="L771" s="12">
        <v>1</v>
      </c>
      <c r="M771" s="3">
        <v>0.82558139534883723</v>
      </c>
      <c r="N771" s="3">
        <v>0.82558139534883723</v>
      </c>
      <c r="O771" s="3">
        <v>0.96914487217161327</v>
      </c>
      <c r="P771" s="3">
        <v>0.96914487217161327</v>
      </c>
      <c r="Q771" s="3">
        <v>0</v>
      </c>
      <c r="R771" s="3">
        <v>0</v>
      </c>
      <c r="S771" s="3">
        <v>0</v>
      </c>
      <c r="T771" s="3">
        <v>0</v>
      </c>
      <c r="U771" s="3">
        <v>0</v>
      </c>
      <c r="V771" s="3">
        <v>0</v>
      </c>
      <c r="W771" s="3">
        <v>0</v>
      </c>
      <c r="X771" s="3">
        <v>0</v>
      </c>
      <c r="Y771" s="3">
        <v>0</v>
      </c>
      <c r="Z771" s="3">
        <v>0</v>
      </c>
      <c r="AA771" s="3">
        <v>0</v>
      </c>
      <c r="AB771" s="3">
        <v>0</v>
      </c>
      <c r="AC771" s="3">
        <v>0</v>
      </c>
      <c r="AD771" s="3">
        <v>0</v>
      </c>
      <c r="AE771" s="3">
        <v>0</v>
      </c>
      <c r="AF771" s="3">
        <v>0</v>
      </c>
      <c r="AG771" s="3">
        <v>0</v>
      </c>
      <c r="AH771" s="3">
        <v>0</v>
      </c>
      <c r="AI771" s="3">
        <v>0</v>
      </c>
      <c r="AJ771" s="3">
        <v>0</v>
      </c>
      <c r="AK771" s="3">
        <v>0</v>
      </c>
      <c r="AL771" s="48">
        <v>0</v>
      </c>
      <c r="AM771" s="3">
        <v>0</v>
      </c>
      <c r="AN771" s="3">
        <v>0</v>
      </c>
      <c r="AO771" s="3">
        <v>0</v>
      </c>
      <c r="AP771" s="3">
        <v>0</v>
      </c>
      <c r="AQ771" s="3">
        <v>0</v>
      </c>
      <c r="AR771" s="3">
        <v>0</v>
      </c>
      <c r="AS771" s="3">
        <v>0</v>
      </c>
      <c r="AT771" s="3">
        <v>0</v>
      </c>
      <c r="AU771" s="3">
        <v>0</v>
      </c>
      <c r="AV771" s="3">
        <v>0</v>
      </c>
      <c r="AW771" s="3">
        <v>0</v>
      </c>
      <c r="AX771" s="3">
        <v>0</v>
      </c>
      <c r="AY771" s="3">
        <v>0</v>
      </c>
      <c r="AZ771" s="3">
        <v>0</v>
      </c>
      <c r="BA771" s="3">
        <v>0</v>
      </c>
      <c r="BB771" s="3">
        <v>0</v>
      </c>
      <c r="BC771" s="3">
        <v>0</v>
      </c>
      <c r="BD771" s="3">
        <v>0</v>
      </c>
      <c r="BE771" s="3">
        <v>0</v>
      </c>
      <c r="BF771" s="3">
        <v>0</v>
      </c>
      <c r="BG771" s="3">
        <v>0</v>
      </c>
      <c r="BH771" s="3">
        <v>0</v>
      </c>
      <c r="BI771" s="3">
        <v>0</v>
      </c>
      <c r="BJ771" s="3">
        <v>0</v>
      </c>
      <c r="BK771" s="3">
        <v>0</v>
      </c>
      <c r="BL771" s="3">
        <v>0</v>
      </c>
      <c r="BM771" s="3">
        <v>0</v>
      </c>
      <c r="BN771" s="3">
        <v>0</v>
      </c>
      <c r="BO771" s="3">
        <v>0</v>
      </c>
      <c r="BP771" s="3">
        <v>0</v>
      </c>
      <c r="BQ771" s="3">
        <v>0</v>
      </c>
      <c r="BR771" s="3">
        <v>0</v>
      </c>
      <c r="BS771" s="3">
        <v>0</v>
      </c>
      <c r="BT771" s="3">
        <v>0</v>
      </c>
      <c r="BU771" s="3">
        <v>0</v>
      </c>
      <c r="BV771" s="3">
        <v>0</v>
      </c>
      <c r="BW771" s="10">
        <v>0</v>
      </c>
    </row>
    <row r="772" spans="6:75" x14ac:dyDescent="0.25">
      <c r="F772" s="52">
        <f t="shared" si="43"/>
        <v>48100</v>
      </c>
      <c r="G772" s="12">
        <f t="shared" si="44"/>
        <v>0.82558139534883723</v>
      </c>
      <c r="J772" s="3">
        <f t="shared" si="45"/>
        <v>0.97028537805236836</v>
      </c>
      <c r="K772" s="81"/>
      <c r="L772" s="12">
        <v>1</v>
      </c>
      <c r="M772" s="3">
        <v>0.82558139534883723</v>
      </c>
      <c r="N772" s="3">
        <v>0.82558139534883723</v>
      </c>
      <c r="O772" s="3">
        <v>0.96914487217161327</v>
      </c>
      <c r="P772" s="3">
        <v>0.96914487217161327</v>
      </c>
      <c r="Q772" s="3">
        <v>0</v>
      </c>
      <c r="R772" s="3">
        <v>0</v>
      </c>
      <c r="S772" s="3">
        <v>0</v>
      </c>
      <c r="T772" s="3">
        <v>0</v>
      </c>
      <c r="U772" s="3">
        <v>0</v>
      </c>
      <c r="V772" s="3">
        <v>0</v>
      </c>
      <c r="W772" s="3">
        <v>0</v>
      </c>
      <c r="X772" s="3">
        <v>0</v>
      </c>
      <c r="Y772" s="3">
        <v>0</v>
      </c>
      <c r="Z772" s="3">
        <v>0</v>
      </c>
      <c r="AA772" s="3">
        <v>0</v>
      </c>
      <c r="AB772" s="3">
        <v>0</v>
      </c>
      <c r="AC772" s="3">
        <v>0</v>
      </c>
      <c r="AD772" s="3">
        <v>0</v>
      </c>
      <c r="AE772" s="3">
        <v>0</v>
      </c>
      <c r="AF772" s="3">
        <v>0</v>
      </c>
      <c r="AG772" s="3">
        <v>0</v>
      </c>
      <c r="AH772" s="3">
        <v>0</v>
      </c>
      <c r="AI772" s="3">
        <v>0</v>
      </c>
      <c r="AJ772" s="3">
        <v>0</v>
      </c>
      <c r="AK772" s="3">
        <v>0</v>
      </c>
      <c r="AL772" s="48">
        <v>0</v>
      </c>
      <c r="AM772" s="3">
        <v>0</v>
      </c>
      <c r="AN772" s="3">
        <v>0</v>
      </c>
      <c r="AO772" s="3">
        <v>0</v>
      </c>
      <c r="AP772" s="3">
        <v>0</v>
      </c>
      <c r="AQ772" s="3">
        <v>0</v>
      </c>
      <c r="AR772" s="3">
        <v>0</v>
      </c>
      <c r="AS772" s="3">
        <v>0</v>
      </c>
      <c r="AT772" s="3">
        <v>0</v>
      </c>
      <c r="AU772" s="3">
        <v>0</v>
      </c>
      <c r="AV772" s="3">
        <v>0</v>
      </c>
      <c r="AW772" s="3">
        <v>0</v>
      </c>
      <c r="AX772" s="3">
        <v>0</v>
      </c>
      <c r="AY772" s="3">
        <v>0</v>
      </c>
      <c r="AZ772" s="3">
        <v>0</v>
      </c>
      <c r="BA772" s="3">
        <v>0</v>
      </c>
      <c r="BB772" s="3">
        <v>0</v>
      </c>
      <c r="BC772" s="3">
        <v>0</v>
      </c>
      <c r="BD772" s="3">
        <v>0</v>
      </c>
      <c r="BE772" s="3">
        <v>0</v>
      </c>
      <c r="BF772" s="3">
        <v>0</v>
      </c>
      <c r="BG772" s="3">
        <v>0</v>
      </c>
      <c r="BH772" s="3">
        <v>0</v>
      </c>
      <c r="BI772" s="3">
        <v>0</v>
      </c>
      <c r="BJ772" s="3">
        <v>0</v>
      </c>
      <c r="BK772" s="3">
        <v>0</v>
      </c>
      <c r="BL772" s="3">
        <v>0</v>
      </c>
      <c r="BM772" s="3">
        <v>0</v>
      </c>
      <c r="BN772" s="3">
        <v>0</v>
      </c>
      <c r="BO772" s="3">
        <v>0</v>
      </c>
      <c r="BP772" s="3">
        <v>0</v>
      </c>
      <c r="BQ772" s="3">
        <v>0</v>
      </c>
      <c r="BR772" s="3">
        <v>0</v>
      </c>
      <c r="BS772" s="3">
        <v>0</v>
      </c>
      <c r="BT772" s="3">
        <v>0</v>
      </c>
      <c r="BU772" s="3">
        <v>0</v>
      </c>
      <c r="BV772" s="3">
        <v>0</v>
      </c>
      <c r="BW772" s="10">
        <v>0</v>
      </c>
    </row>
    <row r="773" spans="6:75" x14ac:dyDescent="0.25">
      <c r="F773" s="52">
        <f t="shared" si="43"/>
        <v>48200</v>
      </c>
      <c r="G773" s="12">
        <f t="shared" si="44"/>
        <v>0.82558139534883723</v>
      </c>
      <c r="J773" s="3">
        <f t="shared" si="45"/>
        <v>0.97028537805236836</v>
      </c>
      <c r="K773" s="81"/>
      <c r="L773" s="12">
        <v>1</v>
      </c>
      <c r="M773" s="3">
        <v>0.82558139534883723</v>
      </c>
      <c r="N773" s="3">
        <v>0.82558139534883723</v>
      </c>
      <c r="O773" s="3">
        <v>0.96914487217161327</v>
      </c>
      <c r="P773" s="3">
        <v>0.96914487217161327</v>
      </c>
      <c r="Q773" s="3">
        <v>0</v>
      </c>
      <c r="R773" s="3">
        <v>0</v>
      </c>
      <c r="S773" s="3">
        <v>0</v>
      </c>
      <c r="T773" s="3">
        <v>0</v>
      </c>
      <c r="U773" s="3">
        <v>0</v>
      </c>
      <c r="V773" s="3">
        <v>0</v>
      </c>
      <c r="W773" s="3">
        <v>0</v>
      </c>
      <c r="X773" s="3">
        <v>0</v>
      </c>
      <c r="Y773" s="3">
        <v>0</v>
      </c>
      <c r="Z773" s="3">
        <v>0</v>
      </c>
      <c r="AA773" s="3">
        <v>0</v>
      </c>
      <c r="AB773" s="3">
        <v>0</v>
      </c>
      <c r="AC773" s="3">
        <v>0</v>
      </c>
      <c r="AD773" s="3">
        <v>0</v>
      </c>
      <c r="AE773" s="3">
        <v>0</v>
      </c>
      <c r="AF773" s="3">
        <v>0</v>
      </c>
      <c r="AG773" s="3">
        <v>0</v>
      </c>
      <c r="AH773" s="3">
        <v>0</v>
      </c>
      <c r="AI773" s="3">
        <v>0</v>
      </c>
      <c r="AJ773" s="3">
        <v>0</v>
      </c>
      <c r="AK773" s="3">
        <v>0</v>
      </c>
      <c r="AL773" s="48">
        <v>0</v>
      </c>
      <c r="AM773" s="3">
        <v>0</v>
      </c>
      <c r="AN773" s="3">
        <v>0</v>
      </c>
      <c r="AO773" s="3">
        <v>0</v>
      </c>
      <c r="AP773" s="3">
        <v>0</v>
      </c>
      <c r="AQ773" s="3">
        <v>0</v>
      </c>
      <c r="AR773" s="3">
        <v>0</v>
      </c>
      <c r="AS773" s="3">
        <v>0</v>
      </c>
      <c r="AT773" s="3">
        <v>0</v>
      </c>
      <c r="AU773" s="3">
        <v>0</v>
      </c>
      <c r="AV773" s="3">
        <v>0</v>
      </c>
      <c r="AW773" s="3">
        <v>0</v>
      </c>
      <c r="AX773" s="3">
        <v>0</v>
      </c>
      <c r="AY773" s="3">
        <v>0</v>
      </c>
      <c r="AZ773" s="3">
        <v>0</v>
      </c>
      <c r="BA773" s="3">
        <v>0</v>
      </c>
      <c r="BB773" s="3">
        <v>0</v>
      </c>
      <c r="BC773" s="3">
        <v>0</v>
      </c>
      <c r="BD773" s="3">
        <v>0</v>
      </c>
      <c r="BE773" s="3">
        <v>0</v>
      </c>
      <c r="BF773" s="3">
        <v>0</v>
      </c>
      <c r="BG773" s="3">
        <v>0</v>
      </c>
      <c r="BH773" s="3">
        <v>0</v>
      </c>
      <c r="BI773" s="3">
        <v>0</v>
      </c>
      <c r="BJ773" s="3">
        <v>0</v>
      </c>
      <c r="BK773" s="3">
        <v>0</v>
      </c>
      <c r="BL773" s="3">
        <v>0</v>
      </c>
      <c r="BM773" s="3">
        <v>0</v>
      </c>
      <c r="BN773" s="3">
        <v>0</v>
      </c>
      <c r="BO773" s="3">
        <v>0</v>
      </c>
      <c r="BP773" s="3">
        <v>0</v>
      </c>
      <c r="BQ773" s="3">
        <v>0</v>
      </c>
      <c r="BR773" s="3">
        <v>0</v>
      </c>
      <c r="BS773" s="3">
        <v>0</v>
      </c>
      <c r="BT773" s="3">
        <v>0</v>
      </c>
      <c r="BU773" s="3">
        <v>0</v>
      </c>
      <c r="BV773" s="3">
        <v>0</v>
      </c>
      <c r="BW773" s="10">
        <v>0</v>
      </c>
    </row>
    <row r="774" spans="6:75" x14ac:dyDescent="0.25">
      <c r="F774" s="52">
        <f t="shared" si="43"/>
        <v>48300</v>
      </c>
      <c r="G774" s="12">
        <f t="shared" si="44"/>
        <v>0.82558139534883723</v>
      </c>
      <c r="J774" s="3">
        <f t="shared" si="45"/>
        <v>0.97028537805236836</v>
      </c>
      <c r="K774" s="81"/>
      <c r="L774" s="12">
        <v>1</v>
      </c>
      <c r="M774" s="3">
        <v>0.82558139534883723</v>
      </c>
      <c r="N774" s="3">
        <v>0.82558139534883723</v>
      </c>
      <c r="O774" s="3">
        <v>0.96914487217161327</v>
      </c>
      <c r="P774" s="3">
        <v>0.96914487217161327</v>
      </c>
      <c r="Q774" s="3">
        <v>0</v>
      </c>
      <c r="R774" s="3">
        <v>0</v>
      </c>
      <c r="S774" s="3">
        <v>0</v>
      </c>
      <c r="T774" s="3">
        <v>0</v>
      </c>
      <c r="U774" s="3">
        <v>0</v>
      </c>
      <c r="V774" s="3">
        <v>0</v>
      </c>
      <c r="W774" s="3">
        <v>0</v>
      </c>
      <c r="X774" s="3">
        <v>0</v>
      </c>
      <c r="Y774" s="3">
        <v>0</v>
      </c>
      <c r="Z774" s="3">
        <v>0</v>
      </c>
      <c r="AA774" s="3">
        <v>0</v>
      </c>
      <c r="AB774" s="3">
        <v>0</v>
      </c>
      <c r="AC774" s="3">
        <v>0</v>
      </c>
      <c r="AD774" s="3">
        <v>0</v>
      </c>
      <c r="AE774" s="3">
        <v>0</v>
      </c>
      <c r="AF774" s="3">
        <v>0</v>
      </c>
      <c r="AG774" s="3">
        <v>0</v>
      </c>
      <c r="AH774" s="3">
        <v>0</v>
      </c>
      <c r="AI774" s="3">
        <v>0</v>
      </c>
      <c r="AJ774" s="3">
        <v>0</v>
      </c>
      <c r="AK774" s="3">
        <v>0</v>
      </c>
      <c r="AL774" s="48">
        <v>0</v>
      </c>
      <c r="AM774" s="3">
        <v>0</v>
      </c>
      <c r="AN774" s="3">
        <v>0</v>
      </c>
      <c r="AO774" s="3">
        <v>0</v>
      </c>
      <c r="AP774" s="3">
        <v>0</v>
      </c>
      <c r="AQ774" s="3">
        <v>0</v>
      </c>
      <c r="AR774" s="3">
        <v>0</v>
      </c>
      <c r="AS774" s="3">
        <v>0</v>
      </c>
      <c r="AT774" s="3">
        <v>0</v>
      </c>
      <c r="AU774" s="3">
        <v>0</v>
      </c>
      <c r="AV774" s="3">
        <v>0</v>
      </c>
      <c r="AW774" s="3">
        <v>0</v>
      </c>
      <c r="AX774" s="3">
        <v>0</v>
      </c>
      <c r="AY774" s="3">
        <v>0</v>
      </c>
      <c r="AZ774" s="3">
        <v>0</v>
      </c>
      <c r="BA774" s="3">
        <v>0</v>
      </c>
      <c r="BB774" s="3">
        <v>0</v>
      </c>
      <c r="BC774" s="3">
        <v>0</v>
      </c>
      <c r="BD774" s="3">
        <v>0</v>
      </c>
      <c r="BE774" s="3">
        <v>0</v>
      </c>
      <c r="BF774" s="3">
        <v>0</v>
      </c>
      <c r="BG774" s="3">
        <v>0</v>
      </c>
      <c r="BH774" s="3">
        <v>0</v>
      </c>
      <c r="BI774" s="3">
        <v>0</v>
      </c>
      <c r="BJ774" s="3">
        <v>0</v>
      </c>
      <c r="BK774" s="3">
        <v>0</v>
      </c>
      <c r="BL774" s="3">
        <v>0</v>
      </c>
      <c r="BM774" s="3">
        <v>0</v>
      </c>
      <c r="BN774" s="3">
        <v>0</v>
      </c>
      <c r="BO774" s="3">
        <v>0</v>
      </c>
      <c r="BP774" s="3">
        <v>0</v>
      </c>
      <c r="BQ774" s="3">
        <v>0</v>
      </c>
      <c r="BR774" s="3">
        <v>0</v>
      </c>
      <c r="BS774" s="3">
        <v>0</v>
      </c>
      <c r="BT774" s="3">
        <v>0</v>
      </c>
      <c r="BU774" s="3">
        <v>0</v>
      </c>
      <c r="BV774" s="3">
        <v>0</v>
      </c>
      <c r="BW774" s="10">
        <v>0</v>
      </c>
    </row>
    <row r="775" spans="6:75" x14ac:dyDescent="0.25">
      <c r="F775" s="52">
        <f t="shared" si="43"/>
        <v>48400</v>
      </c>
      <c r="G775" s="12">
        <f t="shared" si="44"/>
        <v>0.82558139534883723</v>
      </c>
      <c r="J775" s="3">
        <f t="shared" si="45"/>
        <v>0.97028537805236836</v>
      </c>
      <c r="K775" s="81"/>
      <c r="L775" s="12">
        <v>1</v>
      </c>
      <c r="M775" s="3">
        <v>0.82558139534883723</v>
      </c>
      <c r="N775" s="3">
        <v>0.82558139534883723</v>
      </c>
      <c r="O775" s="3">
        <v>0.96914487217161327</v>
      </c>
      <c r="P775" s="3">
        <v>0.96914487217161327</v>
      </c>
      <c r="Q775" s="3">
        <v>0</v>
      </c>
      <c r="R775" s="3">
        <v>0</v>
      </c>
      <c r="S775" s="3">
        <v>0</v>
      </c>
      <c r="T775" s="3">
        <v>0</v>
      </c>
      <c r="U775" s="3">
        <v>0</v>
      </c>
      <c r="V775" s="3">
        <v>0</v>
      </c>
      <c r="W775" s="3">
        <v>0</v>
      </c>
      <c r="X775" s="3">
        <v>0</v>
      </c>
      <c r="Y775" s="3">
        <v>0</v>
      </c>
      <c r="Z775" s="3">
        <v>0</v>
      </c>
      <c r="AA775" s="3">
        <v>0</v>
      </c>
      <c r="AB775" s="3">
        <v>0</v>
      </c>
      <c r="AC775" s="3">
        <v>0</v>
      </c>
      <c r="AD775" s="3">
        <v>0</v>
      </c>
      <c r="AE775" s="3">
        <v>0</v>
      </c>
      <c r="AF775" s="3">
        <v>0</v>
      </c>
      <c r="AG775" s="3">
        <v>0</v>
      </c>
      <c r="AH775" s="3">
        <v>0</v>
      </c>
      <c r="AI775" s="3">
        <v>0</v>
      </c>
      <c r="AJ775" s="3">
        <v>0</v>
      </c>
      <c r="AK775" s="3">
        <v>0</v>
      </c>
      <c r="AL775" s="48">
        <v>0</v>
      </c>
      <c r="AM775" s="3">
        <v>0</v>
      </c>
      <c r="AN775" s="3">
        <v>0</v>
      </c>
      <c r="AO775" s="3">
        <v>0</v>
      </c>
      <c r="AP775" s="3">
        <v>0</v>
      </c>
      <c r="AQ775" s="3">
        <v>0</v>
      </c>
      <c r="AR775" s="3">
        <v>0</v>
      </c>
      <c r="AS775" s="3">
        <v>0</v>
      </c>
      <c r="AT775" s="3">
        <v>0</v>
      </c>
      <c r="AU775" s="3">
        <v>0</v>
      </c>
      <c r="AV775" s="3">
        <v>0</v>
      </c>
      <c r="AW775" s="3">
        <v>0</v>
      </c>
      <c r="AX775" s="3">
        <v>0</v>
      </c>
      <c r="AY775" s="3">
        <v>0</v>
      </c>
      <c r="AZ775" s="3">
        <v>0</v>
      </c>
      <c r="BA775" s="3">
        <v>0</v>
      </c>
      <c r="BB775" s="3">
        <v>0</v>
      </c>
      <c r="BC775" s="3">
        <v>0</v>
      </c>
      <c r="BD775" s="3">
        <v>0</v>
      </c>
      <c r="BE775" s="3">
        <v>0</v>
      </c>
      <c r="BF775" s="3">
        <v>0</v>
      </c>
      <c r="BG775" s="3">
        <v>0</v>
      </c>
      <c r="BH775" s="3">
        <v>0</v>
      </c>
      <c r="BI775" s="3">
        <v>0</v>
      </c>
      <c r="BJ775" s="3">
        <v>0</v>
      </c>
      <c r="BK775" s="3">
        <v>0</v>
      </c>
      <c r="BL775" s="3">
        <v>0</v>
      </c>
      <c r="BM775" s="3">
        <v>0</v>
      </c>
      <c r="BN775" s="3">
        <v>0</v>
      </c>
      <c r="BO775" s="3">
        <v>0</v>
      </c>
      <c r="BP775" s="3">
        <v>0</v>
      </c>
      <c r="BQ775" s="3">
        <v>0</v>
      </c>
      <c r="BR775" s="3">
        <v>0</v>
      </c>
      <c r="BS775" s="3">
        <v>0</v>
      </c>
      <c r="BT775" s="3">
        <v>0</v>
      </c>
      <c r="BU775" s="3">
        <v>0</v>
      </c>
      <c r="BV775" s="3">
        <v>0</v>
      </c>
      <c r="BW775" s="10">
        <v>0</v>
      </c>
    </row>
    <row r="776" spans="6:75" x14ac:dyDescent="0.25">
      <c r="F776" s="52">
        <f t="shared" si="43"/>
        <v>48500</v>
      </c>
      <c r="G776" s="12">
        <f t="shared" si="44"/>
        <v>0.82558139534883723</v>
      </c>
      <c r="J776" s="3">
        <f t="shared" si="45"/>
        <v>0.97028537805236836</v>
      </c>
      <c r="K776" s="81"/>
      <c r="L776" s="12">
        <v>1</v>
      </c>
      <c r="M776" s="3">
        <v>0.82558139534883723</v>
      </c>
      <c r="N776" s="3">
        <v>0.82558139534883723</v>
      </c>
      <c r="O776" s="3">
        <v>0.96914487217161327</v>
      </c>
      <c r="P776" s="3">
        <v>0.96914487217161327</v>
      </c>
      <c r="Q776" s="3">
        <v>0</v>
      </c>
      <c r="R776" s="3">
        <v>0</v>
      </c>
      <c r="S776" s="3">
        <v>0</v>
      </c>
      <c r="T776" s="3">
        <v>0</v>
      </c>
      <c r="U776" s="3">
        <v>0</v>
      </c>
      <c r="V776" s="3">
        <v>0</v>
      </c>
      <c r="W776" s="3">
        <v>0</v>
      </c>
      <c r="X776" s="3">
        <v>0</v>
      </c>
      <c r="Y776" s="3">
        <v>0</v>
      </c>
      <c r="Z776" s="3">
        <v>0</v>
      </c>
      <c r="AA776" s="3">
        <v>0</v>
      </c>
      <c r="AB776" s="3">
        <v>0</v>
      </c>
      <c r="AC776" s="3">
        <v>0</v>
      </c>
      <c r="AD776" s="3">
        <v>0</v>
      </c>
      <c r="AE776" s="3">
        <v>0</v>
      </c>
      <c r="AF776" s="3">
        <v>0</v>
      </c>
      <c r="AG776" s="3">
        <v>0</v>
      </c>
      <c r="AH776" s="3">
        <v>0</v>
      </c>
      <c r="AI776" s="3">
        <v>0</v>
      </c>
      <c r="AJ776" s="3">
        <v>0</v>
      </c>
      <c r="AK776" s="3">
        <v>0</v>
      </c>
      <c r="AL776" s="48">
        <v>0</v>
      </c>
      <c r="AM776" s="3">
        <v>0</v>
      </c>
      <c r="AN776" s="3">
        <v>0</v>
      </c>
      <c r="AO776" s="3">
        <v>0</v>
      </c>
      <c r="AP776" s="3">
        <v>0</v>
      </c>
      <c r="AQ776" s="3">
        <v>0</v>
      </c>
      <c r="AR776" s="3">
        <v>0</v>
      </c>
      <c r="AS776" s="3">
        <v>0</v>
      </c>
      <c r="AT776" s="3">
        <v>0</v>
      </c>
      <c r="AU776" s="3">
        <v>0</v>
      </c>
      <c r="AV776" s="3">
        <v>0</v>
      </c>
      <c r="AW776" s="3">
        <v>0</v>
      </c>
      <c r="AX776" s="3">
        <v>0</v>
      </c>
      <c r="AY776" s="3">
        <v>0</v>
      </c>
      <c r="AZ776" s="3">
        <v>0</v>
      </c>
      <c r="BA776" s="3">
        <v>0</v>
      </c>
      <c r="BB776" s="3">
        <v>0</v>
      </c>
      <c r="BC776" s="3">
        <v>0</v>
      </c>
      <c r="BD776" s="3">
        <v>0</v>
      </c>
      <c r="BE776" s="3">
        <v>0</v>
      </c>
      <c r="BF776" s="3">
        <v>0</v>
      </c>
      <c r="BG776" s="3">
        <v>0</v>
      </c>
      <c r="BH776" s="3">
        <v>0</v>
      </c>
      <c r="BI776" s="3">
        <v>0</v>
      </c>
      <c r="BJ776" s="3">
        <v>0</v>
      </c>
      <c r="BK776" s="3">
        <v>0</v>
      </c>
      <c r="BL776" s="3">
        <v>0</v>
      </c>
      <c r="BM776" s="3">
        <v>0</v>
      </c>
      <c r="BN776" s="3">
        <v>0</v>
      </c>
      <c r="BO776" s="3">
        <v>0</v>
      </c>
      <c r="BP776" s="3">
        <v>0</v>
      </c>
      <c r="BQ776" s="3">
        <v>0</v>
      </c>
      <c r="BR776" s="3">
        <v>0</v>
      </c>
      <c r="BS776" s="3">
        <v>0</v>
      </c>
      <c r="BT776" s="3">
        <v>0</v>
      </c>
      <c r="BU776" s="3">
        <v>0</v>
      </c>
      <c r="BV776" s="3">
        <v>0</v>
      </c>
      <c r="BW776" s="10">
        <v>0</v>
      </c>
    </row>
    <row r="777" spans="6:75" x14ac:dyDescent="0.25">
      <c r="F777" s="52">
        <f t="shared" si="43"/>
        <v>48600</v>
      </c>
      <c r="G777" s="12">
        <f t="shared" si="44"/>
        <v>0.82558139534883723</v>
      </c>
      <c r="J777" s="3">
        <f t="shared" si="45"/>
        <v>0.97028537805236836</v>
      </c>
      <c r="K777" s="81"/>
      <c r="L777" s="12">
        <v>1</v>
      </c>
      <c r="M777" s="3">
        <v>0.82558139534883723</v>
      </c>
      <c r="N777" s="3">
        <v>0.82558139534883723</v>
      </c>
      <c r="O777" s="3">
        <v>0.96914487217161327</v>
      </c>
      <c r="P777" s="3">
        <v>0.96914487217161327</v>
      </c>
      <c r="Q777" s="3">
        <v>0</v>
      </c>
      <c r="R777" s="3">
        <v>0</v>
      </c>
      <c r="S777" s="3">
        <v>0</v>
      </c>
      <c r="T777" s="3">
        <v>0</v>
      </c>
      <c r="U777" s="3">
        <v>0</v>
      </c>
      <c r="V777" s="3">
        <v>0</v>
      </c>
      <c r="W777" s="3">
        <v>0</v>
      </c>
      <c r="X777" s="3">
        <v>0</v>
      </c>
      <c r="Y777" s="3">
        <v>0</v>
      </c>
      <c r="Z777" s="3">
        <v>0</v>
      </c>
      <c r="AA777" s="3">
        <v>0</v>
      </c>
      <c r="AB777" s="3">
        <v>0</v>
      </c>
      <c r="AC777" s="3">
        <v>0</v>
      </c>
      <c r="AD777" s="3">
        <v>0</v>
      </c>
      <c r="AE777" s="3">
        <v>0</v>
      </c>
      <c r="AF777" s="3">
        <v>0</v>
      </c>
      <c r="AG777" s="3">
        <v>0</v>
      </c>
      <c r="AH777" s="3">
        <v>0</v>
      </c>
      <c r="AI777" s="3">
        <v>0</v>
      </c>
      <c r="AJ777" s="3">
        <v>0</v>
      </c>
      <c r="AK777" s="3">
        <v>0</v>
      </c>
      <c r="AL777" s="48">
        <v>0</v>
      </c>
      <c r="AM777" s="3">
        <v>0</v>
      </c>
      <c r="AN777" s="3">
        <v>0</v>
      </c>
      <c r="AO777" s="3">
        <v>0</v>
      </c>
      <c r="AP777" s="3">
        <v>0</v>
      </c>
      <c r="AQ777" s="3">
        <v>0</v>
      </c>
      <c r="AR777" s="3">
        <v>0</v>
      </c>
      <c r="AS777" s="3">
        <v>0</v>
      </c>
      <c r="AT777" s="3">
        <v>0</v>
      </c>
      <c r="AU777" s="3">
        <v>0</v>
      </c>
      <c r="AV777" s="3">
        <v>0</v>
      </c>
      <c r="AW777" s="3">
        <v>0</v>
      </c>
      <c r="AX777" s="3">
        <v>0</v>
      </c>
      <c r="AY777" s="3">
        <v>0</v>
      </c>
      <c r="AZ777" s="3">
        <v>0</v>
      </c>
      <c r="BA777" s="3">
        <v>0</v>
      </c>
      <c r="BB777" s="3">
        <v>0</v>
      </c>
      <c r="BC777" s="3">
        <v>0</v>
      </c>
      <c r="BD777" s="3">
        <v>0</v>
      </c>
      <c r="BE777" s="3">
        <v>0</v>
      </c>
      <c r="BF777" s="3">
        <v>0</v>
      </c>
      <c r="BG777" s="3">
        <v>0</v>
      </c>
      <c r="BH777" s="3">
        <v>0</v>
      </c>
      <c r="BI777" s="3">
        <v>0</v>
      </c>
      <c r="BJ777" s="3">
        <v>0</v>
      </c>
      <c r="BK777" s="3">
        <v>0</v>
      </c>
      <c r="BL777" s="3">
        <v>0</v>
      </c>
      <c r="BM777" s="3">
        <v>0</v>
      </c>
      <c r="BN777" s="3">
        <v>0</v>
      </c>
      <c r="BO777" s="3">
        <v>0</v>
      </c>
      <c r="BP777" s="3">
        <v>0</v>
      </c>
      <c r="BQ777" s="3">
        <v>0</v>
      </c>
      <c r="BR777" s="3">
        <v>0</v>
      </c>
      <c r="BS777" s="3">
        <v>0</v>
      </c>
      <c r="BT777" s="3">
        <v>0</v>
      </c>
      <c r="BU777" s="3">
        <v>0</v>
      </c>
      <c r="BV777" s="3">
        <v>0</v>
      </c>
      <c r="BW777" s="10">
        <v>0</v>
      </c>
    </row>
    <row r="778" spans="6:75" x14ac:dyDescent="0.25">
      <c r="F778" s="52">
        <f t="shared" si="43"/>
        <v>48700</v>
      </c>
      <c r="G778" s="12">
        <f t="shared" si="44"/>
        <v>0.82558139534883723</v>
      </c>
      <c r="J778" s="3">
        <f t="shared" si="45"/>
        <v>0.97028537805236836</v>
      </c>
      <c r="K778" s="81"/>
      <c r="L778" s="12">
        <v>1</v>
      </c>
      <c r="M778" s="3">
        <v>0.82558139534883723</v>
      </c>
      <c r="N778" s="3">
        <v>0.82558139534883723</v>
      </c>
      <c r="O778" s="3">
        <v>0.96914487217161327</v>
      </c>
      <c r="P778" s="3">
        <v>0.96914487217161327</v>
      </c>
      <c r="Q778" s="3">
        <v>0</v>
      </c>
      <c r="R778" s="3">
        <v>0</v>
      </c>
      <c r="S778" s="3">
        <v>0</v>
      </c>
      <c r="T778" s="3">
        <v>0</v>
      </c>
      <c r="U778" s="3">
        <v>0</v>
      </c>
      <c r="V778" s="3">
        <v>0</v>
      </c>
      <c r="W778" s="3">
        <v>0</v>
      </c>
      <c r="X778" s="3">
        <v>0</v>
      </c>
      <c r="Y778" s="3">
        <v>0</v>
      </c>
      <c r="Z778" s="3">
        <v>0</v>
      </c>
      <c r="AA778" s="3">
        <v>0</v>
      </c>
      <c r="AB778" s="3">
        <v>0</v>
      </c>
      <c r="AC778" s="3">
        <v>0</v>
      </c>
      <c r="AD778" s="3">
        <v>0</v>
      </c>
      <c r="AE778" s="3">
        <v>0</v>
      </c>
      <c r="AF778" s="3">
        <v>0</v>
      </c>
      <c r="AG778" s="3">
        <v>0</v>
      </c>
      <c r="AH778" s="3">
        <v>0</v>
      </c>
      <c r="AI778" s="3">
        <v>0</v>
      </c>
      <c r="AJ778" s="3">
        <v>0</v>
      </c>
      <c r="AK778" s="3">
        <v>0</v>
      </c>
      <c r="AL778" s="48">
        <v>0</v>
      </c>
      <c r="AM778" s="3">
        <v>0</v>
      </c>
      <c r="AN778" s="3">
        <v>0</v>
      </c>
      <c r="AO778" s="3">
        <v>0</v>
      </c>
      <c r="AP778" s="3">
        <v>0</v>
      </c>
      <c r="AQ778" s="3">
        <v>0</v>
      </c>
      <c r="AR778" s="3">
        <v>0</v>
      </c>
      <c r="AS778" s="3">
        <v>0</v>
      </c>
      <c r="AT778" s="3">
        <v>0</v>
      </c>
      <c r="AU778" s="3">
        <v>0</v>
      </c>
      <c r="AV778" s="3">
        <v>0</v>
      </c>
      <c r="AW778" s="3">
        <v>0</v>
      </c>
      <c r="AX778" s="3">
        <v>0</v>
      </c>
      <c r="AY778" s="3">
        <v>0</v>
      </c>
      <c r="AZ778" s="3">
        <v>0</v>
      </c>
      <c r="BA778" s="3">
        <v>0</v>
      </c>
      <c r="BB778" s="3">
        <v>0</v>
      </c>
      <c r="BC778" s="3">
        <v>0</v>
      </c>
      <c r="BD778" s="3">
        <v>0</v>
      </c>
      <c r="BE778" s="3">
        <v>0</v>
      </c>
      <c r="BF778" s="3">
        <v>0</v>
      </c>
      <c r="BG778" s="3">
        <v>0</v>
      </c>
      <c r="BH778" s="3">
        <v>0</v>
      </c>
      <c r="BI778" s="3">
        <v>0</v>
      </c>
      <c r="BJ778" s="3">
        <v>0</v>
      </c>
      <c r="BK778" s="3">
        <v>0</v>
      </c>
      <c r="BL778" s="3">
        <v>0</v>
      </c>
      <c r="BM778" s="3">
        <v>0</v>
      </c>
      <c r="BN778" s="3">
        <v>0</v>
      </c>
      <c r="BO778" s="3">
        <v>0</v>
      </c>
      <c r="BP778" s="3">
        <v>0</v>
      </c>
      <c r="BQ778" s="3">
        <v>0</v>
      </c>
      <c r="BR778" s="3">
        <v>0</v>
      </c>
      <c r="BS778" s="3">
        <v>0</v>
      </c>
      <c r="BT778" s="3">
        <v>0</v>
      </c>
      <c r="BU778" s="3">
        <v>0</v>
      </c>
      <c r="BV778" s="3">
        <v>0</v>
      </c>
      <c r="BW778" s="10">
        <v>0</v>
      </c>
    </row>
    <row r="779" spans="6:75" x14ac:dyDescent="0.25">
      <c r="F779" s="52">
        <f t="shared" si="43"/>
        <v>48800</v>
      </c>
      <c r="G779" s="12">
        <f t="shared" si="44"/>
        <v>0.82558139534883723</v>
      </c>
      <c r="J779" s="3">
        <f t="shared" si="45"/>
        <v>0.97028537805236836</v>
      </c>
      <c r="K779" s="81"/>
      <c r="L779" s="12">
        <v>1</v>
      </c>
      <c r="M779" s="3">
        <v>0.82558139534883723</v>
      </c>
      <c r="N779" s="3">
        <v>0.82558139534883723</v>
      </c>
      <c r="O779" s="3">
        <v>0.96914487217161327</v>
      </c>
      <c r="P779" s="3">
        <v>0.96914487217161327</v>
      </c>
      <c r="Q779" s="3">
        <v>0</v>
      </c>
      <c r="R779" s="3">
        <v>0</v>
      </c>
      <c r="S779" s="3">
        <v>0</v>
      </c>
      <c r="T779" s="3">
        <v>0</v>
      </c>
      <c r="U779" s="3">
        <v>0</v>
      </c>
      <c r="V779" s="3">
        <v>0</v>
      </c>
      <c r="W779" s="3">
        <v>0</v>
      </c>
      <c r="X779" s="3">
        <v>0</v>
      </c>
      <c r="Y779" s="3">
        <v>0</v>
      </c>
      <c r="Z779" s="3">
        <v>0</v>
      </c>
      <c r="AA779" s="3">
        <v>0</v>
      </c>
      <c r="AB779" s="3">
        <v>0</v>
      </c>
      <c r="AC779" s="3">
        <v>0</v>
      </c>
      <c r="AD779" s="3">
        <v>0</v>
      </c>
      <c r="AE779" s="3">
        <v>0</v>
      </c>
      <c r="AF779" s="3">
        <v>0</v>
      </c>
      <c r="AG779" s="3">
        <v>0</v>
      </c>
      <c r="AH779" s="3">
        <v>0</v>
      </c>
      <c r="AI779" s="3">
        <v>0</v>
      </c>
      <c r="AJ779" s="3">
        <v>0</v>
      </c>
      <c r="AK779" s="3">
        <v>0</v>
      </c>
      <c r="AL779" s="48">
        <v>0</v>
      </c>
      <c r="AM779" s="3">
        <v>0</v>
      </c>
      <c r="AN779" s="3">
        <v>0</v>
      </c>
      <c r="AO779" s="3">
        <v>0</v>
      </c>
      <c r="AP779" s="3">
        <v>0</v>
      </c>
      <c r="AQ779" s="3">
        <v>0</v>
      </c>
      <c r="AR779" s="3">
        <v>0</v>
      </c>
      <c r="AS779" s="3">
        <v>0</v>
      </c>
      <c r="AT779" s="3">
        <v>0</v>
      </c>
      <c r="AU779" s="3">
        <v>0</v>
      </c>
      <c r="AV779" s="3">
        <v>0</v>
      </c>
      <c r="AW779" s="3">
        <v>0</v>
      </c>
      <c r="AX779" s="3">
        <v>0</v>
      </c>
      <c r="AY779" s="3">
        <v>0</v>
      </c>
      <c r="AZ779" s="3">
        <v>0</v>
      </c>
      <c r="BA779" s="3">
        <v>0</v>
      </c>
      <c r="BB779" s="3">
        <v>0</v>
      </c>
      <c r="BC779" s="3">
        <v>0</v>
      </c>
      <c r="BD779" s="3">
        <v>0</v>
      </c>
      <c r="BE779" s="3">
        <v>0</v>
      </c>
      <c r="BF779" s="3">
        <v>0</v>
      </c>
      <c r="BG779" s="3">
        <v>0</v>
      </c>
      <c r="BH779" s="3">
        <v>0</v>
      </c>
      <c r="BI779" s="3">
        <v>0</v>
      </c>
      <c r="BJ779" s="3">
        <v>0</v>
      </c>
      <c r="BK779" s="3">
        <v>0</v>
      </c>
      <c r="BL779" s="3">
        <v>0</v>
      </c>
      <c r="BM779" s="3">
        <v>0</v>
      </c>
      <c r="BN779" s="3">
        <v>0</v>
      </c>
      <c r="BO779" s="3">
        <v>0</v>
      </c>
      <c r="BP779" s="3">
        <v>0</v>
      </c>
      <c r="BQ779" s="3">
        <v>0</v>
      </c>
      <c r="BR779" s="3">
        <v>0</v>
      </c>
      <c r="BS779" s="3">
        <v>0</v>
      </c>
      <c r="BT779" s="3">
        <v>0</v>
      </c>
      <c r="BU779" s="3">
        <v>0</v>
      </c>
      <c r="BV779" s="3">
        <v>0</v>
      </c>
      <c r="BW779" s="10">
        <v>0</v>
      </c>
    </row>
    <row r="780" spans="6:75" x14ac:dyDescent="0.25">
      <c r="F780" s="52">
        <f t="shared" si="43"/>
        <v>48900</v>
      </c>
      <c r="G780" s="12">
        <f t="shared" si="44"/>
        <v>0.82558139534883723</v>
      </c>
      <c r="J780" s="3">
        <f t="shared" si="45"/>
        <v>0.97028537805236836</v>
      </c>
      <c r="K780" s="81"/>
      <c r="L780" s="12">
        <v>1</v>
      </c>
      <c r="M780" s="3">
        <v>0.82558139534883723</v>
      </c>
      <c r="N780" s="3">
        <v>0.82558139534883723</v>
      </c>
      <c r="O780" s="3">
        <v>0.96914487217161327</v>
      </c>
      <c r="P780" s="3">
        <v>0.96914487217161327</v>
      </c>
      <c r="Q780" s="3">
        <v>0</v>
      </c>
      <c r="R780" s="3">
        <v>0</v>
      </c>
      <c r="S780" s="3">
        <v>0</v>
      </c>
      <c r="T780" s="3">
        <v>0</v>
      </c>
      <c r="U780" s="3">
        <v>0</v>
      </c>
      <c r="V780" s="3">
        <v>0</v>
      </c>
      <c r="W780" s="3">
        <v>0</v>
      </c>
      <c r="X780" s="3">
        <v>0</v>
      </c>
      <c r="Y780" s="3">
        <v>0</v>
      </c>
      <c r="Z780" s="3">
        <v>0</v>
      </c>
      <c r="AA780" s="3">
        <v>0</v>
      </c>
      <c r="AB780" s="3">
        <v>0</v>
      </c>
      <c r="AC780" s="3">
        <v>0</v>
      </c>
      <c r="AD780" s="3">
        <v>0</v>
      </c>
      <c r="AE780" s="3">
        <v>0</v>
      </c>
      <c r="AF780" s="3">
        <v>0</v>
      </c>
      <c r="AG780" s="3">
        <v>0</v>
      </c>
      <c r="AH780" s="3">
        <v>0</v>
      </c>
      <c r="AI780" s="3">
        <v>0</v>
      </c>
      <c r="AJ780" s="3">
        <v>0</v>
      </c>
      <c r="AK780" s="3">
        <v>0</v>
      </c>
      <c r="AL780" s="48">
        <v>0</v>
      </c>
      <c r="AM780" s="3">
        <v>0</v>
      </c>
      <c r="AN780" s="3">
        <v>0</v>
      </c>
      <c r="AO780" s="3">
        <v>0</v>
      </c>
      <c r="AP780" s="3">
        <v>0</v>
      </c>
      <c r="AQ780" s="3">
        <v>0</v>
      </c>
      <c r="AR780" s="3">
        <v>0</v>
      </c>
      <c r="AS780" s="3">
        <v>0</v>
      </c>
      <c r="AT780" s="3">
        <v>0</v>
      </c>
      <c r="AU780" s="3">
        <v>0</v>
      </c>
      <c r="AV780" s="3">
        <v>0</v>
      </c>
      <c r="AW780" s="3">
        <v>0</v>
      </c>
      <c r="AX780" s="3">
        <v>0</v>
      </c>
      <c r="AY780" s="3">
        <v>0</v>
      </c>
      <c r="AZ780" s="3">
        <v>0</v>
      </c>
      <c r="BA780" s="3">
        <v>0</v>
      </c>
      <c r="BB780" s="3">
        <v>0</v>
      </c>
      <c r="BC780" s="3">
        <v>0</v>
      </c>
      <c r="BD780" s="3">
        <v>0</v>
      </c>
      <c r="BE780" s="3">
        <v>0</v>
      </c>
      <c r="BF780" s="3">
        <v>0</v>
      </c>
      <c r="BG780" s="3">
        <v>0</v>
      </c>
      <c r="BH780" s="3">
        <v>0</v>
      </c>
      <c r="BI780" s="3">
        <v>0</v>
      </c>
      <c r="BJ780" s="3">
        <v>0</v>
      </c>
      <c r="BK780" s="3">
        <v>0</v>
      </c>
      <c r="BL780" s="3">
        <v>0</v>
      </c>
      <c r="BM780" s="3">
        <v>0</v>
      </c>
      <c r="BN780" s="3">
        <v>0</v>
      </c>
      <c r="BO780" s="3">
        <v>0</v>
      </c>
      <c r="BP780" s="3">
        <v>0</v>
      </c>
      <c r="BQ780" s="3">
        <v>0</v>
      </c>
      <c r="BR780" s="3">
        <v>0</v>
      </c>
      <c r="BS780" s="3">
        <v>0</v>
      </c>
      <c r="BT780" s="3">
        <v>0</v>
      </c>
      <c r="BU780" s="3">
        <v>0</v>
      </c>
      <c r="BV780" s="3">
        <v>0</v>
      </c>
      <c r="BW780" s="10">
        <v>0</v>
      </c>
    </row>
    <row r="781" spans="6:75" x14ac:dyDescent="0.25">
      <c r="F781" s="52">
        <f t="shared" si="43"/>
        <v>49000</v>
      </c>
      <c r="G781" s="12">
        <f t="shared" si="44"/>
        <v>0.82558139534883723</v>
      </c>
      <c r="J781" s="3">
        <f t="shared" si="45"/>
        <v>0.97028537805236836</v>
      </c>
      <c r="K781" s="81"/>
      <c r="L781" s="12">
        <v>1</v>
      </c>
      <c r="M781" s="3">
        <v>0.82558139534883723</v>
      </c>
      <c r="N781" s="3">
        <v>0.82558139534883723</v>
      </c>
      <c r="O781" s="3">
        <v>0.96914487217161327</v>
      </c>
      <c r="P781" s="3">
        <v>0.96914487217161327</v>
      </c>
      <c r="Q781" s="3">
        <v>0</v>
      </c>
      <c r="R781" s="3">
        <v>0</v>
      </c>
      <c r="S781" s="3">
        <v>0</v>
      </c>
      <c r="T781" s="3">
        <v>0</v>
      </c>
      <c r="U781" s="3">
        <v>0</v>
      </c>
      <c r="V781" s="3">
        <v>0</v>
      </c>
      <c r="W781" s="3">
        <v>0</v>
      </c>
      <c r="X781" s="3">
        <v>0</v>
      </c>
      <c r="Y781" s="3">
        <v>0</v>
      </c>
      <c r="Z781" s="3">
        <v>0</v>
      </c>
      <c r="AA781" s="3">
        <v>0</v>
      </c>
      <c r="AB781" s="3">
        <v>0</v>
      </c>
      <c r="AC781" s="3">
        <v>0</v>
      </c>
      <c r="AD781" s="3">
        <v>0</v>
      </c>
      <c r="AE781" s="3">
        <v>0</v>
      </c>
      <c r="AF781" s="3">
        <v>0</v>
      </c>
      <c r="AG781" s="3">
        <v>0</v>
      </c>
      <c r="AH781" s="3">
        <v>0</v>
      </c>
      <c r="AI781" s="3">
        <v>0</v>
      </c>
      <c r="AJ781" s="3">
        <v>0</v>
      </c>
      <c r="AK781" s="3">
        <v>0</v>
      </c>
      <c r="AL781" s="48">
        <v>0</v>
      </c>
      <c r="AM781" s="3">
        <v>0</v>
      </c>
      <c r="AN781" s="3">
        <v>0</v>
      </c>
      <c r="AO781" s="3">
        <v>0</v>
      </c>
      <c r="AP781" s="3">
        <v>0</v>
      </c>
      <c r="AQ781" s="3">
        <v>0</v>
      </c>
      <c r="AR781" s="3">
        <v>0</v>
      </c>
      <c r="AS781" s="3">
        <v>0</v>
      </c>
      <c r="AT781" s="3">
        <v>0</v>
      </c>
      <c r="AU781" s="3">
        <v>0</v>
      </c>
      <c r="AV781" s="3">
        <v>0</v>
      </c>
      <c r="AW781" s="3">
        <v>0</v>
      </c>
      <c r="AX781" s="3">
        <v>0</v>
      </c>
      <c r="AY781" s="3">
        <v>0</v>
      </c>
      <c r="AZ781" s="3">
        <v>0</v>
      </c>
      <c r="BA781" s="3">
        <v>0</v>
      </c>
      <c r="BB781" s="3">
        <v>0</v>
      </c>
      <c r="BC781" s="3">
        <v>0</v>
      </c>
      <c r="BD781" s="3">
        <v>0</v>
      </c>
      <c r="BE781" s="3">
        <v>0</v>
      </c>
      <c r="BF781" s="3">
        <v>0</v>
      </c>
      <c r="BG781" s="3">
        <v>0</v>
      </c>
      <c r="BH781" s="3">
        <v>0</v>
      </c>
      <c r="BI781" s="3">
        <v>0</v>
      </c>
      <c r="BJ781" s="3">
        <v>0</v>
      </c>
      <c r="BK781" s="3">
        <v>0</v>
      </c>
      <c r="BL781" s="3">
        <v>0</v>
      </c>
      <c r="BM781" s="3">
        <v>0</v>
      </c>
      <c r="BN781" s="3">
        <v>0</v>
      </c>
      <c r="BO781" s="3">
        <v>0</v>
      </c>
      <c r="BP781" s="3">
        <v>0</v>
      </c>
      <c r="BQ781" s="3">
        <v>0</v>
      </c>
      <c r="BR781" s="3">
        <v>0</v>
      </c>
      <c r="BS781" s="3">
        <v>0</v>
      </c>
      <c r="BT781" s="3">
        <v>0</v>
      </c>
      <c r="BU781" s="3">
        <v>0</v>
      </c>
      <c r="BV781" s="3">
        <v>0</v>
      </c>
      <c r="BW781" s="10">
        <v>0</v>
      </c>
    </row>
    <row r="782" spans="6:75" x14ac:dyDescent="0.25">
      <c r="F782" s="52">
        <f t="shared" si="43"/>
        <v>49100</v>
      </c>
      <c r="G782" s="12">
        <f t="shared" si="44"/>
        <v>0.82558139534883723</v>
      </c>
      <c r="J782" s="3">
        <f t="shared" si="45"/>
        <v>0.97028537805236836</v>
      </c>
      <c r="K782" s="81"/>
      <c r="L782" s="12">
        <v>1</v>
      </c>
      <c r="M782" s="3">
        <v>0.82558139534883723</v>
      </c>
      <c r="N782" s="3">
        <v>0.82558139534883723</v>
      </c>
      <c r="O782" s="3">
        <v>0.96914487217161327</v>
      </c>
      <c r="P782" s="3">
        <v>0.96914487217161327</v>
      </c>
      <c r="Q782" s="3">
        <v>0</v>
      </c>
      <c r="R782" s="3">
        <v>0</v>
      </c>
      <c r="S782" s="3">
        <v>0</v>
      </c>
      <c r="T782" s="3">
        <v>0</v>
      </c>
      <c r="U782" s="3">
        <v>0</v>
      </c>
      <c r="V782" s="3">
        <v>0</v>
      </c>
      <c r="W782" s="3">
        <v>0</v>
      </c>
      <c r="X782" s="3">
        <v>0</v>
      </c>
      <c r="Y782" s="3">
        <v>0</v>
      </c>
      <c r="Z782" s="3">
        <v>0</v>
      </c>
      <c r="AA782" s="3">
        <v>0</v>
      </c>
      <c r="AB782" s="3">
        <v>0</v>
      </c>
      <c r="AC782" s="3">
        <v>0</v>
      </c>
      <c r="AD782" s="3">
        <v>0</v>
      </c>
      <c r="AE782" s="3">
        <v>0</v>
      </c>
      <c r="AF782" s="3">
        <v>0</v>
      </c>
      <c r="AG782" s="3">
        <v>0</v>
      </c>
      <c r="AH782" s="3">
        <v>0</v>
      </c>
      <c r="AI782" s="3">
        <v>0</v>
      </c>
      <c r="AJ782" s="3">
        <v>0</v>
      </c>
      <c r="AK782" s="3">
        <v>0</v>
      </c>
      <c r="AL782" s="48">
        <v>0</v>
      </c>
      <c r="AM782" s="3">
        <v>0</v>
      </c>
      <c r="AN782" s="3">
        <v>0</v>
      </c>
      <c r="AO782" s="3">
        <v>0</v>
      </c>
      <c r="AP782" s="3">
        <v>0</v>
      </c>
      <c r="AQ782" s="3">
        <v>0</v>
      </c>
      <c r="AR782" s="3">
        <v>0</v>
      </c>
      <c r="AS782" s="3">
        <v>0</v>
      </c>
      <c r="AT782" s="3">
        <v>0</v>
      </c>
      <c r="AU782" s="3">
        <v>0</v>
      </c>
      <c r="AV782" s="3">
        <v>0</v>
      </c>
      <c r="AW782" s="3">
        <v>0</v>
      </c>
      <c r="AX782" s="3">
        <v>0</v>
      </c>
      <c r="AY782" s="3">
        <v>0</v>
      </c>
      <c r="AZ782" s="3">
        <v>0</v>
      </c>
      <c r="BA782" s="3">
        <v>0</v>
      </c>
      <c r="BB782" s="3">
        <v>0</v>
      </c>
      <c r="BC782" s="3">
        <v>0</v>
      </c>
      <c r="BD782" s="3">
        <v>0</v>
      </c>
      <c r="BE782" s="3">
        <v>0</v>
      </c>
      <c r="BF782" s="3">
        <v>0</v>
      </c>
      <c r="BG782" s="3">
        <v>0</v>
      </c>
      <c r="BH782" s="3">
        <v>0</v>
      </c>
      <c r="BI782" s="3">
        <v>0</v>
      </c>
      <c r="BJ782" s="3">
        <v>0</v>
      </c>
      <c r="BK782" s="3">
        <v>0</v>
      </c>
      <c r="BL782" s="3">
        <v>0</v>
      </c>
      <c r="BM782" s="3">
        <v>0</v>
      </c>
      <c r="BN782" s="3">
        <v>0</v>
      </c>
      <c r="BO782" s="3">
        <v>0</v>
      </c>
      <c r="BP782" s="3">
        <v>0</v>
      </c>
      <c r="BQ782" s="3">
        <v>0</v>
      </c>
      <c r="BR782" s="3">
        <v>0</v>
      </c>
      <c r="BS782" s="3">
        <v>0</v>
      </c>
      <c r="BT782" s="3">
        <v>0</v>
      </c>
      <c r="BU782" s="3">
        <v>0</v>
      </c>
      <c r="BV782" s="3">
        <v>0</v>
      </c>
      <c r="BW782" s="10">
        <v>0</v>
      </c>
    </row>
    <row r="783" spans="6:75" x14ac:dyDescent="0.25">
      <c r="F783" s="52">
        <f t="shared" si="43"/>
        <v>49200</v>
      </c>
      <c r="G783" s="12">
        <f t="shared" si="44"/>
        <v>0.82558139534883723</v>
      </c>
      <c r="J783" s="3">
        <f t="shared" si="45"/>
        <v>0.97028537805236836</v>
      </c>
      <c r="K783" s="81"/>
      <c r="L783" s="12">
        <v>1</v>
      </c>
      <c r="M783" s="3">
        <v>0.82558139534883723</v>
      </c>
      <c r="N783" s="3">
        <v>0.82558139534883723</v>
      </c>
      <c r="O783" s="3">
        <v>0.96914487217161327</v>
      </c>
      <c r="P783" s="3">
        <v>0.96914487217161327</v>
      </c>
      <c r="Q783" s="3">
        <v>0</v>
      </c>
      <c r="R783" s="3">
        <v>0</v>
      </c>
      <c r="S783" s="3">
        <v>0</v>
      </c>
      <c r="T783" s="3">
        <v>0</v>
      </c>
      <c r="U783" s="3">
        <v>0</v>
      </c>
      <c r="V783" s="3">
        <v>0</v>
      </c>
      <c r="W783" s="3">
        <v>0</v>
      </c>
      <c r="X783" s="3">
        <v>0</v>
      </c>
      <c r="Y783" s="3">
        <v>0</v>
      </c>
      <c r="Z783" s="3">
        <v>0</v>
      </c>
      <c r="AA783" s="3">
        <v>0</v>
      </c>
      <c r="AB783" s="3">
        <v>0</v>
      </c>
      <c r="AC783" s="3">
        <v>0</v>
      </c>
      <c r="AD783" s="3">
        <v>0</v>
      </c>
      <c r="AE783" s="3">
        <v>0</v>
      </c>
      <c r="AF783" s="3">
        <v>0</v>
      </c>
      <c r="AG783" s="3">
        <v>0</v>
      </c>
      <c r="AH783" s="3">
        <v>0</v>
      </c>
      <c r="AI783" s="3">
        <v>0</v>
      </c>
      <c r="AJ783" s="3">
        <v>0</v>
      </c>
      <c r="AK783" s="3">
        <v>0</v>
      </c>
      <c r="AL783" s="48">
        <v>0</v>
      </c>
      <c r="AM783" s="3">
        <v>0</v>
      </c>
      <c r="AN783" s="3">
        <v>0</v>
      </c>
      <c r="AO783" s="3">
        <v>0</v>
      </c>
      <c r="AP783" s="3">
        <v>0</v>
      </c>
      <c r="AQ783" s="3">
        <v>0</v>
      </c>
      <c r="AR783" s="3">
        <v>0</v>
      </c>
      <c r="AS783" s="3">
        <v>0</v>
      </c>
      <c r="AT783" s="3">
        <v>0</v>
      </c>
      <c r="AU783" s="3">
        <v>0</v>
      </c>
      <c r="AV783" s="3">
        <v>0</v>
      </c>
      <c r="AW783" s="3">
        <v>0</v>
      </c>
      <c r="AX783" s="3">
        <v>0</v>
      </c>
      <c r="AY783" s="3">
        <v>0</v>
      </c>
      <c r="AZ783" s="3">
        <v>0</v>
      </c>
      <c r="BA783" s="3">
        <v>0</v>
      </c>
      <c r="BB783" s="3">
        <v>0</v>
      </c>
      <c r="BC783" s="3">
        <v>0</v>
      </c>
      <c r="BD783" s="3">
        <v>0</v>
      </c>
      <c r="BE783" s="3">
        <v>0</v>
      </c>
      <c r="BF783" s="3">
        <v>0</v>
      </c>
      <c r="BG783" s="3">
        <v>0</v>
      </c>
      <c r="BH783" s="3">
        <v>0</v>
      </c>
      <c r="BI783" s="3">
        <v>0</v>
      </c>
      <c r="BJ783" s="3">
        <v>0</v>
      </c>
      <c r="BK783" s="3">
        <v>0</v>
      </c>
      <c r="BL783" s="3">
        <v>0</v>
      </c>
      <c r="BM783" s="3">
        <v>0</v>
      </c>
      <c r="BN783" s="3">
        <v>0</v>
      </c>
      <c r="BO783" s="3">
        <v>0</v>
      </c>
      <c r="BP783" s="3">
        <v>0</v>
      </c>
      <c r="BQ783" s="3">
        <v>0</v>
      </c>
      <c r="BR783" s="3">
        <v>0</v>
      </c>
      <c r="BS783" s="3">
        <v>0</v>
      </c>
      <c r="BT783" s="3">
        <v>0</v>
      </c>
      <c r="BU783" s="3">
        <v>0</v>
      </c>
      <c r="BV783" s="3">
        <v>0</v>
      </c>
      <c r="BW783" s="10">
        <v>0</v>
      </c>
    </row>
    <row r="784" spans="6:75" x14ac:dyDescent="0.25">
      <c r="F784" s="52">
        <f t="shared" si="43"/>
        <v>49300</v>
      </c>
      <c r="G784" s="12">
        <f t="shared" si="44"/>
        <v>0.82558139534883723</v>
      </c>
      <c r="J784" s="3">
        <f t="shared" si="45"/>
        <v>0.97028537805236836</v>
      </c>
      <c r="K784" s="81"/>
      <c r="L784" s="12">
        <v>1</v>
      </c>
      <c r="M784" s="3">
        <v>0.82558139534883723</v>
      </c>
      <c r="N784" s="3">
        <v>0.82558139534883723</v>
      </c>
      <c r="O784" s="3">
        <v>0.96914487217161327</v>
      </c>
      <c r="P784" s="3">
        <v>0.96914487217161327</v>
      </c>
      <c r="Q784" s="3">
        <v>0</v>
      </c>
      <c r="R784" s="3">
        <v>0</v>
      </c>
      <c r="S784" s="3">
        <v>0</v>
      </c>
      <c r="T784" s="3">
        <v>0</v>
      </c>
      <c r="U784" s="3">
        <v>0</v>
      </c>
      <c r="V784" s="3">
        <v>0</v>
      </c>
      <c r="W784" s="3">
        <v>0</v>
      </c>
      <c r="X784" s="3">
        <v>0</v>
      </c>
      <c r="Y784" s="3">
        <v>0</v>
      </c>
      <c r="Z784" s="3">
        <v>0</v>
      </c>
      <c r="AA784" s="3">
        <v>0</v>
      </c>
      <c r="AB784" s="3">
        <v>0</v>
      </c>
      <c r="AC784" s="3">
        <v>0</v>
      </c>
      <c r="AD784" s="3">
        <v>0</v>
      </c>
      <c r="AE784" s="3">
        <v>0</v>
      </c>
      <c r="AF784" s="3">
        <v>0</v>
      </c>
      <c r="AG784" s="3">
        <v>0</v>
      </c>
      <c r="AH784" s="3">
        <v>0</v>
      </c>
      <c r="AI784" s="3">
        <v>0</v>
      </c>
      <c r="AJ784" s="3">
        <v>0</v>
      </c>
      <c r="AK784" s="3">
        <v>0</v>
      </c>
      <c r="AL784" s="48">
        <v>0</v>
      </c>
      <c r="AM784" s="3">
        <v>0</v>
      </c>
      <c r="AN784" s="3">
        <v>0</v>
      </c>
      <c r="AO784" s="3">
        <v>0</v>
      </c>
      <c r="AP784" s="3">
        <v>0</v>
      </c>
      <c r="AQ784" s="3">
        <v>0</v>
      </c>
      <c r="AR784" s="3">
        <v>0</v>
      </c>
      <c r="AS784" s="3">
        <v>0</v>
      </c>
      <c r="AT784" s="3">
        <v>0</v>
      </c>
      <c r="AU784" s="3">
        <v>0</v>
      </c>
      <c r="AV784" s="3">
        <v>0</v>
      </c>
      <c r="AW784" s="3">
        <v>0</v>
      </c>
      <c r="AX784" s="3">
        <v>0</v>
      </c>
      <c r="AY784" s="3">
        <v>0</v>
      </c>
      <c r="AZ784" s="3">
        <v>0</v>
      </c>
      <c r="BA784" s="3">
        <v>0</v>
      </c>
      <c r="BB784" s="3">
        <v>0</v>
      </c>
      <c r="BC784" s="3">
        <v>0</v>
      </c>
      <c r="BD784" s="3">
        <v>0</v>
      </c>
      <c r="BE784" s="3">
        <v>0</v>
      </c>
      <c r="BF784" s="3">
        <v>0</v>
      </c>
      <c r="BG784" s="3">
        <v>0</v>
      </c>
      <c r="BH784" s="3">
        <v>0</v>
      </c>
      <c r="BI784" s="3">
        <v>0</v>
      </c>
      <c r="BJ784" s="3">
        <v>0</v>
      </c>
      <c r="BK784" s="3">
        <v>0</v>
      </c>
      <c r="BL784" s="3">
        <v>0</v>
      </c>
      <c r="BM784" s="3">
        <v>0</v>
      </c>
      <c r="BN784" s="3">
        <v>0</v>
      </c>
      <c r="BO784" s="3">
        <v>0</v>
      </c>
      <c r="BP784" s="3">
        <v>0</v>
      </c>
      <c r="BQ784" s="3">
        <v>0</v>
      </c>
      <c r="BR784" s="3">
        <v>0</v>
      </c>
      <c r="BS784" s="3">
        <v>0</v>
      </c>
      <c r="BT784" s="3">
        <v>0</v>
      </c>
      <c r="BU784" s="3">
        <v>0</v>
      </c>
      <c r="BV784" s="3">
        <v>0</v>
      </c>
      <c r="BW784" s="10">
        <v>0</v>
      </c>
    </row>
    <row r="785" spans="6:75" x14ac:dyDescent="0.25">
      <c r="F785" s="52">
        <f t="shared" si="43"/>
        <v>49400</v>
      </c>
      <c r="G785" s="12">
        <f t="shared" si="44"/>
        <v>0.82558139534883723</v>
      </c>
      <c r="J785" s="3">
        <f t="shared" si="45"/>
        <v>0.97028537805236836</v>
      </c>
      <c r="K785" s="81"/>
      <c r="L785" s="12">
        <v>1</v>
      </c>
      <c r="M785" s="3">
        <v>0.82558139534883723</v>
      </c>
      <c r="N785" s="3">
        <v>0.82558139534883723</v>
      </c>
      <c r="O785" s="3">
        <v>0.96914487217161327</v>
      </c>
      <c r="P785" s="3">
        <v>0.96914487217161327</v>
      </c>
      <c r="Q785" s="3">
        <v>0</v>
      </c>
      <c r="R785" s="3">
        <v>0</v>
      </c>
      <c r="S785" s="3">
        <v>0</v>
      </c>
      <c r="T785" s="3">
        <v>0</v>
      </c>
      <c r="U785" s="3">
        <v>0</v>
      </c>
      <c r="V785" s="3">
        <v>0</v>
      </c>
      <c r="W785" s="3">
        <v>0</v>
      </c>
      <c r="X785" s="3">
        <v>0</v>
      </c>
      <c r="Y785" s="3">
        <v>0</v>
      </c>
      <c r="Z785" s="3">
        <v>0</v>
      </c>
      <c r="AA785" s="3">
        <v>0</v>
      </c>
      <c r="AB785" s="3">
        <v>0</v>
      </c>
      <c r="AC785" s="3">
        <v>0</v>
      </c>
      <c r="AD785" s="3">
        <v>0</v>
      </c>
      <c r="AE785" s="3">
        <v>0</v>
      </c>
      <c r="AF785" s="3">
        <v>0</v>
      </c>
      <c r="AG785" s="3">
        <v>0</v>
      </c>
      <c r="AH785" s="3">
        <v>0</v>
      </c>
      <c r="AI785" s="3">
        <v>0</v>
      </c>
      <c r="AJ785" s="3">
        <v>0</v>
      </c>
      <c r="AK785" s="3">
        <v>0</v>
      </c>
      <c r="AL785" s="48">
        <v>0</v>
      </c>
      <c r="AM785" s="3">
        <v>0</v>
      </c>
      <c r="AN785" s="3">
        <v>0</v>
      </c>
      <c r="AO785" s="3">
        <v>0</v>
      </c>
      <c r="AP785" s="3">
        <v>0</v>
      </c>
      <c r="AQ785" s="3">
        <v>0</v>
      </c>
      <c r="AR785" s="3">
        <v>0</v>
      </c>
      <c r="AS785" s="3">
        <v>0</v>
      </c>
      <c r="AT785" s="3">
        <v>0</v>
      </c>
      <c r="AU785" s="3">
        <v>0</v>
      </c>
      <c r="AV785" s="3">
        <v>0</v>
      </c>
      <c r="AW785" s="3">
        <v>0</v>
      </c>
      <c r="AX785" s="3">
        <v>0</v>
      </c>
      <c r="AY785" s="3">
        <v>0</v>
      </c>
      <c r="AZ785" s="3">
        <v>0</v>
      </c>
      <c r="BA785" s="3">
        <v>0</v>
      </c>
      <c r="BB785" s="3">
        <v>0</v>
      </c>
      <c r="BC785" s="3">
        <v>0</v>
      </c>
      <c r="BD785" s="3">
        <v>0</v>
      </c>
      <c r="BE785" s="3">
        <v>0</v>
      </c>
      <c r="BF785" s="3">
        <v>0</v>
      </c>
      <c r="BG785" s="3">
        <v>0</v>
      </c>
      <c r="BH785" s="3">
        <v>0</v>
      </c>
      <c r="BI785" s="3">
        <v>0</v>
      </c>
      <c r="BJ785" s="3">
        <v>0</v>
      </c>
      <c r="BK785" s="3">
        <v>0</v>
      </c>
      <c r="BL785" s="3">
        <v>0</v>
      </c>
      <c r="BM785" s="3">
        <v>0</v>
      </c>
      <c r="BN785" s="3">
        <v>0</v>
      </c>
      <c r="BO785" s="3">
        <v>0</v>
      </c>
      <c r="BP785" s="3">
        <v>0</v>
      </c>
      <c r="BQ785" s="3">
        <v>0</v>
      </c>
      <c r="BR785" s="3">
        <v>0</v>
      </c>
      <c r="BS785" s="3">
        <v>0</v>
      </c>
      <c r="BT785" s="3">
        <v>0</v>
      </c>
      <c r="BU785" s="3">
        <v>0</v>
      </c>
      <c r="BV785" s="3">
        <v>0</v>
      </c>
      <c r="BW785" s="10">
        <v>0</v>
      </c>
    </row>
    <row r="786" spans="6:75" x14ac:dyDescent="0.25">
      <c r="F786" s="52">
        <f t="shared" si="43"/>
        <v>49500</v>
      </c>
      <c r="G786" s="12">
        <f t="shared" si="44"/>
        <v>0.82558139534883723</v>
      </c>
      <c r="J786" s="3">
        <f t="shared" si="45"/>
        <v>0.97028537805236836</v>
      </c>
      <c r="K786" s="81"/>
      <c r="L786" s="12">
        <v>1</v>
      </c>
      <c r="M786" s="3">
        <v>0.82558139534883723</v>
      </c>
      <c r="N786" s="3">
        <v>0.82558139534883723</v>
      </c>
      <c r="O786" s="3">
        <v>0.96914487217161327</v>
      </c>
      <c r="P786" s="3">
        <v>0.96914487217161327</v>
      </c>
      <c r="Q786" s="3">
        <v>0</v>
      </c>
      <c r="R786" s="3">
        <v>0</v>
      </c>
      <c r="S786" s="3">
        <v>0</v>
      </c>
      <c r="T786" s="3">
        <v>0</v>
      </c>
      <c r="U786" s="3">
        <v>0</v>
      </c>
      <c r="V786" s="3">
        <v>0</v>
      </c>
      <c r="W786" s="3">
        <v>0</v>
      </c>
      <c r="X786" s="3">
        <v>0</v>
      </c>
      <c r="Y786" s="3">
        <v>0</v>
      </c>
      <c r="Z786" s="3">
        <v>0</v>
      </c>
      <c r="AA786" s="3">
        <v>0</v>
      </c>
      <c r="AB786" s="3">
        <v>0</v>
      </c>
      <c r="AC786" s="3">
        <v>0</v>
      </c>
      <c r="AD786" s="3">
        <v>0</v>
      </c>
      <c r="AE786" s="3">
        <v>0</v>
      </c>
      <c r="AF786" s="3">
        <v>0</v>
      </c>
      <c r="AG786" s="3">
        <v>0</v>
      </c>
      <c r="AH786" s="3">
        <v>0</v>
      </c>
      <c r="AI786" s="3">
        <v>0</v>
      </c>
      <c r="AJ786" s="3">
        <v>0</v>
      </c>
      <c r="AK786" s="3">
        <v>0</v>
      </c>
      <c r="AL786" s="48">
        <v>0</v>
      </c>
      <c r="AM786" s="3">
        <v>0</v>
      </c>
      <c r="AN786" s="3">
        <v>0</v>
      </c>
      <c r="AO786" s="3">
        <v>0</v>
      </c>
      <c r="AP786" s="3">
        <v>0</v>
      </c>
      <c r="AQ786" s="3">
        <v>0</v>
      </c>
      <c r="AR786" s="3">
        <v>0</v>
      </c>
      <c r="AS786" s="3">
        <v>0</v>
      </c>
      <c r="AT786" s="3">
        <v>0</v>
      </c>
      <c r="AU786" s="3">
        <v>0</v>
      </c>
      <c r="AV786" s="3">
        <v>0</v>
      </c>
      <c r="AW786" s="3">
        <v>0</v>
      </c>
      <c r="AX786" s="3">
        <v>0</v>
      </c>
      <c r="AY786" s="3">
        <v>0</v>
      </c>
      <c r="AZ786" s="3">
        <v>0</v>
      </c>
      <c r="BA786" s="3">
        <v>0</v>
      </c>
      <c r="BB786" s="3">
        <v>0</v>
      </c>
      <c r="BC786" s="3">
        <v>0</v>
      </c>
      <c r="BD786" s="3">
        <v>0</v>
      </c>
      <c r="BE786" s="3">
        <v>0</v>
      </c>
      <c r="BF786" s="3">
        <v>0</v>
      </c>
      <c r="BG786" s="3">
        <v>0</v>
      </c>
      <c r="BH786" s="3">
        <v>0</v>
      </c>
      <c r="BI786" s="3">
        <v>0</v>
      </c>
      <c r="BJ786" s="3">
        <v>0</v>
      </c>
      <c r="BK786" s="3">
        <v>0</v>
      </c>
      <c r="BL786" s="3">
        <v>0</v>
      </c>
      <c r="BM786" s="3">
        <v>0</v>
      </c>
      <c r="BN786" s="3">
        <v>0</v>
      </c>
      <c r="BO786" s="3">
        <v>0</v>
      </c>
      <c r="BP786" s="3">
        <v>0</v>
      </c>
      <c r="BQ786" s="3">
        <v>0</v>
      </c>
      <c r="BR786" s="3">
        <v>0</v>
      </c>
      <c r="BS786" s="3">
        <v>0</v>
      </c>
      <c r="BT786" s="3">
        <v>0</v>
      </c>
      <c r="BU786" s="3">
        <v>0</v>
      </c>
      <c r="BV786" s="3">
        <v>0</v>
      </c>
      <c r="BW786" s="10">
        <v>0</v>
      </c>
    </row>
    <row r="787" spans="6:75" x14ac:dyDescent="0.25">
      <c r="F787" s="52">
        <f t="shared" si="43"/>
        <v>49600</v>
      </c>
      <c r="G787" s="12">
        <f t="shared" si="44"/>
        <v>0.82558139534883723</v>
      </c>
      <c r="J787" s="3">
        <f t="shared" si="45"/>
        <v>0.97028537805236836</v>
      </c>
      <c r="K787" s="81"/>
      <c r="L787" s="12">
        <v>1</v>
      </c>
      <c r="M787" s="3">
        <v>0.82558139534883723</v>
      </c>
      <c r="N787" s="3">
        <v>0.82558139534883723</v>
      </c>
      <c r="O787" s="3">
        <v>0.96914487217161327</v>
      </c>
      <c r="P787" s="3">
        <v>0.96914487217161327</v>
      </c>
      <c r="Q787" s="3">
        <v>0</v>
      </c>
      <c r="R787" s="3">
        <v>0</v>
      </c>
      <c r="S787" s="3">
        <v>0</v>
      </c>
      <c r="T787" s="3">
        <v>0</v>
      </c>
      <c r="U787" s="3">
        <v>0</v>
      </c>
      <c r="V787" s="3">
        <v>0</v>
      </c>
      <c r="W787" s="3">
        <v>0</v>
      </c>
      <c r="X787" s="3">
        <v>0</v>
      </c>
      <c r="Y787" s="3">
        <v>0</v>
      </c>
      <c r="Z787" s="3">
        <v>0</v>
      </c>
      <c r="AA787" s="3">
        <v>0</v>
      </c>
      <c r="AB787" s="3">
        <v>0</v>
      </c>
      <c r="AC787" s="3">
        <v>0</v>
      </c>
      <c r="AD787" s="3">
        <v>0</v>
      </c>
      <c r="AE787" s="3">
        <v>0</v>
      </c>
      <c r="AF787" s="3">
        <v>0</v>
      </c>
      <c r="AG787" s="3">
        <v>0</v>
      </c>
      <c r="AH787" s="3">
        <v>0</v>
      </c>
      <c r="AI787" s="3">
        <v>0</v>
      </c>
      <c r="AJ787" s="3">
        <v>0</v>
      </c>
      <c r="AK787" s="3">
        <v>0</v>
      </c>
      <c r="AL787" s="48">
        <v>0</v>
      </c>
      <c r="AM787" s="3">
        <v>0</v>
      </c>
      <c r="AN787" s="3">
        <v>0</v>
      </c>
      <c r="AO787" s="3">
        <v>0</v>
      </c>
      <c r="AP787" s="3">
        <v>0</v>
      </c>
      <c r="AQ787" s="3">
        <v>0</v>
      </c>
      <c r="AR787" s="3">
        <v>0</v>
      </c>
      <c r="AS787" s="3">
        <v>0</v>
      </c>
      <c r="AT787" s="3">
        <v>0</v>
      </c>
      <c r="AU787" s="3">
        <v>0</v>
      </c>
      <c r="AV787" s="3">
        <v>0</v>
      </c>
      <c r="AW787" s="3">
        <v>0</v>
      </c>
      <c r="AX787" s="3">
        <v>0</v>
      </c>
      <c r="AY787" s="3">
        <v>0</v>
      </c>
      <c r="AZ787" s="3">
        <v>0</v>
      </c>
      <c r="BA787" s="3">
        <v>0</v>
      </c>
      <c r="BB787" s="3">
        <v>0</v>
      </c>
      <c r="BC787" s="3">
        <v>0</v>
      </c>
      <c r="BD787" s="3">
        <v>0</v>
      </c>
      <c r="BE787" s="3">
        <v>0</v>
      </c>
      <c r="BF787" s="3">
        <v>0</v>
      </c>
      <c r="BG787" s="3">
        <v>0</v>
      </c>
      <c r="BH787" s="3">
        <v>0</v>
      </c>
      <c r="BI787" s="3">
        <v>0</v>
      </c>
      <c r="BJ787" s="3">
        <v>0</v>
      </c>
      <c r="BK787" s="3">
        <v>0</v>
      </c>
      <c r="BL787" s="3">
        <v>0</v>
      </c>
      <c r="BM787" s="3">
        <v>0</v>
      </c>
      <c r="BN787" s="3">
        <v>0</v>
      </c>
      <c r="BO787" s="3">
        <v>0</v>
      </c>
      <c r="BP787" s="3">
        <v>0</v>
      </c>
      <c r="BQ787" s="3">
        <v>0</v>
      </c>
      <c r="BR787" s="3">
        <v>0</v>
      </c>
      <c r="BS787" s="3">
        <v>0</v>
      </c>
      <c r="BT787" s="3">
        <v>0</v>
      </c>
      <c r="BU787" s="3">
        <v>0</v>
      </c>
      <c r="BV787" s="3">
        <v>0</v>
      </c>
      <c r="BW787" s="10">
        <v>0</v>
      </c>
    </row>
    <row r="788" spans="6:75" x14ac:dyDescent="0.25">
      <c r="F788" s="52">
        <f t="shared" si="43"/>
        <v>49700</v>
      </c>
      <c r="G788" s="12">
        <f t="shared" si="44"/>
        <v>0.82558139534883723</v>
      </c>
      <c r="J788" s="3">
        <f t="shared" si="45"/>
        <v>0.97028537805236836</v>
      </c>
      <c r="K788" s="81"/>
      <c r="L788" s="12">
        <v>1</v>
      </c>
      <c r="M788" s="3">
        <v>0.82558139534883723</v>
      </c>
      <c r="N788" s="3">
        <v>0.82558139534883723</v>
      </c>
      <c r="O788" s="3">
        <v>0.96914487217161327</v>
      </c>
      <c r="P788" s="3">
        <v>0.96914487217161327</v>
      </c>
      <c r="Q788" s="3">
        <v>0</v>
      </c>
      <c r="R788" s="3">
        <v>0</v>
      </c>
      <c r="S788" s="3">
        <v>0</v>
      </c>
      <c r="T788" s="3">
        <v>0</v>
      </c>
      <c r="U788" s="3">
        <v>0</v>
      </c>
      <c r="V788" s="3">
        <v>0</v>
      </c>
      <c r="W788" s="3">
        <v>0</v>
      </c>
      <c r="X788" s="3">
        <v>0</v>
      </c>
      <c r="Y788" s="3">
        <v>0</v>
      </c>
      <c r="Z788" s="3">
        <v>0</v>
      </c>
      <c r="AA788" s="3">
        <v>0</v>
      </c>
      <c r="AB788" s="3">
        <v>0</v>
      </c>
      <c r="AC788" s="3">
        <v>0</v>
      </c>
      <c r="AD788" s="3">
        <v>0</v>
      </c>
      <c r="AE788" s="3">
        <v>0</v>
      </c>
      <c r="AF788" s="3">
        <v>0</v>
      </c>
      <c r="AG788" s="3">
        <v>0</v>
      </c>
      <c r="AH788" s="3">
        <v>0</v>
      </c>
      <c r="AI788" s="3">
        <v>0</v>
      </c>
      <c r="AJ788" s="3">
        <v>0</v>
      </c>
      <c r="AK788" s="3">
        <v>0</v>
      </c>
      <c r="AL788" s="48">
        <v>0</v>
      </c>
      <c r="AM788" s="3">
        <v>0</v>
      </c>
      <c r="AN788" s="3">
        <v>0</v>
      </c>
      <c r="AO788" s="3">
        <v>0</v>
      </c>
      <c r="AP788" s="3">
        <v>0</v>
      </c>
      <c r="AQ788" s="3">
        <v>0</v>
      </c>
      <c r="AR788" s="3">
        <v>0</v>
      </c>
      <c r="AS788" s="3">
        <v>0</v>
      </c>
      <c r="AT788" s="3">
        <v>0</v>
      </c>
      <c r="AU788" s="3">
        <v>0</v>
      </c>
      <c r="AV788" s="3">
        <v>0</v>
      </c>
      <c r="AW788" s="3">
        <v>0</v>
      </c>
      <c r="AX788" s="3">
        <v>0</v>
      </c>
      <c r="AY788" s="3">
        <v>0</v>
      </c>
      <c r="AZ788" s="3">
        <v>0</v>
      </c>
      <c r="BA788" s="3">
        <v>0</v>
      </c>
      <c r="BB788" s="3">
        <v>0</v>
      </c>
      <c r="BC788" s="3">
        <v>0</v>
      </c>
      <c r="BD788" s="3">
        <v>0</v>
      </c>
      <c r="BE788" s="3">
        <v>0</v>
      </c>
      <c r="BF788" s="3">
        <v>0</v>
      </c>
      <c r="BG788" s="3">
        <v>0</v>
      </c>
      <c r="BH788" s="3">
        <v>0</v>
      </c>
      <c r="BI788" s="3">
        <v>0</v>
      </c>
      <c r="BJ788" s="3">
        <v>0</v>
      </c>
      <c r="BK788" s="3">
        <v>0</v>
      </c>
      <c r="BL788" s="3">
        <v>0</v>
      </c>
      <c r="BM788" s="3">
        <v>0</v>
      </c>
      <c r="BN788" s="3">
        <v>0</v>
      </c>
      <c r="BO788" s="3">
        <v>0</v>
      </c>
      <c r="BP788" s="3">
        <v>0</v>
      </c>
      <c r="BQ788" s="3">
        <v>0</v>
      </c>
      <c r="BR788" s="3">
        <v>0</v>
      </c>
      <c r="BS788" s="3">
        <v>0</v>
      </c>
      <c r="BT788" s="3">
        <v>0</v>
      </c>
      <c r="BU788" s="3">
        <v>0</v>
      </c>
      <c r="BV788" s="3">
        <v>0</v>
      </c>
      <c r="BW788" s="10">
        <v>0</v>
      </c>
    </row>
    <row r="789" spans="6:75" x14ac:dyDescent="0.25">
      <c r="F789" s="52">
        <f t="shared" si="43"/>
        <v>49800</v>
      </c>
      <c r="G789" s="12">
        <f t="shared" si="44"/>
        <v>0.82558139534883723</v>
      </c>
      <c r="J789" s="3">
        <f t="shared" si="45"/>
        <v>0.97028537805236836</v>
      </c>
      <c r="K789" s="81"/>
      <c r="L789" s="12">
        <v>1</v>
      </c>
      <c r="M789" s="3">
        <v>0.82558139534883723</v>
      </c>
      <c r="N789" s="3">
        <v>0.82558139534883723</v>
      </c>
      <c r="O789" s="3">
        <v>0.96914487217161327</v>
      </c>
      <c r="P789" s="3">
        <v>0.96914487217161327</v>
      </c>
      <c r="Q789" s="3">
        <v>0</v>
      </c>
      <c r="R789" s="3">
        <v>0</v>
      </c>
      <c r="S789" s="3">
        <v>0</v>
      </c>
      <c r="T789" s="3">
        <v>0</v>
      </c>
      <c r="U789" s="3">
        <v>0</v>
      </c>
      <c r="V789" s="3">
        <v>0</v>
      </c>
      <c r="W789" s="3">
        <v>0</v>
      </c>
      <c r="X789" s="3">
        <v>0</v>
      </c>
      <c r="Y789" s="3">
        <v>0</v>
      </c>
      <c r="Z789" s="3">
        <v>0</v>
      </c>
      <c r="AA789" s="3">
        <v>0</v>
      </c>
      <c r="AB789" s="3">
        <v>0</v>
      </c>
      <c r="AC789" s="3">
        <v>0</v>
      </c>
      <c r="AD789" s="3">
        <v>0</v>
      </c>
      <c r="AE789" s="3">
        <v>0</v>
      </c>
      <c r="AF789" s="3">
        <v>0</v>
      </c>
      <c r="AG789" s="3">
        <v>0</v>
      </c>
      <c r="AH789" s="3">
        <v>0</v>
      </c>
      <c r="AI789" s="3">
        <v>0</v>
      </c>
      <c r="AJ789" s="3">
        <v>0</v>
      </c>
      <c r="AK789" s="3">
        <v>0</v>
      </c>
      <c r="AL789" s="48">
        <v>0</v>
      </c>
      <c r="AM789" s="3">
        <v>0</v>
      </c>
      <c r="AN789" s="3">
        <v>0</v>
      </c>
      <c r="AO789" s="3">
        <v>0</v>
      </c>
      <c r="AP789" s="3">
        <v>0</v>
      </c>
      <c r="AQ789" s="3">
        <v>0</v>
      </c>
      <c r="AR789" s="3">
        <v>0</v>
      </c>
      <c r="AS789" s="3">
        <v>0</v>
      </c>
      <c r="AT789" s="3">
        <v>0</v>
      </c>
      <c r="AU789" s="3">
        <v>0</v>
      </c>
      <c r="AV789" s="3">
        <v>0</v>
      </c>
      <c r="AW789" s="3">
        <v>0</v>
      </c>
      <c r="AX789" s="3">
        <v>0</v>
      </c>
      <c r="AY789" s="3">
        <v>0</v>
      </c>
      <c r="AZ789" s="3">
        <v>0</v>
      </c>
      <c r="BA789" s="3">
        <v>0</v>
      </c>
      <c r="BB789" s="3">
        <v>0</v>
      </c>
      <c r="BC789" s="3">
        <v>0</v>
      </c>
      <c r="BD789" s="3">
        <v>0</v>
      </c>
      <c r="BE789" s="3">
        <v>0</v>
      </c>
      <c r="BF789" s="3">
        <v>0</v>
      </c>
      <c r="BG789" s="3">
        <v>0</v>
      </c>
      <c r="BH789" s="3">
        <v>0</v>
      </c>
      <c r="BI789" s="3">
        <v>0</v>
      </c>
      <c r="BJ789" s="3">
        <v>0</v>
      </c>
      <c r="BK789" s="3">
        <v>0</v>
      </c>
      <c r="BL789" s="3">
        <v>0</v>
      </c>
      <c r="BM789" s="3">
        <v>0</v>
      </c>
      <c r="BN789" s="3">
        <v>0</v>
      </c>
      <c r="BO789" s="3">
        <v>0</v>
      </c>
      <c r="BP789" s="3">
        <v>0</v>
      </c>
      <c r="BQ789" s="3">
        <v>0</v>
      </c>
      <c r="BR789" s="3">
        <v>0</v>
      </c>
      <c r="BS789" s="3">
        <v>0</v>
      </c>
      <c r="BT789" s="3">
        <v>0</v>
      </c>
      <c r="BU789" s="3">
        <v>0</v>
      </c>
      <c r="BV789" s="3">
        <v>0</v>
      </c>
      <c r="BW789" s="10">
        <v>0</v>
      </c>
    </row>
    <row r="790" spans="6:75" x14ac:dyDescent="0.25">
      <c r="F790" s="52">
        <f t="shared" si="43"/>
        <v>49900</v>
      </c>
      <c r="G790" s="12">
        <f t="shared" si="44"/>
        <v>0.82558139534883723</v>
      </c>
      <c r="J790" s="3">
        <f t="shared" si="45"/>
        <v>0.97028537805236836</v>
      </c>
      <c r="K790" s="81"/>
      <c r="L790" s="12">
        <v>1</v>
      </c>
      <c r="M790" s="3">
        <v>0.82558139534883723</v>
      </c>
      <c r="N790" s="3">
        <v>0.82558139534883723</v>
      </c>
      <c r="O790" s="3">
        <v>0.96914487217161327</v>
      </c>
      <c r="P790" s="3">
        <v>0.96914487217161327</v>
      </c>
      <c r="Q790" s="3">
        <v>0</v>
      </c>
      <c r="R790" s="3">
        <v>0</v>
      </c>
      <c r="S790" s="3">
        <v>0</v>
      </c>
      <c r="T790" s="3">
        <v>0</v>
      </c>
      <c r="U790" s="3">
        <v>0</v>
      </c>
      <c r="V790" s="3">
        <v>0</v>
      </c>
      <c r="W790" s="3">
        <v>0</v>
      </c>
      <c r="X790" s="3">
        <v>0</v>
      </c>
      <c r="Y790" s="3">
        <v>0</v>
      </c>
      <c r="Z790" s="3">
        <v>0</v>
      </c>
      <c r="AA790" s="3">
        <v>0</v>
      </c>
      <c r="AB790" s="3">
        <v>0</v>
      </c>
      <c r="AC790" s="3">
        <v>0</v>
      </c>
      <c r="AD790" s="3">
        <v>0</v>
      </c>
      <c r="AE790" s="3">
        <v>0</v>
      </c>
      <c r="AF790" s="3">
        <v>0</v>
      </c>
      <c r="AG790" s="3">
        <v>0</v>
      </c>
      <c r="AH790" s="3">
        <v>0</v>
      </c>
      <c r="AI790" s="3">
        <v>0</v>
      </c>
      <c r="AJ790" s="3">
        <v>0</v>
      </c>
      <c r="AK790" s="3">
        <v>0</v>
      </c>
      <c r="AL790" s="48">
        <v>0</v>
      </c>
      <c r="AM790" s="3">
        <v>0</v>
      </c>
      <c r="AN790" s="3">
        <v>0</v>
      </c>
      <c r="AO790" s="3">
        <v>0</v>
      </c>
      <c r="AP790" s="3">
        <v>0</v>
      </c>
      <c r="AQ790" s="3">
        <v>0</v>
      </c>
      <c r="AR790" s="3">
        <v>0</v>
      </c>
      <c r="AS790" s="3">
        <v>0</v>
      </c>
      <c r="AT790" s="3">
        <v>0</v>
      </c>
      <c r="AU790" s="3">
        <v>0</v>
      </c>
      <c r="AV790" s="3">
        <v>0</v>
      </c>
      <c r="AW790" s="3">
        <v>0</v>
      </c>
      <c r="AX790" s="3">
        <v>0</v>
      </c>
      <c r="AY790" s="3">
        <v>0</v>
      </c>
      <c r="AZ790" s="3">
        <v>0</v>
      </c>
      <c r="BA790" s="3">
        <v>0</v>
      </c>
      <c r="BB790" s="3">
        <v>0</v>
      </c>
      <c r="BC790" s="3">
        <v>0</v>
      </c>
      <c r="BD790" s="3">
        <v>0</v>
      </c>
      <c r="BE790" s="3">
        <v>0</v>
      </c>
      <c r="BF790" s="3">
        <v>0</v>
      </c>
      <c r="BG790" s="3">
        <v>0</v>
      </c>
      <c r="BH790" s="3">
        <v>0</v>
      </c>
      <c r="BI790" s="3">
        <v>0</v>
      </c>
      <c r="BJ790" s="3">
        <v>0</v>
      </c>
      <c r="BK790" s="3">
        <v>0</v>
      </c>
      <c r="BL790" s="3">
        <v>0</v>
      </c>
      <c r="BM790" s="3">
        <v>0</v>
      </c>
      <c r="BN790" s="3">
        <v>0</v>
      </c>
      <c r="BO790" s="3">
        <v>0</v>
      </c>
      <c r="BP790" s="3">
        <v>0</v>
      </c>
      <c r="BQ790" s="3">
        <v>0</v>
      </c>
      <c r="BR790" s="3">
        <v>0</v>
      </c>
      <c r="BS790" s="3">
        <v>0</v>
      </c>
      <c r="BT790" s="3">
        <v>0</v>
      </c>
      <c r="BU790" s="3">
        <v>0</v>
      </c>
      <c r="BV790" s="3">
        <v>0</v>
      </c>
      <c r="BW790" s="10">
        <v>0</v>
      </c>
    </row>
    <row r="791" spans="6:75" x14ac:dyDescent="0.25">
      <c r="F791" s="52">
        <f t="shared" si="43"/>
        <v>50000</v>
      </c>
      <c r="G791" s="12">
        <f t="shared" si="44"/>
        <v>0.82558139534883723</v>
      </c>
      <c r="J791" s="3">
        <f t="shared" si="45"/>
        <v>0.97028537805236836</v>
      </c>
      <c r="K791" s="81"/>
      <c r="L791" s="12">
        <v>1</v>
      </c>
      <c r="M791" s="3">
        <v>0.82558139534883723</v>
      </c>
      <c r="N791" s="3">
        <v>0.82558139534883723</v>
      </c>
      <c r="O791" s="3">
        <v>0.96914487217161327</v>
      </c>
      <c r="P791" s="3">
        <v>0.96914487217161327</v>
      </c>
      <c r="Q791" s="3">
        <v>0</v>
      </c>
      <c r="R791" s="3">
        <v>0</v>
      </c>
      <c r="S791" s="3">
        <v>0</v>
      </c>
      <c r="T791" s="3">
        <v>0</v>
      </c>
      <c r="U791" s="3">
        <v>0</v>
      </c>
      <c r="V791" s="3">
        <v>0</v>
      </c>
      <c r="W791" s="3">
        <v>0</v>
      </c>
      <c r="X791" s="3">
        <v>0</v>
      </c>
      <c r="Y791" s="3">
        <v>0</v>
      </c>
      <c r="Z791" s="3">
        <v>0</v>
      </c>
      <c r="AA791" s="3">
        <v>0</v>
      </c>
      <c r="AB791" s="3">
        <v>0</v>
      </c>
      <c r="AC791" s="3">
        <v>0</v>
      </c>
      <c r="AD791" s="3">
        <v>0</v>
      </c>
      <c r="AE791" s="3">
        <v>0</v>
      </c>
      <c r="AF791" s="3">
        <v>0</v>
      </c>
      <c r="AG791" s="3">
        <v>0</v>
      </c>
      <c r="AH791" s="3">
        <v>0</v>
      </c>
      <c r="AI791" s="3">
        <v>0</v>
      </c>
      <c r="AJ791" s="3">
        <v>0</v>
      </c>
      <c r="AK791" s="3">
        <v>0</v>
      </c>
      <c r="AL791" s="48">
        <v>0</v>
      </c>
      <c r="AM791" s="3">
        <v>0</v>
      </c>
      <c r="AN791" s="3">
        <v>0</v>
      </c>
      <c r="AO791" s="3">
        <v>0</v>
      </c>
      <c r="AP791" s="3">
        <v>0</v>
      </c>
      <c r="AQ791" s="3">
        <v>0</v>
      </c>
      <c r="AR791" s="3">
        <v>0</v>
      </c>
      <c r="AS791" s="3">
        <v>0</v>
      </c>
      <c r="AT791" s="3">
        <v>0</v>
      </c>
      <c r="AU791" s="3">
        <v>0</v>
      </c>
      <c r="AV791" s="3">
        <v>0</v>
      </c>
      <c r="AW791" s="3">
        <v>0</v>
      </c>
      <c r="AX791" s="3">
        <v>0</v>
      </c>
      <c r="AY791" s="3">
        <v>0</v>
      </c>
      <c r="AZ791" s="3">
        <v>0</v>
      </c>
      <c r="BA791" s="3">
        <v>0</v>
      </c>
      <c r="BB791" s="3">
        <v>0</v>
      </c>
      <c r="BC791" s="3">
        <v>0</v>
      </c>
      <c r="BD791" s="3">
        <v>0</v>
      </c>
      <c r="BE791" s="3">
        <v>0</v>
      </c>
      <c r="BF791" s="3">
        <v>0</v>
      </c>
      <c r="BG791" s="3">
        <v>0</v>
      </c>
      <c r="BH791" s="3">
        <v>0</v>
      </c>
      <c r="BI791" s="3">
        <v>0</v>
      </c>
      <c r="BJ791" s="3">
        <v>0</v>
      </c>
      <c r="BK791" s="3">
        <v>0</v>
      </c>
      <c r="BL791" s="3">
        <v>0</v>
      </c>
      <c r="BM791" s="3">
        <v>0</v>
      </c>
      <c r="BN791" s="3">
        <v>0</v>
      </c>
      <c r="BO791" s="3">
        <v>0</v>
      </c>
      <c r="BP791" s="3">
        <v>0</v>
      </c>
      <c r="BQ791" s="3">
        <v>0</v>
      </c>
      <c r="BR791" s="3">
        <v>0</v>
      </c>
      <c r="BS791" s="3">
        <v>0</v>
      </c>
      <c r="BT791" s="3">
        <v>0</v>
      </c>
      <c r="BU791" s="3">
        <v>0</v>
      </c>
      <c r="BV791" s="3">
        <v>0</v>
      </c>
      <c r="BW791" s="10">
        <v>0</v>
      </c>
    </row>
    <row r="792" spans="6:75" x14ac:dyDescent="0.25">
      <c r="F792" s="52">
        <f t="shared" si="43"/>
        <v>50100</v>
      </c>
      <c r="G792" s="12">
        <f t="shared" si="44"/>
        <v>0.82558139534883723</v>
      </c>
      <c r="J792" s="3">
        <f t="shared" si="45"/>
        <v>0.97028537805236836</v>
      </c>
      <c r="K792" s="81"/>
      <c r="L792" s="12">
        <v>1</v>
      </c>
      <c r="M792" s="3">
        <v>0.82558139534883723</v>
      </c>
      <c r="N792" s="3">
        <v>0.82558139534883723</v>
      </c>
      <c r="O792" s="3">
        <v>0.96914487217161327</v>
      </c>
      <c r="P792" s="3">
        <v>0.96914487217161327</v>
      </c>
      <c r="Q792" s="3">
        <v>0</v>
      </c>
      <c r="R792" s="3">
        <v>0</v>
      </c>
      <c r="S792" s="3">
        <v>0</v>
      </c>
      <c r="T792" s="3">
        <v>0</v>
      </c>
      <c r="U792" s="3">
        <v>0</v>
      </c>
      <c r="V792" s="3">
        <v>0</v>
      </c>
      <c r="W792" s="3">
        <v>0</v>
      </c>
      <c r="X792" s="3">
        <v>0</v>
      </c>
      <c r="Y792" s="3">
        <v>0</v>
      </c>
      <c r="Z792" s="3">
        <v>0</v>
      </c>
      <c r="AA792" s="3">
        <v>0</v>
      </c>
      <c r="AB792" s="3">
        <v>0</v>
      </c>
      <c r="AC792" s="3">
        <v>0</v>
      </c>
      <c r="AD792" s="3">
        <v>0</v>
      </c>
      <c r="AE792" s="3">
        <v>0</v>
      </c>
      <c r="AF792" s="3">
        <v>0</v>
      </c>
      <c r="AG792" s="3">
        <v>0</v>
      </c>
      <c r="AH792" s="3">
        <v>0</v>
      </c>
      <c r="AI792" s="3">
        <v>0</v>
      </c>
      <c r="AJ792" s="3">
        <v>0</v>
      </c>
      <c r="AK792" s="3">
        <v>0</v>
      </c>
      <c r="AL792" s="48">
        <v>0</v>
      </c>
      <c r="AM792" s="3">
        <v>0</v>
      </c>
      <c r="AN792" s="3">
        <v>0</v>
      </c>
      <c r="AO792" s="3">
        <v>0</v>
      </c>
      <c r="AP792" s="3">
        <v>0</v>
      </c>
      <c r="AQ792" s="3">
        <v>0</v>
      </c>
      <c r="AR792" s="3">
        <v>0</v>
      </c>
      <c r="AS792" s="3">
        <v>0</v>
      </c>
      <c r="AT792" s="3">
        <v>0</v>
      </c>
      <c r="AU792" s="3">
        <v>0</v>
      </c>
      <c r="AV792" s="3">
        <v>0</v>
      </c>
      <c r="AW792" s="3">
        <v>0</v>
      </c>
      <c r="AX792" s="3">
        <v>0</v>
      </c>
      <c r="AY792" s="3">
        <v>0</v>
      </c>
      <c r="AZ792" s="3">
        <v>0</v>
      </c>
      <c r="BA792" s="3">
        <v>0</v>
      </c>
      <c r="BB792" s="3">
        <v>0</v>
      </c>
      <c r="BC792" s="3">
        <v>0</v>
      </c>
      <c r="BD792" s="3">
        <v>0</v>
      </c>
      <c r="BE792" s="3">
        <v>0</v>
      </c>
      <c r="BF792" s="3">
        <v>0</v>
      </c>
      <c r="BG792" s="3">
        <v>0</v>
      </c>
      <c r="BH792" s="3">
        <v>0</v>
      </c>
      <c r="BI792" s="3">
        <v>0</v>
      </c>
      <c r="BJ792" s="3">
        <v>0</v>
      </c>
      <c r="BK792" s="3">
        <v>0</v>
      </c>
      <c r="BL792" s="3">
        <v>0</v>
      </c>
      <c r="BM792" s="3">
        <v>0</v>
      </c>
      <c r="BN792" s="3">
        <v>0</v>
      </c>
      <c r="BO792" s="3">
        <v>0</v>
      </c>
      <c r="BP792" s="3">
        <v>0</v>
      </c>
      <c r="BQ792" s="3">
        <v>0</v>
      </c>
      <c r="BR792" s="3">
        <v>0</v>
      </c>
      <c r="BS792" s="3">
        <v>0</v>
      </c>
      <c r="BT792" s="3">
        <v>0</v>
      </c>
      <c r="BU792" s="3">
        <v>0</v>
      </c>
      <c r="BV792" s="3">
        <v>0</v>
      </c>
      <c r="BW792" s="10">
        <v>0</v>
      </c>
    </row>
    <row r="793" spans="6:75" x14ac:dyDescent="0.25">
      <c r="F793" s="52">
        <f t="shared" si="43"/>
        <v>50200</v>
      </c>
      <c r="G793" s="12">
        <f t="shared" si="44"/>
        <v>0.82558139534883723</v>
      </c>
      <c r="J793" s="3">
        <f t="shared" si="45"/>
        <v>0.97028537805236836</v>
      </c>
      <c r="K793" s="81"/>
      <c r="L793" s="12">
        <v>1</v>
      </c>
      <c r="M793" s="3">
        <v>0.82558139534883723</v>
      </c>
      <c r="N793" s="3">
        <v>0.82558139534883723</v>
      </c>
      <c r="O793" s="3">
        <v>0.96914487217161327</v>
      </c>
      <c r="P793" s="3">
        <v>0.96914487217161327</v>
      </c>
      <c r="Q793" s="3">
        <v>0</v>
      </c>
      <c r="R793" s="3">
        <v>0</v>
      </c>
      <c r="S793" s="3">
        <v>0</v>
      </c>
      <c r="T793" s="3">
        <v>0</v>
      </c>
      <c r="U793" s="3">
        <v>0</v>
      </c>
      <c r="V793" s="3">
        <v>0</v>
      </c>
      <c r="W793" s="3">
        <v>0</v>
      </c>
      <c r="X793" s="3">
        <v>0</v>
      </c>
      <c r="Y793" s="3">
        <v>0</v>
      </c>
      <c r="Z793" s="3">
        <v>0</v>
      </c>
      <c r="AA793" s="3">
        <v>0</v>
      </c>
      <c r="AB793" s="3">
        <v>0</v>
      </c>
      <c r="AC793" s="3">
        <v>0</v>
      </c>
      <c r="AD793" s="3">
        <v>0</v>
      </c>
      <c r="AE793" s="3">
        <v>0</v>
      </c>
      <c r="AF793" s="3">
        <v>0</v>
      </c>
      <c r="AG793" s="3">
        <v>0</v>
      </c>
      <c r="AH793" s="3">
        <v>0</v>
      </c>
      <c r="AI793" s="3">
        <v>0</v>
      </c>
      <c r="AJ793" s="3">
        <v>0</v>
      </c>
      <c r="AK793" s="3">
        <v>0</v>
      </c>
      <c r="AL793" s="48">
        <v>0</v>
      </c>
      <c r="AM793" s="3">
        <v>0</v>
      </c>
      <c r="AN793" s="3">
        <v>0</v>
      </c>
      <c r="AO793" s="3">
        <v>0</v>
      </c>
      <c r="AP793" s="3">
        <v>0</v>
      </c>
      <c r="AQ793" s="3">
        <v>0</v>
      </c>
      <c r="AR793" s="3">
        <v>0</v>
      </c>
      <c r="AS793" s="3">
        <v>0</v>
      </c>
      <c r="AT793" s="3">
        <v>0</v>
      </c>
      <c r="AU793" s="3">
        <v>0</v>
      </c>
      <c r="AV793" s="3">
        <v>0</v>
      </c>
      <c r="AW793" s="3">
        <v>0</v>
      </c>
      <c r="AX793" s="3">
        <v>0</v>
      </c>
      <c r="AY793" s="3">
        <v>0</v>
      </c>
      <c r="AZ793" s="3">
        <v>0</v>
      </c>
      <c r="BA793" s="3">
        <v>0</v>
      </c>
      <c r="BB793" s="3">
        <v>0</v>
      </c>
      <c r="BC793" s="3">
        <v>0</v>
      </c>
      <c r="BD793" s="3">
        <v>0</v>
      </c>
      <c r="BE793" s="3">
        <v>0</v>
      </c>
      <c r="BF793" s="3">
        <v>0</v>
      </c>
      <c r="BG793" s="3">
        <v>0</v>
      </c>
      <c r="BH793" s="3">
        <v>0</v>
      </c>
      <c r="BI793" s="3">
        <v>0</v>
      </c>
      <c r="BJ793" s="3">
        <v>0</v>
      </c>
      <c r="BK793" s="3">
        <v>0</v>
      </c>
      <c r="BL793" s="3">
        <v>0</v>
      </c>
      <c r="BM793" s="3">
        <v>0</v>
      </c>
      <c r="BN793" s="3">
        <v>0</v>
      </c>
      <c r="BO793" s="3">
        <v>0</v>
      </c>
      <c r="BP793" s="3">
        <v>0</v>
      </c>
      <c r="BQ793" s="3">
        <v>0</v>
      </c>
      <c r="BR793" s="3">
        <v>0</v>
      </c>
      <c r="BS793" s="3">
        <v>0</v>
      </c>
      <c r="BT793" s="3">
        <v>0</v>
      </c>
      <c r="BU793" s="3">
        <v>0</v>
      </c>
      <c r="BV793" s="3">
        <v>0</v>
      </c>
      <c r="BW793" s="10">
        <v>0</v>
      </c>
    </row>
    <row r="794" spans="6:75" x14ac:dyDescent="0.25">
      <c r="F794" s="52">
        <f t="shared" ref="F794:F857" si="46">2*F793-F792</f>
        <v>50300</v>
      </c>
      <c r="G794" s="12">
        <f t="shared" si="44"/>
        <v>0.82558139534883723</v>
      </c>
      <c r="J794" s="3">
        <f t="shared" si="45"/>
        <v>0.97028537805236836</v>
      </c>
      <c r="K794" s="81"/>
      <c r="L794" s="12">
        <v>1</v>
      </c>
      <c r="M794" s="3">
        <v>0.82558139534883723</v>
      </c>
      <c r="N794" s="3">
        <v>0.82558139534883723</v>
      </c>
      <c r="O794" s="3">
        <v>0.96914487217161327</v>
      </c>
      <c r="P794" s="3">
        <v>0.96914487217161327</v>
      </c>
      <c r="Q794" s="3">
        <v>0</v>
      </c>
      <c r="R794" s="3">
        <v>0</v>
      </c>
      <c r="S794" s="3">
        <v>0</v>
      </c>
      <c r="T794" s="3">
        <v>0</v>
      </c>
      <c r="U794" s="3">
        <v>0</v>
      </c>
      <c r="V794" s="3">
        <v>0</v>
      </c>
      <c r="W794" s="3">
        <v>0</v>
      </c>
      <c r="X794" s="3">
        <v>0</v>
      </c>
      <c r="Y794" s="3">
        <v>0</v>
      </c>
      <c r="Z794" s="3">
        <v>0</v>
      </c>
      <c r="AA794" s="3">
        <v>0</v>
      </c>
      <c r="AB794" s="3">
        <v>0</v>
      </c>
      <c r="AC794" s="3">
        <v>0</v>
      </c>
      <c r="AD794" s="3">
        <v>0</v>
      </c>
      <c r="AE794" s="3">
        <v>0</v>
      </c>
      <c r="AF794" s="3">
        <v>0</v>
      </c>
      <c r="AG794" s="3">
        <v>0</v>
      </c>
      <c r="AH794" s="3">
        <v>0</v>
      </c>
      <c r="AI794" s="3">
        <v>0</v>
      </c>
      <c r="AJ794" s="3">
        <v>0</v>
      </c>
      <c r="AK794" s="3">
        <v>0</v>
      </c>
      <c r="AL794" s="48">
        <v>0</v>
      </c>
      <c r="AM794" s="3">
        <v>0</v>
      </c>
      <c r="AN794" s="3">
        <v>0</v>
      </c>
      <c r="AO794" s="3">
        <v>0</v>
      </c>
      <c r="AP794" s="3">
        <v>0</v>
      </c>
      <c r="AQ794" s="3">
        <v>0</v>
      </c>
      <c r="AR794" s="3">
        <v>0</v>
      </c>
      <c r="AS794" s="3">
        <v>0</v>
      </c>
      <c r="AT794" s="3">
        <v>0</v>
      </c>
      <c r="AU794" s="3">
        <v>0</v>
      </c>
      <c r="AV794" s="3">
        <v>0</v>
      </c>
      <c r="AW794" s="3">
        <v>0</v>
      </c>
      <c r="AX794" s="3">
        <v>0</v>
      </c>
      <c r="AY794" s="3">
        <v>0</v>
      </c>
      <c r="AZ794" s="3">
        <v>0</v>
      </c>
      <c r="BA794" s="3">
        <v>0</v>
      </c>
      <c r="BB794" s="3">
        <v>0</v>
      </c>
      <c r="BC794" s="3">
        <v>0</v>
      </c>
      <c r="BD794" s="3">
        <v>0</v>
      </c>
      <c r="BE794" s="3">
        <v>0</v>
      </c>
      <c r="BF794" s="3">
        <v>0</v>
      </c>
      <c r="BG794" s="3">
        <v>0</v>
      </c>
      <c r="BH794" s="3">
        <v>0</v>
      </c>
      <c r="BI794" s="3">
        <v>0</v>
      </c>
      <c r="BJ794" s="3">
        <v>0</v>
      </c>
      <c r="BK794" s="3">
        <v>0</v>
      </c>
      <c r="BL794" s="3">
        <v>0</v>
      </c>
      <c r="BM794" s="3">
        <v>0</v>
      </c>
      <c r="BN794" s="3">
        <v>0</v>
      </c>
      <c r="BO794" s="3">
        <v>0</v>
      </c>
      <c r="BP794" s="3">
        <v>0</v>
      </c>
      <c r="BQ794" s="3">
        <v>0</v>
      </c>
      <c r="BR794" s="3">
        <v>0</v>
      </c>
      <c r="BS794" s="3">
        <v>0</v>
      </c>
      <c r="BT794" s="3">
        <v>0</v>
      </c>
      <c r="BU794" s="3">
        <v>0</v>
      </c>
      <c r="BV794" s="3">
        <v>0</v>
      </c>
      <c r="BW794" s="10">
        <v>0</v>
      </c>
    </row>
    <row r="795" spans="6:75" x14ac:dyDescent="0.25">
      <c r="F795" s="52">
        <f t="shared" si="46"/>
        <v>50400</v>
      </c>
      <c r="G795" s="12">
        <f t="shared" ref="G795:G858" si="47">INDEX($L795:$BW795,G$276)</f>
        <v>0.82558139534883723</v>
      </c>
      <c r="J795" s="3">
        <f t="shared" si="45"/>
        <v>0.97028537805236836</v>
      </c>
      <c r="K795" s="81"/>
      <c r="L795" s="12">
        <v>1</v>
      </c>
      <c r="M795" s="3">
        <v>0.82558139534883723</v>
      </c>
      <c r="N795" s="3">
        <v>0.82558139534883723</v>
      </c>
      <c r="O795" s="3">
        <v>0.96914487217161327</v>
      </c>
      <c r="P795" s="3">
        <v>0.96914487217161327</v>
      </c>
      <c r="Q795" s="3">
        <v>0</v>
      </c>
      <c r="R795" s="3">
        <v>0</v>
      </c>
      <c r="S795" s="3">
        <v>0</v>
      </c>
      <c r="T795" s="3">
        <v>0</v>
      </c>
      <c r="U795" s="3">
        <v>0</v>
      </c>
      <c r="V795" s="3">
        <v>0</v>
      </c>
      <c r="W795" s="3">
        <v>0</v>
      </c>
      <c r="X795" s="3">
        <v>0</v>
      </c>
      <c r="Y795" s="3">
        <v>0</v>
      </c>
      <c r="Z795" s="3">
        <v>0</v>
      </c>
      <c r="AA795" s="3">
        <v>0</v>
      </c>
      <c r="AB795" s="3">
        <v>0</v>
      </c>
      <c r="AC795" s="3">
        <v>0</v>
      </c>
      <c r="AD795" s="3">
        <v>0</v>
      </c>
      <c r="AE795" s="3">
        <v>0</v>
      </c>
      <c r="AF795" s="3">
        <v>0</v>
      </c>
      <c r="AG795" s="3">
        <v>0</v>
      </c>
      <c r="AH795" s="3">
        <v>0</v>
      </c>
      <c r="AI795" s="3">
        <v>0</v>
      </c>
      <c r="AJ795" s="3">
        <v>0</v>
      </c>
      <c r="AK795" s="3">
        <v>0</v>
      </c>
      <c r="AL795" s="48">
        <v>0</v>
      </c>
      <c r="AM795" s="3">
        <v>0</v>
      </c>
      <c r="AN795" s="3">
        <v>0</v>
      </c>
      <c r="AO795" s="3">
        <v>0</v>
      </c>
      <c r="AP795" s="3">
        <v>0</v>
      </c>
      <c r="AQ795" s="3">
        <v>0</v>
      </c>
      <c r="AR795" s="3">
        <v>0</v>
      </c>
      <c r="AS795" s="3">
        <v>0</v>
      </c>
      <c r="AT795" s="3">
        <v>0</v>
      </c>
      <c r="AU795" s="3">
        <v>0</v>
      </c>
      <c r="AV795" s="3">
        <v>0</v>
      </c>
      <c r="AW795" s="3">
        <v>0</v>
      </c>
      <c r="AX795" s="3">
        <v>0</v>
      </c>
      <c r="AY795" s="3">
        <v>0</v>
      </c>
      <c r="AZ795" s="3">
        <v>0</v>
      </c>
      <c r="BA795" s="3">
        <v>0</v>
      </c>
      <c r="BB795" s="3">
        <v>0</v>
      </c>
      <c r="BC795" s="3">
        <v>0</v>
      </c>
      <c r="BD795" s="3">
        <v>0</v>
      </c>
      <c r="BE795" s="3">
        <v>0</v>
      </c>
      <c r="BF795" s="3">
        <v>0</v>
      </c>
      <c r="BG795" s="3">
        <v>0</v>
      </c>
      <c r="BH795" s="3">
        <v>0</v>
      </c>
      <c r="BI795" s="3">
        <v>0</v>
      </c>
      <c r="BJ795" s="3">
        <v>0</v>
      </c>
      <c r="BK795" s="3">
        <v>0</v>
      </c>
      <c r="BL795" s="3">
        <v>0</v>
      </c>
      <c r="BM795" s="3">
        <v>0</v>
      </c>
      <c r="BN795" s="3">
        <v>0</v>
      </c>
      <c r="BO795" s="3">
        <v>0</v>
      </c>
      <c r="BP795" s="3">
        <v>0</v>
      </c>
      <c r="BQ795" s="3">
        <v>0</v>
      </c>
      <c r="BR795" s="3">
        <v>0</v>
      </c>
      <c r="BS795" s="3">
        <v>0</v>
      </c>
      <c r="BT795" s="3">
        <v>0</v>
      </c>
      <c r="BU795" s="3">
        <v>0</v>
      </c>
      <c r="BV795" s="3">
        <v>0</v>
      </c>
      <c r="BW795" s="10">
        <v>0</v>
      </c>
    </row>
    <row r="796" spans="6:75" x14ac:dyDescent="0.25">
      <c r="F796" s="52">
        <f t="shared" si="46"/>
        <v>50500</v>
      </c>
      <c r="G796" s="12">
        <f t="shared" si="47"/>
        <v>0.82558139534883723</v>
      </c>
      <c r="J796" s="3">
        <f t="shared" si="45"/>
        <v>0.97028537805236836</v>
      </c>
      <c r="K796" s="81"/>
      <c r="L796" s="12">
        <v>1</v>
      </c>
      <c r="M796" s="3">
        <v>0.82558139534883723</v>
      </c>
      <c r="N796" s="3">
        <v>0.82558139534883723</v>
      </c>
      <c r="O796" s="3">
        <v>0.96914487217161327</v>
      </c>
      <c r="P796" s="3">
        <v>0.96914487217161327</v>
      </c>
      <c r="Q796" s="3">
        <v>0</v>
      </c>
      <c r="R796" s="3">
        <v>0</v>
      </c>
      <c r="S796" s="3">
        <v>0</v>
      </c>
      <c r="T796" s="3">
        <v>0</v>
      </c>
      <c r="U796" s="3">
        <v>0</v>
      </c>
      <c r="V796" s="3">
        <v>0</v>
      </c>
      <c r="W796" s="3">
        <v>0</v>
      </c>
      <c r="X796" s="3">
        <v>0</v>
      </c>
      <c r="Y796" s="3">
        <v>0</v>
      </c>
      <c r="Z796" s="3">
        <v>0</v>
      </c>
      <c r="AA796" s="3">
        <v>0</v>
      </c>
      <c r="AB796" s="3">
        <v>0</v>
      </c>
      <c r="AC796" s="3">
        <v>0</v>
      </c>
      <c r="AD796" s="3">
        <v>0</v>
      </c>
      <c r="AE796" s="3">
        <v>0</v>
      </c>
      <c r="AF796" s="3">
        <v>0</v>
      </c>
      <c r="AG796" s="3">
        <v>0</v>
      </c>
      <c r="AH796" s="3">
        <v>0</v>
      </c>
      <c r="AI796" s="3">
        <v>0</v>
      </c>
      <c r="AJ796" s="3">
        <v>0</v>
      </c>
      <c r="AK796" s="3">
        <v>0</v>
      </c>
      <c r="AL796" s="48">
        <v>0</v>
      </c>
      <c r="AM796" s="3">
        <v>0</v>
      </c>
      <c r="AN796" s="3">
        <v>0</v>
      </c>
      <c r="AO796" s="3">
        <v>0</v>
      </c>
      <c r="AP796" s="3">
        <v>0</v>
      </c>
      <c r="AQ796" s="3">
        <v>0</v>
      </c>
      <c r="AR796" s="3">
        <v>0</v>
      </c>
      <c r="AS796" s="3">
        <v>0</v>
      </c>
      <c r="AT796" s="3">
        <v>0</v>
      </c>
      <c r="AU796" s="3">
        <v>0</v>
      </c>
      <c r="AV796" s="3">
        <v>0</v>
      </c>
      <c r="AW796" s="3">
        <v>0</v>
      </c>
      <c r="AX796" s="3">
        <v>0</v>
      </c>
      <c r="AY796" s="3">
        <v>0</v>
      </c>
      <c r="AZ796" s="3">
        <v>0</v>
      </c>
      <c r="BA796" s="3">
        <v>0</v>
      </c>
      <c r="BB796" s="3">
        <v>0</v>
      </c>
      <c r="BC796" s="3">
        <v>0</v>
      </c>
      <c r="BD796" s="3">
        <v>0</v>
      </c>
      <c r="BE796" s="3">
        <v>0</v>
      </c>
      <c r="BF796" s="3">
        <v>0</v>
      </c>
      <c r="BG796" s="3">
        <v>0</v>
      </c>
      <c r="BH796" s="3">
        <v>0</v>
      </c>
      <c r="BI796" s="3">
        <v>0</v>
      </c>
      <c r="BJ796" s="3">
        <v>0</v>
      </c>
      <c r="BK796" s="3">
        <v>0</v>
      </c>
      <c r="BL796" s="3">
        <v>0</v>
      </c>
      <c r="BM796" s="3">
        <v>0</v>
      </c>
      <c r="BN796" s="3">
        <v>0</v>
      </c>
      <c r="BO796" s="3">
        <v>0</v>
      </c>
      <c r="BP796" s="3">
        <v>0</v>
      </c>
      <c r="BQ796" s="3">
        <v>0</v>
      </c>
      <c r="BR796" s="3">
        <v>0</v>
      </c>
      <c r="BS796" s="3">
        <v>0</v>
      </c>
      <c r="BT796" s="3">
        <v>0</v>
      </c>
      <c r="BU796" s="3">
        <v>0</v>
      </c>
      <c r="BV796" s="3">
        <v>0</v>
      </c>
      <c r="BW796" s="10">
        <v>0</v>
      </c>
    </row>
    <row r="797" spans="6:75" x14ac:dyDescent="0.25">
      <c r="F797" s="52">
        <f t="shared" si="46"/>
        <v>50600</v>
      </c>
      <c r="G797" s="12">
        <f t="shared" si="47"/>
        <v>0.82558139534883723</v>
      </c>
      <c r="J797" s="3">
        <f t="shared" si="45"/>
        <v>0.97028537805236836</v>
      </c>
      <c r="K797" s="81"/>
      <c r="L797" s="12">
        <v>1</v>
      </c>
      <c r="M797" s="3">
        <v>0.82558139534883723</v>
      </c>
      <c r="N797" s="3">
        <v>0.82558139534883723</v>
      </c>
      <c r="O797" s="3">
        <v>0.96914487217161327</v>
      </c>
      <c r="P797" s="3">
        <v>0.96914487217161327</v>
      </c>
      <c r="Q797" s="3">
        <v>0</v>
      </c>
      <c r="R797" s="3">
        <v>0</v>
      </c>
      <c r="S797" s="3">
        <v>0</v>
      </c>
      <c r="T797" s="3">
        <v>0</v>
      </c>
      <c r="U797" s="3">
        <v>0</v>
      </c>
      <c r="V797" s="3">
        <v>0</v>
      </c>
      <c r="W797" s="3">
        <v>0</v>
      </c>
      <c r="X797" s="3">
        <v>0</v>
      </c>
      <c r="Y797" s="3">
        <v>0</v>
      </c>
      <c r="Z797" s="3">
        <v>0</v>
      </c>
      <c r="AA797" s="3">
        <v>0</v>
      </c>
      <c r="AB797" s="3">
        <v>0</v>
      </c>
      <c r="AC797" s="3">
        <v>0</v>
      </c>
      <c r="AD797" s="3">
        <v>0</v>
      </c>
      <c r="AE797" s="3">
        <v>0</v>
      </c>
      <c r="AF797" s="3">
        <v>0</v>
      </c>
      <c r="AG797" s="3">
        <v>0</v>
      </c>
      <c r="AH797" s="3">
        <v>0</v>
      </c>
      <c r="AI797" s="3">
        <v>0</v>
      </c>
      <c r="AJ797" s="3">
        <v>0</v>
      </c>
      <c r="AK797" s="3">
        <v>0</v>
      </c>
      <c r="AL797" s="48">
        <v>0</v>
      </c>
      <c r="AM797" s="3">
        <v>0</v>
      </c>
      <c r="AN797" s="3">
        <v>0</v>
      </c>
      <c r="AO797" s="3">
        <v>0</v>
      </c>
      <c r="AP797" s="3">
        <v>0</v>
      </c>
      <c r="AQ797" s="3">
        <v>0</v>
      </c>
      <c r="AR797" s="3">
        <v>0</v>
      </c>
      <c r="AS797" s="3">
        <v>0</v>
      </c>
      <c r="AT797" s="3">
        <v>0</v>
      </c>
      <c r="AU797" s="3">
        <v>0</v>
      </c>
      <c r="AV797" s="3">
        <v>0</v>
      </c>
      <c r="AW797" s="3">
        <v>0</v>
      </c>
      <c r="AX797" s="3">
        <v>0</v>
      </c>
      <c r="AY797" s="3">
        <v>0</v>
      </c>
      <c r="AZ797" s="3">
        <v>0</v>
      </c>
      <c r="BA797" s="3">
        <v>0</v>
      </c>
      <c r="BB797" s="3">
        <v>0</v>
      </c>
      <c r="BC797" s="3">
        <v>0</v>
      </c>
      <c r="BD797" s="3">
        <v>0</v>
      </c>
      <c r="BE797" s="3">
        <v>0</v>
      </c>
      <c r="BF797" s="3">
        <v>0</v>
      </c>
      <c r="BG797" s="3">
        <v>0</v>
      </c>
      <c r="BH797" s="3">
        <v>0</v>
      </c>
      <c r="BI797" s="3">
        <v>0</v>
      </c>
      <c r="BJ797" s="3">
        <v>0</v>
      </c>
      <c r="BK797" s="3">
        <v>0</v>
      </c>
      <c r="BL797" s="3">
        <v>0</v>
      </c>
      <c r="BM797" s="3">
        <v>0</v>
      </c>
      <c r="BN797" s="3">
        <v>0</v>
      </c>
      <c r="BO797" s="3">
        <v>0</v>
      </c>
      <c r="BP797" s="3">
        <v>0</v>
      </c>
      <c r="BQ797" s="3">
        <v>0</v>
      </c>
      <c r="BR797" s="3">
        <v>0</v>
      </c>
      <c r="BS797" s="3">
        <v>0</v>
      </c>
      <c r="BT797" s="3">
        <v>0</v>
      </c>
      <c r="BU797" s="3">
        <v>0</v>
      </c>
      <c r="BV797" s="3">
        <v>0</v>
      </c>
      <c r="BW797" s="10">
        <v>0</v>
      </c>
    </row>
    <row r="798" spans="6:75" x14ac:dyDescent="0.25">
      <c r="F798" s="52">
        <f t="shared" si="46"/>
        <v>50700</v>
      </c>
      <c r="G798" s="12">
        <f t="shared" si="47"/>
        <v>0.82558139534883723</v>
      </c>
      <c r="J798" s="3">
        <f t="shared" si="45"/>
        <v>0.97028537805236836</v>
      </c>
      <c r="K798" s="81"/>
      <c r="L798" s="12">
        <v>1</v>
      </c>
      <c r="M798" s="3">
        <v>0.82558139534883723</v>
      </c>
      <c r="N798" s="3">
        <v>0.82558139534883723</v>
      </c>
      <c r="O798" s="3">
        <v>0.96914487217161327</v>
      </c>
      <c r="P798" s="3">
        <v>0.96914487217161327</v>
      </c>
      <c r="Q798" s="3">
        <v>0</v>
      </c>
      <c r="R798" s="3">
        <v>0</v>
      </c>
      <c r="S798" s="3">
        <v>0</v>
      </c>
      <c r="T798" s="3">
        <v>0</v>
      </c>
      <c r="U798" s="3">
        <v>0</v>
      </c>
      <c r="V798" s="3">
        <v>0</v>
      </c>
      <c r="W798" s="3">
        <v>0</v>
      </c>
      <c r="X798" s="3">
        <v>0</v>
      </c>
      <c r="Y798" s="3">
        <v>0</v>
      </c>
      <c r="Z798" s="3">
        <v>0</v>
      </c>
      <c r="AA798" s="3">
        <v>0</v>
      </c>
      <c r="AB798" s="3">
        <v>0</v>
      </c>
      <c r="AC798" s="3">
        <v>0</v>
      </c>
      <c r="AD798" s="3">
        <v>0</v>
      </c>
      <c r="AE798" s="3">
        <v>0</v>
      </c>
      <c r="AF798" s="3">
        <v>0</v>
      </c>
      <c r="AG798" s="3">
        <v>0</v>
      </c>
      <c r="AH798" s="3">
        <v>0</v>
      </c>
      <c r="AI798" s="3">
        <v>0</v>
      </c>
      <c r="AJ798" s="3">
        <v>0</v>
      </c>
      <c r="AK798" s="3">
        <v>0</v>
      </c>
      <c r="AL798" s="48">
        <v>0</v>
      </c>
      <c r="AM798" s="3">
        <v>0</v>
      </c>
      <c r="AN798" s="3">
        <v>0</v>
      </c>
      <c r="AO798" s="3">
        <v>0</v>
      </c>
      <c r="AP798" s="3">
        <v>0</v>
      </c>
      <c r="AQ798" s="3">
        <v>0</v>
      </c>
      <c r="AR798" s="3">
        <v>0</v>
      </c>
      <c r="AS798" s="3">
        <v>0</v>
      </c>
      <c r="AT798" s="3">
        <v>0</v>
      </c>
      <c r="AU798" s="3">
        <v>0</v>
      </c>
      <c r="AV798" s="3">
        <v>0</v>
      </c>
      <c r="AW798" s="3">
        <v>0</v>
      </c>
      <c r="AX798" s="3">
        <v>0</v>
      </c>
      <c r="AY798" s="3">
        <v>0</v>
      </c>
      <c r="AZ798" s="3">
        <v>0</v>
      </c>
      <c r="BA798" s="3">
        <v>0</v>
      </c>
      <c r="BB798" s="3">
        <v>0</v>
      </c>
      <c r="BC798" s="3">
        <v>0</v>
      </c>
      <c r="BD798" s="3">
        <v>0</v>
      </c>
      <c r="BE798" s="3">
        <v>0</v>
      </c>
      <c r="BF798" s="3">
        <v>0</v>
      </c>
      <c r="BG798" s="3">
        <v>0</v>
      </c>
      <c r="BH798" s="3">
        <v>0</v>
      </c>
      <c r="BI798" s="3">
        <v>0</v>
      </c>
      <c r="BJ798" s="3">
        <v>0</v>
      </c>
      <c r="BK798" s="3">
        <v>0</v>
      </c>
      <c r="BL798" s="3">
        <v>0</v>
      </c>
      <c r="BM798" s="3">
        <v>0</v>
      </c>
      <c r="BN798" s="3">
        <v>0</v>
      </c>
      <c r="BO798" s="3">
        <v>0</v>
      </c>
      <c r="BP798" s="3">
        <v>0</v>
      </c>
      <c r="BQ798" s="3">
        <v>0</v>
      </c>
      <c r="BR798" s="3">
        <v>0</v>
      </c>
      <c r="BS798" s="3">
        <v>0</v>
      </c>
      <c r="BT798" s="3">
        <v>0</v>
      </c>
      <c r="BU798" s="3">
        <v>0</v>
      </c>
      <c r="BV798" s="3">
        <v>0</v>
      </c>
      <c r="BW798" s="10">
        <v>0</v>
      </c>
    </row>
    <row r="799" spans="6:75" x14ac:dyDescent="0.25">
      <c r="F799" s="52">
        <f t="shared" si="46"/>
        <v>50800</v>
      </c>
      <c r="G799" s="12">
        <f t="shared" si="47"/>
        <v>0.82558139534883723</v>
      </c>
      <c r="J799" s="3">
        <f t="shared" si="45"/>
        <v>0.97028537805236836</v>
      </c>
      <c r="K799" s="81"/>
      <c r="L799" s="12">
        <v>1</v>
      </c>
      <c r="M799" s="3">
        <v>0.82558139534883723</v>
      </c>
      <c r="N799" s="3">
        <v>0.82558139534883723</v>
      </c>
      <c r="O799" s="3">
        <v>0.96914487217161327</v>
      </c>
      <c r="P799" s="3">
        <v>0.96914487217161327</v>
      </c>
      <c r="Q799" s="3">
        <v>0</v>
      </c>
      <c r="R799" s="3">
        <v>0</v>
      </c>
      <c r="S799" s="3">
        <v>0</v>
      </c>
      <c r="T799" s="3">
        <v>0</v>
      </c>
      <c r="U799" s="3">
        <v>0</v>
      </c>
      <c r="V799" s="3">
        <v>0</v>
      </c>
      <c r="W799" s="3">
        <v>0</v>
      </c>
      <c r="X799" s="3">
        <v>0</v>
      </c>
      <c r="Y799" s="3">
        <v>0</v>
      </c>
      <c r="Z799" s="3">
        <v>0</v>
      </c>
      <c r="AA799" s="3">
        <v>0</v>
      </c>
      <c r="AB799" s="3">
        <v>0</v>
      </c>
      <c r="AC799" s="3">
        <v>0</v>
      </c>
      <c r="AD799" s="3">
        <v>0</v>
      </c>
      <c r="AE799" s="3">
        <v>0</v>
      </c>
      <c r="AF799" s="3">
        <v>0</v>
      </c>
      <c r="AG799" s="3">
        <v>0</v>
      </c>
      <c r="AH799" s="3">
        <v>0</v>
      </c>
      <c r="AI799" s="3">
        <v>0</v>
      </c>
      <c r="AJ799" s="3">
        <v>0</v>
      </c>
      <c r="AK799" s="3">
        <v>0</v>
      </c>
      <c r="AL799" s="48">
        <v>0</v>
      </c>
      <c r="AM799" s="3">
        <v>0</v>
      </c>
      <c r="AN799" s="3">
        <v>0</v>
      </c>
      <c r="AO799" s="3">
        <v>0</v>
      </c>
      <c r="AP799" s="3">
        <v>0</v>
      </c>
      <c r="AQ799" s="3">
        <v>0</v>
      </c>
      <c r="AR799" s="3">
        <v>0</v>
      </c>
      <c r="AS799" s="3">
        <v>0</v>
      </c>
      <c r="AT799" s="3">
        <v>0</v>
      </c>
      <c r="AU799" s="3">
        <v>0</v>
      </c>
      <c r="AV799" s="3">
        <v>0</v>
      </c>
      <c r="AW799" s="3">
        <v>0</v>
      </c>
      <c r="AX799" s="3">
        <v>0</v>
      </c>
      <c r="AY799" s="3">
        <v>0</v>
      </c>
      <c r="AZ799" s="3">
        <v>0</v>
      </c>
      <c r="BA799" s="3">
        <v>0</v>
      </c>
      <c r="BB799" s="3">
        <v>0</v>
      </c>
      <c r="BC799" s="3">
        <v>0</v>
      </c>
      <c r="BD799" s="3">
        <v>0</v>
      </c>
      <c r="BE799" s="3">
        <v>0</v>
      </c>
      <c r="BF799" s="3">
        <v>0</v>
      </c>
      <c r="BG799" s="3">
        <v>0</v>
      </c>
      <c r="BH799" s="3">
        <v>0</v>
      </c>
      <c r="BI799" s="3">
        <v>0</v>
      </c>
      <c r="BJ799" s="3">
        <v>0</v>
      </c>
      <c r="BK799" s="3">
        <v>0</v>
      </c>
      <c r="BL799" s="3">
        <v>0</v>
      </c>
      <c r="BM799" s="3">
        <v>0</v>
      </c>
      <c r="BN799" s="3">
        <v>0</v>
      </c>
      <c r="BO799" s="3">
        <v>0</v>
      </c>
      <c r="BP799" s="3">
        <v>0</v>
      </c>
      <c r="BQ799" s="3">
        <v>0</v>
      </c>
      <c r="BR799" s="3">
        <v>0</v>
      </c>
      <c r="BS799" s="3">
        <v>0</v>
      </c>
      <c r="BT799" s="3">
        <v>0</v>
      </c>
      <c r="BU799" s="3">
        <v>0</v>
      </c>
      <c r="BV799" s="3">
        <v>0</v>
      </c>
      <c r="BW799" s="10">
        <v>0</v>
      </c>
    </row>
    <row r="800" spans="6:75" x14ac:dyDescent="0.25">
      <c r="F800" s="52">
        <f t="shared" si="46"/>
        <v>50900</v>
      </c>
      <c r="G800" s="12">
        <f t="shared" si="47"/>
        <v>0.82558139534883723</v>
      </c>
      <c r="J800" s="3">
        <f t="shared" si="45"/>
        <v>0.97028537805236836</v>
      </c>
      <c r="K800" s="81"/>
      <c r="L800" s="12">
        <v>1</v>
      </c>
      <c r="M800" s="3">
        <v>0.82558139534883723</v>
      </c>
      <c r="N800" s="3">
        <v>0.82558139534883723</v>
      </c>
      <c r="O800" s="3">
        <v>0.96914487217161327</v>
      </c>
      <c r="P800" s="3">
        <v>0.96914487217161327</v>
      </c>
      <c r="Q800" s="3">
        <v>0</v>
      </c>
      <c r="R800" s="3">
        <v>0</v>
      </c>
      <c r="S800" s="3">
        <v>0</v>
      </c>
      <c r="T800" s="3">
        <v>0</v>
      </c>
      <c r="U800" s="3">
        <v>0</v>
      </c>
      <c r="V800" s="3">
        <v>0</v>
      </c>
      <c r="W800" s="3">
        <v>0</v>
      </c>
      <c r="X800" s="3">
        <v>0</v>
      </c>
      <c r="Y800" s="3">
        <v>0</v>
      </c>
      <c r="Z800" s="3">
        <v>0</v>
      </c>
      <c r="AA800" s="3">
        <v>0</v>
      </c>
      <c r="AB800" s="3">
        <v>0</v>
      </c>
      <c r="AC800" s="3">
        <v>0</v>
      </c>
      <c r="AD800" s="3">
        <v>0</v>
      </c>
      <c r="AE800" s="3">
        <v>0</v>
      </c>
      <c r="AF800" s="3">
        <v>0</v>
      </c>
      <c r="AG800" s="3">
        <v>0</v>
      </c>
      <c r="AH800" s="3">
        <v>0</v>
      </c>
      <c r="AI800" s="3">
        <v>0</v>
      </c>
      <c r="AJ800" s="3">
        <v>0</v>
      </c>
      <c r="AK800" s="3">
        <v>0</v>
      </c>
      <c r="AL800" s="48">
        <v>0</v>
      </c>
      <c r="AM800" s="3">
        <v>0</v>
      </c>
      <c r="AN800" s="3">
        <v>0</v>
      </c>
      <c r="AO800" s="3">
        <v>0</v>
      </c>
      <c r="AP800" s="3">
        <v>0</v>
      </c>
      <c r="AQ800" s="3">
        <v>0</v>
      </c>
      <c r="AR800" s="3">
        <v>0</v>
      </c>
      <c r="AS800" s="3">
        <v>0</v>
      </c>
      <c r="AT800" s="3">
        <v>0</v>
      </c>
      <c r="AU800" s="3">
        <v>0</v>
      </c>
      <c r="AV800" s="3">
        <v>0</v>
      </c>
      <c r="AW800" s="3">
        <v>0</v>
      </c>
      <c r="AX800" s="3">
        <v>0</v>
      </c>
      <c r="AY800" s="3">
        <v>0</v>
      </c>
      <c r="AZ800" s="3">
        <v>0</v>
      </c>
      <c r="BA800" s="3">
        <v>0</v>
      </c>
      <c r="BB800" s="3">
        <v>0</v>
      </c>
      <c r="BC800" s="3">
        <v>0</v>
      </c>
      <c r="BD800" s="3">
        <v>0</v>
      </c>
      <c r="BE800" s="3">
        <v>0</v>
      </c>
      <c r="BF800" s="3">
        <v>0</v>
      </c>
      <c r="BG800" s="3">
        <v>0</v>
      </c>
      <c r="BH800" s="3">
        <v>0</v>
      </c>
      <c r="BI800" s="3">
        <v>0</v>
      </c>
      <c r="BJ800" s="3">
        <v>0</v>
      </c>
      <c r="BK800" s="3">
        <v>0</v>
      </c>
      <c r="BL800" s="3">
        <v>0</v>
      </c>
      <c r="BM800" s="3">
        <v>0</v>
      </c>
      <c r="BN800" s="3">
        <v>0</v>
      </c>
      <c r="BO800" s="3">
        <v>0</v>
      </c>
      <c r="BP800" s="3">
        <v>0</v>
      </c>
      <c r="BQ800" s="3">
        <v>0</v>
      </c>
      <c r="BR800" s="3">
        <v>0</v>
      </c>
      <c r="BS800" s="3">
        <v>0</v>
      </c>
      <c r="BT800" s="3">
        <v>0</v>
      </c>
      <c r="BU800" s="3">
        <v>0</v>
      </c>
      <c r="BV800" s="3">
        <v>0</v>
      </c>
      <c r="BW800" s="10">
        <v>0</v>
      </c>
    </row>
    <row r="801" spans="6:75" x14ac:dyDescent="0.25">
      <c r="F801" s="52">
        <f t="shared" si="46"/>
        <v>51000</v>
      </c>
      <c r="G801" s="12">
        <f t="shared" si="47"/>
        <v>0.82558139534883723</v>
      </c>
      <c r="J801" s="3">
        <f t="shared" si="45"/>
        <v>0.97028537805236836</v>
      </c>
      <c r="K801" s="81"/>
      <c r="L801" s="12">
        <v>1</v>
      </c>
      <c r="M801" s="3">
        <v>0.82558139534883723</v>
      </c>
      <c r="N801" s="3">
        <v>0.82558139534883723</v>
      </c>
      <c r="O801" s="3">
        <v>0.96914487217161327</v>
      </c>
      <c r="P801" s="3">
        <v>0.96914487217161327</v>
      </c>
      <c r="Q801" s="3">
        <v>0</v>
      </c>
      <c r="R801" s="3">
        <v>0</v>
      </c>
      <c r="S801" s="3">
        <v>0</v>
      </c>
      <c r="T801" s="3">
        <v>0</v>
      </c>
      <c r="U801" s="3">
        <v>0</v>
      </c>
      <c r="V801" s="3">
        <v>0</v>
      </c>
      <c r="W801" s="3">
        <v>0</v>
      </c>
      <c r="X801" s="3">
        <v>0</v>
      </c>
      <c r="Y801" s="3">
        <v>0</v>
      </c>
      <c r="Z801" s="3">
        <v>0</v>
      </c>
      <c r="AA801" s="3">
        <v>0</v>
      </c>
      <c r="AB801" s="3">
        <v>0</v>
      </c>
      <c r="AC801" s="3">
        <v>0</v>
      </c>
      <c r="AD801" s="3">
        <v>0</v>
      </c>
      <c r="AE801" s="3">
        <v>0</v>
      </c>
      <c r="AF801" s="3">
        <v>0</v>
      </c>
      <c r="AG801" s="3">
        <v>0</v>
      </c>
      <c r="AH801" s="3">
        <v>0</v>
      </c>
      <c r="AI801" s="3">
        <v>0</v>
      </c>
      <c r="AJ801" s="3">
        <v>0</v>
      </c>
      <c r="AK801" s="3">
        <v>0</v>
      </c>
      <c r="AL801" s="48">
        <v>0</v>
      </c>
      <c r="AM801" s="3">
        <v>0</v>
      </c>
      <c r="AN801" s="3">
        <v>0</v>
      </c>
      <c r="AO801" s="3">
        <v>0</v>
      </c>
      <c r="AP801" s="3">
        <v>0</v>
      </c>
      <c r="AQ801" s="3">
        <v>0</v>
      </c>
      <c r="AR801" s="3">
        <v>0</v>
      </c>
      <c r="AS801" s="3">
        <v>0</v>
      </c>
      <c r="AT801" s="3">
        <v>0</v>
      </c>
      <c r="AU801" s="3">
        <v>0</v>
      </c>
      <c r="AV801" s="3">
        <v>0</v>
      </c>
      <c r="AW801" s="3">
        <v>0</v>
      </c>
      <c r="AX801" s="3">
        <v>0</v>
      </c>
      <c r="AY801" s="3">
        <v>0</v>
      </c>
      <c r="AZ801" s="3">
        <v>0</v>
      </c>
      <c r="BA801" s="3">
        <v>0</v>
      </c>
      <c r="BB801" s="3">
        <v>0</v>
      </c>
      <c r="BC801" s="3">
        <v>0</v>
      </c>
      <c r="BD801" s="3">
        <v>0</v>
      </c>
      <c r="BE801" s="3">
        <v>0</v>
      </c>
      <c r="BF801" s="3">
        <v>0</v>
      </c>
      <c r="BG801" s="3">
        <v>0</v>
      </c>
      <c r="BH801" s="3">
        <v>0</v>
      </c>
      <c r="BI801" s="3">
        <v>0</v>
      </c>
      <c r="BJ801" s="3">
        <v>0</v>
      </c>
      <c r="BK801" s="3">
        <v>0</v>
      </c>
      <c r="BL801" s="3">
        <v>0</v>
      </c>
      <c r="BM801" s="3">
        <v>0</v>
      </c>
      <c r="BN801" s="3">
        <v>0</v>
      </c>
      <c r="BO801" s="3">
        <v>0</v>
      </c>
      <c r="BP801" s="3">
        <v>0</v>
      </c>
      <c r="BQ801" s="3">
        <v>0</v>
      </c>
      <c r="BR801" s="3">
        <v>0</v>
      </c>
      <c r="BS801" s="3">
        <v>0</v>
      </c>
      <c r="BT801" s="3">
        <v>0</v>
      </c>
      <c r="BU801" s="3">
        <v>0</v>
      </c>
      <c r="BV801" s="3">
        <v>0</v>
      </c>
      <c r="BW801" s="10">
        <v>0</v>
      </c>
    </row>
    <row r="802" spans="6:75" x14ac:dyDescent="0.25">
      <c r="F802" s="52">
        <f t="shared" si="46"/>
        <v>51100</v>
      </c>
      <c r="G802" s="12">
        <f t="shared" si="47"/>
        <v>0.82558139534883723</v>
      </c>
      <c r="J802" s="3">
        <f t="shared" si="45"/>
        <v>0.97028537805236836</v>
      </c>
      <c r="K802" s="81"/>
      <c r="L802" s="12">
        <v>1</v>
      </c>
      <c r="M802" s="3">
        <v>0.82558139534883723</v>
      </c>
      <c r="N802" s="3">
        <v>0.82558139534883723</v>
      </c>
      <c r="O802" s="3">
        <v>0.96914487217161327</v>
      </c>
      <c r="P802" s="3">
        <v>0.96914487217161327</v>
      </c>
      <c r="Q802" s="3">
        <v>0</v>
      </c>
      <c r="R802" s="3">
        <v>0</v>
      </c>
      <c r="S802" s="3">
        <v>0</v>
      </c>
      <c r="T802" s="3">
        <v>0</v>
      </c>
      <c r="U802" s="3">
        <v>0</v>
      </c>
      <c r="V802" s="3">
        <v>0</v>
      </c>
      <c r="W802" s="3">
        <v>0</v>
      </c>
      <c r="X802" s="3">
        <v>0</v>
      </c>
      <c r="Y802" s="3">
        <v>0</v>
      </c>
      <c r="Z802" s="3">
        <v>0</v>
      </c>
      <c r="AA802" s="3">
        <v>0</v>
      </c>
      <c r="AB802" s="3">
        <v>0</v>
      </c>
      <c r="AC802" s="3">
        <v>0</v>
      </c>
      <c r="AD802" s="3">
        <v>0</v>
      </c>
      <c r="AE802" s="3">
        <v>0</v>
      </c>
      <c r="AF802" s="3">
        <v>0</v>
      </c>
      <c r="AG802" s="3">
        <v>0</v>
      </c>
      <c r="AH802" s="3">
        <v>0</v>
      </c>
      <c r="AI802" s="3">
        <v>0</v>
      </c>
      <c r="AJ802" s="3">
        <v>0</v>
      </c>
      <c r="AK802" s="3">
        <v>0</v>
      </c>
      <c r="AL802" s="48">
        <v>0</v>
      </c>
      <c r="AM802" s="3">
        <v>0</v>
      </c>
      <c r="AN802" s="3">
        <v>0</v>
      </c>
      <c r="AO802" s="3">
        <v>0</v>
      </c>
      <c r="AP802" s="3">
        <v>0</v>
      </c>
      <c r="AQ802" s="3">
        <v>0</v>
      </c>
      <c r="AR802" s="3">
        <v>0</v>
      </c>
      <c r="AS802" s="3">
        <v>0</v>
      </c>
      <c r="AT802" s="3">
        <v>0</v>
      </c>
      <c r="AU802" s="3">
        <v>0</v>
      </c>
      <c r="AV802" s="3">
        <v>0</v>
      </c>
      <c r="AW802" s="3">
        <v>0</v>
      </c>
      <c r="AX802" s="3">
        <v>0</v>
      </c>
      <c r="AY802" s="3">
        <v>0</v>
      </c>
      <c r="AZ802" s="3">
        <v>0</v>
      </c>
      <c r="BA802" s="3">
        <v>0</v>
      </c>
      <c r="BB802" s="3">
        <v>0</v>
      </c>
      <c r="BC802" s="3">
        <v>0</v>
      </c>
      <c r="BD802" s="3">
        <v>0</v>
      </c>
      <c r="BE802" s="3">
        <v>0</v>
      </c>
      <c r="BF802" s="3">
        <v>0</v>
      </c>
      <c r="BG802" s="3">
        <v>0</v>
      </c>
      <c r="BH802" s="3">
        <v>0</v>
      </c>
      <c r="BI802" s="3">
        <v>0</v>
      </c>
      <c r="BJ802" s="3">
        <v>0</v>
      </c>
      <c r="BK802" s="3">
        <v>0</v>
      </c>
      <c r="BL802" s="3">
        <v>0</v>
      </c>
      <c r="BM802" s="3">
        <v>0</v>
      </c>
      <c r="BN802" s="3">
        <v>0</v>
      </c>
      <c r="BO802" s="3">
        <v>0</v>
      </c>
      <c r="BP802" s="3">
        <v>0</v>
      </c>
      <c r="BQ802" s="3">
        <v>0</v>
      </c>
      <c r="BR802" s="3">
        <v>0</v>
      </c>
      <c r="BS802" s="3">
        <v>0</v>
      </c>
      <c r="BT802" s="3">
        <v>0</v>
      </c>
      <c r="BU802" s="3">
        <v>0</v>
      </c>
      <c r="BV802" s="3">
        <v>0</v>
      </c>
      <c r="BW802" s="10">
        <v>0</v>
      </c>
    </row>
    <row r="803" spans="6:75" x14ac:dyDescent="0.25">
      <c r="F803" s="52">
        <f t="shared" si="46"/>
        <v>51200</v>
      </c>
      <c r="G803" s="12">
        <f t="shared" si="47"/>
        <v>0.82558139534883723</v>
      </c>
      <c r="J803" s="3">
        <f t="shared" si="45"/>
        <v>0.97028537805236836</v>
      </c>
      <c r="K803" s="81"/>
      <c r="L803" s="12">
        <v>1</v>
      </c>
      <c r="M803" s="3">
        <v>0.82558139534883723</v>
      </c>
      <c r="N803" s="3">
        <v>0.82558139534883723</v>
      </c>
      <c r="O803" s="3">
        <v>0.96914487217161327</v>
      </c>
      <c r="P803" s="3">
        <v>0.96914487217161327</v>
      </c>
      <c r="Q803" s="3">
        <v>0</v>
      </c>
      <c r="R803" s="3">
        <v>0</v>
      </c>
      <c r="S803" s="3">
        <v>0</v>
      </c>
      <c r="T803" s="3">
        <v>0</v>
      </c>
      <c r="U803" s="3">
        <v>0</v>
      </c>
      <c r="V803" s="3">
        <v>0</v>
      </c>
      <c r="W803" s="3">
        <v>0</v>
      </c>
      <c r="X803" s="3">
        <v>0</v>
      </c>
      <c r="Y803" s="3">
        <v>0</v>
      </c>
      <c r="Z803" s="3">
        <v>0</v>
      </c>
      <c r="AA803" s="3">
        <v>0</v>
      </c>
      <c r="AB803" s="3">
        <v>0</v>
      </c>
      <c r="AC803" s="3">
        <v>0</v>
      </c>
      <c r="AD803" s="3">
        <v>0</v>
      </c>
      <c r="AE803" s="3">
        <v>0</v>
      </c>
      <c r="AF803" s="3">
        <v>0</v>
      </c>
      <c r="AG803" s="3">
        <v>0</v>
      </c>
      <c r="AH803" s="3">
        <v>0</v>
      </c>
      <c r="AI803" s="3">
        <v>0</v>
      </c>
      <c r="AJ803" s="3">
        <v>0</v>
      </c>
      <c r="AK803" s="3">
        <v>0</v>
      </c>
      <c r="AL803" s="48">
        <v>0</v>
      </c>
      <c r="AM803" s="3">
        <v>0</v>
      </c>
      <c r="AN803" s="3">
        <v>0</v>
      </c>
      <c r="AO803" s="3">
        <v>0</v>
      </c>
      <c r="AP803" s="3">
        <v>0</v>
      </c>
      <c r="AQ803" s="3">
        <v>0</v>
      </c>
      <c r="AR803" s="3">
        <v>0</v>
      </c>
      <c r="AS803" s="3">
        <v>0</v>
      </c>
      <c r="AT803" s="3">
        <v>0</v>
      </c>
      <c r="AU803" s="3">
        <v>0</v>
      </c>
      <c r="AV803" s="3">
        <v>0</v>
      </c>
      <c r="AW803" s="3">
        <v>0</v>
      </c>
      <c r="AX803" s="3">
        <v>0</v>
      </c>
      <c r="AY803" s="3">
        <v>0</v>
      </c>
      <c r="AZ803" s="3">
        <v>0</v>
      </c>
      <c r="BA803" s="3">
        <v>0</v>
      </c>
      <c r="BB803" s="3">
        <v>0</v>
      </c>
      <c r="BC803" s="3">
        <v>0</v>
      </c>
      <c r="BD803" s="3">
        <v>0</v>
      </c>
      <c r="BE803" s="3">
        <v>0</v>
      </c>
      <c r="BF803" s="3">
        <v>0</v>
      </c>
      <c r="BG803" s="3">
        <v>0</v>
      </c>
      <c r="BH803" s="3">
        <v>0</v>
      </c>
      <c r="BI803" s="3">
        <v>0</v>
      </c>
      <c r="BJ803" s="3">
        <v>0</v>
      </c>
      <c r="BK803" s="3">
        <v>0</v>
      </c>
      <c r="BL803" s="3">
        <v>0</v>
      </c>
      <c r="BM803" s="3">
        <v>0</v>
      </c>
      <c r="BN803" s="3">
        <v>0</v>
      </c>
      <c r="BO803" s="3">
        <v>0</v>
      </c>
      <c r="BP803" s="3">
        <v>0</v>
      </c>
      <c r="BQ803" s="3">
        <v>0</v>
      </c>
      <c r="BR803" s="3">
        <v>0</v>
      </c>
      <c r="BS803" s="3">
        <v>0</v>
      </c>
      <c r="BT803" s="3">
        <v>0</v>
      </c>
      <c r="BU803" s="3">
        <v>0</v>
      </c>
      <c r="BV803" s="3">
        <v>0</v>
      </c>
      <c r="BW803" s="10">
        <v>0</v>
      </c>
    </row>
    <row r="804" spans="6:75" x14ac:dyDescent="0.25">
      <c r="F804" s="52">
        <f t="shared" si="46"/>
        <v>51300</v>
      </c>
      <c r="G804" s="12">
        <f t="shared" si="47"/>
        <v>0.82558139534883723</v>
      </c>
      <c r="J804" s="3">
        <f t="shared" si="45"/>
        <v>0.97028537805236836</v>
      </c>
      <c r="K804" s="81"/>
      <c r="L804" s="12">
        <v>1</v>
      </c>
      <c r="M804" s="3">
        <v>0.82558139534883723</v>
      </c>
      <c r="N804" s="3">
        <v>0.82558139534883723</v>
      </c>
      <c r="O804" s="3">
        <v>0.96914487217161327</v>
      </c>
      <c r="P804" s="3">
        <v>0.96914487217161327</v>
      </c>
      <c r="Q804" s="3">
        <v>0</v>
      </c>
      <c r="R804" s="3">
        <v>0</v>
      </c>
      <c r="S804" s="3">
        <v>0</v>
      </c>
      <c r="T804" s="3">
        <v>0</v>
      </c>
      <c r="U804" s="3">
        <v>0</v>
      </c>
      <c r="V804" s="3">
        <v>0</v>
      </c>
      <c r="W804" s="3">
        <v>0</v>
      </c>
      <c r="X804" s="3">
        <v>0</v>
      </c>
      <c r="Y804" s="3">
        <v>0</v>
      </c>
      <c r="Z804" s="3">
        <v>0</v>
      </c>
      <c r="AA804" s="3">
        <v>0</v>
      </c>
      <c r="AB804" s="3">
        <v>0</v>
      </c>
      <c r="AC804" s="3">
        <v>0</v>
      </c>
      <c r="AD804" s="3">
        <v>0</v>
      </c>
      <c r="AE804" s="3">
        <v>0</v>
      </c>
      <c r="AF804" s="3">
        <v>0</v>
      </c>
      <c r="AG804" s="3">
        <v>0</v>
      </c>
      <c r="AH804" s="3">
        <v>0</v>
      </c>
      <c r="AI804" s="3">
        <v>0</v>
      </c>
      <c r="AJ804" s="3">
        <v>0</v>
      </c>
      <c r="AK804" s="3">
        <v>0</v>
      </c>
      <c r="AL804" s="48">
        <v>0</v>
      </c>
      <c r="AM804" s="3">
        <v>0</v>
      </c>
      <c r="AN804" s="3">
        <v>0</v>
      </c>
      <c r="AO804" s="3">
        <v>0</v>
      </c>
      <c r="AP804" s="3">
        <v>0</v>
      </c>
      <c r="AQ804" s="3">
        <v>0</v>
      </c>
      <c r="AR804" s="3">
        <v>0</v>
      </c>
      <c r="AS804" s="3">
        <v>0</v>
      </c>
      <c r="AT804" s="3">
        <v>0</v>
      </c>
      <c r="AU804" s="3">
        <v>0</v>
      </c>
      <c r="AV804" s="3">
        <v>0</v>
      </c>
      <c r="AW804" s="3">
        <v>0</v>
      </c>
      <c r="AX804" s="3">
        <v>0</v>
      </c>
      <c r="AY804" s="3">
        <v>0</v>
      </c>
      <c r="AZ804" s="3">
        <v>0</v>
      </c>
      <c r="BA804" s="3">
        <v>0</v>
      </c>
      <c r="BB804" s="3">
        <v>0</v>
      </c>
      <c r="BC804" s="3">
        <v>0</v>
      </c>
      <c r="BD804" s="3">
        <v>0</v>
      </c>
      <c r="BE804" s="3">
        <v>0</v>
      </c>
      <c r="BF804" s="3">
        <v>0</v>
      </c>
      <c r="BG804" s="3">
        <v>0</v>
      </c>
      <c r="BH804" s="3">
        <v>0</v>
      </c>
      <c r="BI804" s="3">
        <v>0</v>
      </c>
      <c r="BJ804" s="3">
        <v>0</v>
      </c>
      <c r="BK804" s="3">
        <v>0</v>
      </c>
      <c r="BL804" s="3">
        <v>0</v>
      </c>
      <c r="BM804" s="3">
        <v>0</v>
      </c>
      <c r="BN804" s="3">
        <v>0</v>
      </c>
      <c r="BO804" s="3">
        <v>0</v>
      </c>
      <c r="BP804" s="3">
        <v>0</v>
      </c>
      <c r="BQ804" s="3">
        <v>0</v>
      </c>
      <c r="BR804" s="3">
        <v>0</v>
      </c>
      <c r="BS804" s="3">
        <v>0</v>
      </c>
      <c r="BT804" s="3">
        <v>0</v>
      </c>
      <c r="BU804" s="3">
        <v>0</v>
      </c>
      <c r="BV804" s="3">
        <v>0</v>
      </c>
      <c r="BW804" s="10">
        <v>0</v>
      </c>
    </row>
    <row r="805" spans="6:75" x14ac:dyDescent="0.25">
      <c r="F805" s="52">
        <f t="shared" si="46"/>
        <v>51400</v>
      </c>
      <c r="G805" s="12">
        <f t="shared" si="47"/>
        <v>0.82558139534883723</v>
      </c>
      <c r="J805" s="3">
        <f t="shared" si="45"/>
        <v>0.97028537805236836</v>
      </c>
      <c r="K805" s="81"/>
      <c r="L805" s="12">
        <v>1</v>
      </c>
      <c r="M805" s="3">
        <v>0.82558139534883723</v>
      </c>
      <c r="N805" s="3">
        <v>0.82558139534883723</v>
      </c>
      <c r="O805" s="3">
        <v>0.96914487217161327</v>
      </c>
      <c r="P805" s="3">
        <v>0.96914487217161327</v>
      </c>
      <c r="Q805" s="3">
        <v>0</v>
      </c>
      <c r="R805" s="3">
        <v>0</v>
      </c>
      <c r="S805" s="3">
        <v>0</v>
      </c>
      <c r="T805" s="3">
        <v>0</v>
      </c>
      <c r="U805" s="3">
        <v>0</v>
      </c>
      <c r="V805" s="3">
        <v>0</v>
      </c>
      <c r="W805" s="3">
        <v>0</v>
      </c>
      <c r="X805" s="3">
        <v>0</v>
      </c>
      <c r="Y805" s="3">
        <v>0</v>
      </c>
      <c r="Z805" s="3">
        <v>0</v>
      </c>
      <c r="AA805" s="3">
        <v>0</v>
      </c>
      <c r="AB805" s="3">
        <v>0</v>
      </c>
      <c r="AC805" s="3">
        <v>0</v>
      </c>
      <c r="AD805" s="3">
        <v>0</v>
      </c>
      <c r="AE805" s="3">
        <v>0</v>
      </c>
      <c r="AF805" s="3">
        <v>0</v>
      </c>
      <c r="AG805" s="3">
        <v>0</v>
      </c>
      <c r="AH805" s="3">
        <v>0</v>
      </c>
      <c r="AI805" s="3">
        <v>0</v>
      </c>
      <c r="AJ805" s="3">
        <v>0</v>
      </c>
      <c r="AK805" s="3">
        <v>0</v>
      </c>
      <c r="AL805" s="48">
        <v>0</v>
      </c>
      <c r="AM805" s="3">
        <v>0</v>
      </c>
      <c r="AN805" s="3">
        <v>0</v>
      </c>
      <c r="AO805" s="3">
        <v>0</v>
      </c>
      <c r="AP805" s="3">
        <v>0</v>
      </c>
      <c r="AQ805" s="3">
        <v>0</v>
      </c>
      <c r="AR805" s="3">
        <v>0</v>
      </c>
      <c r="AS805" s="3">
        <v>0</v>
      </c>
      <c r="AT805" s="3">
        <v>0</v>
      </c>
      <c r="AU805" s="3">
        <v>0</v>
      </c>
      <c r="AV805" s="3">
        <v>0</v>
      </c>
      <c r="AW805" s="3">
        <v>0</v>
      </c>
      <c r="AX805" s="3">
        <v>0</v>
      </c>
      <c r="AY805" s="3">
        <v>0</v>
      </c>
      <c r="AZ805" s="3">
        <v>0</v>
      </c>
      <c r="BA805" s="3">
        <v>0</v>
      </c>
      <c r="BB805" s="3">
        <v>0</v>
      </c>
      <c r="BC805" s="3">
        <v>0</v>
      </c>
      <c r="BD805" s="3">
        <v>0</v>
      </c>
      <c r="BE805" s="3">
        <v>0</v>
      </c>
      <c r="BF805" s="3">
        <v>0</v>
      </c>
      <c r="BG805" s="3">
        <v>0</v>
      </c>
      <c r="BH805" s="3">
        <v>0</v>
      </c>
      <c r="BI805" s="3">
        <v>0</v>
      </c>
      <c r="BJ805" s="3">
        <v>0</v>
      </c>
      <c r="BK805" s="3">
        <v>0</v>
      </c>
      <c r="BL805" s="3">
        <v>0</v>
      </c>
      <c r="BM805" s="3">
        <v>0</v>
      </c>
      <c r="BN805" s="3">
        <v>0</v>
      </c>
      <c r="BO805" s="3">
        <v>0</v>
      </c>
      <c r="BP805" s="3">
        <v>0</v>
      </c>
      <c r="BQ805" s="3">
        <v>0</v>
      </c>
      <c r="BR805" s="3">
        <v>0</v>
      </c>
      <c r="BS805" s="3">
        <v>0</v>
      </c>
      <c r="BT805" s="3">
        <v>0</v>
      </c>
      <c r="BU805" s="3">
        <v>0</v>
      </c>
      <c r="BV805" s="3">
        <v>0</v>
      </c>
      <c r="BW805" s="10">
        <v>0</v>
      </c>
    </row>
    <row r="806" spans="6:75" x14ac:dyDescent="0.25">
      <c r="F806" s="52">
        <f t="shared" si="46"/>
        <v>51500</v>
      </c>
      <c r="G806" s="12">
        <f t="shared" si="47"/>
        <v>0.82558139534883723</v>
      </c>
      <c r="J806" s="3">
        <f t="shared" si="45"/>
        <v>0.97028537805236836</v>
      </c>
      <c r="K806" s="81"/>
      <c r="L806" s="12">
        <v>1</v>
      </c>
      <c r="M806" s="3">
        <v>0.82558139534883723</v>
      </c>
      <c r="N806" s="3">
        <v>0.82558139534883723</v>
      </c>
      <c r="O806" s="3">
        <v>0.96914487217161327</v>
      </c>
      <c r="P806" s="3">
        <v>0.96914487217161327</v>
      </c>
      <c r="Q806" s="3">
        <v>0</v>
      </c>
      <c r="R806" s="3">
        <v>0</v>
      </c>
      <c r="S806" s="3">
        <v>0</v>
      </c>
      <c r="T806" s="3">
        <v>0</v>
      </c>
      <c r="U806" s="3">
        <v>0</v>
      </c>
      <c r="V806" s="3">
        <v>0</v>
      </c>
      <c r="W806" s="3">
        <v>0</v>
      </c>
      <c r="X806" s="3">
        <v>0</v>
      </c>
      <c r="Y806" s="3">
        <v>0</v>
      </c>
      <c r="Z806" s="3">
        <v>0</v>
      </c>
      <c r="AA806" s="3">
        <v>0</v>
      </c>
      <c r="AB806" s="3">
        <v>0</v>
      </c>
      <c r="AC806" s="3">
        <v>0</v>
      </c>
      <c r="AD806" s="3">
        <v>0</v>
      </c>
      <c r="AE806" s="3">
        <v>0</v>
      </c>
      <c r="AF806" s="3">
        <v>0</v>
      </c>
      <c r="AG806" s="3">
        <v>0</v>
      </c>
      <c r="AH806" s="3">
        <v>0</v>
      </c>
      <c r="AI806" s="3">
        <v>0</v>
      </c>
      <c r="AJ806" s="3">
        <v>0</v>
      </c>
      <c r="AK806" s="3">
        <v>0</v>
      </c>
      <c r="AL806" s="48">
        <v>0</v>
      </c>
      <c r="AM806" s="3">
        <v>0</v>
      </c>
      <c r="AN806" s="3">
        <v>0</v>
      </c>
      <c r="AO806" s="3">
        <v>0</v>
      </c>
      <c r="AP806" s="3">
        <v>0</v>
      </c>
      <c r="AQ806" s="3">
        <v>0</v>
      </c>
      <c r="AR806" s="3">
        <v>0</v>
      </c>
      <c r="AS806" s="3">
        <v>0</v>
      </c>
      <c r="AT806" s="3">
        <v>0</v>
      </c>
      <c r="AU806" s="3">
        <v>0</v>
      </c>
      <c r="AV806" s="3">
        <v>0</v>
      </c>
      <c r="AW806" s="3">
        <v>0</v>
      </c>
      <c r="AX806" s="3">
        <v>0</v>
      </c>
      <c r="AY806" s="3">
        <v>0</v>
      </c>
      <c r="AZ806" s="3">
        <v>0</v>
      </c>
      <c r="BA806" s="3">
        <v>0</v>
      </c>
      <c r="BB806" s="3">
        <v>0</v>
      </c>
      <c r="BC806" s="3">
        <v>0</v>
      </c>
      <c r="BD806" s="3">
        <v>0</v>
      </c>
      <c r="BE806" s="3">
        <v>0</v>
      </c>
      <c r="BF806" s="3">
        <v>0</v>
      </c>
      <c r="BG806" s="3">
        <v>0</v>
      </c>
      <c r="BH806" s="3">
        <v>0</v>
      </c>
      <c r="BI806" s="3">
        <v>0</v>
      </c>
      <c r="BJ806" s="3">
        <v>0</v>
      </c>
      <c r="BK806" s="3">
        <v>0</v>
      </c>
      <c r="BL806" s="3">
        <v>0</v>
      </c>
      <c r="BM806" s="3">
        <v>0</v>
      </c>
      <c r="BN806" s="3">
        <v>0</v>
      </c>
      <c r="BO806" s="3">
        <v>0</v>
      </c>
      <c r="BP806" s="3">
        <v>0</v>
      </c>
      <c r="BQ806" s="3">
        <v>0</v>
      </c>
      <c r="BR806" s="3">
        <v>0</v>
      </c>
      <c r="BS806" s="3">
        <v>0</v>
      </c>
      <c r="BT806" s="3">
        <v>0</v>
      </c>
      <c r="BU806" s="3">
        <v>0</v>
      </c>
      <c r="BV806" s="3">
        <v>0</v>
      </c>
      <c r="BW806" s="10">
        <v>0</v>
      </c>
    </row>
    <row r="807" spans="6:75" x14ac:dyDescent="0.25">
      <c r="F807" s="52">
        <f t="shared" si="46"/>
        <v>51600</v>
      </c>
      <c r="G807" s="12">
        <f t="shared" si="47"/>
        <v>0.82558139534883723</v>
      </c>
      <c r="J807" s="3">
        <f t="shared" si="45"/>
        <v>0.97028537805236836</v>
      </c>
      <c r="K807" s="81"/>
      <c r="L807" s="12">
        <v>1</v>
      </c>
      <c r="M807" s="3">
        <v>0.82558139534883723</v>
      </c>
      <c r="N807" s="3">
        <v>0.82558139534883723</v>
      </c>
      <c r="O807" s="3">
        <v>0.96914487217161327</v>
      </c>
      <c r="P807" s="3">
        <v>0.96914487217161327</v>
      </c>
      <c r="Q807" s="3">
        <v>0</v>
      </c>
      <c r="R807" s="3">
        <v>0</v>
      </c>
      <c r="S807" s="3">
        <v>0</v>
      </c>
      <c r="T807" s="3">
        <v>0</v>
      </c>
      <c r="U807" s="3">
        <v>0</v>
      </c>
      <c r="V807" s="3">
        <v>0</v>
      </c>
      <c r="W807" s="3">
        <v>0</v>
      </c>
      <c r="X807" s="3">
        <v>0</v>
      </c>
      <c r="Y807" s="3">
        <v>0</v>
      </c>
      <c r="Z807" s="3">
        <v>0</v>
      </c>
      <c r="AA807" s="3">
        <v>0</v>
      </c>
      <c r="AB807" s="3">
        <v>0</v>
      </c>
      <c r="AC807" s="3">
        <v>0</v>
      </c>
      <c r="AD807" s="3">
        <v>0</v>
      </c>
      <c r="AE807" s="3">
        <v>0</v>
      </c>
      <c r="AF807" s="3">
        <v>0</v>
      </c>
      <c r="AG807" s="3">
        <v>0</v>
      </c>
      <c r="AH807" s="3">
        <v>0</v>
      </c>
      <c r="AI807" s="3">
        <v>0</v>
      </c>
      <c r="AJ807" s="3">
        <v>0</v>
      </c>
      <c r="AK807" s="3">
        <v>0</v>
      </c>
      <c r="AL807" s="48">
        <v>0</v>
      </c>
      <c r="AM807" s="3">
        <v>0</v>
      </c>
      <c r="AN807" s="3">
        <v>0</v>
      </c>
      <c r="AO807" s="3">
        <v>0</v>
      </c>
      <c r="AP807" s="3">
        <v>0</v>
      </c>
      <c r="AQ807" s="3">
        <v>0</v>
      </c>
      <c r="AR807" s="3">
        <v>0</v>
      </c>
      <c r="AS807" s="3">
        <v>0</v>
      </c>
      <c r="AT807" s="3">
        <v>0</v>
      </c>
      <c r="AU807" s="3">
        <v>0</v>
      </c>
      <c r="AV807" s="3">
        <v>0</v>
      </c>
      <c r="AW807" s="3">
        <v>0</v>
      </c>
      <c r="AX807" s="3">
        <v>0</v>
      </c>
      <c r="AY807" s="3">
        <v>0</v>
      </c>
      <c r="AZ807" s="3">
        <v>0</v>
      </c>
      <c r="BA807" s="3">
        <v>0</v>
      </c>
      <c r="BB807" s="3">
        <v>0</v>
      </c>
      <c r="BC807" s="3">
        <v>0</v>
      </c>
      <c r="BD807" s="3">
        <v>0</v>
      </c>
      <c r="BE807" s="3">
        <v>0</v>
      </c>
      <c r="BF807" s="3">
        <v>0</v>
      </c>
      <c r="BG807" s="3">
        <v>0</v>
      </c>
      <c r="BH807" s="3">
        <v>0</v>
      </c>
      <c r="BI807" s="3">
        <v>0</v>
      </c>
      <c r="BJ807" s="3">
        <v>0</v>
      </c>
      <c r="BK807" s="3">
        <v>0</v>
      </c>
      <c r="BL807" s="3">
        <v>0</v>
      </c>
      <c r="BM807" s="3">
        <v>0</v>
      </c>
      <c r="BN807" s="3">
        <v>0</v>
      </c>
      <c r="BO807" s="3">
        <v>0</v>
      </c>
      <c r="BP807" s="3">
        <v>0</v>
      </c>
      <c r="BQ807" s="3">
        <v>0</v>
      </c>
      <c r="BR807" s="3">
        <v>0</v>
      </c>
      <c r="BS807" s="3">
        <v>0</v>
      </c>
      <c r="BT807" s="3">
        <v>0</v>
      </c>
      <c r="BU807" s="3">
        <v>0</v>
      </c>
      <c r="BV807" s="3">
        <v>0</v>
      </c>
      <c r="BW807" s="10">
        <v>0</v>
      </c>
    </row>
    <row r="808" spans="6:75" x14ac:dyDescent="0.25">
      <c r="F808" s="52">
        <f t="shared" si="46"/>
        <v>51700</v>
      </c>
      <c r="G808" s="12">
        <f t="shared" si="47"/>
        <v>0.82558139534883723</v>
      </c>
      <c r="J808" s="3">
        <f t="shared" ref="J808:J871" si="48">INDEX($L808:$BW808,J$276) / INDEX($L$291:$BW$291,J$276)</f>
        <v>0.97028537805236836</v>
      </c>
      <c r="K808" s="81"/>
      <c r="L808" s="12">
        <v>1</v>
      </c>
      <c r="M808" s="3">
        <v>0.82558139534883723</v>
      </c>
      <c r="N808" s="3">
        <v>0.82558139534883723</v>
      </c>
      <c r="O808" s="3">
        <v>0.96914487217161327</v>
      </c>
      <c r="P808" s="3">
        <v>0.96914487217161327</v>
      </c>
      <c r="Q808" s="3">
        <v>0</v>
      </c>
      <c r="R808" s="3">
        <v>0</v>
      </c>
      <c r="S808" s="3">
        <v>0</v>
      </c>
      <c r="T808" s="3">
        <v>0</v>
      </c>
      <c r="U808" s="3">
        <v>0</v>
      </c>
      <c r="V808" s="3">
        <v>0</v>
      </c>
      <c r="W808" s="3">
        <v>0</v>
      </c>
      <c r="X808" s="3">
        <v>0</v>
      </c>
      <c r="Y808" s="3">
        <v>0</v>
      </c>
      <c r="Z808" s="3">
        <v>0</v>
      </c>
      <c r="AA808" s="3">
        <v>0</v>
      </c>
      <c r="AB808" s="3">
        <v>0</v>
      </c>
      <c r="AC808" s="3">
        <v>0</v>
      </c>
      <c r="AD808" s="3">
        <v>0</v>
      </c>
      <c r="AE808" s="3">
        <v>0</v>
      </c>
      <c r="AF808" s="3">
        <v>0</v>
      </c>
      <c r="AG808" s="3">
        <v>0</v>
      </c>
      <c r="AH808" s="3">
        <v>0</v>
      </c>
      <c r="AI808" s="3">
        <v>0</v>
      </c>
      <c r="AJ808" s="3">
        <v>0</v>
      </c>
      <c r="AK808" s="3">
        <v>0</v>
      </c>
      <c r="AL808" s="48">
        <v>0</v>
      </c>
      <c r="AM808" s="3">
        <v>0</v>
      </c>
      <c r="AN808" s="3">
        <v>0</v>
      </c>
      <c r="AO808" s="3">
        <v>0</v>
      </c>
      <c r="AP808" s="3">
        <v>0</v>
      </c>
      <c r="AQ808" s="3">
        <v>0</v>
      </c>
      <c r="AR808" s="3">
        <v>0</v>
      </c>
      <c r="AS808" s="3">
        <v>0</v>
      </c>
      <c r="AT808" s="3">
        <v>0</v>
      </c>
      <c r="AU808" s="3">
        <v>0</v>
      </c>
      <c r="AV808" s="3">
        <v>0</v>
      </c>
      <c r="AW808" s="3">
        <v>0</v>
      </c>
      <c r="AX808" s="3">
        <v>0</v>
      </c>
      <c r="AY808" s="3">
        <v>0</v>
      </c>
      <c r="AZ808" s="3">
        <v>0</v>
      </c>
      <c r="BA808" s="3">
        <v>0</v>
      </c>
      <c r="BB808" s="3">
        <v>0</v>
      </c>
      <c r="BC808" s="3">
        <v>0</v>
      </c>
      <c r="BD808" s="3">
        <v>0</v>
      </c>
      <c r="BE808" s="3">
        <v>0</v>
      </c>
      <c r="BF808" s="3">
        <v>0</v>
      </c>
      <c r="BG808" s="3">
        <v>0</v>
      </c>
      <c r="BH808" s="3">
        <v>0</v>
      </c>
      <c r="BI808" s="3">
        <v>0</v>
      </c>
      <c r="BJ808" s="3">
        <v>0</v>
      </c>
      <c r="BK808" s="3">
        <v>0</v>
      </c>
      <c r="BL808" s="3">
        <v>0</v>
      </c>
      <c r="BM808" s="3">
        <v>0</v>
      </c>
      <c r="BN808" s="3">
        <v>0</v>
      </c>
      <c r="BO808" s="3">
        <v>0</v>
      </c>
      <c r="BP808" s="3">
        <v>0</v>
      </c>
      <c r="BQ808" s="3">
        <v>0</v>
      </c>
      <c r="BR808" s="3">
        <v>0</v>
      </c>
      <c r="BS808" s="3">
        <v>0</v>
      </c>
      <c r="BT808" s="3">
        <v>0</v>
      </c>
      <c r="BU808" s="3">
        <v>0</v>
      </c>
      <c r="BV808" s="3">
        <v>0</v>
      </c>
      <c r="BW808" s="10">
        <v>0</v>
      </c>
    </row>
    <row r="809" spans="6:75" x14ac:dyDescent="0.25">
      <c r="F809" s="52">
        <f t="shared" si="46"/>
        <v>51800</v>
      </c>
      <c r="G809" s="12">
        <f t="shared" si="47"/>
        <v>0.82558139534883723</v>
      </c>
      <c r="J809" s="3">
        <f t="shared" si="48"/>
        <v>0.97028537805236836</v>
      </c>
      <c r="K809" s="81"/>
      <c r="L809" s="12">
        <v>1</v>
      </c>
      <c r="M809" s="3">
        <v>0.82558139534883723</v>
      </c>
      <c r="N809" s="3">
        <v>0.82558139534883723</v>
      </c>
      <c r="O809" s="3">
        <v>0.96914487217161327</v>
      </c>
      <c r="P809" s="3">
        <v>0.96914487217161327</v>
      </c>
      <c r="Q809" s="3">
        <v>0</v>
      </c>
      <c r="R809" s="3">
        <v>0</v>
      </c>
      <c r="S809" s="3">
        <v>0</v>
      </c>
      <c r="T809" s="3">
        <v>0</v>
      </c>
      <c r="U809" s="3">
        <v>0</v>
      </c>
      <c r="V809" s="3">
        <v>0</v>
      </c>
      <c r="W809" s="3">
        <v>0</v>
      </c>
      <c r="X809" s="3">
        <v>0</v>
      </c>
      <c r="Y809" s="3">
        <v>0</v>
      </c>
      <c r="Z809" s="3">
        <v>0</v>
      </c>
      <c r="AA809" s="3">
        <v>0</v>
      </c>
      <c r="AB809" s="3">
        <v>0</v>
      </c>
      <c r="AC809" s="3">
        <v>0</v>
      </c>
      <c r="AD809" s="3">
        <v>0</v>
      </c>
      <c r="AE809" s="3">
        <v>0</v>
      </c>
      <c r="AF809" s="3">
        <v>0</v>
      </c>
      <c r="AG809" s="3">
        <v>0</v>
      </c>
      <c r="AH809" s="3">
        <v>0</v>
      </c>
      <c r="AI809" s="3">
        <v>0</v>
      </c>
      <c r="AJ809" s="3">
        <v>0</v>
      </c>
      <c r="AK809" s="3">
        <v>0</v>
      </c>
      <c r="AL809" s="48">
        <v>0</v>
      </c>
      <c r="AM809" s="3">
        <v>0</v>
      </c>
      <c r="AN809" s="3">
        <v>0</v>
      </c>
      <c r="AO809" s="3">
        <v>0</v>
      </c>
      <c r="AP809" s="3">
        <v>0</v>
      </c>
      <c r="AQ809" s="3">
        <v>0</v>
      </c>
      <c r="AR809" s="3">
        <v>0</v>
      </c>
      <c r="AS809" s="3">
        <v>0</v>
      </c>
      <c r="AT809" s="3">
        <v>0</v>
      </c>
      <c r="AU809" s="3">
        <v>0</v>
      </c>
      <c r="AV809" s="3">
        <v>0</v>
      </c>
      <c r="AW809" s="3">
        <v>0</v>
      </c>
      <c r="AX809" s="3">
        <v>0</v>
      </c>
      <c r="AY809" s="3">
        <v>0</v>
      </c>
      <c r="AZ809" s="3">
        <v>0</v>
      </c>
      <c r="BA809" s="3">
        <v>0</v>
      </c>
      <c r="BB809" s="3">
        <v>0</v>
      </c>
      <c r="BC809" s="3">
        <v>0</v>
      </c>
      <c r="BD809" s="3">
        <v>0</v>
      </c>
      <c r="BE809" s="3">
        <v>0</v>
      </c>
      <c r="BF809" s="3">
        <v>0</v>
      </c>
      <c r="BG809" s="3">
        <v>0</v>
      </c>
      <c r="BH809" s="3">
        <v>0</v>
      </c>
      <c r="BI809" s="3">
        <v>0</v>
      </c>
      <c r="BJ809" s="3">
        <v>0</v>
      </c>
      <c r="BK809" s="3">
        <v>0</v>
      </c>
      <c r="BL809" s="3">
        <v>0</v>
      </c>
      <c r="BM809" s="3">
        <v>0</v>
      </c>
      <c r="BN809" s="3">
        <v>0</v>
      </c>
      <c r="BO809" s="3">
        <v>0</v>
      </c>
      <c r="BP809" s="3">
        <v>0</v>
      </c>
      <c r="BQ809" s="3">
        <v>0</v>
      </c>
      <c r="BR809" s="3">
        <v>0</v>
      </c>
      <c r="BS809" s="3">
        <v>0</v>
      </c>
      <c r="BT809" s="3">
        <v>0</v>
      </c>
      <c r="BU809" s="3">
        <v>0</v>
      </c>
      <c r="BV809" s="3">
        <v>0</v>
      </c>
      <c r="BW809" s="10">
        <v>0</v>
      </c>
    </row>
    <row r="810" spans="6:75" x14ac:dyDescent="0.25">
      <c r="F810" s="52">
        <f t="shared" si="46"/>
        <v>51900</v>
      </c>
      <c r="G810" s="12">
        <f t="shared" si="47"/>
        <v>0.82558139534883723</v>
      </c>
      <c r="J810" s="3">
        <f t="shared" si="48"/>
        <v>0.97028537805236836</v>
      </c>
      <c r="K810" s="81"/>
      <c r="L810" s="12">
        <v>1</v>
      </c>
      <c r="M810" s="3">
        <v>0.82558139534883723</v>
      </c>
      <c r="N810" s="3">
        <v>0.82558139534883723</v>
      </c>
      <c r="O810" s="3">
        <v>0.96914487217161327</v>
      </c>
      <c r="P810" s="3">
        <v>0.96914487217161327</v>
      </c>
      <c r="Q810" s="3">
        <v>0</v>
      </c>
      <c r="R810" s="3">
        <v>0</v>
      </c>
      <c r="S810" s="3">
        <v>0</v>
      </c>
      <c r="T810" s="3">
        <v>0</v>
      </c>
      <c r="U810" s="3">
        <v>0</v>
      </c>
      <c r="V810" s="3">
        <v>0</v>
      </c>
      <c r="W810" s="3">
        <v>0</v>
      </c>
      <c r="X810" s="3">
        <v>0</v>
      </c>
      <c r="Y810" s="3">
        <v>0</v>
      </c>
      <c r="Z810" s="3">
        <v>0</v>
      </c>
      <c r="AA810" s="3">
        <v>0</v>
      </c>
      <c r="AB810" s="3">
        <v>0</v>
      </c>
      <c r="AC810" s="3">
        <v>0</v>
      </c>
      <c r="AD810" s="3">
        <v>0</v>
      </c>
      <c r="AE810" s="3">
        <v>0</v>
      </c>
      <c r="AF810" s="3">
        <v>0</v>
      </c>
      <c r="AG810" s="3">
        <v>0</v>
      </c>
      <c r="AH810" s="3">
        <v>0</v>
      </c>
      <c r="AI810" s="3">
        <v>0</v>
      </c>
      <c r="AJ810" s="3">
        <v>0</v>
      </c>
      <c r="AK810" s="3">
        <v>0</v>
      </c>
      <c r="AL810" s="48">
        <v>0</v>
      </c>
      <c r="AM810" s="3">
        <v>0</v>
      </c>
      <c r="AN810" s="3">
        <v>0</v>
      </c>
      <c r="AO810" s="3">
        <v>0</v>
      </c>
      <c r="AP810" s="3">
        <v>0</v>
      </c>
      <c r="AQ810" s="3">
        <v>0</v>
      </c>
      <c r="AR810" s="3">
        <v>0</v>
      </c>
      <c r="AS810" s="3">
        <v>0</v>
      </c>
      <c r="AT810" s="3">
        <v>0</v>
      </c>
      <c r="AU810" s="3">
        <v>0</v>
      </c>
      <c r="AV810" s="3">
        <v>0</v>
      </c>
      <c r="AW810" s="3">
        <v>0</v>
      </c>
      <c r="AX810" s="3">
        <v>0</v>
      </c>
      <c r="AY810" s="3">
        <v>0</v>
      </c>
      <c r="AZ810" s="3">
        <v>0</v>
      </c>
      <c r="BA810" s="3">
        <v>0</v>
      </c>
      <c r="BB810" s="3">
        <v>0</v>
      </c>
      <c r="BC810" s="3">
        <v>0</v>
      </c>
      <c r="BD810" s="3">
        <v>0</v>
      </c>
      <c r="BE810" s="3">
        <v>0</v>
      </c>
      <c r="BF810" s="3">
        <v>0</v>
      </c>
      <c r="BG810" s="3">
        <v>0</v>
      </c>
      <c r="BH810" s="3">
        <v>0</v>
      </c>
      <c r="BI810" s="3">
        <v>0</v>
      </c>
      <c r="BJ810" s="3">
        <v>0</v>
      </c>
      <c r="BK810" s="3">
        <v>0</v>
      </c>
      <c r="BL810" s="3">
        <v>0</v>
      </c>
      <c r="BM810" s="3">
        <v>0</v>
      </c>
      <c r="BN810" s="3">
        <v>0</v>
      </c>
      <c r="BO810" s="3">
        <v>0</v>
      </c>
      <c r="BP810" s="3">
        <v>0</v>
      </c>
      <c r="BQ810" s="3">
        <v>0</v>
      </c>
      <c r="BR810" s="3">
        <v>0</v>
      </c>
      <c r="BS810" s="3">
        <v>0</v>
      </c>
      <c r="BT810" s="3">
        <v>0</v>
      </c>
      <c r="BU810" s="3">
        <v>0</v>
      </c>
      <c r="BV810" s="3">
        <v>0</v>
      </c>
      <c r="BW810" s="10">
        <v>0</v>
      </c>
    </row>
    <row r="811" spans="6:75" x14ac:dyDescent="0.25">
      <c r="F811" s="52">
        <f t="shared" si="46"/>
        <v>52000</v>
      </c>
      <c r="G811" s="12">
        <f t="shared" si="47"/>
        <v>0.82558139534883723</v>
      </c>
      <c r="J811" s="3">
        <f t="shared" si="48"/>
        <v>0.97007943512797878</v>
      </c>
      <c r="K811" s="81"/>
      <c r="L811" s="12">
        <v>1</v>
      </c>
      <c r="M811" s="3">
        <v>0.82558139534883723</v>
      </c>
      <c r="N811" s="3">
        <v>0.82558139534883723</v>
      </c>
      <c r="O811" s="3">
        <v>0.96893917131942398</v>
      </c>
      <c r="P811" s="3">
        <v>0.96893917131942398</v>
      </c>
      <c r="Q811" s="3">
        <v>0</v>
      </c>
      <c r="R811" s="3">
        <v>0</v>
      </c>
      <c r="S811" s="3">
        <v>0</v>
      </c>
      <c r="T811" s="3">
        <v>0</v>
      </c>
      <c r="U811" s="3">
        <v>0</v>
      </c>
      <c r="V811" s="3">
        <v>0</v>
      </c>
      <c r="W811" s="3">
        <v>0</v>
      </c>
      <c r="X811" s="3">
        <v>0</v>
      </c>
      <c r="Y811" s="3">
        <v>0</v>
      </c>
      <c r="Z811" s="3">
        <v>0</v>
      </c>
      <c r="AA811" s="3">
        <v>0</v>
      </c>
      <c r="AB811" s="3">
        <v>0</v>
      </c>
      <c r="AC811" s="3">
        <v>0</v>
      </c>
      <c r="AD811" s="3">
        <v>0</v>
      </c>
      <c r="AE811" s="3">
        <v>0</v>
      </c>
      <c r="AF811" s="3">
        <v>0</v>
      </c>
      <c r="AG811" s="3">
        <v>0</v>
      </c>
      <c r="AH811" s="3">
        <v>0</v>
      </c>
      <c r="AI811" s="3">
        <v>0</v>
      </c>
      <c r="AJ811" s="3">
        <v>0</v>
      </c>
      <c r="AK811" s="3">
        <v>0</v>
      </c>
      <c r="AL811" s="48">
        <v>0</v>
      </c>
      <c r="AM811" s="3">
        <v>0</v>
      </c>
      <c r="AN811" s="3">
        <v>0</v>
      </c>
      <c r="AO811" s="3">
        <v>0</v>
      </c>
      <c r="AP811" s="3">
        <v>0</v>
      </c>
      <c r="AQ811" s="3">
        <v>0</v>
      </c>
      <c r="AR811" s="3">
        <v>0</v>
      </c>
      <c r="AS811" s="3">
        <v>0</v>
      </c>
      <c r="AT811" s="3">
        <v>0</v>
      </c>
      <c r="AU811" s="3">
        <v>0</v>
      </c>
      <c r="AV811" s="3">
        <v>0</v>
      </c>
      <c r="AW811" s="3">
        <v>0</v>
      </c>
      <c r="AX811" s="3">
        <v>0</v>
      </c>
      <c r="AY811" s="3">
        <v>0</v>
      </c>
      <c r="AZ811" s="3">
        <v>0</v>
      </c>
      <c r="BA811" s="3">
        <v>0</v>
      </c>
      <c r="BB811" s="3">
        <v>0</v>
      </c>
      <c r="BC811" s="3">
        <v>0</v>
      </c>
      <c r="BD811" s="3">
        <v>0</v>
      </c>
      <c r="BE811" s="3">
        <v>0</v>
      </c>
      <c r="BF811" s="3">
        <v>0</v>
      </c>
      <c r="BG811" s="3">
        <v>0</v>
      </c>
      <c r="BH811" s="3">
        <v>0</v>
      </c>
      <c r="BI811" s="3">
        <v>0</v>
      </c>
      <c r="BJ811" s="3">
        <v>0</v>
      </c>
      <c r="BK811" s="3">
        <v>0</v>
      </c>
      <c r="BL811" s="3">
        <v>0</v>
      </c>
      <c r="BM811" s="3">
        <v>0</v>
      </c>
      <c r="BN811" s="3">
        <v>0</v>
      </c>
      <c r="BO811" s="3">
        <v>0</v>
      </c>
      <c r="BP811" s="3">
        <v>0</v>
      </c>
      <c r="BQ811" s="3">
        <v>0</v>
      </c>
      <c r="BR811" s="3">
        <v>0</v>
      </c>
      <c r="BS811" s="3">
        <v>0</v>
      </c>
      <c r="BT811" s="3">
        <v>0</v>
      </c>
      <c r="BU811" s="3">
        <v>0</v>
      </c>
      <c r="BV811" s="3">
        <v>0</v>
      </c>
      <c r="BW811" s="10">
        <v>0</v>
      </c>
    </row>
    <row r="812" spans="6:75" x14ac:dyDescent="0.25">
      <c r="F812" s="52">
        <f t="shared" si="46"/>
        <v>52100</v>
      </c>
      <c r="G812" s="12">
        <f t="shared" si="47"/>
        <v>0.82558139534883723</v>
      </c>
      <c r="J812" s="3">
        <f t="shared" si="48"/>
        <v>0.96987349220358932</v>
      </c>
      <c r="K812" s="81"/>
      <c r="L812" s="12">
        <v>1</v>
      </c>
      <c r="M812" s="3">
        <v>0.82558139534883723</v>
      </c>
      <c r="N812" s="3">
        <v>0.82558139534883723</v>
      </c>
      <c r="O812" s="3">
        <v>0.96873347046723479</v>
      </c>
      <c r="P812" s="3">
        <v>0.96873347046723479</v>
      </c>
      <c r="Q812" s="3">
        <v>0</v>
      </c>
      <c r="R812" s="3">
        <v>0</v>
      </c>
      <c r="S812" s="3">
        <v>0</v>
      </c>
      <c r="T812" s="3">
        <v>0</v>
      </c>
      <c r="U812" s="3">
        <v>0</v>
      </c>
      <c r="V812" s="3">
        <v>0</v>
      </c>
      <c r="W812" s="3">
        <v>0</v>
      </c>
      <c r="X812" s="3">
        <v>0</v>
      </c>
      <c r="Y812" s="3">
        <v>0</v>
      </c>
      <c r="Z812" s="3">
        <v>0</v>
      </c>
      <c r="AA812" s="3">
        <v>0</v>
      </c>
      <c r="AB812" s="3">
        <v>0</v>
      </c>
      <c r="AC812" s="3">
        <v>0</v>
      </c>
      <c r="AD812" s="3">
        <v>0</v>
      </c>
      <c r="AE812" s="3">
        <v>0</v>
      </c>
      <c r="AF812" s="3">
        <v>0</v>
      </c>
      <c r="AG812" s="3">
        <v>0</v>
      </c>
      <c r="AH812" s="3">
        <v>0</v>
      </c>
      <c r="AI812" s="3">
        <v>0</v>
      </c>
      <c r="AJ812" s="3">
        <v>0</v>
      </c>
      <c r="AK812" s="3">
        <v>0</v>
      </c>
      <c r="AL812" s="48">
        <v>0</v>
      </c>
      <c r="AM812" s="3">
        <v>0</v>
      </c>
      <c r="AN812" s="3">
        <v>0</v>
      </c>
      <c r="AO812" s="3">
        <v>0</v>
      </c>
      <c r="AP812" s="3">
        <v>0</v>
      </c>
      <c r="AQ812" s="3">
        <v>0</v>
      </c>
      <c r="AR812" s="3">
        <v>0</v>
      </c>
      <c r="AS812" s="3">
        <v>0</v>
      </c>
      <c r="AT812" s="3">
        <v>0</v>
      </c>
      <c r="AU812" s="3">
        <v>0</v>
      </c>
      <c r="AV812" s="3">
        <v>0</v>
      </c>
      <c r="AW812" s="3">
        <v>0</v>
      </c>
      <c r="AX812" s="3">
        <v>0</v>
      </c>
      <c r="AY812" s="3">
        <v>0</v>
      </c>
      <c r="AZ812" s="3">
        <v>0</v>
      </c>
      <c r="BA812" s="3">
        <v>0</v>
      </c>
      <c r="BB812" s="3">
        <v>0</v>
      </c>
      <c r="BC812" s="3">
        <v>0</v>
      </c>
      <c r="BD812" s="3">
        <v>0</v>
      </c>
      <c r="BE812" s="3">
        <v>0</v>
      </c>
      <c r="BF812" s="3">
        <v>0</v>
      </c>
      <c r="BG812" s="3">
        <v>0</v>
      </c>
      <c r="BH812" s="3">
        <v>0</v>
      </c>
      <c r="BI812" s="3">
        <v>0</v>
      </c>
      <c r="BJ812" s="3">
        <v>0</v>
      </c>
      <c r="BK812" s="3">
        <v>0</v>
      </c>
      <c r="BL812" s="3">
        <v>0</v>
      </c>
      <c r="BM812" s="3">
        <v>0</v>
      </c>
      <c r="BN812" s="3">
        <v>0</v>
      </c>
      <c r="BO812" s="3">
        <v>0</v>
      </c>
      <c r="BP812" s="3">
        <v>0</v>
      </c>
      <c r="BQ812" s="3">
        <v>0</v>
      </c>
      <c r="BR812" s="3">
        <v>0</v>
      </c>
      <c r="BS812" s="3">
        <v>0</v>
      </c>
      <c r="BT812" s="3">
        <v>0</v>
      </c>
      <c r="BU812" s="3">
        <v>0</v>
      </c>
      <c r="BV812" s="3">
        <v>0</v>
      </c>
      <c r="BW812" s="10">
        <v>0</v>
      </c>
    </row>
    <row r="813" spans="6:75" x14ac:dyDescent="0.25">
      <c r="F813" s="52">
        <f t="shared" si="46"/>
        <v>52200</v>
      </c>
      <c r="G813" s="12">
        <f t="shared" si="47"/>
        <v>0.82558139534883723</v>
      </c>
      <c r="J813" s="3">
        <f t="shared" si="48"/>
        <v>0.96966754927919985</v>
      </c>
      <c r="K813" s="81"/>
      <c r="L813" s="12">
        <v>1</v>
      </c>
      <c r="M813" s="3">
        <v>0.82558139534883723</v>
      </c>
      <c r="N813" s="3">
        <v>0.82558139534883723</v>
      </c>
      <c r="O813" s="3">
        <v>0.96852776961504561</v>
      </c>
      <c r="P813" s="3">
        <v>0.96852776961504561</v>
      </c>
      <c r="Q813" s="3">
        <v>0</v>
      </c>
      <c r="R813" s="3">
        <v>0</v>
      </c>
      <c r="S813" s="3">
        <v>0</v>
      </c>
      <c r="T813" s="3">
        <v>0</v>
      </c>
      <c r="U813" s="3">
        <v>0</v>
      </c>
      <c r="V813" s="3">
        <v>0</v>
      </c>
      <c r="W813" s="3">
        <v>0</v>
      </c>
      <c r="X813" s="3">
        <v>0</v>
      </c>
      <c r="Y813" s="3">
        <v>0</v>
      </c>
      <c r="Z813" s="3">
        <v>0</v>
      </c>
      <c r="AA813" s="3">
        <v>0</v>
      </c>
      <c r="AB813" s="3">
        <v>0</v>
      </c>
      <c r="AC813" s="3">
        <v>0</v>
      </c>
      <c r="AD813" s="3">
        <v>0</v>
      </c>
      <c r="AE813" s="3">
        <v>0</v>
      </c>
      <c r="AF813" s="3">
        <v>0</v>
      </c>
      <c r="AG813" s="3">
        <v>0</v>
      </c>
      <c r="AH813" s="3">
        <v>0</v>
      </c>
      <c r="AI813" s="3">
        <v>0</v>
      </c>
      <c r="AJ813" s="3">
        <v>0</v>
      </c>
      <c r="AK813" s="3">
        <v>0</v>
      </c>
      <c r="AL813" s="48">
        <v>0</v>
      </c>
      <c r="AM813" s="3">
        <v>0</v>
      </c>
      <c r="AN813" s="3">
        <v>0</v>
      </c>
      <c r="AO813" s="3">
        <v>0</v>
      </c>
      <c r="AP813" s="3">
        <v>0</v>
      </c>
      <c r="AQ813" s="3">
        <v>0</v>
      </c>
      <c r="AR813" s="3">
        <v>0</v>
      </c>
      <c r="AS813" s="3">
        <v>0</v>
      </c>
      <c r="AT813" s="3">
        <v>0</v>
      </c>
      <c r="AU813" s="3">
        <v>0</v>
      </c>
      <c r="AV813" s="3">
        <v>0</v>
      </c>
      <c r="AW813" s="3">
        <v>0</v>
      </c>
      <c r="AX813" s="3">
        <v>0</v>
      </c>
      <c r="AY813" s="3">
        <v>0</v>
      </c>
      <c r="AZ813" s="3">
        <v>0</v>
      </c>
      <c r="BA813" s="3">
        <v>0</v>
      </c>
      <c r="BB813" s="3">
        <v>0</v>
      </c>
      <c r="BC813" s="3">
        <v>0</v>
      </c>
      <c r="BD813" s="3">
        <v>0</v>
      </c>
      <c r="BE813" s="3">
        <v>0</v>
      </c>
      <c r="BF813" s="3">
        <v>0</v>
      </c>
      <c r="BG813" s="3">
        <v>0</v>
      </c>
      <c r="BH813" s="3">
        <v>0</v>
      </c>
      <c r="BI813" s="3">
        <v>0</v>
      </c>
      <c r="BJ813" s="3">
        <v>0</v>
      </c>
      <c r="BK813" s="3">
        <v>0</v>
      </c>
      <c r="BL813" s="3">
        <v>0</v>
      </c>
      <c r="BM813" s="3">
        <v>0</v>
      </c>
      <c r="BN813" s="3">
        <v>0</v>
      </c>
      <c r="BO813" s="3">
        <v>0</v>
      </c>
      <c r="BP813" s="3">
        <v>0</v>
      </c>
      <c r="BQ813" s="3">
        <v>0</v>
      </c>
      <c r="BR813" s="3">
        <v>0</v>
      </c>
      <c r="BS813" s="3">
        <v>0</v>
      </c>
      <c r="BT813" s="3">
        <v>0</v>
      </c>
      <c r="BU813" s="3">
        <v>0</v>
      </c>
      <c r="BV813" s="3">
        <v>0</v>
      </c>
      <c r="BW813" s="10">
        <v>0</v>
      </c>
    </row>
    <row r="814" spans="6:75" x14ac:dyDescent="0.25">
      <c r="F814" s="52">
        <f t="shared" si="46"/>
        <v>52300</v>
      </c>
      <c r="G814" s="12">
        <f t="shared" si="47"/>
        <v>0.82558139534883723</v>
      </c>
      <c r="J814" s="3">
        <f t="shared" si="48"/>
        <v>0.96946160635481027</v>
      </c>
      <c r="K814" s="81"/>
      <c r="L814" s="12">
        <v>1</v>
      </c>
      <c r="M814" s="3">
        <v>0.82558139534883723</v>
      </c>
      <c r="N814" s="3">
        <v>0.82558139534883723</v>
      </c>
      <c r="O814" s="3">
        <v>0.96832206876285631</v>
      </c>
      <c r="P814" s="3">
        <v>0.96832206876285631</v>
      </c>
      <c r="Q814" s="3">
        <v>0</v>
      </c>
      <c r="R814" s="3">
        <v>0</v>
      </c>
      <c r="S814" s="3">
        <v>0</v>
      </c>
      <c r="T814" s="3">
        <v>0</v>
      </c>
      <c r="U814" s="3">
        <v>0</v>
      </c>
      <c r="V814" s="3">
        <v>0</v>
      </c>
      <c r="W814" s="3">
        <v>0</v>
      </c>
      <c r="X814" s="3">
        <v>0</v>
      </c>
      <c r="Y814" s="3">
        <v>0</v>
      </c>
      <c r="Z814" s="3">
        <v>0</v>
      </c>
      <c r="AA814" s="3">
        <v>0</v>
      </c>
      <c r="AB814" s="3">
        <v>0</v>
      </c>
      <c r="AC814" s="3">
        <v>0</v>
      </c>
      <c r="AD814" s="3">
        <v>0</v>
      </c>
      <c r="AE814" s="3">
        <v>0</v>
      </c>
      <c r="AF814" s="3">
        <v>0</v>
      </c>
      <c r="AG814" s="3">
        <v>0</v>
      </c>
      <c r="AH814" s="3">
        <v>0</v>
      </c>
      <c r="AI814" s="3">
        <v>0</v>
      </c>
      <c r="AJ814" s="3">
        <v>0</v>
      </c>
      <c r="AK814" s="3">
        <v>0</v>
      </c>
      <c r="AL814" s="48">
        <v>0</v>
      </c>
      <c r="AM814" s="3">
        <v>0</v>
      </c>
      <c r="AN814" s="3">
        <v>0</v>
      </c>
      <c r="AO814" s="3">
        <v>0</v>
      </c>
      <c r="AP814" s="3">
        <v>0</v>
      </c>
      <c r="AQ814" s="3">
        <v>0</v>
      </c>
      <c r="AR814" s="3">
        <v>0</v>
      </c>
      <c r="AS814" s="3">
        <v>0</v>
      </c>
      <c r="AT814" s="3">
        <v>0</v>
      </c>
      <c r="AU814" s="3">
        <v>0</v>
      </c>
      <c r="AV814" s="3">
        <v>0</v>
      </c>
      <c r="AW814" s="3">
        <v>0</v>
      </c>
      <c r="AX814" s="3">
        <v>0</v>
      </c>
      <c r="AY814" s="3">
        <v>0</v>
      </c>
      <c r="AZ814" s="3">
        <v>0</v>
      </c>
      <c r="BA814" s="3">
        <v>0</v>
      </c>
      <c r="BB814" s="3">
        <v>0</v>
      </c>
      <c r="BC814" s="3">
        <v>0</v>
      </c>
      <c r="BD814" s="3">
        <v>0</v>
      </c>
      <c r="BE814" s="3">
        <v>0</v>
      </c>
      <c r="BF814" s="3">
        <v>0</v>
      </c>
      <c r="BG814" s="3">
        <v>0</v>
      </c>
      <c r="BH814" s="3">
        <v>0</v>
      </c>
      <c r="BI814" s="3">
        <v>0</v>
      </c>
      <c r="BJ814" s="3">
        <v>0</v>
      </c>
      <c r="BK814" s="3">
        <v>0</v>
      </c>
      <c r="BL814" s="3">
        <v>0</v>
      </c>
      <c r="BM814" s="3">
        <v>0</v>
      </c>
      <c r="BN814" s="3">
        <v>0</v>
      </c>
      <c r="BO814" s="3">
        <v>0</v>
      </c>
      <c r="BP814" s="3">
        <v>0</v>
      </c>
      <c r="BQ814" s="3">
        <v>0</v>
      </c>
      <c r="BR814" s="3">
        <v>0</v>
      </c>
      <c r="BS814" s="3">
        <v>0</v>
      </c>
      <c r="BT814" s="3">
        <v>0</v>
      </c>
      <c r="BU814" s="3">
        <v>0</v>
      </c>
      <c r="BV814" s="3">
        <v>0</v>
      </c>
      <c r="BW814" s="10">
        <v>0</v>
      </c>
    </row>
    <row r="815" spans="6:75" x14ac:dyDescent="0.25">
      <c r="F815" s="52">
        <f t="shared" si="46"/>
        <v>52400</v>
      </c>
      <c r="G815" s="12">
        <f t="shared" si="47"/>
        <v>0.82558139534883723</v>
      </c>
      <c r="J815" s="3">
        <f t="shared" si="48"/>
        <v>0.9692556634304208</v>
      </c>
      <c r="K815" s="81"/>
      <c r="L815" s="12">
        <v>1</v>
      </c>
      <c r="M815" s="3">
        <v>0.82558139534883723</v>
      </c>
      <c r="N815" s="3">
        <v>0.82558139534883723</v>
      </c>
      <c r="O815" s="3">
        <v>0.96811636791066713</v>
      </c>
      <c r="P815" s="3">
        <v>0.96811636791066713</v>
      </c>
      <c r="Q815" s="3">
        <v>0</v>
      </c>
      <c r="R815" s="3">
        <v>0</v>
      </c>
      <c r="S815" s="3">
        <v>0</v>
      </c>
      <c r="T815" s="3">
        <v>0</v>
      </c>
      <c r="U815" s="3">
        <v>0</v>
      </c>
      <c r="V815" s="3">
        <v>0</v>
      </c>
      <c r="W815" s="3">
        <v>0</v>
      </c>
      <c r="X815" s="3">
        <v>0</v>
      </c>
      <c r="Y815" s="3">
        <v>0</v>
      </c>
      <c r="Z815" s="3">
        <v>0</v>
      </c>
      <c r="AA815" s="3">
        <v>0</v>
      </c>
      <c r="AB815" s="3">
        <v>0</v>
      </c>
      <c r="AC815" s="3">
        <v>0</v>
      </c>
      <c r="AD815" s="3">
        <v>0</v>
      </c>
      <c r="AE815" s="3">
        <v>0</v>
      </c>
      <c r="AF815" s="3">
        <v>0</v>
      </c>
      <c r="AG815" s="3">
        <v>0</v>
      </c>
      <c r="AH815" s="3">
        <v>0</v>
      </c>
      <c r="AI815" s="3">
        <v>0</v>
      </c>
      <c r="AJ815" s="3">
        <v>0</v>
      </c>
      <c r="AK815" s="3">
        <v>0</v>
      </c>
      <c r="AL815" s="48">
        <v>0</v>
      </c>
      <c r="AM815" s="3">
        <v>0</v>
      </c>
      <c r="AN815" s="3">
        <v>0</v>
      </c>
      <c r="AO815" s="3">
        <v>0</v>
      </c>
      <c r="AP815" s="3">
        <v>0</v>
      </c>
      <c r="AQ815" s="3">
        <v>0</v>
      </c>
      <c r="AR815" s="3">
        <v>0</v>
      </c>
      <c r="AS815" s="3">
        <v>0</v>
      </c>
      <c r="AT815" s="3">
        <v>0</v>
      </c>
      <c r="AU815" s="3">
        <v>0</v>
      </c>
      <c r="AV815" s="3">
        <v>0</v>
      </c>
      <c r="AW815" s="3">
        <v>0</v>
      </c>
      <c r="AX815" s="3">
        <v>0</v>
      </c>
      <c r="AY815" s="3">
        <v>0</v>
      </c>
      <c r="AZ815" s="3">
        <v>0</v>
      </c>
      <c r="BA815" s="3">
        <v>0</v>
      </c>
      <c r="BB815" s="3">
        <v>0</v>
      </c>
      <c r="BC815" s="3">
        <v>0</v>
      </c>
      <c r="BD815" s="3">
        <v>0</v>
      </c>
      <c r="BE815" s="3">
        <v>0</v>
      </c>
      <c r="BF815" s="3">
        <v>0</v>
      </c>
      <c r="BG815" s="3">
        <v>0</v>
      </c>
      <c r="BH815" s="3">
        <v>0</v>
      </c>
      <c r="BI815" s="3">
        <v>0</v>
      </c>
      <c r="BJ815" s="3">
        <v>0</v>
      </c>
      <c r="BK815" s="3">
        <v>0</v>
      </c>
      <c r="BL815" s="3">
        <v>0</v>
      </c>
      <c r="BM815" s="3">
        <v>0</v>
      </c>
      <c r="BN815" s="3">
        <v>0</v>
      </c>
      <c r="BO815" s="3">
        <v>0</v>
      </c>
      <c r="BP815" s="3">
        <v>0</v>
      </c>
      <c r="BQ815" s="3">
        <v>0</v>
      </c>
      <c r="BR815" s="3">
        <v>0</v>
      </c>
      <c r="BS815" s="3">
        <v>0</v>
      </c>
      <c r="BT815" s="3">
        <v>0</v>
      </c>
      <c r="BU815" s="3">
        <v>0</v>
      </c>
      <c r="BV815" s="3">
        <v>0</v>
      </c>
      <c r="BW815" s="10">
        <v>0</v>
      </c>
    </row>
    <row r="816" spans="6:75" x14ac:dyDescent="0.25">
      <c r="F816" s="52">
        <f t="shared" si="46"/>
        <v>52500</v>
      </c>
      <c r="G816" s="12">
        <f t="shared" si="47"/>
        <v>0.82558139534883723</v>
      </c>
      <c r="J816" s="3">
        <f t="shared" si="48"/>
        <v>0.96904972050603122</v>
      </c>
      <c r="K816" s="81"/>
      <c r="L816" s="12">
        <v>1</v>
      </c>
      <c r="M816" s="3">
        <v>0.82558139534883723</v>
      </c>
      <c r="N816" s="3">
        <v>0.82558139534883723</v>
      </c>
      <c r="O816" s="3">
        <v>0.96791066705847784</v>
      </c>
      <c r="P816" s="3">
        <v>0.96791066705847784</v>
      </c>
      <c r="Q816" s="3">
        <v>0</v>
      </c>
      <c r="R816" s="3">
        <v>0</v>
      </c>
      <c r="S816" s="3">
        <v>0</v>
      </c>
      <c r="T816" s="3">
        <v>0</v>
      </c>
      <c r="U816" s="3">
        <v>0</v>
      </c>
      <c r="V816" s="3">
        <v>0</v>
      </c>
      <c r="W816" s="3">
        <v>0</v>
      </c>
      <c r="X816" s="3">
        <v>0</v>
      </c>
      <c r="Y816" s="3">
        <v>0</v>
      </c>
      <c r="Z816" s="3">
        <v>0</v>
      </c>
      <c r="AA816" s="3">
        <v>0</v>
      </c>
      <c r="AB816" s="3">
        <v>0</v>
      </c>
      <c r="AC816" s="3">
        <v>0</v>
      </c>
      <c r="AD816" s="3">
        <v>0</v>
      </c>
      <c r="AE816" s="3">
        <v>0</v>
      </c>
      <c r="AF816" s="3">
        <v>0</v>
      </c>
      <c r="AG816" s="3">
        <v>0</v>
      </c>
      <c r="AH816" s="3">
        <v>0</v>
      </c>
      <c r="AI816" s="3">
        <v>0</v>
      </c>
      <c r="AJ816" s="3">
        <v>0</v>
      </c>
      <c r="AK816" s="3">
        <v>0</v>
      </c>
      <c r="AL816" s="48">
        <v>0</v>
      </c>
      <c r="AM816" s="3">
        <v>0</v>
      </c>
      <c r="AN816" s="3">
        <v>0</v>
      </c>
      <c r="AO816" s="3">
        <v>0</v>
      </c>
      <c r="AP816" s="3">
        <v>0</v>
      </c>
      <c r="AQ816" s="3">
        <v>0</v>
      </c>
      <c r="AR816" s="3">
        <v>0</v>
      </c>
      <c r="AS816" s="3">
        <v>0</v>
      </c>
      <c r="AT816" s="3">
        <v>0</v>
      </c>
      <c r="AU816" s="3">
        <v>0</v>
      </c>
      <c r="AV816" s="3">
        <v>0</v>
      </c>
      <c r="AW816" s="3">
        <v>0</v>
      </c>
      <c r="AX816" s="3">
        <v>0</v>
      </c>
      <c r="AY816" s="3">
        <v>0</v>
      </c>
      <c r="AZ816" s="3">
        <v>0</v>
      </c>
      <c r="BA816" s="3">
        <v>0</v>
      </c>
      <c r="BB816" s="3">
        <v>0</v>
      </c>
      <c r="BC816" s="3">
        <v>0</v>
      </c>
      <c r="BD816" s="3">
        <v>0</v>
      </c>
      <c r="BE816" s="3">
        <v>0</v>
      </c>
      <c r="BF816" s="3">
        <v>0</v>
      </c>
      <c r="BG816" s="3">
        <v>0</v>
      </c>
      <c r="BH816" s="3">
        <v>0</v>
      </c>
      <c r="BI816" s="3">
        <v>0</v>
      </c>
      <c r="BJ816" s="3">
        <v>0</v>
      </c>
      <c r="BK816" s="3">
        <v>0</v>
      </c>
      <c r="BL816" s="3">
        <v>0</v>
      </c>
      <c r="BM816" s="3">
        <v>0</v>
      </c>
      <c r="BN816" s="3">
        <v>0</v>
      </c>
      <c r="BO816" s="3">
        <v>0</v>
      </c>
      <c r="BP816" s="3">
        <v>0</v>
      </c>
      <c r="BQ816" s="3">
        <v>0</v>
      </c>
      <c r="BR816" s="3">
        <v>0</v>
      </c>
      <c r="BS816" s="3">
        <v>0</v>
      </c>
      <c r="BT816" s="3">
        <v>0</v>
      </c>
      <c r="BU816" s="3">
        <v>0</v>
      </c>
      <c r="BV816" s="3">
        <v>0</v>
      </c>
      <c r="BW816" s="10">
        <v>0</v>
      </c>
    </row>
    <row r="817" spans="6:75" x14ac:dyDescent="0.25">
      <c r="F817" s="52">
        <f t="shared" si="46"/>
        <v>52600</v>
      </c>
      <c r="G817" s="12">
        <f t="shared" si="47"/>
        <v>0.82558139534883723</v>
      </c>
      <c r="J817" s="3">
        <f t="shared" si="48"/>
        <v>0.96884377758164175</v>
      </c>
      <c r="K817" s="81"/>
      <c r="L817" s="12">
        <v>1</v>
      </c>
      <c r="M817" s="3">
        <v>0.82558139534883723</v>
      </c>
      <c r="N817" s="3">
        <v>0.82558139534883723</v>
      </c>
      <c r="O817" s="3">
        <v>0.96770496620628865</v>
      </c>
      <c r="P817" s="3">
        <v>0.96770496620628865</v>
      </c>
      <c r="Q817" s="3">
        <v>0</v>
      </c>
      <c r="R817" s="3">
        <v>0</v>
      </c>
      <c r="S817" s="3">
        <v>0</v>
      </c>
      <c r="T817" s="3">
        <v>0</v>
      </c>
      <c r="U817" s="3">
        <v>0</v>
      </c>
      <c r="V817" s="3">
        <v>0</v>
      </c>
      <c r="W817" s="3">
        <v>0</v>
      </c>
      <c r="X817" s="3">
        <v>0</v>
      </c>
      <c r="Y817" s="3">
        <v>0</v>
      </c>
      <c r="Z817" s="3">
        <v>0</v>
      </c>
      <c r="AA817" s="3">
        <v>0</v>
      </c>
      <c r="AB817" s="3">
        <v>0</v>
      </c>
      <c r="AC817" s="3">
        <v>0</v>
      </c>
      <c r="AD817" s="3">
        <v>0</v>
      </c>
      <c r="AE817" s="3">
        <v>0</v>
      </c>
      <c r="AF817" s="3">
        <v>0</v>
      </c>
      <c r="AG817" s="3">
        <v>0</v>
      </c>
      <c r="AH817" s="3">
        <v>0</v>
      </c>
      <c r="AI817" s="3">
        <v>0</v>
      </c>
      <c r="AJ817" s="3">
        <v>0</v>
      </c>
      <c r="AK817" s="3">
        <v>0</v>
      </c>
      <c r="AL817" s="48">
        <v>0</v>
      </c>
      <c r="AM817" s="3">
        <v>0</v>
      </c>
      <c r="AN817" s="3">
        <v>0</v>
      </c>
      <c r="AO817" s="3">
        <v>0</v>
      </c>
      <c r="AP817" s="3">
        <v>0</v>
      </c>
      <c r="AQ817" s="3">
        <v>0</v>
      </c>
      <c r="AR817" s="3">
        <v>0</v>
      </c>
      <c r="AS817" s="3">
        <v>0</v>
      </c>
      <c r="AT817" s="3">
        <v>0</v>
      </c>
      <c r="AU817" s="3">
        <v>0</v>
      </c>
      <c r="AV817" s="3">
        <v>0</v>
      </c>
      <c r="AW817" s="3">
        <v>0</v>
      </c>
      <c r="AX817" s="3">
        <v>0</v>
      </c>
      <c r="AY817" s="3">
        <v>0</v>
      </c>
      <c r="AZ817" s="3">
        <v>0</v>
      </c>
      <c r="BA817" s="3">
        <v>0</v>
      </c>
      <c r="BB817" s="3">
        <v>0</v>
      </c>
      <c r="BC817" s="3">
        <v>0</v>
      </c>
      <c r="BD817" s="3">
        <v>0</v>
      </c>
      <c r="BE817" s="3">
        <v>0</v>
      </c>
      <c r="BF817" s="3">
        <v>0</v>
      </c>
      <c r="BG817" s="3">
        <v>0</v>
      </c>
      <c r="BH817" s="3">
        <v>0</v>
      </c>
      <c r="BI817" s="3">
        <v>0</v>
      </c>
      <c r="BJ817" s="3">
        <v>0</v>
      </c>
      <c r="BK817" s="3">
        <v>0</v>
      </c>
      <c r="BL817" s="3">
        <v>0</v>
      </c>
      <c r="BM817" s="3">
        <v>0</v>
      </c>
      <c r="BN817" s="3">
        <v>0</v>
      </c>
      <c r="BO817" s="3">
        <v>0</v>
      </c>
      <c r="BP817" s="3">
        <v>0</v>
      </c>
      <c r="BQ817" s="3">
        <v>0</v>
      </c>
      <c r="BR817" s="3">
        <v>0</v>
      </c>
      <c r="BS817" s="3">
        <v>0</v>
      </c>
      <c r="BT817" s="3">
        <v>0</v>
      </c>
      <c r="BU817" s="3">
        <v>0</v>
      </c>
      <c r="BV817" s="3">
        <v>0</v>
      </c>
      <c r="BW817" s="10">
        <v>0</v>
      </c>
    </row>
    <row r="818" spans="6:75" x14ac:dyDescent="0.25">
      <c r="F818" s="52">
        <f t="shared" si="46"/>
        <v>52700</v>
      </c>
      <c r="G818" s="12">
        <f t="shared" si="47"/>
        <v>0.82558139534883723</v>
      </c>
      <c r="J818" s="3">
        <f t="shared" si="48"/>
        <v>0.96863783465725217</v>
      </c>
      <c r="K818" s="81"/>
      <c r="L818" s="12">
        <v>1</v>
      </c>
      <c r="M818" s="3">
        <v>0.82558139534883723</v>
      </c>
      <c r="N818" s="3">
        <v>0.82558139534883723</v>
      </c>
      <c r="O818" s="3">
        <v>0.96749926535409936</v>
      </c>
      <c r="P818" s="3">
        <v>0.96749926535409936</v>
      </c>
      <c r="Q818" s="3">
        <v>0</v>
      </c>
      <c r="R818" s="3">
        <v>0</v>
      </c>
      <c r="S818" s="3">
        <v>0</v>
      </c>
      <c r="T818" s="3">
        <v>0</v>
      </c>
      <c r="U818" s="3">
        <v>0</v>
      </c>
      <c r="V818" s="3">
        <v>0</v>
      </c>
      <c r="W818" s="3">
        <v>0</v>
      </c>
      <c r="X818" s="3">
        <v>0</v>
      </c>
      <c r="Y818" s="3">
        <v>0</v>
      </c>
      <c r="Z818" s="3">
        <v>0</v>
      </c>
      <c r="AA818" s="3">
        <v>0</v>
      </c>
      <c r="AB818" s="3">
        <v>0</v>
      </c>
      <c r="AC818" s="3">
        <v>0</v>
      </c>
      <c r="AD818" s="3">
        <v>0</v>
      </c>
      <c r="AE818" s="3">
        <v>0</v>
      </c>
      <c r="AF818" s="3">
        <v>0</v>
      </c>
      <c r="AG818" s="3">
        <v>0</v>
      </c>
      <c r="AH818" s="3">
        <v>0</v>
      </c>
      <c r="AI818" s="3">
        <v>0</v>
      </c>
      <c r="AJ818" s="3">
        <v>0</v>
      </c>
      <c r="AK818" s="3">
        <v>0</v>
      </c>
      <c r="AL818" s="48">
        <v>0</v>
      </c>
      <c r="AM818" s="3">
        <v>0</v>
      </c>
      <c r="AN818" s="3">
        <v>0</v>
      </c>
      <c r="AO818" s="3">
        <v>0</v>
      </c>
      <c r="AP818" s="3">
        <v>0</v>
      </c>
      <c r="AQ818" s="3">
        <v>0</v>
      </c>
      <c r="AR818" s="3">
        <v>0</v>
      </c>
      <c r="AS818" s="3">
        <v>0</v>
      </c>
      <c r="AT818" s="3">
        <v>0</v>
      </c>
      <c r="AU818" s="3">
        <v>0</v>
      </c>
      <c r="AV818" s="3">
        <v>0</v>
      </c>
      <c r="AW818" s="3">
        <v>0</v>
      </c>
      <c r="AX818" s="3">
        <v>0</v>
      </c>
      <c r="AY818" s="3">
        <v>0</v>
      </c>
      <c r="AZ818" s="3">
        <v>0</v>
      </c>
      <c r="BA818" s="3">
        <v>0</v>
      </c>
      <c r="BB818" s="3">
        <v>0</v>
      </c>
      <c r="BC818" s="3">
        <v>0</v>
      </c>
      <c r="BD818" s="3">
        <v>0</v>
      </c>
      <c r="BE818" s="3">
        <v>0</v>
      </c>
      <c r="BF818" s="3">
        <v>0</v>
      </c>
      <c r="BG818" s="3">
        <v>0</v>
      </c>
      <c r="BH818" s="3">
        <v>0</v>
      </c>
      <c r="BI818" s="3">
        <v>0</v>
      </c>
      <c r="BJ818" s="3">
        <v>0</v>
      </c>
      <c r="BK818" s="3">
        <v>0</v>
      </c>
      <c r="BL818" s="3">
        <v>0</v>
      </c>
      <c r="BM818" s="3">
        <v>0</v>
      </c>
      <c r="BN818" s="3">
        <v>0</v>
      </c>
      <c r="BO818" s="3">
        <v>0</v>
      </c>
      <c r="BP818" s="3">
        <v>0</v>
      </c>
      <c r="BQ818" s="3">
        <v>0</v>
      </c>
      <c r="BR818" s="3">
        <v>0</v>
      </c>
      <c r="BS818" s="3">
        <v>0</v>
      </c>
      <c r="BT818" s="3">
        <v>0</v>
      </c>
      <c r="BU818" s="3">
        <v>0</v>
      </c>
      <c r="BV818" s="3">
        <v>0</v>
      </c>
      <c r="BW818" s="10">
        <v>0</v>
      </c>
    </row>
    <row r="819" spans="6:75" x14ac:dyDescent="0.25">
      <c r="F819" s="52">
        <f t="shared" si="46"/>
        <v>52800</v>
      </c>
      <c r="G819" s="12">
        <f t="shared" si="47"/>
        <v>0.82558139534883723</v>
      </c>
      <c r="J819" s="3">
        <f t="shared" si="48"/>
        <v>0.9684318917328627</v>
      </c>
      <c r="K819" s="81"/>
      <c r="L819" s="12">
        <v>1</v>
      </c>
      <c r="M819" s="3">
        <v>0.82558139534883723</v>
      </c>
      <c r="N819" s="3">
        <v>0.82558139534883723</v>
      </c>
      <c r="O819" s="3">
        <v>0.96729356450191017</v>
      </c>
      <c r="P819" s="3">
        <v>0.96729356450191017</v>
      </c>
      <c r="Q819" s="3">
        <v>0</v>
      </c>
      <c r="R819" s="3">
        <v>0</v>
      </c>
      <c r="S819" s="3">
        <v>0</v>
      </c>
      <c r="T819" s="3">
        <v>0</v>
      </c>
      <c r="U819" s="3">
        <v>0</v>
      </c>
      <c r="V819" s="3">
        <v>0</v>
      </c>
      <c r="W819" s="3">
        <v>0</v>
      </c>
      <c r="X819" s="3">
        <v>0</v>
      </c>
      <c r="Y819" s="3">
        <v>0</v>
      </c>
      <c r="Z819" s="3">
        <v>0</v>
      </c>
      <c r="AA819" s="3">
        <v>0</v>
      </c>
      <c r="AB819" s="3">
        <v>0</v>
      </c>
      <c r="AC819" s="3">
        <v>0</v>
      </c>
      <c r="AD819" s="3">
        <v>0</v>
      </c>
      <c r="AE819" s="3">
        <v>0</v>
      </c>
      <c r="AF819" s="3">
        <v>0</v>
      </c>
      <c r="AG819" s="3">
        <v>0</v>
      </c>
      <c r="AH819" s="3">
        <v>0</v>
      </c>
      <c r="AI819" s="3">
        <v>0</v>
      </c>
      <c r="AJ819" s="3">
        <v>0</v>
      </c>
      <c r="AK819" s="3">
        <v>0</v>
      </c>
      <c r="AL819" s="48">
        <v>0</v>
      </c>
      <c r="AM819" s="3">
        <v>0</v>
      </c>
      <c r="AN819" s="3">
        <v>0</v>
      </c>
      <c r="AO819" s="3">
        <v>0</v>
      </c>
      <c r="AP819" s="3">
        <v>0</v>
      </c>
      <c r="AQ819" s="3">
        <v>0</v>
      </c>
      <c r="AR819" s="3">
        <v>0</v>
      </c>
      <c r="AS819" s="3">
        <v>0</v>
      </c>
      <c r="AT819" s="3">
        <v>0</v>
      </c>
      <c r="AU819" s="3">
        <v>0</v>
      </c>
      <c r="AV819" s="3">
        <v>0</v>
      </c>
      <c r="AW819" s="3">
        <v>0</v>
      </c>
      <c r="AX819" s="3">
        <v>0</v>
      </c>
      <c r="AY819" s="3">
        <v>0</v>
      </c>
      <c r="AZ819" s="3">
        <v>0</v>
      </c>
      <c r="BA819" s="3">
        <v>0</v>
      </c>
      <c r="BB819" s="3">
        <v>0</v>
      </c>
      <c r="BC819" s="3">
        <v>0</v>
      </c>
      <c r="BD819" s="3">
        <v>0</v>
      </c>
      <c r="BE819" s="3">
        <v>0</v>
      </c>
      <c r="BF819" s="3">
        <v>0</v>
      </c>
      <c r="BG819" s="3">
        <v>0</v>
      </c>
      <c r="BH819" s="3">
        <v>0</v>
      </c>
      <c r="BI819" s="3">
        <v>0</v>
      </c>
      <c r="BJ819" s="3">
        <v>0</v>
      </c>
      <c r="BK819" s="3">
        <v>0</v>
      </c>
      <c r="BL819" s="3">
        <v>0</v>
      </c>
      <c r="BM819" s="3">
        <v>0</v>
      </c>
      <c r="BN819" s="3">
        <v>0</v>
      </c>
      <c r="BO819" s="3">
        <v>0</v>
      </c>
      <c r="BP819" s="3">
        <v>0</v>
      </c>
      <c r="BQ819" s="3">
        <v>0</v>
      </c>
      <c r="BR819" s="3">
        <v>0</v>
      </c>
      <c r="BS819" s="3">
        <v>0</v>
      </c>
      <c r="BT819" s="3">
        <v>0</v>
      </c>
      <c r="BU819" s="3">
        <v>0</v>
      </c>
      <c r="BV819" s="3">
        <v>0</v>
      </c>
      <c r="BW819" s="10">
        <v>0</v>
      </c>
    </row>
    <row r="820" spans="6:75" x14ac:dyDescent="0.25">
      <c r="F820" s="52">
        <f t="shared" si="46"/>
        <v>52900</v>
      </c>
      <c r="G820" s="12">
        <f t="shared" si="47"/>
        <v>0.82558139534883723</v>
      </c>
      <c r="J820" s="3">
        <f t="shared" si="48"/>
        <v>0.96822594880847312</v>
      </c>
      <c r="K820" s="81"/>
      <c r="L820" s="12">
        <v>1</v>
      </c>
      <c r="M820" s="3">
        <v>0.82558139534883723</v>
      </c>
      <c r="N820" s="3">
        <v>0.82558139534883723</v>
      </c>
      <c r="O820" s="3">
        <v>0.96708786364972088</v>
      </c>
      <c r="P820" s="3">
        <v>0.96708786364972088</v>
      </c>
      <c r="Q820" s="3">
        <v>0</v>
      </c>
      <c r="R820" s="3">
        <v>0</v>
      </c>
      <c r="S820" s="3">
        <v>0</v>
      </c>
      <c r="T820" s="3">
        <v>0</v>
      </c>
      <c r="U820" s="3">
        <v>0</v>
      </c>
      <c r="V820" s="3">
        <v>0</v>
      </c>
      <c r="W820" s="3">
        <v>0</v>
      </c>
      <c r="X820" s="3">
        <v>0</v>
      </c>
      <c r="Y820" s="3">
        <v>0</v>
      </c>
      <c r="Z820" s="3">
        <v>0</v>
      </c>
      <c r="AA820" s="3">
        <v>0</v>
      </c>
      <c r="AB820" s="3">
        <v>0</v>
      </c>
      <c r="AC820" s="3">
        <v>0</v>
      </c>
      <c r="AD820" s="3">
        <v>0</v>
      </c>
      <c r="AE820" s="3">
        <v>0</v>
      </c>
      <c r="AF820" s="3">
        <v>0</v>
      </c>
      <c r="AG820" s="3">
        <v>0</v>
      </c>
      <c r="AH820" s="3">
        <v>0</v>
      </c>
      <c r="AI820" s="3">
        <v>0</v>
      </c>
      <c r="AJ820" s="3">
        <v>0</v>
      </c>
      <c r="AK820" s="3">
        <v>0</v>
      </c>
      <c r="AL820" s="48">
        <v>0</v>
      </c>
      <c r="AM820" s="3">
        <v>0</v>
      </c>
      <c r="AN820" s="3">
        <v>0</v>
      </c>
      <c r="AO820" s="3">
        <v>0</v>
      </c>
      <c r="AP820" s="3">
        <v>0</v>
      </c>
      <c r="AQ820" s="3">
        <v>0</v>
      </c>
      <c r="AR820" s="3">
        <v>0</v>
      </c>
      <c r="AS820" s="3">
        <v>0</v>
      </c>
      <c r="AT820" s="3">
        <v>0</v>
      </c>
      <c r="AU820" s="3">
        <v>0</v>
      </c>
      <c r="AV820" s="3">
        <v>0</v>
      </c>
      <c r="AW820" s="3">
        <v>0</v>
      </c>
      <c r="AX820" s="3">
        <v>0</v>
      </c>
      <c r="AY820" s="3">
        <v>0</v>
      </c>
      <c r="AZ820" s="3">
        <v>0</v>
      </c>
      <c r="BA820" s="3">
        <v>0</v>
      </c>
      <c r="BB820" s="3">
        <v>0</v>
      </c>
      <c r="BC820" s="3">
        <v>0</v>
      </c>
      <c r="BD820" s="3">
        <v>0</v>
      </c>
      <c r="BE820" s="3">
        <v>0</v>
      </c>
      <c r="BF820" s="3">
        <v>0</v>
      </c>
      <c r="BG820" s="3">
        <v>0</v>
      </c>
      <c r="BH820" s="3">
        <v>0</v>
      </c>
      <c r="BI820" s="3">
        <v>0</v>
      </c>
      <c r="BJ820" s="3">
        <v>0</v>
      </c>
      <c r="BK820" s="3">
        <v>0</v>
      </c>
      <c r="BL820" s="3">
        <v>0</v>
      </c>
      <c r="BM820" s="3">
        <v>0</v>
      </c>
      <c r="BN820" s="3">
        <v>0</v>
      </c>
      <c r="BO820" s="3">
        <v>0</v>
      </c>
      <c r="BP820" s="3">
        <v>0</v>
      </c>
      <c r="BQ820" s="3">
        <v>0</v>
      </c>
      <c r="BR820" s="3">
        <v>0</v>
      </c>
      <c r="BS820" s="3">
        <v>0</v>
      </c>
      <c r="BT820" s="3">
        <v>0</v>
      </c>
      <c r="BU820" s="3">
        <v>0</v>
      </c>
      <c r="BV820" s="3">
        <v>0</v>
      </c>
      <c r="BW820" s="10">
        <v>0</v>
      </c>
    </row>
    <row r="821" spans="6:75" x14ac:dyDescent="0.25">
      <c r="F821" s="52">
        <f t="shared" si="46"/>
        <v>53000</v>
      </c>
      <c r="G821" s="12">
        <f t="shared" si="47"/>
        <v>0.82558139534883723</v>
      </c>
      <c r="J821" s="3">
        <f t="shared" si="48"/>
        <v>0.96787290379523394</v>
      </c>
      <c r="K821" s="81"/>
      <c r="L821" s="12">
        <v>1</v>
      </c>
      <c r="M821" s="3">
        <v>0.82558139534883723</v>
      </c>
      <c r="N821" s="3">
        <v>0.82558139534883723</v>
      </c>
      <c r="O821" s="3">
        <v>0.96673523361739644</v>
      </c>
      <c r="P821" s="3">
        <v>0.96673523361739644</v>
      </c>
      <c r="Q821" s="3">
        <v>0</v>
      </c>
      <c r="R821" s="3">
        <v>0</v>
      </c>
      <c r="S821" s="3">
        <v>0</v>
      </c>
      <c r="T821" s="3">
        <v>0</v>
      </c>
      <c r="U821" s="3">
        <v>0</v>
      </c>
      <c r="V821" s="3">
        <v>0</v>
      </c>
      <c r="W821" s="3">
        <v>0</v>
      </c>
      <c r="X821" s="3">
        <v>0</v>
      </c>
      <c r="Y821" s="3">
        <v>0</v>
      </c>
      <c r="Z821" s="3">
        <v>0</v>
      </c>
      <c r="AA821" s="3">
        <v>0</v>
      </c>
      <c r="AB821" s="3">
        <v>0</v>
      </c>
      <c r="AC821" s="3">
        <v>0</v>
      </c>
      <c r="AD821" s="3">
        <v>0</v>
      </c>
      <c r="AE821" s="3">
        <v>0</v>
      </c>
      <c r="AF821" s="3">
        <v>0</v>
      </c>
      <c r="AG821" s="3">
        <v>0</v>
      </c>
      <c r="AH821" s="3">
        <v>0</v>
      </c>
      <c r="AI821" s="3">
        <v>0</v>
      </c>
      <c r="AJ821" s="3">
        <v>0</v>
      </c>
      <c r="AK821" s="3">
        <v>0</v>
      </c>
      <c r="AL821" s="48">
        <v>0</v>
      </c>
      <c r="AM821" s="3">
        <v>0</v>
      </c>
      <c r="AN821" s="3">
        <v>0</v>
      </c>
      <c r="AO821" s="3">
        <v>0</v>
      </c>
      <c r="AP821" s="3">
        <v>0</v>
      </c>
      <c r="AQ821" s="3">
        <v>0</v>
      </c>
      <c r="AR821" s="3">
        <v>0</v>
      </c>
      <c r="AS821" s="3">
        <v>0</v>
      </c>
      <c r="AT821" s="3">
        <v>0</v>
      </c>
      <c r="AU821" s="3">
        <v>0</v>
      </c>
      <c r="AV821" s="3">
        <v>0</v>
      </c>
      <c r="AW821" s="3">
        <v>0</v>
      </c>
      <c r="AX821" s="3">
        <v>0</v>
      </c>
      <c r="AY821" s="3">
        <v>0</v>
      </c>
      <c r="AZ821" s="3">
        <v>0</v>
      </c>
      <c r="BA821" s="3">
        <v>0</v>
      </c>
      <c r="BB821" s="3">
        <v>0</v>
      </c>
      <c r="BC821" s="3">
        <v>0</v>
      </c>
      <c r="BD821" s="3">
        <v>0</v>
      </c>
      <c r="BE821" s="3">
        <v>0</v>
      </c>
      <c r="BF821" s="3">
        <v>0</v>
      </c>
      <c r="BG821" s="3">
        <v>0</v>
      </c>
      <c r="BH821" s="3">
        <v>0</v>
      </c>
      <c r="BI821" s="3">
        <v>0</v>
      </c>
      <c r="BJ821" s="3">
        <v>0</v>
      </c>
      <c r="BK821" s="3">
        <v>0</v>
      </c>
      <c r="BL821" s="3">
        <v>0</v>
      </c>
      <c r="BM821" s="3">
        <v>0</v>
      </c>
      <c r="BN821" s="3">
        <v>0</v>
      </c>
      <c r="BO821" s="3">
        <v>0</v>
      </c>
      <c r="BP821" s="3">
        <v>0</v>
      </c>
      <c r="BQ821" s="3">
        <v>0</v>
      </c>
      <c r="BR821" s="3">
        <v>0</v>
      </c>
      <c r="BS821" s="3">
        <v>0</v>
      </c>
      <c r="BT821" s="3">
        <v>0</v>
      </c>
      <c r="BU821" s="3">
        <v>0</v>
      </c>
      <c r="BV821" s="3">
        <v>0</v>
      </c>
      <c r="BW821" s="10">
        <v>0</v>
      </c>
    </row>
    <row r="822" spans="6:75" x14ac:dyDescent="0.25">
      <c r="F822" s="52">
        <f t="shared" si="46"/>
        <v>53100</v>
      </c>
      <c r="G822" s="12">
        <f t="shared" si="47"/>
        <v>0.82558139534883723</v>
      </c>
      <c r="J822" s="3">
        <f t="shared" si="48"/>
        <v>0.96751985878199476</v>
      </c>
      <c r="K822" s="81"/>
      <c r="L822" s="12">
        <v>1</v>
      </c>
      <c r="M822" s="3">
        <v>0.82558139534883723</v>
      </c>
      <c r="N822" s="3">
        <v>0.82558139534883723</v>
      </c>
      <c r="O822" s="3">
        <v>0.966382603585072</v>
      </c>
      <c r="P822" s="3">
        <v>0.966382603585072</v>
      </c>
      <c r="Q822" s="3">
        <v>0</v>
      </c>
      <c r="R822" s="3">
        <v>0</v>
      </c>
      <c r="S822" s="3">
        <v>0</v>
      </c>
      <c r="T822" s="3">
        <v>0</v>
      </c>
      <c r="U822" s="3">
        <v>0</v>
      </c>
      <c r="V822" s="3">
        <v>0</v>
      </c>
      <c r="W822" s="3">
        <v>0</v>
      </c>
      <c r="X822" s="3">
        <v>0</v>
      </c>
      <c r="Y822" s="3">
        <v>0</v>
      </c>
      <c r="Z822" s="3">
        <v>0</v>
      </c>
      <c r="AA822" s="3">
        <v>0</v>
      </c>
      <c r="AB822" s="3">
        <v>0</v>
      </c>
      <c r="AC822" s="3">
        <v>0</v>
      </c>
      <c r="AD822" s="3">
        <v>0</v>
      </c>
      <c r="AE822" s="3">
        <v>0</v>
      </c>
      <c r="AF822" s="3">
        <v>0</v>
      </c>
      <c r="AG822" s="3">
        <v>0</v>
      </c>
      <c r="AH822" s="3">
        <v>0</v>
      </c>
      <c r="AI822" s="3">
        <v>0</v>
      </c>
      <c r="AJ822" s="3">
        <v>0</v>
      </c>
      <c r="AK822" s="3">
        <v>0</v>
      </c>
      <c r="AL822" s="48">
        <v>0</v>
      </c>
      <c r="AM822" s="3">
        <v>0</v>
      </c>
      <c r="AN822" s="3">
        <v>0</v>
      </c>
      <c r="AO822" s="3">
        <v>0</v>
      </c>
      <c r="AP822" s="3">
        <v>0</v>
      </c>
      <c r="AQ822" s="3">
        <v>0</v>
      </c>
      <c r="AR822" s="3">
        <v>0</v>
      </c>
      <c r="AS822" s="3">
        <v>0</v>
      </c>
      <c r="AT822" s="3">
        <v>0</v>
      </c>
      <c r="AU822" s="3">
        <v>0</v>
      </c>
      <c r="AV822" s="3">
        <v>0</v>
      </c>
      <c r="AW822" s="3">
        <v>0</v>
      </c>
      <c r="AX822" s="3">
        <v>0</v>
      </c>
      <c r="AY822" s="3">
        <v>0</v>
      </c>
      <c r="AZ822" s="3">
        <v>0</v>
      </c>
      <c r="BA822" s="3">
        <v>0</v>
      </c>
      <c r="BB822" s="3">
        <v>0</v>
      </c>
      <c r="BC822" s="3">
        <v>0</v>
      </c>
      <c r="BD822" s="3">
        <v>0</v>
      </c>
      <c r="BE822" s="3">
        <v>0</v>
      </c>
      <c r="BF822" s="3">
        <v>0</v>
      </c>
      <c r="BG822" s="3">
        <v>0</v>
      </c>
      <c r="BH822" s="3">
        <v>0</v>
      </c>
      <c r="BI822" s="3">
        <v>0</v>
      </c>
      <c r="BJ822" s="3">
        <v>0</v>
      </c>
      <c r="BK822" s="3">
        <v>0</v>
      </c>
      <c r="BL822" s="3">
        <v>0</v>
      </c>
      <c r="BM822" s="3">
        <v>0</v>
      </c>
      <c r="BN822" s="3">
        <v>0</v>
      </c>
      <c r="BO822" s="3">
        <v>0</v>
      </c>
      <c r="BP822" s="3">
        <v>0</v>
      </c>
      <c r="BQ822" s="3">
        <v>0</v>
      </c>
      <c r="BR822" s="3">
        <v>0</v>
      </c>
      <c r="BS822" s="3">
        <v>0</v>
      </c>
      <c r="BT822" s="3">
        <v>0</v>
      </c>
      <c r="BU822" s="3">
        <v>0</v>
      </c>
      <c r="BV822" s="3">
        <v>0</v>
      </c>
      <c r="BW822" s="10">
        <v>0</v>
      </c>
    </row>
    <row r="823" spans="6:75" x14ac:dyDescent="0.25">
      <c r="F823" s="52">
        <f t="shared" si="46"/>
        <v>53200</v>
      </c>
      <c r="G823" s="12">
        <f t="shared" si="47"/>
        <v>0.82558139534883723</v>
      </c>
      <c r="J823" s="3">
        <f t="shared" si="48"/>
        <v>0.96716681376875546</v>
      </c>
      <c r="K823" s="81"/>
      <c r="L823" s="12">
        <v>1</v>
      </c>
      <c r="M823" s="3">
        <v>0.82558139534883723</v>
      </c>
      <c r="N823" s="3">
        <v>0.82558139534883723</v>
      </c>
      <c r="O823" s="3">
        <v>0.96602997355274756</v>
      </c>
      <c r="P823" s="3">
        <v>0.96602997355274756</v>
      </c>
      <c r="Q823" s="3">
        <v>0</v>
      </c>
      <c r="R823" s="3">
        <v>0</v>
      </c>
      <c r="S823" s="3">
        <v>0</v>
      </c>
      <c r="T823" s="3">
        <v>0</v>
      </c>
      <c r="U823" s="3">
        <v>0</v>
      </c>
      <c r="V823" s="3">
        <v>0</v>
      </c>
      <c r="W823" s="3">
        <v>0</v>
      </c>
      <c r="X823" s="3">
        <v>0</v>
      </c>
      <c r="Y823" s="3">
        <v>0</v>
      </c>
      <c r="Z823" s="3">
        <v>0</v>
      </c>
      <c r="AA823" s="3">
        <v>0</v>
      </c>
      <c r="AB823" s="3">
        <v>0</v>
      </c>
      <c r="AC823" s="3">
        <v>0</v>
      </c>
      <c r="AD823" s="3">
        <v>0</v>
      </c>
      <c r="AE823" s="3">
        <v>0</v>
      </c>
      <c r="AF823" s="3">
        <v>0</v>
      </c>
      <c r="AG823" s="3">
        <v>0</v>
      </c>
      <c r="AH823" s="3">
        <v>0</v>
      </c>
      <c r="AI823" s="3">
        <v>0</v>
      </c>
      <c r="AJ823" s="3">
        <v>0</v>
      </c>
      <c r="AK823" s="3">
        <v>0</v>
      </c>
      <c r="AL823" s="48">
        <v>0</v>
      </c>
      <c r="AM823" s="3">
        <v>0</v>
      </c>
      <c r="AN823" s="3">
        <v>0</v>
      </c>
      <c r="AO823" s="3">
        <v>0</v>
      </c>
      <c r="AP823" s="3">
        <v>0</v>
      </c>
      <c r="AQ823" s="3">
        <v>0</v>
      </c>
      <c r="AR823" s="3">
        <v>0</v>
      </c>
      <c r="AS823" s="3">
        <v>0</v>
      </c>
      <c r="AT823" s="3">
        <v>0</v>
      </c>
      <c r="AU823" s="3">
        <v>0</v>
      </c>
      <c r="AV823" s="3">
        <v>0</v>
      </c>
      <c r="AW823" s="3">
        <v>0</v>
      </c>
      <c r="AX823" s="3">
        <v>0</v>
      </c>
      <c r="AY823" s="3">
        <v>0</v>
      </c>
      <c r="AZ823" s="3">
        <v>0</v>
      </c>
      <c r="BA823" s="3">
        <v>0</v>
      </c>
      <c r="BB823" s="3">
        <v>0</v>
      </c>
      <c r="BC823" s="3">
        <v>0</v>
      </c>
      <c r="BD823" s="3">
        <v>0</v>
      </c>
      <c r="BE823" s="3">
        <v>0</v>
      </c>
      <c r="BF823" s="3">
        <v>0</v>
      </c>
      <c r="BG823" s="3">
        <v>0</v>
      </c>
      <c r="BH823" s="3">
        <v>0</v>
      </c>
      <c r="BI823" s="3">
        <v>0</v>
      </c>
      <c r="BJ823" s="3">
        <v>0</v>
      </c>
      <c r="BK823" s="3">
        <v>0</v>
      </c>
      <c r="BL823" s="3">
        <v>0</v>
      </c>
      <c r="BM823" s="3">
        <v>0</v>
      </c>
      <c r="BN823" s="3">
        <v>0</v>
      </c>
      <c r="BO823" s="3">
        <v>0</v>
      </c>
      <c r="BP823" s="3">
        <v>0</v>
      </c>
      <c r="BQ823" s="3">
        <v>0</v>
      </c>
      <c r="BR823" s="3">
        <v>0</v>
      </c>
      <c r="BS823" s="3">
        <v>0</v>
      </c>
      <c r="BT823" s="3">
        <v>0</v>
      </c>
      <c r="BU823" s="3">
        <v>0</v>
      </c>
      <c r="BV823" s="3">
        <v>0</v>
      </c>
      <c r="BW823" s="10">
        <v>0</v>
      </c>
    </row>
    <row r="824" spans="6:75" x14ac:dyDescent="0.25">
      <c r="F824" s="52">
        <f t="shared" si="46"/>
        <v>53300</v>
      </c>
      <c r="G824" s="12">
        <f t="shared" si="47"/>
        <v>0.82558139534883723</v>
      </c>
      <c r="J824" s="3">
        <f t="shared" si="48"/>
        <v>0.96681376875551628</v>
      </c>
      <c r="K824" s="81"/>
      <c r="L824" s="12">
        <v>1</v>
      </c>
      <c r="M824" s="3">
        <v>0.82558139534883723</v>
      </c>
      <c r="N824" s="3">
        <v>0.82558139534883723</v>
      </c>
      <c r="O824" s="3">
        <v>0.96567734352042311</v>
      </c>
      <c r="P824" s="3">
        <v>0.96567734352042311</v>
      </c>
      <c r="Q824" s="3">
        <v>0</v>
      </c>
      <c r="R824" s="3">
        <v>0</v>
      </c>
      <c r="S824" s="3">
        <v>0</v>
      </c>
      <c r="T824" s="3">
        <v>0</v>
      </c>
      <c r="U824" s="3">
        <v>0</v>
      </c>
      <c r="V824" s="3">
        <v>0</v>
      </c>
      <c r="W824" s="3">
        <v>0</v>
      </c>
      <c r="X824" s="3">
        <v>0</v>
      </c>
      <c r="Y824" s="3">
        <v>0</v>
      </c>
      <c r="Z824" s="3">
        <v>0</v>
      </c>
      <c r="AA824" s="3">
        <v>0</v>
      </c>
      <c r="AB824" s="3">
        <v>0</v>
      </c>
      <c r="AC824" s="3">
        <v>0</v>
      </c>
      <c r="AD824" s="3">
        <v>0</v>
      </c>
      <c r="AE824" s="3">
        <v>0</v>
      </c>
      <c r="AF824" s="3">
        <v>0</v>
      </c>
      <c r="AG824" s="3">
        <v>0</v>
      </c>
      <c r="AH824" s="3">
        <v>0</v>
      </c>
      <c r="AI824" s="3">
        <v>0</v>
      </c>
      <c r="AJ824" s="3">
        <v>0</v>
      </c>
      <c r="AK824" s="3">
        <v>0</v>
      </c>
      <c r="AL824" s="48">
        <v>0</v>
      </c>
      <c r="AM824" s="3">
        <v>0</v>
      </c>
      <c r="AN824" s="3">
        <v>0</v>
      </c>
      <c r="AO824" s="3">
        <v>0</v>
      </c>
      <c r="AP824" s="3">
        <v>0</v>
      </c>
      <c r="AQ824" s="3">
        <v>0</v>
      </c>
      <c r="AR824" s="3">
        <v>0</v>
      </c>
      <c r="AS824" s="3">
        <v>0</v>
      </c>
      <c r="AT824" s="3">
        <v>0</v>
      </c>
      <c r="AU824" s="3">
        <v>0</v>
      </c>
      <c r="AV824" s="3">
        <v>0</v>
      </c>
      <c r="AW824" s="3">
        <v>0</v>
      </c>
      <c r="AX824" s="3">
        <v>0</v>
      </c>
      <c r="AY824" s="3">
        <v>0</v>
      </c>
      <c r="AZ824" s="3">
        <v>0</v>
      </c>
      <c r="BA824" s="3">
        <v>0</v>
      </c>
      <c r="BB824" s="3">
        <v>0</v>
      </c>
      <c r="BC824" s="3">
        <v>0</v>
      </c>
      <c r="BD824" s="3">
        <v>0</v>
      </c>
      <c r="BE824" s="3">
        <v>0</v>
      </c>
      <c r="BF824" s="3">
        <v>0</v>
      </c>
      <c r="BG824" s="3">
        <v>0</v>
      </c>
      <c r="BH824" s="3">
        <v>0</v>
      </c>
      <c r="BI824" s="3">
        <v>0</v>
      </c>
      <c r="BJ824" s="3">
        <v>0</v>
      </c>
      <c r="BK824" s="3">
        <v>0</v>
      </c>
      <c r="BL824" s="3">
        <v>0</v>
      </c>
      <c r="BM824" s="3">
        <v>0</v>
      </c>
      <c r="BN824" s="3">
        <v>0</v>
      </c>
      <c r="BO824" s="3">
        <v>0</v>
      </c>
      <c r="BP824" s="3">
        <v>0</v>
      </c>
      <c r="BQ824" s="3">
        <v>0</v>
      </c>
      <c r="BR824" s="3">
        <v>0</v>
      </c>
      <c r="BS824" s="3">
        <v>0</v>
      </c>
      <c r="BT824" s="3">
        <v>0</v>
      </c>
      <c r="BU824" s="3">
        <v>0</v>
      </c>
      <c r="BV824" s="3">
        <v>0</v>
      </c>
      <c r="BW824" s="10">
        <v>0</v>
      </c>
    </row>
    <row r="825" spans="6:75" x14ac:dyDescent="0.25">
      <c r="F825" s="52">
        <f t="shared" si="46"/>
        <v>53400</v>
      </c>
      <c r="G825" s="12">
        <f t="shared" si="47"/>
        <v>0.82558139534883723</v>
      </c>
      <c r="J825" s="3">
        <f t="shared" si="48"/>
        <v>0.96646072374227709</v>
      </c>
      <c r="K825" s="81"/>
      <c r="L825" s="12">
        <v>1</v>
      </c>
      <c r="M825" s="3">
        <v>0.82558139534883723</v>
      </c>
      <c r="N825" s="3">
        <v>0.82558139534883723</v>
      </c>
      <c r="O825" s="3">
        <v>0.96532471348809867</v>
      </c>
      <c r="P825" s="3">
        <v>0.96532471348809867</v>
      </c>
      <c r="Q825" s="3">
        <v>0</v>
      </c>
      <c r="R825" s="3">
        <v>0</v>
      </c>
      <c r="S825" s="3">
        <v>0</v>
      </c>
      <c r="T825" s="3">
        <v>0</v>
      </c>
      <c r="U825" s="3">
        <v>0</v>
      </c>
      <c r="V825" s="3">
        <v>0</v>
      </c>
      <c r="W825" s="3">
        <v>0</v>
      </c>
      <c r="X825" s="3">
        <v>0</v>
      </c>
      <c r="Y825" s="3">
        <v>0</v>
      </c>
      <c r="Z825" s="3">
        <v>0</v>
      </c>
      <c r="AA825" s="3">
        <v>0</v>
      </c>
      <c r="AB825" s="3">
        <v>0</v>
      </c>
      <c r="AC825" s="3">
        <v>0</v>
      </c>
      <c r="AD825" s="3">
        <v>0</v>
      </c>
      <c r="AE825" s="3">
        <v>0</v>
      </c>
      <c r="AF825" s="3">
        <v>0</v>
      </c>
      <c r="AG825" s="3">
        <v>0</v>
      </c>
      <c r="AH825" s="3">
        <v>0</v>
      </c>
      <c r="AI825" s="3">
        <v>0</v>
      </c>
      <c r="AJ825" s="3">
        <v>0</v>
      </c>
      <c r="AK825" s="3">
        <v>0</v>
      </c>
      <c r="AL825" s="48">
        <v>0</v>
      </c>
      <c r="AM825" s="3">
        <v>0</v>
      </c>
      <c r="AN825" s="3">
        <v>0</v>
      </c>
      <c r="AO825" s="3">
        <v>0</v>
      </c>
      <c r="AP825" s="3">
        <v>0</v>
      </c>
      <c r="AQ825" s="3">
        <v>0</v>
      </c>
      <c r="AR825" s="3">
        <v>0</v>
      </c>
      <c r="AS825" s="3">
        <v>0</v>
      </c>
      <c r="AT825" s="3">
        <v>0</v>
      </c>
      <c r="AU825" s="3">
        <v>0</v>
      </c>
      <c r="AV825" s="3">
        <v>0</v>
      </c>
      <c r="AW825" s="3">
        <v>0</v>
      </c>
      <c r="AX825" s="3">
        <v>0</v>
      </c>
      <c r="AY825" s="3">
        <v>0</v>
      </c>
      <c r="AZ825" s="3">
        <v>0</v>
      </c>
      <c r="BA825" s="3">
        <v>0</v>
      </c>
      <c r="BB825" s="3">
        <v>0</v>
      </c>
      <c r="BC825" s="3">
        <v>0</v>
      </c>
      <c r="BD825" s="3">
        <v>0</v>
      </c>
      <c r="BE825" s="3">
        <v>0</v>
      </c>
      <c r="BF825" s="3">
        <v>0</v>
      </c>
      <c r="BG825" s="3">
        <v>0</v>
      </c>
      <c r="BH825" s="3">
        <v>0</v>
      </c>
      <c r="BI825" s="3">
        <v>0</v>
      </c>
      <c r="BJ825" s="3">
        <v>0</v>
      </c>
      <c r="BK825" s="3">
        <v>0</v>
      </c>
      <c r="BL825" s="3">
        <v>0</v>
      </c>
      <c r="BM825" s="3">
        <v>0</v>
      </c>
      <c r="BN825" s="3">
        <v>0</v>
      </c>
      <c r="BO825" s="3">
        <v>0</v>
      </c>
      <c r="BP825" s="3">
        <v>0</v>
      </c>
      <c r="BQ825" s="3">
        <v>0</v>
      </c>
      <c r="BR825" s="3">
        <v>0</v>
      </c>
      <c r="BS825" s="3">
        <v>0</v>
      </c>
      <c r="BT825" s="3">
        <v>0</v>
      </c>
      <c r="BU825" s="3">
        <v>0</v>
      </c>
      <c r="BV825" s="3">
        <v>0</v>
      </c>
      <c r="BW825" s="10">
        <v>0</v>
      </c>
    </row>
    <row r="826" spans="6:75" x14ac:dyDescent="0.25">
      <c r="F826" s="52">
        <f t="shared" si="46"/>
        <v>53500</v>
      </c>
      <c r="G826" s="12">
        <f t="shared" si="47"/>
        <v>0.82558139534883723</v>
      </c>
      <c r="J826" s="3">
        <f t="shared" si="48"/>
        <v>0.96610767872903802</v>
      </c>
      <c r="K826" s="81"/>
      <c r="L826" s="12">
        <v>1</v>
      </c>
      <c r="M826" s="3">
        <v>0.82558139534883723</v>
      </c>
      <c r="N826" s="3">
        <v>0.82558139534883723</v>
      </c>
      <c r="O826" s="3">
        <v>0.96497208345577434</v>
      </c>
      <c r="P826" s="3">
        <v>0.96497208345577434</v>
      </c>
      <c r="Q826" s="3">
        <v>0</v>
      </c>
      <c r="R826" s="3">
        <v>0</v>
      </c>
      <c r="S826" s="3">
        <v>0</v>
      </c>
      <c r="T826" s="3">
        <v>0</v>
      </c>
      <c r="U826" s="3">
        <v>0</v>
      </c>
      <c r="V826" s="3">
        <v>0</v>
      </c>
      <c r="W826" s="3">
        <v>0</v>
      </c>
      <c r="X826" s="3">
        <v>0</v>
      </c>
      <c r="Y826" s="3">
        <v>0</v>
      </c>
      <c r="Z826" s="3">
        <v>0</v>
      </c>
      <c r="AA826" s="3">
        <v>0</v>
      </c>
      <c r="AB826" s="3">
        <v>0</v>
      </c>
      <c r="AC826" s="3">
        <v>0</v>
      </c>
      <c r="AD826" s="3">
        <v>0</v>
      </c>
      <c r="AE826" s="3">
        <v>0</v>
      </c>
      <c r="AF826" s="3">
        <v>0</v>
      </c>
      <c r="AG826" s="3">
        <v>0</v>
      </c>
      <c r="AH826" s="3">
        <v>0</v>
      </c>
      <c r="AI826" s="3">
        <v>0</v>
      </c>
      <c r="AJ826" s="3">
        <v>0</v>
      </c>
      <c r="AK826" s="3">
        <v>0</v>
      </c>
      <c r="AL826" s="48">
        <v>0</v>
      </c>
      <c r="AM826" s="3">
        <v>0</v>
      </c>
      <c r="AN826" s="3">
        <v>0</v>
      </c>
      <c r="AO826" s="3">
        <v>0</v>
      </c>
      <c r="AP826" s="3">
        <v>0</v>
      </c>
      <c r="AQ826" s="3">
        <v>0</v>
      </c>
      <c r="AR826" s="3">
        <v>0</v>
      </c>
      <c r="AS826" s="3">
        <v>0</v>
      </c>
      <c r="AT826" s="3">
        <v>0</v>
      </c>
      <c r="AU826" s="3">
        <v>0</v>
      </c>
      <c r="AV826" s="3">
        <v>0</v>
      </c>
      <c r="AW826" s="3">
        <v>0</v>
      </c>
      <c r="AX826" s="3">
        <v>0</v>
      </c>
      <c r="AY826" s="3">
        <v>0</v>
      </c>
      <c r="AZ826" s="3">
        <v>0</v>
      </c>
      <c r="BA826" s="3">
        <v>0</v>
      </c>
      <c r="BB826" s="3">
        <v>0</v>
      </c>
      <c r="BC826" s="3">
        <v>0</v>
      </c>
      <c r="BD826" s="3">
        <v>0</v>
      </c>
      <c r="BE826" s="3">
        <v>0</v>
      </c>
      <c r="BF826" s="3">
        <v>0</v>
      </c>
      <c r="BG826" s="3">
        <v>0</v>
      </c>
      <c r="BH826" s="3">
        <v>0</v>
      </c>
      <c r="BI826" s="3">
        <v>0</v>
      </c>
      <c r="BJ826" s="3">
        <v>0</v>
      </c>
      <c r="BK826" s="3">
        <v>0</v>
      </c>
      <c r="BL826" s="3">
        <v>0</v>
      </c>
      <c r="BM826" s="3">
        <v>0</v>
      </c>
      <c r="BN826" s="3">
        <v>0</v>
      </c>
      <c r="BO826" s="3">
        <v>0</v>
      </c>
      <c r="BP826" s="3">
        <v>0</v>
      </c>
      <c r="BQ826" s="3">
        <v>0</v>
      </c>
      <c r="BR826" s="3">
        <v>0</v>
      </c>
      <c r="BS826" s="3">
        <v>0</v>
      </c>
      <c r="BT826" s="3">
        <v>0</v>
      </c>
      <c r="BU826" s="3">
        <v>0</v>
      </c>
      <c r="BV826" s="3">
        <v>0</v>
      </c>
      <c r="BW826" s="10">
        <v>0</v>
      </c>
    </row>
    <row r="827" spans="6:75" x14ac:dyDescent="0.25">
      <c r="F827" s="52">
        <f t="shared" si="46"/>
        <v>53600</v>
      </c>
      <c r="G827" s="12">
        <f t="shared" si="47"/>
        <v>0.82558139534883723</v>
      </c>
      <c r="J827" s="3">
        <f t="shared" si="48"/>
        <v>0.96575463371579873</v>
      </c>
      <c r="K827" s="81"/>
      <c r="L827" s="12">
        <v>1</v>
      </c>
      <c r="M827" s="3">
        <v>0.82558139534883723</v>
      </c>
      <c r="N827" s="3">
        <v>0.82558139534883723</v>
      </c>
      <c r="O827" s="3">
        <v>0.9646194534234499</v>
      </c>
      <c r="P827" s="3">
        <v>0.9646194534234499</v>
      </c>
      <c r="Q827" s="3">
        <v>0</v>
      </c>
      <c r="R827" s="3">
        <v>0</v>
      </c>
      <c r="S827" s="3">
        <v>0</v>
      </c>
      <c r="T827" s="3">
        <v>0</v>
      </c>
      <c r="U827" s="3">
        <v>0</v>
      </c>
      <c r="V827" s="3">
        <v>0</v>
      </c>
      <c r="W827" s="3">
        <v>0</v>
      </c>
      <c r="X827" s="3">
        <v>0</v>
      </c>
      <c r="Y827" s="3">
        <v>0</v>
      </c>
      <c r="Z827" s="3">
        <v>0</v>
      </c>
      <c r="AA827" s="3">
        <v>0</v>
      </c>
      <c r="AB827" s="3">
        <v>0</v>
      </c>
      <c r="AC827" s="3">
        <v>0</v>
      </c>
      <c r="AD827" s="3">
        <v>0</v>
      </c>
      <c r="AE827" s="3">
        <v>0</v>
      </c>
      <c r="AF827" s="3">
        <v>0</v>
      </c>
      <c r="AG827" s="3">
        <v>0</v>
      </c>
      <c r="AH827" s="3">
        <v>0</v>
      </c>
      <c r="AI827" s="3">
        <v>0</v>
      </c>
      <c r="AJ827" s="3">
        <v>0</v>
      </c>
      <c r="AK827" s="3">
        <v>0</v>
      </c>
      <c r="AL827" s="48">
        <v>0</v>
      </c>
      <c r="AM827" s="3">
        <v>0</v>
      </c>
      <c r="AN827" s="3">
        <v>0</v>
      </c>
      <c r="AO827" s="3">
        <v>0</v>
      </c>
      <c r="AP827" s="3">
        <v>0</v>
      </c>
      <c r="AQ827" s="3">
        <v>0</v>
      </c>
      <c r="AR827" s="3">
        <v>0</v>
      </c>
      <c r="AS827" s="3">
        <v>0</v>
      </c>
      <c r="AT827" s="3">
        <v>0</v>
      </c>
      <c r="AU827" s="3">
        <v>0</v>
      </c>
      <c r="AV827" s="3">
        <v>0</v>
      </c>
      <c r="AW827" s="3">
        <v>0</v>
      </c>
      <c r="AX827" s="3">
        <v>0</v>
      </c>
      <c r="AY827" s="3">
        <v>0</v>
      </c>
      <c r="AZ827" s="3">
        <v>0</v>
      </c>
      <c r="BA827" s="3">
        <v>0</v>
      </c>
      <c r="BB827" s="3">
        <v>0</v>
      </c>
      <c r="BC827" s="3">
        <v>0</v>
      </c>
      <c r="BD827" s="3">
        <v>0</v>
      </c>
      <c r="BE827" s="3">
        <v>0</v>
      </c>
      <c r="BF827" s="3">
        <v>0</v>
      </c>
      <c r="BG827" s="3">
        <v>0</v>
      </c>
      <c r="BH827" s="3">
        <v>0</v>
      </c>
      <c r="BI827" s="3">
        <v>0</v>
      </c>
      <c r="BJ827" s="3">
        <v>0</v>
      </c>
      <c r="BK827" s="3">
        <v>0</v>
      </c>
      <c r="BL827" s="3">
        <v>0</v>
      </c>
      <c r="BM827" s="3">
        <v>0</v>
      </c>
      <c r="BN827" s="3">
        <v>0</v>
      </c>
      <c r="BO827" s="3">
        <v>0</v>
      </c>
      <c r="BP827" s="3">
        <v>0</v>
      </c>
      <c r="BQ827" s="3">
        <v>0</v>
      </c>
      <c r="BR827" s="3">
        <v>0</v>
      </c>
      <c r="BS827" s="3">
        <v>0</v>
      </c>
      <c r="BT827" s="3">
        <v>0</v>
      </c>
      <c r="BU827" s="3">
        <v>0</v>
      </c>
      <c r="BV827" s="3">
        <v>0</v>
      </c>
      <c r="BW827" s="10">
        <v>0</v>
      </c>
    </row>
    <row r="828" spans="6:75" x14ac:dyDescent="0.25">
      <c r="F828" s="52">
        <f t="shared" si="46"/>
        <v>53700</v>
      </c>
      <c r="G828" s="12">
        <f t="shared" si="47"/>
        <v>0.82558139534883723</v>
      </c>
      <c r="J828" s="3">
        <f t="shared" si="48"/>
        <v>0.96540158870255954</v>
      </c>
      <c r="K828" s="81"/>
      <c r="L828" s="12">
        <v>1</v>
      </c>
      <c r="M828" s="3">
        <v>0.82558139534883723</v>
      </c>
      <c r="N828" s="3">
        <v>0.82558139534883723</v>
      </c>
      <c r="O828" s="3">
        <v>0.96426682339112546</v>
      </c>
      <c r="P828" s="3">
        <v>0.96426682339112546</v>
      </c>
      <c r="Q828" s="3">
        <v>0</v>
      </c>
      <c r="R828" s="3">
        <v>0</v>
      </c>
      <c r="S828" s="3">
        <v>0</v>
      </c>
      <c r="T828" s="3">
        <v>0</v>
      </c>
      <c r="U828" s="3">
        <v>0</v>
      </c>
      <c r="V828" s="3">
        <v>0</v>
      </c>
      <c r="W828" s="3">
        <v>0</v>
      </c>
      <c r="X828" s="3">
        <v>0</v>
      </c>
      <c r="Y828" s="3">
        <v>0</v>
      </c>
      <c r="Z828" s="3">
        <v>0</v>
      </c>
      <c r="AA828" s="3">
        <v>0</v>
      </c>
      <c r="AB828" s="3">
        <v>0</v>
      </c>
      <c r="AC828" s="3">
        <v>0</v>
      </c>
      <c r="AD828" s="3">
        <v>0</v>
      </c>
      <c r="AE828" s="3">
        <v>0</v>
      </c>
      <c r="AF828" s="3">
        <v>0</v>
      </c>
      <c r="AG828" s="3">
        <v>0</v>
      </c>
      <c r="AH828" s="3">
        <v>0</v>
      </c>
      <c r="AI828" s="3">
        <v>0</v>
      </c>
      <c r="AJ828" s="3">
        <v>0</v>
      </c>
      <c r="AK828" s="3">
        <v>0</v>
      </c>
      <c r="AL828" s="48">
        <v>0</v>
      </c>
      <c r="AM828" s="3">
        <v>0</v>
      </c>
      <c r="AN828" s="3">
        <v>0</v>
      </c>
      <c r="AO828" s="3">
        <v>0</v>
      </c>
      <c r="AP828" s="3">
        <v>0</v>
      </c>
      <c r="AQ828" s="3">
        <v>0</v>
      </c>
      <c r="AR828" s="3">
        <v>0</v>
      </c>
      <c r="AS828" s="3">
        <v>0</v>
      </c>
      <c r="AT828" s="3">
        <v>0</v>
      </c>
      <c r="AU828" s="3">
        <v>0</v>
      </c>
      <c r="AV828" s="3">
        <v>0</v>
      </c>
      <c r="AW828" s="3">
        <v>0</v>
      </c>
      <c r="AX828" s="3">
        <v>0</v>
      </c>
      <c r="AY828" s="3">
        <v>0</v>
      </c>
      <c r="AZ828" s="3">
        <v>0</v>
      </c>
      <c r="BA828" s="3">
        <v>0</v>
      </c>
      <c r="BB828" s="3">
        <v>0</v>
      </c>
      <c r="BC828" s="3">
        <v>0</v>
      </c>
      <c r="BD828" s="3">
        <v>0</v>
      </c>
      <c r="BE828" s="3">
        <v>0</v>
      </c>
      <c r="BF828" s="3">
        <v>0</v>
      </c>
      <c r="BG828" s="3">
        <v>0</v>
      </c>
      <c r="BH828" s="3">
        <v>0</v>
      </c>
      <c r="BI828" s="3">
        <v>0</v>
      </c>
      <c r="BJ828" s="3">
        <v>0</v>
      </c>
      <c r="BK828" s="3">
        <v>0</v>
      </c>
      <c r="BL828" s="3">
        <v>0</v>
      </c>
      <c r="BM828" s="3">
        <v>0</v>
      </c>
      <c r="BN828" s="3">
        <v>0</v>
      </c>
      <c r="BO828" s="3">
        <v>0</v>
      </c>
      <c r="BP828" s="3">
        <v>0</v>
      </c>
      <c r="BQ828" s="3">
        <v>0</v>
      </c>
      <c r="BR828" s="3">
        <v>0</v>
      </c>
      <c r="BS828" s="3">
        <v>0</v>
      </c>
      <c r="BT828" s="3">
        <v>0</v>
      </c>
      <c r="BU828" s="3">
        <v>0</v>
      </c>
      <c r="BV828" s="3">
        <v>0</v>
      </c>
      <c r="BW828" s="10">
        <v>0</v>
      </c>
    </row>
    <row r="829" spans="6:75" x14ac:dyDescent="0.25">
      <c r="F829" s="52">
        <f t="shared" si="46"/>
        <v>53800</v>
      </c>
      <c r="G829" s="12">
        <f t="shared" si="47"/>
        <v>0.82558139534883723</v>
      </c>
      <c r="J829" s="3">
        <f t="shared" si="48"/>
        <v>0.96504854368932036</v>
      </c>
      <c r="K829" s="81"/>
      <c r="L829" s="12">
        <v>1</v>
      </c>
      <c r="M829" s="3">
        <v>0.82558139534883723</v>
      </c>
      <c r="N829" s="3">
        <v>0.82558139534883723</v>
      </c>
      <c r="O829" s="3">
        <v>0.96391419335880102</v>
      </c>
      <c r="P829" s="3">
        <v>0.96391419335880102</v>
      </c>
      <c r="Q829" s="3">
        <v>0</v>
      </c>
      <c r="R829" s="3">
        <v>0</v>
      </c>
      <c r="S829" s="3">
        <v>0</v>
      </c>
      <c r="T829" s="3">
        <v>0</v>
      </c>
      <c r="U829" s="3">
        <v>0</v>
      </c>
      <c r="V829" s="3">
        <v>0</v>
      </c>
      <c r="W829" s="3">
        <v>0</v>
      </c>
      <c r="X829" s="3">
        <v>0</v>
      </c>
      <c r="Y829" s="3">
        <v>0</v>
      </c>
      <c r="Z829" s="3">
        <v>0</v>
      </c>
      <c r="AA829" s="3">
        <v>0</v>
      </c>
      <c r="AB829" s="3">
        <v>0</v>
      </c>
      <c r="AC829" s="3">
        <v>0</v>
      </c>
      <c r="AD829" s="3">
        <v>0</v>
      </c>
      <c r="AE829" s="3">
        <v>0</v>
      </c>
      <c r="AF829" s="3">
        <v>0</v>
      </c>
      <c r="AG829" s="3">
        <v>0</v>
      </c>
      <c r="AH829" s="3">
        <v>0</v>
      </c>
      <c r="AI829" s="3">
        <v>0</v>
      </c>
      <c r="AJ829" s="3">
        <v>0</v>
      </c>
      <c r="AK829" s="3">
        <v>0</v>
      </c>
      <c r="AL829" s="48">
        <v>0</v>
      </c>
      <c r="AM829" s="3">
        <v>0</v>
      </c>
      <c r="AN829" s="3">
        <v>0</v>
      </c>
      <c r="AO829" s="3">
        <v>0</v>
      </c>
      <c r="AP829" s="3">
        <v>0</v>
      </c>
      <c r="AQ829" s="3">
        <v>0</v>
      </c>
      <c r="AR829" s="3">
        <v>0</v>
      </c>
      <c r="AS829" s="3">
        <v>0</v>
      </c>
      <c r="AT829" s="3">
        <v>0</v>
      </c>
      <c r="AU829" s="3">
        <v>0</v>
      </c>
      <c r="AV829" s="3">
        <v>0</v>
      </c>
      <c r="AW829" s="3">
        <v>0</v>
      </c>
      <c r="AX829" s="3">
        <v>0</v>
      </c>
      <c r="AY829" s="3">
        <v>0</v>
      </c>
      <c r="AZ829" s="3">
        <v>0</v>
      </c>
      <c r="BA829" s="3">
        <v>0</v>
      </c>
      <c r="BB829" s="3">
        <v>0</v>
      </c>
      <c r="BC829" s="3">
        <v>0</v>
      </c>
      <c r="BD829" s="3">
        <v>0</v>
      </c>
      <c r="BE829" s="3">
        <v>0</v>
      </c>
      <c r="BF829" s="3">
        <v>0</v>
      </c>
      <c r="BG829" s="3">
        <v>0</v>
      </c>
      <c r="BH829" s="3">
        <v>0</v>
      </c>
      <c r="BI829" s="3">
        <v>0</v>
      </c>
      <c r="BJ829" s="3">
        <v>0</v>
      </c>
      <c r="BK829" s="3">
        <v>0</v>
      </c>
      <c r="BL829" s="3">
        <v>0</v>
      </c>
      <c r="BM829" s="3">
        <v>0</v>
      </c>
      <c r="BN829" s="3">
        <v>0</v>
      </c>
      <c r="BO829" s="3">
        <v>0</v>
      </c>
      <c r="BP829" s="3">
        <v>0</v>
      </c>
      <c r="BQ829" s="3">
        <v>0</v>
      </c>
      <c r="BR829" s="3">
        <v>0</v>
      </c>
      <c r="BS829" s="3">
        <v>0</v>
      </c>
      <c r="BT829" s="3">
        <v>0</v>
      </c>
      <c r="BU829" s="3">
        <v>0</v>
      </c>
      <c r="BV829" s="3">
        <v>0</v>
      </c>
      <c r="BW829" s="10">
        <v>0</v>
      </c>
    </row>
    <row r="830" spans="6:75" x14ac:dyDescent="0.25">
      <c r="F830" s="52">
        <f t="shared" si="46"/>
        <v>53900</v>
      </c>
      <c r="G830" s="12">
        <f t="shared" si="47"/>
        <v>0.82558139534883723</v>
      </c>
      <c r="J830" s="3">
        <f t="shared" si="48"/>
        <v>0.96469549867608118</v>
      </c>
      <c r="K830" s="81"/>
      <c r="L830" s="12">
        <v>1</v>
      </c>
      <c r="M830" s="3">
        <v>0.82558139534883723</v>
      </c>
      <c r="N830" s="3">
        <v>0.82558139534883723</v>
      </c>
      <c r="O830" s="3">
        <v>0.96356156332647658</v>
      </c>
      <c r="P830" s="3">
        <v>0.96356156332647658</v>
      </c>
      <c r="Q830" s="3">
        <v>0</v>
      </c>
      <c r="R830" s="3">
        <v>0</v>
      </c>
      <c r="S830" s="3">
        <v>0</v>
      </c>
      <c r="T830" s="3">
        <v>0</v>
      </c>
      <c r="U830" s="3">
        <v>0</v>
      </c>
      <c r="V830" s="3">
        <v>0</v>
      </c>
      <c r="W830" s="3">
        <v>0</v>
      </c>
      <c r="X830" s="3">
        <v>0</v>
      </c>
      <c r="Y830" s="3">
        <v>0</v>
      </c>
      <c r="Z830" s="3">
        <v>0</v>
      </c>
      <c r="AA830" s="3">
        <v>0</v>
      </c>
      <c r="AB830" s="3">
        <v>0</v>
      </c>
      <c r="AC830" s="3">
        <v>0</v>
      </c>
      <c r="AD830" s="3">
        <v>0</v>
      </c>
      <c r="AE830" s="3">
        <v>0</v>
      </c>
      <c r="AF830" s="3">
        <v>0</v>
      </c>
      <c r="AG830" s="3">
        <v>0</v>
      </c>
      <c r="AH830" s="3">
        <v>0</v>
      </c>
      <c r="AI830" s="3">
        <v>0</v>
      </c>
      <c r="AJ830" s="3">
        <v>0</v>
      </c>
      <c r="AK830" s="3">
        <v>0</v>
      </c>
      <c r="AL830" s="48">
        <v>0</v>
      </c>
      <c r="AM830" s="3">
        <v>0</v>
      </c>
      <c r="AN830" s="3">
        <v>0</v>
      </c>
      <c r="AO830" s="3">
        <v>0</v>
      </c>
      <c r="AP830" s="3">
        <v>0</v>
      </c>
      <c r="AQ830" s="3">
        <v>0</v>
      </c>
      <c r="AR830" s="3">
        <v>0</v>
      </c>
      <c r="AS830" s="3">
        <v>0</v>
      </c>
      <c r="AT830" s="3">
        <v>0</v>
      </c>
      <c r="AU830" s="3">
        <v>0</v>
      </c>
      <c r="AV830" s="3">
        <v>0</v>
      </c>
      <c r="AW830" s="3">
        <v>0</v>
      </c>
      <c r="AX830" s="3">
        <v>0</v>
      </c>
      <c r="AY830" s="3">
        <v>0</v>
      </c>
      <c r="AZ830" s="3">
        <v>0</v>
      </c>
      <c r="BA830" s="3">
        <v>0</v>
      </c>
      <c r="BB830" s="3">
        <v>0</v>
      </c>
      <c r="BC830" s="3">
        <v>0</v>
      </c>
      <c r="BD830" s="3">
        <v>0</v>
      </c>
      <c r="BE830" s="3">
        <v>0</v>
      </c>
      <c r="BF830" s="3">
        <v>0</v>
      </c>
      <c r="BG830" s="3">
        <v>0</v>
      </c>
      <c r="BH830" s="3">
        <v>0</v>
      </c>
      <c r="BI830" s="3">
        <v>0</v>
      </c>
      <c r="BJ830" s="3">
        <v>0</v>
      </c>
      <c r="BK830" s="3">
        <v>0</v>
      </c>
      <c r="BL830" s="3">
        <v>0</v>
      </c>
      <c r="BM830" s="3">
        <v>0</v>
      </c>
      <c r="BN830" s="3">
        <v>0</v>
      </c>
      <c r="BO830" s="3">
        <v>0</v>
      </c>
      <c r="BP830" s="3">
        <v>0</v>
      </c>
      <c r="BQ830" s="3">
        <v>0</v>
      </c>
      <c r="BR830" s="3">
        <v>0</v>
      </c>
      <c r="BS830" s="3">
        <v>0</v>
      </c>
      <c r="BT830" s="3">
        <v>0</v>
      </c>
      <c r="BU830" s="3">
        <v>0</v>
      </c>
      <c r="BV830" s="3">
        <v>0</v>
      </c>
      <c r="BW830" s="10">
        <v>0</v>
      </c>
    </row>
    <row r="831" spans="6:75" x14ac:dyDescent="0.25">
      <c r="F831" s="52">
        <f t="shared" si="46"/>
        <v>54000</v>
      </c>
      <c r="G831" s="12">
        <f t="shared" si="47"/>
        <v>0.82558139534883723</v>
      </c>
      <c r="J831" s="3">
        <f t="shared" si="48"/>
        <v>0.96434245366284188</v>
      </c>
      <c r="K831" s="81"/>
      <c r="L831" s="12">
        <v>1</v>
      </c>
      <c r="M831" s="3">
        <v>0.82558139534883723</v>
      </c>
      <c r="N831" s="3">
        <v>0.82558139534883723</v>
      </c>
      <c r="O831" s="3">
        <v>0.96320893329415214</v>
      </c>
      <c r="P831" s="3">
        <v>0.96320893329415214</v>
      </c>
      <c r="Q831" s="3">
        <v>0</v>
      </c>
      <c r="R831" s="3">
        <v>0</v>
      </c>
      <c r="S831" s="3">
        <v>0</v>
      </c>
      <c r="T831" s="3">
        <v>0</v>
      </c>
      <c r="U831" s="3">
        <v>0</v>
      </c>
      <c r="V831" s="3">
        <v>0</v>
      </c>
      <c r="W831" s="3">
        <v>0</v>
      </c>
      <c r="X831" s="3">
        <v>0</v>
      </c>
      <c r="Y831" s="3">
        <v>0</v>
      </c>
      <c r="Z831" s="3">
        <v>0</v>
      </c>
      <c r="AA831" s="3">
        <v>0</v>
      </c>
      <c r="AB831" s="3">
        <v>0</v>
      </c>
      <c r="AC831" s="3">
        <v>0</v>
      </c>
      <c r="AD831" s="3">
        <v>0</v>
      </c>
      <c r="AE831" s="3">
        <v>0</v>
      </c>
      <c r="AF831" s="3">
        <v>0</v>
      </c>
      <c r="AG831" s="3">
        <v>0</v>
      </c>
      <c r="AH831" s="3">
        <v>0</v>
      </c>
      <c r="AI831" s="3">
        <v>0</v>
      </c>
      <c r="AJ831" s="3">
        <v>0</v>
      </c>
      <c r="AK831" s="3">
        <v>0</v>
      </c>
      <c r="AL831" s="48">
        <v>0</v>
      </c>
      <c r="AM831" s="3">
        <v>0</v>
      </c>
      <c r="AN831" s="3">
        <v>0</v>
      </c>
      <c r="AO831" s="3">
        <v>0</v>
      </c>
      <c r="AP831" s="3">
        <v>0</v>
      </c>
      <c r="AQ831" s="3">
        <v>0</v>
      </c>
      <c r="AR831" s="3">
        <v>0</v>
      </c>
      <c r="AS831" s="3">
        <v>0</v>
      </c>
      <c r="AT831" s="3">
        <v>0</v>
      </c>
      <c r="AU831" s="3">
        <v>0</v>
      </c>
      <c r="AV831" s="3">
        <v>0</v>
      </c>
      <c r="AW831" s="3">
        <v>0</v>
      </c>
      <c r="AX831" s="3">
        <v>0</v>
      </c>
      <c r="AY831" s="3">
        <v>0</v>
      </c>
      <c r="AZ831" s="3">
        <v>0</v>
      </c>
      <c r="BA831" s="3">
        <v>0</v>
      </c>
      <c r="BB831" s="3">
        <v>0</v>
      </c>
      <c r="BC831" s="3">
        <v>0</v>
      </c>
      <c r="BD831" s="3">
        <v>0</v>
      </c>
      <c r="BE831" s="3">
        <v>0</v>
      </c>
      <c r="BF831" s="3">
        <v>0</v>
      </c>
      <c r="BG831" s="3">
        <v>0</v>
      </c>
      <c r="BH831" s="3">
        <v>0</v>
      </c>
      <c r="BI831" s="3">
        <v>0</v>
      </c>
      <c r="BJ831" s="3">
        <v>0</v>
      </c>
      <c r="BK831" s="3">
        <v>0</v>
      </c>
      <c r="BL831" s="3">
        <v>0</v>
      </c>
      <c r="BM831" s="3">
        <v>0</v>
      </c>
      <c r="BN831" s="3">
        <v>0</v>
      </c>
      <c r="BO831" s="3">
        <v>0</v>
      </c>
      <c r="BP831" s="3">
        <v>0</v>
      </c>
      <c r="BQ831" s="3">
        <v>0</v>
      </c>
      <c r="BR831" s="3">
        <v>0</v>
      </c>
      <c r="BS831" s="3">
        <v>0</v>
      </c>
      <c r="BT831" s="3">
        <v>0</v>
      </c>
      <c r="BU831" s="3">
        <v>0</v>
      </c>
      <c r="BV831" s="3">
        <v>0</v>
      </c>
      <c r="BW831" s="10">
        <v>0</v>
      </c>
    </row>
    <row r="832" spans="6:75" x14ac:dyDescent="0.25">
      <c r="F832" s="52">
        <f t="shared" si="46"/>
        <v>54100</v>
      </c>
      <c r="G832" s="12">
        <f t="shared" si="47"/>
        <v>0.82558139534883723</v>
      </c>
      <c r="J832" s="3">
        <f t="shared" si="48"/>
        <v>0.9639894086496027</v>
      </c>
      <c r="K832" s="81"/>
      <c r="L832" s="12">
        <v>1</v>
      </c>
      <c r="M832" s="3">
        <v>0.82558139534883723</v>
      </c>
      <c r="N832" s="3">
        <v>0.82558139534883723</v>
      </c>
      <c r="O832" s="3">
        <v>0.9628563032618277</v>
      </c>
      <c r="P832" s="3">
        <v>0.9628563032618277</v>
      </c>
      <c r="Q832" s="3">
        <v>0</v>
      </c>
      <c r="R832" s="3">
        <v>0</v>
      </c>
      <c r="S832" s="3">
        <v>0</v>
      </c>
      <c r="T832" s="3">
        <v>0</v>
      </c>
      <c r="U832" s="3">
        <v>0</v>
      </c>
      <c r="V832" s="3">
        <v>0</v>
      </c>
      <c r="W832" s="3">
        <v>0</v>
      </c>
      <c r="X832" s="3">
        <v>0</v>
      </c>
      <c r="Y832" s="3">
        <v>0</v>
      </c>
      <c r="Z832" s="3">
        <v>0</v>
      </c>
      <c r="AA832" s="3">
        <v>0</v>
      </c>
      <c r="AB832" s="3">
        <v>0</v>
      </c>
      <c r="AC832" s="3">
        <v>0</v>
      </c>
      <c r="AD832" s="3">
        <v>0</v>
      </c>
      <c r="AE832" s="3">
        <v>0</v>
      </c>
      <c r="AF832" s="3">
        <v>0</v>
      </c>
      <c r="AG832" s="3">
        <v>0</v>
      </c>
      <c r="AH832" s="3">
        <v>0</v>
      </c>
      <c r="AI832" s="3">
        <v>0</v>
      </c>
      <c r="AJ832" s="3">
        <v>0</v>
      </c>
      <c r="AK832" s="3">
        <v>0</v>
      </c>
      <c r="AL832" s="48">
        <v>0</v>
      </c>
      <c r="AM832" s="3">
        <v>0</v>
      </c>
      <c r="AN832" s="3">
        <v>0</v>
      </c>
      <c r="AO832" s="3">
        <v>0</v>
      </c>
      <c r="AP832" s="3">
        <v>0</v>
      </c>
      <c r="AQ832" s="3">
        <v>0</v>
      </c>
      <c r="AR832" s="3">
        <v>0</v>
      </c>
      <c r="AS832" s="3">
        <v>0</v>
      </c>
      <c r="AT832" s="3">
        <v>0</v>
      </c>
      <c r="AU832" s="3">
        <v>0</v>
      </c>
      <c r="AV832" s="3">
        <v>0</v>
      </c>
      <c r="AW832" s="3">
        <v>0</v>
      </c>
      <c r="AX832" s="3">
        <v>0</v>
      </c>
      <c r="AY832" s="3">
        <v>0</v>
      </c>
      <c r="AZ832" s="3">
        <v>0</v>
      </c>
      <c r="BA832" s="3">
        <v>0</v>
      </c>
      <c r="BB832" s="3">
        <v>0</v>
      </c>
      <c r="BC832" s="3">
        <v>0</v>
      </c>
      <c r="BD832" s="3">
        <v>0</v>
      </c>
      <c r="BE832" s="3">
        <v>0</v>
      </c>
      <c r="BF832" s="3">
        <v>0</v>
      </c>
      <c r="BG832" s="3">
        <v>0</v>
      </c>
      <c r="BH832" s="3">
        <v>0</v>
      </c>
      <c r="BI832" s="3">
        <v>0</v>
      </c>
      <c r="BJ832" s="3">
        <v>0</v>
      </c>
      <c r="BK832" s="3">
        <v>0</v>
      </c>
      <c r="BL832" s="3">
        <v>0</v>
      </c>
      <c r="BM832" s="3">
        <v>0</v>
      </c>
      <c r="BN832" s="3">
        <v>0</v>
      </c>
      <c r="BO832" s="3">
        <v>0</v>
      </c>
      <c r="BP832" s="3">
        <v>0</v>
      </c>
      <c r="BQ832" s="3">
        <v>0</v>
      </c>
      <c r="BR832" s="3">
        <v>0</v>
      </c>
      <c r="BS832" s="3">
        <v>0</v>
      </c>
      <c r="BT832" s="3">
        <v>0</v>
      </c>
      <c r="BU832" s="3">
        <v>0</v>
      </c>
      <c r="BV832" s="3">
        <v>0</v>
      </c>
      <c r="BW832" s="10">
        <v>0</v>
      </c>
    </row>
    <row r="833" spans="6:75" x14ac:dyDescent="0.25">
      <c r="F833" s="52">
        <f t="shared" si="46"/>
        <v>54200</v>
      </c>
      <c r="G833" s="12">
        <f t="shared" si="47"/>
        <v>0.82558139534883723</v>
      </c>
      <c r="J833" s="3">
        <f t="shared" si="48"/>
        <v>0.96363636363636362</v>
      </c>
      <c r="K833" s="81"/>
      <c r="L833" s="12">
        <v>1</v>
      </c>
      <c r="M833" s="3">
        <v>0.82558139534883723</v>
      </c>
      <c r="N833" s="3">
        <v>0.82558139534883723</v>
      </c>
      <c r="O833" s="3">
        <v>0.96250367322950336</v>
      </c>
      <c r="P833" s="3">
        <v>0.96250367322950336</v>
      </c>
      <c r="Q833" s="3">
        <v>0</v>
      </c>
      <c r="R833" s="3">
        <v>0</v>
      </c>
      <c r="S833" s="3">
        <v>0</v>
      </c>
      <c r="T833" s="3">
        <v>0</v>
      </c>
      <c r="U833" s="3">
        <v>0</v>
      </c>
      <c r="V833" s="3">
        <v>0</v>
      </c>
      <c r="W833" s="3">
        <v>0</v>
      </c>
      <c r="X833" s="3">
        <v>0</v>
      </c>
      <c r="Y833" s="3">
        <v>0</v>
      </c>
      <c r="Z833" s="3">
        <v>0</v>
      </c>
      <c r="AA833" s="3">
        <v>0</v>
      </c>
      <c r="AB833" s="3">
        <v>0</v>
      </c>
      <c r="AC833" s="3">
        <v>0</v>
      </c>
      <c r="AD833" s="3">
        <v>0</v>
      </c>
      <c r="AE833" s="3">
        <v>0</v>
      </c>
      <c r="AF833" s="3">
        <v>0</v>
      </c>
      <c r="AG833" s="3">
        <v>0</v>
      </c>
      <c r="AH833" s="3">
        <v>0</v>
      </c>
      <c r="AI833" s="3">
        <v>0</v>
      </c>
      <c r="AJ833" s="3">
        <v>0</v>
      </c>
      <c r="AK833" s="3">
        <v>0</v>
      </c>
      <c r="AL833" s="48">
        <v>0</v>
      </c>
      <c r="AM833" s="3">
        <v>0</v>
      </c>
      <c r="AN833" s="3">
        <v>0</v>
      </c>
      <c r="AO833" s="3">
        <v>0</v>
      </c>
      <c r="AP833" s="3">
        <v>0</v>
      </c>
      <c r="AQ833" s="3">
        <v>0</v>
      </c>
      <c r="AR833" s="3">
        <v>0</v>
      </c>
      <c r="AS833" s="3">
        <v>0</v>
      </c>
      <c r="AT833" s="3">
        <v>0</v>
      </c>
      <c r="AU833" s="3">
        <v>0</v>
      </c>
      <c r="AV833" s="3">
        <v>0</v>
      </c>
      <c r="AW833" s="3">
        <v>0</v>
      </c>
      <c r="AX833" s="3">
        <v>0</v>
      </c>
      <c r="AY833" s="3">
        <v>0</v>
      </c>
      <c r="AZ833" s="3">
        <v>0</v>
      </c>
      <c r="BA833" s="3">
        <v>0</v>
      </c>
      <c r="BB833" s="3">
        <v>0</v>
      </c>
      <c r="BC833" s="3">
        <v>0</v>
      </c>
      <c r="BD833" s="3">
        <v>0</v>
      </c>
      <c r="BE833" s="3">
        <v>0</v>
      </c>
      <c r="BF833" s="3">
        <v>0</v>
      </c>
      <c r="BG833" s="3">
        <v>0</v>
      </c>
      <c r="BH833" s="3">
        <v>0</v>
      </c>
      <c r="BI833" s="3">
        <v>0</v>
      </c>
      <c r="BJ833" s="3">
        <v>0</v>
      </c>
      <c r="BK833" s="3">
        <v>0</v>
      </c>
      <c r="BL833" s="3">
        <v>0</v>
      </c>
      <c r="BM833" s="3">
        <v>0</v>
      </c>
      <c r="BN833" s="3">
        <v>0</v>
      </c>
      <c r="BO833" s="3">
        <v>0</v>
      </c>
      <c r="BP833" s="3">
        <v>0</v>
      </c>
      <c r="BQ833" s="3">
        <v>0</v>
      </c>
      <c r="BR833" s="3">
        <v>0</v>
      </c>
      <c r="BS833" s="3">
        <v>0</v>
      </c>
      <c r="BT833" s="3">
        <v>0</v>
      </c>
      <c r="BU833" s="3">
        <v>0</v>
      </c>
      <c r="BV833" s="3">
        <v>0</v>
      </c>
      <c r="BW833" s="10">
        <v>0</v>
      </c>
    </row>
    <row r="834" spans="6:75" x14ac:dyDescent="0.25">
      <c r="F834" s="52">
        <f t="shared" si="46"/>
        <v>54300</v>
      </c>
      <c r="G834" s="12">
        <f t="shared" si="47"/>
        <v>0.82558139534883723</v>
      </c>
      <c r="J834" s="3">
        <f t="shared" si="48"/>
        <v>0.96328331862312444</v>
      </c>
      <c r="K834" s="81"/>
      <c r="L834" s="12">
        <v>1</v>
      </c>
      <c r="M834" s="3">
        <v>0.82558139534883723</v>
      </c>
      <c r="N834" s="3">
        <v>0.82558139534883723</v>
      </c>
      <c r="O834" s="3">
        <v>0.96215104319717892</v>
      </c>
      <c r="P834" s="3">
        <v>0.96215104319717892</v>
      </c>
      <c r="Q834" s="3">
        <v>0</v>
      </c>
      <c r="R834" s="3">
        <v>0</v>
      </c>
      <c r="S834" s="3">
        <v>0</v>
      </c>
      <c r="T834" s="3">
        <v>0</v>
      </c>
      <c r="U834" s="3">
        <v>0</v>
      </c>
      <c r="V834" s="3">
        <v>0</v>
      </c>
      <c r="W834" s="3">
        <v>0</v>
      </c>
      <c r="X834" s="3">
        <v>0</v>
      </c>
      <c r="Y834" s="3">
        <v>0</v>
      </c>
      <c r="Z834" s="3">
        <v>0</v>
      </c>
      <c r="AA834" s="3">
        <v>0</v>
      </c>
      <c r="AB834" s="3">
        <v>0</v>
      </c>
      <c r="AC834" s="3">
        <v>0</v>
      </c>
      <c r="AD834" s="3">
        <v>0</v>
      </c>
      <c r="AE834" s="3">
        <v>0</v>
      </c>
      <c r="AF834" s="3">
        <v>0</v>
      </c>
      <c r="AG834" s="3">
        <v>0</v>
      </c>
      <c r="AH834" s="3">
        <v>0</v>
      </c>
      <c r="AI834" s="3">
        <v>0</v>
      </c>
      <c r="AJ834" s="3">
        <v>0</v>
      </c>
      <c r="AK834" s="3">
        <v>0</v>
      </c>
      <c r="AL834" s="48">
        <v>0</v>
      </c>
      <c r="AM834" s="3">
        <v>0</v>
      </c>
      <c r="AN834" s="3">
        <v>0</v>
      </c>
      <c r="AO834" s="3">
        <v>0</v>
      </c>
      <c r="AP834" s="3">
        <v>0</v>
      </c>
      <c r="AQ834" s="3">
        <v>0</v>
      </c>
      <c r="AR834" s="3">
        <v>0</v>
      </c>
      <c r="AS834" s="3">
        <v>0</v>
      </c>
      <c r="AT834" s="3">
        <v>0</v>
      </c>
      <c r="AU834" s="3">
        <v>0</v>
      </c>
      <c r="AV834" s="3">
        <v>0</v>
      </c>
      <c r="AW834" s="3">
        <v>0</v>
      </c>
      <c r="AX834" s="3">
        <v>0</v>
      </c>
      <c r="AY834" s="3">
        <v>0</v>
      </c>
      <c r="AZ834" s="3">
        <v>0</v>
      </c>
      <c r="BA834" s="3">
        <v>0</v>
      </c>
      <c r="BB834" s="3">
        <v>0</v>
      </c>
      <c r="BC834" s="3">
        <v>0</v>
      </c>
      <c r="BD834" s="3">
        <v>0</v>
      </c>
      <c r="BE834" s="3">
        <v>0</v>
      </c>
      <c r="BF834" s="3">
        <v>0</v>
      </c>
      <c r="BG834" s="3">
        <v>0</v>
      </c>
      <c r="BH834" s="3">
        <v>0</v>
      </c>
      <c r="BI834" s="3">
        <v>0</v>
      </c>
      <c r="BJ834" s="3">
        <v>0</v>
      </c>
      <c r="BK834" s="3">
        <v>0</v>
      </c>
      <c r="BL834" s="3">
        <v>0</v>
      </c>
      <c r="BM834" s="3">
        <v>0</v>
      </c>
      <c r="BN834" s="3">
        <v>0</v>
      </c>
      <c r="BO834" s="3">
        <v>0</v>
      </c>
      <c r="BP834" s="3">
        <v>0</v>
      </c>
      <c r="BQ834" s="3">
        <v>0</v>
      </c>
      <c r="BR834" s="3">
        <v>0</v>
      </c>
      <c r="BS834" s="3">
        <v>0</v>
      </c>
      <c r="BT834" s="3">
        <v>0</v>
      </c>
      <c r="BU834" s="3">
        <v>0</v>
      </c>
      <c r="BV834" s="3">
        <v>0</v>
      </c>
      <c r="BW834" s="10">
        <v>0</v>
      </c>
    </row>
    <row r="835" spans="6:75" x14ac:dyDescent="0.25">
      <c r="F835" s="52">
        <f t="shared" si="46"/>
        <v>54400</v>
      </c>
      <c r="G835" s="12">
        <f t="shared" si="47"/>
        <v>0.82558139534883723</v>
      </c>
      <c r="J835" s="3">
        <f t="shared" si="48"/>
        <v>0.96293027360988515</v>
      </c>
      <c r="K835" s="81"/>
      <c r="L835" s="12">
        <v>1</v>
      </c>
      <c r="M835" s="3">
        <v>0.82558139534883723</v>
      </c>
      <c r="N835" s="3">
        <v>0.82558139534883723</v>
      </c>
      <c r="O835" s="3">
        <v>0.96179841316485448</v>
      </c>
      <c r="P835" s="3">
        <v>0.96179841316485448</v>
      </c>
      <c r="Q835" s="3">
        <v>0</v>
      </c>
      <c r="R835" s="3">
        <v>0</v>
      </c>
      <c r="S835" s="3">
        <v>0</v>
      </c>
      <c r="T835" s="3">
        <v>0</v>
      </c>
      <c r="U835" s="3">
        <v>0</v>
      </c>
      <c r="V835" s="3">
        <v>0</v>
      </c>
      <c r="W835" s="3">
        <v>0</v>
      </c>
      <c r="X835" s="3">
        <v>0</v>
      </c>
      <c r="Y835" s="3">
        <v>0</v>
      </c>
      <c r="Z835" s="3">
        <v>0</v>
      </c>
      <c r="AA835" s="3">
        <v>0</v>
      </c>
      <c r="AB835" s="3">
        <v>0</v>
      </c>
      <c r="AC835" s="3">
        <v>0</v>
      </c>
      <c r="AD835" s="3">
        <v>0</v>
      </c>
      <c r="AE835" s="3">
        <v>0</v>
      </c>
      <c r="AF835" s="3">
        <v>0</v>
      </c>
      <c r="AG835" s="3">
        <v>0</v>
      </c>
      <c r="AH835" s="3">
        <v>0</v>
      </c>
      <c r="AI835" s="3">
        <v>0</v>
      </c>
      <c r="AJ835" s="3">
        <v>0</v>
      </c>
      <c r="AK835" s="3">
        <v>0</v>
      </c>
      <c r="AL835" s="48">
        <v>0</v>
      </c>
      <c r="AM835" s="3">
        <v>0</v>
      </c>
      <c r="AN835" s="3">
        <v>0</v>
      </c>
      <c r="AO835" s="3">
        <v>0</v>
      </c>
      <c r="AP835" s="3">
        <v>0</v>
      </c>
      <c r="AQ835" s="3">
        <v>0</v>
      </c>
      <c r="AR835" s="3">
        <v>0</v>
      </c>
      <c r="AS835" s="3">
        <v>0</v>
      </c>
      <c r="AT835" s="3">
        <v>0</v>
      </c>
      <c r="AU835" s="3">
        <v>0</v>
      </c>
      <c r="AV835" s="3">
        <v>0</v>
      </c>
      <c r="AW835" s="3">
        <v>0</v>
      </c>
      <c r="AX835" s="3">
        <v>0</v>
      </c>
      <c r="AY835" s="3">
        <v>0</v>
      </c>
      <c r="AZ835" s="3">
        <v>0</v>
      </c>
      <c r="BA835" s="3">
        <v>0</v>
      </c>
      <c r="BB835" s="3">
        <v>0</v>
      </c>
      <c r="BC835" s="3">
        <v>0</v>
      </c>
      <c r="BD835" s="3">
        <v>0</v>
      </c>
      <c r="BE835" s="3">
        <v>0</v>
      </c>
      <c r="BF835" s="3">
        <v>0</v>
      </c>
      <c r="BG835" s="3">
        <v>0</v>
      </c>
      <c r="BH835" s="3">
        <v>0</v>
      </c>
      <c r="BI835" s="3">
        <v>0</v>
      </c>
      <c r="BJ835" s="3">
        <v>0</v>
      </c>
      <c r="BK835" s="3">
        <v>0</v>
      </c>
      <c r="BL835" s="3">
        <v>0</v>
      </c>
      <c r="BM835" s="3">
        <v>0</v>
      </c>
      <c r="BN835" s="3">
        <v>0</v>
      </c>
      <c r="BO835" s="3">
        <v>0</v>
      </c>
      <c r="BP835" s="3">
        <v>0</v>
      </c>
      <c r="BQ835" s="3">
        <v>0</v>
      </c>
      <c r="BR835" s="3">
        <v>0</v>
      </c>
      <c r="BS835" s="3">
        <v>0</v>
      </c>
      <c r="BT835" s="3">
        <v>0</v>
      </c>
      <c r="BU835" s="3">
        <v>0</v>
      </c>
      <c r="BV835" s="3">
        <v>0</v>
      </c>
      <c r="BW835" s="10">
        <v>0</v>
      </c>
    </row>
    <row r="836" spans="6:75" x14ac:dyDescent="0.25">
      <c r="F836" s="52">
        <f t="shared" si="46"/>
        <v>54500</v>
      </c>
      <c r="G836" s="12">
        <f t="shared" si="47"/>
        <v>0.82558139534883723</v>
      </c>
      <c r="J836" s="3">
        <f t="shared" si="48"/>
        <v>0.96257722859664596</v>
      </c>
      <c r="K836" s="81"/>
      <c r="L836" s="12">
        <v>1</v>
      </c>
      <c r="M836" s="3">
        <v>0.82558139534883723</v>
      </c>
      <c r="N836" s="3">
        <v>0.82558139534883723</v>
      </c>
      <c r="O836" s="3">
        <v>0.96144578313253004</v>
      </c>
      <c r="P836" s="3">
        <v>0.96144578313253004</v>
      </c>
      <c r="Q836" s="3">
        <v>0</v>
      </c>
      <c r="R836" s="3">
        <v>0</v>
      </c>
      <c r="S836" s="3">
        <v>0</v>
      </c>
      <c r="T836" s="3">
        <v>0</v>
      </c>
      <c r="U836" s="3">
        <v>0</v>
      </c>
      <c r="V836" s="3">
        <v>0</v>
      </c>
      <c r="W836" s="3">
        <v>0</v>
      </c>
      <c r="X836" s="3">
        <v>0</v>
      </c>
      <c r="Y836" s="3">
        <v>0</v>
      </c>
      <c r="Z836" s="3">
        <v>0</v>
      </c>
      <c r="AA836" s="3">
        <v>0</v>
      </c>
      <c r="AB836" s="3">
        <v>0</v>
      </c>
      <c r="AC836" s="3">
        <v>0</v>
      </c>
      <c r="AD836" s="3">
        <v>0</v>
      </c>
      <c r="AE836" s="3">
        <v>0</v>
      </c>
      <c r="AF836" s="3">
        <v>0</v>
      </c>
      <c r="AG836" s="3">
        <v>0</v>
      </c>
      <c r="AH836" s="3">
        <v>0</v>
      </c>
      <c r="AI836" s="3">
        <v>0</v>
      </c>
      <c r="AJ836" s="3">
        <v>0</v>
      </c>
      <c r="AK836" s="3">
        <v>0</v>
      </c>
      <c r="AL836" s="48">
        <v>0</v>
      </c>
      <c r="AM836" s="3">
        <v>0</v>
      </c>
      <c r="AN836" s="3">
        <v>0</v>
      </c>
      <c r="AO836" s="3">
        <v>0</v>
      </c>
      <c r="AP836" s="3">
        <v>0</v>
      </c>
      <c r="AQ836" s="3">
        <v>0</v>
      </c>
      <c r="AR836" s="3">
        <v>0</v>
      </c>
      <c r="AS836" s="3">
        <v>0</v>
      </c>
      <c r="AT836" s="3">
        <v>0</v>
      </c>
      <c r="AU836" s="3">
        <v>0</v>
      </c>
      <c r="AV836" s="3">
        <v>0</v>
      </c>
      <c r="AW836" s="3">
        <v>0</v>
      </c>
      <c r="AX836" s="3">
        <v>0</v>
      </c>
      <c r="AY836" s="3">
        <v>0</v>
      </c>
      <c r="AZ836" s="3">
        <v>0</v>
      </c>
      <c r="BA836" s="3">
        <v>0</v>
      </c>
      <c r="BB836" s="3">
        <v>0</v>
      </c>
      <c r="BC836" s="3">
        <v>0</v>
      </c>
      <c r="BD836" s="3">
        <v>0</v>
      </c>
      <c r="BE836" s="3">
        <v>0</v>
      </c>
      <c r="BF836" s="3">
        <v>0</v>
      </c>
      <c r="BG836" s="3">
        <v>0</v>
      </c>
      <c r="BH836" s="3">
        <v>0</v>
      </c>
      <c r="BI836" s="3">
        <v>0</v>
      </c>
      <c r="BJ836" s="3">
        <v>0</v>
      </c>
      <c r="BK836" s="3">
        <v>0</v>
      </c>
      <c r="BL836" s="3">
        <v>0</v>
      </c>
      <c r="BM836" s="3">
        <v>0</v>
      </c>
      <c r="BN836" s="3">
        <v>0</v>
      </c>
      <c r="BO836" s="3">
        <v>0</v>
      </c>
      <c r="BP836" s="3">
        <v>0</v>
      </c>
      <c r="BQ836" s="3">
        <v>0</v>
      </c>
      <c r="BR836" s="3">
        <v>0</v>
      </c>
      <c r="BS836" s="3">
        <v>0</v>
      </c>
      <c r="BT836" s="3">
        <v>0</v>
      </c>
      <c r="BU836" s="3">
        <v>0</v>
      </c>
      <c r="BV836" s="3">
        <v>0</v>
      </c>
      <c r="BW836" s="10">
        <v>0</v>
      </c>
    </row>
    <row r="837" spans="6:75" x14ac:dyDescent="0.25">
      <c r="F837" s="52">
        <f t="shared" si="46"/>
        <v>54600</v>
      </c>
      <c r="G837" s="12">
        <f t="shared" si="47"/>
        <v>0.82558139534883723</v>
      </c>
      <c r="J837" s="3">
        <f t="shared" si="48"/>
        <v>0.96222418358340678</v>
      </c>
      <c r="K837" s="81"/>
      <c r="L837" s="12">
        <v>1</v>
      </c>
      <c r="M837" s="3">
        <v>0.82558139534883723</v>
      </c>
      <c r="N837" s="3">
        <v>0.82558139534883723</v>
      </c>
      <c r="O837" s="3">
        <v>0.9610931531002056</v>
      </c>
      <c r="P837" s="3">
        <v>0.9610931531002056</v>
      </c>
      <c r="Q837" s="3">
        <v>0</v>
      </c>
      <c r="R837" s="3">
        <v>0</v>
      </c>
      <c r="S837" s="3">
        <v>0</v>
      </c>
      <c r="T837" s="3">
        <v>0</v>
      </c>
      <c r="U837" s="3">
        <v>0</v>
      </c>
      <c r="V837" s="3">
        <v>0</v>
      </c>
      <c r="W837" s="3">
        <v>0</v>
      </c>
      <c r="X837" s="3">
        <v>0</v>
      </c>
      <c r="Y837" s="3">
        <v>0</v>
      </c>
      <c r="Z837" s="3">
        <v>0</v>
      </c>
      <c r="AA837" s="3">
        <v>0</v>
      </c>
      <c r="AB837" s="3">
        <v>0</v>
      </c>
      <c r="AC837" s="3">
        <v>0</v>
      </c>
      <c r="AD837" s="3">
        <v>0</v>
      </c>
      <c r="AE837" s="3">
        <v>0</v>
      </c>
      <c r="AF837" s="3">
        <v>0</v>
      </c>
      <c r="AG837" s="3">
        <v>0</v>
      </c>
      <c r="AH837" s="3">
        <v>0</v>
      </c>
      <c r="AI837" s="3">
        <v>0</v>
      </c>
      <c r="AJ837" s="3">
        <v>0</v>
      </c>
      <c r="AK837" s="3">
        <v>0</v>
      </c>
      <c r="AL837" s="48">
        <v>0</v>
      </c>
      <c r="AM837" s="3">
        <v>0</v>
      </c>
      <c r="AN837" s="3">
        <v>0</v>
      </c>
      <c r="AO837" s="3">
        <v>0</v>
      </c>
      <c r="AP837" s="3">
        <v>0</v>
      </c>
      <c r="AQ837" s="3">
        <v>0</v>
      </c>
      <c r="AR837" s="3">
        <v>0</v>
      </c>
      <c r="AS837" s="3">
        <v>0</v>
      </c>
      <c r="AT837" s="3">
        <v>0</v>
      </c>
      <c r="AU837" s="3">
        <v>0</v>
      </c>
      <c r="AV837" s="3">
        <v>0</v>
      </c>
      <c r="AW837" s="3">
        <v>0</v>
      </c>
      <c r="AX837" s="3">
        <v>0</v>
      </c>
      <c r="AY837" s="3">
        <v>0</v>
      </c>
      <c r="AZ837" s="3">
        <v>0</v>
      </c>
      <c r="BA837" s="3">
        <v>0</v>
      </c>
      <c r="BB837" s="3">
        <v>0</v>
      </c>
      <c r="BC837" s="3">
        <v>0</v>
      </c>
      <c r="BD837" s="3">
        <v>0</v>
      </c>
      <c r="BE837" s="3">
        <v>0</v>
      </c>
      <c r="BF837" s="3">
        <v>0</v>
      </c>
      <c r="BG837" s="3">
        <v>0</v>
      </c>
      <c r="BH837" s="3">
        <v>0</v>
      </c>
      <c r="BI837" s="3">
        <v>0</v>
      </c>
      <c r="BJ837" s="3">
        <v>0</v>
      </c>
      <c r="BK837" s="3">
        <v>0</v>
      </c>
      <c r="BL837" s="3">
        <v>0</v>
      </c>
      <c r="BM837" s="3">
        <v>0</v>
      </c>
      <c r="BN837" s="3">
        <v>0</v>
      </c>
      <c r="BO837" s="3">
        <v>0</v>
      </c>
      <c r="BP837" s="3">
        <v>0</v>
      </c>
      <c r="BQ837" s="3">
        <v>0</v>
      </c>
      <c r="BR837" s="3">
        <v>0</v>
      </c>
      <c r="BS837" s="3">
        <v>0</v>
      </c>
      <c r="BT837" s="3">
        <v>0</v>
      </c>
      <c r="BU837" s="3">
        <v>0</v>
      </c>
      <c r="BV837" s="3">
        <v>0</v>
      </c>
      <c r="BW837" s="10">
        <v>0</v>
      </c>
    </row>
    <row r="838" spans="6:75" x14ac:dyDescent="0.25">
      <c r="F838" s="52">
        <f t="shared" si="46"/>
        <v>54700</v>
      </c>
      <c r="G838" s="12">
        <f t="shared" si="47"/>
        <v>0.82558139534883723</v>
      </c>
      <c r="J838" s="3">
        <f t="shared" si="48"/>
        <v>0.96187113857016771</v>
      </c>
      <c r="K838" s="81"/>
      <c r="L838" s="12">
        <v>1</v>
      </c>
      <c r="M838" s="3">
        <v>0.82558139534883723</v>
      </c>
      <c r="N838" s="3">
        <v>0.82558139534883723</v>
      </c>
      <c r="O838" s="3">
        <v>0.96074052306788127</v>
      </c>
      <c r="P838" s="3">
        <v>0.96074052306788127</v>
      </c>
      <c r="Q838" s="3">
        <v>0</v>
      </c>
      <c r="R838" s="3">
        <v>0</v>
      </c>
      <c r="S838" s="3">
        <v>0</v>
      </c>
      <c r="T838" s="3">
        <v>0</v>
      </c>
      <c r="U838" s="3">
        <v>0</v>
      </c>
      <c r="V838" s="3">
        <v>0</v>
      </c>
      <c r="W838" s="3">
        <v>0</v>
      </c>
      <c r="X838" s="3">
        <v>0</v>
      </c>
      <c r="Y838" s="3">
        <v>0</v>
      </c>
      <c r="Z838" s="3">
        <v>0</v>
      </c>
      <c r="AA838" s="3">
        <v>0</v>
      </c>
      <c r="AB838" s="3">
        <v>0</v>
      </c>
      <c r="AC838" s="3">
        <v>0</v>
      </c>
      <c r="AD838" s="3">
        <v>0</v>
      </c>
      <c r="AE838" s="3">
        <v>0</v>
      </c>
      <c r="AF838" s="3">
        <v>0</v>
      </c>
      <c r="AG838" s="3">
        <v>0</v>
      </c>
      <c r="AH838" s="3">
        <v>0</v>
      </c>
      <c r="AI838" s="3">
        <v>0</v>
      </c>
      <c r="AJ838" s="3">
        <v>0</v>
      </c>
      <c r="AK838" s="3">
        <v>0</v>
      </c>
      <c r="AL838" s="48">
        <v>0</v>
      </c>
      <c r="AM838" s="3">
        <v>0</v>
      </c>
      <c r="AN838" s="3">
        <v>0</v>
      </c>
      <c r="AO838" s="3">
        <v>0</v>
      </c>
      <c r="AP838" s="3">
        <v>0</v>
      </c>
      <c r="AQ838" s="3">
        <v>0</v>
      </c>
      <c r="AR838" s="3">
        <v>0</v>
      </c>
      <c r="AS838" s="3">
        <v>0</v>
      </c>
      <c r="AT838" s="3">
        <v>0</v>
      </c>
      <c r="AU838" s="3">
        <v>0</v>
      </c>
      <c r="AV838" s="3">
        <v>0</v>
      </c>
      <c r="AW838" s="3">
        <v>0</v>
      </c>
      <c r="AX838" s="3">
        <v>0</v>
      </c>
      <c r="AY838" s="3">
        <v>0</v>
      </c>
      <c r="AZ838" s="3">
        <v>0</v>
      </c>
      <c r="BA838" s="3">
        <v>0</v>
      </c>
      <c r="BB838" s="3">
        <v>0</v>
      </c>
      <c r="BC838" s="3">
        <v>0</v>
      </c>
      <c r="BD838" s="3">
        <v>0</v>
      </c>
      <c r="BE838" s="3">
        <v>0</v>
      </c>
      <c r="BF838" s="3">
        <v>0</v>
      </c>
      <c r="BG838" s="3">
        <v>0</v>
      </c>
      <c r="BH838" s="3">
        <v>0</v>
      </c>
      <c r="BI838" s="3">
        <v>0</v>
      </c>
      <c r="BJ838" s="3">
        <v>0</v>
      </c>
      <c r="BK838" s="3">
        <v>0</v>
      </c>
      <c r="BL838" s="3">
        <v>0</v>
      </c>
      <c r="BM838" s="3">
        <v>0</v>
      </c>
      <c r="BN838" s="3">
        <v>0</v>
      </c>
      <c r="BO838" s="3">
        <v>0</v>
      </c>
      <c r="BP838" s="3">
        <v>0</v>
      </c>
      <c r="BQ838" s="3">
        <v>0</v>
      </c>
      <c r="BR838" s="3">
        <v>0</v>
      </c>
      <c r="BS838" s="3">
        <v>0</v>
      </c>
      <c r="BT838" s="3">
        <v>0</v>
      </c>
      <c r="BU838" s="3">
        <v>0</v>
      </c>
      <c r="BV838" s="3">
        <v>0</v>
      </c>
      <c r="BW838" s="10">
        <v>0</v>
      </c>
    </row>
    <row r="839" spans="6:75" x14ac:dyDescent="0.25">
      <c r="F839" s="52">
        <f t="shared" si="46"/>
        <v>54800</v>
      </c>
      <c r="G839" s="12">
        <f t="shared" si="47"/>
        <v>0.82558139534883723</v>
      </c>
      <c r="J839" s="3">
        <f t="shared" si="48"/>
        <v>0.96151809355692852</v>
      </c>
      <c r="K839" s="81"/>
      <c r="L839" s="12">
        <v>1</v>
      </c>
      <c r="M839" s="3">
        <v>0.82558139534883723</v>
      </c>
      <c r="N839" s="3">
        <v>0.82558139534883723</v>
      </c>
      <c r="O839" s="3">
        <v>0.96038789303555683</v>
      </c>
      <c r="P839" s="3">
        <v>0.96038789303555683</v>
      </c>
      <c r="Q839" s="3">
        <v>0</v>
      </c>
      <c r="R839" s="3">
        <v>0</v>
      </c>
      <c r="S839" s="3">
        <v>0</v>
      </c>
      <c r="T839" s="3">
        <v>0</v>
      </c>
      <c r="U839" s="3">
        <v>0</v>
      </c>
      <c r="V839" s="3">
        <v>0</v>
      </c>
      <c r="W839" s="3">
        <v>0</v>
      </c>
      <c r="X839" s="3">
        <v>0</v>
      </c>
      <c r="Y839" s="3">
        <v>0</v>
      </c>
      <c r="Z839" s="3">
        <v>0</v>
      </c>
      <c r="AA839" s="3">
        <v>0</v>
      </c>
      <c r="AB839" s="3">
        <v>0</v>
      </c>
      <c r="AC839" s="3">
        <v>0</v>
      </c>
      <c r="AD839" s="3">
        <v>0</v>
      </c>
      <c r="AE839" s="3">
        <v>0</v>
      </c>
      <c r="AF839" s="3">
        <v>0</v>
      </c>
      <c r="AG839" s="3">
        <v>0</v>
      </c>
      <c r="AH839" s="3">
        <v>0</v>
      </c>
      <c r="AI839" s="3">
        <v>0</v>
      </c>
      <c r="AJ839" s="3">
        <v>0</v>
      </c>
      <c r="AK839" s="3">
        <v>0</v>
      </c>
      <c r="AL839" s="48">
        <v>0</v>
      </c>
      <c r="AM839" s="3">
        <v>0</v>
      </c>
      <c r="AN839" s="3">
        <v>0</v>
      </c>
      <c r="AO839" s="3">
        <v>0</v>
      </c>
      <c r="AP839" s="3">
        <v>0</v>
      </c>
      <c r="AQ839" s="3">
        <v>0</v>
      </c>
      <c r="AR839" s="3">
        <v>0</v>
      </c>
      <c r="AS839" s="3">
        <v>0</v>
      </c>
      <c r="AT839" s="3">
        <v>0</v>
      </c>
      <c r="AU839" s="3">
        <v>0</v>
      </c>
      <c r="AV839" s="3">
        <v>0</v>
      </c>
      <c r="AW839" s="3">
        <v>0</v>
      </c>
      <c r="AX839" s="3">
        <v>0</v>
      </c>
      <c r="AY839" s="3">
        <v>0</v>
      </c>
      <c r="AZ839" s="3">
        <v>0</v>
      </c>
      <c r="BA839" s="3">
        <v>0</v>
      </c>
      <c r="BB839" s="3">
        <v>0</v>
      </c>
      <c r="BC839" s="3">
        <v>0</v>
      </c>
      <c r="BD839" s="3">
        <v>0</v>
      </c>
      <c r="BE839" s="3">
        <v>0</v>
      </c>
      <c r="BF839" s="3">
        <v>0</v>
      </c>
      <c r="BG839" s="3">
        <v>0</v>
      </c>
      <c r="BH839" s="3">
        <v>0</v>
      </c>
      <c r="BI839" s="3">
        <v>0</v>
      </c>
      <c r="BJ839" s="3">
        <v>0</v>
      </c>
      <c r="BK839" s="3">
        <v>0</v>
      </c>
      <c r="BL839" s="3">
        <v>0</v>
      </c>
      <c r="BM839" s="3">
        <v>0</v>
      </c>
      <c r="BN839" s="3">
        <v>0</v>
      </c>
      <c r="BO839" s="3">
        <v>0</v>
      </c>
      <c r="BP839" s="3">
        <v>0</v>
      </c>
      <c r="BQ839" s="3">
        <v>0</v>
      </c>
      <c r="BR839" s="3">
        <v>0</v>
      </c>
      <c r="BS839" s="3">
        <v>0</v>
      </c>
      <c r="BT839" s="3">
        <v>0</v>
      </c>
      <c r="BU839" s="3">
        <v>0</v>
      </c>
      <c r="BV839" s="3">
        <v>0</v>
      </c>
      <c r="BW839" s="10">
        <v>0</v>
      </c>
    </row>
    <row r="840" spans="6:75" x14ac:dyDescent="0.25">
      <c r="F840" s="52">
        <f t="shared" si="46"/>
        <v>54900</v>
      </c>
      <c r="G840" s="12">
        <f t="shared" si="47"/>
        <v>0.82558139534883723</v>
      </c>
      <c r="J840" s="3">
        <f t="shared" si="48"/>
        <v>0.96116504854368923</v>
      </c>
      <c r="K840" s="81"/>
      <c r="L840" s="12">
        <v>1</v>
      </c>
      <c r="M840" s="3">
        <v>0.82558139534883723</v>
      </c>
      <c r="N840" s="3">
        <v>0.82558139534883723</v>
      </c>
      <c r="O840" s="3">
        <v>0.96003526300323239</v>
      </c>
      <c r="P840" s="3">
        <v>0.96003526300323239</v>
      </c>
      <c r="Q840" s="3">
        <v>0</v>
      </c>
      <c r="R840" s="3">
        <v>0</v>
      </c>
      <c r="S840" s="3">
        <v>0</v>
      </c>
      <c r="T840" s="3">
        <v>0</v>
      </c>
      <c r="U840" s="3">
        <v>0</v>
      </c>
      <c r="V840" s="3">
        <v>0</v>
      </c>
      <c r="W840" s="3">
        <v>0</v>
      </c>
      <c r="X840" s="3">
        <v>0</v>
      </c>
      <c r="Y840" s="3">
        <v>0</v>
      </c>
      <c r="Z840" s="3">
        <v>0</v>
      </c>
      <c r="AA840" s="3">
        <v>0</v>
      </c>
      <c r="AB840" s="3">
        <v>0</v>
      </c>
      <c r="AC840" s="3">
        <v>0</v>
      </c>
      <c r="AD840" s="3">
        <v>0</v>
      </c>
      <c r="AE840" s="3">
        <v>0</v>
      </c>
      <c r="AF840" s="3">
        <v>0</v>
      </c>
      <c r="AG840" s="3">
        <v>0</v>
      </c>
      <c r="AH840" s="3">
        <v>0</v>
      </c>
      <c r="AI840" s="3">
        <v>0</v>
      </c>
      <c r="AJ840" s="3">
        <v>0</v>
      </c>
      <c r="AK840" s="3">
        <v>0</v>
      </c>
      <c r="AL840" s="48">
        <v>0</v>
      </c>
      <c r="AM840" s="3">
        <v>0</v>
      </c>
      <c r="AN840" s="3">
        <v>0</v>
      </c>
      <c r="AO840" s="3">
        <v>0</v>
      </c>
      <c r="AP840" s="3">
        <v>0</v>
      </c>
      <c r="AQ840" s="3">
        <v>0</v>
      </c>
      <c r="AR840" s="3">
        <v>0</v>
      </c>
      <c r="AS840" s="3">
        <v>0</v>
      </c>
      <c r="AT840" s="3">
        <v>0</v>
      </c>
      <c r="AU840" s="3">
        <v>0</v>
      </c>
      <c r="AV840" s="3">
        <v>0</v>
      </c>
      <c r="AW840" s="3">
        <v>0</v>
      </c>
      <c r="AX840" s="3">
        <v>0</v>
      </c>
      <c r="AY840" s="3">
        <v>0</v>
      </c>
      <c r="AZ840" s="3">
        <v>0</v>
      </c>
      <c r="BA840" s="3">
        <v>0</v>
      </c>
      <c r="BB840" s="3">
        <v>0</v>
      </c>
      <c r="BC840" s="3">
        <v>0</v>
      </c>
      <c r="BD840" s="3">
        <v>0</v>
      </c>
      <c r="BE840" s="3">
        <v>0</v>
      </c>
      <c r="BF840" s="3">
        <v>0</v>
      </c>
      <c r="BG840" s="3">
        <v>0</v>
      </c>
      <c r="BH840" s="3">
        <v>0</v>
      </c>
      <c r="BI840" s="3">
        <v>0</v>
      </c>
      <c r="BJ840" s="3">
        <v>0</v>
      </c>
      <c r="BK840" s="3">
        <v>0</v>
      </c>
      <c r="BL840" s="3">
        <v>0</v>
      </c>
      <c r="BM840" s="3">
        <v>0</v>
      </c>
      <c r="BN840" s="3">
        <v>0</v>
      </c>
      <c r="BO840" s="3">
        <v>0</v>
      </c>
      <c r="BP840" s="3">
        <v>0</v>
      </c>
      <c r="BQ840" s="3">
        <v>0</v>
      </c>
      <c r="BR840" s="3">
        <v>0</v>
      </c>
      <c r="BS840" s="3">
        <v>0</v>
      </c>
      <c r="BT840" s="3">
        <v>0</v>
      </c>
      <c r="BU840" s="3">
        <v>0</v>
      </c>
      <c r="BV840" s="3">
        <v>0</v>
      </c>
      <c r="BW840" s="10">
        <v>0</v>
      </c>
    </row>
    <row r="841" spans="6:75" x14ac:dyDescent="0.25">
      <c r="F841" s="52">
        <f t="shared" si="46"/>
        <v>55000</v>
      </c>
      <c r="G841" s="12">
        <f t="shared" si="47"/>
        <v>0.82558139534883723</v>
      </c>
      <c r="J841" s="3">
        <f t="shared" si="48"/>
        <v>0.96081200353045004</v>
      </c>
      <c r="K841" s="81"/>
      <c r="L841" s="12">
        <v>1</v>
      </c>
      <c r="M841" s="3">
        <v>0.82558139534883723</v>
      </c>
      <c r="N841" s="3">
        <v>0.82558139534883723</v>
      </c>
      <c r="O841" s="3">
        <v>0.95968263297090795</v>
      </c>
      <c r="P841" s="3">
        <v>0.95968263297090795</v>
      </c>
      <c r="Q841" s="3">
        <v>0</v>
      </c>
      <c r="R841" s="3">
        <v>0</v>
      </c>
      <c r="S841" s="3">
        <v>0</v>
      </c>
      <c r="T841" s="3">
        <v>0</v>
      </c>
      <c r="U841" s="3">
        <v>0</v>
      </c>
      <c r="V841" s="3">
        <v>0</v>
      </c>
      <c r="W841" s="3">
        <v>0</v>
      </c>
      <c r="X841" s="3">
        <v>0</v>
      </c>
      <c r="Y841" s="3">
        <v>0</v>
      </c>
      <c r="Z841" s="3">
        <v>0</v>
      </c>
      <c r="AA841" s="3">
        <v>0</v>
      </c>
      <c r="AB841" s="3">
        <v>0</v>
      </c>
      <c r="AC841" s="3">
        <v>0</v>
      </c>
      <c r="AD841" s="3">
        <v>0</v>
      </c>
      <c r="AE841" s="3">
        <v>0</v>
      </c>
      <c r="AF841" s="3">
        <v>0</v>
      </c>
      <c r="AG841" s="3">
        <v>0</v>
      </c>
      <c r="AH841" s="3">
        <v>0</v>
      </c>
      <c r="AI841" s="3">
        <v>0</v>
      </c>
      <c r="AJ841" s="3">
        <v>0</v>
      </c>
      <c r="AK841" s="3">
        <v>0</v>
      </c>
      <c r="AL841" s="48">
        <v>0</v>
      </c>
      <c r="AM841" s="3">
        <v>0</v>
      </c>
      <c r="AN841" s="3">
        <v>0</v>
      </c>
      <c r="AO841" s="3">
        <v>0</v>
      </c>
      <c r="AP841" s="3">
        <v>0</v>
      </c>
      <c r="AQ841" s="3">
        <v>0</v>
      </c>
      <c r="AR841" s="3">
        <v>0</v>
      </c>
      <c r="AS841" s="3">
        <v>0</v>
      </c>
      <c r="AT841" s="3">
        <v>0</v>
      </c>
      <c r="AU841" s="3">
        <v>0</v>
      </c>
      <c r="AV841" s="3">
        <v>0</v>
      </c>
      <c r="AW841" s="3">
        <v>0</v>
      </c>
      <c r="AX841" s="3">
        <v>0</v>
      </c>
      <c r="AY841" s="3">
        <v>0</v>
      </c>
      <c r="AZ841" s="3">
        <v>0</v>
      </c>
      <c r="BA841" s="3">
        <v>0</v>
      </c>
      <c r="BB841" s="3">
        <v>0</v>
      </c>
      <c r="BC841" s="3">
        <v>0</v>
      </c>
      <c r="BD841" s="3">
        <v>0</v>
      </c>
      <c r="BE841" s="3">
        <v>0</v>
      </c>
      <c r="BF841" s="3">
        <v>0</v>
      </c>
      <c r="BG841" s="3">
        <v>0</v>
      </c>
      <c r="BH841" s="3">
        <v>0</v>
      </c>
      <c r="BI841" s="3">
        <v>0</v>
      </c>
      <c r="BJ841" s="3">
        <v>0</v>
      </c>
      <c r="BK841" s="3">
        <v>0</v>
      </c>
      <c r="BL841" s="3">
        <v>0</v>
      </c>
      <c r="BM841" s="3">
        <v>0</v>
      </c>
      <c r="BN841" s="3">
        <v>0</v>
      </c>
      <c r="BO841" s="3">
        <v>0</v>
      </c>
      <c r="BP841" s="3">
        <v>0</v>
      </c>
      <c r="BQ841" s="3">
        <v>0</v>
      </c>
      <c r="BR841" s="3">
        <v>0</v>
      </c>
      <c r="BS841" s="3">
        <v>0</v>
      </c>
      <c r="BT841" s="3">
        <v>0</v>
      </c>
      <c r="BU841" s="3">
        <v>0</v>
      </c>
      <c r="BV841" s="3">
        <v>0</v>
      </c>
      <c r="BW841" s="10">
        <v>0</v>
      </c>
    </row>
    <row r="842" spans="6:75" x14ac:dyDescent="0.25">
      <c r="F842" s="52">
        <f t="shared" si="46"/>
        <v>55100</v>
      </c>
      <c r="G842" s="12">
        <f t="shared" si="47"/>
        <v>0.82558139534883723</v>
      </c>
      <c r="J842" s="3">
        <f t="shared" si="48"/>
        <v>0.96045895851721086</v>
      </c>
      <c r="K842" s="81"/>
      <c r="L842" s="12">
        <v>1</v>
      </c>
      <c r="M842" s="3">
        <v>0.82558139534883723</v>
      </c>
      <c r="N842" s="3">
        <v>0.82558139534883723</v>
      </c>
      <c r="O842" s="3">
        <v>0.9593300029385835</v>
      </c>
      <c r="P842" s="3">
        <v>0.9593300029385835</v>
      </c>
      <c r="Q842" s="3">
        <v>0</v>
      </c>
      <c r="R842" s="3">
        <v>0</v>
      </c>
      <c r="S842" s="3">
        <v>0</v>
      </c>
      <c r="T842" s="3">
        <v>0</v>
      </c>
      <c r="U842" s="3">
        <v>0</v>
      </c>
      <c r="V842" s="3">
        <v>0</v>
      </c>
      <c r="W842" s="3">
        <v>0</v>
      </c>
      <c r="X842" s="3">
        <v>0</v>
      </c>
      <c r="Y842" s="3">
        <v>0</v>
      </c>
      <c r="Z842" s="3">
        <v>0</v>
      </c>
      <c r="AA842" s="3">
        <v>0</v>
      </c>
      <c r="AB842" s="3">
        <v>0</v>
      </c>
      <c r="AC842" s="3">
        <v>0</v>
      </c>
      <c r="AD842" s="3">
        <v>0</v>
      </c>
      <c r="AE842" s="3">
        <v>0</v>
      </c>
      <c r="AF842" s="3">
        <v>0</v>
      </c>
      <c r="AG842" s="3">
        <v>0</v>
      </c>
      <c r="AH842" s="3">
        <v>0</v>
      </c>
      <c r="AI842" s="3">
        <v>0</v>
      </c>
      <c r="AJ842" s="3">
        <v>0</v>
      </c>
      <c r="AK842" s="3">
        <v>0</v>
      </c>
      <c r="AL842" s="48">
        <v>0</v>
      </c>
      <c r="AM842" s="3">
        <v>0</v>
      </c>
      <c r="AN842" s="3">
        <v>0</v>
      </c>
      <c r="AO842" s="3">
        <v>0</v>
      </c>
      <c r="AP842" s="3">
        <v>0</v>
      </c>
      <c r="AQ842" s="3">
        <v>0</v>
      </c>
      <c r="AR842" s="3">
        <v>0</v>
      </c>
      <c r="AS842" s="3">
        <v>0</v>
      </c>
      <c r="AT842" s="3">
        <v>0</v>
      </c>
      <c r="AU842" s="3">
        <v>0</v>
      </c>
      <c r="AV842" s="3">
        <v>0</v>
      </c>
      <c r="AW842" s="3">
        <v>0</v>
      </c>
      <c r="AX842" s="3">
        <v>0</v>
      </c>
      <c r="AY842" s="3">
        <v>0</v>
      </c>
      <c r="AZ842" s="3">
        <v>0</v>
      </c>
      <c r="BA842" s="3">
        <v>0</v>
      </c>
      <c r="BB842" s="3">
        <v>0</v>
      </c>
      <c r="BC842" s="3">
        <v>0</v>
      </c>
      <c r="BD842" s="3">
        <v>0</v>
      </c>
      <c r="BE842" s="3">
        <v>0</v>
      </c>
      <c r="BF842" s="3">
        <v>0</v>
      </c>
      <c r="BG842" s="3">
        <v>0</v>
      </c>
      <c r="BH842" s="3">
        <v>0</v>
      </c>
      <c r="BI842" s="3">
        <v>0</v>
      </c>
      <c r="BJ842" s="3">
        <v>0</v>
      </c>
      <c r="BK842" s="3">
        <v>0</v>
      </c>
      <c r="BL842" s="3">
        <v>0</v>
      </c>
      <c r="BM842" s="3">
        <v>0</v>
      </c>
      <c r="BN842" s="3">
        <v>0</v>
      </c>
      <c r="BO842" s="3">
        <v>0</v>
      </c>
      <c r="BP842" s="3">
        <v>0</v>
      </c>
      <c r="BQ842" s="3">
        <v>0</v>
      </c>
      <c r="BR842" s="3">
        <v>0</v>
      </c>
      <c r="BS842" s="3">
        <v>0</v>
      </c>
      <c r="BT842" s="3">
        <v>0</v>
      </c>
      <c r="BU842" s="3">
        <v>0</v>
      </c>
      <c r="BV842" s="3">
        <v>0</v>
      </c>
      <c r="BW842" s="10">
        <v>0</v>
      </c>
    </row>
    <row r="843" spans="6:75" x14ac:dyDescent="0.25">
      <c r="F843" s="52">
        <f t="shared" si="46"/>
        <v>55200</v>
      </c>
      <c r="G843" s="12">
        <f t="shared" si="47"/>
        <v>0.82558139534883723</v>
      </c>
      <c r="J843" s="3">
        <f t="shared" si="48"/>
        <v>0.96010591350397179</v>
      </c>
      <c r="K843" s="81"/>
      <c r="L843" s="12">
        <v>1</v>
      </c>
      <c r="M843" s="3">
        <v>0.82558139534883723</v>
      </c>
      <c r="N843" s="3">
        <v>0.82558139534883723</v>
      </c>
      <c r="O843" s="3">
        <v>0.95897737290625917</v>
      </c>
      <c r="P843" s="3">
        <v>0.95897737290625917</v>
      </c>
      <c r="Q843" s="3">
        <v>0</v>
      </c>
      <c r="R843" s="3">
        <v>0</v>
      </c>
      <c r="S843" s="3">
        <v>0</v>
      </c>
      <c r="T843" s="3">
        <v>0</v>
      </c>
      <c r="U843" s="3">
        <v>0</v>
      </c>
      <c r="V843" s="3">
        <v>0</v>
      </c>
      <c r="W843" s="3">
        <v>0</v>
      </c>
      <c r="X843" s="3">
        <v>0</v>
      </c>
      <c r="Y843" s="3">
        <v>0</v>
      </c>
      <c r="Z843" s="3">
        <v>0</v>
      </c>
      <c r="AA843" s="3">
        <v>0</v>
      </c>
      <c r="AB843" s="3">
        <v>0</v>
      </c>
      <c r="AC843" s="3">
        <v>0</v>
      </c>
      <c r="AD843" s="3">
        <v>0</v>
      </c>
      <c r="AE843" s="3">
        <v>0</v>
      </c>
      <c r="AF843" s="3">
        <v>0</v>
      </c>
      <c r="AG843" s="3">
        <v>0</v>
      </c>
      <c r="AH843" s="3">
        <v>0</v>
      </c>
      <c r="AI843" s="3">
        <v>0</v>
      </c>
      <c r="AJ843" s="3">
        <v>0</v>
      </c>
      <c r="AK843" s="3">
        <v>0</v>
      </c>
      <c r="AL843" s="48">
        <v>0</v>
      </c>
      <c r="AM843" s="3">
        <v>0</v>
      </c>
      <c r="AN843" s="3">
        <v>0</v>
      </c>
      <c r="AO843" s="3">
        <v>0</v>
      </c>
      <c r="AP843" s="3">
        <v>0</v>
      </c>
      <c r="AQ843" s="3">
        <v>0</v>
      </c>
      <c r="AR843" s="3">
        <v>0</v>
      </c>
      <c r="AS843" s="3">
        <v>0</v>
      </c>
      <c r="AT843" s="3">
        <v>0</v>
      </c>
      <c r="AU843" s="3">
        <v>0</v>
      </c>
      <c r="AV843" s="3">
        <v>0</v>
      </c>
      <c r="AW843" s="3">
        <v>0</v>
      </c>
      <c r="AX843" s="3">
        <v>0</v>
      </c>
      <c r="AY843" s="3">
        <v>0</v>
      </c>
      <c r="AZ843" s="3">
        <v>0</v>
      </c>
      <c r="BA843" s="3">
        <v>0</v>
      </c>
      <c r="BB843" s="3">
        <v>0</v>
      </c>
      <c r="BC843" s="3">
        <v>0</v>
      </c>
      <c r="BD843" s="3">
        <v>0</v>
      </c>
      <c r="BE843" s="3">
        <v>0</v>
      </c>
      <c r="BF843" s="3">
        <v>0</v>
      </c>
      <c r="BG843" s="3">
        <v>0</v>
      </c>
      <c r="BH843" s="3">
        <v>0</v>
      </c>
      <c r="BI843" s="3">
        <v>0</v>
      </c>
      <c r="BJ843" s="3">
        <v>0</v>
      </c>
      <c r="BK843" s="3">
        <v>0</v>
      </c>
      <c r="BL843" s="3">
        <v>0</v>
      </c>
      <c r="BM843" s="3">
        <v>0</v>
      </c>
      <c r="BN843" s="3">
        <v>0</v>
      </c>
      <c r="BO843" s="3">
        <v>0</v>
      </c>
      <c r="BP843" s="3">
        <v>0</v>
      </c>
      <c r="BQ843" s="3">
        <v>0</v>
      </c>
      <c r="BR843" s="3">
        <v>0</v>
      </c>
      <c r="BS843" s="3">
        <v>0</v>
      </c>
      <c r="BT843" s="3">
        <v>0</v>
      </c>
      <c r="BU843" s="3">
        <v>0</v>
      </c>
      <c r="BV843" s="3">
        <v>0</v>
      </c>
      <c r="BW843" s="10">
        <v>0</v>
      </c>
    </row>
    <row r="844" spans="6:75" x14ac:dyDescent="0.25">
      <c r="F844" s="52">
        <f t="shared" si="46"/>
        <v>55300</v>
      </c>
      <c r="G844" s="12">
        <f t="shared" si="47"/>
        <v>0.82558139534883723</v>
      </c>
      <c r="J844" s="3">
        <f t="shared" si="48"/>
        <v>0.95975286849073249</v>
      </c>
      <c r="K844" s="81"/>
      <c r="L844" s="12">
        <v>1</v>
      </c>
      <c r="M844" s="3">
        <v>0.82558139534883723</v>
      </c>
      <c r="N844" s="3">
        <v>0.82558139534883723</v>
      </c>
      <c r="O844" s="3">
        <v>0.95862474287393473</v>
      </c>
      <c r="P844" s="3">
        <v>0.95862474287393473</v>
      </c>
      <c r="Q844" s="3">
        <v>0</v>
      </c>
      <c r="R844" s="3">
        <v>0</v>
      </c>
      <c r="S844" s="3">
        <v>0</v>
      </c>
      <c r="T844" s="3">
        <v>0</v>
      </c>
      <c r="U844" s="3">
        <v>0</v>
      </c>
      <c r="V844" s="3">
        <v>0</v>
      </c>
      <c r="W844" s="3">
        <v>0</v>
      </c>
      <c r="X844" s="3">
        <v>0</v>
      </c>
      <c r="Y844" s="3">
        <v>0</v>
      </c>
      <c r="Z844" s="3">
        <v>0</v>
      </c>
      <c r="AA844" s="3">
        <v>0</v>
      </c>
      <c r="AB844" s="3">
        <v>0</v>
      </c>
      <c r="AC844" s="3">
        <v>0</v>
      </c>
      <c r="AD844" s="3">
        <v>0</v>
      </c>
      <c r="AE844" s="3">
        <v>0</v>
      </c>
      <c r="AF844" s="3">
        <v>0</v>
      </c>
      <c r="AG844" s="3">
        <v>0</v>
      </c>
      <c r="AH844" s="3">
        <v>0</v>
      </c>
      <c r="AI844" s="3">
        <v>0</v>
      </c>
      <c r="AJ844" s="3">
        <v>0</v>
      </c>
      <c r="AK844" s="3">
        <v>0</v>
      </c>
      <c r="AL844" s="48">
        <v>0</v>
      </c>
      <c r="AM844" s="3">
        <v>0</v>
      </c>
      <c r="AN844" s="3">
        <v>0</v>
      </c>
      <c r="AO844" s="3">
        <v>0</v>
      </c>
      <c r="AP844" s="3">
        <v>0</v>
      </c>
      <c r="AQ844" s="3">
        <v>0</v>
      </c>
      <c r="AR844" s="3">
        <v>0</v>
      </c>
      <c r="AS844" s="3">
        <v>0</v>
      </c>
      <c r="AT844" s="3">
        <v>0</v>
      </c>
      <c r="AU844" s="3">
        <v>0</v>
      </c>
      <c r="AV844" s="3">
        <v>0</v>
      </c>
      <c r="AW844" s="3">
        <v>0</v>
      </c>
      <c r="AX844" s="3">
        <v>0</v>
      </c>
      <c r="AY844" s="3">
        <v>0</v>
      </c>
      <c r="AZ844" s="3">
        <v>0</v>
      </c>
      <c r="BA844" s="3">
        <v>0</v>
      </c>
      <c r="BB844" s="3">
        <v>0</v>
      </c>
      <c r="BC844" s="3">
        <v>0</v>
      </c>
      <c r="BD844" s="3">
        <v>0</v>
      </c>
      <c r="BE844" s="3">
        <v>0</v>
      </c>
      <c r="BF844" s="3">
        <v>0</v>
      </c>
      <c r="BG844" s="3">
        <v>0</v>
      </c>
      <c r="BH844" s="3">
        <v>0</v>
      </c>
      <c r="BI844" s="3">
        <v>0</v>
      </c>
      <c r="BJ844" s="3">
        <v>0</v>
      </c>
      <c r="BK844" s="3">
        <v>0</v>
      </c>
      <c r="BL844" s="3">
        <v>0</v>
      </c>
      <c r="BM844" s="3">
        <v>0</v>
      </c>
      <c r="BN844" s="3">
        <v>0</v>
      </c>
      <c r="BO844" s="3">
        <v>0</v>
      </c>
      <c r="BP844" s="3">
        <v>0</v>
      </c>
      <c r="BQ844" s="3">
        <v>0</v>
      </c>
      <c r="BR844" s="3">
        <v>0</v>
      </c>
      <c r="BS844" s="3">
        <v>0</v>
      </c>
      <c r="BT844" s="3">
        <v>0</v>
      </c>
      <c r="BU844" s="3">
        <v>0</v>
      </c>
      <c r="BV844" s="3">
        <v>0</v>
      </c>
      <c r="BW844" s="10">
        <v>0</v>
      </c>
    </row>
    <row r="845" spans="6:75" x14ac:dyDescent="0.25">
      <c r="F845" s="52">
        <f t="shared" si="46"/>
        <v>55400</v>
      </c>
      <c r="G845" s="12">
        <f t="shared" si="47"/>
        <v>0.82558139534883723</v>
      </c>
      <c r="J845" s="3">
        <f t="shared" si="48"/>
        <v>0.95939982347749331</v>
      </c>
      <c r="K845" s="81"/>
      <c r="L845" s="12">
        <v>1</v>
      </c>
      <c r="M845" s="3">
        <v>0.82558139534883723</v>
      </c>
      <c r="N845" s="3">
        <v>0.82558139534883723</v>
      </c>
      <c r="O845" s="3">
        <v>0.95827211284161029</v>
      </c>
      <c r="P845" s="3">
        <v>0.95827211284161029</v>
      </c>
      <c r="Q845" s="3">
        <v>0</v>
      </c>
      <c r="R845" s="3">
        <v>0</v>
      </c>
      <c r="S845" s="3">
        <v>0</v>
      </c>
      <c r="T845" s="3">
        <v>0</v>
      </c>
      <c r="U845" s="3">
        <v>0</v>
      </c>
      <c r="V845" s="3">
        <v>0</v>
      </c>
      <c r="W845" s="3">
        <v>0</v>
      </c>
      <c r="X845" s="3">
        <v>0</v>
      </c>
      <c r="Y845" s="3">
        <v>0</v>
      </c>
      <c r="Z845" s="3">
        <v>0</v>
      </c>
      <c r="AA845" s="3">
        <v>0</v>
      </c>
      <c r="AB845" s="3">
        <v>0</v>
      </c>
      <c r="AC845" s="3">
        <v>0</v>
      </c>
      <c r="AD845" s="3">
        <v>0</v>
      </c>
      <c r="AE845" s="3">
        <v>0</v>
      </c>
      <c r="AF845" s="3">
        <v>0</v>
      </c>
      <c r="AG845" s="3">
        <v>0</v>
      </c>
      <c r="AH845" s="3">
        <v>0</v>
      </c>
      <c r="AI845" s="3">
        <v>0</v>
      </c>
      <c r="AJ845" s="3">
        <v>0</v>
      </c>
      <c r="AK845" s="3">
        <v>0</v>
      </c>
      <c r="AL845" s="48">
        <v>0</v>
      </c>
      <c r="AM845" s="3">
        <v>0</v>
      </c>
      <c r="AN845" s="3">
        <v>0</v>
      </c>
      <c r="AO845" s="3">
        <v>0</v>
      </c>
      <c r="AP845" s="3">
        <v>0</v>
      </c>
      <c r="AQ845" s="3">
        <v>0</v>
      </c>
      <c r="AR845" s="3">
        <v>0</v>
      </c>
      <c r="AS845" s="3">
        <v>0</v>
      </c>
      <c r="AT845" s="3">
        <v>0</v>
      </c>
      <c r="AU845" s="3">
        <v>0</v>
      </c>
      <c r="AV845" s="3">
        <v>0</v>
      </c>
      <c r="AW845" s="3">
        <v>0</v>
      </c>
      <c r="AX845" s="3">
        <v>0</v>
      </c>
      <c r="AY845" s="3">
        <v>0</v>
      </c>
      <c r="AZ845" s="3">
        <v>0</v>
      </c>
      <c r="BA845" s="3">
        <v>0</v>
      </c>
      <c r="BB845" s="3">
        <v>0</v>
      </c>
      <c r="BC845" s="3">
        <v>0</v>
      </c>
      <c r="BD845" s="3">
        <v>0</v>
      </c>
      <c r="BE845" s="3">
        <v>0</v>
      </c>
      <c r="BF845" s="3">
        <v>0</v>
      </c>
      <c r="BG845" s="3">
        <v>0</v>
      </c>
      <c r="BH845" s="3">
        <v>0</v>
      </c>
      <c r="BI845" s="3">
        <v>0</v>
      </c>
      <c r="BJ845" s="3">
        <v>0</v>
      </c>
      <c r="BK845" s="3">
        <v>0</v>
      </c>
      <c r="BL845" s="3">
        <v>0</v>
      </c>
      <c r="BM845" s="3">
        <v>0</v>
      </c>
      <c r="BN845" s="3">
        <v>0</v>
      </c>
      <c r="BO845" s="3">
        <v>0</v>
      </c>
      <c r="BP845" s="3">
        <v>0</v>
      </c>
      <c r="BQ845" s="3">
        <v>0</v>
      </c>
      <c r="BR845" s="3">
        <v>0</v>
      </c>
      <c r="BS845" s="3">
        <v>0</v>
      </c>
      <c r="BT845" s="3">
        <v>0</v>
      </c>
      <c r="BU845" s="3">
        <v>0</v>
      </c>
      <c r="BV845" s="3">
        <v>0</v>
      </c>
      <c r="BW845" s="10">
        <v>0</v>
      </c>
    </row>
    <row r="846" spans="6:75" x14ac:dyDescent="0.25">
      <c r="F846" s="52">
        <f t="shared" si="46"/>
        <v>55500</v>
      </c>
      <c r="G846" s="12">
        <f t="shared" si="47"/>
        <v>0.82558139534883723</v>
      </c>
      <c r="J846" s="3">
        <f t="shared" si="48"/>
        <v>0.95904677846425412</v>
      </c>
      <c r="K846" s="81"/>
      <c r="L846" s="12">
        <v>1</v>
      </c>
      <c r="M846" s="3">
        <v>0.82558139534883723</v>
      </c>
      <c r="N846" s="3">
        <v>0.82558139534883723</v>
      </c>
      <c r="O846" s="3">
        <v>0.95791948280928585</v>
      </c>
      <c r="P846" s="3">
        <v>0.95791948280928585</v>
      </c>
      <c r="Q846" s="3">
        <v>0</v>
      </c>
      <c r="R846" s="3">
        <v>0</v>
      </c>
      <c r="S846" s="3">
        <v>0</v>
      </c>
      <c r="T846" s="3">
        <v>0</v>
      </c>
      <c r="U846" s="3">
        <v>0</v>
      </c>
      <c r="V846" s="3">
        <v>0</v>
      </c>
      <c r="W846" s="3">
        <v>0</v>
      </c>
      <c r="X846" s="3">
        <v>0</v>
      </c>
      <c r="Y846" s="3">
        <v>0</v>
      </c>
      <c r="Z846" s="3">
        <v>0</v>
      </c>
      <c r="AA846" s="3">
        <v>0</v>
      </c>
      <c r="AB846" s="3">
        <v>0</v>
      </c>
      <c r="AC846" s="3">
        <v>0</v>
      </c>
      <c r="AD846" s="3">
        <v>0</v>
      </c>
      <c r="AE846" s="3">
        <v>0</v>
      </c>
      <c r="AF846" s="3">
        <v>0</v>
      </c>
      <c r="AG846" s="3">
        <v>0</v>
      </c>
      <c r="AH846" s="3">
        <v>0</v>
      </c>
      <c r="AI846" s="3">
        <v>0</v>
      </c>
      <c r="AJ846" s="3">
        <v>0</v>
      </c>
      <c r="AK846" s="3">
        <v>0</v>
      </c>
      <c r="AL846" s="48">
        <v>0</v>
      </c>
      <c r="AM846" s="3">
        <v>0</v>
      </c>
      <c r="AN846" s="3">
        <v>0</v>
      </c>
      <c r="AO846" s="3">
        <v>0</v>
      </c>
      <c r="AP846" s="3">
        <v>0</v>
      </c>
      <c r="AQ846" s="3">
        <v>0</v>
      </c>
      <c r="AR846" s="3">
        <v>0</v>
      </c>
      <c r="AS846" s="3">
        <v>0</v>
      </c>
      <c r="AT846" s="3">
        <v>0</v>
      </c>
      <c r="AU846" s="3">
        <v>0</v>
      </c>
      <c r="AV846" s="3">
        <v>0</v>
      </c>
      <c r="AW846" s="3">
        <v>0</v>
      </c>
      <c r="AX846" s="3">
        <v>0</v>
      </c>
      <c r="AY846" s="3">
        <v>0</v>
      </c>
      <c r="AZ846" s="3">
        <v>0</v>
      </c>
      <c r="BA846" s="3">
        <v>0</v>
      </c>
      <c r="BB846" s="3">
        <v>0</v>
      </c>
      <c r="BC846" s="3">
        <v>0</v>
      </c>
      <c r="BD846" s="3">
        <v>0</v>
      </c>
      <c r="BE846" s="3">
        <v>0</v>
      </c>
      <c r="BF846" s="3">
        <v>0</v>
      </c>
      <c r="BG846" s="3">
        <v>0</v>
      </c>
      <c r="BH846" s="3">
        <v>0</v>
      </c>
      <c r="BI846" s="3">
        <v>0</v>
      </c>
      <c r="BJ846" s="3">
        <v>0</v>
      </c>
      <c r="BK846" s="3">
        <v>0</v>
      </c>
      <c r="BL846" s="3">
        <v>0</v>
      </c>
      <c r="BM846" s="3">
        <v>0</v>
      </c>
      <c r="BN846" s="3">
        <v>0</v>
      </c>
      <c r="BO846" s="3">
        <v>0</v>
      </c>
      <c r="BP846" s="3">
        <v>0</v>
      </c>
      <c r="BQ846" s="3">
        <v>0</v>
      </c>
      <c r="BR846" s="3">
        <v>0</v>
      </c>
      <c r="BS846" s="3">
        <v>0</v>
      </c>
      <c r="BT846" s="3">
        <v>0</v>
      </c>
      <c r="BU846" s="3">
        <v>0</v>
      </c>
      <c r="BV846" s="3">
        <v>0</v>
      </c>
      <c r="BW846" s="10">
        <v>0</v>
      </c>
    </row>
    <row r="847" spans="6:75" x14ac:dyDescent="0.25">
      <c r="F847" s="52">
        <f t="shared" si="46"/>
        <v>55600</v>
      </c>
      <c r="G847" s="12">
        <f t="shared" si="47"/>
        <v>0.82558139534883723</v>
      </c>
      <c r="J847" s="3">
        <f t="shared" si="48"/>
        <v>0.95869373345101494</v>
      </c>
      <c r="K847" s="81"/>
      <c r="L847" s="12">
        <v>1</v>
      </c>
      <c r="M847" s="3">
        <v>0.82558139534883723</v>
      </c>
      <c r="N847" s="3">
        <v>0.82558139534883723</v>
      </c>
      <c r="O847" s="3">
        <v>0.95756685277696141</v>
      </c>
      <c r="P847" s="3">
        <v>0.95756685277696141</v>
      </c>
      <c r="Q847" s="3">
        <v>0</v>
      </c>
      <c r="R847" s="3">
        <v>0</v>
      </c>
      <c r="S847" s="3">
        <v>0</v>
      </c>
      <c r="T847" s="3">
        <v>0</v>
      </c>
      <c r="U847" s="3">
        <v>0</v>
      </c>
      <c r="V847" s="3">
        <v>0</v>
      </c>
      <c r="W847" s="3">
        <v>0</v>
      </c>
      <c r="X847" s="3">
        <v>0</v>
      </c>
      <c r="Y847" s="3">
        <v>0</v>
      </c>
      <c r="Z847" s="3">
        <v>0</v>
      </c>
      <c r="AA847" s="3">
        <v>0</v>
      </c>
      <c r="AB847" s="3">
        <v>0</v>
      </c>
      <c r="AC847" s="3">
        <v>0</v>
      </c>
      <c r="AD847" s="3">
        <v>0</v>
      </c>
      <c r="AE847" s="3">
        <v>0</v>
      </c>
      <c r="AF847" s="3">
        <v>0</v>
      </c>
      <c r="AG847" s="3">
        <v>0</v>
      </c>
      <c r="AH847" s="3">
        <v>0</v>
      </c>
      <c r="AI847" s="3">
        <v>0</v>
      </c>
      <c r="AJ847" s="3">
        <v>0</v>
      </c>
      <c r="AK847" s="3">
        <v>0</v>
      </c>
      <c r="AL847" s="48">
        <v>0</v>
      </c>
      <c r="AM847" s="3">
        <v>0</v>
      </c>
      <c r="AN847" s="3">
        <v>0</v>
      </c>
      <c r="AO847" s="3">
        <v>0</v>
      </c>
      <c r="AP847" s="3">
        <v>0</v>
      </c>
      <c r="AQ847" s="3">
        <v>0</v>
      </c>
      <c r="AR847" s="3">
        <v>0</v>
      </c>
      <c r="AS847" s="3">
        <v>0</v>
      </c>
      <c r="AT847" s="3">
        <v>0</v>
      </c>
      <c r="AU847" s="3">
        <v>0</v>
      </c>
      <c r="AV847" s="3">
        <v>0</v>
      </c>
      <c r="AW847" s="3">
        <v>0</v>
      </c>
      <c r="AX847" s="3">
        <v>0</v>
      </c>
      <c r="AY847" s="3">
        <v>0</v>
      </c>
      <c r="AZ847" s="3">
        <v>0</v>
      </c>
      <c r="BA847" s="3">
        <v>0</v>
      </c>
      <c r="BB847" s="3">
        <v>0</v>
      </c>
      <c r="BC847" s="3">
        <v>0</v>
      </c>
      <c r="BD847" s="3">
        <v>0</v>
      </c>
      <c r="BE847" s="3">
        <v>0</v>
      </c>
      <c r="BF847" s="3">
        <v>0</v>
      </c>
      <c r="BG847" s="3">
        <v>0</v>
      </c>
      <c r="BH847" s="3">
        <v>0</v>
      </c>
      <c r="BI847" s="3">
        <v>0</v>
      </c>
      <c r="BJ847" s="3">
        <v>0</v>
      </c>
      <c r="BK847" s="3">
        <v>0</v>
      </c>
      <c r="BL847" s="3">
        <v>0</v>
      </c>
      <c r="BM847" s="3">
        <v>0</v>
      </c>
      <c r="BN847" s="3">
        <v>0</v>
      </c>
      <c r="BO847" s="3">
        <v>0</v>
      </c>
      <c r="BP847" s="3">
        <v>0</v>
      </c>
      <c r="BQ847" s="3">
        <v>0</v>
      </c>
      <c r="BR847" s="3">
        <v>0</v>
      </c>
      <c r="BS847" s="3">
        <v>0</v>
      </c>
      <c r="BT847" s="3">
        <v>0</v>
      </c>
      <c r="BU847" s="3">
        <v>0</v>
      </c>
      <c r="BV847" s="3">
        <v>0</v>
      </c>
      <c r="BW847" s="10">
        <v>0</v>
      </c>
    </row>
    <row r="848" spans="6:75" x14ac:dyDescent="0.25">
      <c r="F848" s="52">
        <f t="shared" si="46"/>
        <v>55700</v>
      </c>
      <c r="G848" s="12">
        <f t="shared" si="47"/>
        <v>0.82558139534883723</v>
      </c>
      <c r="J848" s="3">
        <f t="shared" si="48"/>
        <v>0.95834068843777576</v>
      </c>
      <c r="K848" s="81"/>
      <c r="L848" s="12">
        <v>1</v>
      </c>
      <c r="M848" s="3">
        <v>0.82558139534883723</v>
      </c>
      <c r="N848" s="3">
        <v>0.82558139534883723</v>
      </c>
      <c r="O848" s="3">
        <v>0.95721422274463708</v>
      </c>
      <c r="P848" s="3">
        <v>0.95721422274463708</v>
      </c>
      <c r="Q848" s="3">
        <v>0</v>
      </c>
      <c r="R848" s="3">
        <v>0</v>
      </c>
      <c r="S848" s="3">
        <v>0</v>
      </c>
      <c r="T848" s="3">
        <v>0</v>
      </c>
      <c r="U848" s="3">
        <v>0</v>
      </c>
      <c r="V848" s="3">
        <v>0</v>
      </c>
      <c r="W848" s="3">
        <v>0</v>
      </c>
      <c r="X848" s="3">
        <v>0</v>
      </c>
      <c r="Y848" s="3">
        <v>0</v>
      </c>
      <c r="Z848" s="3">
        <v>0</v>
      </c>
      <c r="AA848" s="3">
        <v>0</v>
      </c>
      <c r="AB848" s="3">
        <v>0</v>
      </c>
      <c r="AC848" s="3">
        <v>0</v>
      </c>
      <c r="AD848" s="3">
        <v>0</v>
      </c>
      <c r="AE848" s="3">
        <v>0</v>
      </c>
      <c r="AF848" s="3">
        <v>0</v>
      </c>
      <c r="AG848" s="3">
        <v>0</v>
      </c>
      <c r="AH848" s="3">
        <v>0</v>
      </c>
      <c r="AI848" s="3">
        <v>0</v>
      </c>
      <c r="AJ848" s="3">
        <v>0</v>
      </c>
      <c r="AK848" s="3">
        <v>0</v>
      </c>
      <c r="AL848" s="48">
        <v>0</v>
      </c>
      <c r="AM848" s="3">
        <v>0</v>
      </c>
      <c r="AN848" s="3">
        <v>0</v>
      </c>
      <c r="AO848" s="3">
        <v>0</v>
      </c>
      <c r="AP848" s="3">
        <v>0</v>
      </c>
      <c r="AQ848" s="3">
        <v>0</v>
      </c>
      <c r="AR848" s="3">
        <v>0</v>
      </c>
      <c r="AS848" s="3">
        <v>0</v>
      </c>
      <c r="AT848" s="3">
        <v>0</v>
      </c>
      <c r="AU848" s="3">
        <v>0</v>
      </c>
      <c r="AV848" s="3">
        <v>0</v>
      </c>
      <c r="AW848" s="3">
        <v>0</v>
      </c>
      <c r="AX848" s="3">
        <v>0</v>
      </c>
      <c r="AY848" s="3">
        <v>0</v>
      </c>
      <c r="AZ848" s="3">
        <v>0</v>
      </c>
      <c r="BA848" s="3">
        <v>0</v>
      </c>
      <c r="BB848" s="3">
        <v>0</v>
      </c>
      <c r="BC848" s="3">
        <v>0</v>
      </c>
      <c r="BD848" s="3">
        <v>0</v>
      </c>
      <c r="BE848" s="3">
        <v>0</v>
      </c>
      <c r="BF848" s="3">
        <v>0</v>
      </c>
      <c r="BG848" s="3">
        <v>0</v>
      </c>
      <c r="BH848" s="3">
        <v>0</v>
      </c>
      <c r="BI848" s="3">
        <v>0</v>
      </c>
      <c r="BJ848" s="3">
        <v>0</v>
      </c>
      <c r="BK848" s="3">
        <v>0</v>
      </c>
      <c r="BL848" s="3">
        <v>0</v>
      </c>
      <c r="BM848" s="3">
        <v>0</v>
      </c>
      <c r="BN848" s="3">
        <v>0</v>
      </c>
      <c r="BO848" s="3">
        <v>0</v>
      </c>
      <c r="BP848" s="3">
        <v>0</v>
      </c>
      <c r="BQ848" s="3">
        <v>0</v>
      </c>
      <c r="BR848" s="3">
        <v>0</v>
      </c>
      <c r="BS848" s="3">
        <v>0</v>
      </c>
      <c r="BT848" s="3">
        <v>0</v>
      </c>
      <c r="BU848" s="3">
        <v>0</v>
      </c>
      <c r="BV848" s="3">
        <v>0</v>
      </c>
      <c r="BW848" s="10">
        <v>0</v>
      </c>
    </row>
    <row r="849" spans="6:75" x14ac:dyDescent="0.25">
      <c r="F849" s="52">
        <f t="shared" si="46"/>
        <v>55800</v>
      </c>
      <c r="G849" s="12">
        <f t="shared" si="47"/>
        <v>0.82558139534883723</v>
      </c>
      <c r="J849" s="3">
        <f t="shared" si="48"/>
        <v>0.95798764342453657</v>
      </c>
      <c r="K849" s="81"/>
      <c r="L849" s="12">
        <v>1</v>
      </c>
      <c r="M849" s="3">
        <v>0.82558139534883723</v>
      </c>
      <c r="N849" s="3">
        <v>0.82558139534883723</v>
      </c>
      <c r="O849" s="3">
        <v>0.95686159271231264</v>
      </c>
      <c r="P849" s="3">
        <v>0.95686159271231264</v>
      </c>
      <c r="Q849" s="3">
        <v>0</v>
      </c>
      <c r="R849" s="3">
        <v>0</v>
      </c>
      <c r="S849" s="3">
        <v>0</v>
      </c>
      <c r="T849" s="3">
        <v>0</v>
      </c>
      <c r="U849" s="3">
        <v>0</v>
      </c>
      <c r="V849" s="3">
        <v>0</v>
      </c>
      <c r="W849" s="3">
        <v>0</v>
      </c>
      <c r="X849" s="3">
        <v>0</v>
      </c>
      <c r="Y849" s="3">
        <v>0</v>
      </c>
      <c r="Z849" s="3">
        <v>0</v>
      </c>
      <c r="AA849" s="3">
        <v>0</v>
      </c>
      <c r="AB849" s="3">
        <v>0</v>
      </c>
      <c r="AC849" s="3">
        <v>0</v>
      </c>
      <c r="AD849" s="3">
        <v>0</v>
      </c>
      <c r="AE849" s="3">
        <v>0</v>
      </c>
      <c r="AF849" s="3">
        <v>0</v>
      </c>
      <c r="AG849" s="3">
        <v>0</v>
      </c>
      <c r="AH849" s="3">
        <v>0</v>
      </c>
      <c r="AI849" s="3">
        <v>0</v>
      </c>
      <c r="AJ849" s="3">
        <v>0</v>
      </c>
      <c r="AK849" s="3">
        <v>0</v>
      </c>
      <c r="AL849" s="48">
        <v>0</v>
      </c>
      <c r="AM849" s="3">
        <v>0</v>
      </c>
      <c r="AN849" s="3">
        <v>0</v>
      </c>
      <c r="AO849" s="3">
        <v>0</v>
      </c>
      <c r="AP849" s="3">
        <v>0</v>
      </c>
      <c r="AQ849" s="3">
        <v>0</v>
      </c>
      <c r="AR849" s="3">
        <v>0</v>
      </c>
      <c r="AS849" s="3">
        <v>0</v>
      </c>
      <c r="AT849" s="3">
        <v>0</v>
      </c>
      <c r="AU849" s="3">
        <v>0</v>
      </c>
      <c r="AV849" s="3">
        <v>0</v>
      </c>
      <c r="AW849" s="3">
        <v>0</v>
      </c>
      <c r="AX849" s="3">
        <v>0</v>
      </c>
      <c r="AY849" s="3">
        <v>0</v>
      </c>
      <c r="AZ849" s="3">
        <v>0</v>
      </c>
      <c r="BA849" s="3">
        <v>0</v>
      </c>
      <c r="BB849" s="3">
        <v>0</v>
      </c>
      <c r="BC849" s="3">
        <v>0</v>
      </c>
      <c r="BD849" s="3">
        <v>0</v>
      </c>
      <c r="BE849" s="3">
        <v>0</v>
      </c>
      <c r="BF849" s="3">
        <v>0</v>
      </c>
      <c r="BG849" s="3">
        <v>0</v>
      </c>
      <c r="BH849" s="3">
        <v>0</v>
      </c>
      <c r="BI849" s="3">
        <v>0</v>
      </c>
      <c r="BJ849" s="3">
        <v>0</v>
      </c>
      <c r="BK849" s="3">
        <v>0</v>
      </c>
      <c r="BL849" s="3">
        <v>0</v>
      </c>
      <c r="BM849" s="3">
        <v>0</v>
      </c>
      <c r="BN849" s="3">
        <v>0</v>
      </c>
      <c r="BO849" s="3">
        <v>0</v>
      </c>
      <c r="BP849" s="3">
        <v>0</v>
      </c>
      <c r="BQ849" s="3">
        <v>0</v>
      </c>
      <c r="BR849" s="3">
        <v>0</v>
      </c>
      <c r="BS849" s="3">
        <v>0</v>
      </c>
      <c r="BT849" s="3">
        <v>0</v>
      </c>
      <c r="BU849" s="3">
        <v>0</v>
      </c>
      <c r="BV849" s="3">
        <v>0</v>
      </c>
      <c r="BW849" s="10">
        <v>0</v>
      </c>
    </row>
    <row r="850" spans="6:75" x14ac:dyDescent="0.25">
      <c r="F850" s="52">
        <f t="shared" si="46"/>
        <v>55900</v>
      </c>
      <c r="G850" s="12">
        <f t="shared" si="47"/>
        <v>0.82558139534883723</v>
      </c>
      <c r="J850" s="3">
        <f t="shared" si="48"/>
        <v>0.95763459841129739</v>
      </c>
      <c r="K850" s="81"/>
      <c r="L850" s="12">
        <v>1</v>
      </c>
      <c r="M850" s="3">
        <v>0.82558139534883723</v>
      </c>
      <c r="N850" s="3">
        <v>0.82558139534883723</v>
      </c>
      <c r="O850" s="3">
        <v>0.95650896267998819</v>
      </c>
      <c r="P850" s="3">
        <v>0.95650896267998819</v>
      </c>
      <c r="Q850" s="3">
        <v>0</v>
      </c>
      <c r="R850" s="3">
        <v>0</v>
      </c>
      <c r="S850" s="3">
        <v>0</v>
      </c>
      <c r="T850" s="3">
        <v>0</v>
      </c>
      <c r="U850" s="3">
        <v>0</v>
      </c>
      <c r="V850" s="3">
        <v>0</v>
      </c>
      <c r="W850" s="3">
        <v>0</v>
      </c>
      <c r="X850" s="3">
        <v>0</v>
      </c>
      <c r="Y850" s="3">
        <v>0</v>
      </c>
      <c r="Z850" s="3">
        <v>0</v>
      </c>
      <c r="AA850" s="3">
        <v>0</v>
      </c>
      <c r="AB850" s="3">
        <v>0</v>
      </c>
      <c r="AC850" s="3">
        <v>0</v>
      </c>
      <c r="AD850" s="3">
        <v>0</v>
      </c>
      <c r="AE850" s="3">
        <v>0</v>
      </c>
      <c r="AF850" s="3">
        <v>0</v>
      </c>
      <c r="AG850" s="3">
        <v>0</v>
      </c>
      <c r="AH850" s="3">
        <v>0</v>
      </c>
      <c r="AI850" s="3">
        <v>0</v>
      </c>
      <c r="AJ850" s="3">
        <v>0</v>
      </c>
      <c r="AK850" s="3">
        <v>0</v>
      </c>
      <c r="AL850" s="48">
        <v>0</v>
      </c>
      <c r="AM850" s="3">
        <v>0</v>
      </c>
      <c r="AN850" s="3">
        <v>0</v>
      </c>
      <c r="AO850" s="3">
        <v>0</v>
      </c>
      <c r="AP850" s="3">
        <v>0</v>
      </c>
      <c r="AQ850" s="3">
        <v>0</v>
      </c>
      <c r="AR850" s="3">
        <v>0</v>
      </c>
      <c r="AS850" s="3">
        <v>0</v>
      </c>
      <c r="AT850" s="3">
        <v>0</v>
      </c>
      <c r="AU850" s="3">
        <v>0</v>
      </c>
      <c r="AV850" s="3">
        <v>0</v>
      </c>
      <c r="AW850" s="3">
        <v>0</v>
      </c>
      <c r="AX850" s="3">
        <v>0</v>
      </c>
      <c r="AY850" s="3">
        <v>0</v>
      </c>
      <c r="AZ850" s="3">
        <v>0</v>
      </c>
      <c r="BA850" s="3">
        <v>0</v>
      </c>
      <c r="BB850" s="3">
        <v>0</v>
      </c>
      <c r="BC850" s="3">
        <v>0</v>
      </c>
      <c r="BD850" s="3">
        <v>0</v>
      </c>
      <c r="BE850" s="3">
        <v>0</v>
      </c>
      <c r="BF850" s="3">
        <v>0</v>
      </c>
      <c r="BG850" s="3">
        <v>0</v>
      </c>
      <c r="BH850" s="3">
        <v>0</v>
      </c>
      <c r="BI850" s="3">
        <v>0</v>
      </c>
      <c r="BJ850" s="3">
        <v>0</v>
      </c>
      <c r="BK850" s="3">
        <v>0</v>
      </c>
      <c r="BL850" s="3">
        <v>0</v>
      </c>
      <c r="BM850" s="3">
        <v>0</v>
      </c>
      <c r="BN850" s="3">
        <v>0</v>
      </c>
      <c r="BO850" s="3">
        <v>0</v>
      </c>
      <c r="BP850" s="3">
        <v>0</v>
      </c>
      <c r="BQ850" s="3">
        <v>0</v>
      </c>
      <c r="BR850" s="3">
        <v>0</v>
      </c>
      <c r="BS850" s="3">
        <v>0</v>
      </c>
      <c r="BT850" s="3">
        <v>0</v>
      </c>
      <c r="BU850" s="3">
        <v>0</v>
      </c>
      <c r="BV850" s="3">
        <v>0</v>
      </c>
      <c r="BW850" s="10">
        <v>0</v>
      </c>
    </row>
    <row r="851" spans="6:75" x14ac:dyDescent="0.25">
      <c r="F851" s="52">
        <f t="shared" si="46"/>
        <v>56000</v>
      </c>
      <c r="G851" s="12">
        <f t="shared" si="47"/>
        <v>0.82558139534883723</v>
      </c>
      <c r="J851" s="3">
        <f t="shared" si="48"/>
        <v>0.9572815533980582</v>
      </c>
      <c r="K851" s="81"/>
      <c r="L851" s="12">
        <v>1</v>
      </c>
      <c r="M851" s="3">
        <v>0.82558139534883723</v>
      </c>
      <c r="N851" s="3">
        <v>0.82558139534883723</v>
      </c>
      <c r="O851" s="3">
        <v>0.95615633264766375</v>
      </c>
      <c r="P851" s="3">
        <v>0.95615633264766375</v>
      </c>
      <c r="Q851" s="3">
        <v>0</v>
      </c>
      <c r="R851" s="3">
        <v>0</v>
      </c>
      <c r="S851" s="3">
        <v>0</v>
      </c>
      <c r="T851" s="3">
        <v>0</v>
      </c>
      <c r="U851" s="3">
        <v>0</v>
      </c>
      <c r="V851" s="3">
        <v>0</v>
      </c>
      <c r="W851" s="3">
        <v>0</v>
      </c>
      <c r="X851" s="3">
        <v>0</v>
      </c>
      <c r="Y851" s="3">
        <v>0</v>
      </c>
      <c r="Z851" s="3">
        <v>0</v>
      </c>
      <c r="AA851" s="3">
        <v>0</v>
      </c>
      <c r="AB851" s="3">
        <v>0</v>
      </c>
      <c r="AC851" s="3">
        <v>0</v>
      </c>
      <c r="AD851" s="3">
        <v>0</v>
      </c>
      <c r="AE851" s="3">
        <v>0</v>
      </c>
      <c r="AF851" s="3">
        <v>0</v>
      </c>
      <c r="AG851" s="3">
        <v>0</v>
      </c>
      <c r="AH851" s="3">
        <v>0</v>
      </c>
      <c r="AI851" s="3">
        <v>0</v>
      </c>
      <c r="AJ851" s="3">
        <v>0</v>
      </c>
      <c r="AK851" s="3">
        <v>0</v>
      </c>
      <c r="AL851" s="48">
        <v>0</v>
      </c>
      <c r="AM851" s="3">
        <v>0</v>
      </c>
      <c r="AN851" s="3">
        <v>0</v>
      </c>
      <c r="AO851" s="3">
        <v>0</v>
      </c>
      <c r="AP851" s="3">
        <v>0</v>
      </c>
      <c r="AQ851" s="3">
        <v>0</v>
      </c>
      <c r="AR851" s="3">
        <v>0</v>
      </c>
      <c r="AS851" s="3">
        <v>0</v>
      </c>
      <c r="AT851" s="3">
        <v>0</v>
      </c>
      <c r="AU851" s="3">
        <v>0</v>
      </c>
      <c r="AV851" s="3">
        <v>0</v>
      </c>
      <c r="AW851" s="3">
        <v>0</v>
      </c>
      <c r="AX851" s="3">
        <v>0</v>
      </c>
      <c r="AY851" s="3">
        <v>0</v>
      </c>
      <c r="AZ851" s="3">
        <v>0</v>
      </c>
      <c r="BA851" s="3">
        <v>0</v>
      </c>
      <c r="BB851" s="3">
        <v>0</v>
      </c>
      <c r="BC851" s="3">
        <v>0</v>
      </c>
      <c r="BD851" s="3">
        <v>0</v>
      </c>
      <c r="BE851" s="3">
        <v>0</v>
      </c>
      <c r="BF851" s="3">
        <v>0</v>
      </c>
      <c r="BG851" s="3">
        <v>0</v>
      </c>
      <c r="BH851" s="3">
        <v>0</v>
      </c>
      <c r="BI851" s="3">
        <v>0</v>
      </c>
      <c r="BJ851" s="3">
        <v>0</v>
      </c>
      <c r="BK851" s="3">
        <v>0</v>
      </c>
      <c r="BL851" s="3">
        <v>0</v>
      </c>
      <c r="BM851" s="3">
        <v>0</v>
      </c>
      <c r="BN851" s="3">
        <v>0</v>
      </c>
      <c r="BO851" s="3">
        <v>0</v>
      </c>
      <c r="BP851" s="3">
        <v>0</v>
      </c>
      <c r="BQ851" s="3">
        <v>0</v>
      </c>
      <c r="BR851" s="3">
        <v>0</v>
      </c>
      <c r="BS851" s="3">
        <v>0</v>
      </c>
      <c r="BT851" s="3">
        <v>0</v>
      </c>
      <c r="BU851" s="3">
        <v>0</v>
      </c>
      <c r="BV851" s="3">
        <v>0</v>
      </c>
      <c r="BW851" s="10">
        <v>0</v>
      </c>
    </row>
    <row r="852" spans="6:75" x14ac:dyDescent="0.25">
      <c r="F852" s="52">
        <f t="shared" si="46"/>
        <v>56100</v>
      </c>
      <c r="G852" s="12">
        <f t="shared" si="47"/>
        <v>0.82558139534883723</v>
      </c>
      <c r="J852" s="3">
        <f t="shared" si="48"/>
        <v>0.95692850838481902</v>
      </c>
      <c r="K852" s="81"/>
      <c r="L852" s="12">
        <v>1</v>
      </c>
      <c r="M852" s="3">
        <v>0.82558139534883723</v>
      </c>
      <c r="N852" s="3">
        <v>0.82558139534883723</v>
      </c>
      <c r="O852" s="3">
        <v>0.95580370261533931</v>
      </c>
      <c r="P852" s="3">
        <v>0.95580370261533931</v>
      </c>
      <c r="Q852" s="3">
        <v>0</v>
      </c>
      <c r="R852" s="3">
        <v>0</v>
      </c>
      <c r="S852" s="3">
        <v>0</v>
      </c>
      <c r="T852" s="3">
        <v>0</v>
      </c>
      <c r="U852" s="3">
        <v>0</v>
      </c>
      <c r="V852" s="3">
        <v>0</v>
      </c>
      <c r="W852" s="3">
        <v>0</v>
      </c>
      <c r="X852" s="3">
        <v>0</v>
      </c>
      <c r="Y852" s="3">
        <v>0</v>
      </c>
      <c r="Z852" s="3">
        <v>0</v>
      </c>
      <c r="AA852" s="3">
        <v>0</v>
      </c>
      <c r="AB852" s="3">
        <v>0</v>
      </c>
      <c r="AC852" s="3">
        <v>0</v>
      </c>
      <c r="AD852" s="3">
        <v>0</v>
      </c>
      <c r="AE852" s="3">
        <v>0</v>
      </c>
      <c r="AF852" s="3">
        <v>0</v>
      </c>
      <c r="AG852" s="3">
        <v>0</v>
      </c>
      <c r="AH852" s="3">
        <v>0</v>
      </c>
      <c r="AI852" s="3">
        <v>0</v>
      </c>
      <c r="AJ852" s="3">
        <v>0</v>
      </c>
      <c r="AK852" s="3">
        <v>0</v>
      </c>
      <c r="AL852" s="48">
        <v>0</v>
      </c>
      <c r="AM852" s="3">
        <v>0</v>
      </c>
      <c r="AN852" s="3">
        <v>0</v>
      </c>
      <c r="AO852" s="3">
        <v>0</v>
      </c>
      <c r="AP852" s="3">
        <v>0</v>
      </c>
      <c r="AQ852" s="3">
        <v>0</v>
      </c>
      <c r="AR852" s="3">
        <v>0</v>
      </c>
      <c r="AS852" s="3">
        <v>0</v>
      </c>
      <c r="AT852" s="3">
        <v>0</v>
      </c>
      <c r="AU852" s="3">
        <v>0</v>
      </c>
      <c r="AV852" s="3">
        <v>0</v>
      </c>
      <c r="AW852" s="3">
        <v>0</v>
      </c>
      <c r="AX852" s="3">
        <v>0</v>
      </c>
      <c r="AY852" s="3">
        <v>0</v>
      </c>
      <c r="AZ852" s="3">
        <v>0</v>
      </c>
      <c r="BA852" s="3">
        <v>0</v>
      </c>
      <c r="BB852" s="3">
        <v>0</v>
      </c>
      <c r="BC852" s="3">
        <v>0</v>
      </c>
      <c r="BD852" s="3">
        <v>0</v>
      </c>
      <c r="BE852" s="3">
        <v>0</v>
      </c>
      <c r="BF852" s="3">
        <v>0</v>
      </c>
      <c r="BG852" s="3">
        <v>0</v>
      </c>
      <c r="BH852" s="3">
        <v>0</v>
      </c>
      <c r="BI852" s="3">
        <v>0</v>
      </c>
      <c r="BJ852" s="3">
        <v>0</v>
      </c>
      <c r="BK852" s="3">
        <v>0</v>
      </c>
      <c r="BL852" s="3">
        <v>0</v>
      </c>
      <c r="BM852" s="3">
        <v>0</v>
      </c>
      <c r="BN852" s="3">
        <v>0</v>
      </c>
      <c r="BO852" s="3">
        <v>0</v>
      </c>
      <c r="BP852" s="3">
        <v>0</v>
      </c>
      <c r="BQ852" s="3">
        <v>0</v>
      </c>
      <c r="BR852" s="3">
        <v>0</v>
      </c>
      <c r="BS852" s="3">
        <v>0</v>
      </c>
      <c r="BT852" s="3">
        <v>0</v>
      </c>
      <c r="BU852" s="3">
        <v>0</v>
      </c>
      <c r="BV852" s="3">
        <v>0</v>
      </c>
      <c r="BW852" s="10">
        <v>0</v>
      </c>
    </row>
    <row r="853" spans="6:75" x14ac:dyDescent="0.25">
      <c r="F853" s="52">
        <f t="shared" si="46"/>
        <v>56200</v>
      </c>
      <c r="G853" s="12">
        <f t="shared" si="47"/>
        <v>0.82558139534883723</v>
      </c>
      <c r="J853" s="3">
        <f t="shared" si="48"/>
        <v>0.95657546337157984</v>
      </c>
      <c r="K853" s="81"/>
      <c r="L853" s="12">
        <v>1</v>
      </c>
      <c r="M853" s="3">
        <v>0.82558139534883723</v>
      </c>
      <c r="N853" s="3">
        <v>0.82558139534883723</v>
      </c>
      <c r="O853" s="3">
        <v>0.95545107258301498</v>
      </c>
      <c r="P853" s="3">
        <v>0.95545107258301498</v>
      </c>
      <c r="Q853" s="3">
        <v>0</v>
      </c>
      <c r="R853" s="3">
        <v>0</v>
      </c>
      <c r="S853" s="3">
        <v>0</v>
      </c>
      <c r="T853" s="3">
        <v>0</v>
      </c>
      <c r="U853" s="3">
        <v>0</v>
      </c>
      <c r="V853" s="3">
        <v>0</v>
      </c>
      <c r="W853" s="3">
        <v>0</v>
      </c>
      <c r="X853" s="3">
        <v>0</v>
      </c>
      <c r="Y853" s="3">
        <v>0</v>
      </c>
      <c r="Z853" s="3">
        <v>0</v>
      </c>
      <c r="AA853" s="3">
        <v>0</v>
      </c>
      <c r="AB853" s="3">
        <v>0</v>
      </c>
      <c r="AC853" s="3">
        <v>0</v>
      </c>
      <c r="AD853" s="3">
        <v>0</v>
      </c>
      <c r="AE853" s="3">
        <v>0</v>
      </c>
      <c r="AF853" s="3">
        <v>0</v>
      </c>
      <c r="AG853" s="3">
        <v>0</v>
      </c>
      <c r="AH853" s="3">
        <v>0</v>
      </c>
      <c r="AI853" s="3">
        <v>0</v>
      </c>
      <c r="AJ853" s="3">
        <v>0</v>
      </c>
      <c r="AK853" s="3">
        <v>0</v>
      </c>
      <c r="AL853" s="48">
        <v>0</v>
      </c>
      <c r="AM853" s="3">
        <v>0</v>
      </c>
      <c r="AN853" s="3">
        <v>0</v>
      </c>
      <c r="AO853" s="3">
        <v>0</v>
      </c>
      <c r="AP853" s="3">
        <v>0</v>
      </c>
      <c r="AQ853" s="3">
        <v>0</v>
      </c>
      <c r="AR853" s="3">
        <v>0</v>
      </c>
      <c r="AS853" s="3">
        <v>0</v>
      </c>
      <c r="AT853" s="3">
        <v>0</v>
      </c>
      <c r="AU853" s="3">
        <v>0</v>
      </c>
      <c r="AV853" s="3">
        <v>0</v>
      </c>
      <c r="AW853" s="3">
        <v>0</v>
      </c>
      <c r="AX853" s="3">
        <v>0</v>
      </c>
      <c r="AY853" s="3">
        <v>0</v>
      </c>
      <c r="AZ853" s="3">
        <v>0</v>
      </c>
      <c r="BA853" s="3">
        <v>0</v>
      </c>
      <c r="BB853" s="3">
        <v>0</v>
      </c>
      <c r="BC853" s="3">
        <v>0</v>
      </c>
      <c r="BD853" s="3">
        <v>0</v>
      </c>
      <c r="BE853" s="3">
        <v>0</v>
      </c>
      <c r="BF853" s="3">
        <v>0</v>
      </c>
      <c r="BG853" s="3">
        <v>0</v>
      </c>
      <c r="BH853" s="3">
        <v>0</v>
      </c>
      <c r="BI853" s="3">
        <v>0</v>
      </c>
      <c r="BJ853" s="3">
        <v>0</v>
      </c>
      <c r="BK853" s="3">
        <v>0</v>
      </c>
      <c r="BL853" s="3">
        <v>0</v>
      </c>
      <c r="BM853" s="3">
        <v>0</v>
      </c>
      <c r="BN853" s="3">
        <v>0</v>
      </c>
      <c r="BO853" s="3">
        <v>0</v>
      </c>
      <c r="BP853" s="3">
        <v>0</v>
      </c>
      <c r="BQ853" s="3">
        <v>0</v>
      </c>
      <c r="BR853" s="3">
        <v>0</v>
      </c>
      <c r="BS853" s="3">
        <v>0</v>
      </c>
      <c r="BT853" s="3">
        <v>0</v>
      </c>
      <c r="BU853" s="3">
        <v>0</v>
      </c>
      <c r="BV853" s="3">
        <v>0</v>
      </c>
      <c r="BW853" s="10">
        <v>0</v>
      </c>
    </row>
    <row r="854" spans="6:75" x14ac:dyDescent="0.25">
      <c r="F854" s="52">
        <f t="shared" si="46"/>
        <v>56300</v>
      </c>
      <c r="G854" s="12">
        <f t="shared" si="47"/>
        <v>0.82558139534883723</v>
      </c>
      <c r="J854" s="3">
        <f t="shared" si="48"/>
        <v>0.95622241835834065</v>
      </c>
      <c r="K854" s="81"/>
      <c r="L854" s="12">
        <v>1</v>
      </c>
      <c r="M854" s="3">
        <v>0.82558139534883723</v>
      </c>
      <c r="N854" s="3">
        <v>0.82558139534883723</v>
      </c>
      <c r="O854" s="3">
        <v>0.95509844255069054</v>
      </c>
      <c r="P854" s="3">
        <v>0.95509844255069054</v>
      </c>
      <c r="Q854" s="3">
        <v>0</v>
      </c>
      <c r="R854" s="3">
        <v>0</v>
      </c>
      <c r="S854" s="3">
        <v>0</v>
      </c>
      <c r="T854" s="3">
        <v>0</v>
      </c>
      <c r="U854" s="3">
        <v>0</v>
      </c>
      <c r="V854" s="3">
        <v>0</v>
      </c>
      <c r="W854" s="3">
        <v>0</v>
      </c>
      <c r="X854" s="3">
        <v>0</v>
      </c>
      <c r="Y854" s="3">
        <v>0</v>
      </c>
      <c r="Z854" s="3">
        <v>0</v>
      </c>
      <c r="AA854" s="3">
        <v>0</v>
      </c>
      <c r="AB854" s="3">
        <v>0</v>
      </c>
      <c r="AC854" s="3">
        <v>0</v>
      </c>
      <c r="AD854" s="3">
        <v>0</v>
      </c>
      <c r="AE854" s="3">
        <v>0</v>
      </c>
      <c r="AF854" s="3">
        <v>0</v>
      </c>
      <c r="AG854" s="3">
        <v>0</v>
      </c>
      <c r="AH854" s="3">
        <v>0</v>
      </c>
      <c r="AI854" s="3">
        <v>0</v>
      </c>
      <c r="AJ854" s="3">
        <v>0</v>
      </c>
      <c r="AK854" s="3">
        <v>0</v>
      </c>
      <c r="AL854" s="48">
        <v>0</v>
      </c>
      <c r="AM854" s="3">
        <v>0</v>
      </c>
      <c r="AN854" s="3">
        <v>0</v>
      </c>
      <c r="AO854" s="3">
        <v>0</v>
      </c>
      <c r="AP854" s="3">
        <v>0</v>
      </c>
      <c r="AQ854" s="3">
        <v>0</v>
      </c>
      <c r="AR854" s="3">
        <v>0</v>
      </c>
      <c r="AS854" s="3">
        <v>0</v>
      </c>
      <c r="AT854" s="3">
        <v>0</v>
      </c>
      <c r="AU854" s="3">
        <v>0</v>
      </c>
      <c r="AV854" s="3">
        <v>0</v>
      </c>
      <c r="AW854" s="3">
        <v>0</v>
      </c>
      <c r="AX854" s="3">
        <v>0</v>
      </c>
      <c r="AY854" s="3">
        <v>0</v>
      </c>
      <c r="AZ854" s="3">
        <v>0</v>
      </c>
      <c r="BA854" s="3">
        <v>0</v>
      </c>
      <c r="BB854" s="3">
        <v>0</v>
      </c>
      <c r="BC854" s="3">
        <v>0</v>
      </c>
      <c r="BD854" s="3">
        <v>0</v>
      </c>
      <c r="BE854" s="3">
        <v>0</v>
      </c>
      <c r="BF854" s="3">
        <v>0</v>
      </c>
      <c r="BG854" s="3">
        <v>0</v>
      </c>
      <c r="BH854" s="3">
        <v>0</v>
      </c>
      <c r="BI854" s="3">
        <v>0</v>
      </c>
      <c r="BJ854" s="3">
        <v>0</v>
      </c>
      <c r="BK854" s="3">
        <v>0</v>
      </c>
      <c r="BL854" s="3">
        <v>0</v>
      </c>
      <c r="BM854" s="3">
        <v>0</v>
      </c>
      <c r="BN854" s="3">
        <v>0</v>
      </c>
      <c r="BO854" s="3">
        <v>0</v>
      </c>
      <c r="BP854" s="3">
        <v>0</v>
      </c>
      <c r="BQ854" s="3">
        <v>0</v>
      </c>
      <c r="BR854" s="3">
        <v>0</v>
      </c>
      <c r="BS854" s="3">
        <v>0</v>
      </c>
      <c r="BT854" s="3">
        <v>0</v>
      </c>
      <c r="BU854" s="3">
        <v>0</v>
      </c>
      <c r="BV854" s="3">
        <v>0</v>
      </c>
      <c r="BW854" s="10">
        <v>0</v>
      </c>
    </row>
    <row r="855" spans="6:75" x14ac:dyDescent="0.25">
      <c r="F855" s="52">
        <f t="shared" si="46"/>
        <v>56400</v>
      </c>
      <c r="G855" s="12">
        <f t="shared" si="47"/>
        <v>0.82558139534883723</v>
      </c>
      <c r="J855" s="3">
        <f t="shared" si="48"/>
        <v>0.95586937334510147</v>
      </c>
      <c r="K855" s="81"/>
      <c r="L855" s="12">
        <v>1</v>
      </c>
      <c r="M855" s="3">
        <v>0.82558139534883723</v>
      </c>
      <c r="N855" s="3">
        <v>0.82558139534883723</v>
      </c>
      <c r="O855" s="3">
        <v>0.9547458125183661</v>
      </c>
      <c r="P855" s="3">
        <v>0.9547458125183661</v>
      </c>
      <c r="Q855" s="3">
        <v>0</v>
      </c>
      <c r="R855" s="3">
        <v>0</v>
      </c>
      <c r="S855" s="3">
        <v>0</v>
      </c>
      <c r="T855" s="3">
        <v>0</v>
      </c>
      <c r="U855" s="3">
        <v>0</v>
      </c>
      <c r="V855" s="3">
        <v>0</v>
      </c>
      <c r="W855" s="3">
        <v>0</v>
      </c>
      <c r="X855" s="3">
        <v>0</v>
      </c>
      <c r="Y855" s="3">
        <v>0</v>
      </c>
      <c r="Z855" s="3">
        <v>0</v>
      </c>
      <c r="AA855" s="3">
        <v>0</v>
      </c>
      <c r="AB855" s="3">
        <v>0</v>
      </c>
      <c r="AC855" s="3">
        <v>0</v>
      </c>
      <c r="AD855" s="3">
        <v>0</v>
      </c>
      <c r="AE855" s="3">
        <v>0</v>
      </c>
      <c r="AF855" s="3">
        <v>0</v>
      </c>
      <c r="AG855" s="3">
        <v>0</v>
      </c>
      <c r="AH855" s="3">
        <v>0</v>
      </c>
      <c r="AI855" s="3">
        <v>0</v>
      </c>
      <c r="AJ855" s="3">
        <v>0</v>
      </c>
      <c r="AK855" s="3">
        <v>0</v>
      </c>
      <c r="AL855" s="48">
        <v>0</v>
      </c>
      <c r="AM855" s="3">
        <v>0</v>
      </c>
      <c r="AN855" s="3">
        <v>0</v>
      </c>
      <c r="AO855" s="3">
        <v>0</v>
      </c>
      <c r="AP855" s="3">
        <v>0</v>
      </c>
      <c r="AQ855" s="3">
        <v>0</v>
      </c>
      <c r="AR855" s="3">
        <v>0</v>
      </c>
      <c r="AS855" s="3">
        <v>0</v>
      </c>
      <c r="AT855" s="3">
        <v>0</v>
      </c>
      <c r="AU855" s="3">
        <v>0</v>
      </c>
      <c r="AV855" s="3">
        <v>0</v>
      </c>
      <c r="AW855" s="3">
        <v>0</v>
      </c>
      <c r="AX855" s="3">
        <v>0</v>
      </c>
      <c r="AY855" s="3">
        <v>0</v>
      </c>
      <c r="AZ855" s="3">
        <v>0</v>
      </c>
      <c r="BA855" s="3">
        <v>0</v>
      </c>
      <c r="BB855" s="3">
        <v>0</v>
      </c>
      <c r="BC855" s="3">
        <v>0</v>
      </c>
      <c r="BD855" s="3">
        <v>0</v>
      </c>
      <c r="BE855" s="3">
        <v>0</v>
      </c>
      <c r="BF855" s="3">
        <v>0</v>
      </c>
      <c r="BG855" s="3">
        <v>0</v>
      </c>
      <c r="BH855" s="3">
        <v>0</v>
      </c>
      <c r="BI855" s="3">
        <v>0</v>
      </c>
      <c r="BJ855" s="3">
        <v>0</v>
      </c>
      <c r="BK855" s="3">
        <v>0</v>
      </c>
      <c r="BL855" s="3">
        <v>0</v>
      </c>
      <c r="BM855" s="3">
        <v>0</v>
      </c>
      <c r="BN855" s="3">
        <v>0</v>
      </c>
      <c r="BO855" s="3">
        <v>0</v>
      </c>
      <c r="BP855" s="3">
        <v>0</v>
      </c>
      <c r="BQ855" s="3">
        <v>0</v>
      </c>
      <c r="BR855" s="3">
        <v>0</v>
      </c>
      <c r="BS855" s="3">
        <v>0</v>
      </c>
      <c r="BT855" s="3">
        <v>0</v>
      </c>
      <c r="BU855" s="3">
        <v>0</v>
      </c>
      <c r="BV855" s="3">
        <v>0</v>
      </c>
      <c r="BW855" s="10">
        <v>0</v>
      </c>
    </row>
    <row r="856" spans="6:75" x14ac:dyDescent="0.25">
      <c r="F856" s="52">
        <f t="shared" si="46"/>
        <v>56500</v>
      </c>
      <c r="G856" s="12">
        <f t="shared" si="47"/>
        <v>0.82558139534883723</v>
      </c>
      <c r="J856" s="3">
        <f t="shared" si="48"/>
        <v>0.95551632833186229</v>
      </c>
      <c r="K856" s="81"/>
      <c r="L856" s="12">
        <v>1</v>
      </c>
      <c r="M856" s="3">
        <v>0.82558139534883723</v>
      </c>
      <c r="N856" s="3">
        <v>0.82558139534883723</v>
      </c>
      <c r="O856" s="3">
        <v>0.95439318248604166</v>
      </c>
      <c r="P856" s="3">
        <v>0.95439318248604166</v>
      </c>
      <c r="Q856" s="3">
        <v>0</v>
      </c>
      <c r="R856" s="3">
        <v>0</v>
      </c>
      <c r="S856" s="3">
        <v>0</v>
      </c>
      <c r="T856" s="3">
        <v>0</v>
      </c>
      <c r="U856" s="3">
        <v>0</v>
      </c>
      <c r="V856" s="3">
        <v>0</v>
      </c>
      <c r="W856" s="3">
        <v>0</v>
      </c>
      <c r="X856" s="3">
        <v>0</v>
      </c>
      <c r="Y856" s="3">
        <v>0</v>
      </c>
      <c r="Z856" s="3">
        <v>0</v>
      </c>
      <c r="AA856" s="3">
        <v>0</v>
      </c>
      <c r="AB856" s="3">
        <v>0</v>
      </c>
      <c r="AC856" s="3">
        <v>0</v>
      </c>
      <c r="AD856" s="3">
        <v>0</v>
      </c>
      <c r="AE856" s="3">
        <v>0</v>
      </c>
      <c r="AF856" s="3">
        <v>0</v>
      </c>
      <c r="AG856" s="3">
        <v>0</v>
      </c>
      <c r="AH856" s="3">
        <v>0</v>
      </c>
      <c r="AI856" s="3">
        <v>0</v>
      </c>
      <c r="AJ856" s="3">
        <v>0</v>
      </c>
      <c r="AK856" s="3">
        <v>0</v>
      </c>
      <c r="AL856" s="48">
        <v>0</v>
      </c>
      <c r="AM856" s="3">
        <v>0</v>
      </c>
      <c r="AN856" s="3">
        <v>0</v>
      </c>
      <c r="AO856" s="3">
        <v>0</v>
      </c>
      <c r="AP856" s="3">
        <v>0</v>
      </c>
      <c r="AQ856" s="3">
        <v>0</v>
      </c>
      <c r="AR856" s="3">
        <v>0</v>
      </c>
      <c r="AS856" s="3">
        <v>0</v>
      </c>
      <c r="AT856" s="3">
        <v>0</v>
      </c>
      <c r="AU856" s="3">
        <v>0</v>
      </c>
      <c r="AV856" s="3">
        <v>0</v>
      </c>
      <c r="AW856" s="3">
        <v>0</v>
      </c>
      <c r="AX856" s="3">
        <v>0</v>
      </c>
      <c r="AY856" s="3">
        <v>0</v>
      </c>
      <c r="AZ856" s="3">
        <v>0</v>
      </c>
      <c r="BA856" s="3">
        <v>0</v>
      </c>
      <c r="BB856" s="3">
        <v>0</v>
      </c>
      <c r="BC856" s="3">
        <v>0</v>
      </c>
      <c r="BD856" s="3">
        <v>0</v>
      </c>
      <c r="BE856" s="3">
        <v>0</v>
      </c>
      <c r="BF856" s="3">
        <v>0</v>
      </c>
      <c r="BG856" s="3">
        <v>0</v>
      </c>
      <c r="BH856" s="3">
        <v>0</v>
      </c>
      <c r="BI856" s="3">
        <v>0</v>
      </c>
      <c r="BJ856" s="3">
        <v>0</v>
      </c>
      <c r="BK856" s="3">
        <v>0</v>
      </c>
      <c r="BL856" s="3">
        <v>0</v>
      </c>
      <c r="BM856" s="3">
        <v>0</v>
      </c>
      <c r="BN856" s="3">
        <v>0</v>
      </c>
      <c r="BO856" s="3">
        <v>0</v>
      </c>
      <c r="BP856" s="3">
        <v>0</v>
      </c>
      <c r="BQ856" s="3">
        <v>0</v>
      </c>
      <c r="BR856" s="3">
        <v>0</v>
      </c>
      <c r="BS856" s="3">
        <v>0</v>
      </c>
      <c r="BT856" s="3">
        <v>0</v>
      </c>
      <c r="BU856" s="3">
        <v>0</v>
      </c>
      <c r="BV856" s="3">
        <v>0</v>
      </c>
      <c r="BW856" s="10">
        <v>0</v>
      </c>
    </row>
    <row r="857" spans="6:75" x14ac:dyDescent="0.25">
      <c r="F857" s="52">
        <f t="shared" si="46"/>
        <v>56600</v>
      </c>
      <c r="G857" s="12">
        <f t="shared" si="47"/>
        <v>0.82558139534883723</v>
      </c>
      <c r="J857" s="3">
        <f t="shared" si="48"/>
        <v>0.95516328331862299</v>
      </c>
      <c r="K857" s="81"/>
      <c r="L857" s="12">
        <v>1</v>
      </c>
      <c r="M857" s="3">
        <v>0.82558139534883723</v>
      </c>
      <c r="N857" s="3">
        <v>0.82558139534883723</v>
      </c>
      <c r="O857" s="3">
        <v>0.95404055245371722</v>
      </c>
      <c r="P857" s="3">
        <v>0.95404055245371722</v>
      </c>
      <c r="Q857" s="3">
        <v>0</v>
      </c>
      <c r="R857" s="3">
        <v>0</v>
      </c>
      <c r="S857" s="3">
        <v>0</v>
      </c>
      <c r="T857" s="3">
        <v>0</v>
      </c>
      <c r="U857" s="3">
        <v>0</v>
      </c>
      <c r="V857" s="3">
        <v>0</v>
      </c>
      <c r="W857" s="3">
        <v>0</v>
      </c>
      <c r="X857" s="3">
        <v>0</v>
      </c>
      <c r="Y857" s="3">
        <v>0</v>
      </c>
      <c r="Z857" s="3">
        <v>0</v>
      </c>
      <c r="AA857" s="3">
        <v>0</v>
      </c>
      <c r="AB857" s="3">
        <v>0</v>
      </c>
      <c r="AC857" s="3">
        <v>0</v>
      </c>
      <c r="AD857" s="3">
        <v>0</v>
      </c>
      <c r="AE857" s="3">
        <v>0</v>
      </c>
      <c r="AF857" s="3">
        <v>0</v>
      </c>
      <c r="AG857" s="3">
        <v>0</v>
      </c>
      <c r="AH857" s="3">
        <v>0</v>
      </c>
      <c r="AI857" s="3">
        <v>0</v>
      </c>
      <c r="AJ857" s="3">
        <v>0</v>
      </c>
      <c r="AK857" s="3">
        <v>0</v>
      </c>
      <c r="AL857" s="48">
        <v>0</v>
      </c>
      <c r="AM857" s="3">
        <v>0</v>
      </c>
      <c r="AN857" s="3">
        <v>0</v>
      </c>
      <c r="AO857" s="3">
        <v>0</v>
      </c>
      <c r="AP857" s="3">
        <v>0</v>
      </c>
      <c r="AQ857" s="3">
        <v>0</v>
      </c>
      <c r="AR857" s="3">
        <v>0</v>
      </c>
      <c r="AS857" s="3">
        <v>0</v>
      </c>
      <c r="AT857" s="3">
        <v>0</v>
      </c>
      <c r="AU857" s="3">
        <v>0</v>
      </c>
      <c r="AV857" s="3">
        <v>0</v>
      </c>
      <c r="AW857" s="3">
        <v>0</v>
      </c>
      <c r="AX857" s="3">
        <v>0</v>
      </c>
      <c r="AY857" s="3">
        <v>0</v>
      </c>
      <c r="AZ857" s="3">
        <v>0</v>
      </c>
      <c r="BA857" s="3">
        <v>0</v>
      </c>
      <c r="BB857" s="3">
        <v>0</v>
      </c>
      <c r="BC857" s="3">
        <v>0</v>
      </c>
      <c r="BD857" s="3">
        <v>0</v>
      </c>
      <c r="BE857" s="3">
        <v>0</v>
      </c>
      <c r="BF857" s="3">
        <v>0</v>
      </c>
      <c r="BG857" s="3">
        <v>0</v>
      </c>
      <c r="BH857" s="3">
        <v>0</v>
      </c>
      <c r="BI857" s="3">
        <v>0</v>
      </c>
      <c r="BJ857" s="3">
        <v>0</v>
      </c>
      <c r="BK857" s="3">
        <v>0</v>
      </c>
      <c r="BL857" s="3">
        <v>0</v>
      </c>
      <c r="BM857" s="3">
        <v>0</v>
      </c>
      <c r="BN857" s="3">
        <v>0</v>
      </c>
      <c r="BO857" s="3">
        <v>0</v>
      </c>
      <c r="BP857" s="3">
        <v>0</v>
      </c>
      <c r="BQ857" s="3">
        <v>0</v>
      </c>
      <c r="BR857" s="3">
        <v>0</v>
      </c>
      <c r="BS857" s="3">
        <v>0</v>
      </c>
      <c r="BT857" s="3">
        <v>0</v>
      </c>
      <c r="BU857" s="3">
        <v>0</v>
      </c>
      <c r="BV857" s="3">
        <v>0</v>
      </c>
      <c r="BW857" s="10">
        <v>0</v>
      </c>
    </row>
    <row r="858" spans="6:75" x14ac:dyDescent="0.25">
      <c r="F858" s="52">
        <f t="shared" ref="F858:F921" si="49">2*F857-F856</f>
        <v>56700</v>
      </c>
      <c r="G858" s="12">
        <f t="shared" si="47"/>
        <v>0.82558139534883723</v>
      </c>
      <c r="J858" s="3">
        <f t="shared" si="48"/>
        <v>0.95481023830538392</v>
      </c>
      <c r="K858" s="81"/>
      <c r="L858" s="12">
        <v>1</v>
      </c>
      <c r="M858" s="3">
        <v>0.82558139534883723</v>
      </c>
      <c r="N858" s="3">
        <v>0.82558139534883723</v>
      </c>
      <c r="O858" s="3">
        <v>0.95368792242139289</v>
      </c>
      <c r="P858" s="3">
        <v>0.95368792242139289</v>
      </c>
      <c r="Q858" s="3">
        <v>0</v>
      </c>
      <c r="R858" s="3">
        <v>0</v>
      </c>
      <c r="S858" s="3">
        <v>0</v>
      </c>
      <c r="T858" s="3">
        <v>0</v>
      </c>
      <c r="U858" s="3">
        <v>0</v>
      </c>
      <c r="V858" s="3">
        <v>0</v>
      </c>
      <c r="W858" s="3">
        <v>0</v>
      </c>
      <c r="X858" s="3">
        <v>0</v>
      </c>
      <c r="Y858" s="3">
        <v>0</v>
      </c>
      <c r="Z858" s="3">
        <v>0</v>
      </c>
      <c r="AA858" s="3">
        <v>0</v>
      </c>
      <c r="AB858" s="3">
        <v>0</v>
      </c>
      <c r="AC858" s="3">
        <v>0</v>
      </c>
      <c r="AD858" s="3">
        <v>0</v>
      </c>
      <c r="AE858" s="3">
        <v>0</v>
      </c>
      <c r="AF858" s="3">
        <v>0</v>
      </c>
      <c r="AG858" s="3">
        <v>0</v>
      </c>
      <c r="AH858" s="3">
        <v>0</v>
      </c>
      <c r="AI858" s="3">
        <v>0</v>
      </c>
      <c r="AJ858" s="3">
        <v>0</v>
      </c>
      <c r="AK858" s="3">
        <v>0</v>
      </c>
      <c r="AL858" s="48">
        <v>0</v>
      </c>
      <c r="AM858" s="3">
        <v>0</v>
      </c>
      <c r="AN858" s="3">
        <v>0</v>
      </c>
      <c r="AO858" s="3">
        <v>0</v>
      </c>
      <c r="AP858" s="3">
        <v>0</v>
      </c>
      <c r="AQ858" s="3">
        <v>0</v>
      </c>
      <c r="AR858" s="3">
        <v>0</v>
      </c>
      <c r="AS858" s="3">
        <v>0</v>
      </c>
      <c r="AT858" s="3">
        <v>0</v>
      </c>
      <c r="AU858" s="3">
        <v>0</v>
      </c>
      <c r="AV858" s="3">
        <v>0</v>
      </c>
      <c r="AW858" s="3">
        <v>0</v>
      </c>
      <c r="AX858" s="3">
        <v>0</v>
      </c>
      <c r="AY858" s="3">
        <v>0</v>
      </c>
      <c r="AZ858" s="3">
        <v>0</v>
      </c>
      <c r="BA858" s="3">
        <v>0</v>
      </c>
      <c r="BB858" s="3">
        <v>0</v>
      </c>
      <c r="BC858" s="3">
        <v>0</v>
      </c>
      <c r="BD858" s="3">
        <v>0</v>
      </c>
      <c r="BE858" s="3">
        <v>0</v>
      </c>
      <c r="BF858" s="3">
        <v>0</v>
      </c>
      <c r="BG858" s="3">
        <v>0</v>
      </c>
      <c r="BH858" s="3">
        <v>0</v>
      </c>
      <c r="BI858" s="3">
        <v>0</v>
      </c>
      <c r="BJ858" s="3">
        <v>0</v>
      </c>
      <c r="BK858" s="3">
        <v>0</v>
      </c>
      <c r="BL858" s="3">
        <v>0</v>
      </c>
      <c r="BM858" s="3">
        <v>0</v>
      </c>
      <c r="BN858" s="3">
        <v>0</v>
      </c>
      <c r="BO858" s="3">
        <v>0</v>
      </c>
      <c r="BP858" s="3">
        <v>0</v>
      </c>
      <c r="BQ858" s="3">
        <v>0</v>
      </c>
      <c r="BR858" s="3">
        <v>0</v>
      </c>
      <c r="BS858" s="3">
        <v>0</v>
      </c>
      <c r="BT858" s="3">
        <v>0</v>
      </c>
      <c r="BU858" s="3">
        <v>0</v>
      </c>
      <c r="BV858" s="3">
        <v>0</v>
      </c>
      <c r="BW858" s="10">
        <v>0</v>
      </c>
    </row>
    <row r="859" spans="6:75" x14ac:dyDescent="0.25">
      <c r="F859" s="52">
        <f t="shared" si="49"/>
        <v>56800</v>
      </c>
      <c r="G859" s="12">
        <f t="shared" ref="G859:G922" si="50">INDEX($L859:$BW859,G$276)</f>
        <v>0.82558139534883723</v>
      </c>
      <c r="J859" s="3">
        <f t="shared" si="48"/>
        <v>0.95445719329214473</v>
      </c>
      <c r="K859" s="81"/>
      <c r="L859" s="12">
        <v>1</v>
      </c>
      <c r="M859" s="3">
        <v>0.82558139534883723</v>
      </c>
      <c r="N859" s="3">
        <v>0.82558139534883723</v>
      </c>
      <c r="O859" s="3">
        <v>0.95333529238906844</v>
      </c>
      <c r="P859" s="3">
        <v>0.95333529238906844</v>
      </c>
      <c r="Q859" s="3">
        <v>0</v>
      </c>
      <c r="R859" s="3">
        <v>0</v>
      </c>
      <c r="S859" s="3">
        <v>0</v>
      </c>
      <c r="T859" s="3">
        <v>0</v>
      </c>
      <c r="U859" s="3">
        <v>0</v>
      </c>
      <c r="V859" s="3">
        <v>0</v>
      </c>
      <c r="W859" s="3">
        <v>0</v>
      </c>
      <c r="X859" s="3">
        <v>0</v>
      </c>
      <c r="Y859" s="3">
        <v>0</v>
      </c>
      <c r="Z859" s="3">
        <v>0</v>
      </c>
      <c r="AA859" s="3">
        <v>0</v>
      </c>
      <c r="AB859" s="3">
        <v>0</v>
      </c>
      <c r="AC859" s="3">
        <v>0</v>
      </c>
      <c r="AD859" s="3">
        <v>0</v>
      </c>
      <c r="AE859" s="3">
        <v>0</v>
      </c>
      <c r="AF859" s="3">
        <v>0</v>
      </c>
      <c r="AG859" s="3">
        <v>0</v>
      </c>
      <c r="AH859" s="3">
        <v>0</v>
      </c>
      <c r="AI859" s="3">
        <v>0</v>
      </c>
      <c r="AJ859" s="3">
        <v>0</v>
      </c>
      <c r="AK859" s="3">
        <v>0</v>
      </c>
      <c r="AL859" s="48">
        <v>0</v>
      </c>
      <c r="AM859" s="3">
        <v>0</v>
      </c>
      <c r="AN859" s="3">
        <v>0</v>
      </c>
      <c r="AO859" s="3">
        <v>0</v>
      </c>
      <c r="AP859" s="3">
        <v>0</v>
      </c>
      <c r="AQ859" s="3">
        <v>0</v>
      </c>
      <c r="AR859" s="3">
        <v>0</v>
      </c>
      <c r="AS859" s="3">
        <v>0</v>
      </c>
      <c r="AT859" s="3">
        <v>0</v>
      </c>
      <c r="AU859" s="3">
        <v>0</v>
      </c>
      <c r="AV859" s="3">
        <v>0</v>
      </c>
      <c r="AW859" s="3">
        <v>0</v>
      </c>
      <c r="AX859" s="3">
        <v>0</v>
      </c>
      <c r="AY859" s="3">
        <v>0</v>
      </c>
      <c r="AZ859" s="3">
        <v>0</v>
      </c>
      <c r="BA859" s="3">
        <v>0</v>
      </c>
      <c r="BB859" s="3">
        <v>0</v>
      </c>
      <c r="BC859" s="3">
        <v>0</v>
      </c>
      <c r="BD859" s="3">
        <v>0</v>
      </c>
      <c r="BE859" s="3">
        <v>0</v>
      </c>
      <c r="BF859" s="3">
        <v>0</v>
      </c>
      <c r="BG859" s="3">
        <v>0</v>
      </c>
      <c r="BH859" s="3">
        <v>0</v>
      </c>
      <c r="BI859" s="3">
        <v>0</v>
      </c>
      <c r="BJ859" s="3">
        <v>0</v>
      </c>
      <c r="BK859" s="3">
        <v>0</v>
      </c>
      <c r="BL859" s="3">
        <v>0</v>
      </c>
      <c r="BM859" s="3">
        <v>0</v>
      </c>
      <c r="BN859" s="3">
        <v>0</v>
      </c>
      <c r="BO859" s="3">
        <v>0</v>
      </c>
      <c r="BP859" s="3">
        <v>0</v>
      </c>
      <c r="BQ859" s="3">
        <v>0</v>
      </c>
      <c r="BR859" s="3">
        <v>0</v>
      </c>
      <c r="BS859" s="3">
        <v>0</v>
      </c>
      <c r="BT859" s="3">
        <v>0</v>
      </c>
      <c r="BU859" s="3">
        <v>0</v>
      </c>
      <c r="BV859" s="3">
        <v>0</v>
      </c>
      <c r="BW859" s="10">
        <v>0</v>
      </c>
    </row>
    <row r="860" spans="6:75" x14ac:dyDescent="0.25">
      <c r="F860" s="52">
        <f t="shared" si="49"/>
        <v>56900</v>
      </c>
      <c r="G860" s="12">
        <f t="shared" si="50"/>
        <v>0.82558139534883723</v>
      </c>
      <c r="J860" s="3">
        <f t="shared" si="48"/>
        <v>0.95410414827890555</v>
      </c>
      <c r="K860" s="81"/>
      <c r="L860" s="12">
        <v>1</v>
      </c>
      <c r="M860" s="3">
        <v>0.82558139534883723</v>
      </c>
      <c r="N860" s="3">
        <v>0.82558139534883723</v>
      </c>
      <c r="O860" s="3">
        <v>0.952982662356744</v>
      </c>
      <c r="P860" s="3">
        <v>0.952982662356744</v>
      </c>
      <c r="Q860" s="3">
        <v>0</v>
      </c>
      <c r="R860" s="3">
        <v>0</v>
      </c>
      <c r="S860" s="3">
        <v>0</v>
      </c>
      <c r="T860" s="3">
        <v>0</v>
      </c>
      <c r="U860" s="3">
        <v>0</v>
      </c>
      <c r="V860" s="3">
        <v>0</v>
      </c>
      <c r="W860" s="3">
        <v>0</v>
      </c>
      <c r="X860" s="3">
        <v>0</v>
      </c>
      <c r="Y860" s="3">
        <v>0</v>
      </c>
      <c r="Z860" s="3">
        <v>0</v>
      </c>
      <c r="AA860" s="3">
        <v>0</v>
      </c>
      <c r="AB860" s="3">
        <v>0</v>
      </c>
      <c r="AC860" s="3">
        <v>0</v>
      </c>
      <c r="AD860" s="3">
        <v>0</v>
      </c>
      <c r="AE860" s="3">
        <v>0</v>
      </c>
      <c r="AF860" s="3">
        <v>0</v>
      </c>
      <c r="AG860" s="3">
        <v>0</v>
      </c>
      <c r="AH860" s="3">
        <v>0</v>
      </c>
      <c r="AI860" s="3">
        <v>0</v>
      </c>
      <c r="AJ860" s="3">
        <v>0</v>
      </c>
      <c r="AK860" s="3">
        <v>0</v>
      </c>
      <c r="AL860" s="48">
        <v>0</v>
      </c>
      <c r="AM860" s="3">
        <v>0</v>
      </c>
      <c r="AN860" s="3">
        <v>0</v>
      </c>
      <c r="AO860" s="3">
        <v>0</v>
      </c>
      <c r="AP860" s="3">
        <v>0</v>
      </c>
      <c r="AQ860" s="3">
        <v>0</v>
      </c>
      <c r="AR860" s="3">
        <v>0</v>
      </c>
      <c r="AS860" s="3">
        <v>0</v>
      </c>
      <c r="AT860" s="3">
        <v>0</v>
      </c>
      <c r="AU860" s="3">
        <v>0</v>
      </c>
      <c r="AV860" s="3">
        <v>0</v>
      </c>
      <c r="AW860" s="3">
        <v>0</v>
      </c>
      <c r="AX860" s="3">
        <v>0</v>
      </c>
      <c r="AY860" s="3">
        <v>0</v>
      </c>
      <c r="AZ860" s="3">
        <v>0</v>
      </c>
      <c r="BA860" s="3">
        <v>0</v>
      </c>
      <c r="BB860" s="3">
        <v>0</v>
      </c>
      <c r="BC860" s="3">
        <v>0</v>
      </c>
      <c r="BD860" s="3">
        <v>0</v>
      </c>
      <c r="BE860" s="3">
        <v>0</v>
      </c>
      <c r="BF860" s="3">
        <v>0</v>
      </c>
      <c r="BG860" s="3">
        <v>0</v>
      </c>
      <c r="BH860" s="3">
        <v>0</v>
      </c>
      <c r="BI860" s="3">
        <v>0</v>
      </c>
      <c r="BJ860" s="3">
        <v>0</v>
      </c>
      <c r="BK860" s="3">
        <v>0</v>
      </c>
      <c r="BL860" s="3">
        <v>0</v>
      </c>
      <c r="BM860" s="3">
        <v>0</v>
      </c>
      <c r="BN860" s="3">
        <v>0</v>
      </c>
      <c r="BO860" s="3">
        <v>0</v>
      </c>
      <c r="BP860" s="3">
        <v>0</v>
      </c>
      <c r="BQ860" s="3">
        <v>0</v>
      </c>
      <c r="BR860" s="3">
        <v>0</v>
      </c>
      <c r="BS860" s="3">
        <v>0</v>
      </c>
      <c r="BT860" s="3">
        <v>0</v>
      </c>
      <c r="BU860" s="3">
        <v>0</v>
      </c>
      <c r="BV860" s="3">
        <v>0</v>
      </c>
      <c r="BW860" s="10">
        <v>0</v>
      </c>
    </row>
    <row r="861" spans="6:75" x14ac:dyDescent="0.25">
      <c r="F861" s="52">
        <f t="shared" si="49"/>
        <v>57000</v>
      </c>
      <c r="G861" s="12">
        <f t="shared" si="50"/>
        <v>0.82558139534883723</v>
      </c>
      <c r="J861" s="3">
        <f t="shared" si="48"/>
        <v>0.95375110326566626</v>
      </c>
      <c r="K861" s="81"/>
      <c r="L861" s="12">
        <v>1</v>
      </c>
      <c r="M861" s="3">
        <v>0.82558139534883723</v>
      </c>
      <c r="N861" s="3">
        <v>0.82558139534883723</v>
      </c>
      <c r="O861" s="3">
        <v>0.95263003232441956</v>
      </c>
      <c r="P861" s="3">
        <v>0.95263003232441956</v>
      </c>
      <c r="Q861" s="3">
        <v>0</v>
      </c>
      <c r="R861" s="3">
        <v>0</v>
      </c>
      <c r="S861" s="3">
        <v>0</v>
      </c>
      <c r="T861" s="3">
        <v>0</v>
      </c>
      <c r="U861" s="3">
        <v>0</v>
      </c>
      <c r="V861" s="3">
        <v>0</v>
      </c>
      <c r="W861" s="3">
        <v>0</v>
      </c>
      <c r="X861" s="3">
        <v>0</v>
      </c>
      <c r="Y861" s="3">
        <v>0</v>
      </c>
      <c r="Z861" s="3">
        <v>0</v>
      </c>
      <c r="AA861" s="3">
        <v>0</v>
      </c>
      <c r="AB861" s="3">
        <v>0</v>
      </c>
      <c r="AC861" s="3">
        <v>0</v>
      </c>
      <c r="AD861" s="3">
        <v>0</v>
      </c>
      <c r="AE861" s="3">
        <v>0</v>
      </c>
      <c r="AF861" s="3">
        <v>0</v>
      </c>
      <c r="AG861" s="3">
        <v>0</v>
      </c>
      <c r="AH861" s="3">
        <v>0</v>
      </c>
      <c r="AI861" s="3">
        <v>0</v>
      </c>
      <c r="AJ861" s="3">
        <v>0</v>
      </c>
      <c r="AK861" s="3">
        <v>0</v>
      </c>
      <c r="AL861" s="48">
        <v>0</v>
      </c>
      <c r="AM861" s="3">
        <v>0</v>
      </c>
      <c r="AN861" s="3">
        <v>0</v>
      </c>
      <c r="AO861" s="3">
        <v>0</v>
      </c>
      <c r="AP861" s="3">
        <v>0</v>
      </c>
      <c r="AQ861" s="3">
        <v>0</v>
      </c>
      <c r="AR861" s="3">
        <v>0</v>
      </c>
      <c r="AS861" s="3">
        <v>0</v>
      </c>
      <c r="AT861" s="3">
        <v>0</v>
      </c>
      <c r="AU861" s="3">
        <v>0</v>
      </c>
      <c r="AV861" s="3">
        <v>0</v>
      </c>
      <c r="AW861" s="3">
        <v>0</v>
      </c>
      <c r="AX861" s="3">
        <v>0</v>
      </c>
      <c r="AY861" s="3">
        <v>0</v>
      </c>
      <c r="AZ861" s="3">
        <v>0</v>
      </c>
      <c r="BA861" s="3">
        <v>0</v>
      </c>
      <c r="BB861" s="3">
        <v>0</v>
      </c>
      <c r="BC861" s="3">
        <v>0</v>
      </c>
      <c r="BD861" s="3">
        <v>0</v>
      </c>
      <c r="BE861" s="3">
        <v>0</v>
      </c>
      <c r="BF861" s="3">
        <v>0</v>
      </c>
      <c r="BG861" s="3">
        <v>0</v>
      </c>
      <c r="BH861" s="3">
        <v>0</v>
      </c>
      <c r="BI861" s="3">
        <v>0</v>
      </c>
      <c r="BJ861" s="3">
        <v>0</v>
      </c>
      <c r="BK861" s="3">
        <v>0</v>
      </c>
      <c r="BL861" s="3">
        <v>0</v>
      </c>
      <c r="BM861" s="3">
        <v>0</v>
      </c>
      <c r="BN861" s="3">
        <v>0</v>
      </c>
      <c r="BO861" s="3">
        <v>0</v>
      </c>
      <c r="BP861" s="3">
        <v>0</v>
      </c>
      <c r="BQ861" s="3">
        <v>0</v>
      </c>
      <c r="BR861" s="3">
        <v>0</v>
      </c>
      <c r="BS861" s="3">
        <v>0</v>
      </c>
      <c r="BT861" s="3">
        <v>0</v>
      </c>
      <c r="BU861" s="3">
        <v>0</v>
      </c>
      <c r="BV861" s="3">
        <v>0</v>
      </c>
      <c r="BW861" s="10">
        <v>0</v>
      </c>
    </row>
    <row r="862" spans="6:75" x14ac:dyDescent="0.25">
      <c r="F862" s="52">
        <f t="shared" si="49"/>
        <v>57100</v>
      </c>
      <c r="G862" s="12">
        <f t="shared" si="50"/>
        <v>0.82558139534883723</v>
      </c>
      <c r="J862" s="3">
        <f t="shared" si="48"/>
        <v>0.95339805825242718</v>
      </c>
      <c r="K862" s="81"/>
      <c r="L862" s="12">
        <v>1</v>
      </c>
      <c r="M862" s="3">
        <v>0.82558139534883723</v>
      </c>
      <c r="N862" s="3">
        <v>0.82558139534883723</v>
      </c>
      <c r="O862" s="3">
        <v>0.95227740229209523</v>
      </c>
      <c r="P862" s="3">
        <v>0.95227740229209523</v>
      </c>
      <c r="Q862" s="3">
        <v>0</v>
      </c>
      <c r="R862" s="3">
        <v>0</v>
      </c>
      <c r="S862" s="3">
        <v>0</v>
      </c>
      <c r="T862" s="3">
        <v>0</v>
      </c>
      <c r="U862" s="3">
        <v>0</v>
      </c>
      <c r="V862" s="3">
        <v>0</v>
      </c>
      <c r="W862" s="3">
        <v>0</v>
      </c>
      <c r="X862" s="3">
        <v>0</v>
      </c>
      <c r="Y862" s="3">
        <v>0</v>
      </c>
      <c r="Z862" s="3">
        <v>0</v>
      </c>
      <c r="AA862" s="3">
        <v>0</v>
      </c>
      <c r="AB862" s="3">
        <v>0</v>
      </c>
      <c r="AC862" s="3">
        <v>0</v>
      </c>
      <c r="AD862" s="3">
        <v>0</v>
      </c>
      <c r="AE862" s="3">
        <v>0</v>
      </c>
      <c r="AF862" s="3">
        <v>0</v>
      </c>
      <c r="AG862" s="3">
        <v>0</v>
      </c>
      <c r="AH862" s="3">
        <v>0</v>
      </c>
      <c r="AI862" s="3">
        <v>0</v>
      </c>
      <c r="AJ862" s="3">
        <v>0</v>
      </c>
      <c r="AK862" s="3">
        <v>0</v>
      </c>
      <c r="AL862" s="48">
        <v>0</v>
      </c>
      <c r="AM862" s="3">
        <v>0</v>
      </c>
      <c r="AN862" s="3">
        <v>0</v>
      </c>
      <c r="AO862" s="3">
        <v>0</v>
      </c>
      <c r="AP862" s="3">
        <v>0</v>
      </c>
      <c r="AQ862" s="3">
        <v>0</v>
      </c>
      <c r="AR862" s="3">
        <v>0</v>
      </c>
      <c r="AS862" s="3">
        <v>0</v>
      </c>
      <c r="AT862" s="3">
        <v>0</v>
      </c>
      <c r="AU862" s="3">
        <v>0</v>
      </c>
      <c r="AV862" s="3">
        <v>0</v>
      </c>
      <c r="AW862" s="3">
        <v>0</v>
      </c>
      <c r="AX862" s="3">
        <v>0</v>
      </c>
      <c r="AY862" s="3">
        <v>0</v>
      </c>
      <c r="AZ862" s="3">
        <v>0</v>
      </c>
      <c r="BA862" s="3">
        <v>0</v>
      </c>
      <c r="BB862" s="3">
        <v>0</v>
      </c>
      <c r="BC862" s="3">
        <v>0</v>
      </c>
      <c r="BD862" s="3">
        <v>0</v>
      </c>
      <c r="BE862" s="3">
        <v>0</v>
      </c>
      <c r="BF862" s="3">
        <v>0</v>
      </c>
      <c r="BG862" s="3">
        <v>0</v>
      </c>
      <c r="BH862" s="3">
        <v>0</v>
      </c>
      <c r="BI862" s="3">
        <v>0</v>
      </c>
      <c r="BJ862" s="3">
        <v>0</v>
      </c>
      <c r="BK862" s="3">
        <v>0</v>
      </c>
      <c r="BL862" s="3">
        <v>0</v>
      </c>
      <c r="BM862" s="3">
        <v>0</v>
      </c>
      <c r="BN862" s="3">
        <v>0</v>
      </c>
      <c r="BO862" s="3">
        <v>0</v>
      </c>
      <c r="BP862" s="3">
        <v>0</v>
      </c>
      <c r="BQ862" s="3">
        <v>0</v>
      </c>
      <c r="BR862" s="3">
        <v>0</v>
      </c>
      <c r="BS862" s="3">
        <v>0</v>
      </c>
      <c r="BT862" s="3">
        <v>0</v>
      </c>
      <c r="BU862" s="3">
        <v>0</v>
      </c>
      <c r="BV862" s="3">
        <v>0</v>
      </c>
      <c r="BW862" s="10">
        <v>0</v>
      </c>
    </row>
    <row r="863" spans="6:75" x14ac:dyDescent="0.25">
      <c r="F863" s="52">
        <f t="shared" si="49"/>
        <v>57200</v>
      </c>
      <c r="G863" s="12">
        <f t="shared" si="50"/>
        <v>0.82558139534883723</v>
      </c>
      <c r="J863" s="3">
        <f t="shared" si="48"/>
        <v>0.953045013239188</v>
      </c>
      <c r="K863" s="81"/>
      <c r="L863" s="12">
        <v>1</v>
      </c>
      <c r="M863" s="3">
        <v>0.82558139534883723</v>
      </c>
      <c r="N863" s="3">
        <v>0.82558139534883723</v>
      </c>
      <c r="O863" s="3">
        <v>0.95192477225977079</v>
      </c>
      <c r="P863" s="3">
        <v>0.95192477225977079</v>
      </c>
      <c r="Q863" s="3">
        <v>0</v>
      </c>
      <c r="R863" s="3">
        <v>0</v>
      </c>
      <c r="S863" s="3">
        <v>0</v>
      </c>
      <c r="T863" s="3">
        <v>0</v>
      </c>
      <c r="U863" s="3">
        <v>0</v>
      </c>
      <c r="V863" s="3">
        <v>0</v>
      </c>
      <c r="W863" s="3">
        <v>0</v>
      </c>
      <c r="X863" s="3">
        <v>0</v>
      </c>
      <c r="Y863" s="3">
        <v>0</v>
      </c>
      <c r="Z863" s="3">
        <v>0</v>
      </c>
      <c r="AA863" s="3">
        <v>0</v>
      </c>
      <c r="AB863" s="3">
        <v>0</v>
      </c>
      <c r="AC863" s="3">
        <v>0</v>
      </c>
      <c r="AD863" s="3">
        <v>0</v>
      </c>
      <c r="AE863" s="3">
        <v>0</v>
      </c>
      <c r="AF863" s="3">
        <v>0</v>
      </c>
      <c r="AG863" s="3">
        <v>0</v>
      </c>
      <c r="AH863" s="3">
        <v>0</v>
      </c>
      <c r="AI863" s="3">
        <v>0</v>
      </c>
      <c r="AJ863" s="3">
        <v>0</v>
      </c>
      <c r="AK863" s="3">
        <v>0</v>
      </c>
      <c r="AL863" s="48">
        <v>0</v>
      </c>
      <c r="AM863" s="3">
        <v>0</v>
      </c>
      <c r="AN863" s="3">
        <v>0</v>
      </c>
      <c r="AO863" s="3">
        <v>0</v>
      </c>
      <c r="AP863" s="3">
        <v>0</v>
      </c>
      <c r="AQ863" s="3">
        <v>0</v>
      </c>
      <c r="AR863" s="3">
        <v>0</v>
      </c>
      <c r="AS863" s="3">
        <v>0</v>
      </c>
      <c r="AT863" s="3">
        <v>0</v>
      </c>
      <c r="AU863" s="3">
        <v>0</v>
      </c>
      <c r="AV863" s="3">
        <v>0</v>
      </c>
      <c r="AW863" s="3">
        <v>0</v>
      </c>
      <c r="AX863" s="3">
        <v>0</v>
      </c>
      <c r="AY863" s="3">
        <v>0</v>
      </c>
      <c r="AZ863" s="3">
        <v>0</v>
      </c>
      <c r="BA863" s="3">
        <v>0</v>
      </c>
      <c r="BB863" s="3">
        <v>0</v>
      </c>
      <c r="BC863" s="3">
        <v>0</v>
      </c>
      <c r="BD863" s="3">
        <v>0</v>
      </c>
      <c r="BE863" s="3">
        <v>0</v>
      </c>
      <c r="BF863" s="3">
        <v>0</v>
      </c>
      <c r="BG863" s="3">
        <v>0</v>
      </c>
      <c r="BH863" s="3">
        <v>0</v>
      </c>
      <c r="BI863" s="3">
        <v>0</v>
      </c>
      <c r="BJ863" s="3">
        <v>0</v>
      </c>
      <c r="BK863" s="3">
        <v>0</v>
      </c>
      <c r="BL863" s="3">
        <v>0</v>
      </c>
      <c r="BM863" s="3">
        <v>0</v>
      </c>
      <c r="BN863" s="3">
        <v>0</v>
      </c>
      <c r="BO863" s="3">
        <v>0</v>
      </c>
      <c r="BP863" s="3">
        <v>0</v>
      </c>
      <c r="BQ863" s="3">
        <v>0</v>
      </c>
      <c r="BR863" s="3">
        <v>0</v>
      </c>
      <c r="BS863" s="3">
        <v>0</v>
      </c>
      <c r="BT863" s="3">
        <v>0</v>
      </c>
      <c r="BU863" s="3">
        <v>0</v>
      </c>
      <c r="BV863" s="3">
        <v>0</v>
      </c>
      <c r="BW863" s="10">
        <v>0</v>
      </c>
    </row>
    <row r="864" spans="6:75" x14ac:dyDescent="0.25">
      <c r="F864" s="52">
        <f t="shared" si="49"/>
        <v>57300</v>
      </c>
      <c r="G864" s="12">
        <f t="shared" si="50"/>
        <v>0.82558139534883723</v>
      </c>
      <c r="J864" s="3">
        <f t="shared" si="48"/>
        <v>0.95269196822594882</v>
      </c>
      <c r="K864" s="81"/>
      <c r="L864" s="12">
        <v>1</v>
      </c>
      <c r="M864" s="3">
        <v>0.82558139534883723</v>
      </c>
      <c r="N864" s="3">
        <v>0.82558139534883723</v>
      </c>
      <c r="O864" s="3">
        <v>0.95157214222744635</v>
      </c>
      <c r="P864" s="3">
        <v>0.95157214222744635</v>
      </c>
      <c r="Q864" s="3">
        <v>0</v>
      </c>
      <c r="R864" s="3">
        <v>0</v>
      </c>
      <c r="S864" s="3">
        <v>0</v>
      </c>
      <c r="T864" s="3">
        <v>0</v>
      </c>
      <c r="U864" s="3">
        <v>0</v>
      </c>
      <c r="V864" s="3">
        <v>0</v>
      </c>
      <c r="W864" s="3">
        <v>0</v>
      </c>
      <c r="X864" s="3">
        <v>0</v>
      </c>
      <c r="Y864" s="3">
        <v>0</v>
      </c>
      <c r="Z864" s="3">
        <v>0</v>
      </c>
      <c r="AA864" s="3">
        <v>0</v>
      </c>
      <c r="AB864" s="3">
        <v>0</v>
      </c>
      <c r="AC864" s="3">
        <v>0</v>
      </c>
      <c r="AD864" s="3">
        <v>0</v>
      </c>
      <c r="AE864" s="3">
        <v>0</v>
      </c>
      <c r="AF864" s="3">
        <v>0</v>
      </c>
      <c r="AG864" s="3">
        <v>0</v>
      </c>
      <c r="AH864" s="3">
        <v>0</v>
      </c>
      <c r="AI864" s="3">
        <v>0</v>
      </c>
      <c r="AJ864" s="3">
        <v>0</v>
      </c>
      <c r="AK864" s="3">
        <v>0</v>
      </c>
      <c r="AL864" s="48">
        <v>0</v>
      </c>
      <c r="AM864" s="3">
        <v>0</v>
      </c>
      <c r="AN864" s="3">
        <v>0</v>
      </c>
      <c r="AO864" s="3">
        <v>0</v>
      </c>
      <c r="AP864" s="3">
        <v>0</v>
      </c>
      <c r="AQ864" s="3">
        <v>0</v>
      </c>
      <c r="AR864" s="3">
        <v>0</v>
      </c>
      <c r="AS864" s="3">
        <v>0</v>
      </c>
      <c r="AT864" s="3">
        <v>0</v>
      </c>
      <c r="AU864" s="3">
        <v>0</v>
      </c>
      <c r="AV864" s="3">
        <v>0</v>
      </c>
      <c r="AW864" s="3">
        <v>0</v>
      </c>
      <c r="AX864" s="3">
        <v>0</v>
      </c>
      <c r="AY864" s="3">
        <v>0</v>
      </c>
      <c r="AZ864" s="3">
        <v>0</v>
      </c>
      <c r="BA864" s="3">
        <v>0</v>
      </c>
      <c r="BB864" s="3">
        <v>0</v>
      </c>
      <c r="BC864" s="3">
        <v>0</v>
      </c>
      <c r="BD864" s="3">
        <v>0</v>
      </c>
      <c r="BE864" s="3">
        <v>0</v>
      </c>
      <c r="BF864" s="3">
        <v>0</v>
      </c>
      <c r="BG864" s="3">
        <v>0</v>
      </c>
      <c r="BH864" s="3">
        <v>0</v>
      </c>
      <c r="BI864" s="3">
        <v>0</v>
      </c>
      <c r="BJ864" s="3">
        <v>0</v>
      </c>
      <c r="BK864" s="3">
        <v>0</v>
      </c>
      <c r="BL864" s="3">
        <v>0</v>
      </c>
      <c r="BM864" s="3">
        <v>0</v>
      </c>
      <c r="BN864" s="3">
        <v>0</v>
      </c>
      <c r="BO864" s="3">
        <v>0</v>
      </c>
      <c r="BP864" s="3">
        <v>0</v>
      </c>
      <c r="BQ864" s="3">
        <v>0</v>
      </c>
      <c r="BR864" s="3">
        <v>0</v>
      </c>
      <c r="BS864" s="3">
        <v>0</v>
      </c>
      <c r="BT864" s="3">
        <v>0</v>
      </c>
      <c r="BU864" s="3">
        <v>0</v>
      </c>
      <c r="BV864" s="3">
        <v>0</v>
      </c>
      <c r="BW864" s="10">
        <v>0</v>
      </c>
    </row>
    <row r="865" spans="6:81" x14ac:dyDescent="0.25">
      <c r="F865" s="52">
        <f t="shared" si="49"/>
        <v>57400</v>
      </c>
      <c r="G865" s="12">
        <f t="shared" si="50"/>
        <v>0.82558139534883723</v>
      </c>
      <c r="J865" s="3">
        <f t="shared" si="48"/>
        <v>0.95233892321270963</v>
      </c>
      <c r="K865" s="81"/>
      <c r="L865" s="12">
        <v>1</v>
      </c>
      <c r="M865" s="3">
        <v>0.82558139534883723</v>
      </c>
      <c r="N865" s="3">
        <v>0.82558139534883723</v>
      </c>
      <c r="O865" s="3">
        <v>0.95121951219512202</v>
      </c>
      <c r="P865" s="3">
        <v>0.95121951219512202</v>
      </c>
      <c r="Q865" s="3">
        <v>0</v>
      </c>
      <c r="R865" s="3">
        <v>0</v>
      </c>
      <c r="S865" s="3">
        <v>0</v>
      </c>
      <c r="T865" s="3">
        <v>0</v>
      </c>
      <c r="U865" s="3">
        <v>0</v>
      </c>
      <c r="V865" s="3">
        <v>0</v>
      </c>
      <c r="W865" s="3">
        <v>0</v>
      </c>
      <c r="X865" s="3">
        <v>0</v>
      </c>
      <c r="Y865" s="3">
        <v>0</v>
      </c>
      <c r="Z865" s="3">
        <v>0</v>
      </c>
      <c r="AA865" s="3">
        <v>0</v>
      </c>
      <c r="AB865" s="3">
        <v>0</v>
      </c>
      <c r="AC865" s="3">
        <v>0</v>
      </c>
      <c r="AD865" s="3">
        <v>0</v>
      </c>
      <c r="AE865" s="3">
        <v>0</v>
      </c>
      <c r="AF865" s="3">
        <v>0</v>
      </c>
      <c r="AG865" s="3">
        <v>0</v>
      </c>
      <c r="AH865" s="3">
        <v>0</v>
      </c>
      <c r="AI865" s="3">
        <v>0</v>
      </c>
      <c r="AJ865" s="3">
        <v>0</v>
      </c>
      <c r="AK865" s="3">
        <v>0</v>
      </c>
      <c r="AL865" s="48">
        <v>0</v>
      </c>
      <c r="AM865" s="3">
        <v>0</v>
      </c>
      <c r="AN865" s="3">
        <v>0</v>
      </c>
      <c r="AO865" s="3">
        <v>0</v>
      </c>
      <c r="AP865" s="3">
        <v>0</v>
      </c>
      <c r="AQ865" s="3">
        <v>0</v>
      </c>
      <c r="AR865" s="3">
        <v>0</v>
      </c>
      <c r="AS865" s="3">
        <v>0</v>
      </c>
      <c r="AT865" s="3">
        <v>0</v>
      </c>
      <c r="AU865" s="3">
        <v>0</v>
      </c>
      <c r="AV865" s="3">
        <v>0</v>
      </c>
      <c r="AW865" s="3">
        <v>0</v>
      </c>
      <c r="AX865" s="3">
        <v>0</v>
      </c>
      <c r="AY865" s="3">
        <v>0</v>
      </c>
      <c r="AZ865" s="3">
        <v>0</v>
      </c>
      <c r="BA865" s="3">
        <v>0</v>
      </c>
      <c r="BB865" s="3">
        <v>0</v>
      </c>
      <c r="BC865" s="3">
        <v>0</v>
      </c>
      <c r="BD865" s="3">
        <v>0</v>
      </c>
      <c r="BE865" s="3">
        <v>0</v>
      </c>
      <c r="BF865" s="3">
        <v>0</v>
      </c>
      <c r="BG865" s="3">
        <v>0</v>
      </c>
      <c r="BH865" s="3">
        <v>0</v>
      </c>
      <c r="BI865" s="3">
        <v>0</v>
      </c>
      <c r="BJ865" s="3">
        <v>0</v>
      </c>
      <c r="BK865" s="3">
        <v>0</v>
      </c>
      <c r="BL865" s="3">
        <v>0</v>
      </c>
      <c r="BM865" s="3">
        <v>0</v>
      </c>
      <c r="BN865" s="3">
        <v>0</v>
      </c>
      <c r="BO865" s="3">
        <v>0</v>
      </c>
      <c r="BP865" s="3">
        <v>0</v>
      </c>
      <c r="BQ865" s="3">
        <v>0</v>
      </c>
      <c r="BR865" s="3">
        <v>0</v>
      </c>
      <c r="BS865" s="3">
        <v>0</v>
      </c>
      <c r="BT865" s="3">
        <v>0</v>
      </c>
      <c r="BU865" s="3">
        <v>0</v>
      </c>
      <c r="BV865" s="3">
        <v>0</v>
      </c>
      <c r="BW865" s="10">
        <v>0</v>
      </c>
    </row>
    <row r="866" spans="6:81" x14ac:dyDescent="0.25">
      <c r="F866" s="52">
        <f t="shared" si="49"/>
        <v>57500</v>
      </c>
      <c r="G866" s="12">
        <f t="shared" si="50"/>
        <v>0.82558139534883723</v>
      </c>
      <c r="J866" s="3">
        <f t="shared" si="48"/>
        <v>0.95198587819947045</v>
      </c>
      <c r="K866" s="81"/>
      <c r="L866" s="12">
        <v>1</v>
      </c>
      <c r="M866" s="3">
        <v>0.82558139534883723</v>
      </c>
      <c r="N866" s="3">
        <v>0.82558139534883723</v>
      </c>
      <c r="O866" s="3">
        <v>0.95086688216279758</v>
      </c>
      <c r="P866" s="3">
        <v>0.95086688216279758</v>
      </c>
      <c r="Q866" s="3">
        <v>0</v>
      </c>
      <c r="R866" s="3">
        <v>0</v>
      </c>
      <c r="S866" s="3">
        <v>0</v>
      </c>
      <c r="T866" s="3">
        <v>0</v>
      </c>
      <c r="U866" s="3">
        <v>0</v>
      </c>
      <c r="V866" s="3">
        <v>0</v>
      </c>
      <c r="W866" s="3">
        <v>0</v>
      </c>
      <c r="X866" s="3">
        <v>0</v>
      </c>
      <c r="Y866" s="3">
        <v>0</v>
      </c>
      <c r="Z866" s="3">
        <v>0</v>
      </c>
      <c r="AA866" s="3">
        <v>0</v>
      </c>
      <c r="AB866" s="3">
        <v>0</v>
      </c>
      <c r="AC866" s="3">
        <v>0</v>
      </c>
      <c r="AD866" s="3">
        <v>0</v>
      </c>
      <c r="AE866" s="3">
        <v>0</v>
      </c>
      <c r="AF866" s="3">
        <v>0</v>
      </c>
      <c r="AG866" s="3">
        <v>0</v>
      </c>
      <c r="AH866" s="3">
        <v>0</v>
      </c>
      <c r="AI866" s="3">
        <v>0</v>
      </c>
      <c r="AJ866" s="3">
        <v>0</v>
      </c>
      <c r="AK866" s="3">
        <v>0</v>
      </c>
      <c r="AL866" s="48">
        <v>0</v>
      </c>
      <c r="AM866" s="3">
        <v>0</v>
      </c>
      <c r="AN866" s="3">
        <v>0</v>
      </c>
      <c r="AO866" s="3">
        <v>0</v>
      </c>
      <c r="AP866" s="3">
        <v>0</v>
      </c>
      <c r="AQ866" s="3">
        <v>0</v>
      </c>
      <c r="AR866" s="3">
        <v>0</v>
      </c>
      <c r="AS866" s="3">
        <v>0</v>
      </c>
      <c r="AT866" s="3">
        <v>0</v>
      </c>
      <c r="AU866" s="3">
        <v>0</v>
      </c>
      <c r="AV866" s="3">
        <v>0</v>
      </c>
      <c r="AW866" s="3">
        <v>0</v>
      </c>
      <c r="AX866" s="3">
        <v>0</v>
      </c>
      <c r="AY866" s="3">
        <v>0</v>
      </c>
      <c r="AZ866" s="3">
        <v>0</v>
      </c>
      <c r="BA866" s="3">
        <v>0</v>
      </c>
      <c r="BB866" s="3">
        <v>0</v>
      </c>
      <c r="BC866" s="3">
        <v>0</v>
      </c>
      <c r="BD866" s="3">
        <v>0</v>
      </c>
      <c r="BE866" s="3">
        <v>0</v>
      </c>
      <c r="BF866" s="3">
        <v>0</v>
      </c>
      <c r="BG866" s="3">
        <v>0</v>
      </c>
      <c r="BH866" s="3">
        <v>0</v>
      </c>
      <c r="BI866" s="3">
        <v>0</v>
      </c>
      <c r="BJ866" s="3">
        <v>0</v>
      </c>
      <c r="BK866" s="3">
        <v>0</v>
      </c>
      <c r="BL866" s="3">
        <v>0</v>
      </c>
      <c r="BM866" s="3">
        <v>0</v>
      </c>
      <c r="BN866" s="3">
        <v>0</v>
      </c>
      <c r="BO866" s="3">
        <v>0</v>
      </c>
      <c r="BP866" s="3">
        <v>0</v>
      </c>
      <c r="BQ866" s="3">
        <v>0</v>
      </c>
      <c r="BR866" s="3">
        <v>0</v>
      </c>
      <c r="BS866" s="3">
        <v>0</v>
      </c>
      <c r="BT866" s="3">
        <v>0</v>
      </c>
      <c r="BU866" s="3">
        <v>0</v>
      </c>
      <c r="BV866" s="3">
        <v>0</v>
      </c>
      <c r="BW866" s="10">
        <v>0</v>
      </c>
    </row>
    <row r="867" spans="6:81" x14ac:dyDescent="0.25">
      <c r="F867" s="52">
        <f t="shared" si="49"/>
        <v>57600</v>
      </c>
      <c r="G867" s="12">
        <f t="shared" si="50"/>
        <v>0.82558139534883723</v>
      </c>
      <c r="J867" s="3">
        <f t="shared" si="48"/>
        <v>0.95163283318623126</v>
      </c>
      <c r="K867" s="81"/>
      <c r="L867" s="12">
        <v>1</v>
      </c>
      <c r="M867" s="3">
        <v>0.82558139534883723</v>
      </c>
      <c r="N867" s="3">
        <v>0.82558139534883723</v>
      </c>
      <c r="O867" s="3">
        <v>0.95051425213047314</v>
      </c>
      <c r="P867" s="3">
        <v>0.95051425213047314</v>
      </c>
      <c r="Q867" s="3">
        <v>0</v>
      </c>
      <c r="R867" s="3">
        <v>0</v>
      </c>
      <c r="S867" s="3">
        <v>0</v>
      </c>
      <c r="T867" s="3">
        <v>0</v>
      </c>
      <c r="U867" s="3">
        <v>0</v>
      </c>
      <c r="V867" s="3">
        <v>0</v>
      </c>
      <c r="W867" s="3">
        <v>0</v>
      </c>
      <c r="X867" s="3">
        <v>0</v>
      </c>
      <c r="Y867" s="3">
        <v>0</v>
      </c>
      <c r="Z867" s="3">
        <v>0</v>
      </c>
      <c r="AA867" s="3">
        <v>0</v>
      </c>
      <c r="AB867" s="3">
        <v>0</v>
      </c>
      <c r="AC867" s="3">
        <v>0</v>
      </c>
      <c r="AD867" s="3">
        <v>0</v>
      </c>
      <c r="AE867" s="3">
        <v>0</v>
      </c>
      <c r="AF867" s="3">
        <v>0</v>
      </c>
      <c r="AG867" s="3">
        <v>0</v>
      </c>
      <c r="AH867" s="3">
        <v>0</v>
      </c>
      <c r="AI867" s="3">
        <v>0</v>
      </c>
      <c r="AJ867" s="3">
        <v>0</v>
      </c>
      <c r="AK867" s="3">
        <v>0</v>
      </c>
      <c r="AL867" s="48">
        <v>0</v>
      </c>
      <c r="AM867" s="3">
        <v>0</v>
      </c>
      <c r="AN867" s="3">
        <v>0</v>
      </c>
      <c r="AO867" s="3">
        <v>0</v>
      </c>
      <c r="AP867" s="3">
        <v>0</v>
      </c>
      <c r="AQ867" s="3">
        <v>0</v>
      </c>
      <c r="AR867" s="3">
        <v>0</v>
      </c>
      <c r="AS867" s="3">
        <v>0</v>
      </c>
      <c r="AT867" s="3">
        <v>0</v>
      </c>
      <c r="AU867" s="3">
        <v>0</v>
      </c>
      <c r="AV867" s="3">
        <v>0</v>
      </c>
      <c r="AW867" s="3">
        <v>0</v>
      </c>
      <c r="AX867" s="3">
        <v>0</v>
      </c>
      <c r="AY867" s="3">
        <v>0</v>
      </c>
      <c r="AZ867" s="3">
        <v>0</v>
      </c>
      <c r="BA867" s="3">
        <v>0</v>
      </c>
      <c r="BB867" s="3">
        <v>0</v>
      </c>
      <c r="BC867" s="3">
        <v>0</v>
      </c>
      <c r="BD867" s="3">
        <v>0</v>
      </c>
      <c r="BE867" s="3">
        <v>0</v>
      </c>
      <c r="BF867" s="3">
        <v>0</v>
      </c>
      <c r="BG867" s="3">
        <v>0</v>
      </c>
      <c r="BH867" s="3">
        <v>0</v>
      </c>
      <c r="BI867" s="3">
        <v>0</v>
      </c>
      <c r="BJ867" s="3">
        <v>0</v>
      </c>
      <c r="BK867" s="3">
        <v>0</v>
      </c>
      <c r="BL867" s="3">
        <v>0</v>
      </c>
      <c r="BM867" s="3">
        <v>0</v>
      </c>
      <c r="BN867" s="3">
        <v>0</v>
      </c>
      <c r="BO867" s="3">
        <v>0</v>
      </c>
      <c r="BP867" s="3">
        <v>0</v>
      </c>
      <c r="BQ867" s="3">
        <v>0</v>
      </c>
      <c r="BR867" s="3">
        <v>0</v>
      </c>
      <c r="BS867" s="3">
        <v>0</v>
      </c>
      <c r="BT867" s="3">
        <v>0</v>
      </c>
      <c r="BU867" s="3">
        <v>0</v>
      </c>
      <c r="BV867" s="3">
        <v>0</v>
      </c>
      <c r="BW867" s="10">
        <v>0</v>
      </c>
    </row>
    <row r="868" spans="6:81" x14ac:dyDescent="0.25">
      <c r="F868" s="52">
        <f t="shared" si="49"/>
        <v>57700</v>
      </c>
      <c r="G868" s="12">
        <f t="shared" si="50"/>
        <v>0.82558139534883723</v>
      </c>
      <c r="J868" s="3">
        <f t="shared" si="48"/>
        <v>0.95127978817299208</v>
      </c>
      <c r="K868" s="81"/>
      <c r="L868" s="12">
        <v>1</v>
      </c>
      <c r="M868" s="3">
        <v>0.82558139534883723</v>
      </c>
      <c r="N868" s="3">
        <v>0.82558139534883723</v>
      </c>
      <c r="O868" s="3">
        <v>0.95016162209814869</v>
      </c>
      <c r="P868" s="3">
        <v>0.95016162209814869</v>
      </c>
      <c r="Q868" s="3">
        <v>0</v>
      </c>
      <c r="R868" s="3">
        <v>0</v>
      </c>
      <c r="S868" s="3">
        <v>0</v>
      </c>
      <c r="T868" s="3">
        <v>0</v>
      </c>
      <c r="U868" s="3">
        <v>0</v>
      </c>
      <c r="V868" s="3">
        <v>0</v>
      </c>
      <c r="W868" s="3">
        <v>0</v>
      </c>
      <c r="X868" s="3">
        <v>0</v>
      </c>
      <c r="Y868" s="3">
        <v>0</v>
      </c>
      <c r="Z868" s="3">
        <v>0</v>
      </c>
      <c r="AA868" s="3">
        <v>0</v>
      </c>
      <c r="AB868" s="3">
        <v>0</v>
      </c>
      <c r="AC868" s="3">
        <v>0</v>
      </c>
      <c r="AD868" s="3">
        <v>0</v>
      </c>
      <c r="AE868" s="3">
        <v>0</v>
      </c>
      <c r="AF868" s="3">
        <v>0</v>
      </c>
      <c r="AG868" s="3">
        <v>0</v>
      </c>
      <c r="AH868" s="3">
        <v>0</v>
      </c>
      <c r="AI868" s="3">
        <v>0</v>
      </c>
      <c r="AJ868" s="3">
        <v>0</v>
      </c>
      <c r="AK868" s="3">
        <v>0</v>
      </c>
      <c r="AL868" s="48">
        <v>0</v>
      </c>
      <c r="AM868" s="3">
        <v>0</v>
      </c>
      <c r="AN868" s="3">
        <v>0</v>
      </c>
      <c r="AO868" s="3">
        <v>0</v>
      </c>
      <c r="AP868" s="3">
        <v>0</v>
      </c>
      <c r="AQ868" s="3">
        <v>0</v>
      </c>
      <c r="AR868" s="3">
        <v>0</v>
      </c>
      <c r="AS868" s="3">
        <v>0</v>
      </c>
      <c r="AT868" s="3">
        <v>0</v>
      </c>
      <c r="AU868" s="3">
        <v>0</v>
      </c>
      <c r="AV868" s="3">
        <v>0</v>
      </c>
      <c r="AW868" s="3">
        <v>0</v>
      </c>
      <c r="AX868" s="3">
        <v>0</v>
      </c>
      <c r="AY868" s="3">
        <v>0</v>
      </c>
      <c r="AZ868" s="3">
        <v>0</v>
      </c>
      <c r="BA868" s="3">
        <v>0</v>
      </c>
      <c r="BB868" s="3">
        <v>0</v>
      </c>
      <c r="BC868" s="3">
        <v>0</v>
      </c>
      <c r="BD868" s="3">
        <v>0</v>
      </c>
      <c r="BE868" s="3">
        <v>0</v>
      </c>
      <c r="BF868" s="3">
        <v>0</v>
      </c>
      <c r="BG868" s="3">
        <v>0</v>
      </c>
      <c r="BH868" s="3">
        <v>0</v>
      </c>
      <c r="BI868" s="3">
        <v>0</v>
      </c>
      <c r="BJ868" s="3">
        <v>0</v>
      </c>
      <c r="BK868" s="3">
        <v>0</v>
      </c>
      <c r="BL868" s="3">
        <v>0</v>
      </c>
      <c r="BM868" s="3">
        <v>0</v>
      </c>
      <c r="BN868" s="3">
        <v>0</v>
      </c>
      <c r="BO868" s="3">
        <v>0</v>
      </c>
      <c r="BP868" s="3">
        <v>0</v>
      </c>
      <c r="BQ868" s="3">
        <v>0</v>
      </c>
      <c r="BR868" s="3">
        <v>0</v>
      </c>
      <c r="BS868" s="3">
        <v>0</v>
      </c>
      <c r="BT868" s="3">
        <v>0</v>
      </c>
      <c r="BU868" s="3">
        <v>0</v>
      </c>
      <c r="BV868" s="3">
        <v>0</v>
      </c>
      <c r="BW868" s="10">
        <v>0</v>
      </c>
    </row>
    <row r="869" spans="6:81" x14ac:dyDescent="0.25">
      <c r="F869" s="52">
        <f t="shared" si="49"/>
        <v>57800</v>
      </c>
      <c r="G869" s="12">
        <f t="shared" si="50"/>
        <v>0.82558139534883723</v>
      </c>
      <c r="J869" s="3">
        <f t="shared" si="48"/>
        <v>0.95092674315975301</v>
      </c>
      <c r="K869" s="81"/>
      <c r="L869" s="12">
        <v>1</v>
      </c>
      <c r="M869" s="3">
        <v>0.82558139534883723</v>
      </c>
      <c r="N869" s="3">
        <v>0.82558139534883723</v>
      </c>
      <c r="O869" s="3">
        <v>0.94980899206582436</v>
      </c>
      <c r="P869" s="3">
        <v>0.94980899206582436</v>
      </c>
      <c r="Q869" s="3">
        <v>0</v>
      </c>
      <c r="R869" s="3">
        <v>0</v>
      </c>
      <c r="S869" s="3">
        <v>0</v>
      </c>
      <c r="T869" s="3">
        <v>0</v>
      </c>
      <c r="U869" s="3">
        <v>0</v>
      </c>
      <c r="V869" s="3">
        <v>0</v>
      </c>
      <c r="W869" s="3">
        <v>0</v>
      </c>
      <c r="X869" s="3">
        <v>0</v>
      </c>
      <c r="Y869" s="3">
        <v>0</v>
      </c>
      <c r="Z869" s="3">
        <v>0</v>
      </c>
      <c r="AA869" s="3">
        <v>0</v>
      </c>
      <c r="AB869" s="3">
        <v>0</v>
      </c>
      <c r="AC869" s="3">
        <v>0</v>
      </c>
      <c r="AD869" s="3">
        <v>0</v>
      </c>
      <c r="AE869" s="3">
        <v>0</v>
      </c>
      <c r="AF869" s="3">
        <v>0</v>
      </c>
      <c r="AG869" s="3">
        <v>0</v>
      </c>
      <c r="AH869" s="3">
        <v>0</v>
      </c>
      <c r="AI869" s="3">
        <v>0</v>
      </c>
      <c r="AJ869" s="3">
        <v>0</v>
      </c>
      <c r="AK869" s="3">
        <v>0</v>
      </c>
      <c r="AL869" s="48">
        <v>0</v>
      </c>
      <c r="AM869" s="3">
        <v>0</v>
      </c>
      <c r="AN869" s="3">
        <v>0</v>
      </c>
      <c r="AO869" s="3">
        <v>0</v>
      </c>
      <c r="AP869" s="3">
        <v>0</v>
      </c>
      <c r="AQ869" s="3">
        <v>0</v>
      </c>
      <c r="AR869" s="3">
        <v>0</v>
      </c>
      <c r="AS869" s="3">
        <v>0</v>
      </c>
      <c r="AT869" s="3">
        <v>0</v>
      </c>
      <c r="AU869" s="3">
        <v>0</v>
      </c>
      <c r="AV869" s="3">
        <v>0</v>
      </c>
      <c r="AW869" s="3">
        <v>0</v>
      </c>
      <c r="AX869" s="3">
        <v>0</v>
      </c>
      <c r="AY869" s="3">
        <v>0</v>
      </c>
      <c r="AZ869" s="3">
        <v>0</v>
      </c>
      <c r="BA869" s="3">
        <v>0</v>
      </c>
      <c r="BB869" s="3">
        <v>0</v>
      </c>
      <c r="BC869" s="3">
        <v>0</v>
      </c>
      <c r="BD869" s="3">
        <v>0</v>
      </c>
      <c r="BE869" s="3">
        <v>0</v>
      </c>
      <c r="BF869" s="3">
        <v>0</v>
      </c>
      <c r="BG869" s="3">
        <v>0</v>
      </c>
      <c r="BH869" s="3">
        <v>0</v>
      </c>
      <c r="BI869" s="3">
        <v>0</v>
      </c>
      <c r="BJ869" s="3">
        <v>0</v>
      </c>
      <c r="BK869" s="3">
        <v>0</v>
      </c>
      <c r="BL869" s="3">
        <v>0</v>
      </c>
      <c r="BM869" s="3">
        <v>0</v>
      </c>
      <c r="BN869" s="3">
        <v>0</v>
      </c>
      <c r="BO869" s="3">
        <v>0</v>
      </c>
      <c r="BP869" s="3">
        <v>0</v>
      </c>
      <c r="BQ869" s="3">
        <v>0</v>
      </c>
      <c r="BR869" s="3">
        <v>0</v>
      </c>
      <c r="BS869" s="3">
        <v>0</v>
      </c>
      <c r="BT869" s="3">
        <v>0</v>
      </c>
      <c r="BU869" s="3">
        <v>0</v>
      </c>
      <c r="BV869" s="3">
        <v>0</v>
      </c>
      <c r="BW869" s="10">
        <v>0</v>
      </c>
    </row>
    <row r="870" spans="6:81" x14ac:dyDescent="0.25">
      <c r="F870" s="52">
        <f t="shared" si="49"/>
        <v>57900</v>
      </c>
      <c r="G870" s="12">
        <f t="shared" si="50"/>
        <v>0.82558139534883723</v>
      </c>
      <c r="J870" s="3">
        <f t="shared" si="48"/>
        <v>0.95057369814651371</v>
      </c>
      <c r="K870" s="81"/>
      <c r="L870" s="12">
        <v>1</v>
      </c>
      <c r="M870" s="3">
        <v>0.82558139534883723</v>
      </c>
      <c r="N870" s="3">
        <v>0.82558139534883723</v>
      </c>
      <c r="O870" s="3">
        <v>0.94945636203349992</v>
      </c>
      <c r="P870" s="3">
        <v>0.94945636203349992</v>
      </c>
      <c r="Q870" s="3">
        <v>0</v>
      </c>
      <c r="R870" s="3">
        <v>0</v>
      </c>
      <c r="S870" s="3">
        <v>0</v>
      </c>
      <c r="T870" s="3">
        <v>0</v>
      </c>
      <c r="U870" s="3">
        <v>0</v>
      </c>
      <c r="V870" s="3">
        <v>0</v>
      </c>
      <c r="W870" s="3">
        <v>0</v>
      </c>
      <c r="X870" s="3">
        <v>0</v>
      </c>
      <c r="Y870" s="3">
        <v>0</v>
      </c>
      <c r="Z870" s="3">
        <v>0</v>
      </c>
      <c r="AA870" s="3">
        <v>0</v>
      </c>
      <c r="AB870" s="3">
        <v>0</v>
      </c>
      <c r="AC870" s="3">
        <v>0</v>
      </c>
      <c r="AD870" s="3">
        <v>0</v>
      </c>
      <c r="AE870" s="3">
        <v>0</v>
      </c>
      <c r="AF870" s="3">
        <v>0</v>
      </c>
      <c r="AG870" s="3">
        <v>0</v>
      </c>
      <c r="AH870" s="3">
        <v>0</v>
      </c>
      <c r="AI870" s="3">
        <v>0</v>
      </c>
      <c r="AJ870" s="3">
        <v>0</v>
      </c>
      <c r="AK870" s="3">
        <v>0</v>
      </c>
      <c r="AL870" s="48">
        <v>0</v>
      </c>
      <c r="AM870" s="3">
        <v>0</v>
      </c>
      <c r="AN870" s="3">
        <v>0</v>
      </c>
      <c r="AO870" s="3">
        <v>0</v>
      </c>
      <c r="AP870" s="3">
        <v>0</v>
      </c>
      <c r="AQ870" s="3">
        <v>0</v>
      </c>
      <c r="AR870" s="3">
        <v>0</v>
      </c>
      <c r="AS870" s="3">
        <v>0</v>
      </c>
      <c r="AT870" s="3">
        <v>0</v>
      </c>
      <c r="AU870" s="3">
        <v>0</v>
      </c>
      <c r="AV870" s="3">
        <v>0</v>
      </c>
      <c r="AW870" s="3">
        <v>0</v>
      </c>
      <c r="AX870" s="3">
        <v>0</v>
      </c>
      <c r="AY870" s="3">
        <v>0</v>
      </c>
      <c r="AZ870" s="3">
        <v>0</v>
      </c>
      <c r="BA870" s="3">
        <v>0</v>
      </c>
      <c r="BB870" s="3">
        <v>0</v>
      </c>
      <c r="BC870" s="3">
        <v>0</v>
      </c>
      <c r="BD870" s="3">
        <v>0</v>
      </c>
      <c r="BE870" s="3">
        <v>0</v>
      </c>
      <c r="BF870" s="3">
        <v>0</v>
      </c>
      <c r="BG870" s="3">
        <v>0</v>
      </c>
      <c r="BH870" s="3">
        <v>0</v>
      </c>
      <c r="BI870" s="3">
        <v>0</v>
      </c>
      <c r="BJ870" s="3">
        <v>0</v>
      </c>
      <c r="BK870" s="3">
        <v>0</v>
      </c>
      <c r="BL870" s="3">
        <v>0</v>
      </c>
      <c r="BM870" s="3">
        <v>0</v>
      </c>
      <c r="BN870" s="3">
        <v>0</v>
      </c>
      <c r="BO870" s="3">
        <v>0</v>
      </c>
      <c r="BP870" s="3">
        <v>0</v>
      </c>
      <c r="BQ870" s="3">
        <v>0</v>
      </c>
      <c r="BR870" s="3">
        <v>0</v>
      </c>
      <c r="BS870" s="3">
        <v>0</v>
      </c>
      <c r="BT870" s="3">
        <v>0</v>
      </c>
      <c r="BU870" s="3">
        <v>0</v>
      </c>
      <c r="BV870" s="3">
        <v>0</v>
      </c>
      <c r="BW870" s="10">
        <v>0</v>
      </c>
    </row>
    <row r="871" spans="6:81" x14ac:dyDescent="0.25">
      <c r="F871" s="52">
        <f t="shared" si="49"/>
        <v>58000</v>
      </c>
      <c r="G871" s="12">
        <f t="shared" si="50"/>
        <v>0.82558139534883723</v>
      </c>
      <c r="J871" s="3">
        <f t="shared" si="48"/>
        <v>0.95019123271550465</v>
      </c>
      <c r="K871" s="81"/>
      <c r="L871" s="12">
        <v>1</v>
      </c>
      <c r="M871" s="3">
        <v>0.82558139534883723</v>
      </c>
      <c r="N871" s="3">
        <v>0.82558139534883723</v>
      </c>
      <c r="O871" s="3">
        <v>0.94907434616514852</v>
      </c>
      <c r="P871" s="3">
        <v>0.94907434616514852</v>
      </c>
      <c r="Q871" s="3">
        <v>0</v>
      </c>
      <c r="R871" s="3">
        <v>0</v>
      </c>
      <c r="S871" s="3">
        <v>0</v>
      </c>
      <c r="T871" s="3">
        <v>0</v>
      </c>
      <c r="U871" s="3">
        <v>0</v>
      </c>
      <c r="V871" s="3">
        <v>0</v>
      </c>
      <c r="W871" s="3">
        <v>0</v>
      </c>
      <c r="X871" s="3">
        <v>0</v>
      </c>
      <c r="Y871" s="3">
        <v>0</v>
      </c>
      <c r="Z871" s="3">
        <v>0</v>
      </c>
      <c r="AA871" s="3">
        <v>0</v>
      </c>
      <c r="AB871" s="3">
        <v>0</v>
      </c>
      <c r="AC871" s="3">
        <v>0</v>
      </c>
      <c r="AD871" s="3">
        <v>0</v>
      </c>
      <c r="AE871" s="3">
        <v>0</v>
      </c>
      <c r="AF871" s="3">
        <v>0</v>
      </c>
      <c r="AG871" s="3">
        <v>0</v>
      </c>
      <c r="AH871" s="3">
        <v>0</v>
      </c>
      <c r="AI871" s="3">
        <v>0</v>
      </c>
      <c r="AJ871" s="3">
        <v>0</v>
      </c>
      <c r="AK871" s="3">
        <v>0</v>
      </c>
      <c r="AL871" s="48">
        <v>0</v>
      </c>
      <c r="AM871" s="3">
        <v>0</v>
      </c>
      <c r="AN871" s="3">
        <v>0</v>
      </c>
      <c r="AO871" s="3">
        <v>0</v>
      </c>
      <c r="AP871" s="3">
        <v>0</v>
      </c>
      <c r="AQ871" s="3">
        <v>0</v>
      </c>
      <c r="AR871" s="3">
        <v>0</v>
      </c>
      <c r="AS871" s="3">
        <v>0</v>
      </c>
      <c r="AT871" s="3">
        <v>0</v>
      </c>
      <c r="AU871" s="3">
        <v>0</v>
      </c>
      <c r="AV871" s="3">
        <v>0</v>
      </c>
      <c r="AW871" s="3">
        <v>0</v>
      </c>
      <c r="AX871" s="3">
        <v>0</v>
      </c>
      <c r="AY871" s="3">
        <v>0</v>
      </c>
      <c r="AZ871" s="3">
        <v>0</v>
      </c>
      <c r="BA871" s="3">
        <v>0</v>
      </c>
      <c r="BB871" s="3">
        <v>0</v>
      </c>
      <c r="BC871" s="3">
        <v>0</v>
      </c>
      <c r="BD871" s="3">
        <v>0</v>
      </c>
      <c r="BE871" s="3">
        <v>0</v>
      </c>
      <c r="BF871" s="3">
        <v>0</v>
      </c>
      <c r="BG871" s="3">
        <v>0</v>
      </c>
      <c r="BH871" s="3">
        <v>0</v>
      </c>
      <c r="BI871" s="3">
        <v>0</v>
      </c>
      <c r="BJ871" s="3">
        <v>0</v>
      </c>
      <c r="BK871" s="3">
        <v>0</v>
      </c>
      <c r="BL871" s="3">
        <v>0</v>
      </c>
      <c r="BM871" s="3">
        <v>0</v>
      </c>
      <c r="BN871" s="3">
        <v>0</v>
      </c>
      <c r="BO871" s="3">
        <v>0</v>
      </c>
      <c r="BP871" s="3">
        <v>0</v>
      </c>
      <c r="BQ871" s="3">
        <v>0</v>
      </c>
      <c r="BR871" s="3">
        <v>0</v>
      </c>
      <c r="BS871" s="3">
        <v>0</v>
      </c>
      <c r="BT871" s="3">
        <v>0</v>
      </c>
      <c r="BU871" s="3">
        <v>0</v>
      </c>
      <c r="BV871" s="3">
        <v>0</v>
      </c>
      <c r="BW871" s="10">
        <v>0</v>
      </c>
    </row>
    <row r="872" spans="6:81" x14ac:dyDescent="0.25">
      <c r="F872" s="52">
        <f t="shared" si="49"/>
        <v>58100</v>
      </c>
      <c r="G872" s="12">
        <f t="shared" si="50"/>
        <v>0.82558139534883723</v>
      </c>
      <c r="J872" s="3">
        <f t="shared" ref="J872:J935" si="51">INDEX($L872:$BW872,J$276) / INDEX($L$291:$BW$291,J$276)</f>
        <v>0.94980876728449548</v>
      </c>
      <c r="K872" s="81"/>
      <c r="L872" s="12">
        <v>1</v>
      </c>
      <c r="M872" s="3">
        <v>0.82558139534883723</v>
      </c>
      <c r="N872" s="3">
        <v>0.82558139534883723</v>
      </c>
      <c r="O872" s="3">
        <v>0.948692330296797</v>
      </c>
      <c r="P872" s="3">
        <v>0.948692330296797</v>
      </c>
      <c r="Q872" s="3">
        <v>0</v>
      </c>
      <c r="R872" s="3">
        <v>0</v>
      </c>
      <c r="S872" s="3">
        <v>0</v>
      </c>
      <c r="T872" s="3">
        <v>0</v>
      </c>
      <c r="U872" s="3">
        <v>0</v>
      </c>
      <c r="V872" s="3">
        <v>0</v>
      </c>
      <c r="W872" s="3">
        <v>0</v>
      </c>
      <c r="X872" s="3">
        <v>0</v>
      </c>
      <c r="Y872" s="3">
        <v>0</v>
      </c>
      <c r="Z872" s="3">
        <v>0</v>
      </c>
      <c r="AA872" s="3">
        <v>0</v>
      </c>
      <c r="AB872" s="3">
        <v>0</v>
      </c>
      <c r="AC872" s="3">
        <v>0</v>
      </c>
      <c r="AD872" s="3">
        <v>0</v>
      </c>
      <c r="AE872" s="3">
        <v>0</v>
      </c>
      <c r="AF872" s="3">
        <v>0</v>
      </c>
      <c r="AG872" s="3">
        <v>0</v>
      </c>
      <c r="AH872" s="3">
        <v>0</v>
      </c>
      <c r="AI872" s="3">
        <v>0</v>
      </c>
      <c r="AJ872" s="3">
        <v>0</v>
      </c>
      <c r="AK872" s="3">
        <v>0</v>
      </c>
      <c r="AL872" s="48">
        <v>0</v>
      </c>
      <c r="AM872" s="3">
        <v>0</v>
      </c>
      <c r="AN872" s="3">
        <v>0</v>
      </c>
      <c r="AO872" s="3">
        <v>0</v>
      </c>
      <c r="AP872" s="3">
        <v>0</v>
      </c>
      <c r="AQ872" s="3">
        <v>0</v>
      </c>
      <c r="AR872" s="3">
        <v>0</v>
      </c>
      <c r="AS872" s="3">
        <v>0</v>
      </c>
      <c r="AT872" s="3">
        <v>0</v>
      </c>
      <c r="AU872" s="3">
        <v>0</v>
      </c>
      <c r="AV872" s="3">
        <v>0</v>
      </c>
      <c r="AW872" s="3">
        <v>0</v>
      </c>
      <c r="AX872" s="3">
        <v>0</v>
      </c>
      <c r="AY872" s="3">
        <v>0</v>
      </c>
      <c r="AZ872" s="3">
        <v>0</v>
      </c>
      <c r="BA872" s="3">
        <v>0</v>
      </c>
      <c r="BB872" s="3">
        <v>0</v>
      </c>
      <c r="BC872" s="3">
        <v>0</v>
      </c>
      <c r="BD872" s="3">
        <v>0</v>
      </c>
      <c r="BE872" s="3">
        <v>0</v>
      </c>
      <c r="BF872" s="3">
        <v>0</v>
      </c>
      <c r="BG872" s="3">
        <v>0</v>
      </c>
      <c r="BH872" s="3">
        <v>0</v>
      </c>
      <c r="BI872" s="3">
        <v>0</v>
      </c>
      <c r="BJ872" s="3">
        <v>0</v>
      </c>
      <c r="BK872" s="3">
        <v>0</v>
      </c>
      <c r="BL872" s="3">
        <v>0</v>
      </c>
      <c r="BM872" s="3">
        <v>0</v>
      </c>
      <c r="BN872" s="3">
        <v>0</v>
      </c>
      <c r="BO872" s="3">
        <v>0</v>
      </c>
      <c r="BP872" s="3">
        <v>0</v>
      </c>
      <c r="BQ872" s="3">
        <v>0</v>
      </c>
      <c r="BR872" s="3">
        <v>0</v>
      </c>
      <c r="BS872" s="3">
        <v>0</v>
      </c>
      <c r="BT872" s="3">
        <v>0</v>
      </c>
      <c r="BU872" s="3">
        <v>0</v>
      </c>
      <c r="BV872" s="3">
        <v>0</v>
      </c>
      <c r="BW872" s="10">
        <v>0</v>
      </c>
    </row>
    <row r="873" spans="6:81" x14ac:dyDescent="0.25">
      <c r="F873" s="52">
        <f t="shared" si="49"/>
        <v>58200</v>
      </c>
      <c r="G873" s="12">
        <f t="shared" si="50"/>
        <v>0.82558139534883723</v>
      </c>
      <c r="J873" s="3">
        <f t="shared" si="51"/>
        <v>0.94942630185348642</v>
      </c>
      <c r="K873" s="81"/>
      <c r="L873" s="12">
        <v>1</v>
      </c>
      <c r="M873" s="3">
        <v>0.82558139534883723</v>
      </c>
      <c r="N873" s="3">
        <v>0.82558139534883723</v>
      </c>
      <c r="O873" s="3">
        <v>0.9483103144284456</v>
      </c>
      <c r="P873" s="3">
        <v>0.9483103144284456</v>
      </c>
      <c r="Q873" s="3">
        <v>0</v>
      </c>
      <c r="R873" s="3">
        <v>0</v>
      </c>
      <c r="S873" s="3">
        <v>0</v>
      </c>
      <c r="T873" s="3">
        <v>0</v>
      </c>
      <c r="U873" s="3">
        <v>0</v>
      </c>
      <c r="V873" s="3">
        <v>0</v>
      </c>
      <c r="W873" s="3">
        <v>0</v>
      </c>
      <c r="X873" s="3">
        <v>0</v>
      </c>
      <c r="Y873" s="3">
        <v>0</v>
      </c>
      <c r="Z873" s="3">
        <v>0</v>
      </c>
      <c r="AA873" s="3">
        <v>0</v>
      </c>
      <c r="AB873" s="3">
        <v>0</v>
      </c>
      <c r="AC873" s="3">
        <v>0</v>
      </c>
      <c r="AD873" s="3">
        <v>0</v>
      </c>
      <c r="AE873" s="3">
        <v>0</v>
      </c>
      <c r="AF873" s="3">
        <v>0</v>
      </c>
      <c r="AG873" s="3">
        <v>0</v>
      </c>
      <c r="AH873" s="3">
        <v>0</v>
      </c>
      <c r="AI873" s="3">
        <v>0</v>
      </c>
      <c r="AJ873" s="3">
        <v>0</v>
      </c>
      <c r="AK873" s="3">
        <v>0</v>
      </c>
      <c r="AL873" s="48">
        <v>0</v>
      </c>
      <c r="AM873" s="3">
        <v>0</v>
      </c>
      <c r="AN873" s="3">
        <v>0</v>
      </c>
      <c r="AO873" s="3">
        <v>0</v>
      </c>
      <c r="AP873" s="3">
        <v>0</v>
      </c>
      <c r="AQ873" s="3">
        <v>0</v>
      </c>
      <c r="AR873" s="3">
        <v>0</v>
      </c>
      <c r="AS873" s="3">
        <v>0</v>
      </c>
      <c r="AT873" s="3">
        <v>0</v>
      </c>
      <c r="AU873" s="3">
        <v>0</v>
      </c>
      <c r="AV873" s="3">
        <v>0</v>
      </c>
      <c r="AW873" s="3">
        <v>0</v>
      </c>
      <c r="AX873" s="3">
        <v>0</v>
      </c>
      <c r="AY873" s="3">
        <v>0</v>
      </c>
      <c r="AZ873" s="3">
        <v>0</v>
      </c>
      <c r="BA873" s="3">
        <v>0</v>
      </c>
      <c r="BB873" s="3">
        <v>0</v>
      </c>
      <c r="BC873" s="3">
        <v>0</v>
      </c>
      <c r="BD873" s="3">
        <v>0</v>
      </c>
      <c r="BE873" s="3">
        <v>0</v>
      </c>
      <c r="BF873" s="3">
        <v>0</v>
      </c>
      <c r="BG873" s="3">
        <v>0</v>
      </c>
      <c r="BH873" s="3">
        <v>0</v>
      </c>
      <c r="BI873" s="3">
        <v>0</v>
      </c>
      <c r="BJ873" s="3">
        <v>0</v>
      </c>
      <c r="BK873" s="3">
        <v>0</v>
      </c>
      <c r="BL873" s="3">
        <v>0</v>
      </c>
      <c r="BM873" s="3">
        <v>0</v>
      </c>
      <c r="BN873" s="3">
        <v>0</v>
      </c>
      <c r="BO873" s="3">
        <v>0</v>
      </c>
      <c r="BP873" s="3">
        <v>0</v>
      </c>
      <c r="BQ873" s="3">
        <v>0</v>
      </c>
      <c r="BR873" s="3">
        <v>0</v>
      </c>
      <c r="BS873" s="3">
        <v>0</v>
      </c>
      <c r="BT873" s="3">
        <v>0</v>
      </c>
      <c r="BU873" s="3">
        <v>0</v>
      </c>
      <c r="BV873" s="3">
        <v>0</v>
      </c>
      <c r="BW873" s="10">
        <v>0</v>
      </c>
    </row>
    <row r="874" spans="6:81" x14ac:dyDescent="0.25">
      <c r="F874" s="52">
        <f t="shared" si="49"/>
        <v>58300</v>
      </c>
      <c r="G874" s="12">
        <f t="shared" si="50"/>
        <v>0.82558139534883723</v>
      </c>
      <c r="J874" s="3">
        <f t="shared" si="51"/>
        <v>0.94904383642247725</v>
      </c>
      <c r="K874" s="81"/>
      <c r="L874" s="12">
        <v>1</v>
      </c>
      <c r="M874" s="3">
        <v>0.82558139534883723</v>
      </c>
      <c r="N874" s="3">
        <v>0.82558139534883723</v>
      </c>
      <c r="O874" s="3">
        <v>0.94792829856009408</v>
      </c>
      <c r="P874" s="3">
        <v>0.94792829856009408</v>
      </c>
      <c r="Q874" s="3">
        <v>0</v>
      </c>
      <c r="R874" s="3">
        <v>0</v>
      </c>
      <c r="S874" s="3">
        <v>0</v>
      </c>
      <c r="T874" s="3">
        <v>0</v>
      </c>
      <c r="U874" s="3">
        <v>0</v>
      </c>
      <c r="V874" s="3">
        <v>0</v>
      </c>
      <c r="W874" s="3">
        <v>0</v>
      </c>
      <c r="X874" s="3">
        <v>0</v>
      </c>
      <c r="Y874" s="3">
        <v>0</v>
      </c>
      <c r="Z874" s="3">
        <v>0</v>
      </c>
      <c r="AA874" s="3">
        <v>0</v>
      </c>
      <c r="AB874" s="3">
        <v>0</v>
      </c>
      <c r="AC874" s="3">
        <v>0</v>
      </c>
      <c r="AD874" s="3">
        <v>0</v>
      </c>
      <c r="AE874" s="3">
        <v>0</v>
      </c>
      <c r="AF874" s="3">
        <v>0</v>
      </c>
      <c r="AG874" s="3">
        <v>0</v>
      </c>
      <c r="AH874" s="3">
        <v>0</v>
      </c>
      <c r="AI874" s="3">
        <v>0</v>
      </c>
      <c r="AJ874" s="3">
        <v>0</v>
      </c>
      <c r="AK874" s="3">
        <v>0</v>
      </c>
      <c r="AL874" s="48">
        <v>0</v>
      </c>
      <c r="AM874" s="3">
        <v>0</v>
      </c>
      <c r="AN874" s="3">
        <v>0</v>
      </c>
      <c r="AO874" s="3">
        <v>0</v>
      </c>
      <c r="AP874" s="3">
        <v>0</v>
      </c>
      <c r="AQ874" s="3">
        <v>0</v>
      </c>
      <c r="AR874" s="3">
        <v>0</v>
      </c>
      <c r="AS874" s="3">
        <v>0</v>
      </c>
      <c r="AT874" s="3">
        <v>0</v>
      </c>
      <c r="AU874" s="3">
        <v>0</v>
      </c>
      <c r="AV874" s="3">
        <v>0</v>
      </c>
      <c r="AW874" s="3">
        <v>0</v>
      </c>
      <c r="AX874" s="3">
        <v>0</v>
      </c>
      <c r="AY874" s="3">
        <v>0</v>
      </c>
      <c r="AZ874" s="3">
        <v>0</v>
      </c>
      <c r="BA874" s="3">
        <v>0</v>
      </c>
      <c r="BB874" s="3">
        <v>0</v>
      </c>
      <c r="BC874" s="3">
        <v>0</v>
      </c>
      <c r="BD874" s="3">
        <v>0</v>
      </c>
      <c r="BE874" s="3">
        <v>0</v>
      </c>
      <c r="BF874" s="3">
        <v>0</v>
      </c>
      <c r="BG874" s="3">
        <v>0</v>
      </c>
      <c r="BH874" s="3">
        <v>0</v>
      </c>
      <c r="BI874" s="3">
        <v>0</v>
      </c>
      <c r="BJ874" s="3">
        <v>0</v>
      </c>
      <c r="BK874" s="3">
        <v>0</v>
      </c>
      <c r="BL874" s="3">
        <v>0</v>
      </c>
      <c r="BM874" s="3">
        <v>0</v>
      </c>
      <c r="BN874" s="3">
        <v>0</v>
      </c>
      <c r="BO874" s="3">
        <v>0</v>
      </c>
      <c r="BP874" s="3">
        <v>0</v>
      </c>
      <c r="BQ874" s="3">
        <v>0</v>
      </c>
      <c r="BR874" s="3">
        <v>0</v>
      </c>
      <c r="BS874" s="3">
        <v>0</v>
      </c>
      <c r="BT874" s="3">
        <v>0</v>
      </c>
      <c r="BU874" s="3">
        <v>0</v>
      </c>
      <c r="BV874" s="3">
        <v>0</v>
      </c>
      <c r="BW874" s="10">
        <v>0</v>
      </c>
    </row>
    <row r="875" spans="6:81" x14ac:dyDescent="0.25">
      <c r="F875" s="52">
        <f t="shared" si="49"/>
        <v>58400</v>
      </c>
      <c r="G875" s="12">
        <f t="shared" si="50"/>
        <v>0.82558139534883723</v>
      </c>
      <c r="J875" s="3">
        <f t="shared" si="51"/>
        <v>0.94866137099146819</v>
      </c>
      <c r="K875" s="81"/>
      <c r="L875" s="12">
        <v>1</v>
      </c>
      <c r="M875" s="3">
        <v>0.82558139534883723</v>
      </c>
      <c r="N875" s="3">
        <v>0.82558139534883723</v>
      </c>
      <c r="O875" s="3">
        <v>0.94754628269174268</v>
      </c>
      <c r="P875" s="3">
        <v>0.94754628269174268</v>
      </c>
      <c r="Q875" s="3">
        <v>0</v>
      </c>
      <c r="R875" s="3">
        <v>0</v>
      </c>
      <c r="S875" s="3">
        <v>0</v>
      </c>
      <c r="T875" s="3">
        <v>0</v>
      </c>
      <c r="U875" s="3">
        <v>0</v>
      </c>
      <c r="V875" s="3">
        <v>0</v>
      </c>
      <c r="W875" s="3">
        <v>0</v>
      </c>
      <c r="X875" s="3">
        <v>0</v>
      </c>
      <c r="Y875" s="3">
        <v>0</v>
      </c>
      <c r="Z875" s="3">
        <v>0</v>
      </c>
      <c r="AA875" s="3">
        <v>0</v>
      </c>
      <c r="AB875" s="3">
        <v>0</v>
      </c>
      <c r="AC875" s="3">
        <v>0</v>
      </c>
      <c r="AD875" s="3">
        <v>0</v>
      </c>
      <c r="AE875" s="3">
        <v>0</v>
      </c>
      <c r="AF875" s="3">
        <v>0</v>
      </c>
      <c r="AG875" s="3">
        <v>0</v>
      </c>
      <c r="AH875" s="3">
        <v>0</v>
      </c>
      <c r="AI875" s="3">
        <v>0</v>
      </c>
      <c r="AJ875" s="3">
        <v>0</v>
      </c>
      <c r="AK875" s="3">
        <v>0</v>
      </c>
      <c r="AL875" s="48">
        <v>0</v>
      </c>
      <c r="AM875" s="3">
        <v>0</v>
      </c>
      <c r="AN875" s="3">
        <v>0</v>
      </c>
      <c r="AO875" s="3">
        <v>0</v>
      </c>
      <c r="AP875" s="3">
        <v>0</v>
      </c>
      <c r="AQ875" s="3">
        <v>0</v>
      </c>
      <c r="AR875" s="3">
        <v>0</v>
      </c>
      <c r="AS875" s="3">
        <v>0</v>
      </c>
      <c r="AT875" s="3">
        <v>0</v>
      </c>
      <c r="AU875" s="3">
        <v>0</v>
      </c>
      <c r="AV875" s="3">
        <v>0</v>
      </c>
      <c r="AW875" s="3">
        <v>0</v>
      </c>
      <c r="AX875" s="3">
        <v>0</v>
      </c>
      <c r="AY875" s="3">
        <v>0</v>
      </c>
      <c r="AZ875" s="3">
        <v>0</v>
      </c>
      <c r="BA875" s="3">
        <v>0</v>
      </c>
      <c r="BB875" s="3">
        <v>0</v>
      </c>
      <c r="BC875" s="3">
        <v>0</v>
      </c>
      <c r="BD875" s="3">
        <v>0</v>
      </c>
      <c r="BE875" s="3">
        <v>0</v>
      </c>
      <c r="BF875" s="3">
        <v>0</v>
      </c>
      <c r="BG875" s="3">
        <v>0</v>
      </c>
      <c r="BH875" s="3">
        <v>0</v>
      </c>
      <c r="BI875" s="3">
        <v>0</v>
      </c>
      <c r="BJ875" s="3">
        <v>0</v>
      </c>
      <c r="BK875" s="3">
        <v>0</v>
      </c>
      <c r="BL875" s="3">
        <v>0</v>
      </c>
      <c r="BM875" s="3">
        <v>0</v>
      </c>
      <c r="BN875" s="3">
        <v>0</v>
      </c>
      <c r="BO875" s="3">
        <v>0</v>
      </c>
      <c r="BP875" s="3">
        <v>0</v>
      </c>
      <c r="BQ875" s="3">
        <v>0</v>
      </c>
      <c r="BR875" s="3">
        <v>0</v>
      </c>
      <c r="BS875" s="3">
        <v>0</v>
      </c>
      <c r="BT875" s="3">
        <v>0</v>
      </c>
      <c r="BU875" s="3">
        <v>0</v>
      </c>
      <c r="BV875" s="3">
        <v>0</v>
      </c>
      <c r="BW875" s="10">
        <v>0</v>
      </c>
    </row>
    <row r="876" spans="6:81" x14ac:dyDescent="0.25">
      <c r="F876" s="52">
        <f t="shared" si="49"/>
        <v>58500</v>
      </c>
      <c r="G876" s="12">
        <f t="shared" si="50"/>
        <v>0.82558139534883723</v>
      </c>
      <c r="J876" s="3">
        <f t="shared" si="51"/>
        <v>0.94827890556045902</v>
      </c>
      <c r="K876" s="81"/>
      <c r="L876" s="12">
        <v>1</v>
      </c>
      <c r="M876" s="3">
        <v>0.82558139534883723</v>
      </c>
      <c r="N876" s="3">
        <v>0.82558139534883723</v>
      </c>
      <c r="O876" s="3">
        <v>0.94716426682339117</v>
      </c>
      <c r="P876" s="3">
        <v>0.94716426682339117</v>
      </c>
      <c r="Q876" s="3">
        <v>0</v>
      </c>
      <c r="R876" s="3">
        <v>0</v>
      </c>
      <c r="S876" s="3">
        <v>0</v>
      </c>
      <c r="T876" s="3">
        <v>0</v>
      </c>
      <c r="U876" s="3">
        <v>0</v>
      </c>
      <c r="V876" s="3">
        <v>0</v>
      </c>
      <c r="W876" s="3">
        <v>0</v>
      </c>
      <c r="X876" s="3">
        <v>0</v>
      </c>
      <c r="Y876" s="3">
        <v>0</v>
      </c>
      <c r="Z876" s="3">
        <v>0</v>
      </c>
      <c r="AA876" s="3">
        <v>0</v>
      </c>
      <c r="AB876" s="3">
        <v>0</v>
      </c>
      <c r="AC876" s="3">
        <v>0</v>
      </c>
      <c r="AD876" s="3">
        <v>0</v>
      </c>
      <c r="AE876" s="3">
        <v>0</v>
      </c>
      <c r="AF876" s="3">
        <v>0</v>
      </c>
      <c r="AG876" s="3">
        <v>0</v>
      </c>
      <c r="AH876" s="3">
        <v>0</v>
      </c>
      <c r="AI876" s="3">
        <v>0</v>
      </c>
      <c r="AJ876" s="3">
        <v>0</v>
      </c>
      <c r="AK876" s="3">
        <v>0</v>
      </c>
      <c r="AL876" s="48">
        <v>0</v>
      </c>
      <c r="AM876" s="3">
        <v>0</v>
      </c>
      <c r="AN876" s="3">
        <v>0</v>
      </c>
      <c r="AO876" s="3">
        <v>0</v>
      </c>
      <c r="AP876" s="3">
        <v>0</v>
      </c>
      <c r="AQ876" s="3">
        <v>0</v>
      </c>
      <c r="AR876" s="3">
        <v>0</v>
      </c>
      <c r="AS876" s="3">
        <v>0</v>
      </c>
      <c r="AT876" s="3">
        <v>0</v>
      </c>
      <c r="AU876" s="3">
        <v>0</v>
      </c>
      <c r="AV876" s="3">
        <v>0</v>
      </c>
      <c r="AW876" s="3">
        <v>0</v>
      </c>
      <c r="AX876" s="3">
        <v>0</v>
      </c>
      <c r="AY876" s="3">
        <v>0</v>
      </c>
      <c r="AZ876" s="3">
        <v>0</v>
      </c>
      <c r="BA876" s="3">
        <v>0</v>
      </c>
      <c r="BB876" s="3">
        <v>0</v>
      </c>
      <c r="BC876" s="3">
        <v>0</v>
      </c>
      <c r="BD876" s="3">
        <v>0</v>
      </c>
      <c r="BE876" s="3">
        <v>0</v>
      </c>
      <c r="BF876" s="3">
        <v>0</v>
      </c>
      <c r="BG876" s="3">
        <v>0</v>
      </c>
      <c r="BH876" s="3">
        <v>0</v>
      </c>
      <c r="BI876" s="3">
        <v>0</v>
      </c>
      <c r="BJ876" s="3">
        <v>0</v>
      </c>
      <c r="BK876" s="3">
        <v>0</v>
      </c>
      <c r="BL876" s="3">
        <v>0</v>
      </c>
      <c r="BM876" s="3">
        <v>0</v>
      </c>
      <c r="BN876" s="3">
        <v>0</v>
      </c>
      <c r="BO876" s="3">
        <v>0</v>
      </c>
      <c r="BP876" s="3">
        <v>0</v>
      </c>
      <c r="BQ876" s="3">
        <v>0</v>
      </c>
      <c r="BR876" s="3">
        <v>0</v>
      </c>
      <c r="BS876" s="3">
        <v>0</v>
      </c>
      <c r="BT876" s="3">
        <v>0</v>
      </c>
      <c r="BU876" s="3">
        <v>0</v>
      </c>
      <c r="BV876" s="3">
        <v>0</v>
      </c>
      <c r="BW876" s="10">
        <v>0</v>
      </c>
    </row>
    <row r="877" spans="6:81" x14ac:dyDescent="0.25">
      <c r="F877" s="52">
        <f t="shared" si="49"/>
        <v>58600</v>
      </c>
      <c r="G877" s="12">
        <f t="shared" si="50"/>
        <v>0.82558139534883723</v>
      </c>
      <c r="J877" s="3">
        <f t="shared" si="51"/>
        <v>0.94789644012944996</v>
      </c>
      <c r="K877" s="81"/>
      <c r="L877" s="12">
        <v>1</v>
      </c>
      <c r="M877" s="3">
        <v>0.82558139534883723</v>
      </c>
      <c r="N877" s="3">
        <v>0.82558139534883723</v>
      </c>
      <c r="O877" s="3">
        <v>0.94678225095503976</v>
      </c>
      <c r="P877" s="3">
        <v>0.94678225095503976</v>
      </c>
      <c r="Q877" s="3">
        <v>0</v>
      </c>
      <c r="R877" s="3">
        <v>0</v>
      </c>
      <c r="S877" s="3">
        <v>0</v>
      </c>
      <c r="T877" s="3">
        <v>0</v>
      </c>
      <c r="U877" s="3">
        <v>0</v>
      </c>
      <c r="V877" s="3">
        <v>0</v>
      </c>
      <c r="W877" s="3">
        <v>0</v>
      </c>
      <c r="X877" s="3">
        <v>0</v>
      </c>
      <c r="Y877" s="3">
        <v>0</v>
      </c>
      <c r="Z877" s="3">
        <v>0</v>
      </c>
      <c r="AA877" s="3">
        <v>0</v>
      </c>
      <c r="AB877" s="3">
        <v>0</v>
      </c>
      <c r="AC877" s="3">
        <v>0</v>
      </c>
      <c r="AD877" s="3">
        <v>0</v>
      </c>
      <c r="AE877" s="3">
        <v>0</v>
      </c>
      <c r="AF877" s="3">
        <v>0</v>
      </c>
      <c r="AG877" s="3">
        <v>0</v>
      </c>
      <c r="AH877" s="3">
        <v>0</v>
      </c>
      <c r="AI877" s="3">
        <v>0</v>
      </c>
      <c r="AJ877" s="3">
        <v>0</v>
      </c>
      <c r="AK877" s="3">
        <v>0</v>
      </c>
      <c r="AL877" s="48">
        <v>0</v>
      </c>
      <c r="AM877" s="3">
        <v>0</v>
      </c>
      <c r="AN877" s="3">
        <v>0</v>
      </c>
      <c r="AO877" s="3">
        <v>0</v>
      </c>
      <c r="AP877" s="3">
        <v>0</v>
      </c>
      <c r="AQ877" s="3">
        <v>0</v>
      </c>
      <c r="AR877" s="3">
        <v>0</v>
      </c>
      <c r="AS877" s="3">
        <v>0</v>
      </c>
      <c r="AT877" s="3">
        <v>0</v>
      </c>
      <c r="AU877" s="3">
        <v>0</v>
      </c>
      <c r="AV877" s="3">
        <v>0</v>
      </c>
      <c r="AW877" s="3">
        <v>0</v>
      </c>
      <c r="AX877" s="3">
        <v>0</v>
      </c>
      <c r="AY877" s="3">
        <v>0</v>
      </c>
      <c r="AZ877" s="3">
        <v>0</v>
      </c>
      <c r="BA877" s="3">
        <v>0</v>
      </c>
      <c r="BB877" s="3">
        <v>0</v>
      </c>
      <c r="BC877" s="3">
        <v>0</v>
      </c>
      <c r="BD877" s="3">
        <v>0</v>
      </c>
      <c r="BE877" s="3">
        <v>0</v>
      </c>
      <c r="BF877" s="3">
        <v>0</v>
      </c>
      <c r="BG877" s="3">
        <v>0</v>
      </c>
      <c r="BH877" s="3">
        <v>0</v>
      </c>
      <c r="BI877" s="3">
        <v>0</v>
      </c>
      <c r="BJ877" s="3">
        <v>0</v>
      </c>
      <c r="BK877" s="3">
        <v>0</v>
      </c>
      <c r="BL877" s="3">
        <v>0</v>
      </c>
      <c r="BM877" s="3">
        <v>0</v>
      </c>
      <c r="BN877" s="3">
        <v>0</v>
      </c>
      <c r="BO877" s="3">
        <v>0</v>
      </c>
      <c r="BP877" s="3">
        <v>0</v>
      </c>
      <c r="BQ877" s="3">
        <v>0</v>
      </c>
      <c r="BR877" s="3">
        <v>0</v>
      </c>
      <c r="BS877" s="3">
        <v>0</v>
      </c>
      <c r="BT877" s="3">
        <v>0</v>
      </c>
      <c r="BU877" s="3">
        <v>0</v>
      </c>
      <c r="BV877" s="3">
        <v>0</v>
      </c>
      <c r="BW877" s="10">
        <v>0</v>
      </c>
    </row>
    <row r="878" spans="6:81" x14ac:dyDescent="0.25">
      <c r="F878" s="52">
        <f t="shared" si="49"/>
        <v>58700</v>
      </c>
      <c r="G878" s="12">
        <f t="shared" si="50"/>
        <v>0.82558139534883723</v>
      </c>
      <c r="J878" s="3">
        <f t="shared" si="51"/>
        <v>0.94751397469844079</v>
      </c>
      <c r="K878" s="81"/>
      <c r="L878" s="12">
        <v>1</v>
      </c>
      <c r="M878" s="3">
        <v>0.82558139534883723</v>
      </c>
      <c r="N878" s="3">
        <v>0.82558139534883723</v>
      </c>
      <c r="O878" s="3">
        <v>0.94640023508668825</v>
      </c>
      <c r="P878" s="3">
        <v>0.94640023508668825</v>
      </c>
      <c r="Q878" s="3">
        <v>0</v>
      </c>
      <c r="R878" s="3">
        <v>0</v>
      </c>
      <c r="S878" s="3">
        <v>0</v>
      </c>
      <c r="T878" s="3">
        <v>0</v>
      </c>
      <c r="U878" s="3">
        <v>0</v>
      </c>
      <c r="V878" s="3">
        <v>0</v>
      </c>
      <c r="W878" s="3">
        <v>0</v>
      </c>
      <c r="X878" s="3">
        <v>0</v>
      </c>
      <c r="Y878" s="3">
        <v>0</v>
      </c>
      <c r="Z878" s="3">
        <v>0</v>
      </c>
      <c r="AA878" s="3">
        <v>0</v>
      </c>
      <c r="AB878" s="3">
        <v>0</v>
      </c>
      <c r="AC878" s="3">
        <v>0</v>
      </c>
      <c r="AD878" s="3">
        <v>0</v>
      </c>
      <c r="AE878" s="3">
        <v>0</v>
      </c>
      <c r="AF878" s="3">
        <v>0</v>
      </c>
      <c r="AG878" s="3">
        <v>0</v>
      </c>
      <c r="AH878" s="3">
        <v>0</v>
      </c>
      <c r="AI878" s="3">
        <v>0</v>
      </c>
      <c r="AJ878" s="3">
        <v>0</v>
      </c>
      <c r="AK878" s="3">
        <v>0</v>
      </c>
      <c r="AL878" s="48">
        <v>0</v>
      </c>
      <c r="AM878" s="3">
        <v>0</v>
      </c>
      <c r="AN878" s="3">
        <v>0</v>
      </c>
      <c r="AO878" s="3">
        <v>0</v>
      </c>
      <c r="AP878" s="3">
        <v>0</v>
      </c>
      <c r="AQ878" s="3">
        <v>0</v>
      </c>
      <c r="AR878" s="3">
        <v>0</v>
      </c>
      <c r="AS878" s="3">
        <v>0</v>
      </c>
      <c r="AT878" s="3">
        <v>0</v>
      </c>
      <c r="AU878" s="3">
        <v>0</v>
      </c>
      <c r="AV878" s="3">
        <v>0</v>
      </c>
      <c r="AW878" s="3">
        <v>0</v>
      </c>
      <c r="AX878" s="3">
        <v>0</v>
      </c>
      <c r="AY878" s="3">
        <v>0</v>
      </c>
      <c r="AZ878" s="3">
        <v>0</v>
      </c>
      <c r="BA878" s="3">
        <v>0</v>
      </c>
      <c r="BB878" s="3">
        <v>0</v>
      </c>
      <c r="BC878" s="3">
        <v>0</v>
      </c>
      <c r="BD878" s="3">
        <v>0</v>
      </c>
      <c r="BE878" s="3">
        <v>0</v>
      </c>
      <c r="BF878" s="3">
        <v>0</v>
      </c>
      <c r="BG878" s="3">
        <v>0</v>
      </c>
      <c r="BH878" s="3">
        <v>0</v>
      </c>
      <c r="BI878" s="3">
        <v>0</v>
      </c>
      <c r="BJ878" s="3">
        <v>0</v>
      </c>
      <c r="BK878" s="3">
        <v>0</v>
      </c>
      <c r="BL878" s="3">
        <v>0</v>
      </c>
      <c r="BM878" s="3">
        <v>0</v>
      </c>
      <c r="BN878" s="3">
        <v>0</v>
      </c>
      <c r="BO878" s="3">
        <v>0</v>
      </c>
      <c r="BP878" s="3">
        <v>0</v>
      </c>
      <c r="BQ878" s="3">
        <v>0</v>
      </c>
      <c r="BR878" s="3">
        <v>0</v>
      </c>
      <c r="BS878" s="3">
        <v>0</v>
      </c>
      <c r="BT878" s="3">
        <v>0</v>
      </c>
      <c r="BU878" s="3">
        <v>0</v>
      </c>
      <c r="BV878" s="3">
        <v>0</v>
      </c>
      <c r="BW878" s="10">
        <v>0</v>
      </c>
    </row>
    <row r="879" spans="6:81" x14ac:dyDescent="0.25">
      <c r="F879" s="52">
        <f t="shared" si="49"/>
        <v>58800</v>
      </c>
      <c r="G879" s="12">
        <f t="shared" si="50"/>
        <v>0.82558139534883723</v>
      </c>
      <c r="J879" s="3">
        <f t="shared" si="51"/>
        <v>0.94713150926743173</v>
      </c>
      <c r="K879" s="81"/>
      <c r="L879" s="12">
        <v>1</v>
      </c>
      <c r="M879" s="3">
        <v>0.82558139534883723</v>
      </c>
      <c r="N879" s="3">
        <v>0.82558139534883723</v>
      </c>
      <c r="O879" s="3">
        <v>0.94601821921833684</v>
      </c>
      <c r="P879" s="3">
        <v>0.94601821921833684</v>
      </c>
      <c r="Q879" s="3">
        <v>0</v>
      </c>
      <c r="R879" s="3">
        <v>0</v>
      </c>
      <c r="S879" s="3">
        <v>0</v>
      </c>
      <c r="T879" s="3">
        <v>0</v>
      </c>
      <c r="U879" s="3">
        <v>0</v>
      </c>
      <c r="V879" s="3">
        <v>0</v>
      </c>
      <c r="W879" s="3">
        <v>0</v>
      </c>
      <c r="X879" s="3">
        <v>0</v>
      </c>
      <c r="Y879" s="3">
        <v>0</v>
      </c>
      <c r="Z879" s="3">
        <v>0</v>
      </c>
      <c r="AA879" s="3">
        <v>0</v>
      </c>
      <c r="AB879" s="3">
        <v>0</v>
      </c>
      <c r="AC879" s="3">
        <v>0</v>
      </c>
      <c r="AD879" s="3">
        <v>0</v>
      </c>
      <c r="AE879" s="3">
        <v>0</v>
      </c>
      <c r="AF879" s="3">
        <v>0</v>
      </c>
      <c r="AG879" s="3">
        <v>0</v>
      </c>
      <c r="AH879" s="3">
        <v>0</v>
      </c>
      <c r="AI879" s="3">
        <v>0</v>
      </c>
      <c r="AJ879" s="3">
        <v>0</v>
      </c>
      <c r="AK879" s="3">
        <v>0</v>
      </c>
      <c r="AL879" s="48">
        <v>0</v>
      </c>
      <c r="AM879" s="3">
        <v>0</v>
      </c>
      <c r="AN879" s="3">
        <v>0</v>
      </c>
      <c r="AO879" s="3">
        <v>0</v>
      </c>
      <c r="AP879" s="3">
        <v>0</v>
      </c>
      <c r="AQ879" s="3">
        <v>0</v>
      </c>
      <c r="AR879" s="3">
        <v>0</v>
      </c>
      <c r="AS879" s="3">
        <v>0</v>
      </c>
      <c r="AT879" s="3">
        <v>0</v>
      </c>
      <c r="AU879" s="3">
        <v>0</v>
      </c>
      <c r="AV879" s="3">
        <v>0</v>
      </c>
      <c r="AW879" s="3">
        <v>0</v>
      </c>
      <c r="AX879" s="3">
        <v>0</v>
      </c>
      <c r="AY879" s="3">
        <v>0</v>
      </c>
      <c r="AZ879" s="3">
        <v>0</v>
      </c>
      <c r="BA879" s="3">
        <v>0</v>
      </c>
      <c r="BB879" s="3">
        <v>0</v>
      </c>
      <c r="BC879" s="3">
        <v>0</v>
      </c>
      <c r="BD879" s="3">
        <v>0</v>
      </c>
      <c r="BE879" s="3">
        <v>0</v>
      </c>
      <c r="BF879" s="3">
        <v>0</v>
      </c>
      <c r="BG879" s="3">
        <v>0</v>
      </c>
      <c r="BH879" s="3">
        <v>0</v>
      </c>
      <c r="BI879" s="3">
        <v>0</v>
      </c>
      <c r="BJ879" s="3">
        <v>0</v>
      </c>
      <c r="BK879" s="3">
        <v>0</v>
      </c>
      <c r="BL879" s="3">
        <v>0</v>
      </c>
      <c r="BM879" s="3">
        <v>0</v>
      </c>
      <c r="BN879" s="3">
        <v>0</v>
      </c>
      <c r="BO879" s="3">
        <v>0</v>
      </c>
      <c r="BP879" s="3">
        <v>0</v>
      </c>
      <c r="BQ879" s="3">
        <v>0</v>
      </c>
      <c r="BR879" s="3">
        <v>0</v>
      </c>
      <c r="BS879" s="3">
        <v>0</v>
      </c>
      <c r="BT879" s="3">
        <v>0</v>
      </c>
      <c r="BU879" s="3">
        <v>0</v>
      </c>
      <c r="BV879" s="3">
        <v>0</v>
      </c>
      <c r="BW879" s="10">
        <v>0</v>
      </c>
      <c r="CC879" s="31"/>
    </row>
    <row r="880" spans="6:81" x14ac:dyDescent="0.25">
      <c r="F880" s="52">
        <f t="shared" si="49"/>
        <v>58900</v>
      </c>
      <c r="G880" s="12">
        <f t="shared" si="50"/>
        <v>0.82558139534883723</v>
      </c>
      <c r="J880" s="3">
        <f t="shared" si="51"/>
        <v>0.94674904383642244</v>
      </c>
      <c r="K880" s="10"/>
      <c r="L880" s="12">
        <v>1</v>
      </c>
      <c r="M880" s="3">
        <v>0.82558139534883723</v>
      </c>
      <c r="N880" s="3">
        <v>0.82558139534883723</v>
      </c>
      <c r="O880" s="3">
        <v>0.94563620334998533</v>
      </c>
      <c r="P880" s="3">
        <v>0.94563620334998533</v>
      </c>
      <c r="Q880" s="3">
        <v>0</v>
      </c>
      <c r="R880" s="3">
        <v>0</v>
      </c>
      <c r="S880" s="3">
        <v>0</v>
      </c>
      <c r="T880" s="3">
        <v>0</v>
      </c>
      <c r="U880" s="3">
        <v>0</v>
      </c>
      <c r="V880" s="3">
        <v>0</v>
      </c>
      <c r="W880" s="3">
        <v>0</v>
      </c>
      <c r="X880" s="3">
        <v>0</v>
      </c>
      <c r="Y880" s="3">
        <v>0</v>
      </c>
      <c r="Z880" s="3">
        <v>0</v>
      </c>
      <c r="AA880" s="3">
        <v>0</v>
      </c>
      <c r="AB880" s="3">
        <v>0</v>
      </c>
      <c r="AC880" s="3">
        <v>0</v>
      </c>
      <c r="AD880" s="3">
        <v>0</v>
      </c>
      <c r="AE880" s="3">
        <v>0</v>
      </c>
      <c r="AF880" s="3">
        <v>0</v>
      </c>
      <c r="AG880" s="3">
        <v>0</v>
      </c>
      <c r="AH880" s="3">
        <v>0</v>
      </c>
      <c r="AI880" s="3">
        <v>0</v>
      </c>
      <c r="AJ880" s="3">
        <v>0</v>
      </c>
      <c r="AK880" s="3">
        <v>0</v>
      </c>
      <c r="AL880" s="48">
        <v>0</v>
      </c>
      <c r="AM880" s="3">
        <v>0</v>
      </c>
      <c r="AN880" s="3">
        <v>0</v>
      </c>
      <c r="AO880" s="3">
        <v>0</v>
      </c>
      <c r="AP880" s="3">
        <v>0</v>
      </c>
      <c r="AQ880" s="3">
        <v>0</v>
      </c>
      <c r="AR880" s="3">
        <v>0</v>
      </c>
      <c r="AS880" s="3">
        <v>0</v>
      </c>
      <c r="AT880" s="3">
        <v>0</v>
      </c>
      <c r="AU880" s="3">
        <v>0</v>
      </c>
      <c r="AV880" s="3">
        <v>0</v>
      </c>
      <c r="AW880" s="3">
        <v>0</v>
      </c>
      <c r="AX880" s="3">
        <v>0</v>
      </c>
      <c r="AY880" s="3">
        <v>0</v>
      </c>
      <c r="AZ880" s="3">
        <v>0</v>
      </c>
      <c r="BA880" s="3">
        <v>0</v>
      </c>
      <c r="BB880" s="3">
        <v>0</v>
      </c>
      <c r="BC880" s="3">
        <v>0</v>
      </c>
      <c r="BD880">
        <v>0</v>
      </c>
      <c r="BE880">
        <v>0</v>
      </c>
      <c r="BF880">
        <v>0</v>
      </c>
      <c r="BG880">
        <v>0</v>
      </c>
      <c r="BH880">
        <v>0</v>
      </c>
      <c r="BI880">
        <v>0</v>
      </c>
      <c r="BJ880">
        <v>0</v>
      </c>
      <c r="BK880">
        <v>0</v>
      </c>
      <c r="BL880">
        <v>0</v>
      </c>
      <c r="BM880">
        <v>0</v>
      </c>
      <c r="BN880">
        <v>0</v>
      </c>
      <c r="BO880">
        <v>0</v>
      </c>
      <c r="BP880">
        <v>0</v>
      </c>
      <c r="BQ880">
        <v>0</v>
      </c>
      <c r="BR880">
        <v>0</v>
      </c>
      <c r="BS880">
        <v>0</v>
      </c>
      <c r="BT880">
        <v>0</v>
      </c>
      <c r="BU880">
        <v>0</v>
      </c>
      <c r="BV880">
        <v>0</v>
      </c>
      <c r="BW880" s="4">
        <v>0</v>
      </c>
    </row>
    <row r="881" spans="6:75" x14ac:dyDescent="0.25">
      <c r="F881" s="52">
        <f t="shared" si="49"/>
        <v>59000</v>
      </c>
      <c r="G881" s="12">
        <f t="shared" si="50"/>
        <v>0.82558139534883723</v>
      </c>
      <c r="J881" s="3">
        <f t="shared" si="51"/>
        <v>0.94639599882318326</v>
      </c>
      <c r="K881" s="10"/>
      <c r="L881" s="12">
        <v>1</v>
      </c>
      <c r="M881" s="3">
        <v>0.82558139534883723</v>
      </c>
      <c r="N881" s="3">
        <v>0.82558139534883723</v>
      </c>
      <c r="O881" s="3">
        <v>0.94528357331766089</v>
      </c>
      <c r="P881" s="3">
        <v>0.94528357331766089</v>
      </c>
      <c r="Q881" s="3">
        <v>0</v>
      </c>
      <c r="R881" s="3">
        <v>0</v>
      </c>
      <c r="S881" s="3">
        <v>0</v>
      </c>
      <c r="T881" s="3">
        <v>0</v>
      </c>
      <c r="U881" s="3">
        <v>0</v>
      </c>
      <c r="V881" s="3">
        <v>0</v>
      </c>
      <c r="W881" s="3">
        <v>0</v>
      </c>
      <c r="X881" s="3">
        <v>0</v>
      </c>
      <c r="Y881" s="3">
        <v>0</v>
      </c>
      <c r="Z881" s="3">
        <v>0</v>
      </c>
      <c r="AA881" s="3">
        <v>0</v>
      </c>
      <c r="AB881" s="3">
        <v>0</v>
      </c>
      <c r="AC881" s="3">
        <v>0</v>
      </c>
      <c r="AD881" s="3">
        <v>0</v>
      </c>
      <c r="AE881" s="3">
        <v>0</v>
      </c>
      <c r="AF881" s="3">
        <v>0</v>
      </c>
      <c r="AG881" s="3">
        <v>0</v>
      </c>
      <c r="AH881" s="3">
        <v>0</v>
      </c>
      <c r="AI881" s="3">
        <v>0</v>
      </c>
      <c r="AJ881" s="3">
        <v>0</v>
      </c>
      <c r="AK881" s="3">
        <v>0</v>
      </c>
      <c r="AL881" s="48">
        <v>0</v>
      </c>
      <c r="AM881" s="3">
        <v>0</v>
      </c>
      <c r="AN881" s="3">
        <v>0</v>
      </c>
      <c r="AO881" s="3">
        <v>0</v>
      </c>
      <c r="AP881" s="3">
        <v>0</v>
      </c>
      <c r="AQ881" s="3">
        <v>0</v>
      </c>
      <c r="AR881" s="3">
        <v>0</v>
      </c>
      <c r="AS881" s="3">
        <v>0</v>
      </c>
      <c r="AT881" s="3">
        <v>0</v>
      </c>
      <c r="AU881" s="3">
        <v>0</v>
      </c>
      <c r="AV881" s="3">
        <v>0</v>
      </c>
      <c r="AW881" s="3">
        <v>0</v>
      </c>
      <c r="AX881" s="3">
        <v>0</v>
      </c>
      <c r="AY881" s="3">
        <v>0</v>
      </c>
      <c r="AZ881" s="3">
        <v>0</v>
      </c>
      <c r="BA881" s="3">
        <v>0</v>
      </c>
      <c r="BB881" s="3">
        <v>0</v>
      </c>
      <c r="BC881" s="3">
        <v>0</v>
      </c>
      <c r="BD881">
        <v>0</v>
      </c>
      <c r="BE881">
        <v>0</v>
      </c>
      <c r="BF881">
        <v>0</v>
      </c>
      <c r="BG881">
        <v>0</v>
      </c>
      <c r="BH881">
        <v>0</v>
      </c>
      <c r="BI881">
        <v>0</v>
      </c>
      <c r="BJ881">
        <v>0</v>
      </c>
      <c r="BK881">
        <v>0</v>
      </c>
      <c r="BL881">
        <v>0</v>
      </c>
      <c r="BM881">
        <v>0</v>
      </c>
      <c r="BN881">
        <v>0</v>
      </c>
      <c r="BO881">
        <v>0</v>
      </c>
      <c r="BP881">
        <v>0</v>
      </c>
      <c r="BQ881">
        <v>0</v>
      </c>
      <c r="BR881">
        <v>0</v>
      </c>
      <c r="BS881">
        <v>0</v>
      </c>
      <c r="BT881">
        <v>0</v>
      </c>
      <c r="BU881">
        <v>0</v>
      </c>
      <c r="BV881">
        <v>0</v>
      </c>
      <c r="BW881" s="4">
        <v>0</v>
      </c>
    </row>
    <row r="882" spans="6:75" x14ac:dyDescent="0.25">
      <c r="F882" s="52">
        <f t="shared" si="49"/>
        <v>59100</v>
      </c>
      <c r="G882" s="12">
        <f t="shared" si="50"/>
        <v>0.82558139534883723</v>
      </c>
      <c r="J882" s="3">
        <f t="shared" si="51"/>
        <v>0.94604295380994408</v>
      </c>
      <c r="K882" s="10"/>
      <c r="L882" s="12">
        <v>1</v>
      </c>
      <c r="M882" s="3">
        <v>0.82558139534883723</v>
      </c>
      <c r="N882" s="3">
        <v>0.82558139534883723</v>
      </c>
      <c r="O882" s="3">
        <v>0.94493094328533644</v>
      </c>
      <c r="P882" s="3">
        <v>0.94493094328533644</v>
      </c>
      <c r="Q882" s="3">
        <v>0</v>
      </c>
      <c r="R882" s="3">
        <v>0</v>
      </c>
      <c r="S882" s="3">
        <v>0</v>
      </c>
      <c r="T882" s="3">
        <v>0</v>
      </c>
      <c r="U882" s="3">
        <v>0</v>
      </c>
      <c r="V882" s="3">
        <v>0</v>
      </c>
      <c r="W882" s="3">
        <v>0</v>
      </c>
      <c r="X882" s="3">
        <v>0</v>
      </c>
      <c r="Y882" s="3">
        <v>0</v>
      </c>
      <c r="Z882" s="3">
        <v>0</v>
      </c>
      <c r="AA882" s="3">
        <v>0</v>
      </c>
      <c r="AB882" s="3">
        <v>0</v>
      </c>
      <c r="AC882" s="3">
        <v>0</v>
      </c>
      <c r="AD882" s="3">
        <v>0</v>
      </c>
      <c r="AE882" s="3">
        <v>0</v>
      </c>
      <c r="AF882" s="3">
        <v>0</v>
      </c>
      <c r="AG882" s="3">
        <v>0</v>
      </c>
      <c r="AH882" s="3">
        <v>0</v>
      </c>
      <c r="AI882" s="3">
        <v>0</v>
      </c>
      <c r="AJ882" s="3">
        <v>0</v>
      </c>
      <c r="AK882" s="3">
        <v>0</v>
      </c>
      <c r="AL882" s="48">
        <v>0</v>
      </c>
      <c r="AM882" s="3">
        <v>0</v>
      </c>
      <c r="AN882" s="3">
        <v>0</v>
      </c>
      <c r="AO882" s="3">
        <v>0</v>
      </c>
      <c r="AP882" s="3">
        <v>0</v>
      </c>
      <c r="AQ882" s="3">
        <v>0</v>
      </c>
      <c r="AR882" s="3">
        <v>0</v>
      </c>
      <c r="AS882" s="3">
        <v>0</v>
      </c>
      <c r="AT882" s="3">
        <v>0</v>
      </c>
      <c r="AU882" s="3">
        <v>0</v>
      </c>
      <c r="AV882" s="3">
        <v>0</v>
      </c>
      <c r="AW882" s="3">
        <v>0</v>
      </c>
      <c r="AX882" s="3">
        <v>0</v>
      </c>
      <c r="AY882" s="3">
        <v>0</v>
      </c>
      <c r="AZ882" s="3">
        <v>0</v>
      </c>
      <c r="BA882" s="3">
        <v>0</v>
      </c>
      <c r="BB882" s="3">
        <v>0</v>
      </c>
      <c r="BC882" s="3">
        <v>0</v>
      </c>
      <c r="BD882">
        <v>0</v>
      </c>
      <c r="BE882">
        <v>0</v>
      </c>
      <c r="BF882">
        <v>0</v>
      </c>
      <c r="BG882">
        <v>0</v>
      </c>
      <c r="BH882">
        <v>0</v>
      </c>
      <c r="BI882">
        <v>0</v>
      </c>
      <c r="BJ882">
        <v>0</v>
      </c>
      <c r="BK882">
        <v>0</v>
      </c>
      <c r="BL882">
        <v>0</v>
      </c>
      <c r="BM882">
        <v>0</v>
      </c>
      <c r="BN882">
        <v>0</v>
      </c>
      <c r="BO882">
        <v>0</v>
      </c>
      <c r="BP882">
        <v>0</v>
      </c>
      <c r="BQ882">
        <v>0</v>
      </c>
      <c r="BR882">
        <v>0</v>
      </c>
      <c r="BS882">
        <v>0</v>
      </c>
      <c r="BT882">
        <v>0</v>
      </c>
      <c r="BU882">
        <v>0</v>
      </c>
      <c r="BV882">
        <v>0</v>
      </c>
      <c r="BW882" s="4">
        <v>0</v>
      </c>
    </row>
    <row r="883" spans="6:75" x14ac:dyDescent="0.25">
      <c r="F883" s="52">
        <f t="shared" si="49"/>
        <v>59200</v>
      </c>
      <c r="G883" s="12">
        <f t="shared" si="50"/>
        <v>0.82558139534883723</v>
      </c>
      <c r="J883" s="3">
        <f t="shared" si="51"/>
        <v>0.945689908796705</v>
      </c>
      <c r="K883" s="10"/>
      <c r="L883" s="12">
        <v>1</v>
      </c>
      <c r="M883" s="3">
        <v>0.82558139534883723</v>
      </c>
      <c r="N883" s="3">
        <v>0.82558139534883723</v>
      </c>
      <c r="O883" s="3">
        <v>0.94457831325301211</v>
      </c>
      <c r="P883" s="3">
        <v>0.94457831325301211</v>
      </c>
      <c r="Q883" s="3">
        <v>0</v>
      </c>
      <c r="R883" s="3">
        <v>0</v>
      </c>
      <c r="S883" s="3">
        <v>0</v>
      </c>
      <c r="T883" s="3">
        <v>0</v>
      </c>
      <c r="U883" s="3">
        <v>0</v>
      </c>
      <c r="V883" s="3">
        <v>0</v>
      </c>
      <c r="W883" s="3">
        <v>0</v>
      </c>
      <c r="X883" s="3">
        <v>0</v>
      </c>
      <c r="Y883" s="3">
        <v>0</v>
      </c>
      <c r="Z883" s="3">
        <v>0</v>
      </c>
      <c r="AA883" s="3">
        <v>0</v>
      </c>
      <c r="AB883" s="3">
        <v>0</v>
      </c>
      <c r="AC883" s="3">
        <v>0</v>
      </c>
      <c r="AD883" s="3">
        <v>0</v>
      </c>
      <c r="AE883" s="3">
        <v>0</v>
      </c>
      <c r="AF883" s="3">
        <v>0</v>
      </c>
      <c r="AG883" s="3">
        <v>0</v>
      </c>
      <c r="AH883" s="3">
        <v>0</v>
      </c>
      <c r="AI883" s="3">
        <v>0</v>
      </c>
      <c r="AJ883" s="3">
        <v>0</v>
      </c>
      <c r="AK883" s="3">
        <v>0</v>
      </c>
      <c r="AL883" s="48">
        <v>0</v>
      </c>
      <c r="AM883" s="3">
        <v>0</v>
      </c>
      <c r="AN883" s="3">
        <v>0</v>
      </c>
      <c r="AO883" s="3">
        <v>0</v>
      </c>
      <c r="AP883" s="3">
        <v>0</v>
      </c>
      <c r="AQ883" s="3">
        <v>0</v>
      </c>
      <c r="AR883" s="3">
        <v>0</v>
      </c>
      <c r="AS883" s="3">
        <v>0</v>
      </c>
      <c r="AT883" s="3">
        <v>0</v>
      </c>
      <c r="AU883" s="3">
        <v>0</v>
      </c>
      <c r="AV883" s="3">
        <v>0</v>
      </c>
      <c r="AW883" s="3">
        <v>0</v>
      </c>
      <c r="AX883" s="3">
        <v>0</v>
      </c>
      <c r="AY883" s="3">
        <v>0</v>
      </c>
      <c r="AZ883" s="3">
        <v>0</v>
      </c>
      <c r="BA883" s="3">
        <v>0</v>
      </c>
      <c r="BB883" s="3">
        <v>0</v>
      </c>
      <c r="BC883">
        <v>0</v>
      </c>
      <c r="BD883">
        <v>0</v>
      </c>
      <c r="BE883">
        <v>0</v>
      </c>
      <c r="BF883">
        <v>0</v>
      </c>
      <c r="BG883">
        <v>0</v>
      </c>
      <c r="BH883">
        <v>0</v>
      </c>
      <c r="BI883">
        <v>0</v>
      </c>
      <c r="BJ883">
        <v>0</v>
      </c>
      <c r="BK883">
        <v>0</v>
      </c>
      <c r="BL883">
        <v>0</v>
      </c>
      <c r="BM883">
        <v>0</v>
      </c>
      <c r="BN883">
        <v>0</v>
      </c>
      <c r="BO883">
        <v>0</v>
      </c>
      <c r="BP883">
        <v>0</v>
      </c>
      <c r="BQ883">
        <v>0</v>
      </c>
      <c r="BR883">
        <v>0</v>
      </c>
      <c r="BS883">
        <v>0</v>
      </c>
      <c r="BT883">
        <v>0</v>
      </c>
      <c r="BU883">
        <v>0</v>
      </c>
      <c r="BV883">
        <v>0</v>
      </c>
      <c r="BW883" s="4">
        <v>0</v>
      </c>
    </row>
    <row r="884" spans="6:75" x14ac:dyDescent="0.25">
      <c r="F884" s="52">
        <f t="shared" si="49"/>
        <v>59300</v>
      </c>
      <c r="G884" s="12">
        <f t="shared" si="50"/>
        <v>0.82558139534883723</v>
      </c>
      <c r="J884" s="3">
        <f t="shared" si="51"/>
        <v>0.94533686378346582</v>
      </c>
      <c r="K884" s="10"/>
      <c r="L884" s="12">
        <v>1</v>
      </c>
      <c r="M884" s="3">
        <v>0.82558139534883723</v>
      </c>
      <c r="N884" s="3">
        <v>0.82558139534883723</v>
      </c>
      <c r="O884" s="3">
        <v>0.94422568322068767</v>
      </c>
      <c r="P884" s="3">
        <v>0.94422568322068767</v>
      </c>
      <c r="Q884" s="3">
        <v>0</v>
      </c>
      <c r="R884" s="3">
        <v>0</v>
      </c>
      <c r="S884" s="3">
        <v>0</v>
      </c>
      <c r="T884" s="3">
        <v>0</v>
      </c>
      <c r="U884" s="3">
        <v>0</v>
      </c>
      <c r="V884" s="3">
        <v>0</v>
      </c>
      <c r="W884" s="3">
        <v>0</v>
      </c>
      <c r="X884" s="3">
        <v>0</v>
      </c>
      <c r="Y884" s="3">
        <v>0</v>
      </c>
      <c r="Z884" s="3">
        <v>0</v>
      </c>
      <c r="AA884" s="3">
        <v>0</v>
      </c>
      <c r="AB884" s="3">
        <v>0</v>
      </c>
      <c r="AC884" s="3">
        <v>0</v>
      </c>
      <c r="AD884" s="3">
        <v>0</v>
      </c>
      <c r="AE884" s="3">
        <v>0</v>
      </c>
      <c r="AF884" s="3">
        <v>0</v>
      </c>
      <c r="AG884" s="3">
        <v>0</v>
      </c>
      <c r="AH884" s="3">
        <v>0</v>
      </c>
      <c r="AI884" s="3">
        <v>0</v>
      </c>
      <c r="AJ884" s="3">
        <v>0</v>
      </c>
      <c r="AK884" s="3">
        <v>0</v>
      </c>
      <c r="AL884" s="48">
        <v>0</v>
      </c>
      <c r="AM884" s="3">
        <v>0</v>
      </c>
      <c r="AN884" s="3">
        <v>0</v>
      </c>
      <c r="AO884" s="3">
        <v>0</v>
      </c>
      <c r="AP884" s="3">
        <v>0</v>
      </c>
      <c r="AQ884" s="3">
        <v>0</v>
      </c>
      <c r="AR884" s="3">
        <v>0</v>
      </c>
      <c r="AS884" s="3">
        <v>0</v>
      </c>
      <c r="AT884" s="3">
        <v>0</v>
      </c>
      <c r="AU884" s="3">
        <v>0</v>
      </c>
      <c r="AV884" s="3">
        <v>0</v>
      </c>
      <c r="AW884" s="3">
        <v>0</v>
      </c>
      <c r="AX884" s="3">
        <v>0</v>
      </c>
      <c r="AY884" s="3">
        <v>0</v>
      </c>
      <c r="AZ884" s="3">
        <v>0</v>
      </c>
      <c r="BA884" s="3">
        <v>0</v>
      </c>
      <c r="BB884" s="3">
        <v>0</v>
      </c>
      <c r="BC884">
        <v>0</v>
      </c>
      <c r="BD884">
        <v>0</v>
      </c>
      <c r="BE884">
        <v>0</v>
      </c>
      <c r="BF884">
        <v>0</v>
      </c>
      <c r="BG884">
        <v>0</v>
      </c>
      <c r="BH884">
        <v>0</v>
      </c>
      <c r="BI884">
        <v>0</v>
      </c>
      <c r="BJ884">
        <v>0</v>
      </c>
      <c r="BK884">
        <v>0</v>
      </c>
      <c r="BL884">
        <v>0</v>
      </c>
      <c r="BM884">
        <v>0</v>
      </c>
      <c r="BN884">
        <v>0</v>
      </c>
      <c r="BO884">
        <v>0</v>
      </c>
      <c r="BP884">
        <v>0</v>
      </c>
      <c r="BQ884">
        <v>0</v>
      </c>
      <c r="BR884">
        <v>0</v>
      </c>
      <c r="BS884">
        <v>0</v>
      </c>
      <c r="BT884">
        <v>0</v>
      </c>
      <c r="BU884">
        <v>0</v>
      </c>
      <c r="BV884">
        <v>0</v>
      </c>
      <c r="BW884" s="4">
        <v>0</v>
      </c>
    </row>
    <row r="885" spans="6:75" x14ac:dyDescent="0.25">
      <c r="F885" s="52">
        <f t="shared" si="49"/>
        <v>59400</v>
      </c>
      <c r="G885" s="12">
        <f t="shared" si="50"/>
        <v>0.82558139534883723</v>
      </c>
      <c r="J885" s="3">
        <f t="shared" si="51"/>
        <v>0.94498381877022652</v>
      </c>
      <c r="K885" s="10"/>
      <c r="L885" s="12">
        <v>1</v>
      </c>
      <c r="M885" s="3">
        <v>0.82558139534883723</v>
      </c>
      <c r="N885" s="3">
        <v>0.82558139534883723</v>
      </c>
      <c r="O885" s="3">
        <v>0.94387305318836323</v>
      </c>
      <c r="P885" s="3">
        <v>0.94387305318836323</v>
      </c>
      <c r="Q885" s="3">
        <v>0</v>
      </c>
      <c r="R885" s="3">
        <v>0</v>
      </c>
      <c r="S885" s="3">
        <v>0</v>
      </c>
      <c r="T885" s="3">
        <v>0</v>
      </c>
      <c r="U885" s="3">
        <v>0</v>
      </c>
      <c r="V885" s="3">
        <v>0</v>
      </c>
      <c r="W885" s="3">
        <v>0</v>
      </c>
      <c r="X885" s="3">
        <v>0</v>
      </c>
      <c r="Y885" s="3">
        <v>0</v>
      </c>
      <c r="Z885" s="3">
        <v>0</v>
      </c>
      <c r="AA885" s="3">
        <v>0</v>
      </c>
      <c r="AB885" s="3">
        <v>0</v>
      </c>
      <c r="AC885" s="3">
        <v>0</v>
      </c>
      <c r="AD885" s="3">
        <v>0</v>
      </c>
      <c r="AE885" s="3">
        <v>0</v>
      </c>
      <c r="AF885" s="3">
        <v>0</v>
      </c>
      <c r="AG885" s="3">
        <v>0</v>
      </c>
      <c r="AH885" s="3">
        <v>0</v>
      </c>
      <c r="AI885" s="3">
        <v>0</v>
      </c>
      <c r="AJ885" s="3">
        <v>0</v>
      </c>
      <c r="AK885" s="3">
        <v>0</v>
      </c>
      <c r="AL885" s="48">
        <v>0</v>
      </c>
      <c r="AM885" s="3">
        <v>0</v>
      </c>
      <c r="AN885" s="3">
        <v>0</v>
      </c>
      <c r="AO885" s="3">
        <v>0</v>
      </c>
      <c r="AP885" s="3">
        <v>0</v>
      </c>
      <c r="AQ885" s="3">
        <v>0</v>
      </c>
      <c r="AR885" s="3">
        <v>0</v>
      </c>
      <c r="AS885" s="3">
        <v>0</v>
      </c>
      <c r="AT885" s="3">
        <v>0</v>
      </c>
      <c r="AU885" s="3">
        <v>0</v>
      </c>
      <c r="AV885" s="3">
        <v>0</v>
      </c>
      <c r="AW885" s="3">
        <v>0</v>
      </c>
      <c r="AX885" s="3">
        <v>0</v>
      </c>
      <c r="AY885" s="3">
        <v>0</v>
      </c>
      <c r="AZ885" s="3">
        <v>0</v>
      </c>
      <c r="BA885" s="3">
        <v>0</v>
      </c>
      <c r="BB885" s="3">
        <v>0</v>
      </c>
      <c r="BC885">
        <v>0</v>
      </c>
      <c r="BD885">
        <v>0</v>
      </c>
      <c r="BE885">
        <v>0</v>
      </c>
      <c r="BF885">
        <v>0</v>
      </c>
      <c r="BG885">
        <v>0</v>
      </c>
      <c r="BH885">
        <v>0</v>
      </c>
      <c r="BI885">
        <v>0</v>
      </c>
      <c r="BJ885">
        <v>0</v>
      </c>
      <c r="BK885">
        <v>0</v>
      </c>
      <c r="BL885">
        <v>0</v>
      </c>
      <c r="BM885">
        <v>0</v>
      </c>
      <c r="BN885">
        <v>0</v>
      </c>
      <c r="BO885">
        <v>0</v>
      </c>
      <c r="BP885">
        <v>0</v>
      </c>
      <c r="BQ885">
        <v>0</v>
      </c>
      <c r="BR885">
        <v>0</v>
      </c>
      <c r="BS885">
        <v>0</v>
      </c>
      <c r="BT885">
        <v>0</v>
      </c>
      <c r="BU885">
        <v>0</v>
      </c>
      <c r="BV885">
        <v>0</v>
      </c>
      <c r="BW885" s="4">
        <v>0</v>
      </c>
    </row>
    <row r="886" spans="6:75" x14ac:dyDescent="0.25">
      <c r="F886" s="52">
        <f t="shared" si="49"/>
        <v>59500</v>
      </c>
      <c r="G886" s="12">
        <f t="shared" si="50"/>
        <v>0.82558139534883723</v>
      </c>
      <c r="J886" s="3">
        <f t="shared" si="51"/>
        <v>0.94463077375698734</v>
      </c>
      <c r="K886" s="10"/>
      <c r="L886" s="12">
        <v>1</v>
      </c>
      <c r="M886" s="3">
        <v>0.82558139534883723</v>
      </c>
      <c r="N886" s="3">
        <v>0.82558139534883723</v>
      </c>
      <c r="O886" s="3">
        <v>0.94352042315603879</v>
      </c>
      <c r="P886" s="3">
        <v>0.94352042315603879</v>
      </c>
      <c r="Q886" s="3">
        <v>0</v>
      </c>
      <c r="R886" s="3">
        <v>0</v>
      </c>
      <c r="S886" s="3">
        <v>0</v>
      </c>
      <c r="T886" s="3">
        <v>0</v>
      </c>
      <c r="U886" s="3">
        <v>0</v>
      </c>
      <c r="V886" s="3">
        <v>0</v>
      </c>
      <c r="W886" s="3">
        <v>0</v>
      </c>
      <c r="X886" s="3">
        <v>0</v>
      </c>
      <c r="Y886" s="3">
        <v>0</v>
      </c>
      <c r="Z886" s="3">
        <v>0</v>
      </c>
      <c r="AA886" s="3">
        <v>0</v>
      </c>
      <c r="AB886" s="3">
        <v>0</v>
      </c>
      <c r="AC886" s="3">
        <v>0</v>
      </c>
      <c r="AD886" s="3">
        <v>0</v>
      </c>
      <c r="AE886" s="3">
        <v>0</v>
      </c>
      <c r="AF886" s="3">
        <v>0</v>
      </c>
      <c r="AG886" s="3">
        <v>0</v>
      </c>
      <c r="AH886" s="3">
        <v>0</v>
      </c>
      <c r="AI886" s="3">
        <v>0</v>
      </c>
      <c r="AJ886" s="3">
        <v>0</v>
      </c>
      <c r="AK886" s="3">
        <v>0</v>
      </c>
      <c r="AL886" s="48">
        <v>0</v>
      </c>
      <c r="AM886" s="3">
        <v>0</v>
      </c>
      <c r="AN886" s="3">
        <v>0</v>
      </c>
      <c r="AO886" s="3">
        <v>0</v>
      </c>
      <c r="AP886" s="3">
        <v>0</v>
      </c>
      <c r="AQ886" s="3">
        <v>0</v>
      </c>
      <c r="AR886" s="3">
        <v>0</v>
      </c>
      <c r="AS886" s="3">
        <v>0</v>
      </c>
      <c r="AT886" s="3">
        <v>0</v>
      </c>
      <c r="AU886" s="3">
        <v>0</v>
      </c>
      <c r="AV886" s="3">
        <v>0</v>
      </c>
      <c r="AW886" s="3">
        <v>0</v>
      </c>
      <c r="AX886" s="3">
        <v>0</v>
      </c>
      <c r="AY886" s="3">
        <v>0</v>
      </c>
      <c r="AZ886" s="3">
        <v>0</v>
      </c>
      <c r="BA886" s="3">
        <v>0</v>
      </c>
      <c r="BB886" s="3">
        <v>0</v>
      </c>
      <c r="BC886">
        <v>0</v>
      </c>
      <c r="BD886">
        <v>0</v>
      </c>
      <c r="BE886">
        <v>0</v>
      </c>
      <c r="BF886">
        <v>0</v>
      </c>
      <c r="BG886">
        <v>0</v>
      </c>
      <c r="BH886">
        <v>0</v>
      </c>
      <c r="BI886">
        <v>0</v>
      </c>
      <c r="BJ886">
        <v>0</v>
      </c>
      <c r="BK886">
        <v>0</v>
      </c>
      <c r="BL886">
        <v>0</v>
      </c>
      <c r="BM886">
        <v>0</v>
      </c>
      <c r="BN886">
        <v>0</v>
      </c>
      <c r="BO886">
        <v>0</v>
      </c>
      <c r="BP886">
        <v>0</v>
      </c>
      <c r="BQ886">
        <v>0</v>
      </c>
      <c r="BR886">
        <v>0</v>
      </c>
      <c r="BS886">
        <v>0</v>
      </c>
      <c r="BT886">
        <v>0</v>
      </c>
      <c r="BU886">
        <v>0</v>
      </c>
      <c r="BV886">
        <v>0</v>
      </c>
      <c r="BW886" s="4">
        <v>0</v>
      </c>
    </row>
    <row r="887" spans="6:75" x14ac:dyDescent="0.25">
      <c r="F887" s="52">
        <f t="shared" si="49"/>
        <v>59600</v>
      </c>
      <c r="G887" s="12">
        <f t="shared" si="50"/>
        <v>0.82558139534883723</v>
      </c>
      <c r="J887" s="3">
        <f t="shared" si="51"/>
        <v>0.94427772874374816</v>
      </c>
      <c r="K887" s="10"/>
      <c r="L887" s="12">
        <v>1</v>
      </c>
      <c r="M887" s="3">
        <v>0.82558139534883723</v>
      </c>
      <c r="N887" s="3">
        <v>0.82558139534883723</v>
      </c>
      <c r="O887" s="3">
        <v>0.94316779312371435</v>
      </c>
      <c r="P887" s="3">
        <v>0.94316779312371435</v>
      </c>
      <c r="Q887" s="3">
        <v>0</v>
      </c>
      <c r="R887" s="3">
        <v>0</v>
      </c>
      <c r="S887" s="3">
        <v>0</v>
      </c>
      <c r="T887" s="3">
        <v>0</v>
      </c>
      <c r="U887" s="3">
        <v>0</v>
      </c>
      <c r="V887" s="3">
        <v>0</v>
      </c>
      <c r="W887" s="3">
        <v>0</v>
      </c>
      <c r="X887" s="3">
        <v>0</v>
      </c>
      <c r="Y887" s="3">
        <v>0</v>
      </c>
      <c r="Z887" s="3">
        <v>0</v>
      </c>
      <c r="AA887" s="3">
        <v>0</v>
      </c>
      <c r="AB887" s="3">
        <v>0</v>
      </c>
      <c r="AC887" s="3">
        <v>0</v>
      </c>
      <c r="AD887" s="3">
        <v>0</v>
      </c>
      <c r="AE887" s="3">
        <v>0</v>
      </c>
      <c r="AF887" s="3">
        <v>0</v>
      </c>
      <c r="AG887" s="3">
        <v>0</v>
      </c>
      <c r="AH887" s="3">
        <v>0</v>
      </c>
      <c r="AI887" s="3">
        <v>0</v>
      </c>
      <c r="AJ887" s="3">
        <v>0</v>
      </c>
      <c r="AK887" s="3">
        <v>0</v>
      </c>
      <c r="AL887" s="48">
        <v>0</v>
      </c>
      <c r="AM887" s="3">
        <v>0</v>
      </c>
      <c r="AN887" s="3">
        <v>0</v>
      </c>
      <c r="AO887" s="3">
        <v>0</v>
      </c>
      <c r="AP887" s="3">
        <v>0</v>
      </c>
      <c r="AQ887" s="3">
        <v>0</v>
      </c>
      <c r="AR887" s="3">
        <v>0</v>
      </c>
      <c r="AS887" s="3">
        <v>0</v>
      </c>
      <c r="AT887" s="3">
        <v>0</v>
      </c>
      <c r="AU887" s="3">
        <v>0</v>
      </c>
      <c r="AV887" s="3">
        <v>0</v>
      </c>
      <c r="AW887" s="3">
        <v>0</v>
      </c>
      <c r="AX887" s="3">
        <v>0</v>
      </c>
      <c r="AY887" s="3">
        <v>0</v>
      </c>
      <c r="AZ887" s="3">
        <v>0</v>
      </c>
      <c r="BA887" s="3">
        <v>0</v>
      </c>
      <c r="BB887" s="3">
        <v>0</v>
      </c>
      <c r="BC887">
        <v>0</v>
      </c>
      <c r="BD887">
        <v>0</v>
      </c>
      <c r="BE887">
        <v>0</v>
      </c>
      <c r="BF887">
        <v>0</v>
      </c>
      <c r="BG887">
        <v>0</v>
      </c>
      <c r="BH887">
        <v>0</v>
      </c>
      <c r="BI887">
        <v>0</v>
      </c>
      <c r="BJ887">
        <v>0</v>
      </c>
      <c r="BK887">
        <v>0</v>
      </c>
      <c r="BL887">
        <v>0</v>
      </c>
      <c r="BM887">
        <v>0</v>
      </c>
      <c r="BN887">
        <v>0</v>
      </c>
      <c r="BO887">
        <v>0</v>
      </c>
      <c r="BP887">
        <v>0</v>
      </c>
      <c r="BQ887">
        <v>0</v>
      </c>
      <c r="BR887">
        <v>0</v>
      </c>
      <c r="BS887">
        <v>0</v>
      </c>
      <c r="BT887">
        <v>0</v>
      </c>
      <c r="BU887">
        <v>0</v>
      </c>
      <c r="BV887">
        <v>0</v>
      </c>
      <c r="BW887" s="4">
        <v>0</v>
      </c>
    </row>
    <row r="888" spans="6:75" x14ac:dyDescent="0.25">
      <c r="F888" s="52">
        <f t="shared" si="49"/>
        <v>59700</v>
      </c>
      <c r="G888" s="12">
        <f t="shared" si="50"/>
        <v>0.82558139534883723</v>
      </c>
      <c r="J888" s="3">
        <f t="shared" si="51"/>
        <v>0.94392468373050908</v>
      </c>
      <c r="K888" s="10"/>
      <c r="L888" s="12">
        <v>1</v>
      </c>
      <c r="M888" s="3">
        <v>0.82558139534883723</v>
      </c>
      <c r="N888" s="3">
        <v>0.82558139534883723</v>
      </c>
      <c r="O888" s="3">
        <v>0.94281516309139002</v>
      </c>
      <c r="P888" s="3">
        <v>0.94281516309139002</v>
      </c>
      <c r="Q888" s="3">
        <v>0</v>
      </c>
      <c r="R888" s="3">
        <v>0</v>
      </c>
      <c r="S888" s="3">
        <v>0</v>
      </c>
      <c r="T888" s="3">
        <v>0</v>
      </c>
      <c r="U888" s="3">
        <v>0</v>
      </c>
      <c r="V888" s="3">
        <v>0</v>
      </c>
      <c r="W888" s="3">
        <v>0</v>
      </c>
      <c r="X888" s="3">
        <v>0</v>
      </c>
      <c r="Y888" s="3">
        <v>0</v>
      </c>
      <c r="Z888" s="3">
        <v>0</v>
      </c>
      <c r="AA888" s="3">
        <v>0</v>
      </c>
      <c r="AB888" s="3">
        <v>0</v>
      </c>
      <c r="AC888" s="3">
        <v>0</v>
      </c>
      <c r="AD888" s="3">
        <v>0</v>
      </c>
      <c r="AE888" s="3">
        <v>0</v>
      </c>
      <c r="AF888" s="3">
        <v>0</v>
      </c>
      <c r="AG888" s="3">
        <v>0</v>
      </c>
      <c r="AH888" s="3">
        <v>0</v>
      </c>
      <c r="AI888" s="3">
        <v>0</v>
      </c>
      <c r="AJ888" s="3">
        <v>0</v>
      </c>
      <c r="AK888" s="3">
        <v>0</v>
      </c>
      <c r="AL888" s="48">
        <v>0</v>
      </c>
      <c r="AM888" s="3">
        <v>0</v>
      </c>
      <c r="AN888" s="3">
        <v>0</v>
      </c>
      <c r="AO888" s="3">
        <v>0</v>
      </c>
      <c r="AP888" s="3">
        <v>0</v>
      </c>
      <c r="AQ888" s="3">
        <v>0</v>
      </c>
      <c r="AR888" s="3">
        <v>0</v>
      </c>
      <c r="AS888" s="3">
        <v>0</v>
      </c>
      <c r="AT888" s="3">
        <v>0</v>
      </c>
      <c r="AU888" s="3">
        <v>0</v>
      </c>
      <c r="AV888" s="3">
        <v>0</v>
      </c>
      <c r="AW888" s="3">
        <v>0</v>
      </c>
      <c r="AX888" s="3">
        <v>0</v>
      </c>
      <c r="AY888" s="3">
        <v>0</v>
      </c>
      <c r="AZ888" s="3">
        <v>0</v>
      </c>
      <c r="BA888" s="3">
        <v>0</v>
      </c>
      <c r="BB888" s="3">
        <v>0</v>
      </c>
      <c r="BC888">
        <v>0</v>
      </c>
      <c r="BD888">
        <v>0</v>
      </c>
      <c r="BE888">
        <v>0</v>
      </c>
      <c r="BF888">
        <v>0</v>
      </c>
      <c r="BG888">
        <v>0</v>
      </c>
      <c r="BH888">
        <v>0</v>
      </c>
      <c r="BI888">
        <v>0</v>
      </c>
      <c r="BJ888">
        <v>0</v>
      </c>
      <c r="BK888">
        <v>0</v>
      </c>
      <c r="BL888">
        <v>0</v>
      </c>
      <c r="BM888">
        <v>0</v>
      </c>
      <c r="BN888">
        <v>0</v>
      </c>
      <c r="BO888">
        <v>0</v>
      </c>
      <c r="BP888">
        <v>0</v>
      </c>
      <c r="BQ888">
        <v>0</v>
      </c>
      <c r="BR888">
        <v>0</v>
      </c>
      <c r="BS888">
        <v>0</v>
      </c>
      <c r="BT888">
        <v>0</v>
      </c>
      <c r="BU888">
        <v>0</v>
      </c>
      <c r="BV888">
        <v>0</v>
      </c>
      <c r="BW888" s="4">
        <v>0</v>
      </c>
    </row>
    <row r="889" spans="6:75" x14ac:dyDescent="0.25">
      <c r="F889" s="52">
        <f t="shared" si="49"/>
        <v>59800</v>
      </c>
      <c r="G889" s="12">
        <f t="shared" si="50"/>
        <v>0.82558139534883723</v>
      </c>
      <c r="J889" s="3">
        <f t="shared" si="51"/>
        <v>0.94357163871726979</v>
      </c>
      <c r="K889" s="10"/>
      <c r="L889" s="12">
        <v>1</v>
      </c>
      <c r="M889" s="3">
        <v>0.82558139534883723</v>
      </c>
      <c r="N889" s="3">
        <v>0.82558139534883723</v>
      </c>
      <c r="O889" s="3">
        <v>0.94246253305906558</v>
      </c>
      <c r="P889" s="3">
        <v>0.94246253305906558</v>
      </c>
      <c r="Q889" s="3">
        <v>0</v>
      </c>
      <c r="R889" s="3">
        <v>0</v>
      </c>
      <c r="S889" s="3">
        <v>0</v>
      </c>
      <c r="T889" s="3">
        <v>0</v>
      </c>
      <c r="U889" s="3">
        <v>0</v>
      </c>
      <c r="V889" s="3">
        <v>0</v>
      </c>
      <c r="W889" s="3">
        <v>0</v>
      </c>
      <c r="X889" s="3">
        <v>0</v>
      </c>
      <c r="Y889" s="3">
        <v>0</v>
      </c>
      <c r="Z889" s="3">
        <v>0</v>
      </c>
      <c r="AA889" s="3">
        <v>0</v>
      </c>
      <c r="AB889" s="3">
        <v>0</v>
      </c>
      <c r="AC889" s="3">
        <v>0</v>
      </c>
      <c r="AD889" s="3">
        <v>0</v>
      </c>
      <c r="AE889" s="3">
        <v>0</v>
      </c>
      <c r="AF889" s="3">
        <v>0</v>
      </c>
      <c r="AG889" s="3">
        <v>0</v>
      </c>
      <c r="AH889" s="3">
        <v>0</v>
      </c>
      <c r="AI889" s="3">
        <v>0</v>
      </c>
      <c r="AJ889" s="3">
        <v>0</v>
      </c>
      <c r="AK889" s="3">
        <v>0</v>
      </c>
      <c r="AL889" s="48">
        <v>0</v>
      </c>
      <c r="AM889" s="3">
        <v>0</v>
      </c>
      <c r="AN889" s="3">
        <v>0</v>
      </c>
      <c r="AO889" s="3">
        <v>0</v>
      </c>
      <c r="AP889" s="3">
        <v>0</v>
      </c>
      <c r="AQ889" s="3">
        <v>0</v>
      </c>
      <c r="AR889" s="3">
        <v>0</v>
      </c>
      <c r="AS889" s="3">
        <v>0</v>
      </c>
      <c r="AT889" s="3">
        <v>0</v>
      </c>
      <c r="AU889" s="3">
        <v>0</v>
      </c>
      <c r="AV889" s="3">
        <v>0</v>
      </c>
      <c r="AW889" s="3">
        <v>0</v>
      </c>
      <c r="AX889" s="3">
        <v>0</v>
      </c>
      <c r="AY889" s="3">
        <v>0</v>
      </c>
      <c r="AZ889" s="3">
        <v>0</v>
      </c>
      <c r="BA889" s="3">
        <v>0</v>
      </c>
      <c r="BB889" s="3">
        <v>0</v>
      </c>
      <c r="BC889">
        <v>0</v>
      </c>
      <c r="BD889">
        <v>0</v>
      </c>
      <c r="BE889">
        <v>0</v>
      </c>
      <c r="BF889">
        <v>0</v>
      </c>
      <c r="BG889">
        <v>0</v>
      </c>
      <c r="BH889">
        <v>0</v>
      </c>
      <c r="BI889">
        <v>0</v>
      </c>
      <c r="BJ889">
        <v>0</v>
      </c>
      <c r="BK889">
        <v>0</v>
      </c>
      <c r="BL889">
        <v>0</v>
      </c>
      <c r="BM889">
        <v>0</v>
      </c>
      <c r="BN889">
        <v>0</v>
      </c>
      <c r="BO889">
        <v>0</v>
      </c>
      <c r="BP889">
        <v>0</v>
      </c>
      <c r="BQ889">
        <v>0</v>
      </c>
      <c r="BR889">
        <v>0</v>
      </c>
      <c r="BS889">
        <v>0</v>
      </c>
      <c r="BT889">
        <v>0</v>
      </c>
      <c r="BU889">
        <v>0</v>
      </c>
      <c r="BV889">
        <v>0</v>
      </c>
      <c r="BW889" s="4">
        <v>0</v>
      </c>
    </row>
    <row r="890" spans="6:75" x14ac:dyDescent="0.25">
      <c r="F890" s="52">
        <f t="shared" si="49"/>
        <v>59900</v>
      </c>
      <c r="G890" s="12">
        <f t="shared" si="50"/>
        <v>0.82558139534883723</v>
      </c>
      <c r="J890" s="3">
        <f t="shared" si="51"/>
        <v>0.94321859370403061</v>
      </c>
      <c r="K890" s="10"/>
      <c r="L890" s="12">
        <v>1</v>
      </c>
      <c r="M890" s="3">
        <v>0.82558139534883723</v>
      </c>
      <c r="N890" s="3">
        <v>0.82558139534883723</v>
      </c>
      <c r="O890" s="3">
        <v>0.94210990302674114</v>
      </c>
      <c r="P890" s="3">
        <v>0.94210990302674114</v>
      </c>
      <c r="Q890" s="3">
        <v>0</v>
      </c>
      <c r="R890" s="3">
        <v>0</v>
      </c>
      <c r="S890" s="3">
        <v>0</v>
      </c>
      <c r="T890" s="3">
        <v>0</v>
      </c>
      <c r="U890" s="3">
        <v>0</v>
      </c>
      <c r="V890" s="3">
        <v>0</v>
      </c>
      <c r="W890" s="3">
        <v>0</v>
      </c>
      <c r="X890" s="3">
        <v>0</v>
      </c>
      <c r="Y890" s="3">
        <v>0</v>
      </c>
      <c r="Z890" s="3">
        <v>0</v>
      </c>
      <c r="AA890" s="3">
        <v>0</v>
      </c>
      <c r="AB890" s="3">
        <v>0</v>
      </c>
      <c r="AC890" s="3">
        <v>0</v>
      </c>
      <c r="AD890" s="3">
        <v>0</v>
      </c>
      <c r="AE890" s="3">
        <v>0</v>
      </c>
      <c r="AF890" s="3">
        <v>0</v>
      </c>
      <c r="AG890" s="3">
        <v>0</v>
      </c>
      <c r="AH890" s="3">
        <v>0</v>
      </c>
      <c r="AI890" s="3">
        <v>0</v>
      </c>
      <c r="AJ890" s="3">
        <v>0</v>
      </c>
      <c r="AK890" s="3">
        <v>0</v>
      </c>
      <c r="AL890" s="48">
        <v>0</v>
      </c>
      <c r="AM890" s="3">
        <v>0</v>
      </c>
      <c r="AN890" s="3">
        <v>0</v>
      </c>
      <c r="AO890" s="3">
        <v>0</v>
      </c>
      <c r="AP890" s="3">
        <v>0</v>
      </c>
      <c r="AQ890" s="3">
        <v>0</v>
      </c>
      <c r="AR890" s="3">
        <v>0</v>
      </c>
      <c r="AS890" s="3">
        <v>0</v>
      </c>
      <c r="AT890" s="3">
        <v>0</v>
      </c>
      <c r="AU890" s="3">
        <v>0</v>
      </c>
      <c r="AV890" s="3">
        <v>0</v>
      </c>
      <c r="AW890" s="3">
        <v>0</v>
      </c>
      <c r="AX890" s="3">
        <v>0</v>
      </c>
      <c r="AY890" s="3">
        <v>0</v>
      </c>
      <c r="AZ890" s="3">
        <v>0</v>
      </c>
      <c r="BA890" s="3">
        <v>0</v>
      </c>
      <c r="BB890" s="3">
        <v>0</v>
      </c>
      <c r="BC890">
        <v>0</v>
      </c>
      <c r="BD890">
        <v>0</v>
      </c>
      <c r="BE890">
        <v>0</v>
      </c>
      <c r="BF890">
        <v>0</v>
      </c>
      <c r="BG890">
        <v>0</v>
      </c>
      <c r="BH890">
        <v>0</v>
      </c>
      <c r="BI890">
        <v>0</v>
      </c>
      <c r="BJ890">
        <v>0</v>
      </c>
      <c r="BK890">
        <v>0</v>
      </c>
      <c r="BL890">
        <v>0</v>
      </c>
      <c r="BM890">
        <v>0</v>
      </c>
      <c r="BN890">
        <v>0</v>
      </c>
      <c r="BO890">
        <v>0</v>
      </c>
      <c r="BP890">
        <v>0</v>
      </c>
      <c r="BQ890">
        <v>0</v>
      </c>
      <c r="BR890">
        <v>0</v>
      </c>
      <c r="BS890">
        <v>0</v>
      </c>
      <c r="BT890">
        <v>0</v>
      </c>
      <c r="BU890">
        <v>0</v>
      </c>
      <c r="BV890">
        <v>0</v>
      </c>
      <c r="BW890" s="4">
        <v>0</v>
      </c>
    </row>
    <row r="891" spans="6:75" x14ac:dyDescent="0.25">
      <c r="F891" s="52">
        <f t="shared" si="49"/>
        <v>60000</v>
      </c>
      <c r="G891" s="12">
        <f t="shared" si="50"/>
        <v>0.82558139534883723</v>
      </c>
      <c r="J891" s="3">
        <f t="shared" si="51"/>
        <v>0.94286554869079142</v>
      </c>
      <c r="K891" s="10"/>
      <c r="L891" s="12">
        <v>1</v>
      </c>
      <c r="M891" s="3">
        <v>0.82558139534883723</v>
      </c>
      <c r="N891" s="3">
        <v>0.82558139534883723</v>
      </c>
      <c r="O891" s="3">
        <v>0.94175727299441669</v>
      </c>
      <c r="P891" s="3">
        <v>0.94175727299441669</v>
      </c>
      <c r="Q891" s="3">
        <v>0</v>
      </c>
      <c r="R891" s="3">
        <v>0</v>
      </c>
      <c r="S891" s="3">
        <v>0</v>
      </c>
      <c r="T891" s="3">
        <v>0</v>
      </c>
      <c r="U891" s="3">
        <v>0</v>
      </c>
      <c r="V891" s="3">
        <v>0</v>
      </c>
      <c r="W891" s="3">
        <v>0</v>
      </c>
      <c r="X891" s="3">
        <v>0</v>
      </c>
      <c r="Y891" s="3">
        <v>0</v>
      </c>
      <c r="Z891" s="3">
        <v>0</v>
      </c>
      <c r="AA891" s="3">
        <v>0</v>
      </c>
      <c r="AB891" s="3">
        <v>0</v>
      </c>
      <c r="AC891" s="3">
        <v>0</v>
      </c>
      <c r="AD891" s="3">
        <v>0</v>
      </c>
      <c r="AE891" s="3">
        <v>0</v>
      </c>
      <c r="AF891" s="3">
        <v>0</v>
      </c>
      <c r="AG891" s="3">
        <v>0</v>
      </c>
      <c r="AH891" s="3">
        <v>0</v>
      </c>
      <c r="AI891" s="3">
        <v>0</v>
      </c>
      <c r="AJ891" s="3">
        <v>0</v>
      </c>
      <c r="AK891" s="3">
        <v>0</v>
      </c>
      <c r="AL891" s="48">
        <v>0</v>
      </c>
      <c r="AM891" s="3">
        <v>0</v>
      </c>
      <c r="AN891" s="3">
        <v>0</v>
      </c>
      <c r="AO891" s="3">
        <v>0</v>
      </c>
      <c r="AP891" s="3">
        <v>0</v>
      </c>
      <c r="AQ891" s="3">
        <v>0</v>
      </c>
      <c r="AR891" s="3">
        <v>0</v>
      </c>
      <c r="AS891" s="3">
        <v>0</v>
      </c>
      <c r="AT891" s="3">
        <v>0</v>
      </c>
      <c r="AU891" s="3">
        <v>0</v>
      </c>
      <c r="AV891" s="3">
        <v>0</v>
      </c>
      <c r="AW891" s="3">
        <v>0</v>
      </c>
      <c r="AX891" s="3">
        <v>0</v>
      </c>
      <c r="AY891" s="3">
        <v>0</v>
      </c>
      <c r="AZ891" s="3">
        <v>0</v>
      </c>
      <c r="BA891" s="3">
        <v>0</v>
      </c>
      <c r="BB891" s="3">
        <v>0</v>
      </c>
      <c r="BC891">
        <v>0</v>
      </c>
      <c r="BD891">
        <v>0</v>
      </c>
      <c r="BE891">
        <v>0</v>
      </c>
      <c r="BF891">
        <v>0</v>
      </c>
      <c r="BG891">
        <v>0</v>
      </c>
      <c r="BH891">
        <v>0</v>
      </c>
      <c r="BI891">
        <v>0</v>
      </c>
      <c r="BJ891">
        <v>0</v>
      </c>
      <c r="BK891">
        <v>0</v>
      </c>
      <c r="BL891">
        <v>0</v>
      </c>
      <c r="BM891">
        <v>0</v>
      </c>
      <c r="BN891">
        <v>0</v>
      </c>
      <c r="BO891">
        <v>0</v>
      </c>
      <c r="BP891">
        <v>0</v>
      </c>
      <c r="BQ891">
        <v>0</v>
      </c>
      <c r="BR891">
        <v>0</v>
      </c>
      <c r="BS891">
        <v>0</v>
      </c>
      <c r="BT891">
        <v>0</v>
      </c>
      <c r="BU891">
        <v>0</v>
      </c>
      <c r="BV891">
        <v>0</v>
      </c>
      <c r="BW891" s="4">
        <v>0</v>
      </c>
    </row>
    <row r="892" spans="6:75" x14ac:dyDescent="0.25">
      <c r="F892" s="52">
        <f t="shared" si="49"/>
        <v>60100</v>
      </c>
      <c r="G892" s="12">
        <f t="shared" si="50"/>
        <v>0.82558139534883723</v>
      </c>
      <c r="J892" s="3">
        <f t="shared" si="51"/>
        <v>0.94251250367755224</v>
      </c>
      <c r="K892" s="10"/>
      <c r="L892" s="12">
        <v>1</v>
      </c>
      <c r="M892" s="3">
        <v>0.82558139534883723</v>
      </c>
      <c r="N892" s="3">
        <v>0.82558139534883723</v>
      </c>
      <c r="O892" s="3">
        <v>0.94140464296209225</v>
      </c>
      <c r="P892" s="3">
        <v>0.94140464296209225</v>
      </c>
      <c r="Q892" s="3">
        <v>0</v>
      </c>
      <c r="R892" s="3">
        <v>0</v>
      </c>
      <c r="S892" s="3">
        <v>0</v>
      </c>
      <c r="T892" s="3">
        <v>0</v>
      </c>
      <c r="U892" s="3">
        <v>0</v>
      </c>
      <c r="V892" s="3">
        <v>0</v>
      </c>
      <c r="W892" s="3">
        <v>0</v>
      </c>
      <c r="X892" s="3">
        <v>0</v>
      </c>
      <c r="Y892" s="3">
        <v>0</v>
      </c>
      <c r="Z892" s="3">
        <v>0</v>
      </c>
      <c r="AA892" s="3">
        <v>0</v>
      </c>
      <c r="AB892" s="3">
        <v>0</v>
      </c>
      <c r="AC892" s="3">
        <v>0</v>
      </c>
      <c r="AD892" s="3">
        <v>0</v>
      </c>
      <c r="AE892" s="3">
        <v>0</v>
      </c>
      <c r="AF892" s="3">
        <v>0</v>
      </c>
      <c r="AG892" s="3">
        <v>0</v>
      </c>
      <c r="AH892" s="3">
        <v>0</v>
      </c>
      <c r="AI892" s="3">
        <v>0</v>
      </c>
      <c r="AJ892" s="3">
        <v>0</v>
      </c>
      <c r="AK892" s="3">
        <v>0</v>
      </c>
      <c r="AL892" s="48">
        <v>0</v>
      </c>
      <c r="AM892" s="3">
        <v>0</v>
      </c>
      <c r="AN892" s="3">
        <v>0</v>
      </c>
      <c r="AO892" s="3">
        <v>0</v>
      </c>
      <c r="AP892" s="3">
        <v>0</v>
      </c>
      <c r="AQ892" s="3">
        <v>0</v>
      </c>
      <c r="AR892" s="3">
        <v>0</v>
      </c>
      <c r="AS892" s="3">
        <v>0</v>
      </c>
      <c r="AT892" s="3">
        <v>0</v>
      </c>
      <c r="AU892" s="3">
        <v>0</v>
      </c>
      <c r="AV892" s="3">
        <v>0</v>
      </c>
      <c r="AW892" s="3">
        <v>0</v>
      </c>
      <c r="AX892" s="3">
        <v>0</v>
      </c>
      <c r="AY892" s="3">
        <v>0</v>
      </c>
      <c r="AZ892" s="3">
        <v>0</v>
      </c>
      <c r="BA892" s="3">
        <v>0</v>
      </c>
      <c r="BB892" s="3">
        <v>0</v>
      </c>
      <c r="BC892">
        <v>0</v>
      </c>
      <c r="BD892">
        <v>0</v>
      </c>
      <c r="BE892">
        <v>0</v>
      </c>
      <c r="BF892">
        <v>0</v>
      </c>
      <c r="BG892">
        <v>0</v>
      </c>
      <c r="BH892">
        <v>0</v>
      </c>
      <c r="BI892">
        <v>0</v>
      </c>
      <c r="BJ892">
        <v>0</v>
      </c>
      <c r="BK892">
        <v>0</v>
      </c>
      <c r="BL892">
        <v>0</v>
      </c>
      <c r="BM892">
        <v>0</v>
      </c>
      <c r="BN892">
        <v>0</v>
      </c>
      <c r="BO892">
        <v>0</v>
      </c>
      <c r="BP892">
        <v>0</v>
      </c>
      <c r="BQ892">
        <v>0</v>
      </c>
      <c r="BR892">
        <v>0</v>
      </c>
      <c r="BS892">
        <v>0</v>
      </c>
      <c r="BT892">
        <v>0</v>
      </c>
      <c r="BU892">
        <v>0</v>
      </c>
      <c r="BV892">
        <v>0</v>
      </c>
      <c r="BW892" s="4">
        <v>0</v>
      </c>
    </row>
    <row r="893" spans="6:75" x14ac:dyDescent="0.25">
      <c r="F893" s="52">
        <f t="shared" si="49"/>
        <v>60200</v>
      </c>
      <c r="G893" s="12">
        <f t="shared" si="50"/>
        <v>0.82558139534883723</v>
      </c>
      <c r="J893" s="3">
        <f t="shared" si="51"/>
        <v>0.94215945866431294</v>
      </c>
      <c r="K893" s="10"/>
      <c r="L893" s="12">
        <v>1</v>
      </c>
      <c r="M893" s="3">
        <v>0.82558139534883723</v>
      </c>
      <c r="N893" s="3">
        <v>0.82558139534883723</v>
      </c>
      <c r="O893" s="3">
        <v>0.94105201292976781</v>
      </c>
      <c r="P893" s="3">
        <v>0.94105201292976781</v>
      </c>
      <c r="Q893" s="3">
        <v>0</v>
      </c>
      <c r="R893" s="3">
        <v>0</v>
      </c>
      <c r="S893" s="3">
        <v>0</v>
      </c>
      <c r="T893" s="3">
        <v>0</v>
      </c>
      <c r="U893" s="3">
        <v>0</v>
      </c>
      <c r="V893" s="3">
        <v>0</v>
      </c>
      <c r="W893" s="3">
        <v>0</v>
      </c>
      <c r="X893" s="3">
        <v>0</v>
      </c>
      <c r="Y893" s="3">
        <v>0</v>
      </c>
      <c r="Z893" s="3">
        <v>0</v>
      </c>
      <c r="AA893" s="3">
        <v>0</v>
      </c>
      <c r="AB893" s="3">
        <v>0</v>
      </c>
      <c r="AC893" s="3">
        <v>0</v>
      </c>
      <c r="AD893" s="3">
        <v>0</v>
      </c>
      <c r="AE893" s="3">
        <v>0</v>
      </c>
      <c r="AF893" s="3">
        <v>0</v>
      </c>
      <c r="AG893" s="3">
        <v>0</v>
      </c>
      <c r="AH893" s="3">
        <v>0</v>
      </c>
      <c r="AI893" s="3">
        <v>0</v>
      </c>
      <c r="AJ893" s="3">
        <v>0</v>
      </c>
      <c r="AK893" s="3">
        <v>0</v>
      </c>
      <c r="AL893" s="48">
        <v>0</v>
      </c>
      <c r="AM893" s="3">
        <v>0</v>
      </c>
      <c r="AN893" s="3">
        <v>0</v>
      </c>
      <c r="AO893" s="3">
        <v>0</v>
      </c>
      <c r="AP893" s="3">
        <v>0</v>
      </c>
      <c r="AQ893" s="3">
        <v>0</v>
      </c>
      <c r="AR893" s="3">
        <v>0</v>
      </c>
      <c r="AS893" s="3">
        <v>0</v>
      </c>
      <c r="AT893" s="3">
        <v>0</v>
      </c>
      <c r="AU893" s="3">
        <v>0</v>
      </c>
      <c r="AV893" s="3">
        <v>0</v>
      </c>
      <c r="AW893" s="3">
        <v>0</v>
      </c>
      <c r="AX893" s="3">
        <v>0</v>
      </c>
      <c r="AY893" s="3">
        <v>0</v>
      </c>
      <c r="AZ893" s="3">
        <v>0</v>
      </c>
      <c r="BA893" s="3">
        <v>0</v>
      </c>
      <c r="BB893" s="3">
        <v>0</v>
      </c>
      <c r="BC893">
        <v>0</v>
      </c>
      <c r="BD893">
        <v>0</v>
      </c>
      <c r="BE893">
        <v>0</v>
      </c>
      <c r="BF893">
        <v>0</v>
      </c>
      <c r="BG893">
        <v>0</v>
      </c>
      <c r="BH893">
        <v>0</v>
      </c>
      <c r="BI893">
        <v>0</v>
      </c>
      <c r="BJ893">
        <v>0</v>
      </c>
      <c r="BK893">
        <v>0</v>
      </c>
      <c r="BL893">
        <v>0</v>
      </c>
      <c r="BM893">
        <v>0</v>
      </c>
      <c r="BN893">
        <v>0</v>
      </c>
      <c r="BO893">
        <v>0</v>
      </c>
      <c r="BP893">
        <v>0</v>
      </c>
      <c r="BQ893">
        <v>0</v>
      </c>
      <c r="BR893">
        <v>0</v>
      </c>
      <c r="BS893">
        <v>0</v>
      </c>
      <c r="BT893">
        <v>0</v>
      </c>
      <c r="BU893">
        <v>0</v>
      </c>
      <c r="BV893">
        <v>0</v>
      </c>
      <c r="BW893" s="4">
        <v>0</v>
      </c>
    </row>
    <row r="894" spans="6:75" x14ac:dyDescent="0.25">
      <c r="F894" s="52">
        <f t="shared" si="49"/>
        <v>60300</v>
      </c>
      <c r="G894" s="12">
        <f t="shared" si="50"/>
        <v>0.82558139534883723</v>
      </c>
      <c r="J894" s="3">
        <f t="shared" si="51"/>
        <v>0.94180641365107376</v>
      </c>
      <c r="K894" s="10"/>
      <c r="L894" s="12">
        <v>1</v>
      </c>
      <c r="M894" s="3">
        <v>0.82558139534883723</v>
      </c>
      <c r="N894" s="3">
        <v>0.82558139534883723</v>
      </c>
      <c r="O894" s="3">
        <v>0.94069938289744337</v>
      </c>
      <c r="P894" s="3">
        <v>0.94069938289744337</v>
      </c>
      <c r="Q894" s="3">
        <v>0</v>
      </c>
      <c r="R894" s="3">
        <v>0</v>
      </c>
      <c r="S894" s="3">
        <v>0</v>
      </c>
      <c r="T894" s="3">
        <v>0</v>
      </c>
      <c r="U894" s="3">
        <v>0</v>
      </c>
      <c r="V894" s="3">
        <v>0</v>
      </c>
      <c r="W894" s="3">
        <v>0</v>
      </c>
      <c r="X894" s="3">
        <v>0</v>
      </c>
      <c r="Y894" s="3">
        <v>0</v>
      </c>
      <c r="Z894" s="3">
        <v>0</v>
      </c>
      <c r="AA894" s="3">
        <v>0</v>
      </c>
      <c r="AB894" s="3">
        <v>0</v>
      </c>
      <c r="AC894" s="3">
        <v>0</v>
      </c>
      <c r="AD894" s="3">
        <v>0</v>
      </c>
      <c r="AE894" s="3">
        <v>0</v>
      </c>
      <c r="AF894" s="3">
        <v>0</v>
      </c>
      <c r="AG894" s="3">
        <v>0</v>
      </c>
      <c r="AH894" s="3">
        <v>0</v>
      </c>
      <c r="AI894" s="3">
        <v>0</v>
      </c>
      <c r="AJ894" s="3">
        <v>0</v>
      </c>
      <c r="AK894" s="3">
        <v>0</v>
      </c>
      <c r="AL894" s="48">
        <v>0</v>
      </c>
      <c r="AM894" s="3">
        <v>0</v>
      </c>
      <c r="AN894" s="3">
        <v>0</v>
      </c>
      <c r="AO894" s="3">
        <v>0</v>
      </c>
      <c r="AP894" s="3">
        <v>0</v>
      </c>
      <c r="AQ894" s="3">
        <v>0</v>
      </c>
      <c r="AR894" s="3">
        <v>0</v>
      </c>
      <c r="AS894" s="3">
        <v>0</v>
      </c>
      <c r="AT894" s="3">
        <v>0</v>
      </c>
      <c r="AU894" s="3">
        <v>0</v>
      </c>
      <c r="AV894" s="3">
        <v>0</v>
      </c>
      <c r="AW894" s="3">
        <v>0</v>
      </c>
      <c r="AX894" s="3">
        <v>0</v>
      </c>
      <c r="AY894" s="3">
        <v>0</v>
      </c>
      <c r="AZ894" s="3">
        <v>0</v>
      </c>
      <c r="BA894" s="3">
        <v>0</v>
      </c>
      <c r="BB894" s="3">
        <v>0</v>
      </c>
      <c r="BC894">
        <v>0</v>
      </c>
      <c r="BD894">
        <v>0</v>
      </c>
      <c r="BE894">
        <v>0</v>
      </c>
      <c r="BF894">
        <v>0</v>
      </c>
      <c r="BG894">
        <v>0</v>
      </c>
      <c r="BH894">
        <v>0</v>
      </c>
      <c r="BI894">
        <v>0</v>
      </c>
      <c r="BJ894">
        <v>0</v>
      </c>
      <c r="BK894">
        <v>0</v>
      </c>
      <c r="BL894">
        <v>0</v>
      </c>
      <c r="BM894">
        <v>0</v>
      </c>
      <c r="BN894">
        <v>0</v>
      </c>
      <c r="BO894">
        <v>0</v>
      </c>
      <c r="BP894">
        <v>0</v>
      </c>
      <c r="BQ894">
        <v>0</v>
      </c>
      <c r="BR894">
        <v>0</v>
      </c>
      <c r="BS894">
        <v>0</v>
      </c>
      <c r="BT894">
        <v>0</v>
      </c>
      <c r="BU894">
        <v>0</v>
      </c>
      <c r="BV894">
        <v>0</v>
      </c>
      <c r="BW894" s="4">
        <v>0</v>
      </c>
    </row>
    <row r="895" spans="6:75" x14ac:dyDescent="0.25">
      <c r="F895" s="52">
        <f t="shared" si="49"/>
        <v>60400</v>
      </c>
      <c r="G895" s="12">
        <f t="shared" si="50"/>
        <v>0.82558139534883723</v>
      </c>
      <c r="J895" s="3">
        <f t="shared" si="51"/>
        <v>0.94145336863783458</v>
      </c>
      <c r="K895" s="4"/>
      <c r="L895" s="5">
        <v>1</v>
      </c>
      <c r="M895">
        <v>0.82558139534883723</v>
      </c>
      <c r="N895">
        <v>0.82558139534883723</v>
      </c>
      <c r="O895">
        <v>0.94034675286511893</v>
      </c>
      <c r="P895">
        <v>0.94034675286511893</v>
      </c>
      <c r="Q895">
        <v>0</v>
      </c>
      <c r="R89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c r="AP895">
        <v>0</v>
      </c>
      <c r="AQ895">
        <v>0</v>
      </c>
      <c r="AR895">
        <v>0</v>
      </c>
      <c r="AS895">
        <v>0</v>
      </c>
      <c r="AT895">
        <v>0</v>
      </c>
      <c r="AU895">
        <v>0</v>
      </c>
      <c r="AV895">
        <v>0</v>
      </c>
      <c r="AW895">
        <v>0</v>
      </c>
      <c r="AX895">
        <v>0</v>
      </c>
      <c r="AY895">
        <v>0</v>
      </c>
      <c r="AZ895">
        <v>0</v>
      </c>
      <c r="BA895">
        <v>0</v>
      </c>
      <c r="BB895">
        <v>0</v>
      </c>
      <c r="BC895">
        <v>0</v>
      </c>
      <c r="BD895">
        <v>0</v>
      </c>
      <c r="BE895">
        <v>0</v>
      </c>
      <c r="BF895">
        <v>0</v>
      </c>
      <c r="BG895">
        <v>0</v>
      </c>
      <c r="BH895">
        <v>0</v>
      </c>
      <c r="BI895">
        <v>0</v>
      </c>
      <c r="BJ895">
        <v>0</v>
      </c>
      <c r="BK895">
        <v>0</v>
      </c>
      <c r="BL895">
        <v>0</v>
      </c>
      <c r="BM895">
        <v>0</v>
      </c>
      <c r="BN895">
        <v>0</v>
      </c>
      <c r="BO895">
        <v>0</v>
      </c>
      <c r="BP895">
        <v>0</v>
      </c>
      <c r="BQ895">
        <v>0</v>
      </c>
      <c r="BR895">
        <v>0</v>
      </c>
      <c r="BS895">
        <v>0</v>
      </c>
      <c r="BT895">
        <v>0</v>
      </c>
      <c r="BU895">
        <v>0</v>
      </c>
      <c r="BV895">
        <v>0</v>
      </c>
      <c r="BW895" s="4">
        <v>0</v>
      </c>
    </row>
    <row r="896" spans="6:75" x14ac:dyDescent="0.25">
      <c r="F896" s="52">
        <f t="shared" si="49"/>
        <v>60500</v>
      </c>
      <c r="G896" s="12">
        <f t="shared" si="50"/>
        <v>0.82558139534883723</v>
      </c>
      <c r="J896" s="3">
        <f t="shared" si="51"/>
        <v>0.9411003236245955</v>
      </c>
      <c r="K896" s="4"/>
      <c r="L896" s="5">
        <v>1</v>
      </c>
      <c r="M896">
        <v>0.82558139534883723</v>
      </c>
      <c r="N896">
        <v>0.82558139534883723</v>
      </c>
      <c r="O896">
        <v>0.9399941228327946</v>
      </c>
      <c r="P896">
        <v>0.9399941228327946</v>
      </c>
      <c r="Q896">
        <v>0</v>
      </c>
      <c r="R896">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c r="AP896">
        <v>0</v>
      </c>
      <c r="AQ896">
        <v>0</v>
      </c>
      <c r="AR896">
        <v>0</v>
      </c>
      <c r="AS896">
        <v>0</v>
      </c>
      <c r="AT896">
        <v>0</v>
      </c>
      <c r="AU896">
        <v>0</v>
      </c>
      <c r="AV896">
        <v>0</v>
      </c>
      <c r="AW896">
        <v>0</v>
      </c>
      <c r="AX896">
        <v>0</v>
      </c>
      <c r="AY896">
        <v>0</v>
      </c>
      <c r="AZ896">
        <v>0</v>
      </c>
      <c r="BA896">
        <v>0</v>
      </c>
      <c r="BB896">
        <v>0</v>
      </c>
      <c r="BC896">
        <v>0</v>
      </c>
      <c r="BD896">
        <v>0</v>
      </c>
      <c r="BE896">
        <v>0</v>
      </c>
      <c r="BF896">
        <v>0</v>
      </c>
      <c r="BG896">
        <v>0</v>
      </c>
      <c r="BH896">
        <v>0</v>
      </c>
      <c r="BI896">
        <v>0</v>
      </c>
      <c r="BJ896">
        <v>0</v>
      </c>
      <c r="BK896">
        <v>0</v>
      </c>
      <c r="BL896">
        <v>0</v>
      </c>
      <c r="BM896">
        <v>0</v>
      </c>
      <c r="BN896">
        <v>0</v>
      </c>
      <c r="BO896">
        <v>0</v>
      </c>
      <c r="BP896">
        <v>0</v>
      </c>
      <c r="BQ896">
        <v>0</v>
      </c>
      <c r="BR896">
        <v>0</v>
      </c>
      <c r="BS896">
        <v>0</v>
      </c>
      <c r="BT896">
        <v>0</v>
      </c>
      <c r="BU896">
        <v>0</v>
      </c>
      <c r="BV896">
        <v>0</v>
      </c>
      <c r="BW896" s="4">
        <v>0</v>
      </c>
    </row>
    <row r="897" spans="6:75" x14ac:dyDescent="0.25">
      <c r="F897" s="52">
        <f t="shared" si="49"/>
        <v>60600</v>
      </c>
      <c r="G897" s="12">
        <f t="shared" si="50"/>
        <v>0.82558139534883723</v>
      </c>
      <c r="J897" s="3">
        <f t="shared" si="51"/>
        <v>0.94074727861135632</v>
      </c>
      <c r="K897" s="4"/>
      <c r="L897" s="5">
        <v>1</v>
      </c>
      <c r="M897">
        <v>0.82558139534883723</v>
      </c>
      <c r="N897">
        <v>0.82558139534883723</v>
      </c>
      <c r="O897">
        <v>0.93964149280047016</v>
      </c>
      <c r="P897">
        <v>0.93964149280047016</v>
      </c>
      <c r="Q897">
        <v>0</v>
      </c>
      <c r="R897">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c r="AP897">
        <v>0</v>
      </c>
      <c r="AQ897">
        <v>0</v>
      </c>
      <c r="AR897">
        <v>0</v>
      </c>
      <c r="AS897">
        <v>0</v>
      </c>
      <c r="AT897">
        <v>0</v>
      </c>
      <c r="AU897">
        <v>0</v>
      </c>
      <c r="AV897">
        <v>0</v>
      </c>
      <c r="AW897">
        <v>0</v>
      </c>
      <c r="AX897">
        <v>0</v>
      </c>
      <c r="AY897">
        <v>0</v>
      </c>
      <c r="AZ897">
        <v>0</v>
      </c>
      <c r="BA897">
        <v>0</v>
      </c>
      <c r="BB897">
        <v>0</v>
      </c>
      <c r="BC897">
        <v>0</v>
      </c>
      <c r="BD897">
        <v>0</v>
      </c>
      <c r="BE897">
        <v>0</v>
      </c>
      <c r="BF897">
        <v>0</v>
      </c>
      <c r="BG897">
        <v>0</v>
      </c>
      <c r="BH897">
        <v>0</v>
      </c>
      <c r="BI897">
        <v>0</v>
      </c>
      <c r="BJ897">
        <v>0</v>
      </c>
      <c r="BK897">
        <v>0</v>
      </c>
      <c r="BL897">
        <v>0</v>
      </c>
      <c r="BM897">
        <v>0</v>
      </c>
      <c r="BN897">
        <v>0</v>
      </c>
      <c r="BO897">
        <v>0</v>
      </c>
      <c r="BP897">
        <v>0</v>
      </c>
      <c r="BQ897">
        <v>0</v>
      </c>
      <c r="BR897">
        <v>0</v>
      </c>
      <c r="BS897">
        <v>0</v>
      </c>
      <c r="BT897">
        <v>0</v>
      </c>
      <c r="BU897">
        <v>0</v>
      </c>
      <c r="BV897">
        <v>0</v>
      </c>
      <c r="BW897" s="4">
        <v>0</v>
      </c>
    </row>
    <row r="898" spans="6:75" x14ac:dyDescent="0.25">
      <c r="F898" s="52">
        <f t="shared" si="49"/>
        <v>60700</v>
      </c>
      <c r="G898" s="12">
        <f t="shared" si="50"/>
        <v>0.82558139534883723</v>
      </c>
      <c r="J898" s="3">
        <f t="shared" si="51"/>
        <v>0.94039423359811702</v>
      </c>
      <c r="K898" s="4"/>
      <c r="L898" s="5">
        <v>1</v>
      </c>
      <c r="M898">
        <v>0.82558139534883723</v>
      </c>
      <c r="N898">
        <v>0.82558139534883723</v>
      </c>
      <c r="O898">
        <v>0.93928886276814572</v>
      </c>
      <c r="P898">
        <v>0.93928886276814572</v>
      </c>
      <c r="Q898">
        <v>0</v>
      </c>
      <c r="R898">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c r="AP898">
        <v>0</v>
      </c>
      <c r="AQ898">
        <v>0</v>
      </c>
      <c r="AR898">
        <v>0</v>
      </c>
      <c r="AS898">
        <v>0</v>
      </c>
      <c r="AT898">
        <v>0</v>
      </c>
      <c r="AU898">
        <v>0</v>
      </c>
      <c r="AV898">
        <v>0</v>
      </c>
      <c r="AW898">
        <v>0</v>
      </c>
      <c r="AX898">
        <v>0</v>
      </c>
      <c r="AY898">
        <v>0</v>
      </c>
      <c r="AZ898">
        <v>0</v>
      </c>
      <c r="BA898">
        <v>0</v>
      </c>
      <c r="BB898">
        <v>0</v>
      </c>
      <c r="BC898">
        <v>0</v>
      </c>
      <c r="BD898">
        <v>0</v>
      </c>
      <c r="BE898">
        <v>0</v>
      </c>
      <c r="BF898">
        <v>0</v>
      </c>
      <c r="BG898">
        <v>0</v>
      </c>
      <c r="BH898">
        <v>0</v>
      </c>
      <c r="BI898">
        <v>0</v>
      </c>
      <c r="BJ898">
        <v>0</v>
      </c>
      <c r="BK898">
        <v>0</v>
      </c>
      <c r="BL898">
        <v>0</v>
      </c>
      <c r="BM898">
        <v>0</v>
      </c>
      <c r="BN898">
        <v>0</v>
      </c>
      <c r="BO898">
        <v>0</v>
      </c>
      <c r="BP898">
        <v>0</v>
      </c>
      <c r="BQ898">
        <v>0</v>
      </c>
      <c r="BR898">
        <v>0</v>
      </c>
      <c r="BS898">
        <v>0</v>
      </c>
      <c r="BT898">
        <v>0</v>
      </c>
      <c r="BU898">
        <v>0</v>
      </c>
      <c r="BV898">
        <v>0</v>
      </c>
      <c r="BW898" s="4">
        <v>0</v>
      </c>
    </row>
    <row r="899" spans="6:75" x14ac:dyDescent="0.25">
      <c r="F899" s="52">
        <f t="shared" si="49"/>
        <v>60800</v>
      </c>
      <c r="G899" s="12">
        <f t="shared" si="50"/>
        <v>0.82558139534883723</v>
      </c>
      <c r="J899" s="3">
        <f t="shared" si="51"/>
        <v>0.94004118858487784</v>
      </c>
      <c r="K899" s="4"/>
      <c r="L899" s="5">
        <v>1</v>
      </c>
      <c r="M899">
        <v>0.82558139534883723</v>
      </c>
      <c r="N899">
        <v>0.82558139534883723</v>
      </c>
      <c r="O899">
        <v>0.93893623273582127</v>
      </c>
      <c r="P899">
        <v>0.93893623273582127</v>
      </c>
      <c r="Q899">
        <v>0</v>
      </c>
      <c r="R899">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c r="AP899">
        <v>0</v>
      </c>
      <c r="AQ899">
        <v>0</v>
      </c>
      <c r="AR899">
        <v>0</v>
      </c>
      <c r="AS899">
        <v>0</v>
      </c>
      <c r="AT899">
        <v>0</v>
      </c>
      <c r="AU899">
        <v>0</v>
      </c>
      <c r="AV899">
        <v>0</v>
      </c>
      <c r="AW899">
        <v>0</v>
      </c>
      <c r="AX899">
        <v>0</v>
      </c>
      <c r="AY899">
        <v>0</v>
      </c>
      <c r="AZ899">
        <v>0</v>
      </c>
      <c r="BA899">
        <v>0</v>
      </c>
      <c r="BB899">
        <v>0</v>
      </c>
      <c r="BC899">
        <v>0</v>
      </c>
      <c r="BD899">
        <v>0</v>
      </c>
      <c r="BE899">
        <v>0</v>
      </c>
      <c r="BF899">
        <v>0</v>
      </c>
      <c r="BG899">
        <v>0</v>
      </c>
      <c r="BH899">
        <v>0</v>
      </c>
      <c r="BI899">
        <v>0</v>
      </c>
      <c r="BJ899">
        <v>0</v>
      </c>
      <c r="BK899">
        <v>0</v>
      </c>
      <c r="BL899">
        <v>0</v>
      </c>
      <c r="BM899">
        <v>0</v>
      </c>
      <c r="BN899">
        <v>0</v>
      </c>
      <c r="BO899">
        <v>0</v>
      </c>
      <c r="BP899">
        <v>0</v>
      </c>
      <c r="BQ899">
        <v>0</v>
      </c>
      <c r="BR899">
        <v>0</v>
      </c>
      <c r="BS899">
        <v>0</v>
      </c>
      <c r="BT899">
        <v>0</v>
      </c>
      <c r="BU899">
        <v>0</v>
      </c>
      <c r="BV899">
        <v>0</v>
      </c>
      <c r="BW899" s="4">
        <v>0</v>
      </c>
    </row>
    <row r="900" spans="6:75" x14ac:dyDescent="0.25">
      <c r="F900" s="52">
        <f t="shared" si="49"/>
        <v>60900</v>
      </c>
      <c r="G900" s="12">
        <f t="shared" si="50"/>
        <v>0.82558139534883723</v>
      </c>
      <c r="J900" s="3">
        <f t="shared" si="51"/>
        <v>0.93968814357163866</v>
      </c>
      <c r="K900" s="4"/>
      <c r="L900" s="5">
        <v>1</v>
      </c>
      <c r="M900">
        <v>0.82558139534883723</v>
      </c>
      <c r="N900">
        <v>0.82558139534883723</v>
      </c>
      <c r="O900">
        <v>0.93858360270349683</v>
      </c>
      <c r="P900">
        <v>0.93858360270349683</v>
      </c>
      <c r="Q900">
        <v>0</v>
      </c>
      <c r="R900">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c r="AP900">
        <v>0</v>
      </c>
      <c r="AQ900">
        <v>0</v>
      </c>
      <c r="AR900">
        <v>0</v>
      </c>
      <c r="AS900">
        <v>0</v>
      </c>
      <c r="AT900">
        <v>0</v>
      </c>
      <c r="AU900">
        <v>0</v>
      </c>
      <c r="AV900">
        <v>0</v>
      </c>
      <c r="AW900">
        <v>0</v>
      </c>
      <c r="AX900">
        <v>0</v>
      </c>
      <c r="AY900">
        <v>0</v>
      </c>
      <c r="AZ900">
        <v>0</v>
      </c>
      <c r="BA900">
        <v>0</v>
      </c>
      <c r="BB900">
        <v>0</v>
      </c>
      <c r="BC900">
        <v>0</v>
      </c>
      <c r="BD900">
        <v>0</v>
      </c>
      <c r="BE900">
        <v>0</v>
      </c>
      <c r="BF900">
        <v>0</v>
      </c>
      <c r="BG900">
        <v>0</v>
      </c>
      <c r="BH900">
        <v>0</v>
      </c>
      <c r="BI900">
        <v>0</v>
      </c>
      <c r="BJ900">
        <v>0</v>
      </c>
      <c r="BK900">
        <v>0</v>
      </c>
      <c r="BL900">
        <v>0</v>
      </c>
      <c r="BM900">
        <v>0</v>
      </c>
      <c r="BN900">
        <v>0</v>
      </c>
      <c r="BO900">
        <v>0</v>
      </c>
      <c r="BP900">
        <v>0</v>
      </c>
      <c r="BQ900">
        <v>0</v>
      </c>
      <c r="BR900">
        <v>0</v>
      </c>
      <c r="BS900">
        <v>0</v>
      </c>
      <c r="BT900">
        <v>0</v>
      </c>
      <c r="BU900">
        <v>0</v>
      </c>
      <c r="BV900">
        <v>0</v>
      </c>
      <c r="BW900" s="4">
        <v>0</v>
      </c>
    </row>
    <row r="901" spans="6:75" x14ac:dyDescent="0.25">
      <c r="F901" s="52">
        <f t="shared" si="49"/>
        <v>61000</v>
      </c>
      <c r="G901" s="12">
        <f t="shared" si="50"/>
        <v>0.82558139534883723</v>
      </c>
      <c r="J901" s="3">
        <f t="shared" si="51"/>
        <v>0.93915857605177977</v>
      </c>
      <c r="K901" s="4"/>
      <c r="L901" s="5">
        <v>1</v>
      </c>
      <c r="M901">
        <v>0.82558139534883723</v>
      </c>
      <c r="N901">
        <v>0.82558139534883723</v>
      </c>
      <c r="O901">
        <v>0.93805465765501017</v>
      </c>
      <c r="P901">
        <v>0.93805465765501017</v>
      </c>
      <c r="Q901">
        <v>0</v>
      </c>
      <c r="R901">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c r="AP901">
        <v>0</v>
      </c>
      <c r="AQ901">
        <v>0</v>
      </c>
      <c r="AR901">
        <v>0</v>
      </c>
      <c r="AS901">
        <v>0</v>
      </c>
      <c r="AT901">
        <v>0</v>
      </c>
      <c r="AU901">
        <v>0</v>
      </c>
      <c r="AV901">
        <v>0</v>
      </c>
      <c r="AW901">
        <v>0</v>
      </c>
      <c r="AX901">
        <v>0</v>
      </c>
      <c r="AY901">
        <v>0</v>
      </c>
      <c r="AZ901">
        <v>0</v>
      </c>
      <c r="BA901">
        <v>0</v>
      </c>
      <c r="BB901">
        <v>0</v>
      </c>
      <c r="BC901">
        <v>0</v>
      </c>
      <c r="BD901">
        <v>0</v>
      </c>
      <c r="BE901">
        <v>0</v>
      </c>
      <c r="BF901">
        <v>0</v>
      </c>
      <c r="BG901">
        <v>0</v>
      </c>
      <c r="BH901">
        <v>0</v>
      </c>
      <c r="BI901">
        <v>0</v>
      </c>
      <c r="BJ901">
        <v>0</v>
      </c>
      <c r="BK901">
        <v>0</v>
      </c>
      <c r="BL901">
        <v>0</v>
      </c>
      <c r="BM901">
        <v>0</v>
      </c>
      <c r="BN901">
        <v>0</v>
      </c>
      <c r="BO901">
        <v>0</v>
      </c>
      <c r="BP901">
        <v>0</v>
      </c>
      <c r="BQ901">
        <v>0</v>
      </c>
      <c r="BR901">
        <v>0</v>
      </c>
      <c r="BS901">
        <v>0</v>
      </c>
      <c r="BT901">
        <v>0</v>
      </c>
      <c r="BU901">
        <v>0</v>
      </c>
      <c r="BV901">
        <v>0</v>
      </c>
      <c r="BW901" s="4">
        <v>0</v>
      </c>
    </row>
    <row r="902" spans="6:75" x14ac:dyDescent="0.25">
      <c r="F902" s="52">
        <f t="shared" si="49"/>
        <v>61100</v>
      </c>
      <c r="G902" s="12">
        <f t="shared" si="50"/>
        <v>0.82558139534883723</v>
      </c>
      <c r="J902" s="3">
        <f t="shared" si="51"/>
        <v>0.93862900853192111</v>
      </c>
      <c r="K902" s="4"/>
      <c r="L902" s="5">
        <v>1</v>
      </c>
      <c r="M902">
        <v>0.82558139534883723</v>
      </c>
      <c r="N902">
        <v>0.82558139534883723</v>
      </c>
      <c r="O902">
        <v>0.93752571260652362</v>
      </c>
      <c r="P902">
        <v>0.93752571260652362</v>
      </c>
      <c r="Q902">
        <v>0</v>
      </c>
      <c r="R902">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c r="AP902">
        <v>0</v>
      </c>
      <c r="AQ902">
        <v>0</v>
      </c>
      <c r="AR902">
        <v>0</v>
      </c>
      <c r="AS902">
        <v>0</v>
      </c>
      <c r="AT902">
        <v>0</v>
      </c>
      <c r="AU902">
        <v>0</v>
      </c>
      <c r="AV902">
        <v>0</v>
      </c>
      <c r="AW902">
        <v>0</v>
      </c>
      <c r="AX902">
        <v>0</v>
      </c>
      <c r="AY902">
        <v>0</v>
      </c>
      <c r="AZ902">
        <v>0</v>
      </c>
      <c r="BA902">
        <v>0</v>
      </c>
      <c r="BB902">
        <v>0</v>
      </c>
      <c r="BC902">
        <v>0</v>
      </c>
      <c r="BD902">
        <v>0</v>
      </c>
      <c r="BE902">
        <v>0</v>
      </c>
      <c r="BF902">
        <v>0</v>
      </c>
      <c r="BG902">
        <v>0</v>
      </c>
      <c r="BH902">
        <v>0</v>
      </c>
      <c r="BI902">
        <v>0</v>
      </c>
      <c r="BJ902">
        <v>0</v>
      </c>
      <c r="BK902">
        <v>0</v>
      </c>
      <c r="BL902">
        <v>0</v>
      </c>
      <c r="BM902">
        <v>0</v>
      </c>
      <c r="BN902">
        <v>0</v>
      </c>
      <c r="BO902">
        <v>0</v>
      </c>
      <c r="BP902">
        <v>0</v>
      </c>
      <c r="BQ902">
        <v>0</v>
      </c>
      <c r="BR902">
        <v>0</v>
      </c>
      <c r="BS902">
        <v>0</v>
      </c>
      <c r="BT902">
        <v>0</v>
      </c>
      <c r="BU902">
        <v>0</v>
      </c>
      <c r="BV902">
        <v>0</v>
      </c>
      <c r="BW902" s="4">
        <v>0</v>
      </c>
    </row>
    <row r="903" spans="6:75" x14ac:dyDescent="0.25">
      <c r="F903" s="52">
        <f t="shared" si="49"/>
        <v>61200</v>
      </c>
      <c r="G903" s="12">
        <f t="shared" si="50"/>
        <v>0.82558139534883723</v>
      </c>
      <c r="J903" s="3">
        <f t="shared" si="51"/>
        <v>0.93809944101206233</v>
      </c>
      <c r="K903" s="4"/>
      <c r="L903" s="5">
        <v>1</v>
      </c>
      <c r="M903">
        <v>0.82558139534883723</v>
      </c>
      <c r="N903">
        <v>0.82558139534883723</v>
      </c>
      <c r="O903">
        <v>0.93699676755803696</v>
      </c>
      <c r="P903">
        <v>0.93699676755803696</v>
      </c>
      <c r="Q903">
        <v>0</v>
      </c>
      <c r="R903">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c r="AP903">
        <v>0</v>
      </c>
      <c r="AQ903">
        <v>0</v>
      </c>
      <c r="AR903">
        <v>0</v>
      </c>
      <c r="AS903">
        <v>0</v>
      </c>
      <c r="AT903">
        <v>0</v>
      </c>
      <c r="AU903">
        <v>0</v>
      </c>
      <c r="AV903">
        <v>0</v>
      </c>
      <c r="AW903">
        <v>0</v>
      </c>
      <c r="AX903">
        <v>0</v>
      </c>
      <c r="AY903">
        <v>0</v>
      </c>
      <c r="AZ903">
        <v>0</v>
      </c>
      <c r="BA903">
        <v>0</v>
      </c>
      <c r="BB903">
        <v>0</v>
      </c>
      <c r="BC903">
        <v>0</v>
      </c>
      <c r="BD903">
        <v>0</v>
      </c>
      <c r="BE903">
        <v>0</v>
      </c>
      <c r="BF903">
        <v>0</v>
      </c>
      <c r="BG903">
        <v>0</v>
      </c>
      <c r="BH903">
        <v>0</v>
      </c>
      <c r="BI903">
        <v>0</v>
      </c>
      <c r="BJ903">
        <v>0</v>
      </c>
      <c r="BK903">
        <v>0</v>
      </c>
      <c r="BL903">
        <v>0</v>
      </c>
      <c r="BM903">
        <v>0</v>
      </c>
      <c r="BN903">
        <v>0</v>
      </c>
      <c r="BO903">
        <v>0</v>
      </c>
      <c r="BP903">
        <v>0</v>
      </c>
      <c r="BQ903">
        <v>0</v>
      </c>
      <c r="BR903">
        <v>0</v>
      </c>
      <c r="BS903">
        <v>0</v>
      </c>
      <c r="BT903">
        <v>0</v>
      </c>
      <c r="BU903">
        <v>0</v>
      </c>
      <c r="BV903">
        <v>0</v>
      </c>
      <c r="BW903" s="4">
        <v>0</v>
      </c>
    </row>
    <row r="904" spans="6:75" x14ac:dyDescent="0.25">
      <c r="F904" s="52">
        <f t="shared" si="49"/>
        <v>61300</v>
      </c>
      <c r="G904" s="12">
        <f t="shared" si="50"/>
        <v>0.82558139534883723</v>
      </c>
      <c r="J904" s="3">
        <f t="shared" si="51"/>
        <v>0.93756987349220355</v>
      </c>
      <c r="K904" s="4"/>
      <c r="L904" s="5">
        <v>1</v>
      </c>
      <c r="M904">
        <v>0.82558139534883723</v>
      </c>
      <c r="N904">
        <v>0.82558139534883723</v>
      </c>
      <c r="O904">
        <v>0.93646782250955041</v>
      </c>
      <c r="P904">
        <v>0.93646782250955041</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c r="AP904">
        <v>0</v>
      </c>
      <c r="AQ904">
        <v>0</v>
      </c>
      <c r="AR904">
        <v>0</v>
      </c>
      <c r="AS904">
        <v>0</v>
      </c>
      <c r="AT904">
        <v>0</v>
      </c>
      <c r="AU904">
        <v>0</v>
      </c>
      <c r="AV904">
        <v>0</v>
      </c>
      <c r="AW904">
        <v>0</v>
      </c>
      <c r="AX904">
        <v>0</v>
      </c>
      <c r="AY904">
        <v>0</v>
      </c>
      <c r="AZ904">
        <v>0</v>
      </c>
      <c r="BA904">
        <v>0</v>
      </c>
      <c r="BB904">
        <v>0</v>
      </c>
      <c r="BC904">
        <v>0</v>
      </c>
      <c r="BD904">
        <v>0</v>
      </c>
      <c r="BE904">
        <v>0</v>
      </c>
      <c r="BF904">
        <v>0</v>
      </c>
      <c r="BG904">
        <v>0</v>
      </c>
      <c r="BH904">
        <v>0</v>
      </c>
      <c r="BI904">
        <v>0</v>
      </c>
      <c r="BJ904">
        <v>0</v>
      </c>
      <c r="BK904">
        <v>0</v>
      </c>
      <c r="BL904">
        <v>0</v>
      </c>
      <c r="BM904">
        <v>0</v>
      </c>
      <c r="BN904">
        <v>0</v>
      </c>
      <c r="BO904">
        <v>0</v>
      </c>
      <c r="BP904">
        <v>0</v>
      </c>
      <c r="BQ904">
        <v>0</v>
      </c>
      <c r="BR904">
        <v>0</v>
      </c>
      <c r="BS904">
        <v>0</v>
      </c>
      <c r="BT904">
        <v>0</v>
      </c>
      <c r="BU904">
        <v>0</v>
      </c>
      <c r="BV904">
        <v>0</v>
      </c>
      <c r="BW904" s="4">
        <v>0</v>
      </c>
    </row>
    <row r="905" spans="6:75" x14ac:dyDescent="0.25">
      <c r="F905" s="52">
        <f t="shared" si="49"/>
        <v>61400</v>
      </c>
      <c r="G905" s="12">
        <f t="shared" si="50"/>
        <v>0.82558139534883723</v>
      </c>
      <c r="J905" s="3">
        <f t="shared" si="51"/>
        <v>0.93704030597234478</v>
      </c>
      <c r="K905" s="4"/>
      <c r="L905" s="5">
        <v>1</v>
      </c>
      <c r="M905">
        <v>0.82558139534883723</v>
      </c>
      <c r="N905">
        <v>0.82558139534883723</v>
      </c>
      <c r="O905">
        <v>0.93593887746106375</v>
      </c>
      <c r="P905">
        <v>0.93593887746106375</v>
      </c>
      <c r="Q905">
        <v>0</v>
      </c>
      <c r="R90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c r="AP905">
        <v>0</v>
      </c>
      <c r="AQ905">
        <v>0</v>
      </c>
      <c r="AR905">
        <v>0</v>
      </c>
      <c r="AS905">
        <v>0</v>
      </c>
      <c r="AT905">
        <v>0</v>
      </c>
      <c r="AU905">
        <v>0</v>
      </c>
      <c r="AV905">
        <v>0</v>
      </c>
      <c r="AW905">
        <v>0</v>
      </c>
      <c r="AX905">
        <v>0</v>
      </c>
      <c r="AY905">
        <v>0</v>
      </c>
      <c r="AZ905">
        <v>0</v>
      </c>
      <c r="BA905">
        <v>0</v>
      </c>
      <c r="BB905">
        <v>0</v>
      </c>
      <c r="BC905">
        <v>0</v>
      </c>
      <c r="BD905">
        <v>0</v>
      </c>
      <c r="BE905">
        <v>0</v>
      </c>
      <c r="BF905">
        <v>0</v>
      </c>
      <c r="BG905">
        <v>0</v>
      </c>
      <c r="BH905">
        <v>0</v>
      </c>
      <c r="BI905">
        <v>0</v>
      </c>
      <c r="BJ905">
        <v>0</v>
      </c>
      <c r="BK905">
        <v>0</v>
      </c>
      <c r="BL905">
        <v>0</v>
      </c>
      <c r="BM905">
        <v>0</v>
      </c>
      <c r="BN905">
        <v>0</v>
      </c>
      <c r="BO905">
        <v>0</v>
      </c>
      <c r="BP905">
        <v>0</v>
      </c>
      <c r="BQ905">
        <v>0</v>
      </c>
      <c r="BR905">
        <v>0</v>
      </c>
      <c r="BS905">
        <v>0</v>
      </c>
      <c r="BT905">
        <v>0</v>
      </c>
      <c r="BU905">
        <v>0</v>
      </c>
      <c r="BV905">
        <v>0</v>
      </c>
      <c r="BW905" s="4">
        <v>0</v>
      </c>
    </row>
    <row r="906" spans="6:75" x14ac:dyDescent="0.25">
      <c r="F906" s="52">
        <f t="shared" si="49"/>
        <v>61500</v>
      </c>
      <c r="G906" s="12">
        <f t="shared" si="50"/>
        <v>0.82558139534883723</v>
      </c>
      <c r="J906" s="3">
        <f t="shared" si="51"/>
        <v>0.936510738452486</v>
      </c>
      <c r="K906" s="4"/>
      <c r="L906" s="5">
        <v>1</v>
      </c>
      <c r="M906">
        <v>0.82558139534883723</v>
      </c>
      <c r="N906">
        <v>0.82558139534883723</v>
      </c>
      <c r="O906">
        <v>0.93540993241257708</v>
      </c>
      <c r="P906">
        <v>0.93540993241257708</v>
      </c>
      <c r="Q906">
        <v>0</v>
      </c>
      <c r="R906">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c r="AP906">
        <v>0</v>
      </c>
      <c r="AQ906">
        <v>0</v>
      </c>
      <c r="AR906">
        <v>0</v>
      </c>
      <c r="AS906">
        <v>0</v>
      </c>
      <c r="AT906">
        <v>0</v>
      </c>
      <c r="AU906">
        <v>0</v>
      </c>
      <c r="AV906">
        <v>0</v>
      </c>
      <c r="AW906">
        <v>0</v>
      </c>
      <c r="AX906">
        <v>0</v>
      </c>
      <c r="AY906">
        <v>0</v>
      </c>
      <c r="AZ906">
        <v>0</v>
      </c>
      <c r="BA906">
        <v>0</v>
      </c>
      <c r="BB906">
        <v>0</v>
      </c>
      <c r="BC906">
        <v>0</v>
      </c>
      <c r="BD906">
        <v>0</v>
      </c>
      <c r="BE906">
        <v>0</v>
      </c>
      <c r="BF906">
        <v>0</v>
      </c>
      <c r="BG906">
        <v>0</v>
      </c>
      <c r="BH906">
        <v>0</v>
      </c>
      <c r="BI906">
        <v>0</v>
      </c>
      <c r="BJ906">
        <v>0</v>
      </c>
      <c r="BK906">
        <v>0</v>
      </c>
      <c r="BL906">
        <v>0</v>
      </c>
      <c r="BM906">
        <v>0</v>
      </c>
      <c r="BN906">
        <v>0</v>
      </c>
      <c r="BO906">
        <v>0</v>
      </c>
      <c r="BP906">
        <v>0</v>
      </c>
      <c r="BQ906">
        <v>0</v>
      </c>
      <c r="BR906">
        <v>0</v>
      </c>
      <c r="BS906">
        <v>0</v>
      </c>
      <c r="BT906">
        <v>0</v>
      </c>
      <c r="BU906">
        <v>0</v>
      </c>
      <c r="BV906">
        <v>0</v>
      </c>
      <c r="BW906" s="4">
        <v>0</v>
      </c>
    </row>
    <row r="907" spans="6:75" x14ac:dyDescent="0.25">
      <c r="F907" s="52">
        <f t="shared" si="49"/>
        <v>61600</v>
      </c>
      <c r="G907" s="12">
        <f t="shared" si="50"/>
        <v>0.82558139534883723</v>
      </c>
      <c r="J907" s="3">
        <f t="shared" si="51"/>
        <v>0.93598117093262723</v>
      </c>
      <c r="K907" s="4"/>
      <c r="L907" s="5">
        <v>1</v>
      </c>
      <c r="M907">
        <v>0.82558139534883723</v>
      </c>
      <c r="N907">
        <v>0.82558139534883723</v>
      </c>
      <c r="O907">
        <v>0.93488098736409053</v>
      </c>
      <c r="P907">
        <v>0.93488098736409053</v>
      </c>
      <c r="Q907">
        <v>0</v>
      </c>
      <c r="R907">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c r="AP907">
        <v>0</v>
      </c>
      <c r="AQ907">
        <v>0</v>
      </c>
      <c r="AR907">
        <v>0</v>
      </c>
      <c r="AS907">
        <v>0</v>
      </c>
      <c r="AT907">
        <v>0</v>
      </c>
      <c r="AU907">
        <v>0</v>
      </c>
      <c r="AV907">
        <v>0</v>
      </c>
      <c r="AW907">
        <v>0</v>
      </c>
      <c r="AX907">
        <v>0</v>
      </c>
      <c r="AY907">
        <v>0</v>
      </c>
      <c r="AZ907">
        <v>0</v>
      </c>
      <c r="BA907">
        <v>0</v>
      </c>
      <c r="BB907">
        <v>0</v>
      </c>
      <c r="BC907">
        <v>0</v>
      </c>
      <c r="BD907">
        <v>0</v>
      </c>
      <c r="BE907">
        <v>0</v>
      </c>
      <c r="BF907">
        <v>0</v>
      </c>
      <c r="BG907">
        <v>0</v>
      </c>
      <c r="BH907">
        <v>0</v>
      </c>
      <c r="BI907">
        <v>0</v>
      </c>
      <c r="BJ907">
        <v>0</v>
      </c>
      <c r="BK907">
        <v>0</v>
      </c>
      <c r="BL907">
        <v>0</v>
      </c>
      <c r="BM907">
        <v>0</v>
      </c>
      <c r="BN907">
        <v>0</v>
      </c>
      <c r="BO907">
        <v>0</v>
      </c>
      <c r="BP907">
        <v>0</v>
      </c>
      <c r="BQ907">
        <v>0</v>
      </c>
      <c r="BR907">
        <v>0</v>
      </c>
      <c r="BS907">
        <v>0</v>
      </c>
      <c r="BT907">
        <v>0</v>
      </c>
      <c r="BU907">
        <v>0</v>
      </c>
      <c r="BV907">
        <v>0</v>
      </c>
      <c r="BW907" s="4">
        <v>0</v>
      </c>
    </row>
    <row r="908" spans="6:75" x14ac:dyDescent="0.25">
      <c r="F908" s="52">
        <f t="shared" si="49"/>
        <v>61700</v>
      </c>
      <c r="G908" s="12">
        <f t="shared" si="50"/>
        <v>0.82558139534883723</v>
      </c>
      <c r="J908" s="3">
        <f t="shared" si="51"/>
        <v>0.93545160341276845</v>
      </c>
      <c r="K908" s="4"/>
      <c r="L908" s="5">
        <v>1</v>
      </c>
      <c r="M908">
        <v>0.82558139534883723</v>
      </c>
      <c r="N908">
        <v>0.82558139534883723</v>
      </c>
      <c r="O908">
        <v>0.93435204231560387</v>
      </c>
      <c r="P908">
        <v>0.93435204231560387</v>
      </c>
      <c r="Q908">
        <v>0</v>
      </c>
      <c r="R908">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c r="AO908">
        <v>0</v>
      </c>
      <c r="AP908">
        <v>0</v>
      </c>
      <c r="AQ908">
        <v>0</v>
      </c>
      <c r="AR908">
        <v>0</v>
      </c>
      <c r="AS908">
        <v>0</v>
      </c>
      <c r="AT908">
        <v>0</v>
      </c>
      <c r="AU908">
        <v>0</v>
      </c>
      <c r="AV908">
        <v>0</v>
      </c>
      <c r="AW908">
        <v>0</v>
      </c>
      <c r="AX908">
        <v>0</v>
      </c>
      <c r="AY908">
        <v>0</v>
      </c>
      <c r="AZ908">
        <v>0</v>
      </c>
      <c r="BA908">
        <v>0</v>
      </c>
      <c r="BB908">
        <v>0</v>
      </c>
      <c r="BC908">
        <v>0</v>
      </c>
      <c r="BD908">
        <v>0</v>
      </c>
      <c r="BE908">
        <v>0</v>
      </c>
      <c r="BF908">
        <v>0</v>
      </c>
      <c r="BG908">
        <v>0</v>
      </c>
      <c r="BH908">
        <v>0</v>
      </c>
      <c r="BI908">
        <v>0</v>
      </c>
      <c r="BJ908">
        <v>0</v>
      </c>
      <c r="BK908">
        <v>0</v>
      </c>
      <c r="BL908">
        <v>0</v>
      </c>
      <c r="BM908">
        <v>0</v>
      </c>
      <c r="BN908">
        <v>0</v>
      </c>
      <c r="BO908">
        <v>0</v>
      </c>
      <c r="BP908">
        <v>0</v>
      </c>
      <c r="BQ908">
        <v>0</v>
      </c>
      <c r="BR908">
        <v>0</v>
      </c>
      <c r="BS908">
        <v>0</v>
      </c>
      <c r="BT908">
        <v>0</v>
      </c>
      <c r="BU908">
        <v>0</v>
      </c>
      <c r="BV908">
        <v>0</v>
      </c>
      <c r="BW908" s="4">
        <v>0</v>
      </c>
    </row>
    <row r="909" spans="6:75" x14ac:dyDescent="0.25">
      <c r="F909" s="52">
        <f t="shared" si="49"/>
        <v>61800</v>
      </c>
      <c r="G909" s="12">
        <f t="shared" si="50"/>
        <v>0.82558139534883723</v>
      </c>
      <c r="J909" s="3">
        <f t="shared" si="51"/>
        <v>0.93492203589290979</v>
      </c>
      <c r="K909" s="4"/>
      <c r="L909" s="5">
        <v>1</v>
      </c>
      <c r="M909">
        <v>0.82558139534883723</v>
      </c>
      <c r="N909">
        <v>0.82558139534883723</v>
      </c>
      <c r="O909">
        <v>0.93382309726711732</v>
      </c>
      <c r="P909">
        <v>0.93382309726711732</v>
      </c>
      <c r="Q909">
        <v>0</v>
      </c>
      <c r="R909">
        <v>0</v>
      </c>
      <c r="S909">
        <v>0</v>
      </c>
      <c r="T909">
        <v>0</v>
      </c>
      <c r="U909">
        <v>0</v>
      </c>
      <c r="V909">
        <v>0</v>
      </c>
      <c r="W909">
        <v>0</v>
      </c>
      <c r="X909">
        <v>0</v>
      </c>
      <c r="Y909">
        <v>0</v>
      </c>
      <c r="Z909">
        <v>0</v>
      </c>
      <c r="AA909">
        <v>0</v>
      </c>
      <c r="AB909">
        <v>0</v>
      </c>
      <c r="AC909">
        <v>0</v>
      </c>
      <c r="AD909">
        <v>0</v>
      </c>
      <c r="AE909">
        <v>0</v>
      </c>
      <c r="AF909">
        <v>0</v>
      </c>
      <c r="AG909">
        <v>0</v>
      </c>
      <c r="AH909">
        <v>0</v>
      </c>
      <c r="AI909">
        <v>0</v>
      </c>
      <c r="AJ909">
        <v>0</v>
      </c>
      <c r="AK909">
        <v>0</v>
      </c>
      <c r="AL909">
        <v>0</v>
      </c>
      <c r="AM909">
        <v>0</v>
      </c>
      <c r="AN909">
        <v>0</v>
      </c>
      <c r="AO909">
        <v>0</v>
      </c>
      <c r="AP909">
        <v>0</v>
      </c>
      <c r="AQ909">
        <v>0</v>
      </c>
      <c r="AR909">
        <v>0</v>
      </c>
      <c r="AS909">
        <v>0</v>
      </c>
      <c r="AT909">
        <v>0</v>
      </c>
      <c r="AU909">
        <v>0</v>
      </c>
      <c r="AV909">
        <v>0</v>
      </c>
      <c r="AW909">
        <v>0</v>
      </c>
      <c r="AX909">
        <v>0</v>
      </c>
      <c r="AY909">
        <v>0</v>
      </c>
      <c r="AZ909">
        <v>0</v>
      </c>
      <c r="BA909">
        <v>0</v>
      </c>
      <c r="BB909">
        <v>0</v>
      </c>
      <c r="BC909">
        <v>0</v>
      </c>
      <c r="BD909">
        <v>0</v>
      </c>
      <c r="BE909">
        <v>0</v>
      </c>
      <c r="BF909">
        <v>0</v>
      </c>
      <c r="BG909">
        <v>0</v>
      </c>
      <c r="BH909">
        <v>0</v>
      </c>
      <c r="BI909">
        <v>0</v>
      </c>
      <c r="BJ909">
        <v>0</v>
      </c>
      <c r="BK909">
        <v>0</v>
      </c>
      <c r="BL909">
        <v>0</v>
      </c>
      <c r="BM909">
        <v>0</v>
      </c>
      <c r="BN909">
        <v>0</v>
      </c>
      <c r="BO909">
        <v>0</v>
      </c>
      <c r="BP909">
        <v>0</v>
      </c>
      <c r="BQ909">
        <v>0</v>
      </c>
      <c r="BR909">
        <v>0</v>
      </c>
      <c r="BS909">
        <v>0</v>
      </c>
      <c r="BT909">
        <v>0</v>
      </c>
      <c r="BU909">
        <v>0</v>
      </c>
      <c r="BV909">
        <v>0</v>
      </c>
      <c r="BW909" s="4">
        <v>0</v>
      </c>
    </row>
    <row r="910" spans="6:75" x14ac:dyDescent="0.25">
      <c r="F910" s="52">
        <f t="shared" si="49"/>
        <v>61900</v>
      </c>
      <c r="G910" s="12">
        <f t="shared" si="50"/>
        <v>0.82558139534883723</v>
      </c>
      <c r="J910" s="3">
        <f t="shared" si="51"/>
        <v>0.9343924683730509</v>
      </c>
      <c r="K910" s="4"/>
      <c r="L910" s="5">
        <v>1</v>
      </c>
      <c r="M910">
        <v>0.82558139534883723</v>
      </c>
      <c r="N910">
        <v>0.82558139534883723</v>
      </c>
      <c r="O910">
        <v>0.93329415221863066</v>
      </c>
      <c r="P910">
        <v>0.93329415221863066</v>
      </c>
      <c r="Q910">
        <v>0</v>
      </c>
      <c r="R910">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c r="AP910">
        <v>0</v>
      </c>
      <c r="AQ910">
        <v>0</v>
      </c>
      <c r="AR910">
        <v>0</v>
      </c>
      <c r="AS910">
        <v>0</v>
      </c>
      <c r="AT910">
        <v>0</v>
      </c>
      <c r="AU910">
        <v>0</v>
      </c>
      <c r="AV910">
        <v>0</v>
      </c>
      <c r="AW910">
        <v>0</v>
      </c>
      <c r="AX910">
        <v>0</v>
      </c>
      <c r="AY910">
        <v>0</v>
      </c>
      <c r="AZ910">
        <v>0</v>
      </c>
      <c r="BA910">
        <v>0</v>
      </c>
      <c r="BB910">
        <v>0</v>
      </c>
      <c r="BC910">
        <v>0</v>
      </c>
      <c r="BD910">
        <v>0</v>
      </c>
      <c r="BE910">
        <v>0</v>
      </c>
      <c r="BF910">
        <v>0</v>
      </c>
      <c r="BG910">
        <v>0</v>
      </c>
      <c r="BH910">
        <v>0</v>
      </c>
      <c r="BI910">
        <v>0</v>
      </c>
      <c r="BJ910">
        <v>0</v>
      </c>
      <c r="BK910">
        <v>0</v>
      </c>
      <c r="BL910">
        <v>0</v>
      </c>
      <c r="BM910">
        <v>0</v>
      </c>
      <c r="BN910">
        <v>0</v>
      </c>
      <c r="BO910">
        <v>0</v>
      </c>
      <c r="BP910">
        <v>0</v>
      </c>
      <c r="BQ910">
        <v>0</v>
      </c>
      <c r="BR910">
        <v>0</v>
      </c>
      <c r="BS910">
        <v>0</v>
      </c>
      <c r="BT910">
        <v>0</v>
      </c>
      <c r="BU910">
        <v>0</v>
      </c>
      <c r="BV910">
        <v>0</v>
      </c>
      <c r="BW910" s="4">
        <v>0</v>
      </c>
    </row>
    <row r="911" spans="6:75" x14ac:dyDescent="0.25">
      <c r="F911" s="52">
        <f t="shared" si="49"/>
        <v>62000</v>
      </c>
      <c r="G911" s="12">
        <f t="shared" si="50"/>
        <v>0.82558139534883723</v>
      </c>
      <c r="J911" s="3">
        <f t="shared" si="51"/>
        <v>0.93365695792880266</v>
      </c>
      <c r="K911" s="4"/>
      <c r="L911" s="5">
        <v>1</v>
      </c>
      <c r="M911">
        <v>0.82558139534883723</v>
      </c>
      <c r="N911">
        <v>0.82558139534883723</v>
      </c>
      <c r="O911">
        <v>0.93255950631795481</v>
      </c>
      <c r="P911">
        <v>0.93255950631795481</v>
      </c>
      <c r="Q911">
        <v>0</v>
      </c>
      <c r="R911">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c r="AP911">
        <v>0</v>
      </c>
      <c r="AQ911">
        <v>0</v>
      </c>
      <c r="AR911">
        <v>0</v>
      </c>
      <c r="AS911">
        <v>0</v>
      </c>
      <c r="AT911">
        <v>0</v>
      </c>
      <c r="AU911">
        <v>0</v>
      </c>
      <c r="AV911">
        <v>0</v>
      </c>
      <c r="AW911">
        <v>0</v>
      </c>
      <c r="AX911">
        <v>0</v>
      </c>
      <c r="AY911">
        <v>0</v>
      </c>
      <c r="AZ911">
        <v>0</v>
      </c>
      <c r="BA911">
        <v>0</v>
      </c>
      <c r="BB911">
        <v>0</v>
      </c>
      <c r="BC911">
        <v>0</v>
      </c>
      <c r="BD911">
        <v>0</v>
      </c>
      <c r="BE911">
        <v>0</v>
      </c>
      <c r="BF911">
        <v>0</v>
      </c>
      <c r="BG911">
        <v>0</v>
      </c>
      <c r="BH911">
        <v>0</v>
      </c>
      <c r="BI911">
        <v>0</v>
      </c>
      <c r="BJ911">
        <v>0</v>
      </c>
      <c r="BK911">
        <v>0</v>
      </c>
      <c r="BL911">
        <v>0</v>
      </c>
      <c r="BM911">
        <v>0</v>
      </c>
      <c r="BN911">
        <v>0</v>
      </c>
      <c r="BO911">
        <v>0</v>
      </c>
      <c r="BP911">
        <v>0</v>
      </c>
      <c r="BQ911">
        <v>0</v>
      </c>
      <c r="BR911">
        <v>0</v>
      </c>
      <c r="BS911">
        <v>0</v>
      </c>
      <c r="BT911">
        <v>0</v>
      </c>
      <c r="BU911">
        <v>0</v>
      </c>
      <c r="BV911">
        <v>0</v>
      </c>
      <c r="BW911" s="4">
        <v>0</v>
      </c>
    </row>
    <row r="912" spans="6:75" x14ac:dyDescent="0.25">
      <c r="F912" s="52">
        <f t="shared" si="49"/>
        <v>62100</v>
      </c>
      <c r="G912" s="12">
        <f t="shared" si="50"/>
        <v>0.82558139534883723</v>
      </c>
      <c r="J912" s="3">
        <f t="shared" si="51"/>
        <v>0.9329214474845543</v>
      </c>
      <c r="K912" s="4"/>
      <c r="L912" s="5">
        <v>1</v>
      </c>
      <c r="M912">
        <v>0.82558139534883723</v>
      </c>
      <c r="N912">
        <v>0.82558139534883723</v>
      </c>
      <c r="O912">
        <v>0.93182486041727886</v>
      </c>
      <c r="P912">
        <v>0.93182486041727886</v>
      </c>
      <c r="Q912">
        <v>0</v>
      </c>
      <c r="R912">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c r="AP912">
        <v>0</v>
      </c>
      <c r="AQ912">
        <v>0</v>
      </c>
      <c r="AR912">
        <v>0</v>
      </c>
      <c r="AS912">
        <v>0</v>
      </c>
      <c r="AT912">
        <v>0</v>
      </c>
      <c r="AU912">
        <v>0</v>
      </c>
      <c r="AV912">
        <v>0</v>
      </c>
      <c r="AW912">
        <v>0</v>
      </c>
      <c r="AX912">
        <v>0</v>
      </c>
      <c r="AY912">
        <v>0</v>
      </c>
      <c r="AZ912">
        <v>0</v>
      </c>
      <c r="BA912">
        <v>0</v>
      </c>
      <c r="BB912">
        <v>0</v>
      </c>
      <c r="BC912">
        <v>0</v>
      </c>
      <c r="BD912">
        <v>0</v>
      </c>
      <c r="BE912">
        <v>0</v>
      </c>
      <c r="BF912">
        <v>0</v>
      </c>
      <c r="BG912">
        <v>0</v>
      </c>
      <c r="BH912">
        <v>0</v>
      </c>
      <c r="BI912">
        <v>0</v>
      </c>
      <c r="BJ912">
        <v>0</v>
      </c>
      <c r="BK912">
        <v>0</v>
      </c>
      <c r="BL912">
        <v>0</v>
      </c>
      <c r="BM912">
        <v>0</v>
      </c>
      <c r="BN912">
        <v>0</v>
      </c>
      <c r="BO912">
        <v>0</v>
      </c>
      <c r="BP912">
        <v>0</v>
      </c>
      <c r="BQ912">
        <v>0</v>
      </c>
      <c r="BR912">
        <v>0</v>
      </c>
      <c r="BS912">
        <v>0</v>
      </c>
      <c r="BT912">
        <v>0</v>
      </c>
      <c r="BU912">
        <v>0</v>
      </c>
      <c r="BV912">
        <v>0</v>
      </c>
      <c r="BW912" s="4">
        <v>0</v>
      </c>
    </row>
    <row r="913" spans="6:75" x14ac:dyDescent="0.25">
      <c r="F913" s="52">
        <f t="shared" si="49"/>
        <v>62200</v>
      </c>
      <c r="G913" s="12">
        <f t="shared" si="50"/>
        <v>0.82558139534883723</v>
      </c>
      <c r="J913" s="3">
        <f t="shared" si="51"/>
        <v>0.93218593704030595</v>
      </c>
      <c r="K913" s="4"/>
      <c r="L913" s="5">
        <v>1</v>
      </c>
      <c r="M913">
        <v>0.82558139534883723</v>
      </c>
      <c r="N913">
        <v>0.82558139534883723</v>
      </c>
      <c r="O913">
        <v>0.93109021451660301</v>
      </c>
      <c r="P913">
        <v>0.93109021451660301</v>
      </c>
      <c r="Q913">
        <v>0</v>
      </c>
      <c r="R913">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c r="AP913">
        <v>0</v>
      </c>
      <c r="AQ913">
        <v>0</v>
      </c>
      <c r="AR913">
        <v>0</v>
      </c>
      <c r="AS913">
        <v>0</v>
      </c>
      <c r="AT913">
        <v>0</v>
      </c>
      <c r="AU913">
        <v>0</v>
      </c>
      <c r="AV913">
        <v>0</v>
      </c>
      <c r="AW913">
        <v>0</v>
      </c>
      <c r="AX913">
        <v>0</v>
      </c>
      <c r="AY913">
        <v>0</v>
      </c>
      <c r="AZ913">
        <v>0</v>
      </c>
      <c r="BA913">
        <v>0</v>
      </c>
      <c r="BB913">
        <v>0</v>
      </c>
      <c r="BC913">
        <v>0</v>
      </c>
      <c r="BD913">
        <v>0</v>
      </c>
      <c r="BE913">
        <v>0</v>
      </c>
      <c r="BF913">
        <v>0</v>
      </c>
      <c r="BG913">
        <v>0</v>
      </c>
      <c r="BH913">
        <v>0</v>
      </c>
      <c r="BI913">
        <v>0</v>
      </c>
      <c r="BJ913">
        <v>0</v>
      </c>
      <c r="BK913">
        <v>0</v>
      </c>
      <c r="BL913">
        <v>0</v>
      </c>
      <c r="BM913">
        <v>0</v>
      </c>
      <c r="BN913">
        <v>0</v>
      </c>
      <c r="BO913">
        <v>0</v>
      </c>
      <c r="BP913">
        <v>0</v>
      </c>
      <c r="BQ913">
        <v>0</v>
      </c>
      <c r="BR913">
        <v>0</v>
      </c>
      <c r="BS913">
        <v>0</v>
      </c>
      <c r="BT913">
        <v>0</v>
      </c>
      <c r="BU913">
        <v>0</v>
      </c>
      <c r="BV913">
        <v>0</v>
      </c>
      <c r="BW913" s="4">
        <v>0</v>
      </c>
    </row>
    <row r="914" spans="6:75" x14ac:dyDescent="0.25">
      <c r="F914" s="52">
        <f t="shared" si="49"/>
        <v>62300</v>
      </c>
      <c r="G914" s="12">
        <f t="shared" si="50"/>
        <v>0.82558139534883723</v>
      </c>
      <c r="J914" s="3">
        <f t="shared" si="51"/>
        <v>0.9314504265960577</v>
      </c>
      <c r="K914" s="4"/>
      <c r="L914" s="5">
        <v>1</v>
      </c>
      <c r="M914">
        <v>0.82558139534883723</v>
      </c>
      <c r="N914">
        <v>0.82558139534883723</v>
      </c>
      <c r="O914">
        <v>0.93035556861592716</v>
      </c>
      <c r="P914">
        <v>0.93035556861592716</v>
      </c>
      <c r="Q914">
        <v>0</v>
      </c>
      <c r="R914">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c r="AP914">
        <v>0</v>
      </c>
      <c r="AQ914">
        <v>0</v>
      </c>
      <c r="AR914">
        <v>0</v>
      </c>
      <c r="AS914">
        <v>0</v>
      </c>
      <c r="AT914">
        <v>0</v>
      </c>
      <c r="AU914">
        <v>0</v>
      </c>
      <c r="AV914">
        <v>0</v>
      </c>
      <c r="AW914">
        <v>0</v>
      </c>
      <c r="AX914">
        <v>0</v>
      </c>
      <c r="AY914">
        <v>0</v>
      </c>
      <c r="AZ914">
        <v>0</v>
      </c>
      <c r="BA914">
        <v>0</v>
      </c>
      <c r="BB914">
        <v>0</v>
      </c>
      <c r="BC914">
        <v>0</v>
      </c>
      <c r="BD914">
        <v>0</v>
      </c>
      <c r="BE914">
        <v>0</v>
      </c>
      <c r="BF914">
        <v>0</v>
      </c>
      <c r="BG914">
        <v>0</v>
      </c>
      <c r="BH914">
        <v>0</v>
      </c>
      <c r="BI914">
        <v>0</v>
      </c>
      <c r="BJ914">
        <v>0</v>
      </c>
      <c r="BK914">
        <v>0</v>
      </c>
      <c r="BL914">
        <v>0</v>
      </c>
      <c r="BM914">
        <v>0</v>
      </c>
      <c r="BN914">
        <v>0</v>
      </c>
      <c r="BO914">
        <v>0</v>
      </c>
      <c r="BP914">
        <v>0</v>
      </c>
      <c r="BQ914">
        <v>0</v>
      </c>
      <c r="BR914">
        <v>0</v>
      </c>
      <c r="BS914">
        <v>0</v>
      </c>
      <c r="BT914">
        <v>0</v>
      </c>
      <c r="BU914">
        <v>0</v>
      </c>
      <c r="BV914">
        <v>0</v>
      </c>
      <c r="BW914" s="4">
        <v>0</v>
      </c>
    </row>
    <row r="915" spans="6:75" x14ac:dyDescent="0.25">
      <c r="F915" s="52">
        <f t="shared" si="49"/>
        <v>62400</v>
      </c>
      <c r="G915" s="12">
        <f t="shared" si="50"/>
        <v>0.82558139534883723</v>
      </c>
      <c r="J915" s="3">
        <f t="shared" si="51"/>
        <v>0.93071491615180935</v>
      </c>
      <c r="K915" s="4"/>
      <c r="L915" s="5">
        <v>1</v>
      </c>
      <c r="M915">
        <v>0.82558139534883723</v>
      </c>
      <c r="N915">
        <v>0.82558139534883723</v>
      </c>
      <c r="O915">
        <v>0.92962092271525121</v>
      </c>
      <c r="P915">
        <v>0.92962092271525121</v>
      </c>
      <c r="Q915">
        <v>0</v>
      </c>
      <c r="R91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c r="AP915">
        <v>0</v>
      </c>
      <c r="AQ915">
        <v>0</v>
      </c>
      <c r="AR915">
        <v>0</v>
      </c>
      <c r="AS915">
        <v>0</v>
      </c>
      <c r="AT915">
        <v>0</v>
      </c>
      <c r="AU915">
        <v>0</v>
      </c>
      <c r="AV915">
        <v>0</v>
      </c>
      <c r="AW915">
        <v>0</v>
      </c>
      <c r="AX915">
        <v>0</v>
      </c>
      <c r="AY915">
        <v>0</v>
      </c>
      <c r="AZ915">
        <v>0</v>
      </c>
      <c r="BA915">
        <v>0</v>
      </c>
      <c r="BB915">
        <v>0</v>
      </c>
      <c r="BC915">
        <v>0</v>
      </c>
      <c r="BD915">
        <v>0</v>
      </c>
      <c r="BE915">
        <v>0</v>
      </c>
      <c r="BF915">
        <v>0</v>
      </c>
      <c r="BG915">
        <v>0</v>
      </c>
      <c r="BH915">
        <v>0</v>
      </c>
      <c r="BI915">
        <v>0</v>
      </c>
      <c r="BJ915">
        <v>0</v>
      </c>
      <c r="BK915">
        <v>0</v>
      </c>
      <c r="BL915">
        <v>0</v>
      </c>
      <c r="BM915">
        <v>0</v>
      </c>
      <c r="BN915">
        <v>0</v>
      </c>
      <c r="BO915">
        <v>0</v>
      </c>
      <c r="BP915">
        <v>0</v>
      </c>
      <c r="BQ915">
        <v>0</v>
      </c>
      <c r="BR915">
        <v>0</v>
      </c>
      <c r="BS915">
        <v>0</v>
      </c>
      <c r="BT915">
        <v>0</v>
      </c>
      <c r="BU915">
        <v>0</v>
      </c>
      <c r="BV915">
        <v>0</v>
      </c>
      <c r="BW915" s="4">
        <v>0</v>
      </c>
    </row>
    <row r="916" spans="6:75" x14ac:dyDescent="0.25">
      <c r="F916" s="52">
        <f t="shared" si="49"/>
        <v>62500</v>
      </c>
      <c r="G916" s="12">
        <f t="shared" si="50"/>
        <v>0.82558139534883723</v>
      </c>
      <c r="J916" s="3">
        <f t="shared" si="51"/>
        <v>0.92997940570756099</v>
      </c>
      <c r="K916" s="4"/>
      <c r="L916" s="5">
        <v>1</v>
      </c>
      <c r="M916">
        <v>0.82558139534883723</v>
      </c>
      <c r="N916">
        <v>0.82558139534883723</v>
      </c>
      <c r="O916">
        <v>0.92888627681457536</v>
      </c>
      <c r="P916">
        <v>0.92888627681457536</v>
      </c>
      <c r="Q916">
        <v>0</v>
      </c>
      <c r="R916">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c r="AP916">
        <v>0</v>
      </c>
      <c r="AQ916">
        <v>0</v>
      </c>
      <c r="AR916">
        <v>0</v>
      </c>
      <c r="AS916">
        <v>0</v>
      </c>
      <c r="AT916">
        <v>0</v>
      </c>
      <c r="AU916">
        <v>0</v>
      </c>
      <c r="AV916">
        <v>0</v>
      </c>
      <c r="AW916">
        <v>0</v>
      </c>
      <c r="AX916">
        <v>0</v>
      </c>
      <c r="AY916">
        <v>0</v>
      </c>
      <c r="AZ916">
        <v>0</v>
      </c>
      <c r="BA916">
        <v>0</v>
      </c>
      <c r="BB916">
        <v>0</v>
      </c>
      <c r="BC916">
        <v>0</v>
      </c>
      <c r="BD916">
        <v>0</v>
      </c>
      <c r="BE916">
        <v>0</v>
      </c>
      <c r="BF916">
        <v>0</v>
      </c>
      <c r="BG916">
        <v>0</v>
      </c>
      <c r="BH916">
        <v>0</v>
      </c>
      <c r="BI916">
        <v>0</v>
      </c>
      <c r="BJ916">
        <v>0</v>
      </c>
      <c r="BK916">
        <v>0</v>
      </c>
      <c r="BL916">
        <v>0</v>
      </c>
      <c r="BM916">
        <v>0</v>
      </c>
      <c r="BN916">
        <v>0</v>
      </c>
      <c r="BO916">
        <v>0</v>
      </c>
      <c r="BP916">
        <v>0</v>
      </c>
      <c r="BQ916">
        <v>0</v>
      </c>
      <c r="BR916">
        <v>0</v>
      </c>
      <c r="BS916">
        <v>0</v>
      </c>
      <c r="BT916">
        <v>0</v>
      </c>
      <c r="BU916">
        <v>0</v>
      </c>
      <c r="BV916">
        <v>0</v>
      </c>
      <c r="BW916" s="4">
        <v>0</v>
      </c>
    </row>
    <row r="917" spans="6:75" x14ac:dyDescent="0.25">
      <c r="F917" s="52">
        <f t="shared" si="49"/>
        <v>62600</v>
      </c>
      <c r="G917" s="12">
        <f t="shared" si="50"/>
        <v>0.82558139534883723</v>
      </c>
      <c r="J917" s="3">
        <f t="shared" si="51"/>
        <v>0.92924389526331275</v>
      </c>
      <c r="K917" s="4"/>
      <c r="L917" s="5">
        <v>1</v>
      </c>
      <c r="M917">
        <v>0.82558139534883723</v>
      </c>
      <c r="N917">
        <v>0.82558139534883723</v>
      </c>
      <c r="O917">
        <v>0.92815163091389952</v>
      </c>
      <c r="P917">
        <v>0.92815163091389952</v>
      </c>
      <c r="Q917">
        <v>0</v>
      </c>
      <c r="R917">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c r="AP917">
        <v>0</v>
      </c>
      <c r="AQ917">
        <v>0</v>
      </c>
      <c r="AR917">
        <v>0</v>
      </c>
      <c r="AS917">
        <v>0</v>
      </c>
      <c r="AT917">
        <v>0</v>
      </c>
      <c r="AU917">
        <v>0</v>
      </c>
      <c r="AV917">
        <v>0</v>
      </c>
      <c r="AW917">
        <v>0</v>
      </c>
      <c r="AX917">
        <v>0</v>
      </c>
      <c r="AY917">
        <v>0</v>
      </c>
      <c r="AZ917">
        <v>0</v>
      </c>
      <c r="BA917">
        <v>0</v>
      </c>
      <c r="BB917">
        <v>0</v>
      </c>
      <c r="BC917">
        <v>0</v>
      </c>
      <c r="BD917">
        <v>0</v>
      </c>
      <c r="BE917">
        <v>0</v>
      </c>
      <c r="BF917">
        <v>0</v>
      </c>
      <c r="BG917">
        <v>0</v>
      </c>
      <c r="BH917">
        <v>0</v>
      </c>
      <c r="BI917">
        <v>0</v>
      </c>
      <c r="BJ917">
        <v>0</v>
      </c>
      <c r="BK917">
        <v>0</v>
      </c>
      <c r="BL917">
        <v>0</v>
      </c>
      <c r="BM917">
        <v>0</v>
      </c>
      <c r="BN917">
        <v>0</v>
      </c>
      <c r="BO917">
        <v>0</v>
      </c>
      <c r="BP917">
        <v>0</v>
      </c>
      <c r="BQ917">
        <v>0</v>
      </c>
      <c r="BR917">
        <v>0</v>
      </c>
      <c r="BS917">
        <v>0</v>
      </c>
      <c r="BT917">
        <v>0</v>
      </c>
      <c r="BU917">
        <v>0</v>
      </c>
      <c r="BV917">
        <v>0</v>
      </c>
      <c r="BW917" s="4">
        <v>0</v>
      </c>
    </row>
    <row r="918" spans="6:75" x14ac:dyDescent="0.25">
      <c r="F918" s="52">
        <f t="shared" si="49"/>
        <v>62700</v>
      </c>
      <c r="G918" s="12">
        <f t="shared" si="50"/>
        <v>0.82558139534883723</v>
      </c>
      <c r="J918" s="3">
        <f t="shared" si="51"/>
        <v>0.9285083848190645</v>
      </c>
      <c r="K918" s="4"/>
      <c r="L918" s="5">
        <v>1</v>
      </c>
      <c r="M918">
        <v>0.82558139534883723</v>
      </c>
      <c r="N918">
        <v>0.82558139534883723</v>
      </c>
      <c r="O918">
        <v>0.92741698501322367</v>
      </c>
      <c r="P918">
        <v>0.92741698501322367</v>
      </c>
      <c r="Q918">
        <v>0</v>
      </c>
      <c r="R918">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c r="AP918">
        <v>0</v>
      </c>
      <c r="AQ918">
        <v>0</v>
      </c>
      <c r="AR918">
        <v>0</v>
      </c>
      <c r="AS918">
        <v>0</v>
      </c>
      <c r="AT918">
        <v>0</v>
      </c>
      <c r="AU918">
        <v>0</v>
      </c>
      <c r="AV918">
        <v>0</v>
      </c>
      <c r="AW918">
        <v>0</v>
      </c>
      <c r="AX918">
        <v>0</v>
      </c>
      <c r="AY918">
        <v>0</v>
      </c>
      <c r="AZ918">
        <v>0</v>
      </c>
      <c r="BA918">
        <v>0</v>
      </c>
      <c r="BB918">
        <v>0</v>
      </c>
      <c r="BC918">
        <v>0</v>
      </c>
      <c r="BD918">
        <v>0</v>
      </c>
      <c r="BE918">
        <v>0</v>
      </c>
      <c r="BF918">
        <v>0</v>
      </c>
      <c r="BG918">
        <v>0</v>
      </c>
      <c r="BH918">
        <v>0</v>
      </c>
      <c r="BI918">
        <v>0</v>
      </c>
      <c r="BJ918">
        <v>0</v>
      </c>
      <c r="BK918">
        <v>0</v>
      </c>
      <c r="BL918">
        <v>0</v>
      </c>
      <c r="BM918">
        <v>0</v>
      </c>
      <c r="BN918">
        <v>0</v>
      </c>
      <c r="BO918">
        <v>0</v>
      </c>
      <c r="BP918">
        <v>0</v>
      </c>
      <c r="BQ918">
        <v>0</v>
      </c>
      <c r="BR918">
        <v>0</v>
      </c>
      <c r="BS918">
        <v>0</v>
      </c>
      <c r="BT918">
        <v>0</v>
      </c>
      <c r="BU918">
        <v>0</v>
      </c>
      <c r="BV918">
        <v>0</v>
      </c>
      <c r="BW918" s="4">
        <v>0</v>
      </c>
    </row>
    <row r="919" spans="6:75" x14ac:dyDescent="0.25">
      <c r="F919" s="52">
        <f t="shared" si="49"/>
        <v>62800</v>
      </c>
      <c r="G919" s="12">
        <f t="shared" si="50"/>
        <v>0.82558139534883723</v>
      </c>
      <c r="J919" s="3">
        <f t="shared" si="51"/>
        <v>0.92777287437481604</v>
      </c>
      <c r="K919" s="4"/>
      <c r="L919" s="5">
        <v>1</v>
      </c>
      <c r="M919">
        <v>0.82558139534883723</v>
      </c>
      <c r="N919">
        <v>0.82558139534883723</v>
      </c>
      <c r="O919">
        <v>0.92668233911254771</v>
      </c>
      <c r="P919">
        <v>0.92668233911254771</v>
      </c>
      <c r="Q919">
        <v>0</v>
      </c>
      <c r="R919">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c r="AP919">
        <v>0</v>
      </c>
      <c r="AQ919">
        <v>0</v>
      </c>
      <c r="AR919">
        <v>0</v>
      </c>
      <c r="AS919">
        <v>0</v>
      </c>
      <c r="AT919">
        <v>0</v>
      </c>
      <c r="AU919">
        <v>0</v>
      </c>
      <c r="AV919">
        <v>0</v>
      </c>
      <c r="AW919">
        <v>0</v>
      </c>
      <c r="AX919">
        <v>0</v>
      </c>
      <c r="AY919">
        <v>0</v>
      </c>
      <c r="AZ919">
        <v>0</v>
      </c>
      <c r="BA919">
        <v>0</v>
      </c>
      <c r="BB919">
        <v>0</v>
      </c>
      <c r="BC919">
        <v>0</v>
      </c>
      <c r="BD919">
        <v>0</v>
      </c>
      <c r="BE919">
        <v>0</v>
      </c>
      <c r="BF919">
        <v>0</v>
      </c>
      <c r="BG919">
        <v>0</v>
      </c>
      <c r="BH919">
        <v>0</v>
      </c>
      <c r="BI919">
        <v>0</v>
      </c>
      <c r="BJ919">
        <v>0</v>
      </c>
      <c r="BK919">
        <v>0</v>
      </c>
      <c r="BL919">
        <v>0</v>
      </c>
      <c r="BM919">
        <v>0</v>
      </c>
      <c r="BN919">
        <v>0</v>
      </c>
      <c r="BO919">
        <v>0</v>
      </c>
      <c r="BP919">
        <v>0</v>
      </c>
      <c r="BQ919">
        <v>0</v>
      </c>
      <c r="BR919">
        <v>0</v>
      </c>
      <c r="BS919">
        <v>0</v>
      </c>
      <c r="BT919">
        <v>0</v>
      </c>
      <c r="BU919">
        <v>0</v>
      </c>
      <c r="BV919">
        <v>0</v>
      </c>
      <c r="BW919" s="4">
        <v>0</v>
      </c>
    </row>
    <row r="920" spans="6:75" x14ac:dyDescent="0.25">
      <c r="F920" s="52">
        <f t="shared" si="49"/>
        <v>62900</v>
      </c>
      <c r="G920" s="12">
        <f t="shared" si="50"/>
        <v>0.82558139534883723</v>
      </c>
      <c r="J920" s="3">
        <f t="shared" si="51"/>
        <v>0.92703736393056779</v>
      </c>
      <c r="K920" s="4"/>
      <c r="L920" s="5">
        <v>1</v>
      </c>
      <c r="M920">
        <v>0.82558139534883723</v>
      </c>
      <c r="N920">
        <v>0.82558139534883723</v>
      </c>
      <c r="O920">
        <v>0.92594769321187187</v>
      </c>
      <c r="P920">
        <v>0.92594769321187187</v>
      </c>
      <c r="Q920">
        <v>0</v>
      </c>
      <c r="R920">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c r="AP920">
        <v>0</v>
      </c>
      <c r="AQ920">
        <v>0</v>
      </c>
      <c r="AR920">
        <v>0</v>
      </c>
      <c r="AS920">
        <v>0</v>
      </c>
      <c r="AT920">
        <v>0</v>
      </c>
      <c r="AU920">
        <v>0</v>
      </c>
      <c r="AV920">
        <v>0</v>
      </c>
      <c r="AW920">
        <v>0</v>
      </c>
      <c r="AX920">
        <v>0</v>
      </c>
      <c r="AY920">
        <v>0</v>
      </c>
      <c r="AZ920">
        <v>0</v>
      </c>
      <c r="BA920">
        <v>0</v>
      </c>
      <c r="BB920">
        <v>0</v>
      </c>
      <c r="BC920">
        <v>0</v>
      </c>
      <c r="BD920">
        <v>0</v>
      </c>
      <c r="BE920">
        <v>0</v>
      </c>
      <c r="BF920">
        <v>0</v>
      </c>
      <c r="BG920">
        <v>0</v>
      </c>
      <c r="BH920">
        <v>0</v>
      </c>
      <c r="BI920">
        <v>0</v>
      </c>
      <c r="BJ920">
        <v>0</v>
      </c>
      <c r="BK920">
        <v>0</v>
      </c>
      <c r="BL920">
        <v>0</v>
      </c>
      <c r="BM920">
        <v>0</v>
      </c>
      <c r="BN920">
        <v>0</v>
      </c>
      <c r="BO920">
        <v>0</v>
      </c>
      <c r="BP920">
        <v>0</v>
      </c>
      <c r="BQ920">
        <v>0</v>
      </c>
      <c r="BR920">
        <v>0</v>
      </c>
      <c r="BS920">
        <v>0</v>
      </c>
      <c r="BT920">
        <v>0</v>
      </c>
      <c r="BU920">
        <v>0</v>
      </c>
      <c r="BV920">
        <v>0</v>
      </c>
      <c r="BW920" s="4">
        <v>0</v>
      </c>
    </row>
    <row r="921" spans="6:75" x14ac:dyDescent="0.25">
      <c r="F921" s="52">
        <f t="shared" si="49"/>
        <v>63000</v>
      </c>
      <c r="G921" s="12">
        <f t="shared" si="50"/>
        <v>0.82558139534883723</v>
      </c>
      <c r="J921" s="3">
        <f t="shared" si="51"/>
        <v>0.92630185348631955</v>
      </c>
      <c r="K921" s="4"/>
      <c r="L921" s="5">
        <v>1</v>
      </c>
      <c r="M921">
        <v>0.82558139534883723</v>
      </c>
      <c r="N921">
        <v>0.82558139534883723</v>
      </c>
      <c r="O921">
        <v>0.92521304731119602</v>
      </c>
      <c r="P921">
        <v>0.92521304731119602</v>
      </c>
      <c r="Q921">
        <v>0</v>
      </c>
      <c r="R921">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c r="AP921">
        <v>0</v>
      </c>
      <c r="AQ921">
        <v>0</v>
      </c>
      <c r="AR921">
        <v>0</v>
      </c>
      <c r="AS921">
        <v>0</v>
      </c>
      <c r="AT921">
        <v>0</v>
      </c>
      <c r="AU921">
        <v>0</v>
      </c>
      <c r="AV921">
        <v>0</v>
      </c>
      <c r="AW921">
        <v>0</v>
      </c>
      <c r="AX921">
        <v>0</v>
      </c>
      <c r="AY921">
        <v>0</v>
      </c>
      <c r="AZ921">
        <v>0</v>
      </c>
      <c r="BA921">
        <v>0</v>
      </c>
      <c r="BB921">
        <v>0</v>
      </c>
      <c r="BC921">
        <v>0</v>
      </c>
      <c r="BD921">
        <v>0</v>
      </c>
      <c r="BE921">
        <v>0</v>
      </c>
      <c r="BF921">
        <v>0</v>
      </c>
      <c r="BG921">
        <v>0</v>
      </c>
      <c r="BH921">
        <v>0</v>
      </c>
      <c r="BI921">
        <v>0</v>
      </c>
      <c r="BJ921">
        <v>0</v>
      </c>
      <c r="BK921">
        <v>0</v>
      </c>
      <c r="BL921">
        <v>0</v>
      </c>
      <c r="BM921">
        <v>0</v>
      </c>
      <c r="BN921">
        <v>0</v>
      </c>
      <c r="BO921">
        <v>0</v>
      </c>
      <c r="BP921">
        <v>0</v>
      </c>
      <c r="BQ921">
        <v>0</v>
      </c>
      <c r="BR921">
        <v>0</v>
      </c>
      <c r="BS921">
        <v>0</v>
      </c>
      <c r="BT921">
        <v>0</v>
      </c>
      <c r="BU921">
        <v>0</v>
      </c>
      <c r="BV921">
        <v>0</v>
      </c>
      <c r="BW921" s="4">
        <v>0</v>
      </c>
    </row>
    <row r="922" spans="6:75" x14ac:dyDescent="0.25">
      <c r="F922" s="52">
        <f t="shared" ref="F922:F985" si="52">2*F921-F920</f>
        <v>63100</v>
      </c>
      <c r="G922" s="12">
        <f t="shared" si="50"/>
        <v>0.82558139534883723</v>
      </c>
      <c r="J922" s="3">
        <f t="shared" si="51"/>
        <v>0.92556634304207119</v>
      </c>
      <c r="K922" s="4"/>
      <c r="L922" s="5">
        <v>1</v>
      </c>
      <c r="M922">
        <v>0.82558139534883723</v>
      </c>
      <c r="N922">
        <v>0.82558139534883723</v>
      </c>
      <c r="O922">
        <v>0.92447840141052018</v>
      </c>
      <c r="P922">
        <v>0.92447840141052018</v>
      </c>
      <c r="Q922">
        <v>0</v>
      </c>
      <c r="R922">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c r="AP922">
        <v>0</v>
      </c>
      <c r="AQ922">
        <v>0</v>
      </c>
      <c r="AR922">
        <v>0</v>
      </c>
      <c r="AS922">
        <v>0</v>
      </c>
      <c r="AT922">
        <v>0</v>
      </c>
      <c r="AU922">
        <v>0</v>
      </c>
      <c r="AV922">
        <v>0</v>
      </c>
      <c r="AW922">
        <v>0</v>
      </c>
      <c r="AX922">
        <v>0</v>
      </c>
      <c r="AY922">
        <v>0</v>
      </c>
      <c r="AZ922">
        <v>0</v>
      </c>
      <c r="BA922">
        <v>0</v>
      </c>
      <c r="BB922">
        <v>0</v>
      </c>
      <c r="BC922">
        <v>0</v>
      </c>
      <c r="BD922">
        <v>0</v>
      </c>
      <c r="BE922">
        <v>0</v>
      </c>
      <c r="BF922">
        <v>0</v>
      </c>
      <c r="BG922">
        <v>0</v>
      </c>
      <c r="BH922">
        <v>0</v>
      </c>
      <c r="BI922">
        <v>0</v>
      </c>
      <c r="BJ922">
        <v>0</v>
      </c>
      <c r="BK922">
        <v>0</v>
      </c>
      <c r="BL922">
        <v>0</v>
      </c>
      <c r="BM922">
        <v>0</v>
      </c>
      <c r="BN922">
        <v>0</v>
      </c>
      <c r="BO922">
        <v>0</v>
      </c>
      <c r="BP922">
        <v>0</v>
      </c>
      <c r="BQ922">
        <v>0</v>
      </c>
      <c r="BR922">
        <v>0</v>
      </c>
      <c r="BS922">
        <v>0</v>
      </c>
      <c r="BT922">
        <v>0</v>
      </c>
      <c r="BU922">
        <v>0</v>
      </c>
      <c r="BV922">
        <v>0</v>
      </c>
      <c r="BW922" s="4">
        <v>0</v>
      </c>
    </row>
    <row r="923" spans="6:75" x14ac:dyDescent="0.25">
      <c r="F923" s="52">
        <f t="shared" si="52"/>
        <v>63200</v>
      </c>
      <c r="G923" s="12">
        <f t="shared" ref="G923:G986" si="53">INDEX($L923:$BW923,G$276)</f>
        <v>0.82558139534883723</v>
      </c>
      <c r="J923" s="3">
        <f t="shared" si="51"/>
        <v>0.92483083259782284</v>
      </c>
      <c r="K923" s="4"/>
      <c r="L923" s="5">
        <v>1</v>
      </c>
      <c r="M923">
        <v>0.82558139534883723</v>
      </c>
      <c r="N923">
        <v>0.82558139534883723</v>
      </c>
      <c r="O923">
        <v>0.92374375550984422</v>
      </c>
      <c r="P923">
        <v>0.92374375550984422</v>
      </c>
      <c r="Q923">
        <v>0</v>
      </c>
      <c r="R923">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c r="AP923">
        <v>0</v>
      </c>
      <c r="AQ923">
        <v>0</v>
      </c>
      <c r="AR923">
        <v>0</v>
      </c>
      <c r="AS923">
        <v>0</v>
      </c>
      <c r="AT923">
        <v>0</v>
      </c>
      <c r="AU923">
        <v>0</v>
      </c>
      <c r="AV923">
        <v>0</v>
      </c>
      <c r="AW923">
        <v>0</v>
      </c>
      <c r="AX923">
        <v>0</v>
      </c>
      <c r="AY923">
        <v>0</v>
      </c>
      <c r="AZ923">
        <v>0</v>
      </c>
      <c r="BA923">
        <v>0</v>
      </c>
      <c r="BB923">
        <v>0</v>
      </c>
      <c r="BC923">
        <v>0</v>
      </c>
      <c r="BD923">
        <v>0</v>
      </c>
      <c r="BE923">
        <v>0</v>
      </c>
      <c r="BF923">
        <v>0</v>
      </c>
      <c r="BG923">
        <v>0</v>
      </c>
      <c r="BH923">
        <v>0</v>
      </c>
      <c r="BI923">
        <v>0</v>
      </c>
      <c r="BJ923">
        <v>0</v>
      </c>
      <c r="BK923">
        <v>0</v>
      </c>
      <c r="BL923">
        <v>0</v>
      </c>
      <c r="BM923">
        <v>0</v>
      </c>
      <c r="BN923">
        <v>0</v>
      </c>
      <c r="BO923">
        <v>0</v>
      </c>
      <c r="BP923">
        <v>0</v>
      </c>
      <c r="BQ923">
        <v>0</v>
      </c>
      <c r="BR923">
        <v>0</v>
      </c>
      <c r="BS923">
        <v>0</v>
      </c>
      <c r="BT923">
        <v>0</v>
      </c>
      <c r="BU923">
        <v>0</v>
      </c>
      <c r="BV923">
        <v>0</v>
      </c>
      <c r="BW923" s="4">
        <v>0</v>
      </c>
    </row>
    <row r="924" spans="6:75" x14ac:dyDescent="0.25">
      <c r="F924" s="52">
        <f t="shared" si="52"/>
        <v>63300</v>
      </c>
      <c r="G924" s="12">
        <f t="shared" si="53"/>
        <v>0.82558139534883723</v>
      </c>
      <c r="J924" s="3">
        <f t="shared" si="51"/>
        <v>0.92409532215357459</v>
      </c>
      <c r="K924" s="4"/>
      <c r="L924" s="5">
        <v>1</v>
      </c>
      <c r="M924">
        <v>0.82558139534883723</v>
      </c>
      <c r="N924">
        <v>0.82558139534883723</v>
      </c>
      <c r="O924">
        <v>0.92300910960916838</v>
      </c>
      <c r="P924">
        <v>0.92300910960916838</v>
      </c>
      <c r="Q924">
        <v>0</v>
      </c>
      <c r="R924">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c r="AP924">
        <v>0</v>
      </c>
      <c r="AQ924">
        <v>0</v>
      </c>
      <c r="AR924">
        <v>0</v>
      </c>
      <c r="AS924">
        <v>0</v>
      </c>
      <c r="AT924">
        <v>0</v>
      </c>
      <c r="AU924">
        <v>0</v>
      </c>
      <c r="AV924">
        <v>0</v>
      </c>
      <c r="AW924">
        <v>0</v>
      </c>
      <c r="AX924">
        <v>0</v>
      </c>
      <c r="AY924">
        <v>0</v>
      </c>
      <c r="AZ924">
        <v>0</v>
      </c>
      <c r="BA924">
        <v>0</v>
      </c>
      <c r="BB924">
        <v>0</v>
      </c>
      <c r="BC924">
        <v>0</v>
      </c>
      <c r="BD924">
        <v>0</v>
      </c>
      <c r="BE924">
        <v>0</v>
      </c>
      <c r="BF924">
        <v>0</v>
      </c>
      <c r="BG924">
        <v>0</v>
      </c>
      <c r="BH924">
        <v>0</v>
      </c>
      <c r="BI924">
        <v>0</v>
      </c>
      <c r="BJ924">
        <v>0</v>
      </c>
      <c r="BK924">
        <v>0</v>
      </c>
      <c r="BL924">
        <v>0</v>
      </c>
      <c r="BM924">
        <v>0</v>
      </c>
      <c r="BN924">
        <v>0</v>
      </c>
      <c r="BO924">
        <v>0</v>
      </c>
      <c r="BP924">
        <v>0</v>
      </c>
      <c r="BQ924">
        <v>0</v>
      </c>
      <c r="BR924">
        <v>0</v>
      </c>
      <c r="BS924">
        <v>0</v>
      </c>
      <c r="BT924">
        <v>0</v>
      </c>
      <c r="BU924">
        <v>0</v>
      </c>
      <c r="BV924">
        <v>0</v>
      </c>
      <c r="BW924" s="4">
        <v>0</v>
      </c>
    </row>
    <row r="925" spans="6:75" x14ac:dyDescent="0.25">
      <c r="F925" s="52">
        <f t="shared" si="52"/>
        <v>63400</v>
      </c>
      <c r="G925" s="12">
        <f t="shared" si="53"/>
        <v>0.82558139534883723</v>
      </c>
      <c r="J925" s="3">
        <f t="shared" si="51"/>
        <v>0.92335981170932635</v>
      </c>
      <c r="K925" s="4"/>
      <c r="L925" s="5">
        <v>1</v>
      </c>
      <c r="M925">
        <v>0.82558139534883723</v>
      </c>
      <c r="N925">
        <v>0.82558139534883723</v>
      </c>
      <c r="O925">
        <v>0.92227446370849253</v>
      </c>
      <c r="P925">
        <v>0.92227446370849253</v>
      </c>
      <c r="Q925">
        <v>0</v>
      </c>
      <c r="R9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c r="AP925">
        <v>0</v>
      </c>
      <c r="AQ925">
        <v>0</v>
      </c>
      <c r="AR925">
        <v>0</v>
      </c>
      <c r="AS925">
        <v>0</v>
      </c>
      <c r="AT925">
        <v>0</v>
      </c>
      <c r="AU925">
        <v>0</v>
      </c>
      <c r="AV925">
        <v>0</v>
      </c>
      <c r="AW925">
        <v>0</v>
      </c>
      <c r="AX925">
        <v>0</v>
      </c>
      <c r="AY925">
        <v>0</v>
      </c>
      <c r="AZ925">
        <v>0</v>
      </c>
      <c r="BA925">
        <v>0</v>
      </c>
      <c r="BB925">
        <v>0</v>
      </c>
      <c r="BC925">
        <v>0</v>
      </c>
      <c r="BD925">
        <v>0</v>
      </c>
      <c r="BE925">
        <v>0</v>
      </c>
      <c r="BF925">
        <v>0</v>
      </c>
      <c r="BG925">
        <v>0</v>
      </c>
      <c r="BH925">
        <v>0</v>
      </c>
      <c r="BI925">
        <v>0</v>
      </c>
      <c r="BJ925">
        <v>0</v>
      </c>
      <c r="BK925">
        <v>0</v>
      </c>
      <c r="BL925">
        <v>0</v>
      </c>
      <c r="BM925">
        <v>0</v>
      </c>
      <c r="BN925">
        <v>0</v>
      </c>
      <c r="BO925">
        <v>0</v>
      </c>
      <c r="BP925">
        <v>0</v>
      </c>
      <c r="BQ925">
        <v>0</v>
      </c>
      <c r="BR925">
        <v>0</v>
      </c>
      <c r="BS925">
        <v>0</v>
      </c>
      <c r="BT925">
        <v>0</v>
      </c>
      <c r="BU925">
        <v>0</v>
      </c>
      <c r="BV925">
        <v>0</v>
      </c>
      <c r="BW925" s="4">
        <v>0</v>
      </c>
    </row>
    <row r="926" spans="6:75" x14ac:dyDescent="0.25">
      <c r="F926" s="52">
        <f t="shared" si="52"/>
        <v>63500</v>
      </c>
      <c r="G926" s="12">
        <f t="shared" si="53"/>
        <v>0.82558139534883723</v>
      </c>
      <c r="J926" s="3">
        <f t="shared" si="51"/>
        <v>0.922624301265078</v>
      </c>
      <c r="K926" s="4"/>
      <c r="L926" s="5">
        <v>1</v>
      </c>
      <c r="M926">
        <v>0.82558139534883723</v>
      </c>
      <c r="N926">
        <v>0.82558139534883723</v>
      </c>
      <c r="O926">
        <v>0.92153981780781669</v>
      </c>
      <c r="P926">
        <v>0.92153981780781669</v>
      </c>
      <c r="Q926">
        <v>0</v>
      </c>
      <c r="R926">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c r="AP926">
        <v>0</v>
      </c>
      <c r="AQ926">
        <v>0</v>
      </c>
      <c r="AR926">
        <v>0</v>
      </c>
      <c r="AS926">
        <v>0</v>
      </c>
      <c r="AT926">
        <v>0</v>
      </c>
      <c r="AU926">
        <v>0</v>
      </c>
      <c r="AV926">
        <v>0</v>
      </c>
      <c r="AW926">
        <v>0</v>
      </c>
      <c r="AX926">
        <v>0</v>
      </c>
      <c r="AY926">
        <v>0</v>
      </c>
      <c r="AZ926">
        <v>0</v>
      </c>
      <c r="BA926">
        <v>0</v>
      </c>
      <c r="BB926">
        <v>0</v>
      </c>
      <c r="BC926">
        <v>0</v>
      </c>
      <c r="BD926">
        <v>0</v>
      </c>
      <c r="BE926">
        <v>0</v>
      </c>
      <c r="BF926">
        <v>0</v>
      </c>
      <c r="BG926">
        <v>0</v>
      </c>
      <c r="BH926">
        <v>0</v>
      </c>
      <c r="BI926">
        <v>0</v>
      </c>
      <c r="BJ926">
        <v>0</v>
      </c>
      <c r="BK926">
        <v>0</v>
      </c>
      <c r="BL926">
        <v>0</v>
      </c>
      <c r="BM926">
        <v>0</v>
      </c>
      <c r="BN926">
        <v>0</v>
      </c>
      <c r="BO926">
        <v>0</v>
      </c>
      <c r="BP926">
        <v>0</v>
      </c>
      <c r="BQ926">
        <v>0</v>
      </c>
      <c r="BR926">
        <v>0</v>
      </c>
      <c r="BS926">
        <v>0</v>
      </c>
      <c r="BT926">
        <v>0</v>
      </c>
      <c r="BU926">
        <v>0</v>
      </c>
      <c r="BV926">
        <v>0</v>
      </c>
      <c r="BW926" s="4">
        <v>0</v>
      </c>
    </row>
    <row r="927" spans="6:75" x14ac:dyDescent="0.25">
      <c r="F927" s="52">
        <f t="shared" si="52"/>
        <v>63600</v>
      </c>
      <c r="G927" s="12">
        <f t="shared" si="53"/>
        <v>0.82558139534883723</v>
      </c>
      <c r="J927" s="3">
        <f t="shared" si="51"/>
        <v>0.92188879082082975</v>
      </c>
      <c r="K927" s="4"/>
      <c r="L927" s="5">
        <v>1</v>
      </c>
      <c r="M927">
        <v>0.82558139534883723</v>
      </c>
      <c r="N927">
        <v>0.82558139534883723</v>
      </c>
      <c r="O927">
        <v>0.92080517190714084</v>
      </c>
      <c r="P927">
        <v>0.92080517190714084</v>
      </c>
      <c r="Q927">
        <v>0</v>
      </c>
      <c r="R927">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c r="AP927">
        <v>0</v>
      </c>
      <c r="AQ927">
        <v>0</v>
      </c>
      <c r="AR927">
        <v>0</v>
      </c>
      <c r="AS927">
        <v>0</v>
      </c>
      <c r="AT927">
        <v>0</v>
      </c>
      <c r="AU927">
        <v>0</v>
      </c>
      <c r="AV927">
        <v>0</v>
      </c>
      <c r="AW927">
        <v>0</v>
      </c>
      <c r="AX927">
        <v>0</v>
      </c>
      <c r="AY927">
        <v>0</v>
      </c>
      <c r="AZ927">
        <v>0</v>
      </c>
      <c r="BA927">
        <v>0</v>
      </c>
      <c r="BB927">
        <v>0</v>
      </c>
      <c r="BC927">
        <v>0</v>
      </c>
      <c r="BD927">
        <v>0</v>
      </c>
      <c r="BE927">
        <v>0</v>
      </c>
      <c r="BF927">
        <v>0</v>
      </c>
      <c r="BG927">
        <v>0</v>
      </c>
      <c r="BH927">
        <v>0</v>
      </c>
      <c r="BI927">
        <v>0</v>
      </c>
      <c r="BJ927">
        <v>0</v>
      </c>
      <c r="BK927">
        <v>0</v>
      </c>
      <c r="BL927">
        <v>0</v>
      </c>
      <c r="BM927">
        <v>0</v>
      </c>
      <c r="BN927">
        <v>0</v>
      </c>
      <c r="BO927">
        <v>0</v>
      </c>
      <c r="BP927">
        <v>0</v>
      </c>
      <c r="BQ927">
        <v>0</v>
      </c>
      <c r="BR927">
        <v>0</v>
      </c>
      <c r="BS927">
        <v>0</v>
      </c>
      <c r="BT927">
        <v>0</v>
      </c>
      <c r="BU927">
        <v>0</v>
      </c>
      <c r="BV927">
        <v>0</v>
      </c>
      <c r="BW927" s="4">
        <v>0</v>
      </c>
    </row>
    <row r="928" spans="6:75" x14ac:dyDescent="0.25">
      <c r="F928" s="52">
        <f t="shared" si="52"/>
        <v>63700</v>
      </c>
      <c r="G928" s="12">
        <f t="shared" si="53"/>
        <v>0.82558139534883723</v>
      </c>
      <c r="J928" s="3">
        <f t="shared" si="51"/>
        <v>0.9211532803765814</v>
      </c>
      <c r="K928" s="4"/>
      <c r="L928" s="5">
        <v>1</v>
      </c>
      <c r="M928">
        <v>0.82558139534883723</v>
      </c>
      <c r="N928">
        <v>0.82558139534883723</v>
      </c>
      <c r="O928">
        <v>0.92007052600646488</v>
      </c>
      <c r="P928">
        <v>0.92007052600646488</v>
      </c>
      <c r="Q928">
        <v>0</v>
      </c>
      <c r="R928">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c r="AP928">
        <v>0</v>
      </c>
      <c r="AQ928">
        <v>0</v>
      </c>
      <c r="AR928">
        <v>0</v>
      </c>
      <c r="AS928">
        <v>0</v>
      </c>
      <c r="AT928">
        <v>0</v>
      </c>
      <c r="AU928">
        <v>0</v>
      </c>
      <c r="AV928">
        <v>0</v>
      </c>
      <c r="AW928">
        <v>0</v>
      </c>
      <c r="AX928">
        <v>0</v>
      </c>
      <c r="AY928">
        <v>0</v>
      </c>
      <c r="AZ928">
        <v>0</v>
      </c>
      <c r="BA928">
        <v>0</v>
      </c>
      <c r="BB928">
        <v>0</v>
      </c>
      <c r="BC928">
        <v>0</v>
      </c>
      <c r="BD928">
        <v>0</v>
      </c>
      <c r="BE928">
        <v>0</v>
      </c>
      <c r="BF928">
        <v>0</v>
      </c>
      <c r="BG928">
        <v>0</v>
      </c>
      <c r="BH928">
        <v>0</v>
      </c>
      <c r="BI928">
        <v>0</v>
      </c>
      <c r="BJ928">
        <v>0</v>
      </c>
      <c r="BK928">
        <v>0</v>
      </c>
      <c r="BL928">
        <v>0</v>
      </c>
      <c r="BM928">
        <v>0</v>
      </c>
      <c r="BN928">
        <v>0</v>
      </c>
      <c r="BO928">
        <v>0</v>
      </c>
      <c r="BP928">
        <v>0</v>
      </c>
      <c r="BQ928">
        <v>0</v>
      </c>
      <c r="BR928">
        <v>0</v>
      </c>
      <c r="BS928">
        <v>0</v>
      </c>
      <c r="BT928">
        <v>0</v>
      </c>
      <c r="BU928">
        <v>0</v>
      </c>
      <c r="BV928">
        <v>0</v>
      </c>
      <c r="BW928" s="4">
        <v>0</v>
      </c>
    </row>
    <row r="929" spans="6:75" x14ac:dyDescent="0.25">
      <c r="F929" s="52">
        <f t="shared" si="52"/>
        <v>63800</v>
      </c>
      <c r="G929" s="12">
        <f t="shared" si="53"/>
        <v>0.82558139534883723</v>
      </c>
      <c r="J929" s="3">
        <f t="shared" si="51"/>
        <v>0.92041776993233304</v>
      </c>
      <c r="K929" s="4"/>
      <c r="L929" s="5">
        <v>1</v>
      </c>
      <c r="M929">
        <v>0.82558139534883723</v>
      </c>
      <c r="N929">
        <v>0.82558139534883723</v>
      </c>
      <c r="O929">
        <v>0.91933588010578904</v>
      </c>
      <c r="P929">
        <v>0.91933588010578904</v>
      </c>
      <c r="Q929">
        <v>0</v>
      </c>
      <c r="R929">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c r="AP929">
        <v>0</v>
      </c>
      <c r="AQ929">
        <v>0</v>
      </c>
      <c r="AR929">
        <v>0</v>
      </c>
      <c r="AS929">
        <v>0</v>
      </c>
      <c r="AT929">
        <v>0</v>
      </c>
      <c r="AU929">
        <v>0</v>
      </c>
      <c r="AV929">
        <v>0</v>
      </c>
      <c r="AW929">
        <v>0</v>
      </c>
      <c r="AX929">
        <v>0</v>
      </c>
      <c r="AY929">
        <v>0</v>
      </c>
      <c r="AZ929">
        <v>0</v>
      </c>
      <c r="BA929">
        <v>0</v>
      </c>
      <c r="BB929">
        <v>0</v>
      </c>
      <c r="BC929">
        <v>0</v>
      </c>
      <c r="BD929">
        <v>0</v>
      </c>
      <c r="BE929">
        <v>0</v>
      </c>
      <c r="BF929">
        <v>0</v>
      </c>
      <c r="BG929">
        <v>0</v>
      </c>
      <c r="BH929">
        <v>0</v>
      </c>
      <c r="BI929">
        <v>0</v>
      </c>
      <c r="BJ929">
        <v>0</v>
      </c>
      <c r="BK929">
        <v>0</v>
      </c>
      <c r="BL929">
        <v>0</v>
      </c>
      <c r="BM929">
        <v>0</v>
      </c>
      <c r="BN929">
        <v>0</v>
      </c>
      <c r="BO929">
        <v>0</v>
      </c>
      <c r="BP929">
        <v>0</v>
      </c>
      <c r="BQ929">
        <v>0</v>
      </c>
      <c r="BR929">
        <v>0</v>
      </c>
      <c r="BS929">
        <v>0</v>
      </c>
      <c r="BT929">
        <v>0</v>
      </c>
      <c r="BU929">
        <v>0</v>
      </c>
      <c r="BV929">
        <v>0</v>
      </c>
      <c r="BW929" s="4">
        <v>0</v>
      </c>
    </row>
    <row r="930" spans="6:75" x14ac:dyDescent="0.25">
      <c r="F930" s="52">
        <f t="shared" si="52"/>
        <v>63900</v>
      </c>
      <c r="G930" s="12">
        <f t="shared" si="53"/>
        <v>0.82558139534883723</v>
      </c>
      <c r="J930" s="3">
        <f t="shared" si="51"/>
        <v>0.9196822594880848</v>
      </c>
      <c r="K930" s="4"/>
      <c r="L930" s="5">
        <v>1</v>
      </c>
      <c r="M930">
        <v>0.82558139534883723</v>
      </c>
      <c r="N930">
        <v>0.82558139534883723</v>
      </c>
      <c r="O930">
        <v>0.91860123420511319</v>
      </c>
      <c r="P930">
        <v>0.91860123420511319</v>
      </c>
      <c r="Q930">
        <v>0</v>
      </c>
      <c r="R930">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c r="AP930">
        <v>0</v>
      </c>
      <c r="AQ930">
        <v>0</v>
      </c>
      <c r="AR930">
        <v>0</v>
      </c>
      <c r="AS930">
        <v>0</v>
      </c>
      <c r="AT930">
        <v>0</v>
      </c>
      <c r="AU930">
        <v>0</v>
      </c>
      <c r="AV930">
        <v>0</v>
      </c>
      <c r="AW930">
        <v>0</v>
      </c>
      <c r="AX930">
        <v>0</v>
      </c>
      <c r="AY930">
        <v>0</v>
      </c>
      <c r="AZ930">
        <v>0</v>
      </c>
      <c r="BA930">
        <v>0</v>
      </c>
      <c r="BB930">
        <v>0</v>
      </c>
      <c r="BC930">
        <v>0</v>
      </c>
      <c r="BD930">
        <v>0</v>
      </c>
      <c r="BE930">
        <v>0</v>
      </c>
      <c r="BF930">
        <v>0</v>
      </c>
      <c r="BG930">
        <v>0</v>
      </c>
      <c r="BH930">
        <v>0</v>
      </c>
      <c r="BI930">
        <v>0</v>
      </c>
      <c r="BJ930">
        <v>0</v>
      </c>
      <c r="BK930">
        <v>0</v>
      </c>
      <c r="BL930">
        <v>0</v>
      </c>
      <c r="BM930">
        <v>0</v>
      </c>
      <c r="BN930">
        <v>0</v>
      </c>
      <c r="BO930">
        <v>0</v>
      </c>
      <c r="BP930">
        <v>0</v>
      </c>
      <c r="BQ930">
        <v>0</v>
      </c>
      <c r="BR930">
        <v>0</v>
      </c>
      <c r="BS930">
        <v>0</v>
      </c>
      <c r="BT930">
        <v>0</v>
      </c>
      <c r="BU930">
        <v>0</v>
      </c>
      <c r="BV930">
        <v>0</v>
      </c>
      <c r="BW930" s="4">
        <v>0</v>
      </c>
    </row>
    <row r="931" spans="6:75" x14ac:dyDescent="0.25">
      <c r="F931" s="52">
        <f t="shared" si="52"/>
        <v>64000</v>
      </c>
      <c r="G931" s="12">
        <f t="shared" si="53"/>
        <v>0.82558139534883723</v>
      </c>
      <c r="J931" s="3">
        <f t="shared" si="51"/>
        <v>0.91894674904383655</v>
      </c>
      <c r="K931" s="4"/>
      <c r="L931" s="5">
        <v>1</v>
      </c>
      <c r="M931">
        <v>0.82558139534883723</v>
      </c>
      <c r="N931">
        <v>0.82558139534883723</v>
      </c>
      <c r="O931">
        <v>0.91786658830443735</v>
      </c>
      <c r="P931">
        <v>0.91786658830443735</v>
      </c>
      <c r="Q931">
        <v>0</v>
      </c>
      <c r="R931">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c r="AP931">
        <v>0</v>
      </c>
      <c r="AQ931">
        <v>0</v>
      </c>
      <c r="AR931">
        <v>0</v>
      </c>
      <c r="AS931">
        <v>0</v>
      </c>
      <c r="AT931">
        <v>0</v>
      </c>
      <c r="AU931">
        <v>0</v>
      </c>
      <c r="AV931">
        <v>0</v>
      </c>
      <c r="AW931">
        <v>0</v>
      </c>
      <c r="AX931">
        <v>0</v>
      </c>
      <c r="AY931">
        <v>0</v>
      </c>
      <c r="AZ931">
        <v>0</v>
      </c>
      <c r="BA931">
        <v>0</v>
      </c>
      <c r="BB931">
        <v>0</v>
      </c>
      <c r="BC931">
        <v>0</v>
      </c>
      <c r="BD931">
        <v>0</v>
      </c>
      <c r="BE931">
        <v>0</v>
      </c>
      <c r="BF931">
        <v>0</v>
      </c>
      <c r="BG931">
        <v>0</v>
      </c>
      <c r="BH931">
        <v>0</v>
      </c>
      <c r="BI931">
        <v>0</v>
      </c>
      <c r="BJ931">
        <v>0</v>
      </c>
      <c r="BK931">
        <v>0</v>
      </c>
      <c r="BL931">
        <v>0</v>
      </c>
      <c r="BM931">
        <v>0</v>
      </c>
      <c r="BN931">
        <v>0</v>
      </c>
      <c r="BO931">
        <v>0</v>
      </c>
      <c r="BP931">
        <v>0</v>
      </c>
      <c r="BQ931">
        <v>0</v>
      </c>
      <c r="BR931">
        <v>0</v>
      </c>
      <c r="BS931">
        <v>0</v>
      </c>
      <c r="BT931">
        <v>0</v>
      </c>
      <c r="BU931">
        <v>0</v>
      </c>
      <c r="BV931">
        <v>0</v>
      </c>
      <c r="BW931" s="4">
        <v>0</v>
      </c>
    </row>
    <row r="932" spans="6:75" x14ac:dyDescent="0.25">
      <c r="F932" s="52">
        <f t="shared" si="52"/>
        <v>64100</v>
      </c>
      <c r="G932" s="12">
        <f t="shared" si="53"/>
        <v>0.82558139534883723</v>
      </c>
      <c r="J932" s="3">
        <f t="shared" si="51"/>
        <v>0.91821123859958809</v>
      </c>
      <c r="K932" s="4"/>
      <c r="L932" s="5">
        <v>1</v>
      </c>
      <c r="M932">
        <v>0.82558139534883723</v>
      </c>
      <c r="N932">
        <v>0.82558139534883723</v>
      </c>
      <c r="O932">
        <v>0.91713194240376139</v>
      </c>
      <c r="P932">
        <v>0.91713194240376139</v>
      </c>
      <c r="Q932">
        <v>0</v>
      </c>
      <c r="R932">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c r="AP932">
        <v>0</v>
      </c>
      <c r="AQ932">
        <v>0</v>
      </c>
      <c r="AR932">
        <v>0</v>
      </c>
      <c r="AS932">
        <v>0</v>
      </c>
      <c r="AT932">
        <v>0</v>
      </c>
      <c r="AU932">
        <v>0</v>
      </c>
      <c r="AV932">
        <v>0</v>
      </c>
      <c r="AW932">
        <v>0</v>
      </c>
      <c r="AX932">
        <v>0</v>
      </c>
      <c r="AY932">
        <v>0</v>
      </c>
      <c r="AZ932">
        <v>0</v>
      </c>
      <c r="BA932">
        <v>0</v>
      </c>
      <c r="BB932">
        <v>0</v>
      </c>
      <c r="BC932">
        <v>0</v>
      </c>
      <c r="BD932">
        <v>0</v>
      </c>
      <c r="BE932">
        <v>0</v>
      </c>
      <c r="BF932">
        <v>0</v>
      </c>
      <c r="BG932">
        <v>0</v>
      </c>
      <c r="BH932">
        <v>0</v>
      </c>
      <c r="BI932">
        <v>0</v>
      </c>
      <c r="BJ932">
        <v>0</v>
      </c>
      <c r="BK932">
        <v>0</v>
      </c>
      <c r="BL932">
        <v>0</v>
      </c>
      <c r="BM932">
        <v>0</v>
      </c>
      <c r="BN932">
        <v>0</v>
      </c>
      <c r="BO932">
        <v>0</v>
      </c>
      <c r="BP932">
        <v>0</v>
      </c>
      <c r="BQ932">
        <v>0</v>
      </c>
      <c r="BR932">
        <v>0</v>
      </c>
      <c r="BS932">
        <v>0</v>
      </c>
      <c r="BT932">
        <v>0</v>
      </c>
      <c r="BU932">
        <v>0</v>
      </c>
      <c r="BV932">
        <v>0</v>
      </c>
      <c r="BW932" s="4">
        <v>0</v>
      </c>
    </row>
    <row r="933" spans="6:75" x14ac:dyDescent="0.25">
      <c r="F933" s="52">
        <f t="shared" si="52"/>
        <v>64200</v>
      </c>
      <c r="G933" s="12">
        <f t="shared" si="53"/>
        <v>0.82558139534883723</v>
      </c>
      <c r="J933" s="3">
        <f t="shared" si="51"/>
        <v>0.91747572815533984</v>
      </c>
      <c r="K933" s="4"/>
      <c r="L933" s="5">
        <v>1</v>
      </c>
      <c r="M933">
        <v>0.82558139534883723</v>
      </c>
      <c r="N933">
        <v>0.82558139534883723</v>
      </c>
      <c r="O933">
        <v>0.91639729650308555</v>
      </c>
      <c r="P933">
        <v>0.91639729650308555</v>
      </c>
      <c r="Q933">
        <v>0</v>
      </c>
      <c r="R933">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c r="AP933">
        <v>0</v>
      </c>
      <c r="AQ933">
        <v>0</v>
      </c>
      <c r="AR933">
        <v>0</v>
      </c>
      <c r="AS933">
        <v>0</v>
      </c>
      <c r="AT933">
        <v>0</v>
      </c>
      <c r="AU933">
        <v>0</v>
      </c>
      <c r="AV933">
        <v>0</v>
      </c>
      <c r="AW933">
        <v>0</v>
      </c>
      <c r="AX933">
        <v>0</v>
      </c>
      <c r="AY933">
        <v>0</v>
      </c>
      <c r="AZ933">
        <v>0</v>
      </c>
      <c r="BA933">
        <v>0</v>
      </c>
      <c r="BB933">
        <v>0</v>
      </c>
      <c r="BC933">
        <v>0</v>
      </c>
      <c r="BD933">
        <v>0</v>
      </c>
      <c r="BE933">
        <v>0</v>
      </c>
      <c r="BF933">
        <v>0</v>
      </c>
      <c r="BG933">
        <v>0</v>
      </c>
      <c r="BH933">
        <v>0</v>
      </c>
      <c r="BI933">
        <v>0</v>
      </c>
      <c r="BJ933">
        <v>0</v>
      </c>
      <c r="BK933">
        <v>0</v>
      </c>
      <c r="BL933">
        <v>0</v>
      </c>
      <c r="BM933">
        <v>0</v>
      </c>
      <c r="BN933">
        <v>0</v>
      </c>
      <c r="BO933">
        <v>0</v>
      </c>
      <c r="BP933">
        <v>0</v>
      </c>
      <c r="BQ933">
        <v>0</v>
      </c>
      <c r="BR933">
        <v>0</v>
      </c>
      <c r="BS933">
        <v>0</v>
      </c>
      <c r="BT933">
        <v>0</v>
      </c>
      <c r="BU933">
        <v>0</v>
      </c>
      <c r="BV933">
        <v>0</v>
      </c>
      <c r="BW933" s="4">
        <v>0</v>
      </c>
    </row>
    <row r="934" spans="6:75" x14ac:dyDescent="0.25">
      <c r="F934" s="52">
        <f t="shared" si="52"/>
        <v>64300</v>
      </c>
      <c r="G934" s="12">
        <f t="shared" si="53"/>
        <v>0.82558139534883723</v>
      </c>
      <c r="J934" s="3">
        <f t="shared" si="51"/>
        <v>0.9167402177110916</v>
      </c>
      <c r="K934" s="4"/>
      <c r="L934" s="5">
        <v>1</v>
      </c>
      <c r="M934">
        <v>0.82558139534883723</v>
      </c>
      <c r="N934">
        <v>0.82558139534883723</v>
      </c>
      <c r="O934">
        <v>0.9156626506024097</v>
      </c>
      <c r="P934">
        <v>0.9156626506024097</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v>0</v>
      </c>
      <c r="AN934">
        <v>0</v>
      </c>
      <c r="AO934">
        <v>0</v>
      </c>
      <c r="AP934">
        <v>0</v>
      </c>
      <c r="AQ934">
        <v>0</v>
      </c>
      <c r="AR934">
        <v>0</v>
      </c>
      <c r="AS934">
        <v>0</v>
      </c>
      <c r="AT934">
        <v>0</v>
      </c>
      <c r="AU934">
        <v>0</v>
      </c>
      <c r="AV934">
        <v>0</v>
      </c>
      <c r="AW934">
        <v>0</v>
      </c>
      <c r="AX934">
        <v>0</v>
      </c>
      <c r="AY934">
        <v>0</v>
      </c>
      <c r="AZ934">
        <v>0</v>
      </c>
      <c r="BA934">
        <v>0</v>
      </c>
      <c r="BB934">
        <v>0</v>
      </c>
      <c r="BC934">
        <v>0</v>
      </c>
      <c r="BD934">
        <v>0</v>
      </c>
      <c r="BE934">
        <v>0</v>
      </c>
      <c r="BF934">
        <v>0</v>
      </c>
      <c r="BG934">
        <v>0</v>
      </c>
      <c r="BH934">
        <v>0</v>
      </c>
      <c r="BI934">
        <v>0</v>
      </c>
      <c r="BJ934">
        <v>0</v>
      </c>
      <c r="BK934">
        <v>0</v>
      </c>
      <c r="BL934">
        <v>0</v>
      </c>
      <c r="BM934">
        <v>0</v>
      </c>
      <c r="BN934">
        <v>0</v>
      </c>
      <c r="BO934">
        <v>0</v>
      </c>
      <c r="BP934">
        <v>0</v>
      </c>
      <c r="BQ934">
        <v>0</v>
      </c>
      <c r="BR934">
        <v>0</v>
      </c>
      <c r="BS934">
        <v>0</v>
      </c>
      <c r="BT934">
        <v>0</v>
      </c>
      <c r="BU934">
        <v>0</v>
      </c>
      <c r="BV934">
        <v>0</v>
      </c>
      <c r="BW934" s="4">
        <v>0</v>
      </c>
    </row>
    <row r="935" spans="6:75" x14ac:dyDescent="0.25">
      <c r="F935" s="52">
        <f t="shared" si="52"/>
        <v>64400</v>
      </c>
      <c r="G935" s="12">
        <f t="shared" si="53"/>
        <v>0.82558139534883723</v>
      </c>
      <c r="J935" s="3">
        <f t="shared" si="51"/>
        <v>0.91600470726684313</v>
      </c>
      <c r="K935" s="4"/>
      <c r="L935" s="5">
        <v>1</v>
      </c>
      <c r="M935">
        <v>0.82558139534883723</v>
      </c>
      <c r="N935">
        <v>0.82558139534883723</v>
      </c>
      <c r="O935">
        <v>0.91492800470173374</v>
      </c>
      <c r="P935">
        <v>0.91492800470173374</v>
      </c>
      <c r="Q935">
        <v>0</v>
      </c>
      <c r="R93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c r="AP935">
        <v>0</v>
      </c>
      <c r="AQ935">
        <v>0</v>
      </c>
      <c r="AR935">
        <v>0</v>
      </c>
      <c r="AS935">
        <v>0</v>
      </c>
      <c r="AT935">
        <v>0</v>
      </c>
      <c r="AU935">
        <v>0</v>
      </c>
      <c r="AV935">
        <v>0</v>
      </c>
      <c r="AW935">
        <v>0</v>
      </c>
      <c r="AX935">
        <v>0</v>
      </c>
      <c r="AY935">
        <v>0</v>
      </c>
      <c r="AZ935">
        <v>0</v>
      </c>
      <c r="BA935">
        <v>0</v>
      </c>
      <c r="BB935">
        <v>0</v>
      </c>
      <c r="BC935">
        <v>0</v>
      </c>
      <c r="BD935">
        <v>0</v>
      </c>
      <c r="BE935">
        <v>0</v>
      </c>
      <c r="BF935">
        <v>0</v>
      </c>
      <c r="BG935">
        <v>0</v>
      </c>
      <c r="BH935">
        <v>0</v>
      </c>
      <c r="BI935">
        <v>0</v>
      </c>
      <c r="BJ935">
        <v>0</v>
      </c>
      <c r="BK935">
        <v>0</v>
      </c>
      <c r="BL935">
        <v>0</v>
      </c>
      <c r="BM935">
        <v>0</v>
      </c>
      <c r="BN935">
        <v>0</v>
      </c>
      <c r="BO935">
        <v>0</v>
      </c>
      <c r="BP935">
        <v>0</v>
      </c>
      <c r="BQ935">
        <v>0</v>
      </c>
      <c r="BR935">
        <v>0</v>
      </c>
      <c r="BS935">
        <v>0</v>
      </c>
      <c r="BT935">
        <v>0</v>
      </c>
      <c r="BU935">
        <v>0</v>
      </c>
      <c r="BV935">
        <v>0</v>
      </c>
      <c r="BW935" s="4">
        <v>0</v>
      </c>
    </row>
    <row r="936" spans="6:75" x14ac:dyDescent="0.25">
      <c r="F936" s="52">
        <f t="shared" si="52"/>
        <v>64500</v>
      </c>
      <c r="G936" s="12">
        <f t="shared" si="53"/>
        <v>0.82558139534883723</v>
      </c>
      <c r="J936" s="3">
        <f t="shared" ref="J936:J999" si="54">INDEX($L936:$BW936,J$276) / INDEX($L$291:$BW$291,J$276)</f>
        <v>0.91526919682259489</v>
      </c>
      <c r="K936" s="4"/>
      <c r="L936" s="5">
        <v>1</v>
      </c>
      <c r="M936">
        <v>0.82558139534883723</v>
      </c>
      <c r="N936">
        <v>0.82558139534883723</v>
      </c>
      <c r="O936">
        <v>0.9141933588010579</v>
      </c>
      <c r="P936">
        <v>0.9141933588010579</v>
      </c>
      <c r="Q936">
        <v>0</v>
      </c>
      <c r="R936">
        <v>0</v>
      </c>
      <c r="S936">
        <v>0</v>
      </c>
      <c r="T936">
        <v>0</v>
      </c>
      <c r="U936">
        <v>0</v>
      </c>
      <c r="V936">
        <v>0</v>
      </c>
      <c r="W936">
        <v>0</v>
      </c>
      <c r="X936">
        <v>0</v>
      </c>
      <c r="Y936">
        <v>0</v>
      </c>
      <c r="Z936">
        <v>0</v>
      </c>
      <c r="AA936">
        <v>0</v>
      </c>
      <c r="AB936">
        <v>0</v>
      </c>
      <c r="AC936">
        <v>0</v>
      </c>
      <c r="AD936">
        <v>0</v>
      </c>
      <c r="AE936">
        <v>0</v>
      </c>
      <c r="AF936">
        <v>0</v>
      </c>
      <c r="AG936">
        <v>0</v>
      </c>
      <c r="AH936">
        <v>0</v>
      </c>
      <c r="AI936">
        <v>0</v>
      </c>
      <c r="AJ936">
        <v>0</v>
      </c>
      <c r="AK936">
        <v>0</v>
      </c>
      <c r="AL936">
        <v>0</v>
      </c>
      <c r="AM936">
        <v>0</v>
      </c>
      <c r="AN936">
        <v>0</v>
      </c>
      <c r="AO936">
        <v>0</v>
      </c>
      <c r="AP936">
        <v>0</v>
      </c>
      <c r="AQ936">
        <v>0</v>
      </c>
      <c r="AR936">
        <v>0</v>
      </c>
      <c r="AS936">
        <v>0</v>
      </c>
      <c r="AT936">
        <v>0</v>
      </c>
      <c r="AU936">
        <v>0</v>
      </c>
      <c r="AV936">
        <v>0</v>
      </c>
      <c r="AW936">
        <v>0</v>
      </c>
      <c r="AX936">
        <v>0</v>
      </c>
      <c r="AY936">
        <v>0</v>
      </c>
      <c r="AZ936">
        <v>0</v>
      </c>
      <c r="BA936">
        <v>0</v>
      </c>
      <c r="BB936">
        <v>0</v>
      </c>
      <c r="BC936">
        <v>0</v>
      </c>
      <c r="BD936">
        <v>0</v>
      </c>
      <c r="BE936">
        <v>0</v>
      </c>
      <c r="BF936">
        <v>0</v>
      </c>
      <c r="BG936">
        <v>0</v>
      </c>
      <c r="BH936">
        <v>0</v>
      </c>
      <c r="BI936">
        <v>0</v>
      </c>
      <c r="BJ936">
        <v>0</v>
      </c>
      <c r="BK936">
        <v>0</v>
      </c>
      <c r="BL936">
        <v>0</v>
      </c>
      <c r="BM936">
        <v>0</v>
      </c>
      <c r="BN936">
        <v>0</v>
      </c>
      <c r="BO936">
        <v>0</v>
      </c>
      <c r="BP936">
        <v>0</v>
      </c>
      <c r="BQ936">
        <v>0</v>
      </c>
      <c r="BR936">
        <v>0</v>
      </c>
      <c r="BS936">
        <v>0</v>
      </c>
      <c r="BT936">
        <v>0</v>
      </c>
      <c r="BU936">
        <v>0</v>
      </c>
      <c r="BV936">
        <v>0</v>
      </c>
      <c r="BW936" s="4">
        <v>0</v>
      </c>
    </row>
    <row r="937" spans="6:75" x14ac:dyDescent="0.25">
      <c r="F937" s="52">
        <f t="shared" si="52"/>
        <v>64600</v>
      </c>
      <c r="G937" s="12">
        <f t="shared" si="53"/>
        <v>0.82558139534883723</v>
      </c>
      <c r="J937" s="3">
        <f t="shared" si="54"/>
        <v>0.91453368637834664</v>
      </c>
      <c r="K937" s="4"/>
      <c r="L937" s="5">
        <v>1</v>
      </c>
      <c r="M937">
        <v>0.82558139534883723</v>
      </c>
      <c r="N937">
        <v>0.82558139534883723</v>
      </c>
      <c r="O937">
        <v>0.91345871290038205</v>
      </c>
      <c r="P937">
        <v>0.91345871290038205</v>
      </c>
      <c r="Q937">
        <v>0</v>
      </c>
      <c r="R937">
        <v>0</v>
      </c>
      <c r="S937">
        <v>0</v>
      </c>
      <c r="T937">
        <v>0</v>
      </c>
      <c r="U937">
        <v>0</v>
      </c>
      <c r="V937">
        <v>0</v>
      </c>
      <c r="W937">
        <v>0</v>
      </c>
      <c r="X937">
        <v>0</v>
      </c>
      <c r="Y937">
        <v>0</v>
      </c>
      <c r="Z937">
        <v>0</v>
      </c>
      <c r="AA937">
        <v>0</v>
      </c>
      <c r="AB937">
        <v>0</v>
      </c>
      <c r="AC937">
        <v>0</v>
      </c>
      <c r="AD937">
        <v>0</v>
      </c>
      <c r="AE937">
        <v>0</v>
      </c>
      <c r="AF937">
        <v>0</v>
      </c>
      <c r="AG937">
        <v>0</v>
      </c>
      <c r="AH937">
        <v>0</v>
      </c>
      <c r="AI937">
        <v>0</v>
      </c>
      <c r="AJ937">
        <v>0</v>
      </c>
      <c r="AK937">
        <v>0</v>
      </c>
      <c r="AL937">
        <v>0</v>
      </c>
      <c r="AM937">
        <v>0</v>
      </c>
      <c r="AN937">
        <v>0</v>
      </c>
      <c r="AO937">
        <v>0</v>
      </c>
      <c r="AP937">
        <v>0</v>
      </c>
      <c r="AQ937">
        <v>0</v>
      </c>
      <c r="AR937">
        <v>0</v>
      </c>
      <c r="AS937">
        <v>0</v>
      </c>
      <c r="AT937">
        <v>0</v>
      </c>
      <c r="AU937">
        <v>0</v>
      </c>
      <c r="AV937">
        <v>0</v>
      </c>
      <c r="AW937">
        <v>0</v>
      </c>
      <c r="AX937">
        <v>0</v>
      </c>
      <c r="AY937">
        <v>0</v>
      </c>
      <c r="AZ937">
        <v>0</v>
      </c>
      <c r="BA937">
        <v>0</v>
      </c>
      <c r="BB937">
        <v>0</v>
      </c>
      <c r="BC937">
        <v>0</v>
      </c>
      <c r="BD937">
        <v>0</v>
      </c>
      <c r="BE937">
        <v>0</v>
      </c>
      <c r="BF937">
        <v>0</v>
      </c>
      <c r="BG937">
        <v>0</v>
      </c>
      <c r="BH937">
        <v>0</v>
      </c>
      <c r="BI937">
        <v>0</v>
      </c>
      <c r="BJ937">
        <v>0</v>
      </c>
      <c r="BK937">
        <v>0</v>
      </c>
      <c r="BL937">
        <v>0</v>
      </c>
      <c r="BM937">
        <v>0</v>
      </c>
      <c r="BN937">
        <v>0</v>
      </c>
      <c r="BO937">
        <v>0</v>
      </c>
      <c r="BP937">
        <v>0</v>
      </c>
      <c r="BQ937">
        <v>0</v>
      </c>
      <c r="BR937">
        <v>0</v>
      </c>
      <c r="BS937">
        <v>0</v>
      </c>
      <c r="BT937">
        <v>0</v>
      </c>
      <c r="BU937">
        <v>0</v>
      </c>
      <c r="BV937">
        <v>0</v>
      </c>
      <c r="BW937" s="4">
        <v>0</v>
      </c>
    </row>
    <row r="938" spans="6:75" x14ac:dyDescent="0.25">
      <c r="F938" s="52">
        <f t="shared" si="52"/>
        <v>64700</v>
      </c>
      <c r="G938" s="12">
        <f t="shared" si="53"/>
        <v>0.82558139534883723</v>
      </c>
      <c r="J938" s="3">
        <f t="shared" si="54"/>
        <v>0.91379817593409829</v>
      </c>
      <c r="K938" s="4"/>
      <c r="L938" s="5">
        <v>1</v>
      </c>
      <c r="M938">
        <v>0.82558139534883723</v>
      </c>
      <c r="N938">
        <v>0.82558139534883723</v>
      </c>
      <c r="O938">
        <v>0.91272406699970621</v>
      </c>
      <c r="P938">
        <v>0.91272406699970621</v>
      </c>
      <c r="Q938">
        <v>0</v>
      </c>
      <c r="R938">
        <v>0</v>
      </c>
      <c r="S938">
        <v>0</v>
      </c>
      <c r="T938">
        <v>0</v>
      </c>
      <c r="U938">
        <v>0</v>
      </c>
      <c r="V938">
        <v>0</v>
      </c>
      <c r="W938">
        <v>0</v>
      </c>
      <c r="X938">
        <v>0</v>
      </c>
      <c r="Y938">
        <v>0</v>
      </c>
      <c r="Z938">
        <v>0</v>
      </c>
      <c r="AA938">
        <v>0</v>
      </c>
      <c r="AB938">
        <v>0</v>
      </c>
      <c r="AC938">
        <v>0</v>
      </c>
      <c r="AD938">
        <v>0</v>
      </c>
      <c r="AE938">
        <v>0</v>
      </c>
      <c r="AF938">
        <v>0</v>
      </c>
      <c r="AG938">
        <v>0</v>
      </c>
      <c r="AH938">
        <v>0</v>
      </c>
      <c r="AI938">
        <v>0</v>
      </c>
      <c r="AJ938">
        <v>0</v>
      </c>
      <c r="AK938">
        <v>0</v>
      </c>
      <c r="AL938">
        <v>0</v>
      </c>
      <c r="AM938">
        <v>0</v>
      </c>
      <c r="AN938">
        <v>0</v>
      </c>
      <c r="AO938">
        <v>0</v>
      </c>
      <c r="AP938">
        <v>0</v>
      </c>
      <c r="AQ938">
        <v>0</v>
      </c>
      <c r="AR938">
        <v>0</v>
      </c>
      <c r="AS938">
        <v>0</v>
      </c>
      <c r="AT938">
        <v>0</v>
      </c>
      <c r="AU938">
        <v>0</v>
      </c>
      <c r="AV938">
        <v>0</v>
      </c>
      <c r="AW938">
        <v>0</v>
      </c>
      <c r="AX938">
        <v>0</v>
      </c>
      <c r="AY938">
        <v>0</v>
      </c>
      <c r="AZ938">
        <v>0</v>
      </c>
      <c r="BA938">
        <v>0</v>
      </c>
      <c r="BB938">
        <v>0</v>
      </c>
      <c r="BC938">
        <v>0</v>
      </c>
      <c r="BD938">
        <v>0</v>
      </c>
      <c r="BE938">
        <v>0</v>
      </c>
      <c r="BF938">
        <v>0</v>
      </c>
      <c r="BG938">
        <v>0</v>
      </c>
      <c r="BH938">
        <v>0</v>
      </c>
      <c r="BI938">
        <v>0</v>
      </c>
      <c r="BJ938">
        <v>0</v>
      </c>
      <c r="BK938">
        <v>0</v>
      </c>
      <c r="BL938">
        <v>0</v>
      </c>
      <c r="BM938">
        <v>0</v>
      </c>
      <c r="BN938">
        <v>0</v>
      </c>
      <c r="BO938">
        <v>0</v>
      </c>
      <c r="BP938">
        <v>0</v>
      </c>
      <c r="BQ938">
        <v>0</v>
      </c>
      <c r="BR938">
        <v>0</v>
      </c>
      <c r="BS938">
        <v>0</v>
      </c>
      <c r="BT938">
        <v>0</v>
      </c>
      <c r="BU938">
        <v>0</v>
      </c>
      <c r="BV938">
        <v>0</v>
      </c>
      <c r="BW938" s="4">
        <v>0</v>
      </c>
    </row>
    <row r="939" spans="6:75" x14ac:dyDescent="0.25">
      <c r="F939" s="52">
        <f t="shared" si="52"/>
        <v>64800</v>
      </c>
      <c r="G939" s="12">
        <f t="shared" si="53"/>
        <v>0.82558139534883723</v>
      </c>
      <c r="J939" s="3">
        <f t="shared" si="54"/>
        <v>0.91306266548984993</v>
      </c>
      <c r="K939" s="4"/>
      <c r="L939" s="5">
        <v>1</v>
      </c>
      <c r="M939">
        <v>0.82558139534883723</v>
      </c>
      <c r="N939">
        <v>0.82558139534883723</v>
      </c>
      <c r="O939">
        <v>0.91198942109903025</v>
      </c>
      <c r="P939">
        <v>0.91198942109903025</v>
      </c>
      <c r="Q939">
        <v>0</v>
      </c>
      <c r="R939">
        <v>0</v>
      </c>
      <c r="S939">
        <v>0</v>
      </c>
      <c r="T939">
        <v>0</v>
      </c>
      <c r="U939">
        <v>0</v>
      </c>
      <c r="V939">
        <v>0</v>
      </c>
      <c r="W939">
        <v>0</v>
      </c>
      <c r="X939">
        <v>0</v>
      </c>
      <c r="Y939">
        <v>0</v>
      </c>
      <c r="Z939">
        <v>0</v>
      </c>
      <c r="AA939">
        <v>0</v>
      </c>
      <c r="AB939">
        <v>0</v>
      </c>
      <c r="AC939">
        <v>0</v>
      </c>
      <c r="AD939">
        <v>0</v>
      </c>
      <c r="AE939">
        <v>0</v>
      </c>
      <c r="AF939">
        <v>0</v>
      </c>
      <c r="AG939">
        <v>0</v>
      </c>
      <c r="AH939">
        <v>0</v>
      </c>
      <c r="AI939">
        <v>0</v>
      </c>
      <c r="AJ939">
        <v>0</v>
      </c>
      <c r="AK939">
        <v>0</v>
      </c>
      <c r="AL939">
        <v>0</v>
      </c>
      <c r="AM939">
        <v>0</v>
      </c>
      <c r="AN939">
        <v>0</v>
      </c>
      <c r="AO939">
        <v>0</v>
      </c>
      <c r="AP939">
        <v>0</v>
      </c>
      <c r="AQ939">
        <v>0</v>
      </c>
      <c r="AR939">
        <v>0</v>
      </c>
      <c r="AS939">
        <v>0</v>
      </c>
      <c r="AT939">
        <v>0</v>
      </c>
      <c r="AU939">
        <v>0</v>
      </c>
      <c r="AV939">
        <v>0</v>
      </c>
      <c r="AW939">
        <v>0</v>
      </c>
      <c r="AX939">
        <v>0</v>
      </c>
      <c r="AY939">
        <v>0</v>
      </c>
      <c r="AZ939">
        <v>0</v>
      </c>
      <c r="BA939">
        <v>0</v>
      </c>
      <c r="BB939">
        <v>0</v>
      </c>
      <c r="BC939">
        <v>0</v>
      </c>
      <c r="BD939">
        <v>0</v>
      </c>
      <c r="BE939">
        <v>0</v>
      </c>
      <c r="BF939">
        <v>0</v>
      </c>
      <c r="BG939">
        <v>0</v>
      </c>
      <c r="BH939">
        <v>0</v>
      </c>
      <c r="BI939">
        <v>0</v>
      </c>
      <c r="BJ939">
        <v>0</v>
      </c>
      <c r="BK939">
        <v>0</v>
      </c>
      <c r="BL939">
        <v>0</v>
      </c>
      <c r="BM939">
        <v>0</v>
      </c>
      <c r="BN939">
        <v>0</v>
      </c>
      <c r="BO939">
        <v>0</v>
      </c>
      <c r="BP939">
        <v>0</v>
      </c>
      <c r="BQ939">
        <v>0</v>
      </c>
      <c r="BR939">
        <v>0</v>
      </c>
      <c r="BS939">
        <v>0</v>
      </c>
      <c r="BT939">
        <v>0</v>
      </c>
      <c r="BU939">
        <v>0</v>
      </c>
      <c r="BV939">
        <v>0</v>
      </c>
      <c r="BW939" s="4">
        <v>0</v>
      </c>
    </row>
    <row r="940" spans="6:75" x14ac:dyDescent="0.25">
      <c r="F940" s="52">
        <f t="shared" si="52"/>
        <v>64900</v>
      </c>
      <c r="G940" s="12">
        <f t="shared" si="53"/>
        <v>0.82558139534883723</v>
      </c>
      <c r="J940" s="3">
        <f t="shared" si="54"/>
        <v>0.91232715504560169</v>
      </c>
      <c r="K940" s="4"/>
      <c r="L940" s="5">
        <v>1</v>
      </c>
      <c r="M940">
        <v>0.82558139534883723</v>
      </c>
      <c r="N940">
        <v>0.82558139534883723</v>
      </c>
      <c r="O940">
        <v>0.91125477519835441</v>
      </c>
      <c r="P940">
        <v>0.91125477519835441</v>
      </c>
      <c r="Q940">
        <v>0</v>
      </c>
      <c r="R940">
        <v>0</v>
      </c>
      <c r="S940">
        <v>0</v>
      </c>
      <c r="T940">
        <v>0</v>
      </c>
      <c r="U940">
        <v>0</v>
      </c>
      <c r="V940">
        <v>0</v>
      </c>
      <c r="W940">
        <v>0</v>
      </c>
      <c r="X940">
        <v>0</v>
      </c>
      <c r="Y940">
        <v>0</v>
      </c>
      <c r="Z940">
        <v>0</v>
      </c>
      <c r="AA940">
        <v>0</v>
      </c>
      <c r="AB940">
        <v>0</v>
      </c>
      <c r="AC940">
        <v>0</v>
      </c>
      <c r="AD940">
        <v>0</v>
      </c>
      <c r="AE940">
        <v>0</v>
      </c>
      <c r="AF940">
        <v>0</v>
      </c>
      <c r="AG940">
        <v>0</v>
      </c>
      <c r="AH940">
        <v>0</v>
      </c>
      <c r="AI940">
        <v>0</v>
      </c>
      <c r="AJ940">
        <v>0</v>
      </c>
      <c r="AK940">
        <v>0</v>
      </c>
      <c r="AL940">
        <v>0</v>
      </c>
      <c r="AM940">
        <v>0</v>
      </c>
      <c r="AN940">
        <v>0</v>
      </c>
      <c r="AO940">
        <v>0</v>
      </c>
      <c r="AP940">
        <v>0</v>
      </c>
      <c r="AQ940">
        <v>0</v>
      </c>
      <c r="AR940">
        <v>0</v>
      </c>
      <c r="AS940">
        <v>0</v>
      </c>
      <c r="AT940">
        <v>0</v>
      </c>
      <c r="AU940">
        <v>0</v>
      </c>
      <c r="AV940">
        <v>0</v>
      </c>
      <c r="AW940">
        <v>0</v>
      </c>
      <c r="AX940">
        <v>0</v>
      </c>
      <c r="AY940">
        <v>0</v>
      </c>
      <c r="AZ940">
        <v>0</v>
      </c>
      <c r="BA940">
        <v>0</v>
      </c>
      <c r="BB940">
        <v>0</v>
      </c>
      <c r="BC940">
        <v>0</v>
      </c>
      <c r="BD940">
        <v>0</v>
      </c>
      <c r="BE940">
        <v>0</v>
      </c>
      <c r="BF940">
        <v>0</v>
      </c>
      <c r="BG940">
        <v>0</v>
      </c>
      <c r="BH940">
        <v>0</v>
      </c>
      <c r="BI940">
        <v>0</v>
      </c>
      <c r="BJ940">
        <v>0</v>
      </c>
      <c r="BK940">
        <v>0</v>
      </c>
      <c r="BL940">
        <v>0</v>
      </c>
      <c r="BM940">
        <v>0</v>
      </c>
      <c r="BN940">
        <v>0</v>
      </c>
      <c r="BO940">
        <v>0</v>
      </c>
      <c r="BP940">
        <v>0</v>
      </c>
      <c r="BQ940">
        <v>0</v>
      </c>
      <c r="BR940">
        <v>0</v>
      </c>
      <c r="BS940">
        <v>0</v>
      </c>
      <c r="BT940">
        <v>0</v>
      </c>
      <c r="BU940">
        <v>0</v>
      </c>
      <c r="BV940">
        <v>0</v>
      </c>
      <c r="BW940" s="4">
        <v>0</v>
      </c>
    </row>
    <row r="941" spans="6:75" x14ac:dyDescent="0.25">
      <c r="F941" s="52">
        <f t="shared" si="52"/>
        <v>65000</v>
      </c>
      <c r="G941" s="12">
        <f t="shared" si="53"/>
        <v>0.82558139534883723</v>
      </c>
      <c r="J941" s="3">
        <f t="shared" si="54"/>
        <v>0.91156222418358346</v>
      </c>
      <c r="K941" s="4"/>
      <c r="L941" s="5">
        <v>1</v>
      </c>
      <c r="M941">
        <v>0.82558139534883723</v>
      </c>
      <c r="N941">
        <v>0.82558139534883723</v>
      </c>
      <c r="O941">
        <v>0.91049074346165149</v>
      </c>
      <c r="P941">
        <v>0.91049074346165149</v>
      </c>
      <c r="Q941">
        <v>0</v>
      </c>
      <c r="R941">
        <v>0</v>
      </c>
      <c r="S941">
        <v>0</v>
      </c>
      <c r="T941">
        <v>0</v>
      </c>
      <c r="U941">
        <v>0</v>
      </c>
      <c r="V941">
        <v>0</v>
      </c>
      <c r="W941">
        <v>0</v>
      </c>
      <c r="X941">
        <v>0</v>
      </c>
      <c r="Y941">
        <v>0</v>
      </c>
      <c r="Z941">
        <v>0</v>
      </c>
      <c r="AA941">
        <v>0</v>
      </c>
      <c r="AB941">
        <v>0</v>
      </c>
      <c r="AC941">
        <v>0</v>
      </c>
      <c r="AD941">
        <v>0</v>
      </c>
      <c r="AE941">
        <v>0</v>
      </c>
      <c r="AF941">
        <v>0</v>
      </c>
      <c r="AG941">
        <v>0</v>
      </c>
      <c r="AH941">
        <v>0</v>
      </c>
      <c r="AI941">
        <v>0</v>
      </c>
      <c r="AJ941">
        <v>0</v>
      </c>
      <c r="AK941">
        <v>0</v>
      </c>
      <c r="AL941">
        <v>0</v>
      </c>
      <c r="AM941">
        <v>0</v>
      </c>
      <c r="AN941">
        <v>0</v>
      </c>
      <c r="AO941">
        <v>0</v>
      </c>
      <c r="AP941">
        <v>0</v>
      </c>
      <c r="AQ941">
        <v>0</v>
      </c>
      <c r="AR941">
        <v>0</v>
      </c>
      <c r="AS941">
        <v>0</v>
      </c>
      <c r="AT941">
        <v>0</v>
      </c>
      <c r="AU941">
        <v>0</v>
      </c>
      <c r="AV941">
        <v>0</v>
      </c>
      <c r="AW941">
        <v>0</v>
      </c>
      <c r="AX941">
        <v>0</v>
      </c>
      <c r="AY941">
        <v>0</v>
      </c>
      <c r="AZ941">
        <v>0</v>
      </c>
      <c r="BA941">
        <v>0</v>
      </c>
      <c r="BB941">
        <v>0</v>
      </c>
      <c r="BC941">
        <v>0</v>
      </c>
      <c r="BD941">
        <v>0</v>
      </c>
      <c r="BE941">
        <v>0</v>
      </c>
      <c r="BF941">
        <v>0</v>
      </c>
      <c r="BG941">
        <v>0</v>
      </c>
      <c r="BH941">
        <v>0</v>
      </c>
      <c r="BI941">
        <v>0</v>
      </c>
      <c r="BJ941">
        <v>0</v>
      </c>
      <c r="BK941">
        <v>0</v>
      </c>
      <c r="BL941">
        <v>0</v>
      </c>
      <c r="BM941">
        <v>0</v>
      </c>
      <c r="BN941">
        <v>0</v>
      </c>
      <c r="BO941">
        <v>0</v>
      </c>
      <c r="BP941">
        <v>0</v>
      </c>
      <c r="BQ941">
        <v>0</v>
      </c>
      <c r="BR941">
        <v>0</v>
      </c>
      <c r="BS941">
        <v>0</v>
      </c>
      <c r="BT941">
        <v>0</v>
      </c>
      <c r="BU941">
        <v>0</v>
      </c>
      <c r="BV941">
        <v>0</v>
      </c>
      <c r="BW941" s="4">
        <v>0</v>
      </c>
    </row>
    <row r="942" spans="6:75" x14ac:dyDescent="0.25">
      <c r="F942" s="52">
        <f t="shared" si="52"/>
        <v>65100</v>
      </c>
      <c r="G942" s="12">
        <f t="shared" si="53"/>
        <v>0.82558139534883723</v>
      </c>
      <c r="J942" s="3">
        <f t="shared" si="54"/>
        <v>0.91079729332156512</v>
      </c>
      <c r="K942" s="4"/>
      <c r="L942" s="5">
        <v>1</v>
      </c>
      <c r="M942">
        <v>0.82558139534883723</v>
      </c>
      <c r="N942">
        <v>0.82558139534883723</v>
      </c>
      <c r="O942">
        <v>0.90972671172494857</v>
      </c>
      <c r="P942">
        <v>0.90972671172494857</v>
      </c>
      <c r="Q942">
        <v>0</v>
      </c>
      <c r="R942">
        <v>0</v>
      </c>
      <c r="S942">
        <v>0</v>
      </c>
      <c r="T942">
        <v>0</v>
      </c>
      <c r="U942">
        <v>0</v>
      </c>
      <c r="V942">
        <v>0</v>
      </c>
      <c r="W942">
        <v>0</v>
      </c>
      <c r="X942">
        <v>0</v>
      </c>
      <c r="Y942">
        <v>0</v>
      </c>
      <c r="Z942">
        <v>0</v>
      </c>
      <c r="AA942">
        <v>0</v>
      </c>
      <c r="AB942">
        <v>0</v>
      </c>
      <c r="AC942">
        <v>0</v>
      </c>
      <c r="AD942">
        <v>0</v>
      </c>
      <c r="AE942">
        <v>0</v>
      </c>
      <c r="AF942">
        <v>0</v>
      </c>
      <c r="AG942">
        <v>0</v>
      </c>
      <c r="AH942">
        <v>0</v>
      </c>
      <c r="AI942">
        <v>0</v>
      </c>
      <c r="AJ942">
        <v>0</v>
      </c>
      <c r="AK942">
        <v>0</v>
      </c>
      <c r="AL942">
        <v>0</v>
      </c>
      <c r="AM942">
        <v>0</v>
      </c>
      <c r="AN942">
        <v>0</v>
      </c>
      <c r="AO942">
        <v>0</v>
      </c>
      <c r="AP942">
        <v>0</v>
      </c>
      <c r="AQ942">
        <v>0</v>
      </c>
      <c r="AR942">
        <v>0</v>
      </c>
      <c r="AS942">
        <v>0</v>
      </c>
      <c r="AT942">
        <v>0</v>
      </c>
      <c r="AU942">
        <v>0</v>
      </c>
      <c r="AV942">
        <v>0</v>
      </c>
      <c r="AW942">
        <v>0</v>
      </c>
      <c r="AX942">
        <v>0</v>
      </c>
      <c r="AY942">
        <v>0</v>
      </c>
      <c r="AZ942">
        <v>0</v>
      </c>
      <c r="BA942">
        <v>0</v>
      </c>
      <c r="BB942">
        <v>0</v>
      </c>
      <c r="BC942">
        <v>0</v>
      </c>
      <c r="BD942">
        <v>0</v>
      </c>
      <c r="BE942">
        <v>0</v>
      </c>
      <c r="BF942">
        <v>0</v>
      </c>
      <c r="BG942">
        <v>0</v>
      </c>
      <c r="BH942">
        <v>0</v>
      </c>
      <c r="BI942">
        <v>0</v>
      </c>
      <c r="BJ942">
        <v>0</v>
      </c>
      <c r="BK942">
        <v>0</v>
      </c>
      <c r="BL942">
        <v>0</v>
      </c>
      <c r="BM942">
        <v>0</v>
      </c>
      <c r="BN942">
        <v>0</v>
      </c>
      <c r="BO942">
        <v>0</v>
      </c>
      <c r="BP942">
        <v>0</v>
      </c>
      <c r="BQ942">
        <v>0</v>
      </c>
      <c r="BR942">
        <v>0</v>
      </c>
      <c r="BS942">
        <v>0</v>
      </c>
      <c r="BT942">
        <v>0</v>
      </c>
      <c r="BU942">
        <v>0</v>
      </c>
      <c r="BV942">
        <v>0</v>
      </c>
      <c r="BW942" s="4">
        <v>0</v>
      </c>
    </row>
    <row r="943" spans="6:75" x14ac:dyDescent="0.25">
      <c r="F943" s="52">
        <f t="shared" si="52"/>
        <v>65200</v>
      </c>
      <c r="G943" s="12">
        <f t="shared" si="53"/>
        <v>0.82558139534883723</v>
      </c>
      <c r="J943" s="3">
        <f t="shared" si="54"/>
        <v>0.91003236245954688</v>
      </c>
      <c r="K943" s="4"/>
      <c r="L943" s="5">
        <v>1</v>
      </c>
      <c r="M943">
        <v>0.82558139534883723</v>
      </c>
      <c r="N943">
        <v>0.82558139534883723</v>
      </c>
      <c r="O943">
        <v>0.90896267998824565</v>
      </c>
      <c r="P943">
        <v>0.90896267998824565</v>
      </c>
      <c r="Q943">
        <v>0</v>
      </c>
      <c r="R943">
        <v>0</v>
      </c>
      <c r="S943">
        <v>0</v>
      </c>
      <c r="T943">
        <v>0</v>
      </c>
      <c r="U943">
        <v>0</v>
      </c>
      <c r="V943">
        <v>0</v>
      </c>
      <c r="W943">
        <v>0</v>
      </c>
      <c r="X943">
        <v>0</v>
      </c>
      <c r="Y943">
        <v>0</v>
      </c>
      <c r="Z943">
        <v>0</v>
      </c>
      <c r="AA943">
        <v>0</v>
      </c>
      <c r="AB943">
        <v>0</v>
      </c>
      <c r="AC943">
        <v>0</v>
      </c>
      <c r="AD943">
        <v>0</v>
      </c>
      <c r="AE943">
        <v>0</v>
      </c>
      <c r="AF943">
        <v>0</v>
      </c>
      <c r="AG943">
        <v>0</v>
      </c>
      <c r="AH943">
        <v>0</v>
      </c>
      <c r="AI943">
        <v>0</v>
      </c>
      <c r="AJ943">
        <v>0</v>
      </c>
      <c r="AK943">
        <v>0</v>
      </c>
      <c r="AL943">
        <v>0</v>
      </c>
      <c r="AM943">
        <v>0</v>
      </c>
      <c r="AN943">
        <v>0</v>
      </c>
      <c r="AO943">
        <v>0</v>
      </c>
      <c r="AP943">
        <v>0</v>
      </c>
      <c r="AQ943">
        <v>0</v>
      </c>
      <c r="AR943">
        <v>0</v>
      </c>
      <c r="AS943">
        <v>0</v>
      </c>
      <c r="AT943">
        <v>0</v>
      </c>
      <c r="AU943">
        <v>0</v>
      </c>
      <c r="AV943">
        <v>0</v>
      </c>
      <c r="AW943">
        <v>0</v>
      </c>
      <c r="AX943">
        <v>0</v>
      </c>
      <c r="AY943">
        <v>0</v>
      </c>
      <c r="AZ943">
        <v>0</v>
      </c>
      <c r="BA943">
        <v>0</v>
      </c>
      <c r="BB943">
        <v>0</v>
      </c>
      <c r="BC943">
        <v>0</v>
      </c>
      <c r="BD943">
        <v>0</v>
      </c>
      <c r="BE943">
        <v>0</v>
      </c>
      <c r="BF943">
        <v>0</v>
      </c>
      <c r="BG943">
        <v>0</v>
      </c>
      <c r="BH943">
        <v>0</v>
      </c>
      <c r="BI943">
        <v>0</v>
      </c>
      <c r="BJ943">
        <v>0</v>
      </c>
      <c r="BK943">
        <v>0</v>
      </c>
      <c r="BL943">
        <v>0</v>
      </c>
      <c r="BM943">
        <v>0</v>
      </c>
      <c r="BN943">
        <v>0</v>
      </c>
      <c r="BO943">
        <v>0</v>
      </c>
      <c r="BP943">
        <v>0</v>
      </c>
      <c r="BQ943">
        <v>0</v>
      </c>
      <c r="BR943">
        <v>0</v>
      </c>
      <c r="BS943">
        <v>0</v>
      </c>
      <c r="BT943">
        <v>0</v>
      </c>
      <c r="BU943">
        <v>0</v>
      </c>
      <c r="BV943">
        <v>0</v>
      </c>
      <c r="BW943" s="4">
        <v>0</v>
      </c>
    </row>
    <row r="944" spans="6:75" x14ac:dyDescent="0.25">
      <c r="F944" s="52">
        <f t="shared" si="52"/>
        <v>65300</v>
      </c>
      <c r="G944" s="12">
        <f t="shared" si="53"/>
        <v>0.82558139534883723</v>
      </c>
      <c r="J944" s="3">
        <f t="shared" si="54"/>
        <v>0.90926743159752865</v>
      </c>
      <c r="K944" s="4"/>
      <c r="L944" s="5">
        <v>1</v>
      </c>
      <c r="M944">
        <v>0.82558139534883723</v>
      </c>
      <c r="N944">
        <v>0.82558139534883723</v>
      </c>
      <c r="O944">
        <v>0.90819864825154273</v>
      </c>
      <c r="P944">
        <v>0.90819864825154273</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v>0</v>
      </c>
      <c r="AN944">
        <v>0</v>
      </c>
      <c r="AO944">
        <v>0</v>
      </c>
      <c r="AP944">
        <v>0</v>
      </c>
      <c r="AQ944">
        <v>0</v>
      </c>
      <c r="AR944">
        <v>0</v>
      </c>
      <c r="AS944">
        <v>0</v>
      </c>
      <c r="AT944">
        <v>0</v>
      </c>
      <c r="AU944">
        <v>0</v>
      </c>
      <c r="AV944">
        <v>0</v>
      </c>
      <c r="AW944">
        <v>0</v>
      </c>
      <c r="AX944">
        <v>0</v>
      </c>
      <c r="AY944">
        <v>0</v>
      </c>
      <c r="AZ944">
        <v>0</v>
      </c>
      <c r="BA944">
        <v>0</v>
      </c>
      <c r="BB944">
        <v>0</v>
      </c>
      <c r="BC944">
        <v>0</v>
      </c>
      <c r="BD944">
        <v>0</v>
      </c>
      <c r="BE944">
        <v>0</v>
      </c>
      <c r="BF944">
        <v>0</v>
      </c>
      <c r="BG944">
        <v>0</v>
      </c>
      <c r="BH944">
        <v>0</v>
      </c>
      <c r="BI944">
        <v>0</v>
      </c>
      <c r="BJ944">
        <v>0</v>
      </c>
      <c r="BK944">
        <v>0</v>
      </c>
      <c r="BL944">
        <v>0</v>
      </c>
      <c r="BM944">
        <v>0</v>
      </c>
      <c r="BN944">
        <v>0</v>
      </c>
      <c r="BO944">
        <v>0</v>
      </c>
      <c r="BP944">
        <v>0</v>
      </c>
      <c r="BQ944">
        <v>0</v>
      </c>
      <c r="BR944">
        <v>0</v>
      </c>
      <c r="BS944">
        <v>0</v>
      </c>
      <c r="BT944">
        <v>0</v>
      </c>
      <c r="BU944">
        <v>0</v>
      </c>
      <c r="BV944">
        <v>0</v>
      </c>
      <c r="BW944" s="4">
        <v>0</v>
      </c>
    </row>
    <row r="945" spans="6:75" x14ac:dyDescent="0.25">
      <c r="F945" s="52">
        <f t="shared" si="52"/>
        <v>65400</v>
      </c>
      <c r="G945" s="12">
        <f t="shared" si="53"/>
        <v>0.82558139534883723</v>
      </c>
      <c r="J945" s="3">
        <f t="shared" si="54"/>
        <v>0.90850250073551042</v>
      </c>
      <c r="K945" s="4"/>
      <c r="L945" s="5">
        <v>1</v>
      </c>
      <c r="M945">
        <v>0.82558139534883723</v>
      </c>
      <c r="N945">
        <v>0.82558139534883723</v>
      </c>
      <c r="O945">
        <v>0.90743461651483981</v>
      </c>
      <c r="P945">
        <v>0.90743461651483981</v>
      </c>
      <c r="Q945">
        <v>0</v>
      </c>
      <c r="R945">
        <v>0</v>
      </c>
      <c r="S945">
        <v>0</v>
      </c>
      <c r="T945">
        <v>0</v>
      </c>
      <c r="U945">
        <v>0</v>
      </c>
      <c r="V945">
        <v>0</v>
      </c>
      <c r="W945">
        <v>0</v>
      </c>
      <c r="X945">
        <v>0</v>
      </c>
      <c r="Y945">
        <v>0</v>
      </c>
      <c r="Z945">
        <v>0</v>
      </c>
      <c r="AA945">
        <v>0</v>
      </c>
      <c r="AB945">
        <v>0</v>
      </c>
      <c r="AC945">
        <v>0</v>
      </c>
      <c r="AD945">
        <v>0</v>
      </c>
      <c r="AE945">
        <v>0</v>
      </c>
      <c r="AF945">
        <v>0</v>
      </c>
      <c r="AG945">
        <v>0</v>
      </c>
      <c r="AH945">
        <v>0</v>
      </c>
      <c r="AI945">
        <v>0</v>
      </c>
      <c r="AJ945">
        <v>0</v>
      </c>
      <c r="AK945">
        <v>0</v>
      </c>
      <c r="AL945">
        <v>0</v>
      </c>
      <c r="AM945">
        <v>0</v>
      </c>
      <c r="AN945">
        <v>0</v>
      </c>
      <c r="AO945">
        <v>0</v>
      </c>
      <c r="AP945">
        <v>0</v>
      </c>
      <c r="AQ945">
        <v>0</v>
      </c>
      <c r="AR945">
        <v>0</v>
      </c>
      <c r="AS945">
        <v>0</v>
      </c>
      <c r="AT945">
        <v>0</v>
      </c>
      <c r="AU945">
        <v>0</v>
      </c>
      <c r="AV945">
        <v>0</v>
      </c>
      <c r="AW945">
        <v>0</v>
      </c>
      <c r="AX945">
        <v>0</v>
      </c>
      <c r="AY945">
        <v>0</v>
      </c>
      <c r="AZ945">
        <v>0</v>
      </c>
      <c r="BA945">
        <v>0</v>
      </c>
      <c r="BB945">
        <v>0</v>
      </c>
      <c r="BC945">
        <v>0</v>
      </c>
      <c r="BD945">
        <v>0</v>
      </c>
      <c r="BE945">
        <v>0</v>
      </c>
      <c r="BF945">
        <v>0</v>
      </c>
      <c r="BG945">
        <v>0</v>
      </c>
      <c r="BH945">
        <v>0</v>
      </c>
      <c r="BI945">
        <v>0</v>
      </c>
      <c r="BJ945">
        <v>0</v>
      </c>
      <c r="BK945">
        <v>0</v>
      </c>
      <c r="BL945">
        <v>0</v>
      </c>
      <c r="BM945">
        <v>0</v>
      </c>
      <c r="BN945">
        <v>0</v>
      </c>
      <c r="BO945">
        <v>0</v>
      </c>
      <c r="BP945">
        <v>0</v>
      </c>
      <c r="BQ945">
        <v>0</v>
      </c>
      <c r="BR945">
        <v>0</v>
      </c>
      <c r="BS945">
        <v>0</v>
      </c>
      <c r="BT945">
        <v>0</v>
      </c>
      <c r="BU945">
        <v>0</v>
      </c>
      <c r="BV945">
        <v>0</v>
      </c>
      <c r="BW945" s="4">
        <v>0</v>
      </c>
    </row>
    <row r="946" spans="6:75" x14ac:dyDescent="0.25">
      <c r="F946" s="52">
        <f t="shared" si="52"/>
        <v>65500</v>
      </c>
      <c r="G946" s="12">
        <f t="shared" si="53"/>
        <v>0.82558139534883723</v>
      </c>
      <c r="J946" s="3">
        <f t="shared" si="54"/>
        <v>0.9077375698734923</v>
      </c>
      <c r="K946" s="4"/>
      <c r="L946" s="5">
        <v>1</v>
      </c>
      <c r="M946">
        <v>0.82558139534883723</v>
      </c>
      <c r="N946">
        <v>0.82558139534883723</v>
      </c>
      <c r="O946">
        <v>0.906670584778137</v>
      </c>
      <c r="P946">
        <v>0.906670584778137</v>
      </c>
      <c r="Q946">
        <v>0</v>
      </c>
      <c r="R946">
        <v>0</v>
      </c>
      <c r="S946">
        <v>0</v>
      </c>
      <c r="T946">
        <v>0</v>
      </c>
      <c r="U946">
        <v>0</v>
      </c>
      <c r="V946">
        <v>0</v>
      </c>
      <c r="W946">
        <v>0</v>
      </c>
      <c r="X946">
        <v>0</v>
      </c>
      <c r="Y946">
        <v>0</v>
      </c>
      <c r="Z946">
        <v>0</v>
      </c>
      <c r="AA946">
        <v>0</v>
      </c>
      <c r="AB946">
        <v>0</v>
      </c>
      <c r="AC946">
        <v>0</v>
      </c>
      <c r="AD946">
        <v>0</v>
      </c>
      <c r="AE946">
        <v>0</v>
      </c>
      <c r="AF946">
        <v>0</v>
      </c>
      <c r="AG946">
        <v>0</v>
      </c>
      <c r="AH946">
        <v>0</v>
      </c>
      <c r="AI946">
        <v>0</v>
      </c>
      <c r="AJ946">
        <v>0</v>
      </c>
      <c r="AK946">
        <v>0</v>
      </c>
      <c r="AL946">
        <v>0</v>
      </c>
      <c r="AM946">
        <v>0</v>
      </c>
      <c r="AN946">
        <v>0</v>
      </c>
      <c r="AO946">
        <v>0</v>
      </c>
      <c r="AP946">
        <v>0</v>
      </c>
      <c r="AQ946">
        <v>0</v>
      </c>
      <c r="AR946">
        <v>0</v>
      </c>
      <c r="AS946">
        <v>0</v>
      </c>
      <c r="AT946">
        <v>0</v>
      </c>
      <c r="AU946">
        <v>0</v>
      </c>
      <c r="AV946">
        <v>0</v>
      </c>
      <c r="AW946">
        <v>0</v>
      </c>
      <c r="AX946">
        <v>0</v>
      </c>
      <c r="AY946">
        <v>0</v>
      </c>
      <c r="AZ946">
        <v>0</v>
      </c>
      <c r="BA946">
        <v>0</v>
      </c>
      <c r="BB946">
        <v>0</v>
      </c>
      <c r="BC946">
        <v>0</v>
      </c>
      <c r="BD946">
        <v>0</v>
      </c>
      <c r="BE946">
        <v>0</v>
      </c>
      <c r="BF946">
        <v>0</v>
      </c>
      <c r="BG946">
        <v>0</v>
      </c>
      <c r="BH946">
        <v>0</v>
      </c>
      <c r="BI946">
        <v>0</v>
      </c>
      <c r="BJ946">
        <v>0</v>
      </c>
      <c r="BK946">
        <v>0</v>
      </c>
      <c r="BL946">
        <v>0</v>
      </c>
      <c r="BM946">
        <v>0</v>
      </c>
      <c r="BN946">
        <v>0</v>
      </c>
      <c r="BO946">
        <v>0</v>
      </c>
      <c r="BP946">
        <v>0</v>
      </c>
      <c r="BQ946">
        <v>0</v>
      </c>
      <c r="BR946">
        <v>0</v>
      </c>
      <c r="BS946">
        <v>0</v>
      </c>
      <c r="BT946">
        <v>0</v>
      </c>
      <c r="BU946">
        <v>0</v>
      </c>
      <c r="BV946">
        <v>0</v>
      </c>
      <c r="BW946" s="4">
        <v>0</v>
      </c>
    </row>
    <row r="947" spans="6:75" x14ac:dyDescent="0.25">
      <c r="F947" s="52">
        <f t="shared" si="52"/>
        <v>65600</v>
      </c>
      <c r="G947" s="12">
        <f t="shared" si="53"/>
        <v>0.82558139534883723</v>
      </c>
      <c r="J947" s="3">
        <f t="shared" si="54"/>
        <v>0.90697263901147407</v>
      </c>
      <c r="K947" s="4"/>
      <c r="L947" s="5">
        <v>1</v>
      </c>
      <c r="M947">
        <v>0.82558139534883723</v>
      </c>
      <c r="N947">
        <v>0.82558139534883723</v>
      </c>
      <c r="O947">
        <v>0.90590655304143408</v>
      </c>
      <c r="P947">
        <v>0.90590655304143408</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v>0</v>
      </c>
      <c r="AN947">
        <v>0</v>
      </c>
      <c r="AO947">
        <v>0</v>
      </c>
      <c r="AP947">
        <v>0</v>
      </c>
      <c r="AQ947">
        <v>0</v>
      </c>
      <c r="AR947">
        <v>0</v>
      </c>
      <c r="AS947">
        <v>0</v>
      </c>
      <c r="AT947">
        <v>0</v>
      </c>
      <c r="AU947">
        <v>0</v>
      </c>
      <c r="AV947">
        <v>0</v>
      </c>
      <c r="AW947">
        <v>0</v>
      </c>
      <c r="AX947">
        <v>0</v>
      </c>
      <c r="AY947">
        <v>0</v>
      </c>
      <c r="AZ947">
        <v>0</v>
      </c>
      <c r="BA947">
        <v>0</v>
      </c>
      <c r="BB947">
        <v>0</v>
      </c>
      <c r="BC947">
        <v>0</v>
      </c>
      <c r="BD947">
        <v>0</v>
      </c>
      <c r="BE947">
        <v>0</v>
      </c>
      <c r="BF947">
        <v>0</v>
      </c>
      <c r="BG947">
        <v>0</v>
      </c>
      <c r="BH947">
        <v>0</v>
      </c>
      <c r="BI947">
        <v>0</v>
      </c>
      <c r="BJ947">
        <v>0</v>
      </c>
      <c r="BK947">
        <v>0</v>
      </c>
      <c r="BL947">
        <v>0</v>
      </c>
      <c r="BM947">
        <v>0</v>
      </c>
      <c r="BN947">
        <v>0</v>
      </c>
      <c r="BO947">
        <v>0</v>
      </c>
      <c r="BP947">
        <v>0</v>
      </c>
      <c r="BQ947">
        <v>0</v>
      </c>
      <c r="BR947">
        <v>0</v>
      </c>
      <c r="BS947">
        <v>0</v>
      </c>
      <c r="BT947">
        <v>0</v>
      </c>
      <c r="BU947">
        <v>0</v>
      </c>
      <c r="BV947">
        <v>0</v>
      </c>
      <c r="BW947" s="4">
        <v>0</v>
      </c>
    </row>
    <row r="948" spans="6:75" x14ac:dyDescent="0.25">
      <c r="F948" s="52">
        <f t="shared" si="52"/>
        <v>65700</v>
      </c>
      <c r="G948" s="12">
        <f t="shared" si="53"/>
        <v>0.82558139534883723</v>
      </c>
      <c r="J948" s="3">
        <f t="shared" si="54"/>
        <v>0.90620770814945573</v>
      </c>
      <c r="K948" s="4"/>
      <c r="L948" s="5">
        <v>1</v>
      </c>
      <c r="M948">
        <v>0.82558139534883723</v>
      </c>
      <c r="N948">
        <v>0.82558139534883723</v>
      </c>
      <c r="O948">
        <v>0.90514252130473116</v>
      </c>
      <c r="P948">
        <v>0.90514252130473116</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v>0</v>
      </c>
      <c r="AN948">
        <v>0</v>
      </c>
      <c r="AO948">
        <v>0</v>
      </c>
      <c r="AP948">
        <v>0</v>
      </c>
      <c r="AQ948">
        <v>0</v>
      </c>
      <c r="AR948">
        <v>0</v>
      </c>
      <c r="AS948">
        <v>0</v>
      </c>
      <c r="AT948">
        <v>0</v>
      </c>
      <c r="AU948">
        <v>0</v>
      </c>
      <c r="AV948">
        <v>0</v>
      </c>
      <c r="AW948">
        <v>0</v>
      </c>
      <c r="AX948">
        <v>0</v>
      </c>
      <c r="AY948">
        <v>0</v>
      </c>
      <c r="AZ948">
        <v>0</v>
      </c>
      <c r="BA948">
        <v>0</v>
      </c>
      <c r="BB948">
        <v>0</v>
      </c>
      <c r="BC948">
        <v>0</v>
      </c>
      <c r="BD948">
        <v>0</v>
      </c>
      <c r="BE948">
        <v>0</v>
      </c>
      <c r="BF948">
        <v>0</v>
      </c>
      <c r="BG948">
        <v>0</v>
      </c>
      <c r="BH948">
        <v>0</v>
      </c>
      <c r="BI948">
        <v>0</v>
      </c>
      <c r="BJ948">
        <v>0</v>
      </c>
      <c r="BK948">
        <v>0</v>
      </c>
      <c r="BL948">
        <v>0</v>
      </c>
      <c r="BM948">
        <v>0</v>
      </c>
      <c r="BN948">
        <v>0</v>
      </c>
      <c r="BO948">
        <v>0</v>
      </c>
      <c r="BP948">
        <v>0</v>
      </c>
      <c r="BQ948">
        <v>0</v>
      </c>
      <c r="BR948">
        <v>0</v>
      </c>
      <c r="BS948">
        <v>0</v>
      </c>
      <c r="BT948">
        <v>0</v>
      </c>
      <c r="BU948">
        <v>0</v>
      </c>
      <c r="BV948">
        <v>0</v>
      </c>
      <c r="BW948" s="4">
        <v>0</v>
      </c>
    </row>
    <row r="949" spans="6:75" x14ac:dyDescent="0.25">
      <c r="F949" s="52">
        <f t="shared" si="52"/>
        <v>65800</v>
      </c>
      <c r="G949" s="12">
        <f t="shared" si="53"/>
        <v>0.82558139534883723</v>
      </c>
      <c r="J949" s="3">
        <f t="shared" si="54"/>
        <v>0.90544277728743749</v>
      </c>
      <c r="K949" s="4"/>
      <c r="L949" s="5">
        <v>1</v>
      </c>
      <c r="M949">
        <v>0.82558139534883723</v>
      </c>
      <c r="N949">
        <v>0.82558139534883723</v>
      </c>
      <c r="O949">
        <v>0.90437848956802824</v>
      </c>
      <c r="P949">
        <v>0.90437848956802824</v>
      </c>
      <c r="Q949">
        <v>0</v>
      </c>
      <c r="R949">
        <v>0</v>
      </c>
      <c r="S949">
        <v>0</v>
      </c>
      <c r="T949">
        <v>0</v>
      </c>
      <c r="U949">
        <v>0</v>
      </c>
      <c r="V949">
        <v>0</v>
      </c>
      <c r="W949">
        <v>0</v>
      </c>
      <c r="X949">
        <v>0</v>
      </c>
      <c r="Y949">
        <v>0</v>
      </c>
      <c r="Z949">
        <v>0</v>
      </c>
      <c r="AA949">
        <v>0</v>
      </c>
      <c r="AB949">
        <v>0</v>
      </c>
      <c r="AC949">
        <v>0</v>
      </c>
      <c r="AD949">
        <v>0</v>
      </c>
      <c r="AE949">
        <v>0</v>
      </c>
      <c r="AF949">
        <v>0</v>
      </c>
      <c r="AG949">
        <v>0</v>
      </c>
      <c r="AH949">
        <v>0</v>
      </c>
      <c r="AI949">
        <v>0</v>
      </c>
      <c r="AJ949">
        <v>0</v>
      </c>
      <c r="AK949">
        <v>0</v>
      </c>
      <c r="AL949">
        <v>0</v>
      </c>
      <c r="AM949">
        <v>0</v>
      </c>
      <c r="AN949">
        <v>0</v>
      </c>
      <c r="AO949">
        <v>0</v>
      </c>
      <c r="AP949">
        <v>0</v>
      </c>
      <c r="AQ949">
        <v>0</v>
      </c>
      <c r="AR949">
        <v>0</v>
      </c>
      <c r="AS949">
        <v>0</v>
      </c>
      <c r="AT949">
        <v>0</v>
      </c>
      <c r="AU949">
        <v>0</v>
      </c>
      <c r="AV949">
        <v>0</v>
      </c>
      <c r="AW949">
        <v>0</v>
      </c>
      <c r="AX949">
        <v>0</v>
      </c>
      <c r="AY949">
        <v>0</v>
      </c>
      <c r="AZ949">
        <v>0</v>
      </c>
      <c r="BA949">
        <v>0</v>
      </c>
      <c r="BB949">
        <v>0</v>
      </c>
      <c r="BC949">
        <v>0</v>
      </c>
      <c r="BD949">
        <v>0</v>
      </c>
      <c r="BE949">
        <v>0</v>
      </c>
      <c r="BF949">
        <v>0</v>
      </c>
      <c r="BG949">
        <v>0</v>
      </c>
      <c r="BH949">
        <v>0</v>
      </c>
      <c r="BI949">
        <v>0</v>
      </c>
      <c r="BJ949">
        <v>0</v>
      </c>
      <c r="BK949">
        <v>0</v>
      </c>
      <c r="BL949">
        <v>0</v>
      </c>
      <c r="BM949">
        <v>0</v>
      </c>
      <c r="BN949">
        <v>0</v>
      </c>
      <c r="BO949">
        <v>0</v>
      </c>
      <c r="BP949">
        <v>0</v>
      </c>
      <c r="BQ949">
        <v>0</v>
      </c>
      <c r="BR949">
        <v>0</v>
      </c>
      <c r="BS949">
        <v>0</v>
      </c>
      <c r="BT949">
        <v>0</v>
      </c>
      <c r="BU949">
        <v>0</v>
      </c>
      <c r="BV949">
        <v>0</v>
      </c>
      <c r="BW949" s="4">
        <v>0</v>
      </c>
    </row>
    <row r="950" spans="6:75" x14ac:dyDescent="0.25">
      <c r="F950" s="52">
        <f t="shared" si="52"/>
        <v>65900</v>
      </c>
      <c r="G950" s="12">
        <f t="shared" si="53"/>
        <v>0.82558139534883723</v>
      </c>
      <c r="J950" s="3">
        <f t="shared" si="54"/>
        <v>0.90467784642541926</v>
      </c>
      <c r="K950" s="4"/>
      <c r="L950" s="5">
        <v>1</v>
      </c>
      <c r="M950">
        <v>0.82558139534883723</v>
      </c>
      <c r="N950">
        <v>0.82558139534883723</v>
      </c>
      <c r="O950">
        <v>0.90361445783132532</v>
      </c>
      <c r="P950">
        <v>0.90361445783132532</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v>0</v>
      </c>
      <c r="AN950">
        <v>0</v>
      </c>
      <c r="AO950">
        <v>0</v>
      </c>
      <c r="AP950">
        <v>0</v>
      </c>
      <c r="AQ950">
        <v>0</v>
      </c>
      <c r="AR950">
        <v>0</v>
      </c>
      <c r="AS950">
        <v>0</v>
      </c>
      <c r="AT950">
        <v>0</v>
      </c>
      <c r="AU950">
        <v>0</v>
      </c>
      <c r="AV950">
        <v>0</v>
      </c>
      <c r="AW950">
        <v>0</v>
      </c>
      <c r="AX950">
        <v>0</v>
      </c>
      <c r="AY950">
        <v>0</v>
      </c>
      <c r="AZ950">
        <v>0</v>
      </c>
      <c r="BA950">
        <v>0</v>
      </c>
      <c r="BB950">
        <v>0</v>
      </c>
      <c r="BC950">
        <v>0</v>
      </c>
      <c r="BD950">
        <v>0</v>
      </c>
      <c r="BE950">
        <v>0</v>
      </c>
      <c r="BF950">
        <v>0</v>
      </c>
      <c r="BG950">
        <v>0</v>
      </c>
      <c r="BH950">
        <v>0</v>
      </c>
      <c r="BI950">
        <v>0</v>
      </c>
      <c r="BJ950">
        <v>0</v>
      </c>
      <c r="BK950">
        <v>0</v>
      </c>
      <c r="BL950">
        <v>0</v>
      </c>
      <c r="BM950">
        <v>0</v>
      </c>
      <c r="BN950">
        <v>0</v>
      </c>
      <c r="BO950">
        <v>0</v>
      </c>
      <c r="BP950">
        <v>0</v>
      </c>
      <c r="BQ950">
        <v>0</v>
      </c>
      <c r="BR950">
        <v>0</v>
      </c>
      <c r="BS950">
        <v>0</v>
      </c>
      <c r="BT950">
        <v>0</v>
      </c>
      <c r="BU950">
        <v>0</v>
      </c>
      <c r="BV950">
        <v>0</v>
      </c>
      <c r="BW950" s="4">
        <v>0</v>
      </c>
    </row>
    <row r="951" spans="6:75" x14ac:dyDescent="0.25">
      <c r="F951" s="52">
        <f t="shared" si="52"/>
        <v>66000</v>
      </c>
      <c r="G951" s="12">
        <f t="shared" si="53"/>
        <v>0.82558139534883723</v>
      </c>
      <c r="J951" s="3">
        <f t="shared" si="54"/>
        <v>0.90394233598117102</v>
      </c>
      <c r="K951" s="4"/>
      <c r="L951" s="5">
        <v>1</v>
      </c>
      <c r="M951">
        <v>0.82558139534883723</v>
      </c>
      <c r="N951">
        <v>0.82558139534883723</v>
      </c>
      <c r="O951">
        <v>0.90287981193064948</v>
      </c>
      <c r="P951">
        <v>0.90287981193064948</v>
      </c>
      <c r="Q951">
        <v>0</v>
      </c>
      <c r="R951">
        <v>0</v>
      </c>
      <c r="S951">
        <v>0</v>
      </c>
      <c r="T951">
        <v>0</v>
      </c>
      <c r="U951">
        <v>0</v>
      </c>
      <c r="V951">
        <v>0</v>
      </c>
      <c r="W951">
        <v>0</v>
      </c>
      <c r="X951">
        <v>0</v>
      </c>
      <c r="Y951">
        <v>0</v>
      </c>
      <c r="Z951">
        <v>0</v>
      </c>
      <c r="AA951">
        <v>0</v>
      </c>
      <c r="AB951">
        <v>0</v>
      </c>
      <c r="AC951">
        <v>0</v>
      </c>
      <c r="AD951">
        <v>0</v>
      </c>
      <c r="AE951">
        <v>0</v>
      </c>
      <c r="AF951">
        <v>0</v>
      </c>
      <c r="AG951">
        <v>0</v>
      </c>
      <c r="AH951">
        <v>0</v>
      </c>
      <c r="AI951">
        <v>0</v>
      </c>
      <c r="AJ951">
        <v>0</v>
      </c>
      <c r="AK951">
        <v>0</v>
      </c>
      <c r="AL951">
        <v>0</v>
      </c>
      <c r="AM951">
        <v>0</v>
      </c>
      <c r="AN951">
        <v>0</v>
      </c>
      <c r="AO951">
        <v>0</v>
      </c>
      <c r="AP951">
        <v>0</v>
      </c>
      <c r="AQ951">
        <v>0</v>
      </c>
      <c r="AR951">
        <v>0</v>
      </c>
      <c r="AS951">
        <v>0</v>
      </c>
      <c r="AT951">
        <v>0</v>
      </c>
      <c r="AU951">
        <v>0</v>
      </c>
      <c r="AV951">
        <v>0</v>
      </c>
      <c r="AW951">
        <v>0</v>
      </c>
      <c r="AX951">
        <v>0</v>
      </c>
      <c r="AY951">
        <v>0</v>
      </c>
      <c r="AZ951">
        <v>0</v>
      </c>
      <c r="BA951">
        <v>0</v>
      </c>
      <c r="BB951">
        <v>0</v>
      </c>
      <c r="BC951">
        <v>0</v>
      </c>
      <c r="BD951">
        <v>0</v>
      </c>
      <c r="BE951">
        <v>0</v>
      </c>
      <c r="BF951">
        <v>0</v>
      </c>
      <c r="BG951">
        <v>0</v>
      </c>
      <c r="BH951">
        <v>0</v>
      </c>
      <c r="BI951">
        <v>0</v>
      </c>
      <c r="BJ951">
        <v>0</v>
      </c>
      <c r="BK951">
        <v>0</v>
      </c>
      <c r="BL951">
        <v>0</v>
      </c>
      <c r="BM951">
        <v>0</v>
      </c>
      <c r="BN951">
        <v>0</v>
      </c>
      <c r="BO951">
        <v>0</v>
      </c>
      <c r="BP951">
        <v>0</v>
      </c>
      <c r="BQ951">
        <v>0</v>
      </c>
      <c r="BR951">
        <v>0</v>
      </c>
      <c r="BS951">
        <v>0</v>
      </c>
      <c r="BT951">
        <v>0</v>
      </c>
      <c r="BU951">
        <v>0</v>
      </c>
      <c r="BV951">
        <v>0</v>
      </c>
      <c r="BW951" s="4">
        <v>0</v>
      </c>
    </row>
    <row r="952" spans="6:75" x14ac:dyDescent="0.25">
      <c r="F952" s="52">
        <f t="shared" si="52"/>
        <v>66100</v>
      </c>
      <c r="G952" s="12">
        <f t="shared" si="53"/>
        <v>0.82558139534883723</v>
      </c>
      <c r="J952" s="3">
        <f t="shared" si="54"/>
        <v>0.90320682553692255</v>
      </c>
      <c r="K952" s="4"/>
      <c r="L952" s="5">
        <v>1</v>
      </c>
      <c r="M952">
        <v>0.82558139534883723</v>
      </c>
      <c r="N952">
        <v>0.82558139534883723</v>
      </c>
      <c r="O952">
        <v>0.90214516602997352</v>
      </c>
      <c r="P952">
        <v>0.90214516602997352</v>
      </c>
      <c r="Q952">
        <v>0</v>
      </c>
      <c r="R952">
        <v>0</v>
      </c>
      <c r="S952">
        <v>0</v>
      </c>
      <c r="T952">
        <v>0</v>
      </c>
      <c r="U952">
        <v>0</v>
      </c>
      <c r="V952">
        <v>0</v>
      </c>
      <c r="W952">
        <v>0</v>
      </c>
      <c r="X952">
        <v>0</v>
      </c>
      <c r="Y952">
        <v>0</v>
      </c>
      <c r="Z952">
        <v>0</v>
      </c>
      <c r="AA952">
        <v>0</v>
      </c>
      <c r="AB952">
        <v>0</v>
      </c>
      <c r="AC952">
        <v>0</v>
      </c>
      <c r="AD952">
        <v>0</v>
      </c>
      <c r="AE952">
        <v>0</v>
      </c>
      <c r="AF952">
        <v>0</v>
      </c>
      <c r="AG952">
        <v>0</v>
      </c>
      <c r="AH952">
        <v>0</v>
      </c>
      <c r="AI952">
        <v>0</v>
      </c>
      <c r="AJ952">
        <v>0</v>
      </c>
      <c r="AK952">
        <v>0</v>
      </c>
      <c r="AL952">
        <v>0</v>
      </c>
      <c r="AM952">
        <v>0</v>
      </c>
      <c r="AN952">
        <v>0</v>
      </c>
      <c r="AO952">
        <v>0</v>
      </c>
      <c r="AP952">
        <v>0</v>
      </c>
      <c r="AQ952">
        <v>0</v>
      </c>
      <c r="AR952">
        <v>0</v>
      </c>
      <c r="AS952">
        <v>0</v>
      </c>
      <c r="AT952">
        <v>0</v>
      </c>
      <c r="AU952">
        <v>0</v>
      </c>
      <c r="AV952">
        <v>0</v>
      </c>
      <c r="AW952">
        <v>0</v>
      </c>
      <c r="AX952">
        <v>0</v>
      </c>
      <c r="AY952">
        <v>0</v>
      </c>
      <c r="AZ952">
        <v>0</v>
      </c>
      <c r="BA952">
        <v>0</v>
      </c>
      <c r="BB952">
        <v>0</v>
      </c>
      <c r="BC952">
        <v>0</v>
      </c>
      <c r="BD952">
        <v>0</v>
      </c>
      <c r="BE952">
        <v>0</v>
      </c>
      <c r="BF952">
        <v>0</v>
      </c>
      <c r="BG952">
        <v>0</v>
      </c>
      <c r="BH952">
        <v>0</v>
      </c>
      <c r="BI952">
        <v>0</v>
      </c>
      <c r="BJ952">
        <v>0</v>
      </c>
      <c r="BK952">
        <v>0</v>
      </c>
      <c r="BL952">
        <v>0</v>
      </c>
      <c r="BM952">
        <v>0</v>
      </c>
      <c r="BN952">
        <v>0</v>
      </c>
      <c r="BO952">
        <v>0</v>
      </c>
      <c r="BP952">
        <v>0</v>
      </c>
      <c r="BQ952">
        <v>0</v>
      </c>
      <c r="BR952">
        <v>0</v>
      </c>
      <c r="BS952">
        <v>0</v>
      </c>
      <c r="BT952">
        <v>0</v>
      </c>
      <c r="BU952">
        <v>0</v>
      </c>
      <c r="BV952">
        <v>0</v>
      </c>
      <c r="BW952" s="4">
        <v>0</v>
      </c>
    </row>
    <row r="953" spans="6:75" x14ac:dyDescent="0.25">
      <c r="F953" s="52">
        <f t="shared" si="52"/>
        <v>66200</v>
      </c>
      <c r="G953" s="12">
        <f t="shared" si="53"/>
        <v>0.82558139534883723</v>
      </c>
      <c r="J953" s="3">
        <f t="shared" si="54"/>
        <v>0.90247131509267431</v>
      </c>
      <c r="K953" s="4"/>
      <c r="L953" s="5">
        <v>1</v>
      </c>
      <c r="M953">
        <v>0.82558139534883723</v>
      </c>
      <c r="N953">
        <v>0.82558139534883723</v>
      </c>
      <c r="O953">
        <v>0.90141052012929768</v>
      </c>
      <c r="P953">
        <v>0.90141052012929768</v>
      </c>
      <c r="Q953">
        <v>0</v>
      </c>
      <c r="R953">
        <v>0</v>
      </c>
      <c r="S953">
        <v>0</v>
      </c>
      <c r="T953">
        <v>0</v>
      </c>
      <c r="U953">
        <v>0</v>
      </c>
      <c r="V953">
        <v>0</v>
      </c>
      <c r="W953">
        <v>0</v>
      </c>
      <c r="X953">
        <v>0</v>
      </c>
      <c r="Y953">
        <v>0</v>
      </c>
      <c r="Z953">
        <v>0</v>
      </c>
      <c r="AA953">
        <v>0</v>
      </c>
      <c r="AB953">
        <v>0</v>
      </c>
      <c r="AC953">
        <v>0</v>
      </c>
      <c r="AD953">
        <v>0</v>
      </c>
      <c r="AE953">
        <v>0</v>
      </c>
      <c r="AF953">
        <v>0</v>
      </c>
      <c r="AG953">
        <v>0</v>
      </c>
      <c r="AH953">
        <v>0</v>
      </c>
      <c r="AI953">
        <v>0</v>
      </c>
      <c r="AJ953">
        <v>0</v>
      </c>
      <c r="AK953">
        <v>0</v>
      </c>
      <c r="AL953">
        <v>0</v>
      </c>
      <c r="AM953">
        <v>0</v>
      </c>
      <c r="AN953">
        <v>0</v>
      </c>
      <c r="AO953">
        <v>0</v>
      </c>
      <c r="AP953">
        <v>0</v>
      </c>
      <c r="AQ953">
        <v>0</v>
      </c>
      <c r="AR953">
        <v>0</v>
      </c>
      <c r="AS953">
        <v>0</v>
      </c>
      <c r="AT953">
        <v>0</v>
      </c>
      <c r="AU953">
        <v>0</v>
      </c>
      <c r="AV953">
        <v>0</v>
      </c>
      <c r="AW953">
        <v>0</v>
      </c>
      <c r="AX953">
        <v>0</v>
      </c>
      <c r="AY953">
        <v>0</v>
      </c>
      <c r="AZ953">
        <v>0</v>
      </c>
      <c r="BA953">
        <v>0</v>
      </c>
      <c r="BB953">
        <v>0</v>
      </c>
      <c r="BC953">
        <v>0</v>
      </c>
      <c r="BD953">
        <v>0</v>
      </c>
      <c r="BE953">
        <v>0</v>
      </c>
      <c r="BF953">
        <v>0</v>
      </c>
      <c r="BG953">
        <v>0</v>
      </c>
      <c r="BH953">
        <v>0</v>
      </c>
      <c r="BI953">
        <v>0</v>
      </c>
      <c r="BJ953">
        <v>0</v>
      </c>
      <c r="BK953">
        <v>0</v>
      </c>
      <c r="BL953">
        <v>0</v>
      </c>
      <c r="BM953">
        <v>0</v>
      </c>
      <c r="BN953">
        <v>0</v>
      </c>
      <c r="BO953">
        <v>0</v>
      </c>
      <c r="BP953">
        <v>0</v>
      </c>
      <c r="BQ953">
        <v>0</v>
      </c>
      <c r="BR953">
        <v>0</v>
      </c>
      <c r="BS953">
        <v>0</v>
      </c>
      <c r="BT953">
        <v>0</v>
      </c>
      <c r="BU953">
        <v>0</v>
      </c>
      <c r="BV953">
        <v>0</v>
      </c>
      <c r="BW953" s="4">
        <v>0</v>
      </c>
    </row>
    <row r="954" spans="6:75" x14ac:dyDescent="0.25">
      <c r="F954" s="52">
        <f t="shared" si="52"/>
        <v>66300</v>
      </c>
      <c r="G954" s="12">
        <f t="shared" si="53"/>
        <v>0.82558139534883723</v>
      </c>
      <c r="J954" s="3">
        <f t="shared" si="54"/>
        <v>0.90173580464842606</v>
      </c>
      <c r="K954" s="4"/>
      <c r="L954" s="5">
        <v>1</v>
      </c>
      <c r="M954">
        <v>0.82558139534883723</v>
      </c>
      <c r="N954">
        <v>0.82558139534883723</v>
      </c>
      <c r="O954">
        <v>0.90067587422862183</v>
      </c>
      <c r="P954">
        <v>0.90067587422862183</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v>0</v>
      </c>
      <c r="AN954">
        <v>0</v>
      </c>
      <c r="AO954">
        <v>0</v>
      </c>
      <c r="AP954">
        <v>0</v>
      </c>
      <c r="AQ954">
        <v>0</v>
      </c>
      <c r="AR954">
        <v>0</v>
      </c>
      <c r="AS954">
        <v>0</v>
      </c>
      <c r="AT954">
        <v>0</v>
      </c>
      <c r="AU954">
        <v>0</v>
      </c>
      <c r="AV954">
        <v>0</v>
      </c>
      <c r="AW954">
        <v>0</v>
      </c>
      <c r="AX954">
        <v>0</v>
      </c>
      <c r="AY954">
        <v>0</v>
      </c>
      <c r="AZ954">
        <v>0</v>
      </c>
      <c r="BA954">
        <v>0</v>
      </c>
      <c r="BB954">
        <v>0</v>
      </c>
      <c r="BC954">
        <v>0</v>
      </c>
      <c r="BD954">
        <v>0</v>
      </c>
      <c r="BE954">
        <v>0</v>
      </c>
      <c r="BF954">
        <v>0</v>
      </c>
      <c r="BG954">
        <v>0</v>
      </c>
      <c r="BH954">
        <v>0</v>
      </c>
      <c r="BI954">
        <v>0</v>
      </c>
      <c r="BJ954">
        <v>0</v>
      </c>
      <c r="BK954">
        <v>0</v>
      </c>
      <c r="BL954">
        <v>0</v>
      </c>
      <c r="BM954">
        <v>0</v>
      </c>
      <c r="BN954">
        <v>0</v>
      </c>
      <c r="BO954">
        <v>0</v>
      </c>
      <c r="BP954">
        <v>0</v>
      </c>
      <c r="BQ954">
        <v>0</v>
      </c>
      <c r="BR954">
        <v>0</v>
      </c>
      <c r="BS954">
        <v>0</v>
      </c>
      <c r="BT954">
        <v>0</v>
      </c>
      <c r="BU954">
        <v>0</v>
      </c>
      <c r="BV954">
        <v>0</v>
      </c>
      <c r="BW954" s="4">
        <v>0</v>
      </c>
    </row>
    <row r="955" spans="6:75" x14ac:dyDescent="0.25">
      <c r="F955" s="52">
        <f t="shared" si="52"/>
        <v>66400</v>
      </c>
      <c r="G955" s="12">
        <f t="shared" si="53"/>
        <v>0.82558139534883723</v>
      </c>
      <c r="J955" s="3">
        <f t="shared" si="54"/>
        <v>0.9010002942041776</v>
      </c>
      <c r="K955" s="4"/>
      <c r="L955" s="5">
        <v>1</v>
      </c>
      <c r="M955">
        <v>0.82558139534883723</v>
      </c>
      <c r="N955">
        <v>0.82558139534883723</v>
      </c>
      <c r="O955">
        <v>0.89994122832794587</v>
      </c>
      <c r="P955">
        <v>0.89994122832794587</v>
      </c>
      <c r="Q955">
        <v>0</v>
      </c>
      <c r="R955">
        <v>0</v>
      </c>
      <c r="S955">
        <v>0</v>
      </c>
      <c r="T955">
        <v>0</v>
      </c>
      <c r="U955">
        <v>0</v>
      </c>
      <c r="V955">
        <v>0</v>
      </c>
      <c r="W955">
        <v>0</v>
      </c>
      <c r="X955">
        <v>0</v>
      </c>
      <c r="Y955">
        <v>0</v>
      </c>
      <c r="Z955">
        <v>0</v>
      </c>
      <c r="AA955">
        <v>0</v>
      </c>
      <c r="AB955">
        <v>0</v>
      </c>
      <c r="AC955">
        <v>0</v>
      </c>
      <c r="AD955">
        <v>0</v>
      </c>
      <c r="AE955">
        <v>0</v>
      </c>
      <c r="AF955">
        <v>0</v>
      </c>
      <c r="AG955">
        <v>0</v>
      </c>
      <c r="AH955">
        <v>0</v>
      </c>
      <c r="AI955">
        <v>0</v>
      </c>
      <c r="AJ955">
        <v>0</v>
      </c>
      <c r="AK955">
        <v>0</v>
      </c>
      <c r="AL955">
        <v>0</v>
      </c>
      <c r="AM955">
        <v>0</v>
      </c>
      <c r="AN955">
        <v>0</v>
      </c>
      <c r="AO955">
        <v>0</v>
      </c>
      <c r="AP955">
        <v>0</v>
      </c>
      <c r="AQ955">
        <v>0</v>
      </c>
      <c r="AR955">
        <v>0</v>
      </c>
      <c r="AS955">
        <v>0</v>
      </c>
      <c r="AT955">
        <v>0</v>
      </c>
      <c r="AU955">
        <v>0</v>
      </c>
      <c r="AV955">
        <v>0</v>
      </c>
      <c r="AW955">
        <v>0</v>
      </c>
      <c r="AX955">
        <v>0</v>
      </c>
      <c r="AY955">
        <v>0</v>
      </c>
      <c r="AZ955">
        <v>0</v>
      </c>
      <c r="BA955">
        <v>0</v>
      </c>
      <c r="BB955">
        <v>0</v>
      </c>
      <c r="BC955">
        <v>0</v>
      </c>
      <c r="BD955">
        <v>0</v>
      </c>
      <c r="BE955">
        <v>0</v>
      </c>
      <c r="BF955">
        <v>0</v>
      </c>
      <c r="BG955">
        <v>0</v>
      </c>
      <c r="BH955">
        <v>0</v>
      </c>
      <c r="BI955">
        <v>0</v>
      </c>
      <c r="BJ955">
        <v>0</v>
      </c>
      <c r="BK955">
        <v>0</v>
      </c>
      <c r="BL955">
        <v>0</v>
      </c>
      <c r="BM955">
        <v>0</v>
      </c>
      <c r="BN955">
        <v>0</v>
      </c>
      <c r="BO955">
        <v>0</v>
      </c>
      <c r="BP955">
        <v>0</v>
      </c>
      <c r="BQ955">
        <v>0</v>
      </c>
      <c r="BR955">
        <v>0</v>
      </c>
      <c r="BS955">
        <v>0</v>
      </c>
      <c r="BT955">
        <v>0</v>
      </c>
      <c r="BU955">
        <v>0</v>
      </c>
      <c r="BV955">
        <v>0</v>
      </c>
      <c r="BW955" s="4">
        <v>0</v>
      </c>
    </row>
    <row r="956" spans="6:75" x14ac:dyDescent="0.25">
      <c r="F956" s="52">
        <f t="shared" si="52"/>
        <v>66500</v>
      </c>
      <c r="G956" s="12">
        <f t="shared" si="53"/>
        <v>0.82558139534883723</v>
      </c>
      <c r="J956" s="3">
        <f t="shared" si="54"/>
        <v>0.90026478375992935</v>
      </c>
      <c r="K956" s="4"/>
      <c r="L956" s="5">
        <v>1</v>
      </c>
      <c r="M956">
        <v>0.82558139534883723</v>
      </c>
      <c r="N956">
        <v>0.82558139534883723</v>
      </c>
      <c r="O956">
        <v>0.89920658242727003</v>
      </c>
      <c r="P956">
        <v>0.89920658242727003</v>
      </c>
      <c r="Q956">
        <v>0</v>
      </c>
      <c r="R956">
        <v>0</v>
      </c>
      <c r="S956">
        <v>0</v>
      </c>
      <c r="T956">
        <v>0</v>
      </c>
      <c r="U956">
        <v>0</v>
      </c>
      <c r="V956">
        <v>0</v>
      </c>
      <c r="W956">
        <v>0</v>
      </c>
      <c r="X956">
        <v>0</v>
      </c>
      <c r="Y956">
        <v>0</v>
      </c>
      <c r="Z956">
        <v>0</v>
      </c>
      <c r="AA956">
        <v>0</v>
      </c>
      <c r="AB956">
        <v>0</v>
      </c>
      <c r="AC956">
        <v>0</v>
      </c>
      <c r="AD956">
        <v>0</v>
      </c>
      <c r="AE956">
        <v>0</v>
      </c>
      <c r="AF956">
        <v>0</v>
      </c>
      <c r="AG956">
        <v>0</v>
      </c>
      <c r="AH956">
        <v>0</v>
      </c>
      <c r="AI956">
        <v>0</v>
      </c>
      <c r="AJ956">
        <v>0</v>
      </c>
      <c r="AK956">
        <v>0</v>
      </c>
      <c r="AL956">
        <v>0</v>
      </c>
      <c r="AM956">
        <v>0</v>
      </c>
      <c r="AN956">
        <v>0</v>
      </c>
      <c r="AO956">
        <v>0</v>
      </c>
      <c r="AP956">
        <v>0</v>
      </c>
      <c r="AQ956">
        <v>0</v>
      </c>
      <c r="AR956">
        <v>0</v>
      </c>
      <c r="AS956">
        <v>0</v>
      </c>
      <c r="AT956">
        <v>0</v>
      </c>
      <c r="AU956">
        <v>0</v>
      </c>
      <c r="AV956">
        <v>0</v>
      </c>
      <c r="AW956">
        <v>0</v>
      </c>
      <c r="AX956">
        <v>0</v>
      </c>
      <c r="AY956">
        <v>0</v>
      </c>
      <c r="AZ956">
        <v>0</v>
      </c>
      <c r="BA956">
        <v>0</v>
      </c>
      <c r="BB956">
        <v>0</v>
      </c>
      <c r="BC956">
        <v>0</v>
      </c>
      <c r="BD956">
        <v>0</v>
      </c>
      <c r="BE956">
        <v>0</v>
      </c>
      <c r="BF956">
        <v>0</v>
      </c>
      <c r="BG956">
        <v>0</v>
      </c>
      <c r="BH956">
        <v>0</v>
      </c>
      <c r="BI956">
        <v>0</v>
      </c>
      <c r="BJ956">
        <v>0</v>
      </c>
      <c r="BK956">
        <v>0</v>
      </c>
      <c r="BL956">
        <v>0</v>
      </c>
      <c r="BM956">
        <v>0</v>
      </c>
      <c r="BN956">
        <v>0</v>
      </c>
      <c r="BO956">
        <v>0</v>
      </c>
      <c r="BP956">
        <v>0</v>
      </c>
      <c r="BQ956">
        <v>0</v>
      </c>
      <c r="BR956">
        <v>0</v>
      </c>
      <c r="BS956">
        <v>0</v>
      </c>
      <c r="BT956">
        <v>0</v>
      </c>
      <c r="BU956">
        <v>0</v>
      </c>
      <c r="BV956">
        <v>0</v>
      </c>
      <c r="BW956" s="4">
        <v>0</v>
      </c>
    </row>
    <row r="957" spans="6:75" x14ac:dyDescent="0.25">
      <c r="F957" s="52">
        <f t="shared" si="52"/>
        <v>66600</v>
      </c>
      <c r="G957" s="12">
        <f t="shared" si="53"/>
        <v>0.82558139534883723</v>
      </c>
      <c r="J957" s="3">
        <f t="shared" si="54"/>
        <v>0.89952927331568111</v>
      </c>
      <c r="K957" s="4"/>
      <c r="L957" s="5">
        <v>1</v>
      </c>
      <c r="M957">
        <v>0.82558139534883723</v>
      </c>
      <c r="N957">
        <v>0.82558139534883723</v>
      </c>
      <c r="O957">
        <v>0.89847193652659418</v>
      </c>
      <c r="P957">
        <v>0.89847193652659418</v>
      </c>
      <c r="Q957">
        <v>0</v>
      </c>
      <c r="R957">
        <v>0</v>
      </c>
      <c r="S957">
        <v>0</v>
      </c>
      <c r="T957">
        <v>0</v>
      </c>
      <c r="U957">
        <v>0</v>
      </c>
      <c r="V957">
        <v>0</v>
      </c>
      <c r="W957">
        <v>0</v>
      </c>
      <c r="X957">
        <v>0</v>
      </c>
      <c r="Y957">
        <v>0</v>
      </c>
      <c r="Z957">
        <v>0</v>
      </c>
      <c r="AA957">
        <v>0</v>
      </c>
      <c r="AB957">
        <v>0</v>
      </c>
      <c r="AC957">
        <v>0</v>
      </c>
      <c r="AD957">
        <v>0</v>
      </c>
      <c r="AE957">
        <v>0</v>
      </c>
      <c r="AF957">
        <v>0</v>
      </c>
      <c r="AG957">
        <v>0</v>
      </c>
      <c r="AH957">
        <v>0</v>
      </c>
      <c r="AI957">
        <v>0</v>
      </c>
      <c r="AJ957">
        <v>0</v>
      </c>
      <c r="AK957">
        <v>0</v>
      </c>
      <c r="AL957">
        <v>0</v>
      </c>
      <c r="AM957">
        <v>0</v>
      </c>
      <c r="AN957">
        <v>0</v>
      </c>
      <c r="AO957">
        <v>0</v>
      </c>
      <c r="AP957">
        <v>0</v>
      </c>
      <c r="AQ957">
        <v>0</v>
      </c>
      <c r="AR957">
        <v>0</v>
      </c>
      <c r="AS957">
        <v>0</v>
      </c>
      <c r="AT957">
        <v>0</v>
      </c>
      <c r="AU957">
        <v>0</v>
      </c>
      <c r="AV957">
        <v>0</v>
      </c>
      <c r="AW957">
        <v>0</v>
      </c>
      <c r="AX957">
        <v>0</v>
      </c>
      <c r="AY957">
        <v>0</v>
      </c>
      <c r="AZ957">
        <v>0</v>
      </c>
      <c r="BA957">
        <v>0</v>
      </c>
      <c r="BB957">
        <v>0</v>
      </c>
      <c r="BC957">
        <v>0</v>
      </c>
      <c r="BD957">
        <v>0</v>
      </c>
      <c r="BE957">
        <v>0</v>
      </c>
      <c r="BF957">
        <v>0</v>
      </c>
      <c r="BG957">
        <v>0</v>
      </c>
      <c r="BH957">
        <v>0</v>
      </c>
      <c r="BI957">
        <v>0</v>
      </c>
      <c r="BJ957">
        <v>0</v>
      </c>
      <c r="BK957">
        <v>0</v>
      </c>
      <c r="BL957">
        <v>0</v>
      </c>
      <c r="BM957">
        <v>0</v>
      </c>
      <c r="BN957">
        <v>0</v>
      </c>
      <c r="BO957">
        <v>0</v>
      </c>
      <c r="BP957">
        <v>0</v>
      </c>
      <c r="BQ957">
        <v>0</v>
      </c>
      <c r="BR957">
        <v>0</v>
      </c>
      <c r="BS957">
        <v>0</v>
      </c>
      <c r="BT957">
        <v>0</v>
      </c>
      <c r="BU957">
        <v>0</v>
      </c>
      <c r="BV957">
        <v>0</v>
      </c>
      <c r="BW957" s="4">
        <v>0</v>
      </c>
    </row>
    <row r="958" spans="6:75" x14ac:dyDescent="0.25">
      <c r="F958" s="52">
        <f t="shared" si="52"/>
        <v>66700</v>
      </c>
      <c r="G958" s="12">
        <f t="shared" si="53"/>
        <v>0.82558139534883723</v>
      </c>
      <c r="J958" s="3">
        <f t="shared" si="54"/>
        <v>0.89879376287143276</v>
      </c>
      <c r="K958" s="4"/>
      <c r="L958" s="5">
        <v>1</v>
      </c>
      <c r="M958">
        <v>0.82558139534883723</v>
      </c>
      <c r="N958">
        <v>0.82558139534883723</v>
      </c>
      <c r="O958">
        <v>0.89773729062591834</v>
      </c>
      <c r="P958">
        <v>0.89773729062591834</v>
      </c>
      <c r="Q958">
        <v>0</v>
      </c>
      <c r="R958">
        <v>0</v>
      </c>
      <c r="S958">
        <v>0</v>
      </c>
      <c r="T958">
        <v>0</v>
      </c>
      <c r="U958">
        <v>0</v>
      </c>
      <c r="V958">
        <v>0</v>
      </c>
      <c r="W958">
        <v>0</v>
      </c>
      <c r="X958">
        <v>0</v>
      </c>
      <c r="Y958">
        <v>0</v>
      </c>
      <c r="Z958">
        <v>0</v>
      </c>
      <c r="AA958">
        <v>0</v>
      </c>
      <c r="AB958">
        <v>0</v>
      </c>
      <c r="AC958">
        <v>0</v>
      </c>
      <c r="AD958">
        <v>0</v>
      </c>
      <c r="AE958">
        <v>0</v>
      </c>
      <c r="AF958">
        <v>0</v>
      </c>
      <c r="AG958">
        <v>0</v>
      </c>
      <c r="AH958">
        <v>0</v>
      </c>
      <c r="AI958">
        <v>0</v>
      </c>
      <c r="AJ958">
        <v>0</v>
      </c>
      <c r="AK958">
        <v>0</v>
      </c>
      <c r="AL958">
        <v>0</v>
      </c>
      <c r="AM958">
        <v>0</v>
      </c>
      <c r="AN958">
        <v>0</v>
      </c>
      <c r="AO958">
        <v>0</v>
      </c>
      <c r="AP958">
        <v>0</v>
      </c>
      <c r="AQ958">
        <v>0</v>
      </c>
      <c r="AR958">
        <v>0</v>
      </c>
      <c r="AS958">
        <v>0</v>
      </c>
      <c r="AT958">
        <v>0</v>
      </c>
      <c r="AU958">
        <v>0</v>
      </c>
      <c r="AV958">
        <v>0</v>
      </c>
      <c r="AW958">
        <v>0</v>
      </c>
      <c r="AX958">
        <v>0</v>
      </c>
      <c r="AY958">
        <v>0</v>
      </c>
      <c r="AZ958">
        <v>0</v>
      </c>
      <c r="BA958">
        <v>0</v>
      </c>
      <c r="BB958">
        <v>0</v>
      </c>
      <c r="BC958">
        <v>0</v>
      </c>
      <c r="BD958">
        <v>0</v>
      </c>
      <c r="BE958">
        <v>0</v>
      </c>
      <c r="BF958">
        <v>0</v>
      </c>
      <c r="BG958">
        <v>0</v>
      </c>
      <c r="BH958">
        <v>0</v>
      </c>
      <c r="BI958">
        <v>0</v>
      </c>
      <c r="BJ958">
        <v>0</v>
      </c>
      <c r="BK958">
        <v>0</v>
      </c>
      <c r="BL958">
        <v>0</v>
      </c>
      <c r="BM958">
        <v>0</v>
      </c>
      <c r="BN958">
        <v>0</v>
      </c>
      <c r="BO958">
        <v>0</v>
      </c>
      <c r="BP958">
        <v>0</v>
      </c>
      <c r="BQ958">
        <v>0</v>
      </c>
      <c r="BR958">
        <v>0</v>
      </c>
      <c r="BS958">
        <v>0</v>
      </c>
      <c r="BT958">
        <v>0</v>
      </c>
      <c r="BU958">
        <v>0</v>
      </c>
      <c r="BV958">
        <v>0</v>
      </c>
      <c r="BW958" s="4">
        <v>0</v>
      </c>
    </row>
    <row r="959" spans="6:75" x14ac:dyDescent="0.25">
      <c r="F959" s="52">
        <f t="shared" si="52"/>
        <v>66800</v>
      </c>
      <c r="G959" s="12">
        <f t="shared" si="53"/>
        <v>0.82558139534883723</v>
      </c>
      <c r="J959" s="3">
        <f t="shared" si="54"/>
        <v>0.8980582524271844</v>
      </c>
      <c r="K959" s="4"/>
      <c r="L959" s="5">
        <v>1</v>
      </c>
      <c r="M959">
        <v>0.82558139534883723</v>
      </c>
      <c r="N959">
        <v>0.82558139534883723</v>
      </c>
      <c r="O959">
        <v>0.89700264472524238</v>
      </c>
      <c r="P959">
        <v>0.89700264472524238</v>
      </c>
      <c r="Q959">
        <v>0</v>
      </c>
      <c r="R959">
        <v>0</v>
      </c>
      <c r="S959">
        <v>0</v>
      </c>
      <c r="T959">
        <v>0</v>
      </c>
      <c r="U959">
        <v>0</v>
      </c>
      <c r="V959">
        <v>0</v>
      </c>
      <c r="W959">
        <v>0</v>
      </c>
      <c r="X959">
        <v>0</v>
      </c>
      <c r="Y959">
        <v>0</v>
      </c>
      <c r="Z959">
        <v>0</v>
      </c>
      <c r="AA959">
        <v>0</v>
      </c>
      <c r="AB959">
        <v>0</v>
      </c>
      <c r="AC959">
        <v>0</v>
      </c>
      <c r="AD959">
        <v>0</v>
      </c>
      <c r="AE959">
        <v>0</v>
      </c>
      <c r="AF959">
        <v>0</v>
      </c>
      <c r="AG959">
        <v>0</v>
      </c>
      <c r="AH959">
        <v>0</v>
      </c>
      <c r="AI959">
        <v>0</v>
      </c>
      <c r="AJ959">
        <v>0</v>
      </c>
      <c r="AK959">
        <v>0</v>
      </c>
      <c r="AL959">
        <v>0</v>
      </c>
      <c r="AM959">
        <v>0</v>
      </c>
      <c r="AN959">
        <v>0</v>
      </c>
      <c r="AO959">
        <v>0</v>
      </c>
      <c r="AP959">
        <v>0</v>
      </c>
      <c r="AQ959">
        <v>0</v>
      </c>
      <c r="AR959">
        <v>0</v>
      </c>
      <c r="AS959">
        <v>0</v>
      </c>
      <c r="AT959">
        <v>0</v>
      </c>
      <c r="AU959">
        <v>0</v>
      </c>
      <c r="AV959">
        <v>0</v>
      </c>
      <c r="AW959">
        <v>0</v>
      </c>
      <c r="AX959">
        <v>0</v>
      </c>
      <c r="AY959">
        <v>0</v>
      </c>
      <c r="AZ959">
        <v>0</v>
      </c>
      <c r="BA959">
        <v>0</v>
      </c>
      <c r="BB959">
        <v>0</v>
      </c>
      <c r="BC959">
        <v>0</v>
      </c>
      <c r="BD959">
        <v>0</v>
      </c>
      <c r="BE959">
        <v>0</v>
      </c>
      <c r="BF959">
        <v>0</v>
      </c>
      <c r="BG959">
        <v>0</v>
      </c>
      <c r="BH959">
        <v>0</v>
      </c>
      <c r="BI959">
        <v>0</v>
      </c>
      <c r="BJ959">
        <v>0</v>
      </c>
      <c r="BK959">
        <v>0</v>
      </c>
      <c r="BL959">
        <v>0</v>
      </c>
      <c r="BM959">
        <v>0</v>
      </c>
      <c r="BN959">
        <v>0</v>
      </c>
      <c r="BO959">
        <v>0</v>
      </c>
      <c r="BP959">
        <v>0</v>
      </c>
      <c r="BQ959">
        <v>0</v>
      </c>
      <c r="BR959">
        <v>0</v>
      </c>
      <c r="BS959">
        <v>0</v>
      </c>
      <c r="BT959">
        <v>0</v>
      </c>
      <c r="BU959">
        <v>0</v>
      </c>
      <c r="BV959">
        <v>0</v>
      </c>
      <c r="BW959" s="4">
        <v>0</v>
      </c>
    </row>
    <row r="960" spans="6:75" x14ac:dyDescent="0.25">
      <c r="F960" s="52">
        <f t="shared" si="52"/>
        <v>66900</v>
      </c>
      <c r="G960" s="12">
        <f t="shared" si="53"/>
        <v>0.82558139534883723</v>
      </c>
      <c r="J960" s="3">
        <f t="shared" si="54"/>
        <v>0.89732274198293616</v>
      </c>
      <c r="K960" s="4"/>
      <c r="L960" s="5">
        <v>1</v>
      </c>
      <c r="M960">
        <v>0.82558139534883723</v>
      </c>
      <c r="N960">
        <v>0.82558139534883723</v>
      </c>
      <c r="O960">
        <v>0.89626799882456654</v>
      </c>
      <c r="P960">
        <v>0.89626799882456654</v>
      </c>
      <c r="Q960">
        <v>0</v>
      </c>
      <c r="R960">
        <v>0</v>
      </c>
      <c r="S960">
        <v>0</v>
      </c>
      <c r="T960">
        <v>0</v>
      </c>
      <c r="U960">
        <v>0</v>
      </c>
      <c r="V960">
        <v>0</v>
      </c>
      <c r="W960">
        <v>0</v>
      </c>
      <c r="X960">
        <v>0</v>
      </c>
      <c r="Y960">
        <v>0</v>
      </c>
      <c r="Z960">
        <v>0</v>
      </c>
      <c r="AA960">
        <v>0</v>
      </c>
      <c r="AB960">
        <v>0</v>
      </c>
      <c r="AC960">
        <v>0</v>
      </c>
      <c r="AD960">
        <v>0</v>
      </c>
      <c r="AE960">
        <v>0</v>
      </c>
      <c r="AF960">
        <v>0</v>
      </c>
      <c r="AG960">
        <v>0</v>
      </c>
      <c r="AH960">
        <v>0</v>
      </c>
      <c r="AI960">
        <v>0</v>
      </c>
      <c r="AJ960">
        <v>0</v>
      </c>
      <c r="AK960">
        <v>0</v>
      </c>
      <c r="AL960">
        <v>0</v>
      </c>
      <c r="AM960">
        <v>0</v>
      </c>
      <c r="AN960">
        <v>0</v>
      </c>
      <c r="AO960">
        <v>0</v>
      </c>
      <c r="AP960">
        <v>0</v>
      </c>
      <c r="AQ960">
        <v>0</v>
      </c>
      <c r="AR960">
        <v>0</v>
      </c>
      <c r="AS960">
        <v>0</v>
      </c>
      <c r="AT960">
        <v>0</v>
      </c>
      <c r="AU960">
        <v>0</v>
      </c>
      <c r="AV960">
        <v>0</v>
      </c>
      <c r="AW960">
        <v>0</v>
      </c>
      <c r="AX960">
        <v>0</v>
      </c>
      <c r="AY960">
        <v>0</v>
      </c>
      <c r="AZ960">
        <v>0</v>
      </c>
      <c r="BA960">
        <v>0</v>
      </c>
      <c r="BB960">
        <v>0</v>
      </c>
      <c r="BC960">
        <v>0</v>
      </c>
      <c r="BD960">
        <v>0</v>
      </c>
      <c r="BE960">
        <v>0</v>
      </c>
      <c r="BF960">
        <v>0</v>
      </c>
      <c r="BG960">
        <v>0</v>
      </c>
      <c r="BH960">
        <v>0</v>
      </c>
      <c r="BI960">
        <v>0</v>
      </c>
      <c r="BJ960">
        <v>0</v>
      </c>
      <c r="BK960">
        <v>0</v>
      </c>
      <c r="BL960">
        <v>0</v>
      </c>
      <c r="BM960">
        <v>0</v>
      </c>
      <c r="BN960">
        <v>0</v>
      </c>
      <c r="BO960">
        <v>0</v>
      </c>
      <c r="BP960">
        <v>0</v>
      </c>
      <c r="BQ960">
        <v>0</v>
      </c>
      <c r="BR960">
        <v>0</v>
      </c>
      <c r="BS960">
        <v>0</v>
      </c>
      <c r="BT960">
        <v>0</v>
      </c>
      <c r="BU960">
        <v>0</v>
      </c>
      <c r="BV960">
        <v>0</v>
      </c>
      <c r="BW960" s="4">
        <v>0</v>
      </c>
    </row>
    <row r="961" spans="6:75" x14ac:dyDescent="0.25">
      <c r="F961" s="52">
        <f t="shared" si="52"/>
        <v>67000</v>
      </c>
      <c r="G961" s="12">
        <f t="shared" si="53"/>
        <v>0.82558139534883723</v>
      </c>
      <c r="J961" s="3">
        <f t="shared" si="54"/>
        <v>0.89655781112091792</v>
      </c>
      <c r="K961" s="4"/>
      <c r="L961" s="5">
        <v>1</v>
      </c>
      <c r="M961">
        <v>0.82558139534883723</v>
      </c>
      <c r="N961">
        <v>0.82558139534883723</v>
      </c>
      <c r="O961">
        <v>0.89550396708786362</v>
      </c>
      <c r="P961">
        <v>0.89550396708786362</v>
      </c>
      <c r="Q961">
        <v>0</v>
      </c>
      <c r="R961">
        <v>0</v>
      </c>
      <c r="S961">
        <v>0</v>
      </c>
      <c r="T961">
        <v>0</v>
      </c>
      <c r="U961">
        <v>0</v>
      </c>
      <c r="V961">
        <v>0</v>
      </c>
      <c r="W961">
        <v>0</v>
      </c>
      <c r="X961">
        <v>0</v>
      </c>
      <c r="Y961">
        <v>0</v>
      </c>
      <c r="Z961">
        <v>0</v>
      </c>
      <c r="AA961">
        <v>0</v>
      </c>
      <c r="AB961">
        <v>0</v>
      </c>
      <c r="AC961">
        <v>0</v>
      </c>
      <c r="AD961">
        <v>0</v>
      </c>
      <c r="AE961">
        <v>0</v>
      </c>
      <c r="AF961">
        <v>0</v>
      </c>
      <c r="AG961">
        <v>0</v>
      </c>
      <c r="AH961">
        <v>0</v>
      </c>
      <c r="AI961">
        <v>0</v>
      </c>
      <c r="AJ961">
        <v>0</v>
      </c>
      <c r="AK961">
        <v>0</v>
      </c>
      <c r="AL961">
        <v>0</v>
      </c>
      <c r="AM961">
        <v>0</v>
      </c>
      <c r="AN961">
        <v>0</v>
      </c>
      <c r="AO961">
        <v>0</v>
      </c>
      <c r="AP961">
        <v>0</v>
      </c>
      <c r="AQ961">
        <v>0</v>
      </c>
      <c r="AR961">
        <v>0</v>
      </c>
      <c r="AS961">
        <v>0</v>
      </c>
      <c r="AT961">
        <v>0</v>
      </c>
      <c r="AU961">
        <v>0</v>
      </c>
      <c r="AV961">
        <v>0</v>
      </c>
      <c r="AW961">
        <v>0</v>
      </c>
      <c r="AX961">
        <v>0</v>
      </c>
      <c r="AY961">
        <v>0</v>
      </c>
      <c r="AZ961">
        <v>0</v>
      </c>
      <c r="BA961">
        <v>0</v>
      </c>
      <c r="BB961">
        <v>0</v>
      </c>
      <c r="BC961">
        <v>0</v>
      </c>
      <c r="BD961">
        <v>0</v>
      </c>
      <c r="BE961">
        <v>0</v>
      </c>
      <c r="BF961">
        <v>0</v>
      </c>
      <c r="BG961">
        <v>0</v>
      </c>
      <c r="BH961">
        <v>0</v>
      </c>
      <c r="BI961">
        <v>0</v>
      </c>
      <c r="BJ961">
        <v>0</v>
      </c>
      <c r="BK961">
        <v>0</v>
      </c>
      <c r="BL961">
        <v>0</v>
      </c>
      <c r="BM961">
        <v>0</v>
      </c>
      <c r="BN961">
        <v>0</v>
      </c>
      <c r="BO961">
        <v>0</v>
      </c>
      <c r="BP961">
        <v>0</v>
      </c>
      <c r="BQ961">
        <v>0</v>
      </c>
      <c r="BR961">
        <v>0</v>
      </c>
      <c r="BS961">
        <v>0</v>
      </c>
      <c r="BT961">
        <v>0</v>
      </c>
      <c r="BU961">
        <v>0</v>
      </c>
      <c r="BV961">
        <v>0</v>
      </c>
      <c r="BW961" s="4">
        <v>0</v>
      </c>
    </row>
    <row r="962" spans="6:75" x14ac:dyDescent="0.25">
      <c r="F962" s="52">
        <f t="shared" si="52"/>
        <v>67100</v>
      </c>
      <c r="G962" s="12">
        <f t="shared" si="53"/>
        <v>0.82558139534883723</v>
      </c>
      <c r="J962" s="3">
        <f t="shared" si="54"/>
        <v>0.89579288025889958</v>
      </c>
      <c r="K962" s="4"/>
      <c r="L962" s="5">
        <v>1</v>
      </c>
      <c r="M962">
        <v>0.82558139534883723</v>
      </c>
      <c r="N962">
        <v>0.82558139534883723</v>
      </c>
      <c r="O962">
        <v>0.8947399353511607</v>
      </c>
      <c r="P962">
        <v>0.8947399353511607</v>
      </c>
      <c r="Q962">
        <v>0</v>
      </c>
      <c r="R962">
        <v>0</v>
      </c>
      <c r="S962">
        <v>0</v>
      </c>
      <c r="T962">
        <v>0</v>
      </c>
      <c r="U962">
        <v>0</v>
      </c>
      <c r="V962">
        <v>0</v>
      </c>
      <c r="W962">
        <v>0</v>
      </c>
      <c r="X962">
        <v>0</v>
      </c>
      <c r="Y962">
        <v>0</v>
      </c>
      <c r="Z962">
        <v>0</v>
      </c>
      <c r="AA962">
        <v>0</v>
      </c>
      <c r="AB962">
        <v>0</v>
      </c>
      <c r="AC962">
        <v>0</v>
      </c>
      <c r="AD962">
        <v>0</v>
      </c>
      <c r="AE962">
        <v>0</v>
      </c>
      <c r="AF962">
        <v>0</v>
      </c>
      <c r="AG962">
        <v>0</v>
      </c>
      <c r="AH962">
        <v>0</v>
      </c>
      <c r="AI962">
        <v>0</v>
      </c>
      <c r="AJ962">
        <v>0</v>
      </c>
      <c r="AK962">
        <v>0</v>
      </c>
      <c r="AL962">
        <v>0</v>
      </c>
      <c r="AM962">
        <v>0</v>
      </c>
      <c r="AN962">
        <v>0</v>
      </c>
      <c r="AO962">
        <v>0</v>
      </c>
      <c r="AP962">
        <v>0</v>
      </c>
      <c r="AQ962">
        <v>0</v>
      </c>
      <c r="AR962">
        <v>0</v>
      </c>
      <c r="AS962">
        <v>0</v>
      </c>
      <c r="AT962">
        <v>0</v>
      </c>
      <c r="AU962">
        <v>0</v>
      </c>
      <c r="AV962">
        <v>0</v>
      </c>
      <c r="AW962">
        <v>0</v>
      </c>
      <c r="AX962">
        <v>0</v>
      </c>
      <c r="AY962">
        <v>0</v>
      </c>
      <c r="AZ962">
        <v>0</v>
      </c>
      <c r="BA962">
        <v>0</v>
      </c>
      <c r="BB962">
        <v>0</v>
      </c>
      <c r="BC962">
        <v>0</v>
      </c>
      <c r="BD962">
        <v>0</v>
      </c>
      <c r="BE962">
        <v>0</v>
      </c>
      <c r="BF962">
        <v>0</v>
      </c>
      <c r="BG962">
        <v>0</v>
      </c>
      <c r="BH962">
        <v>0</v>
      </c>
      <c r="BI962">
        <v>0</v>
      </c>
      <c r="BJ962">
        <v>0</v>
      </c>
      <c r="BK962">
        <v>0</v>
      </c>
      <c r="BL962">
        <v>0</v>
      </c>
      <c r="BM962">
        <v>0</v>
      </c>
      <c r="BN962">
        <v>0</v>
      </c>
      <c r="BO962">
        <v>0</v>
      </c>
      <c r="BP962">
        <v>0</v>
      </c>
      <c r="BQ962">
        <v>0</v>
      </c>
      <c r="BR962">
        <v>0</v>
      </c>
      <c r="BS962">
        <v>0</v>
      </c>
      <c r="BT962">
        <v>0</v>
      </c>
      <c r="BU962">
        <v>0</v>
      </c>
      <c r="BV962">
        <v>0</v>
      </c>
      <c r="BW962" s="4">
        <v>0</v>
      </c>
    </row>
    <row r="963" spans="6:75" x14ac:dyDescent="0.25">
      <c r="F963" s="52">
        <f t="shared" si="52"/>
        <v>67200</v>
      </c>
      <c r="G963" s="12">
        <f t="shared" si="53"/>
        <v>0.82558139534883723</v>
      </c>
      <c r="J963" s="3">
        <f t="shared" si="54"/>
        <v>0.89502794939688135</v>
      </c>
      <c r="K963" s="4"/>
      <c r="L963" s="5">
        <v>1</v>
      </c>
      <c r="M963">
        <v>0.82558139534883723</v>
      </c>
      <c r="N963">
        <v>0.82558139534883723</v>
      </c>
      <c r="O963">
        <v>0.89397590361445778</v>
      </c>
      <c r="P963">
        <v>0.89397590361445778</v>
      </c>
      <c r="Q963">
        <v>0</v>
      </c>
      <c r="R963">
        <v>0</v>
      </c>
      <c r="S963">
        <v>0</v>
      </c>
      <c r="T963">
        <v>0</v>
      </c>
      <c r="U963">
        <v>0</v>
      </c>
      <c r="V963">
        <v>0</v>
      </c>
      <c r="W963">
        <v>0</v>
      </c>
      <c r="X963">
        <v>0</v>
      </c>
      <c r="Y963">
        <v>0</v>
      </c>
      <c r="Z963">
        <v>0</v>
      </c>
      <c r="AA963">
        <v>0</v>
      </c>
      <c r="AB963">
        <v>0</v>
      </c>
      <c r="AC963">
        <v>0</v>
      </c>
      <c r="AD963">
        <v>0</v>
      </c>
      <c r="AE963">
        <v>0</v>
      </c>
      <c r="AF963">
        <v>0</v>
      </c>
      <c r="AG963">
        <v>0</v>
      </c>
      <c r="AH963">
        <v>0</v>
      </c>
      <c r="AI963">
        <v>0</v>
      </c>
      <c r="AJ963">
        <v>0</v>
      </c>
      <c r="AK963">
        <v>0</v>
      </c>
      <c r="AL963">
        <v>0</v>
      </c>
      <c r="AM963">
        <v>0</v>
      </c>
      <c r="AN963">
        <v>0</v>
      </c>
      <c r="AO963">
        <v>0</v>
      </c>
      <c r="AP963">
        <v>0</v>
      </c>
      <c r="AQ963">
        <v>0</v>
      </c>
      <c r="AR963">
        <v>0</v>
      </c>
      <c r="AS963">
        <v>0</v>
      </c>
      <c r="AT963">
        <v>0</v>
      </c>
      <c r="AU963">
        <v>0</v>
      </c>
      <c r="AV963">
        <v>0</v>
      </c>
      <c r="AW963">
        <v>0</v>
      </c>
      <c r="AX963">
        <v>0</v>
      </c>
      <c r="AY963">
        <v>0</v>
      </c>
      <c r="AZ963">
        <v>0</v>
      </c>
      <c r="BA963">
        <v>0</v>
      </c>
      <c r="BB963">
        <v>0</v>
      </c>
      <c r="BC963">
        <v>0</v>
      </c>
      <c r="BD963">
        <v>0</v>
      </c>
      <c r="BE963">
        <v>0</v>
      </c>
      <c r="BF963">
        <v>0</v>
      </c>
      <c r="BG963">
        <v>0</v>
      </c>
      <c r="BH963">
        <v>0</v>
      </c>
      <c r="BI963">
        <v>0</v>
      </c>
      <c r="BJ963">
        <v>0</v>
      </c>
      <c r="BK963">
        <v>0</v>
      </c>
      <c r="BL963">
        <v>0</v>
      </c>
      <c r="BM963">
        <v>0</v>
      </c>
      <c r="BN963">
        <v>0</v>
      </c>
      <c r="BO963">
        <v>0</v>
      </c>
      <c r="BP963">
        <v>0</v>
      </c>
      <c r="BQ963">
        <v>0</v>
      </c>
      <c r="BR963">
        <v>0</v>
      </c>
      <c r="BS963">
        <v>0</v>
      </c>
      <c r="BT963">
        <v>0</v>
      </c>
      <c r="BU963">
        <v>0</v>
      </c>
      <c r="BV963">
        <v>0</v>
      </c>
      <c r="BW963" s="4">
        <v>0</v>
      </c>
    </row>
    <row r="964" spans="6:75" x14ac:dyDescent="0.25">
      <c r="F964" s="52">
        <f t="shared" si="52"/>
        <v>67300</v>
      </c>
      <c r="G964" s="12">
        <f t="shared" si="53"/>
        <v>0.82558139534883723</v>
      </c>
      <c r="J964" s="3">
        <f t="shared" si="54"/>
        <v>0.89426301853486312</v>
      </c>
      <c r="K964" s="4"/>
      <c r="L964" s="5">
        <v>1</v>
      </c>
      <c r="M964">
        <v>0.82558139534883723</v>
      </c>
      <c r="N964">
        <v>0.82558139534883723</v>
      </c>
      <c r="O964">
        <v>0.89321187187775486</v>
      </c>
      <c r="P964">
        <v>0.89321187187775486</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v>0</v>
      </c>
      <c r="AN964">
        <v>0</v>
      </c>
      <c r="AO964">
        <v>0</v>
      </c>
      <c r="AP964">
        <v>0</v>
      </c>
      <c r="AQ964">
        <v>0</v>
      </c>
      <c r="AR964">
        <v>0</v>
      </c>
      <c r="AS964">
        <v>0</v>
      </c>
      <c r="AT964">
        <v>0</v>
      </c>
      <c r="AU964">
        <v>0</v>
      </c>
      <c r="AV964">
        <v>0</v>
      </c>
      <c r="AW964">
        <v>0</v>
      </c>
      <c r="AX964">
        <v>0</v>
      </c>
      <c r="AY964">
        <v>0</v>
      </c>
      <c r="AZ964">
        <v>0</v>
      </c>
      <c r="BA964">
        <v>0</v>
      </c>
      <c r="BB964">
        <v>0</v>
      </c>
      <c r="BC964">
        <v>0</v>
      </c>
      <c r="BD964">
        <v>0</v>
      </c>
      <c r="BE964">
        <v>0</v>
      </c>
      <c r="BF964">
        <v>0</v>
      </c>
      <c r="BG964">
        <v>0</v>
      </c>
      <c r="BH964">
        <v>0</v>
      </c>
      <c r="BI964">
        <v>0</v>
      </c>
      <c r="BJ964">
        <v>0</v>
      </c>
      <c r="BK964">
        <v>0</v>
      </c>
      <c r="BL964">
        <v>0</v>
      </c>
      <c r="BM964">
        <v>0</v>
      </c>
      <c r="BN964">
        <v>0</v>
      </c>
      <c r="BO964">
        <v>0</v>
      </c>
      <c r="BP964">
        <v>0</v>
      </c>
      <c r="BQ964">
        <v>0</v>
      </c>
      <c r="BR964">
        <v>0</v>
      </c>
      <c r="BS964">
        <v>0</v>
      </c>
      <c r="BT964">
        <v>0</v>
      </c>
      <c r="BU964">
        <v>0</v>
      </c>
      <c r="BV964">
        <v>0</v>
      </c>
      <c r="BW964" s="4">
        <v>0</v>
      </c>
    </row>
    <row r="965" spans="6:75" x14ac:dyDescent="0.25">
      <c r="F965" s="52">
        <f t="shared" si="52"/>
        <v>67400</v>
      </c>
      <c r="G965" s="12">
        <f t="shared" si="53"/>
        <v>0.82558139534883723</v>
      </c>
      <c r="J965" s="3">
        <f t="shared" si="54"/>
        <v>0.89349808767284489</v>
      </c>
      <c r="K965" s="4"/>
      <c r="L965" s="5">
        <v>1</v>
      </c>
      <c r="M965">
        <v>0.82558139534883723</v>
      </c>
      <c r="N965">
        <v>0.82558139534883723</v>
      </c>
      <c r="O965">
        <v>0.89244784014105194</v>
      </c>
      <c r="P965">
        <v>0.89244784014105194</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v>0</v>
      </c>
      <c r="AN965">
        <v>0</v>
      </c>
      <c r="AO965">
        <v>0</v>
      </c>
      <c r="AP965">
        <v>0</v>
      </c>
      <c r="AQ965">
        <v>0</v>
      </c>
      <c r="AR965">
        <v>0</v>
      </c>
      <c r="AS965">
        <v>0</v>
      </c>
      <c r="AT965">
        <v>0</v>
      </c>
      <c r="AU965">
        <v>0</v>
      </c>
      <c r="AV965">
        <v>0</v>
      </c>
      <c r="AW965">
        <v>0</v>
      </c>
      <c r="AX965">
        <v>0</v>
      </c>
      <c r="AY965">
        <v>0</v>
      </c>
      <c r="AZ965">
        <v>0</v>
      </c>
      <c r="BA965">
        <v>0</v>
      </c>
      <c r="BB965">
        <v>0</v>
      </c>
      <c r="BC965">
        <v>0</v>
      </c>
      <c r="BD965">
        <v>0</v>
      </c>
      <c r="BE965">
        <v>0</v>
      </c>
      <c r="BF965">
        <v>0</v>
      </c>
      <c r="BG965">
        <v>0</v>
      </c>
      <c r="BH965">
        <v>0</v>
      </c>
      <c r="BI965">
        <v>0</v>
      </c>
      <c r="BJ965">
        <v>0</v>
      </c>
      <c r="BK965">
        <v>0</v>
      </c>
      <c r="BL965">
        <v>0</v>
      </c>
      <c r="BM965">
        <v>0</v>
      </c>
      <c r="BN965">
        <v>0</v>
      </c>
      <c r="BO965">
        <v>0</v>
      </c>
      <c r="BP965">
        <v>0</v>
      </c>
      <c r="BQ965">
        <v>0</v>
      </c>
      <c r="BR965">
        <v>0</v>
      </c>
      <c r="BS965">
        <v>0</v>
      </c>
      <c r="BT965">
        <v>0</v>
      </c>
      <c r="BU965">
        <v>0</v>
      </c>
      <c r="BV965">
        <v>0</v>
      </c>
      <c r="BW965" s="4">
        <v>0</v>
      </c>
    </row>
    <row r="966" spans="6:75" x14ac:dyDescent="0.25">
      <c r="F966" s="52">
        <f t="shared" si="52"/>
        <v>67500</v>
      </c>
      <c r="G966" s="12">
        <f t="shared" si="53"/>
        <v>0.82558139534883723</v>
      </c>
      <c r="J966" s="3">
        <f t="shared" si="54"/>
        <v>0.89273315681082666</v>
      </c>
      <c r="K966" s="4"/>
      <c r="L966" s="5">
        <v>1</v>
      </c>
      <c r="M966">
        <v>0.82558139534883723</v>
      </c>
      <c r="N966">
        <v>0.82558139534883723</v>
      </c>
      <c r="O966">
        <v>0.89168380840434902</v>
      </c>
      <c r="P966">
        <v>0.89168380840434902</v>
      </c>
      <c r="Q966">
        <v>0</v>
      </c>
      <c r="R966">
        <v>0</v>
      </c>
      <c r="S966">
        <v>0</v>
      </c>
      <c r="T966">
        <v>0</v>
      </c>
      <c r="U966">
        <v>0</v>
      </c>
      <c r="V966">
        <v>0</v>
      </c>
      <c r="W966">
        <v>0</v>
      </c>
      <c r="X966">
        <v>0</v>
      </c>
      <c r="Y966">
        <v>0</v>
      </c>
      <c r="Z966">
        <v>0</v>
      </c>
      <c r="AA966">
        <v>0</v>
      </c>
      <c r="AB966">
        <v>0</v>
      </c>
      <c r="AC966">
        <v>0</v>
      </c>
      <c r="AD966">
        <v>0</v>
      </c>
      <c r="AE966">
        <v>0</v>
      </c>
      <c r="AF966">
        <v>0</v>
      </c>
      <c r="AG966">
        <v>0</v>
      </c>
      <c r="AH966">
        <v>0</v>
      </c>
      <c r="AI966">
        <v>0</v>
      </c>
      <c r="AJ966">
        <v>0</v>
      </c>
      <c r="AK966">
        <v>0</v>
      </c>
      <c r="AL966">
        <v>0</v>
      </c>
      <c r="AM966">
        <v>0</v>
      </c>
      <c r="AN966">
        <v>0</v>
      </c>
      <c r="AO966">
        <v>0</v>
      </c>
      <c r="AP966">
        <v>0</v>
      </c>
      <c r="AQ966">
        <v>0</v>
      </c>
      <c r="AR966">
        <v>0</v>
      </c>
      <c r="AS966">
        <v>0</v>
      </c>
      <c r="AT966">
        <v>0</v>
      </c>
      <c r="AU966">
        <v>0</v>
      </c>
      <c r="AV966">
        <v>0</v>
      </c>
      <c r="AW966">
        <v>0</v>
      </c>
      <c r="AX966">
        <v>0</v>
      </c>
      <c r="AY966">
        <v>0</v>
      </c>
      <c r="AZ966">
        <v>0</v>
      </c>
      <c r="BA966">
        <v>0</v>
      </c>
      <c r="BB966">
        <v>0</v>
      </c>
      <c r="BC966">
        <v>0</v>
      </c>
      <c r="BD966">
        <v>0</v>
      </c>
      <c r="BE966">
        <v>0</v>
      </c>
      <c r="BF966">
        <v>0</v>
      </c>
      <c r="BG966">
        <v>0</v>
      </c>
      <c r="BH966">
        <v>0</v>
      </c>
      <c r="BI966">
        <v>0</v>
      </c>
      <c r="BJ966">
        <v>0</v>
      </c>
      <c r="BK966">
        <v>0</v>
      </c>
      <c r="BL966">
        <v>0</v>
      </c>
      <c r="BM966">
        <v>0</v>
      </c>
      <c r="BN966">
        <v>0</v>
      </c>
      <c r="BO966">
        <v>0</v>
      </c>
      <c r="BP966">
        <v>0</v>
      </c>
      <c r="BQ966">
        <v>0</v>
      </c>
      <c r="BR966">
        <v>0</v>
      </c>
      <c r="BS966">
        <v>0</v>
      </c>
      <c r="BT966">
        <v>0</v>
      </c>
      <c r="BU966">
        <v>0</v>
      </c>
      <c r="BV966">
        <v>0</v>
      </c>
      <c r="BW966" s="4">
        <v>0</v>
      </c>
    </row>
    <row r="967" spans="6:75" x14ac:dyDescent="0.25">
      <c r="F967" s="52">
        <f t="shared" si="52"/>
        <v>67600</v>
      </c>
      <c r="G967" s="12">
        <f t="shared" si="53"/>
        <v>0.82558139534883723</v>
      </c>
      <c r="J967" s="3">
        <f t="shared" si="54"/>
        <v>0.89196822594880842</v>
      </c>
      <c r="K967" s="4"/>
      <c r="L967" s="5">
        <v>1</v>
      </c>
      <c r="M967">
        <v>0.82558139534883723</v>
      </c>
      <c r="N967">
        <v>0.82558139534883723</v>
      </c>
      <c r="O967">
        <v>0.8909197766676461</v>
      </c>
      <c r="P967">
        <v>0.8909197766676461</v>
      </c>
      <c r="Q967">
        <v>0</v>
      </c>
      <c r="R967">
        <v>0</v>
      </c>
      <c r="S967">
        <v>0</v>
      </c>
      <c r="T967">
        <v>0</v>
      </c>
      <c r="U967">
        <v>0</v>
      </c>
      <c r="V967">
        <v>0</v>
      </c>
      <c r="W967">
        <v>0</v>
      </c>
      <c r="X967">
        <v>0</v>
      </c>
      <c r="Y967">
        <v>0</v>
      </c>
      <c r="Z967">
        <v>0</v>
      </c>
      <c r="AA967">
        <v>0</v>
      </c>
      <c r="AB967">
        <v>0</v>
      </c>
      <c r="AC967">
        <v>0</v>
      </c>
      <c r="AD967">
        <v>0</v>
      </c>
      <c r="AE967">
        <v>0</v>
      </c>
      <c r="AF967">
        <v>0</v>
      </c>
      <c r="AG967">
        <v>0</v>
      </c>
      <c r="AH967">
        <v>0</v>
      </c>
      <c r="AI967">
        <v>0</v>
      </c>
      <c r="AJ967">
        <v>0</v>
      </c>
      <c r="AK967">
        <v>0</v>
      </c>
      <c r="AL967">
        <v>0</v>
      </c>
      <c r="AM967">
        <v>0</v>
      </c>
      <c r="AN967">
        <v>0</v>
      </c>
      <c r="AO967">
        <v>0</v>
      </c>
      <c r="AP967">
        <v>0</v>
      </c>
      <c r="AQ967">
        <v>0</v>
      </c>
      <c r="AR967">
        <v>0</v>
      </c>
      <c r="AS967">
        <v>0</v>
      </c>
      <c r="AT967">
        <v>0</v>
      </c>
      <c r="AU967">
        <v>0</v>
      </c>
      <c r="AV967">
        <v>0</v>
      </c>
      <c r="AW967">
        <v>0</v>
      </c>
      <c r="AX967">
        <v>0</v>
      </c>
      <c r="AY967">
        <v>0</v>
      </c>
      <c r="AZ967">
        <v>0</v>
      </c>
      <c r="BA967">
        <v>0</v>
      </c>
      <c r="BB967">
        <v>0</v>
      </c>
      <c r="BC967">
        <v>0</v>
      </c>
      <c r="BD967">
        <v>0</v>
      </c>
      <c r="BE967">
        <v>0</v>
      </c>
      <c r="BF967">
        <v>0</v>
      </c>
      <c r="BG967">
        <v>0</v>
      </c>
      <c r="BH967">
        <v>0</v>
      </c>
      <c r="BI967">
        <v>0</v>
      </c>
      <c r="BJ967">
        <v>0</v>
      </c>
      <c r="BK967">
        <v>0</v>
      </c>
      <c r="BL967">
        <v>0</v>
      </c>
      <c r="BM967">
        <v>0</v>
      </c>
      <c r="BN967">
        <v>0</v>
      </c>
      <c r="BO967">
        <v>0</v>
      </c>
      <c r="BP967">
        <v>0</v>
      </c>
      <c r="BQ967">
        <v>0</v>
      </c>
      <c r="BR967">
        <v>0</v>
      </c>
      <c r="BS967">
        <v>0</v>
      </c>
      <c r="BT967">
        <v>0</v>
      </c>
      <c r="BU967">
        <v>0</v>
      </c>
      <c r="BV967">
        <v>0</v>
      </c>
      <c r="BW967" s="4">
        <v>0</v>
      </c>
    </row>
    <row r="968" spans="6:75" x14ac:dyDescent="0.25">
      <c r="F968" s="52">
        <f t="shared" si="52"/>
        <v>67700</v>
      </c>
      <c r="G968" s="12">
        <f t="shared" si="53"/>
        <v>0.82558139534883723</v>
      </c>
      <c r="J968" s="3">
        <f t="shared" si="54"/>
        <v>0.89120329508679008</v>
      </c>
      <c r="K968" s="4"/>
      <c r="L968" s="5">
        <v>1</v>
      </c>
      <c r="M968">
        <v>0.82558139534883723</v>
      </c>
      <c r="N968">
        <v>0.82558139534883723</v>
      </c>
      <c r="O968">
        <v>0.89015574493094318</v>
      </c>
      <c r="P968">
        <v>0.89015574493094318</v>
      </c>
      <c r="Q968">
        <v>0</v>
      </c>
      <c r="R968">
        <v>0</v>
      </c>
      <c r="S968">
        <v>0</v>
      </c>
      <c r="T968">
        <v>0</v>
      </c>
      <c r="U968">
        <v>0</v>
      </c>
      <c r="V968">
        <v>0</v>
      </c>
      <c r="W968">
        <v>0</v>
      </c>
      <c r="X968">
        <v>0</v>
      </c>
      <c r="Y968">
        <v>0</v>
      </c>
      <c r="Z968">
        <v>0</v>
      </c>
      <c r="AA968">
        <v>0</v>
      </c>
      <c r="AB968">
        <v>0</v>
      </c>
      <c r="AC968">
        <v>0</v>
      </c>
      <c r="AD968">
        <v>0</v>
      </c>
      <c r="AE968">
        <v>0</v>
      </c>
      <c r="AF968">
        <v>0</v>
      </c>
      <c r="AG968">
        <v>0</v>
      </c>
      <c r="AH968">
        <v>0</v>
      </c>
      <c r="AI968">
        <v>0</v>
      </c>
      <c r="AJ968">
        <v>0</v>
      </c>
      <c r="AK968">
        <v>0</v>
      </c>
      <c r="AL968">
        <v>0</v>
      </c>
      <c r="AM968">
        <v>0</v>
      </c>
      <c r="AN968">
        <v>0</v>
      </c>
      <c r="AO968">
        <v>0</v>
      </c>
      <c r="AP968">
        <v>0</v>
      </c>
      <c r="AQ968">
        <v>0</v>
      </c>
      <c r="AR968">
        <v>0</v>
      </c>
      <c r="AS968">
        <v>0</v>
      </c>
      <c r="AT968">
        <v>0</v>
      </c>
      <c r="AU968">
        <v>0</v>
      </c>
      <c r="AV968">
        <v>0</v>
      </c>
      <c r="AW968">
        <v>0</v>
      </c>
      <c r="AX968">
        <v>0</v>
      </c>
      <c r="AY968">
        <v>0</v>
      </c>
      <c r="AZ968">
        <v>0</v>
      </c>
      <c r="BA968">
        <v>0</v>
      </c>
      <c r="BB968">
        <v>0</v>
      </c>
      <c r="BC968">
        <v>0</v>
      </c>
      <c r="BD968">
        <v>0</v>
      </c>
      <c r="BE968">
        <v>0</v>
      </c>
      <c r="BF968">
        <v>0</v>
      </c>
      <c r="BG968">
        <v>0</v>
      </c>
      <c r="BH968">
        <v>0</v>
      </c>
      <c r="BI968">
        <v>0</v>
      </c>
      <c r="BJ968">
        <v>0</v>
      </c>
      <c r="BK968">
        <v>0</v>
      </c>
      <c r="BL968">
        <v>0</v>
      </c>
      <c r="BM968">
        <v>0</v>
      </c>
      <c r="BN968">
        <v>0</v>
      </c>
      <c r="BO968">
        <v>0</v>
      </c>
      <c r="BP968">
        <v>0</v>
      </c>
      <c r="BQ968">
        <v>0</v>
      </c>
      <c r="BR968">
        <v>0</v>
      </c>
      <c r="BS968">
        <v>0</v>
      </c>
      <c r="BT968">
        <v>0</v>
      </c>
      <c r="BU968">
        <v>0</v>
      </c>
      <c r="BV968">
        <v>0</v>
      </c>
      <c r="BW968" s="4">
        <v>0</v>
      </c>
    </row>
    <row r="969" spans="6:75" x14ac:dyDescent="0.25">
      <c r="F969" s="52">
        <f t="shared" si="52"/>
        <v>67800</v>
      </c>
      <c r="G969" s="12">
        <f t="shared" si="53"/>
        <v>0.82558139534883723</v>
      </c>
      <c r="J969" s="3">
        <f t="shared" si="54"/>
        <v>0.89043836422477185</v>
      </c>
      <c r="K969" s="4"/>
      <c r="L969" s="5">
        <v>1</v>
      </c>
      <c r="M969">
        <v>0.82558139534883723</v>
      </c>
      <c r="N969">
        <v>0.82558139534883723</v>
      </c>
      <c r="O969">
        <v>0.88939171319424026</v>
      </c>
      <c r="P969">
        <v>0.88939171319424026</v>
      </c>
      <c r="Q969">
        <v>0</v>
      </c>
      <c r="R969">
        <v>0</v>
      </c>
      <c r="S969">
        <v>0</v>
      </c>
      <c r="T969">
        <v>0</v>
      </c>
      <c r="U969">
        <v>0</v>
      </c>
      <c r="V969">
        <v>0</v>
      </c>
      <c r="W969">
        <v>0</v>
      </c>
      <c r="X969">
        <v>0</v>
      </c>
      <c r="Y969">
        <v>0</v>
      </c>
      <c r="Z969">
        <v>0</v>
      </c>
      <c r="AA969">
        <v>0</v>
      </c>
      <c r="AB969">
        <v>0</v>
      </c>
      <c r="AC969">
        <v>0</v>
      </c>
      <c r="AD969">
        <v>0</v>
      </c>
      <c r="AE969">
        <v>0</v>
      </c>
      <c r="AF969">
        <v>0</v>
      </c>
      <c r="AG969">
        <v>0</v>
      </c>
      <c r="AH969">
        <v>0</v>
      </c>
      <c r="AI969">
        <v>0</v>
      </c>
      <c r="AJ969">
        <v>0</v>
      </c>
      <c r="AK969">
        <v>0</v>
      </c>
      <c r="AL969">
        <v>0</v>
      </c>
      <c r="AM969">
        <v>0</v>
      </c>
      <c r="AN969">
        <v>0</v>
      </c>
      <c r="AO969">
        <v>0</v>
      </c>
      <c r="AP969">
        <v>0</v>
      </c>
      <c r="AQ969">
        <v>0</v>
      </c>
      <c r="AR969">
        <v>0</v>
      </c>
      <c r="AS969">
        <v>0</v>
      </c>
      <c r="AT969">
        <v>0</v>
      </c>
      <c r="AU969">
        <v>0</v>
      </c>
      <c r="AV969">
        <v>0</v>
      </c>
      <c r="AW969">
        <v>0</v>
      </c>
      <c r="AX969">
        <v>0</v>
      </c>
      <c r="AY969">
        <v>0</v>
      </c>
      <c r="AZ969">
        <v>0</v>
      </c>
      <c r="BA969">
        <v>0</v>
      </c>
      <c r="BB969">
        <v>0</v>
      </c>
      <c r="BC969">
        <v>0</v>
      </c>
      <c r="BD969">
        <v>0</v>
      </c>
      <c r="BE969">
        <v>0</v>
      </c>
      <c r="BF969">
        <v>0</v>
      </c>
      <c r="BG969">
        <v>0</v>
      </c>
      <c r="BH969">
        <v>0</v>
      </c>
      <c r="BI969">
        <v>0</v>
      </c>
      <c r="BJ969">
        <v>0</v>
      </c>
      <c r="BK969">
        <v>0</v>
      </c>
      <c r="BL969">
        <v>0</v>
      </c>
      <c r="BM969">
        <v>0</v>
      </c>
      <c r="BN969">
        <v>0</v>
      </c>
      <c r="BO969">
        <v>0</v>
      </c>
      <c r="BP969">
        <v>0</v>
      </c>
      <c r="BQ969">
        <v>0</v>
      </c>
      <c r="BR969">
        <v>0</v>
      </c>
      <c r="BS969">
        <v>0</v>
      </c>
      <c r="BT969">
        <v>0</v>
      </c>
      <c r="BU969">
        <v>0</v>
      </c>
      <c r="BV969">
        <v>0</v>
      </c>
      <c r="BW969" s="4">
        <v>0</v>
      </c>
    </row>
    <row r="970" spans="6:75" x14ac:dyDescent="0.25">
      <c r="F970" s="52">
        <f t="shared" si="52"/>
        <v>67900</v>
      </c>
      <c r="G970" s="12">
        <f t="shared" si="53"/>
        <v>0.82558139534883723</v>
      </c>
      <c r="J970" s="3">
        <f t="shared" si="54"/>
        <v>0.88967343336275362</v>
      </c>
      <c r="K970" s="4"/>
      <c r="L970" s="5">
        <v>1</v>
      </c>
      <c r="M970">
        <v>0.82558139534883723</v>
      </c>
      <c r="N970">
        <v>0.82558139534883723</v>
      </c>
      <c r="O970">
        <v>0.88862768145753734</v>
      </c>
      <c r="P970">
        <v>0.88862768145753734</v>
      </c>
      <c r="Q970">
        <v>0</v>
      </c>
      <c r="R970">
        <v>0</v>
      </c>
      <c r="S970">
        <v>0</v>
      </c>
      <c r="T970">
        <v>0</v>
      </c>
      <c r="U970">
        <v>0</v>
      </c>
      <c r="V970">
        <v>0</v>
      </c>
      <c r="W970">
        <v>0</v>
      </c>
      <c r="X970">
        <v>0</v>
      </c>
      <c r="Y970">
        <v>0</v>
      </c>
      <c r="Z970">
        <v>0</v>
      </c>
      <c r="AA970">
        <v>0</v>
      </c>
      <c r="AB970">
        <v>0</v>
      </c>
      <c r="AC970">
        <v>0</v>
      </c>
      <c r="AD970">
        <v>0</v>
      </c>
      <c r="AE970">
        <v>0</v>
      </c>
      <c r="AF970">
        <v>0</v>
      </c>
      <c r="AG970">
        <v>0</v>
      </c>
      <c r="AH970">
        <v>0</v>
      </c>
      <c r="AI970">
        <v>0</v>
      </c>
      <c r="AJ970">
        <v>0</v>
      </c>
      <c r="AK970">
        <v>0</v>
      </c>
      <c r="AL970">
        <v>0</v>
      </c>
      <c r="AM970">
        <v>0</v>
      </c>
      <c r="AN970">
        <v>0</v>
      </c>
      <c r="AO970">
        <v>0</v>
      </c>
      <c r="AP970">
        <v>0</v>
      </c>
      <c r="AQ970">
        <v>0</v>
      </c>
      <c r="AR970">
        <v>0</v>
      </c>
      <c r="AS970">
        <v>0</v>
      </c>
      <c r="AT970">
        <v>0</v>
      </c>
      <c r="AU970">
        <v>0</v>
      </c>
      <c r="AV970">
        <v>0</v>
      </c>
      <c r="AW970">
        <v>0</v>
      </c>
      <c r="AX970">
        <v>0</v>
      </c>
      <c r="AY970">
        <v>0</v>
      </c>
      <c r="AZ970">
        <v>0</v>
      </c>
      <c r="BA970">
        <v>0</v>
      </c>
      <c r="BB970">
        <v>0</v>
      </c>
      <c r="BC970">
        <v>0</v>
      </c>
      <c r="BD970">
        <v>0</v>
      </c>
      <c r="BE970">
        <v>0</v>
      </c>
      <c r="BF970">
        <v>0</v>
      </c>
      <c r="BG970">
        <v>0</v>
      </c>
      <c r="BH970">
        <v>0</v>
      </c>
      <c r="BI970">
        <v>0</v>
      </c>
      <c r="BJ970">
        <v>0</v>
      </c>
      <c r="BK970">
        <v>0</v>
      </c>
      <c r="BL970">
        <v>0</v>
      </c>
      <c r="BM970">
        <v>0</v>
      </c>
      <c r="BN970">
        <v>0</v>
      </c>
      <c r="BO970">
        <v>0</v>
      </c>
      <c r="BP970">
        <v>0</v>
      </c>
      <c r="BQ970">
        <v>0</v>
      </c>
      <c r="BR970">
        <v>0</v>
      </c>
      <c r="BS970">
        <v>0</v>
      </c>
      <c r="BT970">
        <v>0</v>
      </c>
      <c r="BU970">
        <v>0</v>
      </c>
      <c r="BV970">
        <v>0</v>
      </c>
      <c r="BW970" s="4">
        <v>0</v>
      </c>
    </row>
    <row r="971" spans="6:75" x14ac:dyDescent="0.25">
      <c r="F971" s="52">
        <f t="shared" si="52"/>
        <v>68000</v>
      </c>
      <c r="G971" s="12">
        <f t="shared" si="53"/>
        <v>0.82558139534883723</v>
      </c>
      <c r="J971" s="3">
        <f t="shared" si="54"/>
        <v>0.88890850250073539</v>
      </c>
      <c r="K971" s="4"/>
      <c r="L971" s="5">
        <v>1</v>
      </c>
      <c r="M971">
        <v>0.82558139534883723</v>
      </c>
      <c r="N971">
        <v>0.82558139534883723</v>
      </c>
      <c r="O971">
        <v>0.88786364972083442</v>
      </c>
      <c r="P971">
        <v>0.88786364972083442</v>
      </c>
      <c r="Q971">
        <v>0</v>
      </c>
      <c r="R971">
        <v>0</v>
      </c>
      <c r="S971">
        <v>0</v>
      </c>
      <c r="T971">
        <v>0</v>
      </c>
      <c r="U971">
        <v>0</v>
      </c>
      <c r="V971">
        <v>0</v>
      </c>
      <c r="W971">
        <v>0</v>
      </c>
      <c r="X971">
        <v>0</v>
      </c>
      <c r="Y971">
        <v>0</v>
      </c>
      <c r="Z971">
        <v>0</v>
      </c>
      <c r="AA971">
        <v>0</v>
      </c>
      <c r="AB971">
        <v>0</v>
      </c>
      <c r="AC971">
        <v>0</v>
      </c>
      <c r="AD971">
        <v>0</v>
      </c>
      <c r="AE971">
        <v>0</v>
      </c>
      <c r="AF971">
        <v>0</v>
      </c>
      <c r="AG971">
        <v>0</v>
      </c>
      <c r="AH971">
        <v>0</v>
      </c>
      <c r="AI971">
        <v>0</v>
      </c>
      <c r="AJ971">
        <v>0</v>
      </c>
      <c r="AK971">
        <v>0</v>
      </c>
      <c r="AL971">
        <v>0</v>
      </c>
      <c r="AM971">
        <v>0</v>
      </c>
      <c r="AN971">
        <v>0</v>
      </c>
      <c r="AO971">
        <v>0</v>
      </c>
      <c r="AP971">
        <v>0</v>
      </c>
      <c r="AQ971">
        <v>0</v>
      </c>
      <c r="AR971">
        <v>0</v>
      </c>
      <c r="AS971">
        <v>0</v>
      </c>
      <c r="AT971">
        <v>0</v>
      </c>
      <c r="AU971">
        <v>0</v>
      </c>
      <c r="AV971">
        <v>0</v>
      </c>
      <c r="AW971">
        <v>0</v>
      </c>
      <c r="AX971">
        <v>0</v>
      </c>
      <c r="AY971">
        <v>0</v>
      </c>
      <c r="AZ971">
        <v>0</v>
      </c>
      <c r="BA971">
        <v>0</v>
      </c>
      <c r="BB971">
        <v>0</v>
      </c>
      <c r="BC971">
        <v>0</v>
      </c>
      <c r="BD971">
        <v>0</v>
      </c>
      <c r="BE971">
        <v>0</v>
      </c>
      <c r="BF971">
        <v>0</v>
      </c>
      <c r="BG971">
        <v>0</v>
      </c>
      <c r="BH971">
        <v>0</v>
      </c>
      <c r="BI971">
        <v>0</v>
      </c>
      <c r="BJ971">
        <v>0</v>
      </c>
      <c r="BK971">
        <v>0</v>
      </c>
      <c r="BL971">
        <v>0</v>
      </c>
      <c r="BM971">
        <v>0</v>
      </c>
      <c r="BN971">
        <v>0</v>
      </c>
      <c r="BO971">
        <v>0</v>
      </c>
      <c r="BP971">
        <v>0</v>
      </c>
      <c r="BQ971">
        <v>0</v>
      </c>
      <c r="BR971">
        <v>0</v>
      </c>
      <c r="BS971">
        <v>0</v>
      </c>
      <c r="BT971">
        <v>0</v>
      </c>
      <c r="BU971">
        <v>0</v>
      </c>
      <c r="BV971">
        <v>0</v>
      </c>
      <c r="BW971" s="4">
        <v>0</v>
      </c>
    </row>
    <row r="972" spans="6:75" x14ac:dyDescent="0.25">
      <c r="F972" s="52">
        <f t="shared" si="52"/>
        <v>68100</v>
      </c>
      <c r="G972" s="12">
        <f t="shared" si="53"/>
        <v>0.82558139534883723</v>
      </c>
      <c r="J972" s="3">
        <f t="shared" si="54"/>
        <v>0.88814357163871716</v>
      </c>
      <c r="K972" s="4"/>
      <c r="L972" s="5">
        <v>1</v>
      </c>
      <c r="M972">
        <v>0.82558139534883723</v>
      </c>
      <c r="N972">
        <v>0.82558139534883723</v>
      </c>
      <c r="O972">
        <v>0.88709961798413151</v>
      </c>
      <c r="P972">
        <v>0.88709961798413151</v>
      </c>
      <c r="Q972">
        <v>0</v>
      </c>
      <c r="R972">
        <v>0</v>
      </c>
      <c r="S972">
        <v>0</v>
      </c>
      <c r="T972">
        <v>0</v>
      </c>
      <c r="U972">
        <v>0</v>
      </c>
      <c r="V972">
        <v>0</v>
      </c>
      <c r="W972">
        <v>0</v>
      </c>
      <c r="X972">
        <v>0</v>
      </c>
      <c r="Y972">
        <v>0</v>
      </c>
      <c r="Z972">
        <v>0</v>
      </c>
      <c r="AA972">
        <v>0</v>
      </c>
      <c r="AB972">
        <v>0</v>
      </c>
      <c r="AC972">
        <v>0</v>
      </c>
      <c r="AD972">
        <v>0</v>
      </c>
      <c r="AE972">
        <v>0</v>
      </c>
      <c r="AF972">
        <v>0</v>
      </c>
      <c r="AG972">
        <v>0</v>
      </c>
      <c r="AH972">
        <v>0</v>
      </c>
      <c r="AI972">
        <v>0</v>
      </c>
      <c r="AJ972">
        <v>0</v>
      </c>
      <c r="AK972">
        <v>0</v>
      </c>
      <c r="AL972">
        <v>0</v>
      </c>
      <c r="AM972">
        <v>0</v>
      </c>
      <c r="AN972">
        <v>0</v>
      </c>
      <c r="AO972">
        <v>0</v>
      </c>
      <c r="AP972">
        <v>0</v>
      </c>
      <c r="AQ972">
        <v>0</v>
      </c>
      <c r="AR972">
        <v>0</v>
      </c>
      <c r="AS972">
        <v>0</v>
      </c>
      <c r="AT972">
        <v>0</v>
      </c>
      <c r="AU972">
        <v>0</v>
      </c>
      <c r="AV972">
        <v>0</v>
      </c>
      <c r="AW972">
        <v>0</v>
      </c>
      <c r="AX972">
        <v>0</v>
      </c>
      <c r="AY972">
        <v>0</v>
      </c>
      <c r="AZ972">
        <v>0</v>
      </c>
      <c r="BA972">
        <v>0</v>
      </c>
      <c r="BB972">
        <v>0</v>
      </c>
      <c r="BC972">
        <v>0</v>
      </c>
      <c r="BD972">
        <v>0</v>
      </c>
      <c r="BE972">
        <v>0</v>
      </c>
      <c r="BF972">
        <v>0</v>
      </c>
      <c r="BG972">
        <v>0</v>
      </c>
      <c r="BH972">
        <v>0</v>
      </c>
      <c r="BI972">
        <v>0</v>
      </c>
      <c r="BJ972">
        <v>0</v>
      </c>
      <c r="BK972">
        <v>0</v>
      </c>
      <c r="BL972">
        <v>0</v>
      </c>
      <c r="BM972">
        <v>0</v>
      </c>
      <c r="BN972">
        <v>0</v>
      </c>
      <c r="BO972">
        <v>0</v>
      </c>
      <c r="BP972">
        <v>0</v>
      </c>
      <c r="BQ972">
        <v>0</v>
      </c>
      <c r="BR972">
        <v>0</v>
      </c>
      <c r="BS972">
        <v>0</v>
      </c>
      <c r="BT972">
        <v>0</v>
      </c>
      <c r="BU972">
        <v>0</v>
      </c>
      <c r="BV972">
        <v>0</v>
      </c>
      <c r="BW972" s="4">
        <v>0</v>
      </c>
    </row>
    <row r="973" spans="6:75" x14ac:dyDescent="0.25">
      <c r="F973" s="52">
        <f t="shared" si="52"/>
        <v>68200</v>
      </c>
      <c r="G973" s="12">
        <f t="shared" si="53"/>
        <v>0.82558139534883723</v>
      </c>
      <c r="J973" s="3">
        <f t="shared" si="54"/>
        <v>0.88737864077669903</v>
      </c>
      <c r="K973" s="4"/>
      <c r="L973" s="5">
        <v>1</v>
      </c>
      <c r="M973">
        <v>0.82558139534883723</v>
      </c>
      <c r="N973">
        <v>0.82558139534883723</v>
      </c>
      <c r="O973">
        <v>0.8863355862474287</v>
      </c>
      <c r="P973">
        <v>0.8863355862474287</v>
      </c>
      <c r="Q973">
        <v>0</v>
      </c>
      <c r="R973">
        <v>0</v>
      </c>
      <c r="S973">
        <v>0</v>
      </c>
      <c r="T973">
        <v>0</v>
      </c>
      <c r="U973">
        <v>0</v>
      </c>
      <c r="V973">
        <v>0</v>
      </c>
      <c r="W973">
        <v>0</v>
      </c>
      <c r="X973">
        <v>0</v>
      </c>
      <c r="Y973">
        <v>0</v>
      </c>
      <c r="Z973">
        <v>0</v>
      </c>
      <c r="AA973">
        <v>0</v>
      </c>
      <c r="AB973">
        <v>0</v>
      </c>
      <c r="AC973">
        <v>0</v>
      </c>
      <c r="AD973">
        <v>0</v>
      </c>
      <c r="AE973">
        <v>0</v>
      </c>
      <c r="AF973">
        <v>0</v>
      </c>
      <c r="AG973">
        <v>0</v>
      </c>
      <c r="AH973">
        <v>0</v>
      </c>
      <c r="AI973">
        <v>0</v>
      </c>
      <c r="AJ973">
        <v>0</v>
      </c>
      <c r="AK973">
        <v>0</v>
      </c>
      <c r="AL973">
        <v>0</v>
      </c>
      <c r="AM973">
        <v>0</v>
      </c>
      <c r="AN973">
        <v>0</v>
      </c>
      <c r="AO973">
        <v>0</v>
      </c>
      <c r="AP973">
        <v>0</v>
      </c>
      <c r="AQ973">
        <v>0</v>
      </c>
      <c r="AR973">
        <v>0</v>
      </c>
      <c r="AS973">
        <v>0</v>
      </c>
      <c r="AT973">
        <v>0</v>
      </c>
      <c r="AU973">
        <v>0</v>
      </c>
      <c r="AV973">
        <v>0</v>
      </c>
      <c r="AW973">
        <v>0</v>
      </c>
      <c r="AX973">
        <v>0</v>
      </c>
      <c r="AY973">
        <v>0</v>
      </c>
      <c r="AZ973">
        <v>0</v>
      </c>
      <c r="BA973">
        <v>0</v>
      </c>
      <c r="BB973">
        <v>0</v>
      </c>
      <c r="BC973">
        <v>0</v>
      </c>
      <c r="BD973">
        <v>0</v>
      </c>
      <c r="BE973">
        <v>0</v>
      </c>
      <c r="BF973">
        <v>0</v>
      </c>
      <c r="BG973">
        <v>0</v>
      </c>
      <c r="BH973">
        <v>0</v>
      </c>
      <c r="BI973">
        <v>0</v>
      </c>
      <c r="BJ973">
        <v>0</v>
      </c>
      <c r="BK973">
        <v>0</v>
      </c>
      <c r="BL973">
        <v>0</v>
      </c>
      <c r="BM973">
        <v>0</v>
      </c>
      <c r="BN973">
        <v>0</v>
      </c>
      <c r="BO973">
        <v>0</v>
      </c>
      <c r="BP973">
        <v>0</v>
      </c>
      <c r="BQ973">
        <v>0</v>
      </c>
      <c r="BR973">
        <v>0</v>
      </c>
      <c r="BS973">
        <v>0</v>
      </c>
      <c r="BT973">
        <v>0</v>
      </c>
      <c r="BU973">
        <v>0</v>
      </c>
      <c r="BV973">
        <v>0</v>
      </c>
      <c r="BW973" s="4">
        <v>0</v>
      </c>
    </row>
    <row r="974" spans="6:75" x14ac:dyDescent="0.25">
      <c r="F974" s="52">
        <f t="shared" si="52"/>
        <v>68300</v>
      </c>
      <c r="G974" s="12">
        <f t="shared" si="53"/>
        <v>0.82558139534883723</v>
      </c>
      <c r="J974" s="3">
        <f t="shared" si="54"/>
        <v>0.88661370991468069</v>
      </c>
      <c r="K974" s="4"/>
      <c r="L974" s="5">
        <v>1</v>
      </c>
      <c r="M974">
        <v>0.82558139534883723</v>
      </c>
      <c r="N974">
        <v>0.82558139534883723</v>
      </c>
      <c r="O974">
        <v>0.88557155451072578</v>
      </c>
      <c r="P974">
        <v>0.88557155451072578</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v>0</v>
      </c>
      <c r="AN974">
        <v>0</v>
      </c>
      <c r="AO974">
        <v>0</v>
      </c>
      <c r="AP974">
        <v>0</v>
      </c>
      <c r="AQ974">
        <v>0</v>
      </c>
      <c r="AR974">
        <v>0</v>
      </c>
      <c r="AS974">
        <v>0</v>
      </c>
      <c r="AT974">
        <v>0</v>
      </c>
      <c r="AU974">
        <v>0</v>
      </c>
      <c r="AV974">
        <v>0</v>
      </c>
      <c r="AW974">
        <v>0</v>
      </c>
      <c r="AX974">
        <v>0</v>
      </c>
      <c r="AY974">
        <v>0</v>
      </c>
      <c r="AZ974">
        <v>0</v>
      </c>
      <c r="BA974">
        <v>0</v>
      </c>
      <c r="BB974">
        <v>0</v>
      </c>
      <c r="BC974">
        <v>0</v>
      </c>
      <c r="BD974">
        <v>0</v>
      </c>
      <c r="BE974">
        <v>0</v>
      </c>
      <c r="BF974">
        <v>0</v>
      </c>
      <c r="BG974">
        <v>0</v>
      </c>
      <c r="BH974">
        <v>0</v>
      </c>
      <c r="BI974">
        <v>0</v>
      </c>
      <c r="BJ974">
        <v>0</v>
      </c>
      <c r="BK974">
        <v>0</v>
      </c>
      <c r="BL974">
        <v>0</v>
      </c>
      <c r="BM974">
        <v>0</v>
      </c>
      <c r="BN974">
        <v>0</v>
      </c>
      <c r="BO974">
        <v>0</v>
      </c>
      <c r="BP974">
        <v>0</v>
      </c>
      <c r="BQ974">
        <v>0</v>
      </c>
      <c r="BR974">
        <v>0</v>
      </c>
      <c r="BS974">
        <v>0</v>
      </c>
      <c r="BT974">
        <v>0</v>
      </c>
      <c r="BU974">
        <v>0</v>
      </c>
      <c r="BV974">
        <v>0</v>
      </c>
      <c r="BW974" s="4">
        <v>0</v>
      </c>
    </row>
    <row r="975" spans="6:75" x14ac:dyDescent="0.25">
      <c r="F975" s="52">
        <f t="shared" si="52"/>
        <v>68400</v>
      </c>
      <c r="G975" s="12">
        <f t="shared" si="53"/>
        <v>0.82558139534883723</v>
      </c>
      <c r="J975" s="3">
        <f t="shared" si="54"/>
        <v>0.88584877905266246</v>
      </c>
      <c r="K975" s="4"/>
      <c r="L975" s="5">
        <v>1</v>
      </c>
      <c r="M975">
        <v>0.82558139534883723</v>
      </c>
      <c r="N975">
        <v>0.82558139534883723</v>
      </c>
      <c r="O975">
        <v>0.88480752277402286</v>
      </c>
      <c r="P975">
        <v>0.88480752277402286</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0</v>
      </c>
      <c r="AL975">
        <v>0</v>
      </c>
      <c r="AM975">
        <v>0</v>
      </c>
      <c r="AN975">
        <v>0</v>
      </c>
      <c r="AO975">
        <v>0</v>
      </c>
      <c r="AP975">
        <v>0</v>
      </c>
      <c r="AQ975">
        <v>0</v>
      </c>
      <c r="AR975">
        <v>0</v>
      </c>
      <c r="AS975">
        <v>0</v>
      </c>
      <c r="AT975">
        <v>0</v>
      </c>
      <c r="AU975">
        <v>0</v>
      </c>
      <c r="AV975">
        <v>0</v>
      </c>
      <c r="AW975">
        <v>0</v>
      </c>
      <c r="AX975">
        <v>0</v>
      </c>
      <c r="AY975">
        <v>0</v>
      </c>
      <c r="AZ975">
        <v>0</v>
      </c>
      <c r="BA975">
        <v>0</v>
      </c>
      <c r="BB975">
        <v>0</v>
      </c>
      <c r="BC975">
        <v>0</v>
      </c>
      <c r="BD975">
        <v>0</v>
      </c>
      <c r="BE975">
        <v>0</v>
      </c>
      <c r="BF975">
        <v>0</v>
      </c>
      <c r="BG975">
        <v>0</v>
      </c>
      <c r="BH975">
        <v>0</v>
      </c>
      <c r="BI975">
        <v>0</v>
      </c>
      <c r="BJ975">
        <v>0</v>
      </c>
      <c r="BK975">
        <v>0</v>
      </c>
      <c r="BL975">
        <v>0</v>
      </c>
      <c r="BM975">
        <v>0</v>
      </c>
      <c r="BN975">
        <v>0</v>
      </c>
      <c r="BO975">
        <v>0</v>
      </c>
      <c r="BP975">
        <v>0</v>
      </c>
      <c r="BQ975">
        <v>0</v>
      </c>
      <c r="BR975">
        <v>0</v>
      </c>
      <c r="BS975">
        <v>0</v>
      </c>
      <c r="BT975">
        <v>0</v>
      </c>
      <c r="BU975">
        <v>0</v>
      </c>
      <c r="BV975">
        <v>0</v>
      </c>
      <c r="BW975" s="4">
        <v>0</v>
      </c>
    </row>
    <row r="976" spans="6:75" x14ac:dyDescent="0.25">
      <c r="F976" s="52">
        <f t="shared" si="52"/>
        <v>68500</v>
      </c>
      <c r="G976" s="12">
        <f t="shared" si="53"/>
        <v>0.82558139534883723</v>
      </c>
      <c r="J976" s="3">
        <f t="shared" si="54"/>
        <v>0.88508384819064423</v>
      </c>
      <c r="K976" s="4"/>
      <c r="L976" s="5">
        <v>1</v>
      </c>
      <c r="M976">
        <v>0.82558139534883723</v>
      </c>
      <c r="N976">
        <v>0.82558139534883723</v>
      </c>
      <c r="O976">
        <v>0.88404349103731994</v>
      </c>
      <c r="P976">
        <v>0.88404349103731994</v>
      </c>
      <c r="Q976">
        <v>0</v>
      </c>
      <c r="R976">
        <v>0</v>
      </c>
      <c r="S976">
        <v>0</v>
      </c>
      <c r="T976">
        <v>0</v>
      </c>
      <c r="U976">
        <v>0</v>
      </c>
      <c r="V976">
        <v>0</v>
      </c>
      <c r="W976">
        <v>0</v>
      </c>
      <c r="X976">
        <v>0</v>
      </c>
      <c r="Y976">
        <v>0</v>
      </c>
      <c r="Z976">
        <v>0</v>
      </c>
      <c r="AA976">
        <v>0</v>
      </c>
      <c r="AB976">
        <v>0</v>
      </c>
      <c r="AC976">
        <v>0</v>
      </c>
      <c r="AD976">
        <v>0</v>
      </c>
      <c r="AE976">
        <v>0</v>
      </c>
      <c r="AF976">
        <v>0</v>
      </c>
      <c r="AG976">
        <v>0</v>
      </c>
      <c r="AH976">
        <v>0</v>
      </c>
      <c r="AI976">
        <v>0</v>
      </c>
      <c r="AJ976">
        <v>0</v>
      </c>
      <c r="AK976">
        <v>0</v>
      </c>
      <c r="AL976">
        <v>0</v>
      </c>
      <c r="AM976">
        <v>0</v>
      </c>
      <c r="AN976">
        <v>0</v>
      </c>
      <c r="AO976">
        <v>0</v>
      </c>
      <c r="AP976">
        <v>0</v>
      </c>
      <c r="AQ976">
        <v>0</v>
      </c>
      <c r="AR976">
        <v>0</v>
      </c>
      <c r="AS976">
        <v>0</v>
      </c>
      <c r="AT976">
        <v>0</v>
      </c>
      <c r="AU976">
        <v>0</v>
      </c>
      <c r="AV976">
        <v>0</v>
      </c>
      <c r="AW976">
        <v>0</v>
      </c>
      <c r="AX976">
        <v>0</v>
      </c>
      <c r="AY976">
        <v>0</v>
      </c>
      <c r="AZ976">
        <v>0</v>
      </c>
      <c r="BA976">
        <v>0</v>
      </c>
      <c r="BB976">
        <v>0</v>
      </c>
      <c r="BC976">
        <v>0</v>
      </c>
      <c r="BD976">
        <v>0</v>
      </c>
      <c r="BE976">
        <v>0</v>
      </c>
      <c r="BF976">
        <v>0</v>
      </c>
      <c r="BG976">
        <v>0</v>
      </c>
      <c r="BH976">
        <v>0</v>
      </c>
      <c r="BI976">
        <v>0</v>
      </c>
      <c r="BJ976">
        <v>0</v>
      </c>
      <c r="BK976">
        <v>0</v>
      </c>
      <c r="BL976">
        <v>0</v>
      </c>
      <c r="BM976">
        <v>0</v>
      </c>
      <c r="BN976">
        <v>0</v>
      </c>
      <c r="BO976">
        <v>0</v>
      </c>
      <c r="BP976">
        <v>0</v>
      </c>
      <c r="BQ976">
        <v>0</v>
      </c>
      <c r="BR976">
        <v>0</v>
      </c>
      <c r="BS976">
        <v>0</v>
      </c>
      <c r="BT976">
        <v>0</v>
      </c>
      <c r="BU976">
        <v>0</v>
      </c>
      <c r="BV976">
        <v>0</v>
      </c>
      <c r="BW976" s="4">
        <v>0</v>
      </c>
    </row>
    <row r="977" spans="6:75" x14ac:dyDescent="0.25">
      <c r="F977" s="52">
        <f t="shared" si="52"/>
        <v>68600</v>
      </c>
      <c r="G977" s="12">
        <f t="shared" si="53"/>
        <v>0.82558139534883723</v>
      </c>
      <c r="J977" s="3">
        <f t="shared" si="54"/>
        <v>0.884318917328626</v>
      </c>
      <c r="K977" s="4"/>
      <c r="L977" s="5">
        <v>1</v>
      </c>
      <c r="M977">
        <v>0.82558139534883723</v>
      </c>
      <c r="N977">
        <v>0.82558139534883723</v>
      </c>
      <c r="O977">
        <v>0.88327945930061702</v>
      </c>
      <c r="P977">
        <v>0.88327945930061702</v>
      </c>
      <c r="Q977">
        <v>0</v>
      </c>
      <c r="R977">
        <v>0</v>
      </c>
      <c r="S977">
        <v>0</v>
      </c>
      <c r="T977">
        <v>0</v>
      </c>
      <c r="U977">
        <v>0</v>
      </c>
      <c r="V977">
        <v>0</v>
      </c>
      <c r="W977">
        <v>0</v>
      </c>
      <c r="X977">
        <v>0</v>
      </c>
      <c r="Y977">
        <v>0</v>
      </c>
      <c r="Z977">
        <v>0</v>
      </c>
      <c r="AA977">
        <v>0</v>
      </c>
      <c r="AB977">
        <v>0</v>
      </c>
      <c r="AC977">
        <v>0</v>
      </c>
      <c r="AD977">
        <v>0</v>
      </c>
      <c r="AE977">
        <v>0</v>
      </c>
      <c r="AF977">
        <v>0</v>
      </c>
      <c r="AG977">
        <v>0</v>
      </c>
      <c r="AH977">
        <v>0</v>
      </c>
      <c r="AI977">
        <v>0</v>
      </c>
      <c r="AJ977">
        <v>0</v>
      </c>
      <c r="AK977">
        <v>0</v>
      </c>
      <c r="AL977">
        <v>0</v>
      </c>
      <c r="AM977">
        <v>0</v>
      </c>
      <c r="AN977">
        <v>0</v>
      </c>
      <c r="AO977">
        <v>0</v>
      </c>
      <c r="AP977">
        <v>0</v>
      </c>
      <c r="AQ977">
        <v>0</v>
      </c>
      <c r="AR977">
        <v>0</v>
      </c>
      <c r="AS977">
        <v>0</v>
      </c>
      <c r="AT977">
        <v>0</v>
      </c>
      <c r="AU977">
        <v>0</v>
      </c>
      <c r="AV977">
        <v>0</v>
      </c>
      <c r="AW977">
        <v>0</v>
      </c>
      <c r="AX977">
        <v>0</v>
      </c>
      <c r="AY977">
        <v>0</v>
      </c>
      <c r="AZ977">
        <v>0</v>
      </c>
      <c r="BA977">
        <v>0</v>
      </c>
      <c r="BB977">
        <v>0</v>
      </c>
      <c r="BC977">
        <v>0</v>
      </c>
      <c r="BD977">
        <v>0</v>
      </c>
      <c r="BE977">
        <v>0</v>
      </c>
      <c r="BF977">
        <v>0</v>
      </c>
      <c r="BG977">
        <v>0</v>
      </c>
      <c r="BH977">
        <v>0</v>
      </c>
      <c r="BI977">
        <v>0</v>
      </c>
      <c r="BJ977">
        <v>0</v>
      </c>
      <c r="BK977">
        <v>0</v>
      </c>
      <c r="BL977">
        <v>0</v>
      </c>
      <c r="BM977">
        <v>0</v>
      </c>
      <c r="BN977">
        <v>0</v>
      </c>
      <c r="BO977">
        <v>0</v>
      </c>
      <c r="BP977">
        <v>0</v>
      </c>
      <c r="BQ977">
        <v>0</v>
      </c>
      <c r="BR977">
        <v>0</v>
      </c>
      <c r="BS977">
        <v>0</v>
      </c>
      <c r="BT977">
        <v>0</v>
      </c>
      <c r="BU977">
        <v>0</v>
      </c>
      <c r="BV977">
        <v>0</v>
      </c>
      <c r="BW977" s="4">
        <v>0</v>
      </c>
    </row>
    <row r="978" spans="6:75" x14ac:dyDescent="0.25">
      <c r="F978" s="52">
        <f t="shared" si="52"/>
        <v>68700</v>
      </c>
      <c r="G978" s="12">
        <f t="shared" si="53"/>
        <v>0.82558139534883723</v>
      </c>
      <c r="J978" s="3">
        <f t="shared" si="54"/>
        <v>0.88355398646660788</v>
      </c>
      <c r="K978" s="4"/>
      <c r="L978" s="5">
        <v>1</v>
      </c>
      <c r="M978">
        <v>0.82558139534883723</v>
      </c>
      <c r="N978">
        <v>0.82558139534883723</v>
      </c>
      <c r="O978">
        <v>0.88251542756391421</v>
      </c>
      <c r="P978">
        <v>0.88251542756391421</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v>0</v>
      </c>
      <c r="AN978">
        <v>0</v>
      </c>
      <c r="AO978">
        <v>0</v>
      </c>
      <c r="AP978">
        <v>0</v>
      </c>
      <c r="AQ978">
        <v>0</v>
      </c>
      <c r="AR978">
        <v>0</v>
      </c>
      <c r="AS978">
        <v>0</v>
      </c>
      <c r="AT978">
        <v>0</v>
      </c>
      <c r="AU978">
        <v>0</v>
      </c>
      <c r="AV978">
        <v>0</v>
      </c>
      <c r="AW978">
        <v>0</v>
      </c>
      <c r="AX978">
        <v>0</v>
      </c>
      <c r="AY978">
        <v>0</v>
      </c>
      <c r="AZ978">
        <v>0</v>
      </c>
      <c r="BA978">
        <v>0</v>
      </c>
      <c r="BB978">
        <v>0</v>
      </c>
      <c r="BC978">
        <v>0</v>
      </c>
      <c r="BD978">
        <v>0</v>
      </c>
      <c r="BE978">
        <v>0</v>
      </c>
      <c r="BF978">
        <v>0</v>
      </c>
      <c r="BG978">
        <v>0</v>
      </c>
      <c r="BH978">
        <v>0</v>
      </c>
      <c r="BI978">
        <v>0</v>
      </c>
      <c r="BJ978">
        <v>0</v>
      </c>
      <c r="BK978">
        <v>0</v>
      </c>
      <c r="BL978">
        <v>0</v>
      </c>
      <c r="BM978">
        <v>0</v>
      </c>
      <c r="BN978">
        <v>0</v>
      </c>
      <c r="BO978">
        <v>0</v>
      </c>
      <c r="BP978">
        <v>0</v>
      </c>
      <c r="BQ978">
        <v>0</v>
      </c>
      <c r="BR978">
        <v>0</v>
      </c>
      <c r="BS978">
        <v>0</v>
      </c>
      <c r="BT978">
        <v>0</v>
      </c>
      <c r="BU978">
        <v>0</v>
      </c>
      <c r="BV978">
        <v>0</v>
      </c>
      <c r="BW978" s="4">
        <v>0</v>
      </c>
    </row>
    <row r="979" spans="6:75" x14ac:dyDescent="0.25">
      <c r="F979" s="52">
        <f t="shared" si="52"/>
        <v>68800</v>
      </c>
      <c r="G979" s="12">
        <f t="shared" si="53"/>
        <v>0.82558139534883723</v>
      </c>
      <c r="J979" s="3">
        <f t="shared" si="54"/>
        <v>0.88278905560458965</v>
      </c>
      <c r="K979" s="4"/>
      <c r="L979" s="5">
        <v>1</v>
      </c>
      <c r="M979">
        <v>0.82558139534883723</v>
      </c>
      <c r="N979">
        <v>0.82558139534883723</v>
      </c>
      <c r="O979">
        <v>0.88175139582721129</v>
      </c>
      <c r="P979">
        <v>0.88175139582721129</v>
      </c>
      <c r="Q979">
        <v>0</v>
      </c>
      <c r="R979">
        <v>0</v>
      </c>
      <c r="S979">
        <v>0</v>
      </c>
      <c r="T979">
        <v>0</v>
      </c>
      <c r="U979">
        <v>0</v>
      </c>
      <c r="V979">
        <v>0</v>
      </c>
      <c r="W979">
        <v>0</v>
      </c>
      <c r="X979">
        <v>0</v>
      </c>
      <c r="Y979">
        <v>0</v>
      </c>
      <c r="Z979">
        <v>0</v>
      </c>
      <c r="AA979">
        <v>0</v>
      </c>
      <c r="AB979">
        <v>0</v>
      </c>
      <c r="AC979">
        <v>0</v>
      </c>
      <c r="AD979">
        <v>0</v>
      </c>
      <c r="AE979">
        <v>0</v>
      </c>
      <c r="AF979">
        <v>0</v>
      </c>
      <c r="AG979">
        <v>0</v>
      </c>
      <c r="AH979">
        <v>0</v>
      </c>
      <c r="AI979">
        <v>0</v>
      </c>
      <c r="AJ979">
        <v>0</v>
      </c>
      <c r="AK979">
        <v>0</v>
      </c>
      <c r="AL979">
        <v>0</v>
      </c>
      <c r="AM979">
        <v>0</v>
      </c>
      <c r="AN979">
        <v>0</v>
      </c>
      <c r="AO979">
        <v>0</v>
      </c>
      <c r="AP979">
        <v>0</v>
      </c>
      <c r="AQ979">
        <v>0</v>
      </c>
      <c r="AR979">
        <v>0</v>
      </c>
      <c r="AS979">
        <v>0</v>
      </c>
      <c r="AT979">
        <v>0</v>
      </c>
      <c r="AU979">
        <v>0</v>
      </c>
      <c r="AV979">
        <v>0</v>
      </c>
      <c r="AW979">
        <v>0</v>
      </c>
      <c r="AX979">
        <v>0</v>
      </c>
      <c r="AY979">
        <v>0</v>
      </c>
      <c r="AZ979">
        <v>0</v>
      </c>
      <c r="BA979">
        <v>0</v>
      </c>
      <c r="BB979">
        <v>0</v>
      </c>
      <c r="BC979">
        <v>0</v>
      </c>
      <c r="BD979">
        <v>0</v>
      </c>
      <c r="BE979">
        <v>0</v>
      </c>
      <c r="BF979">
        <v>0</v>
      </c>
      <c r="BG979">
        <v>0</v>
      </c>
      <c r="BH979">
        <v>0</v>
      </c>
      <c r="BI979">
        <v>0</v>
      </c>
      <c r="BJ979">
        <v>0</v>
      </c>
      <c r="BK979">
        <v>0</v>
      </c>
      <c r="BL979">
        <v>0</v>
      </c>
      <c r="BM979">
        <v>0</v>
      </c>
      <c r="BN979">
        <v>0</v>
      </c>
      <c r="BO979">
        <v>0</v>
      </c>
      <c r="BP979">
        <v>0</v>
      </c>
      <c r="BQ979">
        <v>0</v>
      </c>
      <c r="BR979">
        <v>0</v>
      </c>
      <c r="BS979">
        <v>0</v>
      </c>
      <c r="BT979">
        <v>0</v>
      </c>
      <c r="BU979">
        <v>0</v>
      </c>
      <c r="BV979">
        <v>0</v>
      </c>
      <c r="BW979" s="4">
        <v>0</v>
      </c>
    </row>
    <row r="980" spans="6:75" x14ac:dyDescent="0.25">
      <c r="F980" s="52">
        <f t="shared" si="52"/>
        <v>68900</v>
      </c>
      <c r="G980" s="12">
        <f t="shared" si="53"/>
        <v>0.82558139534883723</v>
      </c>
      <c r="J980" s="3">
        <f t="shared" si="54"/>
        <v>0.8820241247425713</v>
      </c>
      <c r="K980" s="4"/>
      <c r="L980" s="5">
        <v>1</v>
      </c>
      <c r="M980">
        <v>0.82558139534883723</v>
      </c>
      <c r="N980">
        <v>0.82558139534883723</v>
      </c>
      <c r="O980">
        <v>0.88098736409050837</v>
      </c>
      <c r="P980">
        <v>0.88098736409050837</v>
      </c>
      <c r="Q980">
        <v>0</v>
      </c>
      <c r="R980">
        <v>0</v>
      </c>
      <c r="S980">
        <v>0</v>
      </c>
      <c r="T980">
        <v>0</v>
      </c>
      <c r="U980">
        <v>0</v>
      </c>
      <c r="V980">
        <v>0</v>
      </c>
      <c r="W980">
        <v>0</v>
      </c>
      <c r="X980">
        <v>0</v>
      </c>
      <c r="Y980">
        <v>0</v>
      </c>
      <c r="Z980">
        <v>0</v>
      </c>
      <c r="AA980">
        <v>0</v>
      </c>
      <c r="AB980">
        <v>0</v>
      </c>
      <c r="AC980">
        <v>0</v>
      </c>
      <c r="AD980">
        <v>0</v>
      </c>
      <c r="AE980">
        <v>0</v>
      </c>
      <c r="AF980">
        <v>0</v>
      </c>
      <c r="AG980">
        <v>0</v>
      </c>
      <c r="AH980">
        <v>0</v>
      </c>
      <c r="AI980">
        <v>0</v>
      </c>
      <c r="AJ980">
        <v>0</v>
      </c>
      <c r="AK980">
        <v>0</v>
      </c>
      <c r="AL980">
        <v>0</v>
      </c>
      <c r="AM980">
        <v>0</v>
      </c>
      <c r="AN980">
        <v>0</v>
      </c>
      <c r="AO980">
        <v>0</v>
      </c>
      <c r="AP980">
        <v>0</v>
      </c>
      <c r="AQ980">
        <v>0</v>
      </c>
      <c r="AR980">
        <v>0</v>
      </c>
      <c r="AS980">
        <v>0</v>
      </c>
      <c r="AT980">
        <v>0</v>
      </c>
      <c r="AU980">
        <v>0</v>
      </c>
      <c r="AV980">
        <v>0</v>
      </c>
      <c r="AW980">
        <v>0</v>
      </c>
      <c r="AX980">
        <v>0</v>
      </c>
      <c r="AY980">
        <v>0</v>
      </c>
      <c r="AZ980">
        <v>0</v>
      </c>
      <c r="BA980">
        <v>0</v>
      </c>
      <c r="BB980">
        <v>0</v>
      </c>
      <c r="BC980">
        <v>0</v>
      </c>
      <c r="BD980">
        <v>0</v>
      </c>
      <c r="BE980">
        <v>0</v>
      </c>
      <c r="BF980">
        <v>0</v>
      </c>
      <c r="BG980">
        <v>0</v>
      </c>
      <c r="BH980">
        <v>0</v>
      </c>
      <c r="BI980">
        <v>0</v>
      </c>
      <c r="BJ980">
        <v>0</v>
      </c>
      <c r="BK980">
        <v>0</v>
      </c>
      <c r="BL980">
        <v>0</v>
      </c>
      <c r="BM980">
        <v>0</v>
      </c>
      <c r="BN980">
        <v>0</v>
      </c>
      <c r="BO980">
        <v>0</v>
      </c>
      <c r="BP980">
        <v>0</v>
      </c>
      <c r="BQ980">
        <v>0</v>
      </c>
      <c r="BR980">
        <v>0</v>
      </c>
      <c r="BS980">
        <v>0</v>
      </c>
      <c r="BT980">
        <v>0</v>
      </c>
      <c r="BU980">
        <v>0</v>
      </c>
      <c r="BV980">
        <v>0</v>
      </c>
      <c r="BW980" s="4">
        <v>0</v>
      </c>
    </row>
    <row r="981" spans="6:75" x14ac:dyDescent="0.25">
      <c r="F981" s="52">
        <f t="shared" si="52"/>
        <v>69000</v>
      </c>
      <c r="G981" s="12">
        <f t="shared" si="53"/>
        <v>0.82558139534883723</v>
      </c>
      <c r="J981" s="3">
        <f t="shared" si="54"/>
        <v>0.88128861429832306</v>
      </c>
      <c r="K981" s="4"/>
      <c r="L981" s="5">
        <v>1</v>
      </c>
      <c r="M981">
        <v>0.82558139534883723</v>
      </c>
      <c r="N981">
        <v>0.82558139534883723</v>
      </c>
      <c r="O981">
        <v>0.88025271818983253</v>
      </c>
      <c r="P981">
        <v>0.88025271818983253</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v>0</v>
      </c>
      <c r="AN981">
        <v>0</v>
      </c>
      <c r="AO981">
        <v>0</v>
      </c>
      <c r="AP981">
        <v>0</v>
      </c>
      <c r="AQ981">
        <v>0</v>
      </c>
      <c r="AR981">
        <v>0</v>
      </c>
      <c r="AS981">
        <v>0</v>
      </c>
      <c r="AT981">
        <v>0</v>
      </c>
      <c r="AU981">
        <v>0</v>
      </c>
      <c r="AV981">
        <v>0</v>
      </c>
      <c r="AW981">
        <v>0</v>
      </c>
      <c r="AX981">
        <v>0</v>
      </c>
      <c r="AY981">
        <v>0</v>
      </c>
      <c r="AZ981">
        <v>0</v>
      </c>
      <c r="BA981">
        <v>0</v>
      </c>
      <c r="BB981">
        <v>0</v>
      </c>
      <c r="BC981">
        <v>0</v>
      </c>
      <c r="BD981">
        <v>0</v>
      </c>
      <c r="BE981">
        <v>0</v>
      </c>
      <c r="BF981">
        <v>0</v>
      </c>
      <c r="BG981">
        <v>0</v>
      </c>
      <c r="BH981">
        <v>0</v>
      </c>
      <c r="BI981">
        <v>0</v>
      </c>
      <c r="BJ981">
        <v>0</v>
      </c>
      <c r="BK981">
        <v>0</v>
      </c>
      <c r="BL981">
        <v>0</v>
      </c>
      <c r="BM981">
        <v>0</v>
      </c>
      <c r="BN981">
        <v>0</v>
      </c>
      <c r="BO981">
        <v>0</v>
      </c>
      <c r="BP981">
        <v>0</v>
      </c>
      <c r="BQ981">
        <v>0</v>
      </c>
      <c r="BR981">
        <v>0</v>
      </c>
      <c r="BS981">
        <v>0</v>
      </c>
      <c r="BT981">
        <v>0</v>
      </c>
      <c r="BU981">
        <v>0</v>
      </c>
      <c r="BV981">
        <v>0</v>
      </c>
      <c r="BW981" s="4">
        <v>0</v>
      </c>
    </row>
    <row r="982" spans="6:75" x14ac:dyDescent="0.25">
      <c r="F982" s="52">
        <f t="shared" si="52"/>
        <v>69100</v>
      </c>
      <c r="G982" s="12">
        <f t="shared" si="53"/>
        <v>0.82558139534883723</v>
      </c>
      <c r="J982" s="3">
        <f t="shared" si="54"/>
        <v>0.8805531038540747</v>
      </c>
      <c r="K982" s="4"/>
      <c r="L982" s="5">
        <v>1</v>
      </c>
      <c r="M982">
        <v>0.82558139534883723</v>
      </c>
      <c r="N982">
        <v>0.82558139534883723</v>
      </c>
      <c r="O982">
        <v>0.87951807228915657</v>
      </c>
      <c r="P982">
        <v>0.87951807228915657</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v>0</v>
      </c>
      <c r="AN982">
        <v>0</v>
      </c>
      <c r="AO982">
        <v>0</v>
      </c>
      <c r="AP982">
        <v>0</v>
      </c>
      <c r="AQ982">
        <v>0</v>
      </c>
      <c r="AR982">
        <v>0</v>
      </c>
      <c r="AS982">
        <v>0</v>
      </c>
      <c r="AT982">
        <v>0</v>
      </c>
      <c r="AU982">
        <v>0</v>
      </c>
      <c r="AV982">
        <v>0</v>
      </c>
      <c r="AW982">
        <v>0</v>
      </c>
      <c r="AX982">
        <v>0</v>
      </c>
      <c r="AY982">
        <v>0</v>
      </c>
      <c r="AZ982">
        <v>0</v>
      </c>
      <c r="BA982">
        <v>0</v>
      </c>
      <c r="BB982">
        <v>0</v>
      </c>
      <c r="BC982">
        <v>0</v>
      </c>
      <c r="BD982">
        <v>0</v>
      </c>
      <c r="BE982">
        <v>0</v>
      </c>
      <c r="BF982">
        <v>0</v>
      </c>
      <c r="BG982">
        <v>0</v>
      </c>
      <c r="BH982">
        <v>0</v>
      </c>
      <c r="BI982">
        <v>0</v>
      </c>
      <c r="BJ982">
        <v>0</v>
      </c>
      <c r="BK982">
        <v>0</v>
      </c>
      <c r="BL982">
        <v>0</v>
      </c>
      <c r="BM982">
        <v>0</v>
      </c>
      <c r="BN982">
        <v>0</v>
      </c>
      <c r="BO982">
        <v>0</v>
      </c>
      <c r="BP982">
        <v>0</v>
      </c>
      <c r="BQ982">
        <v>0</v>
      </c>
      <c r="BR982">
        <v>0</v>
      </c>
      <c r="BS982">
        <v>0</v>
      </c>
      <c r="BT982">
        <v>0</v>
      </c>
      <c r="BU982">
        <v>0</v>
      </c>
      <c r="BV982">
        <v>0</v>
      </c>
      <c r="BW982" s="4">
        <v>0</v>
      </c>
    </row>
    <row r="983" spans="6:75" x14ac:dyDescent="0.25">
      <c r="F983" s="52">
        <f t="shared" si="52"/>
        <v>69200</v>
      </c>
      <c r="G983" s="12">
        <f t="shared" si="53"/>
        <v>0.82558139534883723</v>
      </c>
      <c r="J983" s="3">
        <f t="shared" si="54"/>
        <v>0.87981759340982635</v>
      </c>
      <c r="K983" s="4"/>
      <c r="L983" s="5">
        <v>1</v>
      </c>
      <c r="M983">
        <v>0.82558139534883723</v>
      </c>
      <c r="N983">
        <v>0.82558139534883723</v>
      </c>
      <c r="O983">
        <v>0.87878342638848073</v>
      </c>
      <c r="P983">
        <v>0.87878342638848073</v>
      </c>
      <c r="Q983">
        <v>0</v>
      </c>
      <c r="R983">
        <v>0</v>
      </c>
      <c r="S983">
        <v>0</v>
      </c>
      <c r="T983">
        <v>0</v>
      </c>
      <c r="U983">
        <v>0</v>
      </c>
      <c r="V983">
        <v>0</v>
      </c>
      <c r="W983">
        <v>0</v>
      </c>
      <c r="X983">
        <v>0</v>
      </c>
      <c r="Y983">
        <v>0</v>
      </c>
      <c r="Z983">
        <v>0</v>
      </c>
      <c r="AA983">
        <v>0</v>
      </c>
      <c r="AB983">
        <v>0</v>
      </c>
      <c r="AC983">
        <v>0</v>
      </c>
      <c r="AD983">
        <v>0</v>
      </c>
      <c r="AE983">
        <v>0</v>
      </c>
      <c r="AF983">
        <v>0</v>
      </c>
      <c r="AG983">
        <v>0</v>
      </c>
      <c r="AH983">
        <v>0</v>
      </c>
      <c r="AI983">
        <v>0</v>
      </c>
      <c r="AJ983">
        <v>0</v>
      </c>
      <c r="AK983">
        <v>0</v>
      </c>
      <c r="AL983">
        <v>0</v>
      </c>
      <c r="AM983">
        <v>0</v>
      </c>
      <c r="AN983">
        <v>0</v>
      </c>
      <c r="AO983">
        <v>0</v>
      </c>
      <c r="AP983">
        <v>0</v>
      </c>
      <c r="AQ983">
        <v>0</v>
      </c>
      <c r="AR983">
        <v>0</v>
      </c>
      <c r="AS983">
        <v>0</v>
      </c>
      <c r="AT983">
        <v>0</v>
      </c>
      <c r="AU983">
        <v>0</v>
      </c>
      <c r="AV983">
        <v>0</v>
      </c>
      <c r="AW983">
        <v>0</v>
      </c>
      <c r="AX983">
        <v>0</v>
      </c>
      <c r="AY983">
        <v>0</v>
      </c>
      <c r="AZ983">
        <v>0</v>
      </c>
      <c r="BA983">
        <v>0</v>
      </c>
      <c r="BB983">
        <v>0</v>
      </c>
      <c r="BC983">
        <v>0</v>
      </c>
      <c r="BD983">
        <v>0</v>
      </c>
      <c r="BE983">
        <v>0</v>
      </c>
      <c r="BF983">
        <v>0</v>
      </c>
      <c r="BG983">
        <v>0</v>
      </c>
      <c r="BH983">
        <v>0</v>
      </c>
      <c r="BI983">
        <v>0</v>
      </c>
      <c r="BJ983">
        <v>0</v>
      </c>
      <c r="BK983">
        <v>0</v>
      </c>
      <c r="BL983">
        <v>0</v>
      </c>
      <c r="BM983">
        <v>0</v>
      </c>
      <c r="BN983">
        <v>0</v>
      </c>
      <c r="BO983">
        <v>0</v>
      </c>
      <c r="BP983">
        <v>0</v>
      </c>
      <c r="BQ983">
        <v>0</v>
      </c>
      <c r="BR983">
        <v>0</v>
      </c>
      <c r="BS983">
        <v>0</v>
      </c>
      <c r="BT983">
        <v>0</v>
      </c>
      <c r="BU983">
        <v>0</v>
      </c>
      <c r="BV983">
        <v>0</v>
      </c>
      <c r="BW983" s="4">
        <v>0</v>
      </c>
    </row>
    <row r="984" spans="6:75" x14ac:dyDescent="0.25">
      <c r="F984" s="52">
        <f t="shared" si="52"/>
        <v>69300</v>
      </c>
      <c r="G984" s="12">
        <f t="shared" si="53"/>
        <v>0.82558139534883723</v>
      </c>
      <c r="J984" s="3">
        <f t="shared" si="54"/>
        <v>0.8790820829655781</v>
      </c>
      <c r="K984" s="4"/>
      <c r="L984" s="5">
        <v>1</v>
      </c>
      <c r="M984">
        <v>0.82558139534883723</v>
      </c>
      <c r="N984">
        <v>0.82558139534883723</v>
      </c>
      <c r="O984">
        <v>0.87804878048780488</v>
      </c>
      <c r="P984">
        <v>0.87804878048780488</v>
      </c>
      <c r="Q984">
        <v>0</v>
      </c>
      <c r="R984">
        <v>0</v>
      </c>
      <c r="S984">
        <v>0</v>
      </c>
      <c r="T984">
        <v>0</v>
      </c>
      <c r="U984">
        <v>0</v>
      </c>
      <c r="V984">
        <v>0</v>
      </c>
      <c r="W984">
        <v>0</v>
      </c>
      <c r="X984">
        <v>0</v>
      </c>
      <c r="Y984">
        <v>0</v>
      </c>
      <c r="Z984">
        <v>0</v>
      </c>
      <c r="AA984">
        <v>0</v>
      </c>
      <c r="AB984">
        <v>0</v>
      </c>
      <c r="AC984">
        <v>0</v>
      </c>
      <c r="AD984">
        <v>0</v>
      </c>
      <c r="AE984">
        <v>0</v>
      </c>
      <c r="AF984">
        <v>0</v>
      </c>
      <c r="AG984">
        <v>0</v>
      </c>
      <c r="AH984">
        <v>0</v>
      </c>
      <c r="AI984">
        <v>0</v>
      </c>
      <c r="AJ984">
        <v>0</v>
      </c>
      <c r="AK984">
        <v>0</v>
      </c>
      <c r="AL984">
        <v>0</v>
      </c>
      <c r="AM984">
        <v>0</v>
      </c>
      <c r="AN984">
        <v>0</v>
      </c>
      <c r="AO984">
        <v>0</v>
      </c>
      <c r="AP984">
        <v>0</v>
      </c>
      <c r="AQ984">
        <v>0</v>
      </c>
      <c r="AR984">
        <v>0</v>
      </c>
      <c r="AS984">
        <v>0</v>
      </c>
      <c r="AT984">
        <v>0</v>
      </c>
      <c r="AU984">
        <v>0</v>
      </c>
      <c r="AV984">
        <v>0</v>
      </c>
      <c r="AW984">
        <v>0</v>
      </c>
      <c r="AX984">
        <v>0</v>
      </c>
      <c r="AY984">
        <v>0</v>
      </c>
      <c r="AZ984">
        <v>0</v>
      </c>
      <c r="BA984">
        <v>0</v>
      </c>
      <c r="BB984">
        <v>0</v>
      </c>
      <c r="BC984">
        <v>0</v>
      </c>
      <c r="BD984">
        <v>0</v>
      </c>
      <c r="BE984">
        <v>0</v>
      </c>
      <c r="BF984">
        <v>0</v>
      </c>
      <c r="BG984">
        <v>0</v>
      </c>
      <c r="BH984">
        <v>0</v>
      </c>
      <c r="BI984">
        <v>0</v>
      </c>
      <c r="BJ984">
        <v>0</v>
      </c>
      <c r="BK984">
        <v>0</v>
      </c>
      <c r="BL984">
        <v>0</v>
      </c>
      <c r="BM984">
        <v>0</v>
      </c>
      <c r="BN984">
        <v>0</v>
      </c>
      <c r="BO984">
        <v>0</v>
      </c>
      <c r="BP984">
        <v>0</v>
      </c>
      <c r="BQ984">
        <v>0</v>
      </c>
      <c r="BR984">
        <v>0</v>
      </c>
      <c r="BS984">
        <v>0</v>
      </c>
      <c r="BT984">
        <v>0</v>
      </c>
      <c r="BU984">
        <v>0</v>
      </c>
      <c r="BV984">
        <v>0</v>
      </c>
      <c r="BW984" s="4">
        <v>0</v>
      </c>
    </row>
    <row r="985" spans="6:75" x14ac:dyDescent="0.25">
      <c r="F985" s="52">
        <f t="shared" si="52"/>
        <v>69400</v>
      </c>
      <c r="G985" s="12">
        <f t="shared" si="53"/>
        <v>0.82558139534883723</v>
      </c>
      <c r="J985" s="3">
        <f t="shared" si="54"/>
        <v>0.87834657252132975</v>
      </c>
      <c r="K985" s="4"/>
      <c r="L985" s="5">
        <v>1</v>
      </c>
      <c r="M985">
        <v>0.82558139534883723</v>
      </c>
      <c r="N985">
        <v>0.82558139534883723</v>
      </c>
      <c r="O985">
        <v>0.87731413458712892</v>
      </c>
      <c r="P985">
        <v>0.87731413458712892</v>
      </c>
      <c r="Q985">
        <v>0</v>
      </c>
      <c r="R985">
        <v>0</v>
      </c>
      <c r="S985">
        <v>0</v>
      </c>
      <c r="T985">
        <v>0</v>
      </c>
      <c r="U985">
        <v>0</v>
      </c>
      <c r="V985">
        <v>0</v>
      </c>
      <c r="W985">
        <v>0</v>
      </c>
      <c r="X985">
        <v>0</v>
      </c>
      <c r="Y985">
        <v>0</v>
      </c>
      <c r="Z985">
        <v>0</v>
      </c>
      <c r="AA985">
        <v>0</v>
      </c>
      <c r="AB985">
        <v>0</v>
      </c>
      <c r="AC985">
        <v>0</v>
      </c>
      <c r="AD985">
        <v>0</v>
      </c>
      <c r="AE985">
        <v>0</v>
      </c>
      <c r="AF985">
        <v>0</v>
      </c>
      <c r="AG985">
        <v>0</v>
      </c>
      <c r="AH985">
        <v>0</v>
      </c>
      <c r="AI985">
        <v>0</v>
      </c>
      <c r="AJ985">
        <v>0</v>
      </c>
      <c r="AK985">
        <v>0</v>
      </c>
      <c r="AL985">
        <v>0</v>
      </c>
      <c r="AM985">
        <v>0</v>
      </c>
      <c r="AN985">
        <v>0</v>
      </c>
      <c r="AO985">
        <v>0</v>
      </c>
      <c r="AP985">
        <v>0</v>
      </c>
      <c r="AQ985">
        <v>0</v>
      </c>
      <c r="AR985">
        <v>0</v>
      </c>
      <c r="AS985">
        <v>0</v>
      </c>
      <c r="AT985">
        <v>0</v>
      </c>
      <c r="AU985">
        <v>0</v>
      </c>
      <c r="AV985">
        <v>0</v>
      </c>
      <c r="AW985">
        <v>0</v>
      </c>
      <c r="AX985">
        <v>0</v>
      </c>
      <c r="AY985">
        <v>0</v>
      </c>
      <c r="AZ985">
        <v>0</v>
      </c>
      <c r="BA985">
        <v>0</v>
      </c>
      <c r="BB985">
        <v>0</v>
      </c>
      <c r="BC985">
        <v>0</v>
      </c>
      <c r="BD985">
        <v>0</v>
      </c>
      <c r="BE985">
        <v>0</v>
      </c>
      <c r="BF985">
        <v>0</v>
      </c>
      <c r="BG985">
        <v>0</v>
      </c>
      <c r="BH985">
        <v>0</v>
      </c>
      <c r="BI985">
        <v>0</v>
      </c>
      <c r="BJ985">
        <v>0</v>
      </c>
      <c r="BK985">
        <v>0</v>
      </c>
      <c r="BL985">
        <v>0</v>
      </c>
      <c r="BM985">
        <v>0</v>
      </c>
      <c r="BN985">
        <v>0</v>
      </c>
      <c r="BO985">
        <v>0</v>
      </c>
      <c r="BP985">
        <v>0</v>
      </c>
      <c r="BQ985">
        <v>0</v>
      </c>
      <c r="BR985">
        <v>0</v>
      </c>
      <c r="BS985">
        <v>0</v>
      </c>
      <c r="BT985">
        <v>0</v>
      </c>
      <c r="BU985">
        <v>0</v>
      </c>
      <c r="BV985">
        <v>0</v>
      </c>
      <c r="BW985" s="4">
        <v>0</v>
      </c>
    </row>
    <row r="986" spans="6:75" x14ac:dyDescent="0.25">
      <c r="F986" s="52">
        <f t="shared" ref="F986:F1049" si="55">2*F985-F984</f>
        <v>69500</v>
      </c>
      <c r="G986" s="12">
        <f t="shared" si="53"/>
        <v>0.82558139534883723</v>
      </c>
      <c r="J986" s="3">
        <f t="shared" si="54"/>
        <v>0.87761106207708139</v>
      </c>
      <c r="K986" s="4"/>
      <c r="L986" s="5">
        <v>1</v>
      </c>
      <c r="M986">
        <v>0.82558139534883723</v>
      </c>
      <c r="N986">
        <v>0.82558139534883723</v>
      </c>
      <c r="O986">
        <v>0.87657948868645308</v>
      </c>
      <c r="P986">
        <v>0.87657948868645308</v>
      </c>
      <c r="Q986">
        <v>0</v>
      </c>
      <c r="R986">
        <v>0</v>
      </c>
      <c r="S986">
        <v>0</v>
      </c>
      <c r="T986">
        <v>0</v>
      </c>
      <c r="U986">
        <v>0</v>
      </c>
      <c r="V986">
        <v>0</v>
      </c>
      <c r="W986">
        <v>0</v>
      </c>
      <c r="X986">
        <v>0</v>
      </c>
      <c r="Y986">
        <v>0</v>
      </c>
      <c r="Z986">
        <v>0</v>
      </c>
      <c r="AA986">
        <v>0</v>
      </c>
      <c r="AB986">
        <v>0</v>
      </c>
      <c r="AC986">
        <v>0</v>
      </c>
      <c r="AD986">
        <v>0</v>
      </c>
      <c r="AE986">
        <v>0</v>
      </c>
      <c r="AF986">
        <v>0</v>
      </c>
      <c r="AG986">
        <v>0</v>
      </c>
      <c r="AH986">
        <v>0</v>
      </c>
      <c r="AI986">
        <v>0</v>
      </c>
      <c r="AJ986">
        <v>0</v>
      </c>
      <c r="AK986">
        <v>0</v>
      </c>
      <c r="AL986">
        <v>0</v>
      </c>
      <c r="AM986">
        <v>0</v>
      </c>
      <c r="AN986">
        <v>0</v>
      </c>
      <c r="AO986">
        <v>0</v>
      </c>
      <c r="AP986">
        <v>0</v>
      </c>
      <c r="AQ986">
        <v>0</v>
      </c>
      <c r="AR986">
        <v>0</v>
      </c>
      <c r="AS986">
        <v>0</v>
      </c>
      <c r="AT986">
        <v>0</v>
      </c>
      <c r="AU986">
        <v>0</v>
      </c>
      <c r="AV986">
        <v>0</v>
      </c>
      <c r="AW986">
        <v>0</v>
      </c>
      <c r="AX986">
        <v>0</v>
      </c>
      <c r="AY986">
        <v>0</v>
      </c>
      <c r="AZ986">
        <v>0</v>
      </c>
      <c r="BA986">
        <v>0</v>
      </c>
      <c r="BB986">
        <v>0</v>
      </c>
      <c r="BC986">
        <v>0</v>
      </c>
      <c r="BD986">
        <v>0</v>
      </c>
      <c r="BE986">
        <v>0</v>
      </c>
      <c r="BF986">
        <v>0</v>
      </c>
      <c r="BG986">
        <v>0</v>
      </c>
      <c r="BH986">
        <v>0</v>
      </c>
      <c r="BI986">
        <v>0</v>
      </c>
      <c r="BJ986">
        <v>0</v>
      </c>
      <c r="BK986">
        <v>0</v>
      </c>
      <c r="BL986">
        <v>0</v>
      </c>
      <c r="BM986">
        <v>0</v>
      </c>
      <c r="BN986">
        <v>0</v>
      </c>
      <c r="BO986">
        <v>0</v>
      </c>
      <c r="BP986">
        <v>0</v>
      </c>
      <c r="BQ986">
        <v>0</v>
      </c>
      <c r="BR986">
        <v>0</v>
      </c>
      <c r="BS986">
        <v>0</v>
      </c>
      <c r="BT986">
        <v>0</v>
      </c>
      <c r="BU986">
        <v>0</v>
      </c>
      <c r="BV986">
        <v>0</v>
      </c>
      <c r="BW986" s="4">
        <v>0</v>
      </c>
    </row>
    <row r="987" spans="6:75" x14ac:dyDescent="0.25">
      <c r="F987" s="52">
        <f t="shared" si="55"/>
        <v>69600</v>
      </c>
      <c r="G987" s="12">
        <f t="shared" ref="G987:G1050" si="56">INDEX($L987:$BW987,G$276)</f>
        <v>0.82558139534883723</v>
      </c>
      <c r="J987" s="3">
        <f t="shared" si="54"/>
        <v>0.87687555163283315</v>
      </c>
      <c r="K987" s="4"/>
      <c r="L987" s="5">
        <v>1</v>
      </c>
      <c r="M987">
        <v>0.82558139534883723</v>
      </c>
      <c r="N987">
        <v>0.82558139534883723</v>
      </c>
      <c r="O987">
        <v>0.87584484278577723</v>
      </c>
      <c r="P987">
        <v>0.87584484278577723</v>
      </c>
      <c r="Q987">
        <v>0</v>
      </c>
      <c r="R987">
        <v>0</v>
      </c>
      <c r="S987">
        <v>0</v>
      </c>
      <c r="T987">
        <v>0</v>
      </c>
      <c r="U987">
        <v>0</v>
      </c>
      <c r="V987">
        <v>0</v>
      </c>
      <c r="W987">
        <v>0</v>
      </c>
      <c r="X987">
        <v>0</v>
      </c>
      <c r="Y987">
        <v>0</v>
      </c>
      <c r="Z987">
        <v>0</v>
      </c>
      <c r="AA987">
        <v>0</v>
      </c>
      <c r="AB987">
        <v>0</v>
      </c>
      <c r="AC987">
        <v>0</v>
      </c>
      <c r="AD987">
        <v>0</v>
      </c>
      <c r="AE987">
        <v>0</v>
      </c>
      <c r="AF987">
        <v>0</v>
      </c>
      <c r="AG987">
        <v>0</v>
      </c>
      <c r="AH987">
        <v>0</v>
      </c>
      <c r="AI987">
        <v>0</v>
      </c>
      <c r="AJ987">
        <v>0</v>
      </c>
      <c r="AK987">
        <v>0</v>
      </c>
      <c r="AL987">
        <v>0</v>
      </c>
      <c r="AM987">
        <v>0</v>
      </c>
      <c r="AN987">
        <v>0</v>
      </c>
      <c r="AO987">
        <v>0</v>
      </c>
      <c r="AP987">
        <v>0</v>
      </c>
      <c r="AQ987">
        <v>0</v>
      </c>
      <c r="AR987">
        <v>0</v>
      </c>
      <c r="AS987">
        <v>0</v>
      </c>
      <c r="AT987">
        <v>0</v>
      </c>
      <c r="AU987">
        <v>0</v>
      </c>
      <c r="AV987">
        <v>0</v>
      </c>
      <c r="AW987">
        <v>0</v>
      </c>
      <c r="AX987">
        <v>0</v>
      </c>
      <c r="AY987">
        <v>0</v>
      </c>
      <c r="AZ987">
        <v>0</v>
      </c>
      <c r="BA987">
        <v>0</v>
      </c>
      <c r="BB987">
        <v>0</v>
      </c>
      <c r="BC987">
        <v>0</v>
      </c>
      <c r="BD987">
        <v>0</v>
      </c>
      <c r="BE987">
        <v>0</v>
      </c>
      <c r="BF987">
        <v>0</v>
      </c>
      <c r="BG987">
        <v>0</v>
      </c>
      <c r="BH987">
        <v>0</v>
      </c>
      <c r="BI987">
        <v>0</v>
      </c>
      <c r="BJ987">
        <v>0</v>
      </c>
      <c r="BK987">
        <v>0</v>
      </c>
      <c r="BL987">
        <v>0</v>
      </c>
      <c r="BM987">
        <v>0</v>
      </c>
      <c r="BN987">
        <v>0</v>
      </c>
      <c r="BO987">
        <v>0</v>
      </c>
      <c r="BP987">
        <v>0</v>
      </c>
      <c r="BQ987">
        <v>0</v>
      </c>
      <c r="BR987">
        <v>0</v>
      </c>
      <c r="BS987">
        <v>0</v>
      </c>
      <c r="BT987">
        <v>0</v>
      </c>
      <c r="BU987">
        <v>0</v>
      </c>
      <c r="BV987">
        <v>0</v>
      </c>
      <c r="BW987" s="4">
        <v>0</v>
      </c>
    </row>
    <row r="988" spans="6:75" x14ac:dyDescent="0.25">
      <c r="F988" s="52">
        <f t="shared" si="55"/>
        <v>69700</v>
      </c>
      <c r="G988" s="12">
        <f t="shared" si="56"/>
        <v>0.82558139534883723</v>
      </c>
      <c r="J988" s="3">
        <f t="shared" si="54"/>
        <v>0.87614004118858491</v>
      </c>
      <c r="K988" s="4"/>
      <c r="L988" s="5">
        <v>1</v>
      </c>
      <c r="M988">
        <v>0.82558139534883723</v>
      </c>
      <c r="N988">
        <v>0.82558139534883723</v>
      </c>
      <c r="O988">
        <v>0.87511019688510139</v>
      </c>
      <c r="P988">
        <v>0.87511019688510139</v>
      </c>
      <c r="Q988">
        <v>0</v>
      </c>
      <c r="R988">
        <v>0</v>
      </c>
      <c r="S988">
        <v>0</v>
      </c>
      <c r="T988">
        <v>0</v>
      </c>
      <c r="U988">
        <v>0</v>
      </c>
      <c r="V988">
        <v>0</v>
      </c>
      <c r="W988">
        <v>0</v>
      </c>
      <c r="X988">
        <v>0</v>
      </c>
      <c r="Y988">
        <v>0</v>
      </c>
      <c r="Z988">
        <v>0</v>
      </c>
      <c r="AA988">
        <v>0</v>
      </c>
      <c r="AB988">
        <v>0</v>
      </c>
      <c r="AC988">
        <v>0</v>
      </c>
      <c r="AD988">
        <v>0</v>
      </c>
      <c r="AE988">
        <v>0</v>
      </c>
      <c r="AF988">
        <v>0</v>
      </c>
      <c r="AG988">
        <v>0</v>
      </c>
      <c r="AH988">
        <v>0</v>
      </c>
      <c r="AI988">
        <v>0</v>
      </c>
      <c r="AJ988">
        <v>0</v>
      </c>
      <c r="AK988">
        <v>0</v>
      </c>
      <c r="AL988">
        <v>0</v>
      </c>
      <c r="AM988">
        <v>0</v>
      </c>
      <c r="AN988">
        <v>0</v>
      </c>
      <c r="AO988">
        <v>0</v>
      </c>
      <c r="AP988">
        <v>0</v>
      </c>
      <c r="AQ988">
        <v>0</v>
      </c>
      <c r="AR988">
        <v>0</v>
      </c>
      <c r="AS988">
        <v>0</v>
      </c>
      <c r="AT988">
        <v>0</v>
      </c>
      <c r="AU988">
        <v>0</v>
      </c>
      <c r="AV988">
        <v>0</v>
      </c>
      <c r="AW988">
        <v>0</v>
      </c>
      <c r="AX988">
        <v>0</v>
      </c>
      <c r="AY988">
        <v>0</v>
      </c>
      <c r="AZ988">
        <v>0</v>
      </c>
      <c r="BA988">
        <v>0</v>
      </c>
      <c r="BB988">
        <v>0</v>
      </c>
      <c r="BC988">
        <v>0</v>
      </c>
      <c r="BD988">
        <v>0</v>
      </c>
      <c r="BE988">
        <v>0</v>
      </c>
      <c r="BF988">
        <v>0</v>
      </c>
      <c r="BG988">
        <v>0</v>
      </c>
      <c r="BH988">
        <v>0</v>
      </c>
      <c r="BI988">
        <v>0</v>
      </c>
      <c r="BJ988">
        <v>0</v>
      </c>
      <c r="BK988">
        <v>0</v>
      </c>
      <c r="BL988">
        <v>0</v>
      </c>
      <c r="BM988">
        <v>0</v>
      </c>
      <c r="BN988">
        <v>0</v>
      </c>
      <c r="BO988">
        <v>0</v>
      </c>
      <c r="BP988">
        <v>0</v>
      </c>
      <c r="BQ988">
        <v>0</v>
      </c>
      <c r="BR988">
        <v>0</v>
      </c>
      <c r="BS988">
        <v>0</v>
      </c>
      <c r="BT988">
        <v>0</v>
      </c>
      <c r="BU988">
        <v>0</v>
      </c>
      <c r="BV988">
        <v>0</v>
      </c>
      <c r="BW988" s="4">
        <v>0</v>
      </c>
    </row>
    <row r="989" spans="6:75" x14ac:dyDescent="0.25">
      <c r="F989" s="52">
        <f t="shared" si="55"/>
        <v>69800</v>
      </c>
      <c r="G989" s="12">
        <f t="shared" si="56"/>
        <v>0.82558139534883723</v>
      </c>
      <c r="J989" s="3">
        <f t="shared" si="54"/>
        <v>0.87540453074433644</v>
      </c>
      <c r="K989" s="4"/>
      <c r="L989" s="5">
        <v>1</v>
      </c>
      <c r="M989">
        <v>0.82558139534883723</v>
      </c>
      <c r="N989">
        <v>0.82558139534883723</v>
      </c>
      <c r="O989">
        <v>0.87437555098442543</v>
      </c>
      <c r="P989">
        <v>0.87437555098442543</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v>0</v>
      </c>
      <c r="AN989">
        <v>0</v>
      </c>
      <c r="AO989">
        <v>0</v>
      </c>
      <c r="AP989">
        <v>0</v>
      </c>
      <c r="AQ989">
        <v>0</v>
      </c>
      <c r="AR989">
        <v>0</v>
      </c>
      <c r="AS989">
        <v>0</v>
      </c>
      <c r="AT989">
        <v>0</v>
      </c>
      <c r="AU989">
        <v>0</v>
      </c>
      <c r="AV989">
        <v>0</v>
      </c>
      <c r="AW989">
        <v>0</v>
      </c>
      <c r="AX989">
        <v>0</v>
      </c>
      <c r="AY989">
        <v>0</v>
      </c>
      <c r="AZ989">
        <v>0</v>
      </c>
      <c r="BA989">
        <v>0</v>
      </c>
      <c r="BB989">
        <v>0</v>
      </c>
      <c r="BC989">
        <v>0</v>
      </c>
      <c r="BD989">
        <v>0</v>
      </c>
      <c r="BE989">
        <v>0</v>
      </c>
      <c r="BF989">
        <v>0</v>
      </c>
      <c r="BG989">
        <v>0</v>
      </c>
      <c r="BH989">
        <v>0</v>
      </c>
      <c r="BI989">
        <v>0</v>
      </c>
      <c r="BJ989">
        <v>0</v>
      </c>
      <c r="BK989">
        <v>0</v>
      </c>
      <c r="BL989">
        <v>0</v>
      </c>
      <c r="BM989">
        <v>0</v>
      </c>
      <c r="BN989">
        <v>0</v>
      </c>
      <c r="BO989">
        <v>0</v>
      </c>
      <c r="BP989">
        <v>0</v>
      </c>
      <c r="BQ989">
        <v>0</v>
      </c>
      <c r="BR989">
        <v>0</v>
      </c>
      <c r="BS989">
        <v>0</v>
      </c>
      <c r="BT989">
        <v>0</v>
      </c>
      <c r="BU989">
        <v>0</v>
      </c>
      <c r="BV989">
        <v>0</v>
      </c>
      <c r="BW989" s="4">
        <v>0</v>
      </c>
    </row>
    <row r="990" spans="6:75" x14ac:dyDescent="0.25">
      <c r="F990" s="52">
        <f t="shared" si="55"/>
        <v>69900</v>
      </c>
      <c r="G990" s="12">
        <f t="shared" si="56"/>
        <v>0.82558139534883723</v>
      </c>
      <c r="J990" s="3">
        <f t="shared" si="54"/>
        <v>0.8746690203000882</v>
      </c>
      <c r="K990" s="4"/>
      <c r="L990" s="5">
        <v>1</v>
      </c>
      <c r="M990">
        <v>0.82558139534883723</v>
      </c>
      <c r="N990">
        <v>0.82558139534883723</v>
      </c>
      <c r="O990">
        <v>0.87364090508374959</v>
      </c>
      <c r="P990">
        <v>0.87364090508374959</v>
      </c>
      <c r="Q990">
        <v>0</v>
      </c>
      <c r="R990">
        <v>0</v>
      </c>
      <c r="S990">
        <v>0</v>
      </c>
      <c r="T990">
        <v>0</v>
      </c>
      <c r="U990">
        <v>0</v>
      </c>
      <c r="V990">
        <v>0</v>
      </c>
      <c r="W990">
        <v>0</v>
      </c>
      <c r="X990">
        <v>0</v>
      </c>
      <c r="Y990">
        <v>0</v>
      </c>
      <c r="Z990">
        <v>0</v>
      </c>
      <c r="AA990">
        <v>0</v>
      </c>
      <c r="AB990">
        <v>0</v>
      </c>
      <c r="AC990">
        <v>0</v>
      </c>
      <c r="AD990">
        <v>0</v>
      </c>
      <c r="AE990">
        <v>0</v>
      </c>
      <c r="AF990">
        <v>0</v>
      </c>
      <c r="AG990">
        <v>0</v>
      </c>
      <c r="AH990">
        <v>0</v>
      </c>
      <c r="AI990">
        <v>0</v>
      </c>
      <c r="AJ990">
        <v>0</v>
      </c>
      <c r="AK990">
        <v>0</v>
      </c>
      <c r="AL990">
        <v>0</v>
      </c>
      <c r="AM990">
        <v>0</v>
      </c>
      <c r="AN990">
        <v>0</v>
      </c>
      <c r="AO990">
        <v>0</v>
      </c>
      <c r="AP990">
        <v>0</v>
      </c>
      <c r="AQ990">
        <v>0</v>
      </c>
      <c r="AR990">
        <v>0</v>
      </c>
      <c r="AS990">
        <v>0</v>
      </c>
      <c r="AT990">
        <v>0</v>
      </c>
      <c r="AU990">
        <v>0</v>
      </c>
      <c r="AV990">
        <v>0</v>
      </c>
      <c r="AW990">
        <v>0</v>
      </c>
      <c r="AX990">
        <v>0</v>
      </c>
      <c r="AY990">
        <v>0</v>
      </c>
      <c r="AZ990">
        <v>0</v>
      </c>
      <c r="BA990">
        <v>0</v>
      </c>
      <c r="BB990">
        <v>0</v>
      </c>
      <c r="BC990">
        <v>0</v>
      </c>
      <c r="BD990">
        <v>0</v>
      </c>
      <c r="BE990">
        <v>0</v>
      </c>
      <c r="BF990">
        <v>0</v>
      </c>
      <c r="BG990">
        <v>0</v>
      </c>
      <c r="BH990">
        <v>0</v>
      </c>
      <c r="BI990">
        <v>0</v>
      </c>
      <c r="BJ990">
        <v>0</v>
      </c>
      <c r="BK990">
        <v>0</v>
      </c>
      <c r="BL990">
        <v>0</v>
      </c>
      <c r="BM990">
        <v>0</v>
      </c>
      <c r="BN990">
        <v>0</v>
      </c>
      <c r="BO990">
        <v>0</v>
      </c>
      <c r="BP990">
        <v>0</v>
      </c>
      <c r="BQ990">
        <v>0</v>
      </c>
      <c r="BR990">
        <v>0</v>
      </c>
      <c r="BS990">
        <v>0</v>
      </c>
      <c r="BT990">
        <v>0</v>
      </c>
      <c r="BU990">
        <v>0</v>
      </c>
      <c r="BV990">
        <v>0</v>
      </c>
      <c r="BW990" s="4">
        <v>0</v>
      </c>
    </row>
    <row r="991" spans="6:75" x14ac:dyDescent="0.25">
      <c r="F991" s="52">
        <f t="shared" si="55"/>
        <v>70000</v>
      </c>
      <c r="G991" s="12">
        <f t="shared" si="56"/>
        <v>0.82558139534883723</v>
      </c>
      <c r="J991" s="3">
        <f t="shared" si="54"/>
        <v>0.87408061194468956</v>
      </c>
      <c r="K991" s="4"/>
      <c r="L991" s="5">
        <v>1</v>
      </c>
      <c r="M991">
        <v>0.82558139534883723</v>
      </c>
      <c r="N991">
        <v>0.82558139534883723</v>
      </c>
      <c r="O991">
        <v>0.87305318836320889</v>
      </c>
      <c r="P991">
        <v>0.87305318836320889</v>
      </c>
      <c r="Q991">
        <v>0</v>
      </c>
      <c r="R991">
        <v>0</v>
      </c>
      <c r="S991">
        <v>0</v>
      </c>
      <c r="T991">
        <v>0</v>
      </c>
      <c r="U991">
        <v>0</v>
      </c>
      <c r="V991">
        <v>0</v>
      </c>
      <c r="W991">
        <v>0</v>
      </c>
      <c r="X991">
        <v>0</v>
      </c>
      <c r="Y991">
        <v>0</v>
      </c>
      <c r="Z991">
        <v>0</v>
      </c>
      <c r="AA991">
        <v>0</v>
      </c>
      <c r="AB991">
        <v>0</v>
      </c>
      <c r="AC991">
        <v>0</v>
      </c>
      <c r="AD991">
        <v>0</v>
      </c>
      <c r="AE991">
        <v>0</v>
      </c>
      <c r="AF991">
        <v>0</v>
      </c>
      <c r="AG991">
        <v>0</v>
      </c>
      <c r="AH991">
        <v>0</v>
      </c>
      <c r="AI991">
        <v>0</v>
      </c>
      <c r="AJ991">
        <v>0</v>
      </c>
      <c r="AK991">
        <v>0</v>
      </c>
      <c r="AL991">
        <v>0</v>
      </c>
      <c r="AM991">
        <v>0</v>
      </c>
      <c r="AN991">
        <v>0</v>
      </c>
      <c r="AO991">
        <v>0</v>
      </c>
      <c r="AP991">
        <v>0</v>
      </c>
      <c r="AQ991">
        <v>0</v>
      </c>
      <c r="AR991">
        <v>0</v>
      </c>
      <c r="AS991">
        <v>0</v>
      </c>
      <c r="AT991">
        <v>0</v>
      </c>
      <c r="AU991">
        <v>0</v>
      </c>
      <c r="AV991">
        <v>0</v>
      </c>
      <c r="AW991">
        <v>0</v>
      </c>
      <c r="AX991">
        <v>0</v>
      </c>
      <c r="AY991">
        <v>0</v>
      </c>
      <c r="AZ991">
        <v>0</v>
      </c>
      <c r="BA991">
        <v>0</v>
      </c>
      <c r="BB991">
        <v>0</v>
      </c>
      <c r="BC991">
        <v>0</v>
      </c>
      <c r="BD991">
        <v>0</v>
      </c>
      <c r="BE991">
        <v>0</v>
      </c>
      <c r="BF991">
        <v>0</v>
      </c>
      <c r="BG991">
        <v>0</v>
      </c>
      <c r="BH991">
        <v>0</v>
      </c>
      <c r="BI991">
        <v>0</v>
      </c>
      <c r="BJ991">
        <v>0</v>
      </c>
      <c r="BK991">
        <v>0</v>
      </c>
      <c r="BL991">
        <v>0</v>
      </c>
      <c r="BM991">
        <v>0</v>
      </c>
      <c r="BN991">
        <v>0</v>
      </c>
      <c r="BO991">
        <v>0</v>
      </c>
      <c r="BP991">
        <v>0</v>
      </c>
      <c r="BQ991">
        <v>0</v>
      </c>
      <c r="BR991">
        <v>0</v>
      </c>
      <c r="BS991">
        <v>0</v>
      </c>
      <c r="BT991">
        <v>0</v>
      </c>
      <c r="BU991">
        <v>0</v>
      </c>
      <c r="BV991">
        <v>0</v>
      </c>
      <c r="BW991" s="4">
        <v>0</v>
      </c>
    </row>
    <row r="992" spans="6:75" x14ac:dyDescent="0.25">
      <c r="F992" s="52">
        <f t="shared" si="55"/>
        <v>70100</v>
      </c>
      <c r="G992" s="12">
        <f t="shared" si="56"/>
        <v>0.82558139534883723</v>
      </c>
      <c r="J992" s="3">
        <f t="shared" si="54"/>
        <v>0.87349220358929092</v>
      </c>
      <c r="K992" s="4"/>
      <c r="L992" s="5">
        <v>1</v>
      </c>
      <c r="M992">
        <v>0.82558139534883723</v>
      </c>
      <c r="N992">
        <v>0.82558139534883723</v>
      </c>
      <c r="O992">
        <v>0.87246547164266819</v>
      </c>
      <c r="P992">
        <v>0.87246547164266819</v>
      </c>
      <c r="Q992">
        <v>0</v>
      </c>
      <c r="R992">
        <v>0</v>
      </c>
      <c r="S992">
        <v>0</v>
      </c>
      <c r="T992">
        <v>0</v>
      </c>
      <c r="U992">
        <v>0</v>
      </c>
      <c r="V992">
        <v>0</v>
      </c>
      <c r="W992">
        <v>0</v>
      </c>
      <c r="X992">
        <v>0</v>
      </c>
      <c r="Y992">
        <v>0</v>
      </c>
      <c r="Z992">
        <v>0</v>
      </c>
      <c r="AA992">
        <v>0</v>
      </c>
      <c r="AB992">
        <v>0</v>
      </c>
      <c r="AC992">
        <v>0</v>
      </c>
      <c r="AD992">
        <v>0</v>
      </c>
      <c r="AE992">
        <v>0</v>
      </c>
      <c r="AF992">
        <v>0</v>
      </c>
      <c r="AG992">
        <v>0</v>
      </c>
      <c r="AH992">
        <v>0</v>
      </c>
      <c r="AI992">
        <v>0</v>
      </c>
      <c r="AJ992">
        <v>0</v>
      </c>
      <c r="AK992">
        <v>0</v>
      </c>
      <c r="AL992">
        <v>0</v>
      </c>
      <c r="AM992">
        <v>0</v>
      </c>
      <c r="AN992">
        <v>0</v>
      </c>
      <c r="AO992">
        <v>0</v>
      </c>
      <c r="AP992">
        <v>0</v>
      </c>
      <c r="AQ992">
        <v>0</v>
      </c>
      <c r="AR992">
        <v>0</v>
      </c>
      <c r="AS992">
        <v>0</v>
      </c>
      <c r="AT992">
        <v>0</v>
      </c>
      <c r="AU992">
        <v>0</v>
      </c>
      <c r="AV992">
        <v>0</v>
      </c>
      <c r="AW992">
        <v>0</v>
      </c>
      <c r="AX992">
        <v>0</v>
      </c>
      <c r="AY992">
        <v>0</v>
      </c>
      <c r="AZ992">
        <v>0</v>
      </c>
      <c r="BA992">
        <v>0</v>
      </c>
      <c r="BB992">
        <v>0</v>
      </c>
      <c r="BC992">
        <v>0</v>
      </c>
      <c r="BD992">
        <v>0</v>
      </c>
      <c r="BE992">
        <v>0</v>
      </c>
      <c r="BF992">
        <v>0</v>
      </c>
      <c r="BG992">
        <v>0</v>
      </c>
      <c r="BH992">
        <v>0</v>
      </c>
      <c r="BI992">
        <v>0</v>
      </c>
      <c r="BJ992">
        <v>0</v>
      </c>
      <c r="BK992">
        <v>0</v>
      </c>
      <c r="BL992">
        <v>0</v>
      </c>
      <c r="BM992">
        <v>0</v>
      </c>
      <c r="BN992">
        <v>0</v>
      </c>
      <c r="BO992">
        <v>0</v>
      </c>
      <c r="BP992">
        <v>0</v>
      </c>
      <c r="BQ992">
        <v>0</v>
      </c>
      <c r="BR992">
        <v>0</v>
      </c>
      <c r="BS992">
        <v>0</v>
      </c>
      <c r="BT992">
        <v>0</v>
      </c>
      <c r="BU992">
        <v>0</v>
      </c>
      <c r="BV992">
        <v>0</v>
      </c>
      <c r="BW992" s="4">
        <v>0</v>
      </c>
    </row>
    <row r="993" spans="6:75" x14ac:dyDescent="0.25">
      <c r="F993" s="52">
        <f t="shared" si="55"/>
        <v>70200</v>
      </c>
      <c r="G993" s="12">
        <f t="shared" si="56"/>
        <v>0.82558139534883723</v>
      </c>
      <c r="J993" s="3">
        <f t="shared" si="54"/>
        <v>0.87290379523389228</v>
      </c>
      <c r="K993" s="4"/>
      <c r="L993" s="5">
        <v>1</v>
      </c>
      <c r="M993">
        <v>0.82558139534883723</v>
      </c>
      <c r="N993">
        <v>0.82558139534883723</v>
      </c>
      <c r="O993">
        <v>0.87187775492212749</v>
      </c>
      <c r="P993">
        <v>0.87187775492212749</v>
      </c>
      <c r="Q993">
        <v>0</v>
      </c>
      <c r="R993">
        <v>0</v>
      </c>
      <c r="S993">
        <v>0</v>
      </c>
      <c r="T993">
        <v>0</v>
      </c>
      <c r="U993">
        <v>0</v>
      </c>
      <c r="V993">
        <v>0</v>
      </c>
      <c r="W993">
        <v>0</v>
      </c>
      <c r="X993">
        <v>0</v>
      </c>
      <c r="Y993">
        <v>0</v>
      </c>
      <c r="Z993">
        <v>0</v>
      </c>
      <c r="AA993">
        <v>0</v>
      </c>
      <c r="AB993">
        <v>0</v>
      </c>
      <c r="AC993">
        <v>0</v>
      </c>
      <c r="AD993">
        <v>0</v>
      </c>
      <c r="AE993">
        <v>0</v>
      </c>
      <c r="AF993">
        <v>0</v>
      </c>
      <c r="AG993">
        <v>0</v>
      </c>
      <c r="AH993">
        <v>0</v>
      </c>
      <c r="AI993">
        <v>0</v>
      </c>
      <c r="AJ993">
        <v>0</v>
      </c>
      <c r="AK993">
        <v>0</v>
      </c>
      <c r="AL993">
        <v>0</v>
      </c>
      <c r="AM993">
        <v>0</v>
      </c>
      <c r="AN993">
        <v>0</v>
      </c>
      <c r="AO993">
        <v>0</v>
      </c>
      <c r="AP993">
        <v>0</v>
      </c>
      <c r="AQ993">
        <v>0</v>
      </c>
      <c r="AR993">
        <v>0</v>
      </c>
      <c r="AS993">
        <v>0</v>
      </c>
      <c r="AT993">
        <v>0</v>
      </c>
      <c r="AU993">
        <v>0</v>
      </c>
      <c r="AV993">
        <v>0</v>
      </c>
      <c r="AW993">
        <v>0</v>
      </c>
      <c r="AX993">
        <v>0</v>
      </c>
      <c r="AY993">
        <v>0</v>
      </c>
      <c r="AZ993">
        <v>0</v>
      </c>
      <c r="BA993">
        <v>0</v>
      </c>
      <c r="BB993">
        <v>0</v>
      </c>
      <c r="BC993">
        <v>0</v>
      </c>
      <c r="BD993">
        <v>0</v>
      </c>
      <c r="BE993">
        <v>0</v>
      </c>
      <c r="BF993">
        <v>0</v>
      </c>
      <c r="BG993">
        <v>0</v>
      </c>
      <c r="BH993">
        <v>0</v>
      </c>
      <c r="BI993">
        <v>0</v>
      </c>
      <c r="BJ993">
        <v>0</v>
      </c>
      <c r="BK993">
        <v>0</v>
      </c>
      <c r="BL993">
        <v>0</v>
      </c>
      <c r="BM993">
        <v>0</v>
      </c>
      <c r="BN993">
        <v>0</v>
      </c>
      <c r="BO993">
        <v>0</v>
      </c>
      <c r="BP993">
        <v>0</v>
      </c>
      <c r="BQ993">
        <v>0</v>
      </c>
      <c r="BR993">
        <v>0</v>
      </c>
      <c r="BS993">
        <v>0</v>
      </c>
      <c r="BT993">
        <v>0</v>
      </c>
      <c r="BU993">
        <v>0</v>
      </c>
      <c r="BV993">
        <v>0</v>
      </c>
      <c r="BW993" s="4">
        <v>0</v>
      </c>
    </row>
    <row r="994" spans="6:75" x14ac:dyDescent="0.25">
      <c r="F994" s="52">
        <f t="shared" si="55"/>
        <v>70300</v>
      </c>
      <c r="G994" s="12">
        <f t="shared" si="56"/>
        <v>0.82558139534883723</v>
      </c>
      <c r="J994" s="3">
        <f t="shared" si="54"/>
        <v>0.87231538687849364</v>
      </c>
      <c r="K994" s="4"/>
      <c r="L994" s="5">
        <v>1</v>
      </c>
      <c r="M994">
        <v>0.82558139534883723</v>
      </c>
      <c r="N994">
        <v>0.82558139534883723</v>
      </c>
      <c r="O994">
        <v>0.87129003820158679</v>
      </c>
      <c r="P994">
        <v>0.87129003820158679</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v>0</v>
      </c>
      <c r="AN994">
        <v>0</v>
      </c>
      <c r="AO994">
        <v>0</v>
      </c>
      <c r="AP994">
        <v>0</v>
      </c>
      <c r="AQ994">
        <v>0</v>
      </c>
      <c r="AR994">
        <v>0</v>
      </c>
      <c r="AS994">
        <v>0</v>
      </c>
      <c r="AT994">
        <v>0</v>
      </c>
      <c r="AU994">
        <v>0</v>
      </c>
      <c r="AV994">
        <v>0</v>
      </c>
      <c r="AW994">
        <v>0</v>
      </c>
      <c r="AX994">
        <v>0</v>
      </c>
      <c r="AY994">
        <v>0</v>
      </c>
      <c r="AZ994">
        <v>0</v>
      </c>
      <c r="BA994">
        <v>0</v>
      </c>
      <c r="BB994">
        <v>0</v>
      </c>
      <c r="BC994">
        <v>0</v>
      </c>
      <c r="BD994">
        <v>0</v>
      </c>
      <c r="BE994">
        <v>0</v>
      </c>
      <c r="BF994">
        <v>0</v>
      </c>
      <c r="BG994">
        <v>0</v>
      </c>
      <c r="BH994">
        <v>0</v>
      </c>
      <c r="BI994">
        <v>0</v>
      </c>
      <c r="BJ994">
        <v>0</v>
      </c>
      <c r="BK994">
        <v>0</v>
      </c>
      <c r="BL994">
        <v>0</v>
      </c>
      <c r="BM994">
        <v>0</v>
      </c>
      <c r="BN994">
        <v>0</v>
      </c>
      <c r="BO994">
        <v>0</v>
      </c>
      <c r="BP994">
        <v>0</v>
      </c>
      <c r="BQ994">
        <v>0</v>
      </c>
      <c r="BR994">
        <v>0</v>
      </c>
      <c r="BS994">
        <v>0</v>
      </c>
      <c r="BT994">
        <v>0</v>
      </c>
      <c r="BU994">
        <v>0</v>
      </c>
      <c r="BV994">
        <v>0</v>
      </c>
      <c r="BW994" s="4">
        <v>0</v>
      </c>
    </row>
    <row r="995" spans="6:75" x14ac:dyDescent="0.25">
      <c r="F995" s="52">
        <f t="shared" si="55"/>
        <v>70400</v>
      </c>
      <c r="G995" s="12">
        <f t="shared" si="56"/>
        <v>0.82558139534883723</v>
      </c>
      <c r="J995" s="3">
        <f t="shared" si="54"/>
        <v>0.871726978523095</v>
      </c>
      <c r="K995" s="4"/>
      <c r="L995" s="5">
        <v>1</v>
      </c>
      <c r="M995">
        <v>0.82558139534883723</v>
      </c>
      <c r="N995">
        <v>0.82558139534883723</v>
      </c>
      <c r="O995">
        <v>0.87070232148104609</v>
      </c>
      <c r="P995">
        <v>0.87070232148104609</v>
      </c>
      <c r="Q995">
        <v>0</v>
      </c>
      <c r="R995">
        <v>0</v>
      </c>
      <c r="S995">
        <v>0</v>
      </c>
      <c r="T995">
        <v>0</v>
      </c>
      <c r="U995">
        <v>0</v>
      </c>
      <c r="V995">
        <v>0</v>
      </c>
      <c r="W995">
        <v>0</v>
      </c>
      <c r="X995">
        <v>0</v>
      </c>
      <c r="Y995">
        <v>0</v>
      </c>
      <c r="Z995">
        <v>0</v>
      </c>
      <c r="AA995">
        <v>0</v>
      </c>
      <c r="AB995">
        <v>0</v>
      </c>
      <c r="AC995">
        <v>0</v>
      </c>
      <c r="AD995">
        <v>0</v>
      </c>
      <c r="AE995">
        <v>0</v>
      </c>
      <c r="AF995">
        <v>0</v>
      </c>
      <c r="AG995">
        <v>0</v>
      </c>
      <c r="AH995">
        <v>0</v>
      </c>
      <c r="AI995">
        <v>0</v>
      </c>
      <c r="AJ995">
        <v>0</v>
      </c>
      <c r="AK995">
        <v>0</v>
      </c>
      <c r="AL995">
        <v>0</v>
      </c>
      <c r="AM995">
        <v>0</v>
      </c>
      <c r="AN995">
        <v>0</v>
      </c>
      <c r="AO995">
        <v>0</v>
      </c>
      <c r="AP995">
        <v>0</v>
      </c>
      <c r="AQ995">
        <v>0</v>
      </c>
      <c r="AR995">
        <v>0</v>
      </c>
      <c r="AS995">
        <v>0</v>
      </c>
      <c r="AT995">
        <v>0</v>
      </c>
      <c r="AU995">
        <v>0</v>
      </c>
      <c r="AV995">
        <v>0</v>
      </c>
      <c r="AW995">
        <v>0</v>
      </c>
      <c r="AX995">
        <v>0</v>
      </c>
      <c r="AY995">
        <v>0</v>
      </c>
      <c r="AZ995">
        <v>0</v>
      </c>
      <c r="BA995">
        <v>0</v>
      </c>
      <c r="BB995">
        <v>0</v>
      </c>
      <c r="BC995">
        <v>0</v>
      </c>
      <c r="BD995">
        <v>0</v>
      </c>
      <c r="BE995">
        <v>0</v>
      </c>
      <c r="BF995">
        <v>0</v>
      </c>
      <c r="BG995">
        <v>0</v>
      </c>
      <c r="BH995">
        <v>0</v>
      </c>
      <c r="BI995">
        <v>0</v>
      </c>
      <c r="BJ995">
        <v>0</v>
      </c>
      <c r="BK995">
        <v>0</v>
      </c>
      <c r="BL995">
        <v>0</v>
      </c>
      <c r="BM995">
        <v>0</v>
      </c>
      <c r="BN995">
        <v>0</v>
      </c>
      <c r="BO995">
        <v>0</v>
      </c>
      <c r="BP995">
        <v>0</v>
      </c>
      <c r="BQ995">
        <v>0</v>
      </c>
      <c r="BR995">
        <v>0</v>
      </c>
      <c r="BS995">
        <v>0</v>
      </c>
      <c r="BT995">
        <v>0</v>
      </c>
      <c r="BU995">
        <v>0</v>
      </c>
      <c r="BV995">
        <v>0</v>
      </c>
      <c r="BW995" s="4">
        <v>0</v>
      </c>
    </row>
    <row r="996" spans="6:75" x14ac:dyDescent="0.25">
      <c r="F996" s="52">
        <f t="shared" si="55"/>
        <v>70500</v>
      </c>
      <c r="G996" s="12">
        <f t="shared" si="56"/>
        <v>0.82558139534883723</v>
      </c>
      <c r="J996" s="3">
        <f t="shared" si="54"/>
        <v>0.87113857016769636</v>
      </c>
      <c r="K996" s="4"/>
      <c r="L996" s="5">
        <v>1</v>
      </c>
      <c r="M996">
        <v>0.82558139534883723</v>
      </c>
      <c r="N996">
        <v>0.82558139534883723</v>
      </c>
      <c r="O996">
        <v>0.87011460476050539</v>
      </c>
      <c r="P996">
        <v>0.87011460476050539</v>
      </c>
      <c r="Q996">
        <v>0</v>
      </c>
      <c r="R996">
        <v>0</v>
      </c>
      <c r="S996">
        <v>0</v>
      </c>
      <c r="T996">
        <v>0</v>
      </c>
      <c r="U996">
        <v>0</v>
      </c>
      <c r="V996">
        <v>0</v>
      </c>
      <c r="W996">
        <v>0</v>
      </c>
      <c r="X996">
        <v>0</v>
      </c>
      <c r="Y996">
        <v>0</v>
      </c>
      <c r="Z996">
        <v>0</v>
      </c>
      <c r="AA996">
        <v>0</v>
      </c>
      <c r="AB996">
        <v>0</v>
      </c>
      <c r="AC996">
        <v>0</v>
      </c>
      <c r="AD996">
        <v>0</v>
      </c>
      <c r="AE996">
        <v>0</v>
      </c>
      <c r="AF996">
        <v>0</v>
      </c>
      <c r="AG996">
        <v>0</v>
      </c>
      <c r="AH996">
        <v>0</v>
      </c>
      <c r="AI996">
        <v>0</v>
      </c>
      <c r="AJ996">
        <v>0</v>
      </c>
      <c r="AK996">
        <v>0</v>
      </c>
      <c r="AL996">
        <v>0</v>
      </c>
      <c r="AM996">
        <v>0</v>
      </c>
      <c r="AN996">
        <v>0</v>
      </c>
      <c r="AO996">
        <v>0</v>
      </c>
      <c r="AP996">
        <v>0</v>
      </c>
      <c r="AQ996">
        <v>0</v>
      </c>
      <c r="AR996">
        <v>0</v>
      </c>
      <c r="AS996">
        <v>0</v>
      </c>
      <c r="AT996">
        <v>0</v>
      </c>
      <c r="AU996">
        <v>0</v>
      </c>
      <c r="AV996">
        <v>0</v>
      </c>
      <c r="AW996">
        <v>0</v>
      </c>
      <c r="AX996">
        <v>0</v>
      </c>
      <c r="AY996">
        <v>0</v>
      </c>
      <c r="AZ996">
        <v>0</v>
      </c>
      <c r="BA996">
        <v>0</v>
      </c>
      <c r="BB996">
        <v>0</v>
      </c>
      <c r="BC996">
        <v>0</v>
      </c>
      <c r="BD996">
        <v>0</v>
      </c>
      <c r="BE996">
        <v>0</v>
      </c>
      <c r="BF996">
        <v>0</v>
      </c>
      <c r="BG996">
        <v>0</v>
      </c>
      <c r="BH996">
        <v>0</v>
      </c>
      <c r="BI996">
        <v>0</v>
      </c>
      <c r="BJ996">
        <v>0</v>
      </c>
      <c r="BK996">
        <v>0</v>
      </c>
      <c r="BL996">
        <v>0</v>
      </c>
      <c r="BM996">
        <v>0</v>
      </c>
      <c r="BN996">
        <v>0</v>
      </c>
      <c r="BO996">
        <v>0</v>
      </c>
      <c r="BP996">
        <v>0</v>
      </c>
      <c r="BQ996">
        <v>0</v>
      </c>
      <c r="BR996">
        <v>0</v>
      </c>
      <c r="BS996">
        <v>0</v>
      </c>
      <c r="BT996">
        <v>0</v>
      </c>
      <c r="BU996">
        <v>0</v>
      </c>
      <c r="BV996">
        <v>0</v>
      </c>
      <c r="BW996" s="4">
        <v>0</v>
      </c>
    </row>
    <row r="997" spans="6:75" x14ac:dyDescent="0.25">
      <c r="F997" s="52">
        <f t="shared" si="55"/>
        <v>70600</v>
      </c>
      <c r="G997" s="12">
        <f t="shared" si="56"/>
        <v>0.82558139534883723</v>
      </c>
      <c r="J997" s="3">
        <f t="shared" si="54"/>
        <v>0.87055016181229772</v>
      </c>
      <c r="K997" s="4"/>
      <c r="L997" s="5">
        <v>1</v>
      </c>
      <c r="M997">
        <v>0.82558139534883723</v>
      </c>
      <c r="N997">
        <v>0.82558139534883723</v>
      </c>
      <c r="O997">
        <v>0.8695268880399647</v>
      </c>
      <c r="P997">
        <v>0.8695268880399647</v>
      </c>
      <c r="Q997">
        <v>0</v>
      </c>
      <c r="R997">
        <v>0</v>
      </c>
      <c r="S997">
        <v>0</v>
      </c>
      <c r="T997">
        <v>0</v>
      </c>
      <c r="U997">
        <v>0</v>
      </c>
      <c r="V997">
        <v>0</v>
      </c>
      <c r="W997">
        <v>0</v>
      </c>
      <c r="X997">
        <v>0</v>
      </c>
      <c r="Y997">
        <v>0</v>
      </c>
      <c r="Z997">
        <v>0</v>
      </c>
      <c r="AA997">
        <v>0</v>
      </c>
      <c r="AB997">
        <v>0</v>
      </c>
      <c r="AC997">
        <v>0</v>
      </c>
      <c r="AD997">
        <v>0</v>
      </c>
      <c r="AE997">
        <v>0</v>
      </c>
      <c r="AF997">
        <v>0</v>
      </c>
      <c r="AG997">
        <v>0</v>
      </c>
      <c r="AH997">
        <v>0</v>
      </c>
      <c r="AI997">
        <v>0</v>
      </c>
      <c r="AJ997">
        <v>0</v>
      </c>
      <c r="AK997">
        <v>0</v>
      </c>
      <c r="AL997">
        <v>0</v>
      </c>
      <c r="AM997">
        <v>0</v>
      </c>
      <c r="AN997">
        <v>0</v>
      </c>
      <c r="AO997">
        <v>0</v>
      </c>
      <c r="AP997">
        <v>0</v>
      </c>
      <c r="AQ997">
        <v>0</v>
      </c>
      <c r="AR997">
        <v>0</v>
      </c>
      <c r="AS997">
        <v>0</v>
      </c>
      <c r="AT997">
        <v>0</v>
      </c>
      <c r="AU997">
        <v>0</v>
      </c>
      <c r="AV997">
        <v>0</v>
      </c>
      <c r="AW997">
        <v>0</v>
      </c>
      <c r="AX997">
        <v>0</v>
      </c>
      <c r="AY997">
        <v>0</v>
      </c>
      <c r="AZ997">
        <v>0</v>
      </c>
      <c r="BA997">
        <v>0</v>
      </c>
      <c r="BB997">
        <v>0</v>
      </c>
      <c r="BC997">
        <v>0</v>
      </c>
      <c r="BD997">
        <v>0</v>
      </c>
      <c r="BE997">
        <v>0</v>
      </c>
      <c r="BF997">
        <v>0</v>
      </c>
      <c r="BG997">
        <v>0</v>
      </c>
      <c r="BH997">
        <v>0</v>
      </c>
      <c r="BI997">
        <v>0</v>
      </c>
      <c r="BJ997">
        <v>0</v>
      </c>
      <c r="BK997">
        <v>0</v>
      </c>
      <c r="BL997">
        <v>0</v>
      </c>
      <c r="BM997">
        <v>0</v>
      </c>
      <c r="BN997">
        <v>0</v>
      </c>
      <c r="BO997">
        <v>0</v>
      </c>
      <c r="BP997">
        <v>0</v>
      </c>
      <c r="BQ997">
        <v>0</v>
      </c>
      <c r="BR997">
        <v>0</v>
      </c>
      <c r="BS997">
        <v>0</v>
      </c>
      <c r="BT997">
        <v>0</v>
      </c>
      <c r="BU997">
        <v>0</v>
      </c>
      <c r="BV997">
        <v>0</v>
      </c>
      <c r="BW997" s="4">
        <v>0</v>
      </c>
    </row>
    <row r="998" spans="6:75" x14ac:dyDescent="0.25">
      <c r="F998" s="52">
        <f t="shared" si="55"/>
        <v>70700</v>
      </c>
      <c r="G998" s="12">
        <f t="shared" si="56"/>
        <v>0.82558139534883723</v>
      </c>
      <c r="J998" s="3">
        <f t="shared" si="54"/>
        <v>0.86996175345689908</v>
      </c>
      <c r="K998" s="4"/>
      <c r="L998" s="5">
        <v>1</v>
      </c>
      <c r="M998">
        <v>0.82558139534883723</v>
      </c>
      <c r="N998">
        <v>0.82558139534883723</v>
      </c>
      <c r="O998">
        <v>0.868939171319424</v>
      </c>
      <c r="P998">
        <v>0.868939171319424</v>
      </c>
      <c r="Q998">
        <v>0</v>
      </c>
      <c r="R998">
        <v>0</v>
      </c>
      <c r="S998">
        <v>0</v>
      </c>
      <c r="T998">
        <v>0</v>
      </c>
      <c r="U998">
        <v>0</v>
      </c>
      <c r="V998">
        <v>0</v>
      </c>
      <c r="W998">
        <v>0</v>
      </c>
      <c r="X998">
        <v>0</v>
      </c>
      <c r="Y998">
        <v>0</v>
      </c>
      <c r="Z998">
        <v>0</v>
      </c>
      <c r="AA998">
        <v>0</v>
      </c>
      <c r="AB998">
        <v>0</v>
      </c>
      <c r="AC998">
        <v>0</v>
      </c>
      <c r="AD998">
        <v>0</v>
      </c>
      <c r="AE998">
        <v>0</v>
      </c>
      <c r="AF998">
        <v>0</v>
      </c>
      <c r="AG998">
        <v>0</v>
      </c>
      <c r="AH998">
        <v>0</v>
      </c>
      <c r="AI998">
        <v>0</v>
      </c>
      <c r="AJ998">
        <v>0</v>
      </c>
      <c r="AK998">
        <v>0</v>
      </c>
      <c r="AL998">
        <v>0</v>
      </c>
      <c r="AM998">
        <v>0</v>
      </c>
      <c r="AN998">
        <v>0</v>
      </c>
      <c r="AO998">
        <v>0</v>
      </c>
      <c r="AP998">
        <v>0</v>
      </c>
      <c r="AQ998">
        <v>0</v>
      </c>
      <c r="AR998">
        <v>0</v>
      </c>
      <c r="AS998">
        <v>0</v>
      </c>
      <c r="AT998">
        <v>0</v>
      </c>
      <c r="AU998">
        <v>0</v>
      </c>
      <c r="AV998">
        <v>0</v>
      </c>
      <c r="AW998">
        <v>0</v>
      </c>
      <c r="AX998">
        <v>0</v>
      </c>
      <c r="AY998">
        <v>0</v>
      </c>
      <c r="AZ998">
        <v>0</v>
      </c>
      <c r="BA998">
        <v>0</v>
      </c>
      <c r="BB998">
        <v>0</v>
      </c>
      <c r="BC998">
        <v>0</v>
      </c>
      <c r="BD998">
        <v>0</v>
      </c>
      <c r="BE998">
        <v>0</v>
      </c>
      <c r="BF998">
        <v>0</v>
      </c>
      <c r="BG998">
        <v>0</v>
      </c>
      <c r="BH998">
        <v>0</v>
      </c>
      <c r="BI998">
        <v>0</v>
      </c>
      <c r="BJ998">
        <v>0</v>
      </c>
      <c r="BK998">
        <v>0</v>
      </c>
      <c r="BL998">
        <v>0</v>
      </c>
      <c r="BM998">
        <v>0</v>
      </c>
      <c r="BN998">
        <v>0</v>
      </c>
      <c r="BO998">
        <v>0</v>
      </c>
      <c r="BP998">
        <v>0</v>
      </c>
      <c r="BQ998">
        <v>0</v>
      </c>
      <c r="BR998">
        <v>0</v>
      </c>
      <c r="BS998">
        <v>0</v>
      </c>
      <c r="BT998">
        <v>0</v>
      </c>
      <c r="BU998">
        <v>0</v>
      </c>
      <c r="BV998">
        <v>0</v>
      </c>
      <c r="BW998" s="4">
        <v>0</v>
      </c>
    </row>
    <row r="999" spans="6:75" x14ac:dyDescent="0.25">
      <c r="F999" s="52">
        <f t="shared" si="55"/>
        <v>70800</v>
      </c>
      <c r="G999" s="12">
        <f t="shared" si="56"/>
        <v>0.82558139534883723</v>
      </c>
      <c r="J999" s="3">
        <f t="shared" si="54"/>
        <v>0.86937334510150044</v>
      </c>
      <c r="K999" s="4"/>
      <c r="L999" s="5">
        <v>1</v>
      </c>
      <c r="M999">
        <v>0.82558139534883723</v>
      </c>
      <c r="N999">
        <v>0.82558139534883723</v>
      </c>
      <c r="O999">
        <v>0.8683514545988833</v>
      </c>
      <c r="P999">
        <v>0.8683514545988833</v>
      </c>
      <c r="Q999">
        <v>0</v>
      </c>
      <c r="R999">
        <v>0</v>
      </c>
      <c r="S999">
        <v>0</v>
      </c>
      <c r="T999">
        <v>0</v>
      </c>
      <c r="U999">
        <v>0</v>
      </c>
      <c r="V999">
        <v>0</v>
      </c>
      <c r="W999">
        <v>0</v>
      </c>
      <c r="X999">
        <v>0</v>
      </c>
      <c r="Y999">
        <v>0</v>
      </c>
      <c r="Z999">
        <v>0</v>
      </c>
      <c r="AA999">
        <v>0</v>
      </c>
      <c r="AB999">
        <v>0</v>
      </c>
      <c r="AC999">
        <v>0</v>
      </c>
      <c r="AD999">
        <v>0</v>
      </c>
      <c r="AE999">
        <v>0</v>
      </c>
      <c r="AF999">
        <v>0</v>
      </c>
      <c r="AG999">
        <v>0</v>
      </c>
      <c r="AH999">
        <v>0</v>
      </c>
      <c r="AI999">
        <v>0</v>
      </c>
      <c r="AJ999">
        <v>0</v>
      </c>
      <c r="AK999">
        <v>0</v>
      </c>
      <c r="AL999">
        <v>0</v>
      </c>
      <c r="AM999">
        <v>0</v>
      </c>
      <c r="AN999">
        <v>0</v>
      </c>
      <c r="AO999">
        <v>0</v>
      </c>
      <c r="AP999">
        <v>0</v>
      </c>
      <c r="AQ999">
        <v>0</v>
      </c>
      <c r="AR999">
        <v>0</v>
      </c>
      <c r="AS999">
        <v>0</v>
      </c>
      <c r="AT999">
        <v>0</v>
      </c>
      <c r="AU999">
        <v>0</v>
      </c>
      <c r="AV999">
        <v>0</v>
      </c>
      <c r="AW999">
        <v>0</v>
      </c>
      <c r="AX999">
        <v>0</v>
      </c>
      <c r="AY999">
        <v>0</v>
      </c>
      <c r="AZ999">
        <v>0</v>
      </c>
      <c r="BA999">
        <v>0</v>
      </c>
      <c r="BB999">
        <v>0</v>
      </c>
      <c r="BC999">
        <v>0</v>
      </c>
      <c r="BD999">
        <v>0</v>
      </c>
      <c r="BE999">
        <v>0</v>
      </c>
      <c r="BF999">
        <v>0</v>
      </c>
      <c r="BG999">
        <v>0</v>
      </c>
      <c r="BH999">
        <v>0</v>
      </c>
      <c r="BI999">
        <v>0</v>
      </c>
      <c r="BJ999">
        <v>0</v>
      </c>
      <c r="BK999">
        <v>0</v>
      </c>
      <c r="BL999">
        <v>0</v>
      </c>
      <c r="BM999">
        <v>0</v>
      </c>
      <c r="BN999">
        <v>0</v>
      </c>
      <c r="BO999">
        <v>0</v>
      </c>
      <c r="BP999">
        <v>0</v>
      </c>
      <c r="BQ999">
        <v>0</v>
      </c>
      <c r="BR999">
        <v>0</v>
      </c>
      <c r="BS999">
        <v>0</v>
      </c>
      <c r="BT999">
        <v>0</v>
      </c>
      <c r="BU999">
        <v>0</v>
      </c>
      <c r="BV999">
        <v>0</v>
      </c>
      <c r="BW999" s="4">
        <v>0</v>
      </c>
    </row>
    <row r="1000" spans="6:75" x14ac:dyDescent="0.25">
      <c r="F1000" s="52">
        <f t="shared" si="55"/>
        <v>70900</v>
      </c>
      <c r="G1000" s="12">
        <f t="shared" si="56"/>
        <v>0.82558139534883723</v>
      </c>
      <c r="J1000" s="3">
        <f t="shared" ref="J1000:J1063" si="57">INDEX($L1000:$BW1000,J$276) / INDEX($L$291:$BW$291,J$276)</f>
        <v>0.8687849367461018</v>
      </c>
      <c r="K1000" s="4"/>
      <c r="L1000" s="5">
        <v>1</v>
      </c>
      <c r="M1000">
        <v>0.82558139534883723</v>
      </c>
      <c r="N1000">
        <v>0.82558139534883723</v>
      </c>
      <c r="O1000">
        <v>0.8677637378783426</v>
      </c>
      <c r="P1000">
        <v>0.8677637378783426</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v>0</v>
      </c>
      <c r="AN1000">
        <v>0</v>
      </c>
      <c r="AO1000">
        <v>0</v>
      </c>
      <c r="AP1000">
        <v>0</v>
      </c>
      <c r="AQ1000">
        <v>0</v>
      </c>
      <c r="AR1000">
        <v>0</v>
      </c>
      <c r="AS1000">
        <v>0</v>
      </c>
      <c r="AT1000">
        <v>0</v>
      </c>
      <c r="AU1000">
        <v>0</v>
      </c>
      <c r="AV1000">
        <v>0</v>
      </c>
      <c r="AW1000">
        <v>0</v>
      </c>
      <c r="AX1000">
        <v>0</v>
      </c>
      <c r="AY1000">
        <v>0</v>
      </c>
      <c r="AZ1000">
        <v>0</v>
      </c>
      <c r="BA1000">
        <v>0</v>
      </c>
      <c r="BB1000">
        <v>0</v>
      </c>
      <c r="BC1000">
        <v>0</v>
      </c>
      <c r="BD1000">
        <v>0</v>
      </c>
      <c r="BE1000">
        <v>0</v>
      </c>
      <c r="BF1000">
        <v>0</v>
      </c>
      <c r="BG1000">
        <v>0</v>
      </c>
      <c r="BH1000">
        <v>0</v>
      </c>
      <c r="BI1000">
        <v>0</v>
      </c>
      <c r="BJ1000">
        <v>0</v>
      </c>
      <c r="BK1000">
        <v>0</v>
      </c>
      <c r="BL1000">
        <v>0</v>
      </c>
      <c r="BM1000">
        <v>0</v>
      </c>
      <c r="BN1000">
        <v>0</v>
      </c>
      <c r="BO1000">
        <v>0</v>
      </c>
      <c r="BP1000">
        <v>0</v>
      </c>
      <c r="BQ1000">
        <v>0</v>
      </c>
      <c r="BR1000">
        <v>0</v>
      </c>
      <c r="BS1000">
        <v>0</v>
      </c>
      <c r="BT1000">
        <v>0</v>
      </c>
      <c r="BU1000">
        <v>0</v>
      </c>
      <c r="BV1000">
        <v>0</v>
      </c>
      <c r="BW1000" s="4">
        <v>0</v>
      </c>
    </row>
    <row r="1001" spans="6:75" x14ac:dyDescent="0.25">
      <c r="F1001" s="52">
        <f t="shared" si="55"/>
        <v>71000</v>
      </c>
      <c r="G1001" s="12">
        <f t="shared" si="56"/>
        <v>0.82558139534883723</v>
      </c>
      <c r="J1001" s="3">
        <f t="shared" si="57"/>
        <v>0.86819652839070316</v>
      </c>
      <c r="K1001" s="4"/>
      <c r="L1001" s="5">
        <v>1</v>
      </c>
      <c r="M1001">
        <v>0.82558139534883723</v>
      </c>
      <c r="N1001">
        <v>0.82558139534883723</v>
      </c>
      <c r="O1001">
        <v>0.8671760211578019</v>
      </c>
      <c r="P1001">
        <v>0.8671760211578019</v>
      </c>
      <c r="Q1001">
        <v>0</v>
      </c>
      <c r="R1001">
        <v>0</v>
      </c>
      <c r="S1001">
        <v>0</v>
      </c>
      <c r="T1001">
        <v>0</v>
      </c>
      <c r="U1001">
        <v>0</v>
      </c>
      <c r="V1001">
        <v>0</v>
      </c>
      <c r="W1001">
        <v>0</v>
      </c>
      <c r="X1001">
        <v>0</v>
      </c>
      <c r="Y1001">
        <v>0</v>
      </c>
      <c r="Z1001">
        <v>0</v>
      </c>
      <c r="AA1001">
        <v>0</v>
      </c>
      <c r="AB1001">
        <v>0</v>
      </c>
      <c r="AC1001">
        <v>0</v>
      </c>
      <c r="AD1001">
        <v>0</v>
      </c>
      <c r="AE1001">
        <v>0</v>
      </c>
      <c r="AF1001">
        <v>0</v>
      </c>
      <c r="AG1001">
        <v>0</v>
      </c>
      <c r="AH1001">
        <v>0</v>
      </c>
      <c r="AI1001">
        <v>0</v>
      </c>
      <c r="AJ1001">
        <v>0</v>
      </c>
      <c r="AK1001">
        <v>0</v>
      </c>
      <c r="AL1001">
        <v>0</v>
      </c>
      <c r="AM1001">
        <v>0</v>
      </c>
      <c r="AN1001">
        <v>0</v>
      </c>
      <c r="AO1001">
        <v>0</v>
      </c>
      <c r="AP1001">
        <v>0</v>
      </c>
      <c r="AQ1001">
        <v>0</v>
      </c>
      <c r="AR1001">
        <v>0</v>
      </c>
      <c r="AS1001">
        <v>0</v>
      </c>
      <c r="AT1001">
        <v>0</v>
      </c>
      <c r="AU1001">
        <v>0</v>
      </c>
      <c r="AV1001">
        <v>0</v>
      </c>
      <c r="AW1001">
        <v>0</v>
      </c>
      <c r="AX1001">
        <v>0</v>
      </c>
      <c r="AY1001">
        <v>0</v>
      </c>
      <c r="AZ1001">
        <v>0</v>
      </c>
      <c r="BA1001">
        <v>0</v>
      </c>
      <c r="BB1001">
        <v>0</v>
      </c>
      <c r="BC1001">
        <v>0</v>
      </c>
      <c r="BD1001">
        <v>0</v>
      </c>
      <c r="BE1001">
        <v>0</v>
      </c>
      <c r="BF1001">
        <v>0</v>
      </c>
      <c r="BG1001">
        <v>0</v>
      </c>
      <c r="BH1001">
        <v>0</v>
      </c>
      <c r="BI1001">
        <v>0</v>
      </c>
      <c r="BJ1001">
        <v>0</v>
      </c>
      <c r="BK1001">
        <v>0</v>
      </c>
      <c r="BL1001">
        <v>0</v>
      </c>
      <c r="BM1001">
        <v>0</v>
      </c>
      <c r="BN1001">
        <v>0</v>
      </c>
      <c r="BO1001">
        <v>0</v>
      </c>
      <c r="BP1001">
        <v>0</v>
      </c>
      <c r="BQ1001">
        <v>0</v>
      </c>
      <c r="BR1001">
        <v>0</v>
      </c>
      <c r="BS1001">
        <v>0</v>
      </c>
      <c r="BT1001">
        <v>0</v>
      </c>
      <c r="BU1001">
        <v>0</v>
      </c>
      <c r="BV1001">
        <v>0</v>
      </c>
      <c r="BW1001" s="4">
        <v>0</v>
      </c>
    </row>
    <row r="1002" spans="6:75" x14ac:dyDescent="0.25">
      <c r="F1002" s="52">
        <f t="shared" si="55"/>
        <v>71100</v>
      </c>
      <c r="G1002" s="12">
        <f t="shared" si="56"/>
        <v>0.82558139534883723</v>
      </c>
      <c r="J1002" s="3">
        <f t="shared" si="57"/>
        <v>0.86760812003530441</v>
      </c>
      <c r="K1002" s="4"/>
      <c r="L1002" s="5">
        <v>1</v>
      </c>
      <c r="M1002">
        <v>0.82558139534883723</v>
      </c>
      <c r="N1002">
        <v>0.82558139534883723</v>
      </c>
      <c r="O1002">
        <v>0.8665883044372612</v>
      </c>
      <c r="P1002">
        <v>0.8665883044372612</v>
      </c>
      <c r="Q1002">
        <v>0</v>
      </c>
      <c r="R1002">
        <v>0</v>
      </c>
      <c r="S1002">
        <v>0</v>
      </c>
      <c r="T1002">
        <v>0</v>
      </c>
      <c r="U1002">
        <v>0</v>
      </c>
      <c r="V1002">
        <v>0</v>
      </c>
      <c r="W1002">
        <v>0</v>
      </c>
      <c r="X1002">
        <v>0</v>
      </c>
      <c r="Y1002">
        <v>0</v>
      </c>
      <c r="Z1002">
        <v>0</v>
      </c>
      <c r="AA1002">
        <v>0</v>
      </c>
      <c r="AB1002">
        <v>0</v>
      </c>
      <c r="AC1002">
        <v>0</v>
      </c>
      <c r="AD1002">
        <v>0</v>
      </c>
      <c r="AE1002">
        <v>0</v>
      </c>
      <c r="AF1002">
        <v>0</v>
      </c>
      <c r="AG1002">
        <v>0</v>
      </c>
      <c r="AH1002">
        <v>0</v>
      </c>
      <c r="AI1002">
        <v>0</v>
      </c>
      <c r="AJ1002">
        <v>0</v>
      </c>
      <c r="AK1002">
        <v>0</v>
      </c>
      <c r="AL1002">
        <v>0</v>
      </c>
      <c r="AM1002">
        <v>0</v>
      </c>
      <c r="AN1002">
        <v>0</v>
      </c>
      <c r="AO1002">
        <v>0</v>
      </c>
      <c r="AP1002">
        <v>0</v>
      </c>
      <c r="AQ1002">
        <v>0</v>
      </c>
      <c r="AR1002">
        <v>0</v>
      </c>
      <c r="AS1002">
        <v>0</v>
      </c>
      <c r="AT1002">
        <v>0</v>
      </c>
      <c r="AU1002">
        <v>0</v>
      </c>
      <c r="AV1002">
        <v>0</v>
      </c>
      <c r="AW1002">
        <v>0</v>
      </c>
      <c r="AX1002">
        <v>0</v>
      </c>
      <c r="AY1002">
        <v>0</v>
      </c>
      <c r="AZ1002">
        <v>0</v>
      </c>
      <c r="BA1002">
        <v>0</v>
      </c>
      <c r="BB1002">
        <v>0</v>
      </c>
      <c r="BC1002">
        <v>0</v>
      </c>
      <c r="BD1002">
        <v>0</v>
      </c>
      <c r="BE1002">
        <v>0</v>
      </c>
      <c r="BF1002">
        <v>0</v>
      </c>
      <c r="BG1002">
        <v>0</v>
      </c>
      <c r="BH1002">
        <v>0</v>
      </c>
      <c r="BI1002">
        <v>0</v>
      </c>
      <c r="BJ1002">
        <v>0</v>
      </c>
      <c r="BK1002">
        <v>0</v>
      </c>
      <c r="BL1002">
        <v>0</v>
      </c>
      <c r="BM1002">
        <v>0</v>
      </c>
      <c r="BN1002">
        <v>0</v>
      </c>
      <c r="BO1002">
        <v>0</v>
      </c>
      <c r="BP1002">
        <v>0</v>
      </c>
      <c r="BQ1002">
        <v>0</v>
      </c>
      <c r="BR1002">
        <v>0</v>
      </c>
      <c r="BS1002">
        <v>0</v>
      </c>
      <c r="BT1002">
        <v>0</v>
      </c>
      <c r="BU1002">
        <v>0</v>
      </c>
      <c r="BV1002">
        <v>0</v>
      </c>
      <c r="BW1002" s="4">
        <v>0</v>
      </c>
    </row>
    <row r="1003" spans="6:75" x14ac:dyDescent="0.25">
      <c r="F1003" s="52">
        <f t="shared" si="55"/>
        <v>71200</v>
      </c>
      <c r="G1003" s="12">
        <f t="shared" si="56"/>
        <v>0.82558139534883723</v>
      </c>
      <c r="J1003" s="3">
        <f t="shared" si="57"/>
        <v>0.86701971167990577</v>
      </c>
      <c r="K1003" s="4"/>
      <c r="L1003" s="5">
        <v>1</v>
      </c>
      <c r="M1003">
        <v>0.82558139534883723</v>
      </c>
      <c r="N1003">
        <v>0.82558139534883723</v>
      </c>
      <c r="O1003">
        <v>0.8660005877167205</v>
      </c>
      <c r="P1003">
        <v>0.8660005877167205</v>
      </c>
      <c r="Q1003">
        <v>0</v>
      </c>
      <c r="R1003">
        <v>0</v>
      </c>
      <c r="S1003">
        <v>0</v>
      </c>
      <c r="T1003">
        <v>0</v>
      </c>
      <c r="U1003">
        <v>0</v>
      </c>
      <c r="V1003">
        <v>0</v>
      </c>
      <c r="W1003">
        <v>0</v>
      </c>
      <c r="X1003">
        <v>0</v>
      </c>
      <c r="Y1003">
        <v>0</v>
      </c>
      <c r="Z1003">
        <v>0</v>
      </c>
      <c r="AA1003">
        <v>0</v>
      </c>
      <c r="AB1003">
        <v>0</v>
      </c>
      <c r="AC1003">
        <v>0</v>
      </c>
      <c r="AD1003">
        <v>0</v>
      </c>
      <c r="AE1003">
        <v>0</v>
      </c>
      <c r="AF1003">
        <v>0</v>
      </c>
      <c r="AG1003">
        <v>0</v>
      </c>
      <c r="AH1003">
        <v>0</v>
      </c>
      <c r="AI1003">
        <v>0</v>
      </c>
      <c r="AJ1003">
        <v>0</v>
      </c>
      <c r="AK1003">
        <v>0</v>
      </c>
      <c r="AL1003">
        <v>0</v>
      </c>
      <c r="AM1003">
        <v>0</v>
      </c>
      <c r="AN1003">
        <v>0</v>
      </c>
      <c r="AO1003">
        <v>0</v>
      </c>
      <c r="AP1003">
        <v>0</v>
      </c>
      <c r="AQ1003">
        <v>0</v>
      </c>
      <c r="AR1003">
        <v>0</v>
      </c>
      <c r="AS1003">
        <v>0</v>
      </c>
      <c r="AT1003">
        <v>0</v>
      </c>
      <c r="AU1003">
        <v>0</v>
      </c>
      <c r="AV1003">
        <v>0</v>
      </c>
      <c r="AW1003">
        <v>0</v>
      </c>
      <c r="AX1003">
        <v>0</v>
      </c>
      <c r="AY1003">
        <v>0</v>
      </c>
      <c r="AZ1003">
        <v>0</v>
      </c>
      <c r="BA1003">
        <v>0</v>
      </c>
      <c r="BB1003">
        <v>0</v>
      </c>
      <c r="BC1003">
        <v>0</v>
      </c>
      <c r="BD1003">
        <v>0</v>
      </c>
      <c r="BE1003">
        <v>0</v>
      </c>
      <c r="BF1003">
        <v>0</v>
      </c>
      <c r="BG1003">
        <v>0</v>
      </c>
      <c r="BH1003">
        <v>0</v>
      </c>
      <c r="BI1003">
        <v>0</v>
      </c>
      <c r="BJ1003">
        <v>0</v>
      </c>
      <c r="BK1003">
        <v>0</v>
      </c>
      <c r="BL1003">
        <v>0</v>
      </c>
      <c r="BM1003">
        <v>0</v>
      </c>
      <c r="BN1003">
        <v>0</v>
      </c>
      <c r="BO1003">
        <v>0</v>
      </c>
      <c r="BP1003">
        <v>0</v>
      </c>
      <c r="BQ1003">
        <v>0</v>
      </c>
      <c r="BR1003">
        <v>0</v>
      </c>
      <c r="BS1003">
        <v>0</v>
      </c>
      <c r="BT1003">
        <v>0</v>
      </c>
      <c r="BU1003">
        <v>0</v>
      </c>
      <c r="BV1003">
        <v>0</v>
      </c>
      <c r="BW1003" s="4">
        <v>0</v>
      </c>
    </row>
    <row r="1004" spans="6:75" x14ac:dyDescent="0.25">
      <c r="F1004" s="52">
        <f t="shared" si="55"/>
        <v>71300</v>
      </c>
      <c r="G1004" s="12">
        <f t="shared" si="56"/>
        <v>0.82558139534883723</v>
      </c>
      <c r="J1004" s="3">
        <f t="shared" si="57"/>
        <v>0.86643130332450713</v>
      </c>
      <c r="K1004" s="4"/>
      <c r="L1004" s="5">
        <v>1</v>
      </c>
      <c r="M1004">
        <v>0.82558139534883723</v>
      </c>
      <c r="N1004">
        <v>0.82558139534883723</v>
      </c>
      <c r="O1004">
        <v>0.86541287099617981</v>
      </c>
      <c r="P1004">
        <v>0.86541287099617981</v>
      </c>
      <c r="Q1004">
        <v>0</v>
      </c>
      <c r="R1004">
        <v>0</v>
      </c>
      <c r="S1004">
        <v>0</v>
      </c>
      <c r="T1004">
        <v>0</v>
      </c>
      <c r="U1004">
        <v>0</v>
      </c>
      <c r="V1004">
        <v>0</v>
      </c>
      <c r="W1004">
        <v>0</v>
      </c>
      <c r="X1004">
        <v>0</v>
      </c>
      <c r="Y1004">
        <v>0</v>
      </c>
      <c r="Z1004">
        <v>0</v>
      </c>
      <c r="AA1004">
        <v>0</v>
      </c>
      <c r="AB1004">
        <v>0</v>
      </c>
      <c r="AC1004">
        <v>0</v>
      </c>
      <c r="AD1004">
        <v>0</v>
      </c>
      <c r="AE1004">
        <v>0</v>
      </c>
      <c r="AF1004">
        <v>0</v>
      </c>
      <c r="AG1004">
        <v>0</v>
      </c>
      <c r="AH1004">
        <v>0</v>
      </c>
      <c r="AI1004">
        <v>0</v>
      </c>
      <c r="AJ1004">
        <v>0</v>
      </c>
      <c r="AK1004">
        <v>0</v>
      </c>
      <c r="AL1004">
        <v>0</v>
      </c>
      <c r="AM1004">
        <v>0</v>
      </c>
      <c r="AN1004">
        <v>0</v>
      </c>
      <c r="AO1004">
        <v>0</v>
      </c>
      <c r="AP1004">
        <v>0</v>
      </c>
      <c r="AQ1004">
        <v>0</v>
      </c>
      <c r="AR1004">
        <v>0</v>
      </c>
      <c r="AS1004">
        <v>0</v>
      </c>
      <c r="AT1004">
        <v>0</v>
      </c>
      <c r="AU1004">
        <v>0</v>
      </c>
      <c r="AV1004">
        <v>0</v>
      </c>
      <c r="AW1004">
        <v>0</v>
      </c>
      <c r="AX1004">
        <v>0</v>
      </c>
      <c r="AY1004">
        <v>0</v>
      </c>
      <c r="AZ1004">
        <v>0</v>
      </c>
      <c r="BA1004">
        <v>0</v>
      </c>
      <c r="BB1004">
        <v>0</v>
      </c>
      <c r="BC1004">
        <v>0</v>
      </c>
      <c r="BD1004">
        <v>0</v>
      </c>
      <c r="BE1004">
        <v>0</v>
      </c>
      <c r="BF1004">
        <v>0</v>
      </c>
      <c r="BG1004">
        <v>0</v>
      </c>
      <c r="BH1004">
        <v>0</v>
      </c>
      <c r="BI1004">
        <v>0</v>
      </c>
      <c r="BJ1004">
        <v>0</v>
      </c>
      <c r="BK1004">
        <v>0</v>
      </c>
      <c r="BL1004">
        <v>0</v>
      </c>
      <c r="BM1004">
        <v>0</v>
      </c>
      <c r="BN1004">
        <v>0</v>
      </c>
      <c r="BO1004">
        <v>0</v>
      </c>
      <c r="BP1004">
        <v>0</v>
      </c>
      <c r="BQ1004">
        <v>0</v>
      </c>
      <c r="BR1004">
        <v>0</v>
      </c>
      <c r="BS1004">
        <v>0</v>
      </c>
      <c r="BT1004">
        <v>0</v>
      </c>
      <c r="BU1004">
        <v>0</v>
      </c>
      <c r="BV1004">
        <v>0</v>
      </c>
      <c r="BW1004" s="4">
        <v>0</v>
      </c>
    </row>
    <row r="1005" spans="6:75" x14ac:dyDescent="0.25">
      <c r="F1005" s="52">
        <f t="shared" si="55"/>
        <v>71400</v>
      </c>
      <c r="G1005" s="12">
        <f t="shared" si="56"/>
        <v>0.82558139534883723</v>
      </c>
      <c r="J1005" s="3">
        <f t="shared" si="57"/>
        <v>0.86584289496910849</v>
      </c>
      <c r="K1005" s="4"/>
      <c r="L1005" s="5">
        <v>1</v>
      </c>
      <c r="M1005">
        <v>0.82558139534883723</v>
      </c>
      <c r="N1005">
        <v>0.82558139534883723</v>
      </c>
      <c r="O1005">
        <v>0.86482515427563911</v>
      </c>
      <c r="P1005">
        <v>0.86482515427563911</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v>0</v>
      </c>
      <c r="AN1005">
        <v>0</v>
      </c>
      <c r="AO1005">
        <v>0</v>
      </c>
      <c r="AP1005">
        <v>0</v>
      </c>
      <c r="AQ1005">
        <v>0</v>
      </c>
      <c r="AR1005">
        <v>0</v>
      </c>
      <c r="AS1005">
        <v>0</v>
      </c>
      <c r="AT1005">
        <v>0</v>
      </c>
      <c r="AU1005">
        <v>0</v>
      </c>
      <c r="AV1005">
        <v>0</v>
      </c>
      <c r="AW1005">
        <v>0</v>
      </c>
      <c r="AX1005">
        <v>0</v>
      </c>
      <c r="AY1005">
        <v>0</v>
      </c>
      <c r="AZ1005">
        <v>0</v>
      </c>
      <c r="BA1005">
        <v>0</v>
      </c>
      <c r="BB1005">
        <v>0</v>
      </c>
      <c r="BC1005">
        <v>0</v>
      </c>
      <c r="BD1005">
        <v>0</v>
      </c>
      <c r="BE1005">
        <v>0</v>
      </c>
      <c r="BF1005">
        <v>0</v>
      </c>
      <c r="BG1005">
        <v>0</v>
      </c>
      <c r="BH1005">
        <v>0</v>
      </c>
      <c r="BI1005">
        <v>0</v>
      </c>
      <c r="BJ1005">
        <v>0</v>
      </c>
      <c r="BK1005">
        <v>0</v>
      </c>
      <c r="BL1005">
        <v>0</v>
      </c>
      <c r="BM1005">
        <v>0</v>
      </c>
      <c r="BN1005">
        <v>0</v>
      </c>
      <c r="BO1005">
        <v>0</v>
      </c>
      <c r="BP1005">
        <v>0</v>
      </c>
      <c r="BQ1005">
        <v>0</v>
      </c>
      <c r="BR1005">
        <v>0</v>
      </c>
      <c r="BS1005">
        <v>0</v>
      </c>
      <c r="BT1005">
        <v>0</v>
      </c>
      <c r="BU1005">
        <v>0</v>
      </c>
      <c r="BV1005">
        <v>0</v>
      </c>
      <c r="BW1005" s="4">
        <v>0</v>
      </c>
    </row>
    <row r="1006" spans="6:75" x14ac:dyDescent="0.25">
      <c r="F1006" s="52">
        <f t="shared" si="55"/>
        <v>71500</v>
      </c>
      <c r="G1006" s="12">
        <f t="shared" si="56"/>
        <v>0.82558139534883723</v>
      </c>
      <c r="J1006" s="3">
        <f t="shared" si="57"/>
        <v>0.86525448661370985</v>
      </c>
      <c r="K1006" s="4"/>
      <c r="L1006" s="5">
        <v>1</v>
      </c>
      <c r="M1006">
        <v>0.82558139534883723</v>
      </c>
      <c r="N1006">
        <v>0.82558139534883723</v>
      </c>
      <c r="O1006">
        <v>0.86423743755509841</v>
      </c>
      <c r="P1006">
        <v>0.86423743755509841</v>
      </c>
      <c r="Q1006">
        <v>0</v>
      </c>
      <c r="R1006">
        <v>0</v>
      </c>
      <c r="S1006">
        <v>0</v>
      </c>
      <c r="T1006">
        <v>0</v>
      </c>
      <c r="U1006">
        <v>0</v>
      </c>
      <c r="V1006">
        <v>0</v>
      </c>
      <c r="W1006">
        <v>0</v>
      </c>
      <c r="X1006">
        <v>0</v>
      </c>
      <c r="Y1006">
        <v>0</v>
      </c>
      <c r="Z1006">
        <v>0</v>
      </c>
      <c r="AA1006">
        <v>0</v>
      </c>
      <c r="AB1006">
        <v>0</v>
      </c>
      <c r="AC1006">
        <v>0</v>
      </c>
      <c r="AD1006">
        <v>0</v>
      </c>
      <c r="AE1006">
        <v>0</v>
      </c>
      <c r="AF1006">
        <v>0</v>
      </c>
      <c r="AG1006">
        <v>0</v>
      </c>
      <c r="AH1006">
        <v>0</v>
      </c>
      <c r="AI1006">
        <v>0</v>
      </c>
      <c r="AJ1006">
        <v>0</v>
      </c>
      <c r="AK1006">
        <v>0</v>
      </c>
      <c r="AL1006">
        <v>0</v>
      </c>
      <c r="AM1006">
        <v>0</v>
      </c>
      <c r="AN1006">
        <v>0</v>
      </c>
      <c r="AO1006">
        <v>0</v>
      </c>
      <c r="AP1006">
        <v>0</v>
      </c>
      <c r="AQ1006">
        <v>0</v>
      </c>
      <c r="AR1006">
        <v>0</v>
      </c>
      <c r="AS1006">
        <v>0</v>
      </c>
      <c r="AT1006">
        <v>0</v>
      </c>
      <c r="AU1006">
        <v>0</v>
      </c>
      <c r="AV1006">
        <v>0</v>
      </c>
      <c r="AW1006">
        <v>0</v>
      </c>
      <c r="AX1006">
        <v>0</v>
      </c>
      <c r="AY1006">
        <v>0</v>
      </c>
      <c r="AZ1006">
        <v>0</v>
      </c>
      <c r="BA1006">
        <v>0</v>
      </c>
      <c r="BB1006">
        <v>0</v>
      </c>
      <c r="BC1006">
        <v>0</v>
      </c>
      <c r="BD1006">
        <v>0</v>
      </c>
      <c r="BE1006">
        <v>0</v>
      </c>
      <c r="BF1006">
        <v>0</v>
      </c>
      <c r="BG1006">
        <v>0</v>
      </c>
      <c r="BH1006">
        <v>0</v>
      </c>
      <c r="BI1006">
        <v>0</v>
      </c>
      <c r="BJ1006">
        <v>0</v>
      </c>
      <c r="BK1006">
        <v>0</v>
      </c>
      <c r="BL1006">
        <v>0</v>
      </c>
      <c r="BM1006">
        <v>0</v>
      </c>
      <c r="BN1006">
        <v>0</v>
      </c>
      <c r="BO1006">
        <v>0</v>
      </c>
      <c r="BP1006">
        <v>0</v>
      </c>
      <c r="BQ1006">
        <v>0</v>
      </c>
      <c r="BR1006">
        <v>0</v>
      </c>
      <c r="BS1006">
        <v>0</v>
      </c>
      <c r="BT1006">
        <v>0</v>
      </c>
      <c r="BU1006">
        <v>0</v>
      </c>
      <c r="BV1006">
        <v>0</v>
      </c>
      <c r="BW1006" s="4">
        <v>0</v>
      </c>
    </row>
    <row r="1007" spans="6:75" x14ac:dyDescent="0.25">
      <c r="F1007" s="52">
        <f t="shared" si="55"/>
        <v>71600</v>
      </c>
      <c r="G1007" s="12">
        <f t="shared" si="56"/>
        <v>0.82558139534883723</v>
      </c>
      <c r="J1007" s="3">
        <f t="shared" si="57"/>
        <v>0.86466607825831121</v>
      </c>
      <c r="K1007" s="4"/>
      <c r="L1007" s="5">
        <v>1</v>
      </c>
      <c r="M1007">
        <v>0.82558139534883723</v>
      </c>
      <c r="N1007">
        <v>0.82558139534883723</v>
      </c>
      <c r="O1007">
        <v>0.86364972083455771</v>
      </c>
      <c r="P1007">
        <v>0.86364972083455771</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v>0</v>
      </c>
      <c r="AN1007">
        <v>0</v>
      </c>
      <c r="AO1007">
        <v>0</v>
      </c>
      <c r="AP1007">
        <v>0</v>
      </c>
      <c r="AQ1007">
        <v>0</v>
      </c>
      <c r="AR1007">
        <v>0</v>
      </c>
      <c r="AS1007">
        <v>0</v>
      </c>
      <c r="AT1007">
        <v>0</v>
      </c>
      <c r="AU1007">
        <v>0</v>
      </c>
      <c r="AV1007">
        <v>0</v>
      </c>
      <c r="AW1007">
        <v>0</v>
      </c>
      <c r="AX1007">
        <v>0</v>
      </c>
      <c r="AY1007">
        <v>0</v>
      </c>
      <c r="AZ1007">
        <v>0</v>
      </c>
      <c r="BA1007">
        <v>0</v>
      </c>
      <c r="BB1007">
        <v>0</v>
      </c>
      <c r="BC1007">
        <v>0</v>
      </c>
      <c r="BD1007">
        <v>0</v>
      </c>
      <c r="BE1007">
        <v>0</v>
      </c>
      <c r="BF1007">
        <v>0</v>
      </c>
      <c r="BG1007">
        <v>0</v>
      </c>
      <c r="BH1007">
        <v>0</v>
      </c>
      <c r="BI1007">
        <v>0</v>
      </c>
      <c r="BJ1007">
        <v>0</v>
      </c>
      <c r="BK1007">
        <v>0</v>
      </c>
      <c r="BL1007">
        <v>0</v>
      </c>
      <c r="BM1007">
        <v>0</v>
      </c>
      <c r="BN1007">
        <v>0</v>
      </c>
      <c r="BO1007">
        <v>0</v>
      </c>
      <c r="BP1007">
        <v>0</v>
      </c>
      <c r="BQ1007">
        <v>0</v>
      </c>
      <c r="BR1007">
        <v>0</v>
      </c>
      <c r="BS1007">
        <v>0</v>
      </c>
      <c r="BT1007">
        <v>0</v>
      </c>
      <c r="BU1007">
        <v>0</v>
      </c>
      <c r="BV1007">
        <v>0</v>
      </c>
      <c r="BW1007" s="4">
        <v>0</v>
      </c>
    </row>
    <row r="1008" spans="6:75" x14ac:dyDescent="0.25">
      <c r="F1008" s="52">
        <f t="shared" si="55"/>
        <v>71700</v>
      </c>
      <c r="G1008" s="12">
        <f t="shared" si="56"/>
        <v>0.82558139534883723</v>
      </c>
      <c r="J1008" s="3">
        <f t="shared" si="57"/>
        <v>0.86407766990291257</v>
      </c>
      <c r="K1008" s="4"/>
      <c r="L1008" s="5">
        <v>1</v>
      </c>
      <c r="M1008">
        <v>0.82558139534883723</v>
      </c>
      <c r="N1008">
        <v>0.82558139534883723</v>
      </c>
      <c r="O1008">
        <v>0.86306200411401701</v>
      </c>
      <c r="P1008">
        <v>0.86306200411401701</v>
      </c>
      <c r="Q1008">
        <v>0</v>
      </c>
      <c r="R1008">
        <v>0</v>
      </c>
      <c r="S1008">
        <v>0</v>
      </c>
      <c r="T1008">
        <v>0</v>
      </c>
      <c r="U1008">
        <v>0</v>
      </c>
      <c r="V1008">
        <v>0</v>
      </c>
      <c r="W1008">
        <v>0</v>
      </c>
      <c r="X1008">
        <v>0</v>
      </c>
      <c r="Y1008">
        <v>0</v>
      </c>
      <c r="Z1008">
        <v>0</v>
      </c>
      <c r="AA1008">
        <v>0</v>
      </c>
      <c r="AB1008">
        <v>0</v>
      </c>
      <c r="AC1008">
        <v>0</v>
      </c>
      <c r="AD1008">
        <v>0</v>
      </c>
      <c r="AE1008">
        <v>0</v>
      </c>
      <c r="AF1008">
        <v>0</v>
      </c>
      <c r="AG1008">
        <v>0</v>
      </c>
      <c r="AH1008">
        <v>0</v>
      </c>
      <c r="AI1008">
        <v>0</v>
      </c>
      <c r="AJ1008">
        <v>0</v>
      </c>
      <c r="AK1008">
        <v>0</v>
      </c>
      <c r="AL1008">
        <v>0</v>
      </c>
      <c r="AM1008">
        <v>0</v>
      </c>
      <c r="AN1008">
        <v>0</v>
      </c>
      <c r="AO1008">
        <v>0</v>
      </c>
      <c r="AP1008">
        <v>0</v>
      </c>
      <c r="AQ1008">
        <v>0</v>
      </c>
      <c r="AR1008">
        <v>0</v>
      </c>
      <c r="AS1008">
        <v>0</v>
      </c>
      <c r="AT1008">
        <v>0</v>
      </c>
      <c r="AU1008">
        <v>0</v>
      </c>
      <c r="AV1008">
        <v>0</v>
      </c>
      <c r="AW1008">
        <v>0</v>
      </c>
      <c r="AX1008">
        <v>0</v>
      </c>
      <c r="AY1008">
        <v>0</v>
      </c>
      <c r="AZ1008">
        <v>0</v>
      </c>
      <c r="BA1008">
        <v>0</v>
      </c>
      <c r="BB1008">
        <v>0</v>
      </c>
      <c r="BC1008">
        <v>0</v>
      </c>
      <c r="BD1008">
        <v>0</v>
      </c>
      <c r="BE1008">
        <v>0</v>
      </c>
      <c r="BF1008">
        <v>0</v>
      </c>
      <c r="BG1008">
        <v>0</v>
      </c>
      <c r="BH1008">
        <v>0</v>
      </c>
      <c r="BI1008">
        <v>0</v>
      </c>
      <c r="BJ1008">
        <v>0</v>
      </c>
      <c r="BK1008">
        <v>0</v>
      </c>
      <c r="BL1008">
        <v>0</v>
      </c>
      <c r="BM1008">
        <v>0</v>
      </c>
      <c r="BN1008">
        <v>0</v>
      </c>
      <c r="BO1008">
        <v>0</v>
      </c>
      <c r="BP1008">
        <v>0</v>
      </c>
      <c r="BQ1008">
        <v>0</v>
      </c>
      <c r="BR1008">
        <v>0</v>
      </c>
      <c r="BS1008">
        <v>0</v>
      </c>
      <c r="BT1008">
        <v>0</v>
      </c>
      <c r="BU1008">
        <v>0</v>
      </c>
      <c r="BV1008">
        <v>0</v>
      </c>
      <c r="BW1008" s="4">
        <v>0</v>
      </c>
    </row>
    <row r="1009" spans="6:75" x14ac:dyDescent="0.25">
      <c r="F1009" s="52">
        <f t="shared" si="55"/>
        <v>71800</v>
      </c>
      <c r="G1009" s="12">
        <f t="shared" si="56"/>
        <v>0.82558139534883723</v>
      </c>
      <c r="J1009" s="3">
        <f t="shared" si="57"/>
        <v>0.86348926154751393</v>
      </c>
      <c r="K1009" s="4"/>
      <c r="L1009" s="5">
        <v>1</v>
      </c>
      <c r="M1009">
        <v>0.82558139534883723</v>
      </c>
      <c r="N1009">
        <v>0.82558139534883723</v>
      </c>
      <c r="O1009">
        <v>0.86247428739347631</v>
      </c>
      <c r="P1009">
        <v>0.86247428739347631</v>
      </c>
      <c r="Q1009">
        <v>0</v>
      </c>
      <c r="R1009">
        <v>0</v>
      </c>
      <c r="S1009">
        <v>0</v>
      </c>
      <c r="T1009">
        <v>0</v>
      </c>
      <c r="U1009">
        <v>0</v>
      </c>
      <c r="V1009">
        <v>0</v>
      </c>
      <c r="W1009">
        <v>0</v>
      </c>
      <c r="X1009">
        <v>0</v>
      </c>
      <c r="Y1009">
        <v>0</v>
      </c>
      <c r="Z1009">
        <v>0</v>
      </c>
      <c r="AA1009">
        <v>0</v>
      </c>
      <c r="AB1009">
        <v>0</v>
      </c>
      <c r="AC1009">
        <v>0</v>
      </c>
      <c r="AD1009">
        <v>0</v>
      </c>
      <c r="AE1009">
        <v>0</v>
      </c>
      <c r="AF1009">
        <v>0</v>
      </c>
      <c r="AG1009">
        <v>0</v>
      </c>
      <c r="AH1009">
        <v>0</v>
      </c>
      <c r="AI1009">
        <v>0</v>
      </c>
      <c r="AJ1009">
        <v>0</v>
      </c>
      <c r="AK1009">
        <v>0</v>
      </c>
      <c r="AL1009">
        <v>0</v>
      </c>
      <c r="AM1009">
        <v>0</v>
      </c>
      <c r="AN1009">
        <v>0</v>
      </c>
      <c r="AO1009">
        <v>0</v>
      </c>
      <c r="AP1009">
        <v>0</v>
      </c>
      <c r="AQ1009">
        <v>0</v>
      </c>
      <c r="AR1009">
        <v>0</v>
      </c>
      <c r="AS1009">
        <v>0</v>
      </c>
      <c r="AT1009">
        <v>0</v>
      </c>
      <c r="AU1009">
        <v>0</v>
      </c>
      <c r="AV1009">
        <v>0</v>
      </c>
      <c r="AW1009">
        <v>0</v>
      </c>
      <c r="AX1009">
        <v>0</v>
      </c>
      <c r="AY1009">
        <v>0</v>
      </c>
      <c r="AZ1009">
        <v>0</v>
      </c>
      <c r="BA1009">
        <v>0</v>
      </c>
      <c r="BB1009">
        <v>0</v>
      </c>
      <c r="BC1009">
        <v>0</v>
      </c>
      <c r="BD1009">
        <v>0</v>
      </c>
      <c r="BE1009">
        <v>0</v>
      </c>
      <c r="BF1009">
        <v>0</v>
      </c>
      <c r="BG1009">
        <v>0</v>
      </c>
      <c r="BH1009">
        <v>0</v>
      </c>
      <c r="BI1009">
        <v>0</v>
      </c>
      <c r="BJ1009">
        <v>0</v>
      </c>
      <c r="BK1009">
        <v>0</v>
      </c>
      <c r="BL1009">
        <v>0</v>
      </c>
      <c r="BM1009">
        <v>0</v>
      </c>
      <c r="BN1009">
        <v>0</v>
      </c>
      <c r="BO1009">
        <v>0</v>
      </c>
      <c r="BP1009">
        <v>0</v>
      </c>
      <c r="BQ1009">
        <v>0</v>
      </c>
      <c r="BR1009">
        <v>0</v>
      </c>
      <c r="BS1009">
        <v>0</v>
      </c>
      <c r="BT1009">
        <v>0</v>
      </c>
      <c r="BU1009">
        <v>0</v>
      </c>
      <c r="BV1009">
        <v>0</v>
      </c>
      <c r="BW1009" s="4">
        <v>0</v>
      </c>
    </row>
    <row r="1010" spans="6:75" x14ac:dyDescent="0.25">
      <c r="F1010" s="52">
        <f t="shared" si="55"/>
        <v>71900</v>
      </c>
      <c r="G1010" s="12">
        <f t="shared" si="56"/>
        <v>0.82558139534883723</v>
      </c>
      <c r="J1010" s="3">
        <f t="shared" si="57"/>
        <v>0.86290085319211529</v>
      </c>
      <c r="K1010" s="4"/>
      <c r="L1010" s="5">
        <v>1</v>
      </c>
      <c r="M1010">
        <v>0.82558139534883723</v>
      </c>
      <c r="N1010">
        <v>0.82558139534883723</v>
      </c>
      <c r="O1010">
        <v>0.86188657067293561</v>
      </c>
      <c r="P1010">
        <v>0.86188657067293561</v>
      </c>
      <c r="Q1010">
        <v>0</v>
      </c>
      <c r="R1010">
        <v>0</v>
      </c>
      <c r="S1010">
        <v>0</v>
      </c>
      <c r="T1010">
        <v>0</v>
      </c>
      <c r="U1010">
        <v>0</v>
      </c>
      <c r="V1010">
        <v>0</v>
      </c>
      <c r="W1010">
        <v>0</v>
      </c>
      <c r="X1010">
        <v>0</v>
      </c>
      <c r="Y1010">
        <v>0</v>
      </c>
      <c r="Z1010">
        <v>0</v>
      </c>
      <c r="AA1010">
        <v>0</v>
      </c>
      <c r="AB1010">
        <v>0</v>
      </c>
      <c r="AC1010">
        <v>0</v>
      </c>
      <c r="AD1010">
        <v>0</v>
      </c>
      <c r="AE1010">
        <v>0</v>
      </c>
      <c r="AF1010">
        <v>0</v>
      </c>
      <c r="AG1010">
        <v>0</v>
      </c>
      <c r="AH1010">
        <v>0</v>
      </c>
      <c r="AI1010">
        <v>0</v>
      </c>
      <c r="AJ1010">
        <v>0</v>
      </c>
      <c r="AK1010">
        <v>0</v>
      </c>
      <c r="AL1010">
        <v>0</v>
      </c>
      <c r="AM1010">
        <v>0</v>
      </c>
      <c r="AN1010">
        <v>0</v>
      </c>
      <c r="AO1010">
        <v>0</v>
      </c>
      <c r="AP1010">
        <v>0</v>
      </c>
      <c r="AQ1010">
        <v>0</v>
      </c>
      <c r="AR1010">
        <v>0</v>
      </c>
      <c r="AS1010">
        <v>0</v>
      </c>
      <c r="AT1010">
        <v>0</v>
      </c>
      <c r="AU1010">
        <v>0</v>
      </c>
      <c r="AV1010">
        <v>0</v>
      </c>
      <c r="AW1010">
        <v>0</v>
      </c>
      <c r="AX1010">
        <v>0</v>
      </c>
      <c r="AY1010">
        <v>0</v>
      </c>
      <c r="AZ1010">
        <v>0</v>
      </c>
      <c r="BA1010">
        <v>0</v>
      </c>
      <c r="BB1010">
        <v>0</v>
      </c>
      <c r="BC1010">
        <v>0</v>
      </c>
      <c r="BD1010">
        <v>0</v>
      </c>
      <c r="BE1010">
        <v>0</v>
      </c>
      <c r="BF1010">
        <v>0</v>
      </c>
      <c r="BG1010">
        <v>0</v>
      </c>
      <c r="BH1010">
        <v>0</v>
      </c>
      <c r="BI1010">
        <v>0</v>
      </c>
      <c r="BJ1010">
        <v>0</v>
      </c>
      <c r="BK1010">
        <v>0</v>
      </c>
      <c r="BL1010">
        <v>0</v>
      </c>
      <c r="BM1010">
        <v>0</v>
      </c>
      <c r="BN1010">
        <v>0</v>
      </c>
      <c r="BO1010">
        <v>0</v>
      </c>
      <c r="BP1010">
        <v>0</v>
      </c>
      <c r="BQ1010">
        <v>0</v>
      </c>
      <c r="BR1010">
        <v>0</v>
      </c>
      <c r="BS1010">
        <v>0</v>
      </c>
      <c r="BT1010">
        <v>0</v>
      </c>
      <c r="BU1010">
        <v>0</v>
      </c>
      <c r="BV1010">
        <v>0</v>
      </c>
      <c r="BW1010" s="4">
        <v>0</v>
      </c>
    </row>
    <row r="1011" spans="6:75" x14ac:dyDescent="0.25">
      <c r="F1011" s="52">
        <f t="shared" si="55"/>
        <v>72000</v>
      </c>
      <c r="G1011" s="12">
        <f t="shared" si="56"/>
        <v>0.82558139534883723</v>
      </c>
      <c r="J1011" s="3">
        <f t="shared" si="57"/>
        <v>0.86231244483671665</v>
      </c>
      <c r="K1011" s="4"/>
      <c r="L1011" s="5">
        <v>1</v>
      </c>
      <c r="M1011">
        <v>0.82558139534883723</v>
      </c>
      <c r="N1011">
        <v>0.82558139534883723</v>
      </c>
      <c r="O1011">
        <v>0.86129885395239492</v>
      </c>
      <c r="P1011">
        <v>0.86129885395239492</v>
      </c>
      <c r="Q1011">
        <v>0</v>
      </c>
      <c r="R1011">
        <v>0</v>
      </c>
      <c r="S1011">
        <v>0</v>
      </c>
      <c r="T1011">
        <v>0</v>
      </c>
      <c r="U1011">
        <v>0</v>
      </c>
      <c r="V1011">
        <v>0</v>
      </c>
      <c r="W1011">
        <v>0</v>
      </c>
      <c r="X1011">
        <v>0</v>
      </c>
      <c r="Y1011">
        <v>0</v>
      </c>
      <c r="Z1011">
        <v>0</v>
      </c>
      <c r="AA1011">
        <v>0</v>
      </c>
      <c r="AB1011">
        <v>0</v>
      </c>
      <c r="AC1011">
        <v>0</v>
      </c>
      <c r="AD1011">
        <v>0</v>
      </c>
      <c r="AE1011">
        <v>0</v>
      </c>
      <c r="AF1011">
        <v>0</v>
      </c>
      <c r="AG1011">
        <v>0</v>
      </c>
      <c r="AH1011">
        <v>0</v>
      </c>
      <c r="AI1011">
        <v>0</v>
      </c>
      <c r="AJ1011">
        <v>0</v>
      </c>
      <c r="AK1011">
        <v>0</v>
      </c>
      <c r="AL1011">
        <v>0</v>
      </c>
      <c r="AM1011">
        <v>0</v>
      </c>
      <c r="AN1011">
        <v>0</v>
      </c>
      <c r="AO1011">
        <v>0</v>
      </c>
      <c r="AP1011">
        <v>0</v>
      </c>
      <c r="AQ1011">
        <v>0</v>
      </c>
      <c r="AR1011">
        <v>0</v>
      </c>
      <c r="AS1011">
        <v>0</v>
      </c>
      <c r="AT1011">
        <v>0</v>
      </c>
      <c r="AU1011">
        <v>0</v>
      </c>
      <c r="AV1011">
        <v>0</v>
      </c>
      <c r="AW1011">
        <v>0</v>
      </c>
      <c r="AX1011">
        <v>0</v>
      </c>
      <c r="AY1011">
        <v>0</v>
      </c>
      <c r="AZ1011">
        <v>0</v>
      </c>
      <c r="BA1011">
        <v>0</v>
      </c>
      <c r="BB1011">
        <v>0</v>
      </c>
      <c r="BC1011">
        <v>0</v>
      </c>
      <c r="BD1011">
        <v>0</v>
      </c>
      <c r="BE1011">
        <v>0</v>
      </c>
      <c r="BF1011">
        <v>0</v>
      </c>
      <c r="BG1011">
        <v>0</v>
      </c>
      <c r="BH1011">
        <v>0</v>
      </c>
      <c r="BI1011">
        <v>0</v>
      </c>
      <c r="BJ1011">
        <v>0</v>
      </c>
      <c r="BK1011">
        <v>0</v>
      </c>
      <c r="BL1011">
        <v>0</v>
      </c>
      <c r="BM1011">
        <v>0</v>
      </c>
      <c r="BN1011">
        <v>0</v>
      </c>
      <c r="BO1011">
        <v>0</v>
      </c>
      <c r="BP1011">
        <v>0</v>
      </c>
      <c r="BQ1011">
        <v>0</v>
      </c>
      <c r="BR1011">
        <v>0</v>
      </c>
      <c r="BS1011">
        <v>0</v>
      </c>
      <c r="BT1011">
        <v>0</v>
      </c>
      <c r="BU1011">
        <v>0</v>
      </c>
      <c r="BV1011">
        <v>0</v>
      </c>
      <c r="BW1011" s="4">
        <v>0</v>
      </c>
    </row>
    <row r="1012" spans="6:75" x14ac:dyDescent="0.25">
      <c r="F1012" s="52">
        <f t="shared" si="55"/>
        <v>72100</v>
      </c>
      <c r="G1012" s="12">
        <f t="shared" si="56"/>
        <v>0.82558139534883723</v>
      </c>
      <c r="J1012" s="3">
        <f t="shared" si="57"/>
        <v>0.86172403648131801</v>
      </c>
      <c r="K1012" s="4"/>
      <c r="L1012" s="5">
        <v>1</v>
      </c>
      <c r="M1012">
        <v>0.82558139534883723</v>
      </c>
      <c r="N1012">
        <v>0.82558139534883723</v>
      </c>
      <c r="O1012">
        <v>0.86071113723185422</v>
      </c>
      <c r="P1012">
        <v>0.86071113723185422</v>
      </c>
      <c r="Q1012">
        <v>0</v>
      </c>
      <c r="R1012">
        <v>0</v>
      </c>
      <c r="S1012">
        <v>0</v>
      </c>
      <c r="T1012">
        <v>0</v>
      </c>
      <c r="U1012">
        <v>0</v>
      </c>
      <c r="V1012">
        <v>0</v>
      </c>
      <c r="W1012">
        <v>0</v>
      </c>
      <c r="X1012">
        <v>0</v>
      </c>
      <c r="Y1012">
        <v>0</v>
      </c>
      <c r="Z1012">
        <v>0</v>
      </c>
      <c r="AA1012">
        <v>0</v>
      </c>
      <c r="AB1012">
        <v>0</v>
      </c>
      <c r="AC1012">
        <v>0</v>
      </c>
      <c r="AD1012">
        <v>0</v>
      </c>
      <c r="AE1012">
        <v>0</v>
      </c>
      <c r="AF1012">
        <v>0</v>
      </c>
      <c r="AG1012">
        <v>0</v>
      </c>
      <c r="AH1012">
        <v>0</v>
      </c>
      <c r="AI1012">
        <v>0</v>
      </c>
      <c r="AJ1012">
        <v>0</v>
      </c>
      <c r="AK1012">
        <v>0</v>
      </c>
      <c r="AL1012">
        <v>0</v>
      </c>
      <c r="AM1012">
        <v>0</v>
      </c>
      <c r="AN1012">
        <v>0</v>
      </c>
      <c r="AO1012">
        <v>0</v>
      </c>
      <c r="AP1012">
        <v>0</v>
      </c>
      <c r="AQ1012">
        <v>0</v>
      </c>
      <c r="AR1012">
        <v>0</v>
      </c>
      <c r="AS1012">
        <v>0</v>
      </c>
      <c r="AT1012">
        <v>0</v>
      </c>
      <c r="AU1012">
        <v>0</v>
      </c>
      <c r="AV1012">
        <v>0</v>
      </c>
      <c r="AW1012">
        <v>0</v>
      </c>
      <c r="AX1012">
        <v>0</v>
      </c>
      <c r="AY1012">
        <v>0</v>
      </c>
      <c r="AZ1012">
        <v>0</v>
      </c>
      <c r="BA1012">
        <v>0</v>
      </c>
      <c r="BB1012">
        <v>0</v>
      </c>
      <c r="BC1012">
        <v>0</v>
      </c>
      <c r="BD1012">
        <v>0</v>
      </c>
      <c r="BE1012">
        <v>0</v>
      </c>
      <c r="BF1012">
        <v>0</v>
      </c>
      <c r="BG1012">
        <v>0</v>
      </c>
      <c r="BH1012">
        <v>0</v>
      </c>
      <c r="BI1012">
        <v>0</v>
      </c>
      <c r="BJ1012">
        <v>0</v>
      </c>
      <c r="BK1012">
        <v>0</v>
      </c>
      <c r="BL1012">
        <v>0</v>
      </c>
      <c r="BM1012">
        <v>0</v>
      </c>
      <c r="BN1012">
        <v>0</v>
      </c>
      <c r="BO1012">
        <v>0</v>
      </c>
      <c r="BP1012">
        <v>0</v>
      </c>
      <c r="BQ1012">
        <v>0</v>
      </c>
      <c r="BR1012">
        <v>0</v>
      </c>
      <c r="BS1012">
        <v>0</v>
      </c>
      <c r="BT1012">
        <v>0</v>
      </c>
      <c r="BU1012">
        <v>0</v>
      </c>
      <c r="BV1012">
        <v>0</v>
      </c>
      <c r="BW1012" s="4">
        <v>0</v>
      </c>
    </row>
    <row r="1013" spans="6:75" x14ac:dyDescent="0.25">
      <c r="F1013" s="52">
        <f t="shared" si="55"/>
        <v>72200</v>
      </c>
      <c r="G1013" s="12">
        <f t="shared" si="56"/>
        <v>0.82558139534883723</v>
      </c>
      <c r="J1013" s="3">
        <f t="shared" si="57"/>
        <v>0.86113562812591937</v>
      </c>
      <c r="K1013" s="4"/>
      <c r="L1013" s="5">
        <v>1</v>
      </c>
      <c r="M1013">
        <v>0.82558139534883723</v>
      </c>
      <c r="N1013">
        <v>0.82558139534883723</v>
      </c>
      <c r="O1013">
        <v>0.86012342051131352</v>
      </c>
      <c r="P1013">
        <v>0.86012342051131352</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v>0</v>
      </c>
      <c r="AN1013">
        <v>0</v>
      </c>
      <c r="AO1013">
        <v>0</v>
      </c>
      <c r="AP1013">
        <v>0</v>
      </c>
      <c r="AQ1013">
        <v>0</v>
      </c>
      <c r="AR1013">
        <v>0</v>
      </c>
      <c r="AS1013">
        <v>0</v>
      </c>
      <c r="AT1013">
        <v>0</v>
      </c>
      <c r="AU1013">
        <v>0</v>
      </c>
      <c r="AV1013">
        <v>0</v>
      </c>
      <c r="AW1013">
        <v>0</v>
      </c>
      <c r="AX1013">
        <v>0</v>
      </c>
      <c r="AY1013">
        <v>0</v>
      </c>
      <c r="AZ1013">
        <v>0</v>
      </c>
      <c r="BA1013">
        <v>0</v>
      </c>
      <c r="BB1013">
        <v>0</v>
      </c>
      <c r="BC1013">
        <v>0</v>
      </c>
      <c r="BD1013">
        <v>0</v>
      </c>
      <c r="BE1013">
        <v>0</v>
      </c>
      <c r="BF1013">
        <v>0</v>
      </c>
      <c r="BG1013">
        <v>0</v>
      </c>
      <c r="BH1013">
        <v>0</v>
      </c>
      <c r="BI1013">
        <v>0</v>
      </c>
      <c r="BJ1013">
        <v>0</v>
      </c>
      <c r="BK1013">
        <v>0</v>
      </c>
      <c r="BL1013">
        <v>0</v>
      </c>
      <c r="BM1013">
        <v>0</v>
      </c>
      <c r="BN1013">
        <v>0</v>
      </c>
      <c r="BO1013">
        <v>0</v>
      </c>
      <c r="BP1013">
        <v>0</v>
      </c>
      <c r="BQ1013">
        <v>0</v>
      </c>
      <c r="BR1013">
        <v>0</v>
      </c>
      <c r="BS1013">
        <v>0</v>
      </c>
      <c r="BT1013">
        <v>0</v>
      </c>
      <c r="BU1013">
        <v>0</v>
      </c>
      <c r="BV1013">
        <v>0</v>
      </c>
      <c r="BW1013" s="4">
        <v>0</v>
      </c>
    </row>
    <row r="1014" spans="6:75" x14ac:dyDescent="0.25">
      <c r="F1014" s="52">
        <f t="shared" si="55"/>
        <v>72300</v>
      </c>
      <c r="G1014" s="12">
        <f t="shared" si="56"/>
        <v>0.82558139534883723</v>
      </c>
      <c r="J1014" s="3">
        <f t="shared" si="57"/>
        <v>0.86054721977052073</v>
      </c>
      <c r="K1014" s="4"/>
      <c r="L1014" s="5">
        <v>1</v>
      </c>
      <c r="M1014">
        <v>0.82558139534883723</v>
      </c>
      <c r="N1014">
        <v>0.82558139534883723</v>
      </c>
      <c r="O1014">
        <v>0.85953570379077282</v>
      </c>
      <c r="P1014">
        <v>0.85953570379077282</v>
      </c>
      <c r="Q1014">
        <v>0</v>
      </c>
      <c r="R1014">
        <v>0</v>
      </c>
      <c r="S1014">
        <v>0</v>
      </c>
      <c r="T1014">
        <v>0</v>
      </c>
      <c r="U1014">
        <v>0</v>
      </c>
      <c r="V1014">
        <v>0</v>
      </c>
      <c r="W1014">
        <v>0</v>
      </c>
      <c r="X1014">
        <v>0</v>
      </c>
      <c r="Y1014">
        <v>0</v>
      </c>
      <c r="Z1014">
        <v>0</v>
      </c>
      <c r="AA1014">
        <v>0</v>
      </c>
      <c r="AB1014">
        <v>0</v>
      </c>
      <c r="AC1014">
        <v>0</v>
      </c>
      <c r="AD1014">
        <v>0</v>
      </c>
      <c r="AE1014">
        <v>0</v>
      </c>
      <c r="AF1014">
        <v>0</v>
      </c>
      <c r="AG1014">
        <v>0</v>
      </c>
      <c r="AH1014">
        <v>0</v>
      </c>
      <c r="AI1014">
        <v>0</v>
      </c>
      <c r="AJ1014">
        <v>0</v>
      </c>
      <c r="AK1014">
        <v>0</v>
      </c>
      <c r="AL1014">
        <v>0</v>
      </c>
      <c r="AM1014">
        <v>0</v>
      </c>
      <c r="AN1014">
        <v>0</v>
      </c>
      <c r="AO1014">
        <v>0</v>
      </c>
      <c r="AP1014">
        <v>0</v>
      </c>
      <c r="AQ1014">
        <v>0</v>
      </c>
      <c r="AR1014">
        <v>0</v>
      </c>
      <c r="AS1014">
        <v>0</v>
      </c>
      <c r="AT1014">
        <v>0</v>
      </c>
      <c r="AU1014">
        <v>0</v>
      </c>
      <c r="AV1014">
        <v>0</v>
      </c>
      <c r="AW1014">
        <v>0</v>
      </c>
      <c r="AX1014">
        <v>0</v>
      </c>
      <c r="AY1014">
        <v>0</v>
      </c>
      <c r="AZ1014">
        <v>0</v>
      </c>
      <c r="BA1014">
        <v>0</v>
      </c>
      <c r="BB1014">
        <v>0</v>
      </c>
      <c r="BC1014">
        <v>0</v>
      </c>
      <c r="BD1014">
        <v>0</v>
      </c>
      <c r="BE1014">
        <v>0</v>
      </c>
      <c r="BF1014">
        <v>0</v>
      </c>
      <c r="BG1014">
        <v>0</v>
      </c>
      <c r="BH1014">
        <v>0</v>
      </c>
      <c r="BI1014">
        <v>0</v>
      </c>
      <c r="BJ1014">
        <v>0</v>
      </c>
      <c r="BK1014">
        <v>0</v>
      </c>
      <c r="BL1014">
        <v>0</v>
      </c>
      <c r="BM1014">
        <v>0</v>
      </c>
      <c r="BN1014">
        <v>0</v>
      </c>
      <c r="BO1014">
        <v>0</v>
      </c>
      <c r="BP1014">
        <v>0</v>
      </c>
      <c r="BQ1014">
        <v>0</v>
      </c>
      <c r="BR1014">
        <v>0</v>
      </c>
      <c r="BS1014">
        <v>0</v>
      </c>
      <c r="BT1014">
        <v>0</v>
      </c>
      <c r="BU1014">
        <v>0</v>
      </c>
      <c r="BV1014">
        <v>0</v>
      </c>
      <c r="BW1014" s="4">
        <v>0</v>
      </c>
    </row>
    <row r="1015" spans="6:75" x14ac:dyDescent="0.25">
      <c r="F1015" s="52">
        <f t="shared" si="55"/>
        <v>72400</v>
      </c>
      <c r="G1015" s="12">
        <f t="shared" si="56"/>
        <v>0.82558139534883723</v>
      </c>
      <c r="J1015" s="3">
        <f t="shared" si="57"/>
        <v>0.85995881141512209</v>
      </c>
      <c r="K1015" s="4"/>
      <c r="L1015" s="5">
        <v>1</v>
      </c>
      <c r="M1015">
        <v>0.82558139534883723</v>
      </c>
      <c r="N1015">
        <v>0.82558139534883723</v>
      </c>
      <c r="O1015">
        <v>0.85894798707023212</v>
      </c>
      <c r="P1015">
        <v>0.85894798707023212</v>
      </c>
      <c r="Q1015">
        <v>0</v>
      </c>
      <c r="R1015">
        <v>0</v>
      </c>
      <c r="S1015">
        <v>0</v>
      </c>
      <c r="T1015">
        <v>0</v>
      </c>
      <c r="U1015">
        <v>0</v>
      </c>
      <c r="V1015">
        <v>0</v>
      </c>
      <c r="W1015">
        <v>0</v>
      </c>
      <c r="X1015">
        <v>0</v>
      </c>
      <c r="Y1015">
        <v>0</v>
      </c>
      <c r="Z1015">
        <v>0</v>
      </c>
      <c r="AA1015">
        <v>0</v>
      </c>
      <c r="AB1015">
        <v>0</v>
      </c>
      <c r="AC1015">
        <v>0</v>
      </c>
      <c r="AD1015">
        <v>0</v>
      </c>
      <c r="AE1015">
        <v>0</v>
      </c>
      <c r="AF1015">
        <v>0</v>
      </c>
      <c r="AG1015">
        <v>0</v>
      </c>
      <c r="AH1015">
        <v>0</v>
      </c>
      <c r="AI1015">
        <v>0</v>
      </c>
      <c r="AJ1015">
        <v>0</v>
      </c>
      <c r="AK1015">
        <v>0</v>
      </c>
      <c r="AL1015">
        <v>0</v>
      </c>
      <c r="AM1015">
        <v>0</v>
      </c>
      <c r="AN1015">
        <v>0</v>
      </c>
      <c r="AO1015">
        <v>0</v>
      </c>
      <c r="AP1015">
        <v>0</v>
      </c>
      <c r="AQ1015">
        <v>0</v>
      </c>
      <c r="AR1015">
        <v>0</v>
      </c>
      <c r="AS1015">
        <v>0</v>
      </c>
      <c r="AT1015">
        <v>0</v>
      </c>
      <c r="AU1015">
        <v>0</v>
      </c>
      <c r="AV1015">
        <v>0</v>
      </c>
      <c r="AW1015">
        <v>0</v>
      </c>
      <c r="AX1015">
        <v>0</v>
      </c>
      <c r="AY1015">
        <v>0</v>
      </c>
      <c r="AZ1015">
        <v>0</v>
      </c>
      <c r="BA1015">
        <v>0</v>
      </c>
      <c r="BB1015">
        <v>0</v>
      </c>
      <c r="BC1015">
        <v>0</v>
      </c>
      <c r="BD1015">
        <v>0</v>
      </c>
      <c r="BE1015">
        <v>0</v>
      </c>
      <c r="BF1015">
        <v>0</v>
      </c>
      <c r="BG1015">
        <v>0</v>
      </c>
      <c r="BH1015">
        <v>0</v>
      </c>
      <c r="BI1015">
        <v>0</v>
      </c>
      <c r="BJ1015">
        <v>0</v>
      </c>
      <c r="BK1015">
        <v>0</v>
      </c>
      <c r="BL1015">
        <v>0</v>
      </c>
      <c r="BM1015">
        <v>0</v>
      </c>
      <c r="BN1015">
        <v>0</v>
      </c>
      <c r="BO1015">
        <v>0</v>
      </c>
      <c r="BP1015">
        <v>0</v>
      </c>
      <c r="BQ1015">
        <v>0</v>
      </c>
      <c r="BR1015">
        <v>0</v>
      </c>
      <c r="BS1015">
        <v>0</v>
      </c>
      <c r="BT1015">
        <v>0</v>
      </c>
      <c r="BU1015">
        <v>0</v>
      </c>
      <c r="BV1015">
        <v>0</v>
      </c>
      <c r="BW1015" s="4">
        <v>0</v>
      </c>
    </row>
    <row r="1016" spans="6:75" x14ac:dyDescent="0.25">
      <c r="F1016" s="52">
        <f t="shared" si="55"/>
        <v>72500</v>
      </c>
      <c r="G1016" s="12">
        <f t="shared" si="56"/>
        <v>0.82558139534883723</v>
      </c>
      <c r="J1016" s="3">
        <f t="shared" si="57"/>
        <v>0.85937040305972345</v>
      </c>
      <c r="K1016" s="4"/>
      <c r="L1016" s="5">
        <v>1</v>
      </c>
      <c r="M1016">
        <v>0.82558139534883723</v>
      </c>
      <c r="N1016">
        <v>0.82558139534883723</v>
      </c>
      <c r="O1016">
        <v>0.85836027034969142</v>
      </c>
      <c r="P1016">
        <v>0.85836027034969142</v>
      </c>
      <c r="Q1016">
        <v>0</v>
      </c>
      <c r="R1016">
        <v>0</v>
      </c>
      <c r="S1016">
        <v>0</v>
      </c>
      <c r="T1016">
        <v>0</v>
      </c>
      <c r="U1016">
        <v>0</v>
      </c>
      <c r="V1016">
        <v>0</v>
      </c>
      <c r="W1016">
        <v>0</v>
      </c>
      <c r="X1016">
        <v>0</v>
      </c>
      <c r="Y1016">
        <v>0</v>
      </c>
      <c r="Z1016">
        <v>0</v>
      </c>
      <c r="AA1016">
        <v>0</v>
      </c>
      <c r="AB1016">
        <v>0</v>
      </c>
      <c r="AC1016">
        <v>0</v>
      </c>
      <c r="AD1016">
        <v>0</v>
      </c>
      <c r="AE1016">
        <v>0</v>
      </c>
      <c r="AF1016">
        <v>0</v>
      </c>
      <c r="AG1016">
        <v>0</v>
      </c>
      <c r="AH1016">
        <v>0</v>
      </c>
      <c r="AI1016">
        <v>0</v>
      </c>
      <c r="AJ1016">
        <v>0</v>
      </c>
      <c r="AK1016">
        <v>0</v>
      </c>
      <c r="AL1016">
        <v>0</v>
      </c>
      <c r="AM1016">
        <v>0</v>
      </c>
      <c r="AN1016">
        <v>0</v>
      </c>
      <c r="AO1016">
        <v>0</v>
      </c>
      <c r="AP1016">
        <v>0</v>
      </c>
      <c r="AQ1016">
        <v>0</v>
      </c>
      <c r="AR1016">
        <v>0</v>
      </c>
      <c r="AS1016">
        <v>0</v>
      </c>
      <c r="AT1016">
        <v>0</v>
      </c>
      <c r="AU1016">
        <v>0</v>
      </c>
      <c r="AV1016">
        <v>0</v>
      </c>
      <c r="AW1016">
        <v>0</v>
      </c>
      <c r="AX1016">
        <v>0</v>
      </c>
      <c r="AY1016">
        <v>0</v>
      </c>
      <c r="AZ1016">
        <v>0</v>
      </c>
      <c r="BA1016">
        <v>0</v>
      </c>
      <c r="BB1016">
        <v>0</v>
      </c>
      <c r="BC1016">
        <v>0</v>
      </c>
      <c r="BD1016">
        <v>0</v>
      </c>
      <c r="BE1016">
        <v>0</v>
      </c>
      <c r="BF1016">
        <v>0</v>
      </c>
      <c r="BG1016">
        <v>0</v>
      </c>
      <c r="BH1016">
        <v>0</v>
      </c>
      <c r="BI1016">
        <v>0</v>
      </c>
      <c r="BJ1016">
        <v>0</v>
      </c>
      <c r="BK1016">
        <v>0</v>
      </c>
      <c r="BL1016">
        <v>0</v>
      </c>
      <c r="BM1016">
        <v>0</v>
      </c>
      <c r="BN1016">
        <v>0</v>
      </c>
      <c r="BO1016">
        <v>0</v>
      </c>
      <c r="BP1016">
        <v>0</v>
      </c>
      <c r="BQ1016">
        <v>0</v>
      </c>
      <c r="BR1016">
        <v>0</v>
      </c>
      <c r="BS1016">
        <v>0</v>
      </c>
      <c r="BT1016">
        <v>0</v>
      </c>
      <c r="BU1016">
        <v>0</v>
      </c>
      <c r="BV1016">
        <v>0</v>
      </c>
      <c r="BW1016" s="4">
        <v>0</v>
      </c>
    </row>
    <row r="1017" spans="6:75" x14ac:dyDescent="0.25">
      <c r="F1017" s="52">
        <f t="shared" si="55"/>
        <v>72600</v>
      </c>
      <c r="G1017" s="12">
        <f t="shared" si="56"/>
        <v>0.82558139534883723</v>
      </c>
      <c r="J1017" s="3">
        <f t="shared" si="57"/>
        <v>0.85878199470432481</v>
      </c>
      <c r="K1017" s="4"/>
      <c r="L1017" s="5">
        <v>1</v>
      </c>
      <c r="M1017">
        <v>0.82558139534883723</v>
      </c>
      <c r="N1017">
        <v>0.82558139534883723</v>
      </c>
      <c r="O1017">
        <v>0.85777255362915072</v>
      </c>
      <c r="P1017">
        <v>0.85777255362915072</v>
      </c>
      <c r="Q1017">
        <v>0</v>
      </c>
      <c r="R1017">
        <v>0</v>
      </c>
      <c r="S1017">
        <v>0</v>
      </c>
      <c r="T1017">
        <v>0</v>
      </c>
      <c r="U1017">
        <v>0</v>
      </c>
      <c r="V1017">
        <v>0</v>
      </c>
      <c r="W1017">
        <v>0</v>
      </c>
      <c r="X1017">
        <v>0</v>
      </c>
      <c r="Y1017">
        <v>0</v>
      </c>
      <c r="Z1017">
        <v>0</v>
      </c>
      <c r="AA1017">
        <v>0</v>
      </c>
      <c r="AB1017">
        <v>0</v>
      </c>
      <c r="AC1017">
        <v>0</v>
      </c>
      <c r="AD1017">
        <v>0</v>
      </c>
      <c r="AE1017">
        <v>0</v>
      </c>
      <c r="AF1017">
        <v>0</v>
      </c>
      <c r="AG1017">
        <v>0</v>
      </c>
      <c r="AH1017">
        <v>0</v>
      </c>
      <c r="AI1017">
        <v>0</v>
      </c>
      <c r="AJ1017">
        <v>0</v>
      </c>
      <c r="AK1017">
        <v>0</v>
      </c>
      <c r="AL1017">
        <v>0</v>
      </c>
      <c r="AM1017">
        <v>0</v>
      </c>
      <c r="AN1017">
        <v>0</v>
      </c>
      <c r="AO1017">
        <v>0</v>
      </c>
      <c r="AP1017">
        <v>0</v>
      </c>
      <c r="AQ1017">
        <v>0</v>
      </c>
      <c r="AR1017">
        <v>0</v>
      </c>
      <c r="AS1017">
        <v>0</v>
      </c>
      <c r="AT1017">
        <v>0</v>
      </c>
      <c r="AU1017">
        <v>0</v>
      </c>
      <c r="AV1017">
        <v>0</v>
      </c>
      <c r="AW1017">
        <v>0</v>
      </c>
      <c r="AX1017">
        <v>0</v>
      </c>
      <c r="AY1017">
        <v>0</v>
      </c>
      <c r="AZ1017">
        <v>0</v>
      </c>
      <c r="BA1017">
        <v>0</v>
      </c>
      <c r="BB1017">
        <v>0</v>
      </c>
      <c r="BC1017">
        <v>0</v>
      </c>
      <c r="BD1017">
        <v>0</v>
      </c>
      <c r="BE1017">
        <v>0</v>
      </c>
      <c r="BF1017">
        <v>0</v>
      </c>
      <c r="BG1017">
        <v>0</v>
      </c>
      <c r="BH1017">
        <v>0</v>
      </c>
      <c r="BI1017">
        <v>0</v>
      </c>
      <c r="BJ1017">
        <v>0</v>
      </c>
      <c r="BK1017">
        <v>0</v>
      </c>
      <c r="BL1017">
        <v>0</v>
      </c>
      <c r="BM1017">
        <v>0</v>
      </c>
      <c r="BN1017">
        <v>0</v>
      </c>
      <c r="BO1017">
        <v>0</v>
      </c>
      <c r="BP1017">
        <v>0</v>
      </c>
      <c r="BQ1017">
        <v>0</v>
      </c>
      <c r="BR1017">
        <v>0</v>
      </c>
      <c r="BS1017">
        <v>0</v>
      </c>
      <c r="BT1017">
        <v>0</v>
      </c>
      <c r="BU1017">
        <v>0</v>
      </c>
      <c r="BV1017">
        <v>0</v>
      </c>
      <c r="BW1017" s="4">
        <v>0</v>
      </c>
    </row>
    <row r="1018" spans="6:75" x14ac:dyDescent="0.25">
      <c r="F1018" s="52">
        <f t="shared" si="55"/>
        <v>72700</v>
      </c>
      <c r="G1018" s="12">
        <f t="shared" si="56"/>
        <v>0.82558139534883723</v>
      </c>
      <c r="J1018" s="3">
        <f t="shared" si="57"/>
        <v>0.85819358634892617</v>
      </c>
      <c r="K1018" s="4"/>
      <c r="L1018" s="5">
        <v>1</v>
      </c>
      <c r="M1018">
        <v>0.82558139534883723</v>
      </c>
      <c r="N1018">
        <v>0.82558139534883723</v>
      </c>
      <c r="O1018">
        <v>0.85718483690861003</v>
      </c>
      <c r="P1018">
        <v>0.85718483690861003</v>
      </c>
      <c r="Q1018">
        <v>0</v>
      </c>
      <c r="R1018">
        <v>0</v>
      </c>
      <c r="S1018">
        <v>0</v>
      </c>
      <c r="T1018">
        <v>0</v>
      </c>
      <c r="U1018">
        <v>0</v>
      </c>
      <c r="V1018">
        <v>0</v>
      </c>
      <c r="W1018">
        <v>0</v>
      </c>
      <c r="X1018">
        <v>0</v>
      </c>
      <c r="Y1018">
        <v>0</v>
      </c>
      <c r="Z1018">
        <v>0</v>
      </c>
      <c r="AA1018">
        <v>0</v>
      </c>
      <c r="AB1018">
        <v>0</v>
      </c>
      <c r="AC1018">
        <v>0</v>
      </c>
      <c r="AD1018">
        <v>0</v>
      </c>
      <c r="AE1018">
        <v>0</v>
      </c>
      <c r="AF1018">
        <v>0</v>
      </c>
      <c r="AG1018">
        <v>0</v>
      </c>
      <c r="AH1018">
        <v>0</v>
      </c>
      <c r="AI1018">
        <v>0</v>
      </c>
      <c r="AJ1018">
        <v>0</v>
      </c>
      <c r="AK1018">
        <v>0</v>
      </c>
      <c r="AL1018">
        <v>0</v>
      </c>
      <c r="AM1018">
        <v>0</v>
      </c>
      <c r="AN1018">
        <v>0</v>
      </c>
      <c r="AO1018">
        <v>0</v>
      </c>
      <c r="AP1018">
        <v>0</v>
      </c>
      <c r="AQ1018">
        <v>0</v>
      </c>
      <c r="AR1018">
        <v>0</v>
      </c>
      <c r="AS1018">
        <v>0</v>
      </c>
      <c r="AT1018">
        <v>0</v>
      </c>
      <c r="AU1018">
        <v>0</v>
      </c>
      <c r="AV1018">
        <v>0</v>
      </c>
      <c r="AW1018">
        <v>0</v>
      </c>
      <c r="AX1018">
        <v>0</v>
      </c>
      <c r="AY1018">
        <v>0</v>
      </c>
      <c r="AZ1018">
        <v>0</v>
      </c>
      <c r="BA1018">
        <v>0</v>
      </c>
      <c r="BB1018">
        <v>0</v>
      </c>
      <c r="BC1018">
        <v>0</v>
      </c>
      <c r="BD1018">
        <v>0</v>
      </c>
      <c r="BE1018">
        <v>0</v>
      </c>
      <c r="BF1018">
        <v>0</v>
      </c>
      <c r="BG1018">
        <v>0</v>
      </c>
      <c r="BH1018">
        <v>0</v>
      </c>
      <c r="BI1018">
        <v>0</v>
      </c>
      <c r="BJ1018">
        <v>0</v>
      </c>
      <c r="BK1018">
        <v>0</v>
      </c>
      <c r="BL1018">
        <v>0</v>
      </c>
      <c r="BM1018">
        <v>0</v>
      </c>
      <c r="BN1018">
        <v>0</v>
      </c>
      <c r="BO1018">
        <v>0</v>
      </c>
      <c r="BP1018">
        <v>0</v>
      </c>
      <c r="BQ1018">
        <v>0</v>
      </c>
      <c r="BR1018">
        <v>0</v>
      </c>
      <c r="BS1018">
        <v>0</v>
      </c>
      <c r="BT1018">
        <v>0</v>
      </c>
      <c r="BU1018">
        <v>0</v>
      </c>
      <c r="BV1018">
        <v>0</v>
      </c>
      <c r="BW1018" s="4">
        <v>0</v>
      </c>
    </row>
    <row r="1019" spans="6:75" x14ac:dyDescent="0.25">
      <c r="F1019" s="52">
        <f t="shared" si="55"/>
        <v>72800</v>
      </c>
      <c r="G1019" s="12">
        <f t="shared" si="56"/>
        <v>0.82558139534883723</v>
      </c>
      <c r="J1019" s="3">
        <f t="shared" si="57"/>
        <v>0.85760517799352753</v>
      </c>
      <c r="K1019" s="4"/>
      <c r="L1019" s="5">
        <v>1</v>
      </c>
      <c r="M1019">
        <v>0.82558139534883723</v>
      </c>
      <c r="N1019">
        <v>0.82558139534883723</v>
      </c>
      <c r="O1019">
        <v>0.85659712018806933</v>
      </c>
      <c r="P1019">
        <v>0.85659712018806933</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v>0</v>
      </c>
      <c r="AN1019">
        <v>0</v>
      </c>
      <c r="AO1019">
        <v>0</v>
      </c>
      <c r="AP1019">
        <v>0</v>
      </c>
      <c r="AQ1019">
        <v>0</v>
      </c>
      <c r="AR1019">
        <v>0</v>
      </c>
      <c r="AS1019">
        <v>0</v>
      </c>
      <c r="AT1019">
        <v>0</v>
      </c>
      <c r="AU1019">
        <v>0</v>
      </c>
      <c r="AV1019">
        <v>0</v>
      </c>
      <c r="AW1019">
        <v>0</v>
      </c>
      <c r="AX1019">
        <v>0</v>
      </c>
      <c r="AY1019">
        <v>0</v>
      </c>
      <c r="AZ1019">
        <v>0</v>
      </c>
      <c r="BA1019">
        <v>0</v>
      </c>
      <c r="BB1019">
        <v>0</v>
      </c>
      <c r="BC1019">
        <v>0</v>
      </c>
      <c r="BD1019">
        <v>0</v>
      </c>
      <c r="BE1019">
        <v>0</v>
      </c>
      <c r="BF1019">
        <v>0</v>
      </c>
      <c r="BG1019">
        <v>0</v>
      </c>
      <c r="BH1019">
        <v>0</v>
      </c>
      <c r="BI1019">
        <v>0</v>
      </c>
      <c r="BJ1019">
        <v>0</v>
      </c>
      <c r="BK1019">
        <v>0</v>
      </c>
      <c r="BL1019">
        <v>0</v>
      </c>
      <c r="BM1019">
        <v>0</v>
      </c>
      <c r="BN1019">
        <v>0</v>
      </c>
      <c r="BO1019">
        <v>0</v>
      </c>
      <c r="BP1019">
        <v>0</v>
      </c>
      <c r="BQ1019">
        <v>0</v>
      </c>
      <c r="BR1019">
        <v>0</v>
      </c>
      <c r="BS1019">
        <v>0</v>
      </c>
      <c r="BT1019">
        <v>0</v>
      </c>
      <c r="BU1019">
        <v>0</v>
      </c>
      <c r="BV1019">
        <v>0</v>
      </c>
      <c r="BW1019" s="4">
        <v>0</v>
      </c>
    </row>
    <row r="1020" spans="6:75" x14ac:dyDescent="0.25">
      <c r="F1020" s="52">
        <f t="shared" si="55"/>
        <v>72900</v>
      </c>
      <c r="G1020" s="12">
        <f t="shared" si="56"/>
        <v>0.82558139534883723</v>
      </c>
      <c r="J1020" s="3">
        <f t="shared" si="57"/>
        <v>0.85701676963812878</v>
      </c>
      <c r="K1020" s="4"/>
      <c r="L1020" s="5">
        <v>1</v>
      </c>
      <c r="M1020">
        <v>0.82558139534883723</v>
      </c>
      <c r="N1020">
        <v>0.82558139534883723</v>
      </c>
      <c r="O1020">
        <v>0.85600940346752863</v>
      </c>
      <c r="P1020">
        <v>0.85600940346752863</v>
      </c>
      <c r="Q1020">
        <v>0</v>
      </c>
      <c r="R1020">
        <v>0</v>
      </c>
      <c r="S1020">
        <v>0</v>
      </c>
      <c r="T1020">
        <v>0</v>
      </c>
      <c r="U1020">
        <v>0</v>
      </c>
      <c r="V1020">
        <v>0</v>
      </c>
      <c r="W1020">
        <v>0</v>
      </c>
      <c r="X1020">
        <v>0</v>
      </c>
      <c r="Y1020">
        <v>0</v>
      </c>
      <c r="Z1020">
        <v>0</v>
      </c>
      <c r="AA1020">
        <v>0</v>
      </c>
      <c r="AB1020">
        <v>0</v>
      </c>
      <c r="AC1020">
        <v>0</v>
      </c>
      <c r="AD1020">
        <v>0</v>
      </c>
      <c r="AE1020">
        <v>0</v>
      </c>
      <c r="AF1020">
        <v>0</v>
      </c>
      <c r="AG1020">
        <v>0</v>
      </c>
      <c r="AH1020">
        <v>0</v>
      </c>
      <c r="AI1020">
        <v>0</v>
      </c>
      <c r="AJ1020">
        <v>0</v>
      </c>
      <c r="AK1020">
        <v>0</v>
      </c>
      <c r="AL1020">
        <v>0</v>
      </c>
      <c r="AM1020">
        <v>0</v>
      </c>
      <c r="AN1020">
        <v>0</v>
      </c>
      <c r="AO1020">
        <v>0</v>
      </c>
      <c r="AP1020">
        <v>0</v>
      </c>
      <c r="AQ1020">
        <v>0</v>
      </c>
      <c r="AR1020">
        <v>0</v>
      </c>
      <c r="AS1020">
        <v>0</v>
      </c>
      <c r="AT1020">
        <v>0</v>
      </c>
      <c r="AU1020">
        <v>0</v>
      </c>
      <c r="AV1020">
        <v>0</v>
      </c>
      <c r="AW1020">
        <v>0</v>
      </c>
      <c r="AX1020">
        <v>0</v>
      </c>
      <c r="AY1020">
        <v>0</v>
      </c>
      <c r="AZ1020">
        <v>0</v>
      </c>
      <c r="BA1020">
        <v>0</v>
      </c>
      <c r="BB1020">
        <v>0</v>
      </c>
      <c r="BC1020">
        <v>0</v>
      </c>
      <c r="BD1020">
        <v>0</v>
      </c>
      <c r="BE1020">
        <v>0</v>
      </c>
      <c r="BF1020">
        <v>0</v>
      </c>
      <c r="BG1020">
        <v>0</v>
      </c>
      <c r="BH1020">
        <v>0</v>
      </c>
      <c r="BI1020">
        <v>0</v>
      </c>
      <c r="BJ1020">
        <v>0</v>
      </c>
      <c r="BK1020">
        <v>0</v>
      </c>
      <c r="BL1020">
        <v>0</v>
      </c>
      <c r="BM1020">
        <v>0</v>
      </c>
      <c r="BN1020">
        <v>0</v>
      </c>
      <c r="BO1020">
        <v>0</v>
      </c>
      <c r="BP1020">
        <v>0</v>
      </c>
      <c r="BQ1020">
        <v>0</v>
      </c>
      <c r="BR1020">
        <v>0</v>
      </c>
      <c r="BS1020">
        <v>0</v>
      </c>
      <c r="BT1020">
        <v>0</v>
      </c>
      <c r="BU1020">
        <v>0</v>
      </c>
      <c r="BV1020">
        <v>0</v>
      </c>
      <c r="BW1020" s="4">
        <v>0</v>
      </c>
    </row>
    <row r="1021" spans="6:75" x14ac:dyDescent="0.25">
      <c r="F1021" s="52">
        <f t="shared" si="55"/>
        <v>73000</v>
      </c>
      <c r="G1021" s="12">
        <f t="shared" si="56"/>
        <v>0.82558139534883723</v>
      </c>
      <c r="J1021" s="3">
        <f t="shared" si="57"/>
        <v>0.85642836128273014</v>
      </c>
      <c r="K1021" s="4"/>
      <c r="L1021" s="5">
        <v>1</v>
      </c>
      <c r="M1021">
        <v>0.82558139534883723</v>
      </c>
      <c r="N1021">
        <v>0.82558139534883723</v>
      </c>
      <c r="O1021">
        <v>0.85542168674698793</v>
      </c>
      <c r="P1021">
        <v>0.85542168674698793</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v>0</v>
      </c>
      <c r="AN1021">
        <v>0</v>
      </c>
      <c r="AO1021">
        <v>0</v>
      </c>
      <c r="AP1021">
        <v>0</v>
      </c>
      <c r="AQ1021">
        <v>0</v>
      </c>
      <c r="AR1021">
        <v>0</v>
      </c>
      <c r="AS1021">
        <v>0</v>
      </c>
      <c r="AT1021">
        <v>0</v>
      </c>
      <c r="AU1021">
        <v>0</v>
      </c>
      <c r="AV1021">
        <v>0</v>
      </c>
      <c r="AW1021">
        <v>0</v>
      </c>
      <c r="AX1021">
        <v>0</v>
      </c>
      <c r="AY1021">
        <v>0</v>
      </c>
      <c r="AZ1021">
        <v>0</v>
      </c>
      <c r="BA1021">
        <v>0</v>
      </c>
      <c r="BB1021">
        <v>0</v>
      </c>
      <c r="BC1021">
        <v>0</v>
      </c>
      <c r="BD1021">
        <v>0</v>
      </c>
      <c r="BE1021">
        <v>0</v>
      </c>
      <c r="BF1021">
        <v>0</v>
      </c>
      <c r="BG1021">
        <v>0</v>
      </c>
      <c r="BH1021">
        <v>0</v>
      </c>
      <c r="BI1021">
        <v>0</v>
      </c>
      <c r="BJ1021">
        <v>0</v>
      </c>
      <c r="BK1021">
        <v>0</v>
      </c>
      <c r="BL1021">
        <v>0</v>
      </c>
      <c r="BM1021">
        <v>0</v>
      </c>
      <c r="BN1021">
        <v>0</v>
      </c>
      <c r="BO1021">
        <v>0</v>
      </c>
      <c r="BP1021">
        <v>0</v>
      </c>
      <c r="BQ1021">
        <v>0</v>
      </c>
      <c r="BR1021">
        <v>0</v>
      </c>
      <c r="BS1021">
        <v>0</v>
      </c>
      <c r="BT1021">
        <v>0</v>
      </c>
      <c r="BU1021">
        <v>0</v>
      </c>
      <c r="BV1021">
        <v>0</v>
      </c>
      <c r="BW1021" s="4">
        <v>0</v>
      </c>
    </row>
    <row r="1022" spans="6:75" x14ac:dyDescent="0.25">
      <c r="F1022" s="52">
        <f t="shared" si="55"/>
        <v>73100</v>
      </c>
      <c r="G1022" s="12">
        <f t="shared" si="56"/>
        <v>0.82558139534883723</v>
      </c>
      <c r="J1022" s="3">
        <f t="shared" si="57"/>
        <v>0.8558399529273315</v>
      </c>
      <c r="K1022" s="4"/>
      <c r="L1022" s="5">
        <v>1</v>
      </c>
      <c r="M1022">
        <v>0.82558139534883723</v>
      </c>
      <c r="N1022">
        <v>0.82558139534883723</v>
      </c>
      <c r="O1022">
        <v>0.85483397002644723</v>
      </c>
      <c r="P1022">
        <v>0.85483397002644723</v>
      </c>
      <c r="Q1022">
        <v>0</v>
      </c>
      <c r="R1022">
        <v>0</v>
      </c>
      <c r="S1022">
        <v>0</v>
      </c>
      <c r="T1022">
        <v>0</v>
      </c>
      <c r="U1022">
        <v>0</v>
      </c>
      <c r="V1022">
        <v>0</v>
      </c>
      <c r="W1022">
        <v>0</v>
      </c>
      <c r="X1022">
        <v>0</v>
      </c>
      <c r="Y1022">
        <v>0</v>
      </c>
      <c r="Z1022">
        <v>0</v>
      </c>
      <c r="AA1022">
        <v>0</v>
      </c>
      <c r="AB1022">
        <v>0</v>
      </c>
      <c r="AC1022">
        <v>0</v>
      </c>
      <c r="AD1022">
        <v>0</v>
      </c>
      <c r="AE1022">
        <v>0</v>
      </c>
      <c r="AF1022">
        <v>0</v>
      </c>
      <c r="AG1022">
        <v>0</v>
      </c>
      <c r="AH1022">
        <v>0</v>
      </c>
      <c r="AI1022">
        <v>0</v>
      </c>
      <c r="AJ1022">
        <v>0</v>
      </c>
      <c r="AK1022">
        <v>0</v>
      </c>
      <c r="AL1022">
        <v>0</v>
      </c>
      <c r="AM1022">
        <v>0</v>
      </c>
      <c r="AN1022">
        <v>0</v>
      </c>
      <c r="AO1022">
        <v>0</v>
      </c>
      <c r="AP1022">
        <v>0</v>
      </c>
      <c r="AQ1022">
        <v>0</v>
      </c>
      <c r="AR1022">
        <v>0</v>
      </c>
      <c r="AS1022">
        <v>0</v>
      </c>
      <c r="AT1022">
        <v>0</v>
      </c>
      <c r="AU1022">
        <v>0</v>
      </c>
      <c r="AV1022">
        <v>0</v>
      </c>
      <c r="AW1022">
        <v>0</v>
      </c>
      <c r="AX1022">
        <v>0</v>
      </c>
      <c r="AY1022">
        <v>0</v>
      </c>
      <c r="AZ1022">
        <v>0</v>
      </c>
      <c r="BA1022">
        <v>0</v>
      </c>
      <c r="BB1022">
        <v>0</v>
      </c>
      <c r="BC1022">
        <v>0</v>
      </c>
      <c r="BD1022">
        <v>0</v>
      </c>
      <c r="BE1022">
        <v>0</v>
      </c>
      <c r="BF1022">
        <v>0</v>
      </c>
      <c r="BG1022">
        <v>0</v>
      </c>
      <c r="BH1022">
        <v>0</v>
      </c>
      <c r="BI1022">
        <v>0</v>
      </c>
      <c r="BJ1022">
        <v>0</v>
      </c>
      <c r="BK1022">
        <v>0</v>
      </c>
      <c r="BL1022">
        <v>0</v>
      </c>
      <c r="BM1022">
        <v>0</v>
      </c>
      <c r="BN1022">
        <v>0</v>
      </c>
      <c r="BO1022">
        <v>0</v>
      </c>
      <c r="BP1022">
        <v>0</v>
      </c>
      <c r="BQ1022">
        <v>0</v>
      </c>
      <c r="BR1022">
        <v>0</v>
      </c>
      <c r="BS1022">
        <v>0</v>
      </c>
      <c r="BT1022">
        <v>0</v>
      </c>
      <c r="BU1022">
        <v>0</v>
      </c>
      <c r="BV1022">
        <v>0</v>
      </c>
      <c r="BW1022" s="4">
        <v>0</v>
      </c>
    </row>
    <row r="1023" spans="6:75" x14ac:dyDescent="0.25">
      <c r="F1023" s="52">
        <f t="shared" si="55"/>
        <v>73200</v>
      </c>
      <c r="G1023" s="12">
        <f t="shared" si="56"/>
        <v>0.82558139534883723</v>
      </c>
      <c r="J1023" s="3">
        <f t="shared" si="57"/>
        <v>0.85525154457193286</v>
      </c>
      <c r="K1023" s="4"/>
      <c r="L1023" s="5">
        <v>1</v>
      </c>
      <c r="M1023">
        <v>0.82558139534883723</v>
      </c>
      <c r="N1023">
        <v>0.82558139534883723</v>
      </c>
      <c r="O1023">
        <v>0.85424625330590653</v>
      </c>
      <c r="P1023">
        <v>0.85424625330590653</v>
      </c>
      <c r="Q1023">
        <v>0</v>
      </c>
      <c r="R1023">
        <v>0</v>
      </c>
      <c r="S1023">
        <v>0</v>
      </c>
      <c r="T1023">
        <v>0</v>
      </c>
      <c r="U1023">
        <v>0</v>
      </c>
      <c r="V1023">
        <v>0</v>
      </c>
      <c r="W1023">
        <v>0</v>
      </c>
      <c r="X1023">
        <v>0</v>
      </c>
      <c r="Y1023">
        <v>0</v>
      </c>
      <c r="Z1023">
        <v>0</v>
      </c>
      <c r="AA1023">
        <v>0</v>
      </c>
      <c r="AB1023">
        <v>0</v>
      </c>
      <c r="AC1023">
        <v>0</v>
      </c>
      <c r="AD1023">
        <v>0</v>
      </c>
      <c r="AE1023">
        <v>0</v>
      </c>
      <c r="AF1023">
        <v>0</v>
      </c>
      <c r="AG1023">
        <v>0</v>
      </c>
      <c r="AH1023">
        <v>0</v>
      </c>
      <c r="AI1023">
        <v>0</v>
      </c>
      <c r="AJ1023">
        <v>0</v>
      </c>
      <c r="AK1023">
        <v>0</v>
      </c>
      <c r="AL1023">
        <v>0</v>
      </c>
      <c r="AM1023">
        <v>0</v>
      </c>
      <c r="AN1023">
        <v>0</v>
      </c>
      <c r="AO1023">
        <v>0</v>
      </c>
      <c r="AP1023">
        <v>0</v>
      </c>
      <c r="AQ1023">
        <v>0</v>
      </c>
      <c r="AR1023">
        <v>0</v>
      </c>
      <c r="AS1023">
        <v>0</v>
      </c>
      <c r="AT1023">
        <v>0</v>
      </c>
      <c r="AU1023">
        <v>0</v>
      </c>
      <c r="AV1023">
        <v>0</v>
      </c>
      <c r="AW1023">
        <v>0</v>
      </c>
      <c r="AX1023">
        <v>0</v>
      </c>
      <c r="AY1023">
        <v>0</v>
      </c>
      <c r="AZ1023">
        <v>0</v>
      </c>
      <c r="BA1023">
        <v>0</v>
      </c>
      <c r="BB1023">
        <v>0</v>
      </c>
      <c r="BC1023">
        <v>0</v>
      </c>
      <c r="BD1023">
        <v>0</v>
      </c>
      <c r="BE1023">
        <v>0</v>
      </c>
      <c r="BF1023">
        <v>0</v>
      </c>
      <c r="BG1023">
        <v>0</v>
      </c>
      <c r="BH1023">
        <v>0</v>
      </c>
      <c r="BI1023">
        <v>0</v>
      </c>
      <c r="BJ1023">
        <v>0</v>
      </c>
      <c r="BK1023">
        <v>0</v>
      </c>
      <c r="BL1023">
        <v>0</v>
      </c>
      <c r="BM1023">
        <v>0</v>
      </c>
      <c r="BN1023">
        <v>0</v>
      </c>
      <c r="BO1023">
        <v>0</v>
      </c>
      <c r="BP1023">
        <v>0</v>
      </c>
      <c r="BQ1023">
        <v>0</v>
      </c>
      <c r="BR1023">
        <v>0</v>
      </c>
      <c r="BS1023">
        <v>0</v>
      </c>
      <c r="BT1023">
        <v>0</v>
      </c>
      <c r="BU1023">
        <v>0</v>
      </c>
      <c r="BV1023">
        <v>0</v>
      </c>
      <c r="BW1023" s="4">
        <v>0</v>
      </c>
    </row>
    <row r="1024" spans="6:75" x14ac:dyDescent="0.25">
      <c r="F1024" s="52">
        <f t="shared" si="55"/>
        <v>73300</v>
      </c>
      <c r="G1024" s="12">
        <f t="shared" si="56"/>
        <v>0.82558139534883723</v>
      </c>
      <c r="J1024" s="3">
        <f t="shared" si="57"/>
        <v>0.85466313621653422</v>
      </c>
      <c r="K1024" s="4"/>
      <c r="L1024" s="5">
        <v>1</v>
      </c>
      <c r="M1024">
        <v>0.82558139534883723</v>
      </c>
      <c r="N1024">
        <v>0.82558139534883723</v>
      </c>
      <c r="O1024">
        <v>0.85365853658536583</v>
      </c>
      <c r="P1024">
        <v>0.85365853658536583</v>
      </c>
      <c r="Q1024">
        <v>0</v>
      </c>
      <c r="R1024">
        <v>0</v>
      </c>
      <c r="S1024">
        <v>0</v>
      </c>
      <c r="T1024">
        <v>0</v>
      </c>
      <c r="U1024">
        <v>0</v>
      </c>
      <c r="V1024">
        <v>0</v>
      </c>
      <c r="W1024">
        <v>0</v>
      </c>
      <c r="X1024">
        <v>0</v>
      </c>
      <c r="Y1024">
        <v>0</v>
      </c>
      <c r="Z1024">
        <v>0</v>
      </c>
      <c r="AA1024">
        <v>0</v>
      </c>
      <c r="AB1024">
        <v>0</v>
      </c>
      <c r="AC1024">
        <v>0</v>
      </c>
      <c r="AD1024">
        <v>0</v>
      </c>
      <c r="AE1024">
        <v>0</v>
      </c>
      <c r="AF1024">
        <v>0</v>
      </c>
      <c r="AG1024">
        <v>0</v>
      </c>
      <c r="AH1024">
        <v>0</v>
      </c>
      <c r="AI1024">
        <v>0</v>
      </c>
      <c r="AJ1024">
        <v>0</v>
      </c>
      <c r="AK1024">
        <v>0</v>
      </c>
      <c r="AL1024">
        <v>0</v>
      </c>
      <c r="AM1024">
        <v>0</v>
      </c>
      <c r="AN1024">
        <v>0</v>
      </c>
      <c r="AO1024">
        <v>0</v>
      </c>
      <c r="AP1024">
        <v>0</v>
      </c>
      <c r="AQ1024">
        <v>0</v>
      </c>
      <c r="AR1024">
        <v>0</v>
      </c>
      <c r="AS1024">
        <v>0</v>
      </c>
      <c r="AT1024">
        <v>0</v>
      </c>
      <c r="AU1024">
        <v>0</v>
      </c>
      <c r="AV1024">
        <v>0</v>
      </c>
      <c r="AW1024">
        <v>0</v>
      </c>
      <c r="AX1024">
        <v>0</v>
      </c>
      <c r="AY1024">
        <v>0</v>
      </c>
      <c r="AZ1024">
        <v>0</v>
      </c>
      <c r="BA1024">
        <v>0</v>
      </c>
      <c r="BB1024">
        <v>0</v>
      </c>
      <c r="BC1024">
        <v>0</v>
      </c>
      <c r="BD1024">
        <v>0</v>
      </c>
      <c r="BE1024">
        <v>0</v>
      </c>
      <c r="BF1024">
        <v>0</v>
      </c>
      <c r="BG1024">
        <v>0</v>
      </c>
      <c r="BH1024">
        <v>0</v>
      </c>
      <c r="BI1024">
        <v>0</v>
      </c>
      <c r="BJ1024">
        <v>0</v>
      </c>
      <c r="BK1024">
        <v>0</v>
      </c>
      <c r="BL1024">
        <v>0</v>
      </c>
      <c r="BM1024">
        <v>0</v>
      </c>
      <c r="BN1024">
        <v>0</v>
      </c>
      <c r="BO1024">
        <v>0</v>
      </c>
      <c r="BP1024">
        <v>0</v>
      </c>
      <c r="BQ1024">
        <v>0</v>
      </c>
      <c r="BR1024">
        <v>0</v>
      </c>
      <c r="BS1024">
        <v>0</v>
      </c>
      <c r="BT1024">
        <v>0</v>
      </c>
      <c r="BU1024">
        <v>0</v>
      </c>
      <c r="BV1024">
        <v>0</v>
      </c>
      <c r="BW1024" s="4">
        <v>0</v>
      </c>
    </row>
    <row r="1025" spans="6:75" x14ac:dyDescent="0.25">
      <c r="F1025" s="52">
        <f t="shared" si="55"/>
        <v>73400</v>
      </c>
      <c r="G1025" s="12">
        <f t="shared" si="56"/>
        <v>0.82558139534883723</v>
      </c>
      <c r="J1025" s="3">
        <f t="shared" si="57"/>
        <v>0.85407472786113559</v>
      </c>
      <c r="K1025" s="4"/>
      <c r="L1025" s="5">
        <v>1</v>
      </c>
      <c r="M1025">
        <v>0.82558139534883723</v>
      </c>
      <c r="N1025">
        <v>0.82558139534883723</v>
      </c>
      <c r="O1025">
        <v>0.85307081986482514</v>
      </c>
      <c r="P1025">
        <v>0.85307081986482514</v>
      </c>
      <c r="Q1025">
        <v>0</v>
      </c>
      <c r="R1025">
        <v>0</v>
      </c>
      <c r="S1025">
        <v>0</v>
      </c>
      <c r="T1025">
        <v>0</v>
      </c>
      <c r="U1025">
        <v>0</v>
      </c>
      <c r="V1025">
        <v>0</v>
      </c>
      <c r="W1025">
        <v>0</v>
      </c>
      <c r="X1025">
        <v>0</v>
      </c>
      <c r="Y1025">
        <v>0</v>
      </c>
      <c r="Z1025">
        <v>0</v>
      </c>
      <c r="AA1025">
        <v>0</v>
      </c>
      <c r="AB1025">
        <v>0</v>
      </c>
      <c r="AC1025">
        <v>0</v>
      </c>
      <c r="AD1025">
        <v>0</v>
      </c>
      <c r="AE1025">
        <v>0</v>
      </c>
      <c r="AF1025">
        <v>0</v>
      </c>
      <c r="AG1025">
        <v>0</v>
      </c>
      <c r="AH1025">
        <v>0</v>
      </c>
      <c r="AI1025">
        <v>0</v>
      </c>
      <c r="AJ1025">
        <v>0</v>
      </c>
      <c r="AK1025">
        <v>0</v>
      </c>
      <c r="AL1025">
        <v>0</v>
      </c>
      <c r="AM1025">
        <v>0</v>
      </c>
      <c r="AN1025">
        <v>0</v>
      </c>
      <c r="AO1025">
        <v>0</v>
      </c>
      <c r="AP1025">
        <v>0</v>
      </c>
      <c r="AQ1025">
        <v>0</v>
      </c>
      <c r="AR1025">
        <v>0</v>
      </c>
      <c r="AS1025">
        <v>0</v>
      </c>
      <c r="AT1025">
        <v>0</v>
      </c>
      <c r="AU1025">
        <v>0</v>
      </c>
      <c r="AV1025">
        <v>0</v>
      </c>
      <c r="AW1025">
        <v>0</v>
      </c>
      <c r="AX1025">
        <v>0</v>
      </c>
      <c r="AY1025">
        <v>0</v>
      </c>
      <c r="AZ1025">
        <v>0</v>
      </c>
      <c r="BA1025">
        <v>0</v>
      </c>
      <c r="BB1025">
        <v>0</v>
      </c>
      <c r="BC1025">
        <v>0</v>
      </c>
      <c r="BD1025">
        <v>0</v>
      </c>
      <c r="BE1025">
        <v>0</v>
      </c>
      <c r="BF1025">
        <v>0</v>
      </c>
      <c r="BG1025">
        <v>0</v>
      </c>
      <c r="BH1025">
        <v>0</v>
      </c>
      <c r="BI1025">
        <v>0</v>
      </c>
      <c r="BJ1025">
        <v>0</v>
      </c>
      <c r="BK1025">
        <v>0</v>
      </c>
      <c r="BL1025">
        <v>0</v>
      </c>
      <c r="BM1025">
        <v>0</v>
      </c>
      <c r="BN1025">
        <v>0</v>
      </c>
      <c r="BO1025">
        <v>0</v>
      </c>
      <c r="BP1025">
        <v>0</v>
      </c>
      <c r="BQ1025">
        <v>0</v>
      </c>
      <c r="BR1025">
        <v>0</v>
      </c>
      <c r="BS1025">
        <v>0</v>
      </c>
      <c r="BT1025">
        <v>0</v>
      </c>
      <c r="BU1025">
        <v>0</v>
      </c>
      <c r="BV1025">
        <v>0</v>
      </c>
      <c r="BW1025" s="4">
        <v>0</v>
      </c>
    </row>
    <row r="1026" spans="6:75" x14ac:dyDescent="0.25">
      <c r="F1026" s="52">
        <f t="shared" si="55"/>
        <v>73500</v>
      </c>
      <c r="G1026" s="12">
        <f t="shared" si="56"/>
        <v>0.82558139534883723</v>
      </c>
      <c r="J1026" s="3">
        <f t="shared" si="57"/>
        <v>0.85348631950573695</v>
      </c>
      <c r="K1026" s="4"/>
      <c r="L1026" s="5">
        <v>1</v>
      </c>
      <c r="M1026">
        <v>0.82558139534883723</v>
      </c>
      <c r="N1026">
        <v>0.82558139534883723</v>
      </c>
      <c r="O1026">
        <v>0.85248310314428444</v>
      </c>
      <c r="P1026">
        <v>0.85248310314428444</v>
      </c>
      <c r="Q1026">
        <v>0</v>
      </c>
      <c r="R1026">
        <v>0</v>
      </c>
      <c r="S1026">
        <v>0</v>
      </c>
      <c r="T1026">
        <v>0</v>
      </c>
      <c r="U1026">
        <v>0</v>
      </c>
      <c r="V1026">
        <v>0</v>
      </c>
      <c r="W1026">
        <v>0</v>
      </c>
      <c r="X1026">
        <v>0</v>
      </c>
      <c r="Y1026">
        <v>0</v>
      </c>
      <c r="Z1026">
        <v>0</v>
      </c>
      <c r="AA1026">
        <v>0</v>
      </c>
      <c r="AB1026">
        <v>0</v>
      </c>
      <c r="AC1026">
        <v>0</v>
      </c>
      <c r="AD1026">
        <v>0</v>
      </c>
      <c r="AE1026">
        <v>0</v>
      </c>
      <c r="AF1026">
        <v>0</v>
      </c>
      <c r="AG1026">
        <v>0</v>
      </c>
      <c r="AH1026">
        <v>0</v>
      </c>
      <c r="AI1026">
        <v>0</v>
      </c>
      <c r="AJ1026">
        <v>0</v>
      </c>
      <c r="AK1026">
        <v>0</v>
      </c>
      <c r="AL1026">
        <v>0</v>
      </c>
      <c r="AM1026">
        <v>0</v>
      </c>
      <c r="AN1026">
        <v>0</v>
      </c>
      <c r="AO1026">
        <v>0</v>
      </c>
      <c r="AP1026">
        <v>0</v>
      </c>
      <c r="AQ1026">
        <v>0</v>
      </c>
      <c r="AR1026">
        <v>0</v>
      </c>
      <c r="AS1026">
        <v>0</v>
      </c>
      <c r="AT1026">
        <v>0</v>
      </c>
      <c r="AU1026">
        <v>0</v>
      </c>
      <c r="AV1026">
        <v>0</v>
      </c>
      <c r="AW1026">
        <v>0</v>
      </c>
      <c r="AX1026">
        <v>0</v>
      </c>
      <c r="AY1026">
        <v>0</v>
      </c>
      <c r="AZ1026">
        <v>0</v>
      </c>
      <c r="BA1026">
        <v>0</v>
      </c>
      <c r="BB1026">
        <v>0</v>
      </c>
      <c r="BC1026">
        <v>0</v>
      </c>
      <c r="BD1026">
        <v>0</v>
      </c>
      <c r="BE1026">
        <v>0</v>
      </c>
      <c r="BF1026">
        <v>0</v>
      </c>
      <c r="BG1026">
        <v>0</v>
      </c>
      <c r="BH1026">
        <v>0</v>
      </c>
      <c r="BI1026">
        <v>0</v>
      </c>
      <c r="BJ1026">
        <v>0</v>
      </c>
      <c r="BK1026">
        <v>0</v>
      </c>
      <c r="BL1026">
        <v>0</v>
      </c>
      <c r="BM1026">
        <v>0</v>
      </c>
      <c r="BN1026">
        <v>0</v>
      </c>
      <c r="BO1026">
        <v>0</v>
      </c>
      <c r="BP1026">
        <v>0</v>
      </c>
      <c r="BQ1026">
        <v>0</v>
      </c>
      <c r="BR1026">
        <v>0</v>
      </c>
      <c r="BS1026">
        <v>0</v>
      </c>
      <c r="BT1026">
        <v>0</v>
      </c>
      <c r="BU1026">
        <v>0</v>
      </c>
      <c r="BV1026">
        <v>0</v>
      </c>
      <c r="BW1026" s="4">
        <v>0</v>
      </c>
    </row>
    <row r="1027" spans="6:75" x14ac:dyDescent="0.25">
      <c r="F1027" s="52">
        <f t="shared" si="55"/>
        <v>73600</v>
      </c>
      <c r="G1027" s="12">
        <f t="shared" si="56"/>
        <v>0.82558139534883723</v>
      </c>
      <c r="J1027" s="3">
        <f t="shared" si="57"/>
        <v>0.85289791115033831</v>
      </c>
      <c r="K1027" s="4"/>
      <c r="L1027" s="5">
        <v>1</v>
      </c>
      <c r="M1027">
        <v>0.82558139534883723</v>
      </c>
      <c r="N1027">
        <v>0.82558139534883723</v>
      </c>
      <c r="O1027">
        <v>0.85189538642374374</v>
      </c>
      <c r="P1027">
        <v>0.85189538642374374</v>
      </c>
      <c r="Q1027">
        <v>0</v>
      </c>
      <c r="R1027">
        <v>0</v>
      </c>
      <c r="S1027">
        <v>0</v>
      </c>
      <c r="T1027">
        <v>0</v>
      </c>
      <c r="U1027">
        <v>0</v>
      </c>
      <c r="V1027">
        <v>0</v>
      </c>
      <c r="W1027">
        <v>0</v>
      </c>
      <c r="X1027">
        <v>0</v>
      </c>
      <c r="Y1027">
        <v>0</v>
      </c>
      <c r="Z1027">
        <v>0</v>
      </c>
      <c r="AA1027">
        <v>0</v>
      </c>
      <c r="AB1027">
        <v>0</v>
      </c>
      <c r="AC1027">
        <v>0</v>
      </c>
      <c r="AD1027">
        <v>0</v>
      </c>
      <c r="AE1027">
        <v>0</v>
      </c>
      <c r="AF1027">
        <v>0</v>
      </c>
      <c r="AG1027">
        <v>0</v>
      </c>
      <c r="AH1027">
        <v>0</v>
      </c>
      <c r="AI1027">
        <v>0</v>
      </c>
      <c r="AJ1027">
        <v>0</v>
      </c>
      <c r="AK1027">
        <v>0</v>
      </c>
      <c r="AL1027">
        <v>0</v>
      </c>
      <c r="AM1027">
        <v>0</v>
      </c>
      <c r="AN1027">
        <v>0</v>
      </c>
      <c r="AO1027">
        <v>0</v>
      </c>
      <c r="AP1027">
        <v>0</v>
      </c>
      <c r="AQ1027">
        <v>0</v>
      </c>
      <c r="AR1027">
        <v>0</v>
      </c>
      <c r="AS1027">
        <v>0</v>
      </c>
      <c r="AT1027">
        <v>0</v>
      </c>
      <c r="AU1027">
        <v>0</v>
      </c>
      <c r="AV1027">
        <v>0</v>
      </c>
      <c r="AW1027">
        <v>0</v>
      </c>
      <c r="AX1027">
        <v>0</v>
      </c>
      <c r="AY1027">
        <v>0</v>
      </c>
      <c r="AZ1027">
        <v>0</v>
      </c>
      <c r="BA1027">
        <v>0</v>
      </c>
      <c r="BB1027">
        <v>0</v>
      </c>
      <c r="BC1027">
        <v>0</v>
      </c>
      <c r="BD1027">
        <v>0</v>
      </c>
      <c r="BE1027">
        <v>0</v>
      </c>
      <c r="BF1027">
        <v>0</v>
      </c>
      <c r="BG1027">
        <v>0</v>
      </c>
      <c r="BH1027">
        <v>0</v>
      </c>
      <c r="BI1027">
        <v>0</v>
      </c>
      <c r="BJ1027">
        <v>0</v>
      </c>
      <c r="BK1027">
        <v>0</v>
      </c>
      <c r="BL1027">
        <v>0</v>
      </c>
      <c r="BM1027">
        <v>0</v>
      </c>
      <c r="BN1027">
        <v>0</v>
      </c>
      <c r="BO1027">
        <v>0</v>
      </c>
      <c r="BP1027">
        <v>0</v>
      </c>
      <c r="BQ1027">
        <v>0</v>
      </c>
      <c r="BR1027">
        <v>0</v>
      </c>
      <c r="BS1027">
        <v>0</v>
      </c>
      <c r="BT1027">
        <v>0</v>
      </c>
      <c r="BU1027">
        <v>0</v>
      </c>
      <c r="BV1027">
        <v>0</v>
      </c>
      <c r="BW1027" s="4">
        <v>0</v>
      </c>
    </row>
    <row r="1028" spans="6:75" x14ac:dyDescent="0.25">
      <c r="F1028" s="52">
        <f t="shared" si="55"/>
        <v>73700</v>
      </c>
      <c r="G1028" s="12">
        <f t="shared" si="56"/>
        <v>0.82558139534883723</v>
      </c>
      <c r="J1028" s="3">
        <f t="shared" si="57"/>
        <v>0.85230950279493967</v>
      </c>
      <c r="K1028" s="4"/>
      <c r="L1028" s="5">
        <v>1</v>
      </c>
      <c r="M1028">
        <v>0.82558139534883723</v>
      </c>
      <c r="N1028">
        <v>0.82558139534883723</v>
      </c>
      <c r="O1028">
        <v>0.85130766970320304</v>
      </c>
      <c r="P1028">
        <v>0.85130766970320304</v>
      </c>
      <c r="Q1028">
        <v>0</v>
      </c>
      <c r="R1028">
        <v>0</v>
      </c>
      <c r="S1028">
        <v>0</v>
      </c>
      <c r="T1028">
        <v>0</v>
      </c>
      <c r="U1028">
        <v>0</v>
      </c>
      <c r="V1028">
        <v>0</v>
      </c>
      <c r="W1028">
        <v>0</v>
      </c>
      <c r="X1028">
        <v>0</v>
      </c>
      <c r="Y1028">
        <v>0</v>
      </c>
      <c r="Z1028">
        <v>0</v>
      </c>
      <c r="AA1028">
        <v>0</v>
      </c>
      <c r="AB1028">
        <v>0</v>
      </c>
      <c r="AC1028">
        <v>0</v>
      </c>
      <c r="AD1028">
        <v>0</v>
      </c>
      <c r="AE1028">
        <v>0</v>
      </c>
      <c r="AF1028">
        <v>0</v>
      </c>
      <c r="AG1028">
        <v>0</v>
      </c>
      <c r="AH1028">
        <v>0</v>
      </c>
      <c r="AI1028">
        <v>0</v>
      </c>
      <c r="AJ1028">
        <v>0</v>
      </c>
      <c r="AK1028">
        <v>0</v>
      </c>
      <c r="AL1028">
        <v>0</v>
      </c>
      <c r="AM1028">
        <v>0</v>
      </c>
      <c r="AN1028">
        <v>0</v>
      </c>
      <c r="AO1028">
        <v>0</v>
      </c>
      <c r="AP1028">
        <v>0</v>
      </c>
      <c r="AQ1028">
        <v>0</v>
      </c>
      <c r="AR1028">
        <v>0</v>
      </c>
      <c r="AS1028">
        <v>0</v>
      </c>
      <c r="AT1028">
        <v>0</v>
      </c>
      <c r="AU1028">
        <v>0</v>
      </c>
      <c r="AV1028">
        <v>0</v>
      </c>
      <c r="AW1028">
        <v>0</v>
      </c>
      <c r="AX1028">
        <v>0</v>
      </c>
      <c r="AY1028">
        <v>0</v>
      </c>
      <c r="AZ1028">
        <v>0</v>
      </c>
      <c r="BA1028">
        <v>0</v>
      </c>
      <c r="BB1028">
        <v>0</v>
      </c>
      <c r="BC1028">
        <v>0</v>
      </c>
      <c r="BD1028">
        <v>0</v>
      </c>
      <c r="BE1028">
        <v>0</v>
      </c>
      <c r="BF1028">
        <v>0</v>
      </c>
      <c r="BG1028">
        <v>0</v>
      </c>
      <c r="BH1028">
        <v>0</v>
      </c>
      <c r="BI1028">
        <v>0</v>
      </c>
      <c r="BJ1028">
        <v>0</v>
      </c>
      <c r="BK1028">
        <v>0</v>
      </c>
      <c r="BL1028">
        <v>0</v>
      </c>
      <c r="BM1028">
        <v>0</v>
      </c>
      <c r="BN1028">
        <v>0</v>
      </c>
      <c r="BO1028">
        <v>0</v>
      </c>
      <c r="BP1028">
        <v>0</v>
      </c>
      <c r="BQ1028">
        <v>0</v>
      </c>
      <c r="BR1028">
        <v>0</v>
      </c>
      <c r="BS1028">
        <v>0</v>
      </c>
      <c r="BT1028">
        <v>0</v>
      </c>
      <c r="BU1028">
        <v>0</v>
      </c>
      <c r="BV1028">
        <v>0</v>
      </c>
      <c r="BW1028" s="4">
        <v>0</v>
      </c>
    </row>
    <row r="1029" spans="6:75" x14ac:dyDescent="0.25">
      <c r="F1029" s="52">
        <f t="shared" si="55"/>
        <v>73800</v>
      </c>
      <c r="G1029" s="12">
        <f t="shared" si="56"/>
        <v>0.82558139534883723</v>
      </c>
      <c r="J1029" s="3">
        <f t="shared" si="57"/>
        <v>0.85172109443954103</v>
      </c>
      <c r="K1029" s="4"/>
      <c r="L1029" s="5">
        <v>1</v>
      </c>
      <c r="M1029">
        <v>0.82558139534883723</v>
      </c>
      <c r="N1029">
        <v>0.82558139534883723</v>
      </c>
      <c r="O1029">
        <v>0.85071995298266234</v>
      </c>
      <c r="P1029">
        <v>0.85071995298266234</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0</v>
      </c>
      <c r="AJ1029">
        <v>0</v>
      </c>
      <c r="AK1029">
        <v>0</v>
      </c>
      <c r="AL1029">
        <v>0</v>
      </c>
      <c r="AM1029">
        <v>0</v>
      </c>
      <c r="AN1029">
        <v>0</v>
      </c>
      <c r="AO1029">
        <v>0</v>
      </c>
      <c r="AP1029">
        <v>0</v>
      </c>
      <c r="AQ1029">
        <v>0</v>
      </c>
      <c r="AR1029">
        <v>0</v>
      </c>
      <c r="AS1029">
        <v>0</v>
      </c>
      <c r="AT1029">
        <v>0</v>
      </c>
      <c r="AU1029">
        <v>0</v>
      </c>
      <c r="AV1029">
        <v>0</v>
      </c>
      <c r="AW1029">
        <v>0</v>
      </c>
      <c r="AX1029">
        <v>0</v>
      </c>
      <c r="AY1029">
        <v>0</v>
      </c>
      <c r="AZ1029">
        <v>0</v>
      </c>
      <c r="BA1029">
        <v>0</v>
      </c>
      <c r="BB1029">
        <v>0</v>
      </c>
      <c r="BC1029">
        <v>0</v>
      </c>
      <c r="BD1029">
        <v>0</v>
      </c>
      <c r="BE1029">
        <v>0</v>
      </c>
      <c r="BF1029">
        <v>0</v>
      </c>
      <c r="BG1029">
        <v>0</v>
      </c>
      <c r="BH1029">
        <v>0</v>
      </c>
      <c r="BI1029">
        <v>0</v>
      </c>
      <c r="BJ1029">
        <v>0</v>
      </c>
      <c r="BK1029">
        <v>0</v>
      </c>
      <c r="BL1029">
        <v>0</v>
      </c>
      <c r="BM1029">
        <v>0</v>
      </c>
      <c r="BN1029">
        <v>0</v>
      </c>
      <c r="BO1029">
        <v>0</v>
      </c>
      <c r="BP1029">
        <v>0</v>
      </c>
      <c r="BQ1029">
        <v>0</v>
      </c>
      <c r="BR1029">
        <v>0</v>
      </c>
      <c r="BS1029">
        <v>0</v>
      </c>
      <c r="BT1029">
        <v>0</v>
      </c>
      <c r="BU1029">
        <v>0</v>
      </c>
      <c r="BV1029">
        <v>0</v>
      </c>
      <c r="BW1029" s="4">
        <v>0</v>
      </c>
    </row>
    <row r="1030" spans="6:75" x14ac:dyDescent="0.25">
      <c r="F1030" s="52">
        <f t="shared" si="55"/>
        <v>73900</v>
      </c>
      <c r="G1030" s="12">
        <f t="shared" si="56"/>
        <v>0.82558139534883723</v>
      </c>
      <c r="J1030" s="3">
        <f t="shared" si="57"/>
        <v>0.85113268608414239</v>
      </c>
      <c r="K1030" s="4"/>
      <c r="L1030" s="5">
        <v>1</v>
      </c>
      <c r="M1030">
        <v>0.82558139534883723</v>
      </c>
      <c r="N1030">
        <v>0.82558139534883723</v>
      </c>
      <c r="O1030">
        <v>0.85013223626212164</v>
      </c>
      <c r="P1030">
        <v>0.85013223626212164</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v>0</v>
      </c>
      <c r="AN1030">
        <v>0</v>
      </c>
      <c r="AO1030">
        <v>0</v>
      </c>
      <c r="AP1030">
        <v>0</v>
      </c>
      <c r="AQ1030">
        <v>0</v>
      </c>
      <c r="AR1030">
        <v>0</v>
      </c>
      <c r="AS1030">
        <v>0</v>
      </c>
      <c r="AT1030">
        <v>0</v>
      </c>
      <c r="AU1030">
        <v>0</v>
      </c>
      <c r="AV1030">
        <v>0</v>
      </c>
      <c r="AW1030">
        <v>0</v>
      </c>
      <c r="AX1030">
        <v>0</v>
      </c>
      <c r="AY1030">
        <v>0</v>
      </c>
      <c r="AZ1030">
        <v>0</v>
      </c>
      <c r="BA1030">
        <v>0</v>
      </c>
      <c r="BB1030">
        <v>0</v>
      </c>
      <c r="BC1030">
        <v>0</v>
      </c>
      <c r="BD1030">
        <v>0</v>
      </c>
      <c r="BE1030">
        <v>0</v>
      </c>
      <c r="BF1030">
        <v>0</v>
      </c>
      <c r="BG1030">
        <v>0</v>
      </c>
      <c r="BH1030">
        <v>0</v>
      </c>
      <c r="BI1030">
        <v>0</v>
      </c>
      <c r="BJ1030">
        <v>0</v>
      </c>
      <c r="BK1030">
        <v>0</v>
      </c>
      <c r="BL1030">
        <v>0</v>
      </c>
      <c r="BM1030">
        <v>0</v>
      </c>
      <c r="BN1030">
        <v>0</v>
      </c>
      <c r="BO1030">
        <v>0</v>
      </c>
      <c r="BP1030">
        <v>0</v>
      </c>
      <c r="BQ1030">
        <v>0</v>
      </c>
      <c r="BR1030">
        <v>0</v>
      </c>
      <c r="BS1030">
        <v>0</v>
      </c>
      <c r="BT1030">
        <v>0</v>
      </c>
      <c r="BU1030">
        <v>0</v>
      </c>
      <c r="BV1030">
        <v>0</v>
      </c>
      <c r="BW1030" s="4">
        <v>0</v>
      </c>
    </row>
    <row r="1031" spans="6:75" x14ac:dyDescent="0.25">
      <c r="F1031" s="52">
        <f t="shared" si="55"/>
        <v>74000</v>
      </c>
      <c r="G1031" s="12">
        <f t="shared" si="56"/>
        <v>0.82558139534883723</v>
      </c>
      <c r="J1031" s="3">
        <f t="shared" si="57"/>
        <v>0.85051485731097376</v>
      </c>
      <c r="K1031" s="4"/>
      <c r="L1031" s="5">
        <v>1</v>
      </c>
      <c r="M1031">
        <v>0.82558139534883723</v>
      </c>
      <c r="N1031">
        <v>0.82558139534883723</v>
      </c>
      <c r="O1031">
        <v>0.84951513370555387</v>
      </c>
      <c r="P1031">
        <v>0.84951513370555387</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v>0</v>
      </c>
      <c r="AN1031">
        <v>0</v>
      </c>
      <c r="AO1031">
        <v>0</v>
      </c>
      <c r="AP1031">
        <v>0</v>
      </c>
      <c r="AQ1031">
        <v>0</v>
      </c>
      <c r="AR1031">
        <v>0</v>
      </c>
      <c r="AS1031">
        <v>0</v>
      </c>
      <c r="AT1031">
        <v>0</v>
      </c>
      <c r="AU1031">
        <v>0</v>
      </c>
      <c r="AV1031">
        <v>0</v>
      </c>
      <c r="AW1031">
        <v>0</v>
      </c>
      <c r="AX1031">
        <v>0</v>
      </c>
      <c r="AY1031">
        <v>0</v>
      </c>
      <c r="AZ1031">
        <v>0</v>
      </c>
      <c r="BA1031">
        <v>0</v>
      </c>
      <c r="BB1031">
        <v>0</v>
      </c>
      <c r="BC1031">
        <v>0</v>
      </c>
      <c r="BD1031">
        <v>0</v>
      </c>
      <c r="BE1031">
        <v>0</v>
      </c>
      <c r="BF1031">
        <v>0</v>
      </c>
      <c r="BG1031">
        <v>0</v>
      </c>
      <c r="BH1031">
        <v>0</v>
      </c>
      <c r="BI1031">
        <v>0</v>
      </c>
      <c r="BJ1031">
        <v>0</v>
      </c>
      <c r="BK1031">
        <v>0</v>
      </c>
      <c r="BL1031">
        <v>0</v>
      </c>
      <c r="BM1031">
        <v>0</v>
      </c>
      <c r="BN1031">
        <v>0</v>
      </c>
      <c r="BO1031">
        <v>0</v>
      </c>
      <c r="BP1031">
        <v>0</v>
      </c>
      <c r="BQ1031">
        <v>0</v>
      </c>
      <c r="BR1031">
        <v>0</v>
      </c>
      <c r="BS1031">
        <v>0</v>
      </c>
      <c r="BT1031">
        <v>0</v>
      </c>
      <c r="BU1031">
        <v>0</v>
      </c>
      <c r="BV1031">
        <v>0</v>
      </c>
      <c r="BW1031" s="4">
        <v>0</v>
      </c>
    </row>
    <row r="1032" spans="6:75" x14ac:dyDescent="0.25">
      <c r="F1032" s="52">
        <f t="shared" si="55"/>
        <v>74100</v>
      </c>
      <c r="G1032" s="12">
        <f t="shared" si="56"/>
        <v>0.82558139534883723</v>
      </c>
      <c r="J1032" s="3">
        <f t="shared" si="57"/>
        <v>0.84989702853780524</v>
      </c>
      <c r="K1032" s="4"/>
      <c r="L1032" s="5">
        <v>1</v>
      </c>
      <c r="M1032">
        <v>0.82558139534883723</v>
      </c>
      <c r="N1032">
        <v>0.82558139534883723</v>
      </c>
      <c r="O1032">
        <v>0.84889803114898621</v>
      </c>
      <c r="P1032">
        <v>0.84889803114898621</v>
      </c>
      <c r="Q1032">
        <v>0</v>
      </c>
      <c r="R1032">
        <v>0</v>
      </c>
      <c r="S1032">
        <v>0</v>
      </c>
      <c r="T1032">
        <v>0</v>
      </c>
      <c r="U1032">
        <v>0</v>
      </c>
      <c r="V1032">
        <v>0</v>
      </c>
      <c r="W1032">
        <v>0</v>
      </c>
      <c r="X1032">
        <v>0</v>
      </c>
      <c r="Y1032">
        <v>0</v>
      </c>
      <c r="Z1032">
        <v>0</v>
      </c>
      <c r="AA1032">
        <v>0</v>
      </c>
      <c r="AB1032">
        <v>0</v>
      </c>
      <c r="AC1032">
        <v>0</v>
      </c>
      <c r="AD1032">
        <v>0</v>
      </c>
      <c r="AE1032">
        <v>0</v>
      </c>
      <c r="AF1032">
        <v>0</v>
      </c>
      <c r="AG1032">
        <v>0</v>
      </c>
      <c r="AH1032">
        <v>0</v>
      </c>
      <c r="AI1032">
        <v>0</v>
      </c>
      <c r="AJ1032">
        <v>0</v>
      </c>
      <c r="AK1032">
        <v>0</v>
      </c>
      <c r="AL1032">
        <v>0</v>
      </c>
      <c r="AM1032">
        <v>0</v>
      </c>
      <c r="AN1032">
        <v>0</v>
      </c>
      <c r="AO1032">
        <v>0</v>
      </c>
      <c r="AP1032">
        <v>0</v>
      </c>
      <c r="AQ1032">
        <v>0</v>
      </c>
      <c r="AR1032">
        <v>0</v>
      </c>
      <c r="AS1032">
        <v>0</v>
      </c>
      <c r="AT1032">
        <v>0</v>
      </c>
      <c r="AU1032">
        <v>0</v>
      </c>
      <c r="AV1032">
        <v>0</v>
      </c>
      <c r="AW1032">
        <v>0</v>
      </c>
      <c r="AX1032">
        <v>0</v>
      </c>
      <c r="AY1032">
        <v>0</v>
      </c>
      <c r="AZ1032">
        <v>0</v>
      </c>
      <c r="BA1032">
        <v>0</v>
      </c>
      <c r="BB1032">
        <v>0</v>
      </c>
      <c r="BC1032">
        <v>0</v>
      </c>
      <c r="BD1032">
        <v>0</v>
      </c>
      <c r="BE1032">
        <v>0</v>
      </c>
      <c r="BF1032">
        <v>0</v>
      </c>
      <c r="BG1032">
        <v>0</v>
      </c>
      <c r="BH1032">
        <v>0</v>
      </c>
      <c r="BI1032">
        <v>0</v>
      </c>
      <c r="BJ1032">
        <v>0</v>
      </c>
      <c r="BK1032">
        <v>0</v>
      </c>
      <c r="BL1032">
        <v>0</v>
      </c>
      <c r="BM1032">
        <v>0</v>
      </c>
      <c r="BN1032">
        <v>0</v>
      </c>
      <c r="BO1032">
        <v>0</v>
      </c>
      <c r="BP1032">
        <v>0</v>
      </c>
      <c r="BQ1032">
        <v>0</v>
      </c>
      <c r="BR1032">
        <v>0</v>
      </c>
      <c r="BS1032">
        <v>0</v>
      </c>
      <c r="BT1032">
        <v>0</v>
      </c>
      <c r="BU1032">
        <v>0</v>
      </c>
      <c r="BV1032">
        <v>0</v>
      </c>
      <c r="BW1032" s="4">
        <v>0</v>
      </c>
    </row>
    <row r="1033" spans="6:75" x14ac:dyDescent="0.25">
      <c r="F1033" s="52">
        <f t="shared" si="55"/>
        <v>74200</v>
      </c>
      <c r="G1033" s="12">
        <f t="shared" si="56"/>
        <v>0.82558139534883723</v>
      </c>
      <c r="J1033" s="3">
        <f t="shared" si="57"/>
        <v>0.84927919976463662</v>
      </c>
      <c r="K1033" s="4"/>
      <c r="L1033" s="5">
        <v>1</v>
      </c>
      <c r="M1033">
        <v>0.82558139534883723</v>
      </c>
      <c r="N1033">
        <v>0.82558139534883723</v>
      </c>
      <c r="O1033">
        <v>0.84828092859241844</v>
      </c>
      <c r="P1033">
        <v>0.84828092859241844</v>
      </c>
      <c r="Q1033">
        <v>0</v>
      </c>
      <c r="R1033">
        <v>0</v>
      </c>
      <c r="S1033">
        <v>0</v>
      </c>
      <c r="T1033">
        <v>0</v>
      </c>
      <c r="U1033">
        <v>0</v>
      </c>
      <c r="V1033">
        <v>0</v>
      </c>
      <c r="W1033">
        <v>0</v>
      </c>
      <c r="X1033">
        <v>0</v>
      </c>
      <c r="Y1033">
        <v>0</v>
      </c>
      <c r="Z1033">
        <v>0</v>
      </c>
      <c r="AA1033">
        <v>0</v>
      </c>
      <c r="AB1033">
        <v>0</v>
      </c>
      <c r="AC1033">
        <v>0</v>
      </c>
      <c r="AD1033">
        <v>0</v>
      </c>
      <c r="AE1033">
        <v>0</v>
      </c>
      <c r="AF1033">
        <v>0</v>
      </c>
      <c r="AG1033">
        <v>0</v>
      </c>
      <c r="AH1033">
        <v>0</v>
      </c>
      <c r="AI1033">
        <v>0</v>
      </c>
      <c r="AJ1033">
        <v>0</v>
      </c>
      <c r="AK1033">
        <v>0</v>
      </c>
      <c r="AL1033">
        <v>0</v>
      </c>
      <c r="AM1033">
        <v>0</v>
      </c>
      <c r="AN1033">
        <v>0</v>
      </c>
      <c r="AO1033">
        <v>0</v>
      </c>
      <c r="AP1033">
        <v>0</v>
      </c>
      <c r="AQ1033">
        <v>0</v>
      </c>
      <c r="AR1033">
        <v>0</v>
      </c>
      <c r="AS1033">
        <v>0</v>
      </c>
      <c r="AT1033">
        <v>0</v>
      </c>
      <c r="AU1033">
        <v>0</v>
      </c>
      <c r="AV1033">
        <v>0</v>
      </c>
      <c r="AW1033">
        <v>0</v>
      </c>
      <c r="AX1033">
        <v>0</v>
      </c>
      <c r="AY1033">
        <v>0</v>
      </c>
      <c r="AZ1033">
        <v>0</v>
      </c>
      <c r="BA1033">
        <v>0</v>
      </c>
      <c r="BB1033">
        <v>0</v>
      </c>
      <c r="BC1033">
        <v>0</v>
      </c>
      <c r="BD1033">
        <v>0</v>
      </c>
      <c r="BE1033">
        <v>0</v>
      </c>
      <c r="BF1033">
        <v>0</v>
      </c>
      <c r="BG1033">
        <v>0</v>
      </c>
      <c r="BH1033">
        <v>0</v>
      </c>
      <c r="BI1033">
        <v>0</v>
      </c>
      <c r="BJ1033">
        <v>0</v>
      </c>
      <c r="BK1033">
        <v>0</v>
      </c>
      <c r="BL1033">
        <v>0</v>
      </c>
      <c r="BM1033">
        <v>0</v>
      </c>
      <c r="BN1033">
        <v>0</v>
      </c>
      <c r="BO1033">
        <v>0</v>
      </c>
      <c r="BP1033">
        <v>0</v>
      </c>
      <c r="BQ1033">
        <v>0</v>
      </c>
      <c r="BR1033">
        <v>0</v>
      </c>
      <c r="BS1033">
        <v>0</v>
      </c>
      <c r="BT1033">
        <v>0</v>
      </c>
      <c r="BU1033">
        <v>0</v>
      </c>
      <c r="BV1033">
        <v>0</v>
      </c>
      <c r="BW1033" s="4">
        <v>0</v>
      </c>
    </row>
    <row r="1034" spans="6:75" x14ac:dyDescent="0.25">
      <c r="F1034" s="52">
        <f t="shared" si="55"/>
        <v>74300</v>
      </c>
      <c r="G1034" s="12">
        <f t="shared" si="56"/>
        <v>0.82558139534883723</v>
      </c>
      <c r="J1034" s="3">
        <f t="shared" si="57"/>
        <v>0.84866137099146799</v>
      </c>
      <c r="K1034" s="4"/>
      <c r="L1034" s="5">
        <v>1</v>
      </c>
      <c r="M1034">
        <v>0.82558139534883723</v>
      </c>
      <c r="N1034">
        <v>0.82558139534883723</v>
      </c>
      <c r="O1034">
        <v>0.84766382603585066</v>
      </c>
      <c r="P1034">
        <v>0.84766382603585066</v>
      </c>
      <c r="Q1034">
        <v>0</v>
      </c>
      <c r="R1034">
        <v>0</v>
      </c>
      <c r="S1034">
        <v>0</v>
      </c>
      <c r="T1034">
        <v>0</v>
      </c>
      <c r="U1034">
        <v>0</v>
      </c>
      <c r="V1034">
        <v>0</v>
      </c>
      <c r="W1034">
        <v>0</v>
      </c>
      <c r="X1034">
        <v>0</v>
      </c>
      <c r="Y1034">
        <v>0</v>
      </c>
      <c r="Z1034">
        <v>0</v>
      </c>
      <c r="AA1034">
        <v>0</v>
      </c>
      <c r="AB1034">
        <v>0</v>
      </c>
      <c r="AC1034">
        <v>0</v>
      </c>
      <c r="AD1034">
        <v>0</v>
      </c>
      <c r="AE1034">
        <v>0</v>
      </c>
      <c r="AF1034">
        <v>0</v>
      </c>
      <c r="AG1034">
        <v>0</v>
      </c>
      <c r="AH1034">
        <v>0</v>
      </c>
      <c r="AI1034">
        <v>0</v>
      </c>
      <c r="AJ1034">
        <v>0</v>
      </c>
      <c r="AK1034">
        <v>0</v>
      </c>
      <c r="AL1034">
        <v>0</v>
      </c>
      <c r="AM1034">
        <v>0</v>
      </c>
      <c r="AN1034">
        <v>0</v>
      </c>
      <c r="AO1034">
        <v>0</v>
      </c>
      <c r="AP1034">
        <v>0</v>
      </c>
      <c r="AQ1034">
        <v>0</v>
      </c>
      <c r="AR1034">
        <v>0</v>
      </c>
      <c r="AS1034">
        <v>0</v>
      </c>
      <c r="AT1034">
        <v>0</v>
      </c>
      <c r="AU1034">
        <v>0</v>
      </c>
      <c r="AV1034">
        <v>0</v>
      </c>
      <c r="AW1034">
        <v>0</v>
      </c>
      <c r="AX1034">
        <v>0</v>
      </c>
      <c r="AY1034">
        <v>0</v>
      </c>
      <c r="AZ1034">
        <v>0</v>
      </c>
      <c r="BA1034">
        <v>0</v>
      </c>
      <c r="BB1034">
        <v>0</v>
      </c>
      <c r="BC1034">
        <v>0</v>
      </c>
      <c r="BD1034">
        <v>0</v>
      </c>
      <c r="BE1034">
        <v>0</v>
      </c>
      <c r="BF1034">
        <v>0</v>
      </c>
      <c r="BG1034">
        <v>0</v>
      </c>
      <c r="BH1034">
        <v>0</v>
      </c>
      <c r="BI1034">
        <v>0</v>
      </c>
      <c r="BJ1034">
        <v>0</v>
      </c>
      <c r="BK1034">
        <v>0</v>
      </c>
      <c r="BL1034">
        <v>0</v>
      </c>
      <c r="BM1034">
        <v>0</v>
      </c>
      <c r="BN1034">
        <v>0</v>
      </c>
      <c r="BO1034">
        <v>0</v>
      </c>
      <c r="BP1034">
        <v>0</v>
      </c>
      <c r="BQ1034">
        <v>0</v>
      </c>
      <c r="BR1034">
        <v>0</v>
      </c>
      <c r="BS1034">
        <v>0</v>
      </c>
      <c r="BT1034">
        <v>0</v>
      </c>
      <c r="BU1034">
        <v>0</v>
      </c>
      <c r="BV1034">
        <v>0</v>
      </c>
      <c r="BW1034" s="4">
        <v>0</v>
      </c>
    </row>
    <row r="1035" spans="6:75" x14ac:dyDescent="0.25">
      <c r="F1035" s="52">
        <f t="shared" si="55"/>
        <v>74400</v>
      </c>
      <c r="G1035" s="12">
        <f t="shared" si="56"/>
        <v>0.82558139534883723</v>
      </c>
      <c r="J1035" s="3">
        <f t="shared" si="57"/>
        <v>0.84804354221829947</v>
      </c>
      <c r="K1035" s="4"/>
      <c r="L1035" s="5">
        <v>1</v>
      </c>
      <c r="M1035">
        <v>0.82558139534883723</v>
      </c>
      <c r="N1035">
        <v>0.82558139534883723</v>
      </c>
      <c r="O1035">
        <v>0.847046723479283</v>
      </c>
      <c r="P1035">
        <v>0.847046723479283</v>
      </c>
      <c r="Q1035">
        <v>0</v>
      </c>
      <c r="R1035">
        <v>0</v>
      </c>
      <c r="S1035">
        <v>0</v>
      </c>
      <c r="T1035">
        <v>0</v>
      </c>
      <c r="U1035">
        <v>0</v>
      </c>
      <c r="V1035">
        <v>0</v>
      </c>
      <c r="W1035">
        <v>0</v>
      </c>
      <c r="X1035">
        <v>0</v>
      </c>
      <c r="Y1035">
        <v>0</v>
      </c>
      <c r="Z1035">
        <v>0</v>
      </c>
      <c r="AA1035">
        <v>0</v>
      </c>
      <c r="AB1035">
        <v>0</v>
      </c>
      <c r="AC1035">
        <v>0</v>
      </c>
      <c r="AD1035">
        <v>0</v>
      </c>
      <c r="AE1035">
        <v>0</v>
      </c>
      <c r="AF1035">
        <v>0</v>
      </c>
      <c r="AG1035">
        <v>0</v>
      </c>
      <c r="AH1035">
        <v>0</v>
      </c>
      <c r="AI1035">
        <v>0</v>
      </c>
      <c r="AJ1035">
        <v>0</v>
      </c>
      <c r="AK1035">
        <v>0</v>
      </c>
      <c r="AL1035">
        <v>0</v>
      </c>
      <c r="AM1035">
        <v>0</v>
      </c>
      <c r="AN1035">
        <v>0</v>
      </c>
      <c r="AO1035">
        <v>0</v>
      </c>
      <c r="AP1035">
        <v>0</v>
      </c>
      <c r="AQ1035">
        <v>0</v>
      </c>
      <c r="AR1035">
        <v>0</v>
      </c>
      <c r="AS1035">
        <v>0</v>
      </c>
      <c r="AT1035">
        <v>0</v>
      </c>
      <c r="AU1035">
        <v>0</v>
      </c>
      <c r="AV1035">
        <v>0</v>
      </c>
      <c r="AW1035">
        <v>0</v>
      </c>
      <c r="AX1035">
        <v>0</v>
      </c>
      <c r="AY1035">
        <v>0</v>
      </c>
      <c r="AZ1035">
        <v>0</v>
      </c>
      <c r="BA1035">
        <v>0</v>
      </c>
      <c r="BB1035">
        <v>0</v>
      </c>
      <c r="BC1035">
        <v>0</v>
      </c>
      <c r="BD1035">
        <v>0</v>
      </c>
      <c r="BE1035">
        <v>0</v>
      </c>
      <c r="BF1035">
        <v>0</v>
      </c>
      <c r="BG1035">
        <v>0</v>
      </c>
      <c r="BH1035">
        <v>0</v>
      </c>
      <c r="BI1035">
        <v>0</v>
      </c>
      <c r="BJ1035">
        <v>0</v>
      </c>
      <c r="BK1035">
        <v>0</v>
      </c>
      <c r="BL1035">
        <v>0</v>
      </c>
      <c r="BM1035">
        <v>0</v>
      </c>
      <c r="BN1035">
        <v>0</v>
      </c>
      <c r="BO1035">
        <v>0</v>
      </c>
      <c r="BP1035">
        <v>0</v>
      </c>
      <c r="BQ1035">
        <v>0</v>
      </c>
      <c r="BR1035">
        <v>0</v>
      </c>
      <c r="BS1035">
        <v>0</v>
      </c>
      <c r="BT1035">
        <v>0</v>
      </c>
      <c r="BU1035">
        <v>0</v>
      </c>
      <c r="BV1035">
        <v>0</v>
      </c>
      <c r="BW1035" s="4">
        <v>0</v>
      </c>
    </row>
    <row r="1036" spans="6:75" x14ac:dyDescent="0.25">
      <c r="F1036" s="52">
        <f t="shared" si="55"/>
        <v>74500</v>
      </c>
      <c r="G1036" s="12">
        <f t="shared" si="56"/>
        <v>0.82558139534883723</v>
      </c>
      <c r="J1036" s="3">
        <f t="shared" si="57"/>
        <v>0.84742571344513085</v>
      </c>
      <c r="K1036" s="4"/>
      <c r="L1036" s="5">
        <v>1</v>
      </c>
      <c r="M1036">
        <v>0.82558139534883723</v>
      </c>
      <c r="N1036">
        <v>0.82558139534883723</v>
      </c>
      <c r="O1036">
        <v>0.84642962092271523</v>
      </c>
      <c r="P1036">
        <v>0.84642962092271523</v>
      </c>
      <c r="Q1036">
        <v>0</v>
      </c>
      <c r="R1036">
        <v>0</v>
      </c>
      <c r="S1036">
        <v>0</v>
      </c>
      <c r="T1036">
        <v>0</v>
      </c>
      <c r="U1036">
        <v>0</v>
      </c>
      <c r="V1036">
        <v>0</v>
      </c>
      <c r="W1036">
        <v>0</v>
      </c>
      <c r="X1036">
        <v>0</v>
      </c>
      <c r="Y1036">
        <v>0</v>
      </c>
      <c r="Z1036">
        <v>0</v>
      </c>
      <c r="AA1036">
        <v>0</v>
      </c>
      <c r="AB1036">
        <v>0</v>
      </c>
      <c r="AC1036">
        <v>0</v>
      </c>
      <c r="AD1036">
        <v>0</v>
      </c>
      <c r="AE1036">
        <v>0</v>
      </c>
      <c r="AF1036">
        <v>0</v>
      </c>
      <c r="AG1036">
        <v>0</v>
      </c>
      <c r="AH1036">
        <v>0</v>
      </c>
      <c r="AI1036">
        <v>0</v>
      </c>
      <c r="AJ1036">
        <v>0</v>
      </c>
      <c r="AK1036">
        <v>0</v>
      </c>
      <c r="AL1036">
        <v>0</v>
      </c>
      <c r="AM1036">
        <v>0</v>
      </c>
      <c r="AN1036">
        <v>0</v>
      </c>
      <c r="AO1036">
        <v>0</v>
      </c>
      <c r="AP1036">
        <v>0</v>
      </c>
      <c r="AQ1036">
        <v>0</v>
      </c>
      <c r="AR1036">
        <v>0</v>
      </c>
      <c r="AS1036">
        <v>0</v>
      </c>
      <c r="AT1036">
        <v>0</v>
      </c>
      <c r="AU1036">
        <v>0</v>
      </c>
      <c r="AV1036">
        <v>0</v>
      </c>
      <c r="AW1036">
        <v>0</v>
      </c>
      <c r="AX1036">
        <v>0</v>
      </c>
      <c r="AY1036">
        <v>0</v>
      </c>
      <c r="AZ1036">
        <v>0</v>
      </c>
      <c r="BA1036">
        <v>0</v>
      </c>
      <c r="BB1036">
        <v>0</v>
      </c>
      <c r="BC1036">
        <v>0</v>
      </c>
      <c r="BD1036">
        <v>0</v>
      </c>
      <c r="BE1036">
        <v>0</v>
      </c>
      <c r="BF1036">
        <v>0</v>
      </c>
      <c r="BG1036">
        <v>0</v>
      </c>
      <c r="BH1036">
        <v>0</v>
      </c>
      <c r="BI1036">
        <v>0</v>
      </c>
      <c r="BJ1036">
        <v>0</v>
      </c>
      <c r="BK1036">
        <v>0</v>
      </c>
      <c r="BL1036">
        <v>0</v>
      </c>
      <c r="BM1036">
        <v>0</v>
      </c>
      <c r="BN1036">
        <v>0</v>
      </c>
      <c r="BO1036">
        <v>0</v>
      </c>
      <c r="BP1036">
        <v>0</v>
      </c>
      <c r="BQ1036">
        <v>0</v>
      </c>
      <c r="BR1036">
        <v>0</v>
      </c>
      <c r="BS1036">
        <v>0</v>
      </c>
      <c r="BT1036">
        <v>0</v>
      </c>
      <c r="BU1036">
        <v>0</v>
      </c>
      <c r="BV1036">
        <v>0</v>
      </c>
      <c r="BW1036" s="4">
        <v>0</v>
      </c>
    </row>
    <row r="1037" spans="6:75" x14ac:dyDescent="0.25">
      <c r="F1037" s="52">
        <f t="shared" si="55"/>
        <v>74600</v>
      </c>
      <c r="G1037" s="12">
        <f t="shared" si="56"/>
        <v>0.82558139534883723</v>
      </c>
      <c r="J1037" s="3">
        <f t="shared" si="57"/>
        <v>0.84680788467196233</v>
      </c>
      <c r="K1037" s="4"/>
      <c r="L1037" s="5">
        <v>1</v>
      </c>
      <c r="M1037">
        <v>0.82558139534883723</v>
      </c>
      <c r="N1037">
        <v>0.82558139534883723</v>
      </c>
      <c r="O1037">
        <v>0.84581251836614746</v>
      </c>
      <c r="P1037">
        <v>0.84581251836614746</v>
      </c>
      <c r="Q1037">
        <v>0</v>
      </c>
      <c r="R1037">
        <v>0</v>
      </c>
      <c r="S1037">
        <v>0</v>
      </c>
      <c r="T1037">
        <v>0</v>
      </c>
      <c r="U1037">
        <v>0</v>
      </c>
      <c r="V1037">
        <v>0</v>
      </c>
      <c r="W1037">
        <v>0</v>
      </c>
      <c r="X1037">
        <v>0</v>
      </c>
      <c r="Y1037">
        <v>0</v>
      </c>
      <c r="Z1037">
        <v>0</v>
      </c>
      <c r="AA1037">
        <v>0</v>
      </c>
      <c r="AB1037">
        <v>0</v>
      </c>
      <c r="AC1037">
        <v>0</v>
      </c>
      <c r="AD1037">
        <v>0</v>
      </c>
      <c r="AE1037">
        <v>0</v>
      </c>
      <c r="AF1037">
        <v>0</v>
      </c>
      <c r="AG1037">
        <v>0</v>
      </c>
      <c r="AH1037">
        <v>0</v>
      </c>
      <c r="AI1037">
        <v>0</v>
      </c>
      <c r="AJ1037">
        <v>0</v>
      </c>
      <c r="AK1037">
        <v>0</v>
      </c>
      <c r="AL1037">
        <v>0</v>
      </c>
      <c r="AM1037">
        <v>0</v>
      </c>
      <c r="AN1037">
        <v>0</v>
      </c>
      <c r="AO1037">
        <v>0</v>
      </c>
      <c r="AP1037">
        <v>0</v>
      </c>
      <c r="AQ1037">
        <v>0</v>
      </c>
      <c r="AR1037">
        <v>0</v>
      </c>
      <c r="AS1037">
        <v>0</v>
      </c>
      <c r="AT1037">
        <v>0</v>
      </c>
      <c r="AU1037">
        <v>0</v>
      </c>
      <c r="AV1037">
        <v>0</v>
      </c>
      <c r="AW1037">
        <v>0</v>
      </c>
      <c r="AX1037">
        <v>0</v>
      </c>
      <c r="AY1037">
        <v>0</v>
      </c>
      <c r="AZ1037">
        <v>0</v>
      </c>
      <c r="BA1037">
        <v>0</v>
      </c>
      <c r="BB1037">
        <v>0</v>
      </c>
      <c r="BC1037">
        <v>0</v>
      </c>
      <c r="BD1037">
        <v>0</v>
      </c>
      <c r="BE1037">
        <v>0</v>
      </c>
      <c r="BF1037">
        <v>0</v>
      </c>
      <c r="BG1037">
        <v>0</v>
      </c>
      <c r="BH1037">
        <v>0</v>
      </c>
      <c r="BI1037">
        <v>0</v>
      </c>
      <c r="BJ1037">
        <v>0</v>
      </c>
      <c r="BK1037">
        <v>0</v>
      </c>
      <c r="BL1037">
        <v>0</v>
      </c>
      <c r="BM1037">
        <v>0</v>
      </c>
      <c r="BN1037">
        <v>0</v>
      </c>
      <c r="BO1037">
        <v>0</v>
      </c>
      <c r="BP1037">
        <v>0</v>
      </c>
      <c r="BQ1037">
        <v>0</v>
      </c>
      <c r="BR1037">
        <v>0</v>
      </c>
      <c r="BS1037">
        <v>0</v>
      </c>
      <c r="BT1037">
        <v>0</v>
      </c>
      <c r="BU1037">
        <v>0</v>
      </c>
      <c r="BV1037">
        <v>0</v>
      </c>
      <c r="BW1037" s="4">
        <v>0</v>
      </c>
    </row>
    <row r="1038" spans="6:75" x14ac:dyDescent="0.25">
      <c r="F1038" s="52">
        <f t="shared" si="55"/>
        <v>74700</v>
      </c>
      <c r="G1038" s="12">
        <f t="shared" si="56"/>
        <v>0.82558139534883723</v>
      </c>
      <c r="J1038" s="3">
        <f t="shared" si="57"/>
        <v>0.8461900558987937</v>
      </c>
      <c r="K1038" s="4"/>
      <c r="L1038" s="5">
        <v>1</v>
      </c>
      <c r="M1038">
        <v>0.82558139534883723</v>
      </c>
      <c r="N1038">
        <v>0.82558139534883723</v>
      </c>
      <c r="O1038">
        <v>0.84519541580957969</v>
      </c>
      <c r="P1038">
        <v>0.84519541580957969</v>
      </c>
      <c r="Q1038">
        <v>0</v>
      </c>
      <c r="R1038">
        <v>0</v>
      </c>
      <c r="S1038">
        <v>0</v>
      </c>
      <c r="T1038">
        <v>0</v>
      </c>
      <c r="U1038">
        <v>0</v>
      </c>
      <c r="V1038">
        <v>0</v>
      </c>
      <c r="W1038">
        <v>0</v>
      </c>
      <c r="X1038">
        <v>0</v>
      </c>
      <c r="Y1038">
        <v>0</v>
      </c>
      <c r="Z1038">
        <v>0</v>
      </c>
      <c r="AA1038">
        <v>0</v>
      </c>
      <c r="AB1038">
        <v>0</v>
      </c>
      <c r="AC1038">
        <v>0</v>
      </c>
      <c r="AD1038">
        <v>0</v>
      </c>
      <c r="AE1038">
        <v>0</v>
      </c>
      <c r="AF1038">
        <v>0</v>
      </c>
      <c r="AG1038">
        <v>0</v>
      </c>
      <c r="AH1038">
        <v>0</v>
      </c>
      <c r="AI1038">
        <v>0</v>
      </c>
      <c r="AJ1038">
        <v>0</v>
      </c>
      <c r="AK1038">
        <v>0</v>
      </c>
      <c r="AL1038">
        <v>0</v>
      </c>
      <c r="AM1038">
        <v>0</v>
      </c>
      <c r="AN1038">
        <v>0</v>
      </c>
      <c r="AO1038">
        <v>0</v>
      </c>
      <c r="AP1038">
        <v>0</v>
      </c>
      <c r="AQ1038">
        <v>0</v>
      </c>
      <c r="AR1038">
        <v>0</v>
      </c>
      <c r="AS1038">
        <v>0</v>
      </c>
      <c r="AT1038">
        <v>0</v>
      </c>
      <c r="AU1038">
        <v>0</v>
      </c>
      <c r="AV1038">
        <v>0</v>
      </c>
      <c r="AW1038">
        <v>0</v>
      </c>
      <c r="AX1038">
        <v>0</v>
      </c>
      <c r="AY1038">
        <v>0</v>
      </c>
      <c r="AZ1038">
        <v>0</v>
      </c>
      <c r="BA1038">
        <v>0</v>
      </c>
      <c r="BB1038">
        <v>0</v>
      </c>
      <c r="BC1038">
        <v>0</v>
      </c>
      <c r="BD1038">
        <v>0</v>
      </c>
      <c r="BE1038">
        <v>0</v>
      </c>
      <c r="BF1038">
        <v>0</v>
      </c>
      <c r="BG1038">
        <v>0</v>
      </c>
      <c r="BH1038">
        <v>0</v>
      </c>
      <c r="BI1038">
        <v>0</v>
      </c>
      <c r="BJ1038">
        <v>0</v>
      </c>
      <c r="BK1038">
        <v>0</v>
      </c>
      <c r="BL1038">
        <v>0</v>
      </c>
      <c r="BM1038">
        <v>0</v>
      </c>
      <c r="BN1038">
        <v>0</v>
      </c>
      <c r="BO1038">
        <v>0</v>
      </c>
      <c r="BP1038">
        <v>0</v>
      </c>
      <c r="BQ1038">
        <v>0</v>
      </c>
      <c r="BR1038">
        <v>0</v>
      </c>
      <c r="BS1038">
        <v>0</v>
      </c>
      <c r="BT1038">
        <v>0</v>
      </c>
      <c r="BU1038">
        <v>0</v>
      </c>
      <c r="BV1038">
        <v>0</v>
      </c>
      <c r="BW1038" s="4">
        <v>0</v>
      </c>
    </row>
    <row r="1039" spans="6:75" x14ac:dyDescent="0.25">
      <c r="F1039" s="52">
        <f t="shared" si="55"/>
        <v>74800</v>
      </c>
      <c r="G1039" s="12">
        <f t="shared" si="56"/>
        <v>0.82558139534883723</v>
      </c>
      <c r="J1039" s="3">
        <f t="shared" si="57"/>
        <v>0.84557222712562519</v>
      </c>
      <c r="K1039" s="4"/>
      <c r="L1039" s="5">
        <v>1</v>
      </c>
      <c r="M1039">
        <v>0.82558139534883723</v>
      </c>
      <c r="N1039">
        <v>0.82558139534883723</v>
      </c>
      <c r="O1039">
        <v>0.84457831325301203</v>
      </c>
      <c r="P1039">
        <v>0.84457831325301203</v>
      </c>
      <c r="Q1039">
        <v>0</v>
      </c>
      <c r="R1039">
        <v>0</v>
      </c>
      <c r="S1039">
        <v>0</v>
      </c>
      <c r="T1039">
        <v>0</v>
      </c>
      <c r="U1039">
        <v>0</v>
      </c>
      <c r="V1039">
        <v>0</v>
      </c>
      <c r="W1039">
        <v>0</v>
      </c>
      <c r="X1039">
        <v>0</v>
      </c>
      <c r="Y1039">
        <v>0</v>
      </c>
      <c r="Z1039">
        <v>0</v>
      </c>
      <c r="AA1039">
        <v>0</v>
      </c>
      <c r="AB1039">
        <v>0</v>
      </c>
      <c r="AC1039">
        <v>0</v>
      </c>
      <c r="AD1039">
        <v>0</v>
      </c>
      <c r="AE1039">
        <v>0</v>
      </c>
      <c r="AF1039">
        <v>0</v>
      </c>
      <c r="AG1039">
        <v>0</v>
      </c>
      <c r="AH1039">
        <v>0</v>
      </c>
      <c r="AI1039">
        <v>0</v>
      </c>
      <c r="AJ1039">
        <v>0</v>
      </c>
      <c r="AK1039">
        <v>0</v>
      </c>
      <c r="AL1039">
        <v>0</v>
      </c>
      <c r="AM1039">
        <v>0</v>
      </c>
      <c r="AN1039">
        <v>0</v>
      </c>
      <c r="AO1039">
        <v>0</v>
      </c>
      <c r="AP1039">
        <v>0</v>
      </c>
      <c r="AQ1039">
        <v>0</v>
      </c>
      <c r="AR1039">
        <v>0</v>
      </c>
      <c r="AS1039">
        <v>0</v>
      </c>
      <c r="AT1039">
        <v>0</v>
      </c>
      <c r="AU1039">
        <v>0</v>
      </c>
      <c r="AV1039">
        <v>0</v>
      </c>
      <c r="AW1039">
        <v>0</v>
      </c>
      <c r="AX1039">
        <v>0</v>
      </c>
      <c r="AY1039">
        <v>0</v>
      </c>
      <c r="AZ1039">
        <v>0</v>
      </c>
      <c r="BA1039">
        <v>0</v>
      </c>
      <c r="BB1039">
        <v>0</v>
      </c>
      <c r="BC1039">
        <v>0</v>
      </c>
      <c r="BD1039">
        <v>0</v>
      </c>
      <c r="BE1039">
        <v>0</v>
      </c>
      <c r="BF1039">
        <v>0</v>
      </c>
      <c r="BG1039">
        <v>0</v>
      </c>
      <c r="BH1039">
        <v>0</v>
      </c>
      <c r="BI1039">
        <v>0</v>
      </c>
      <c r="BJ1039">
        <v>0</v>
      </c>
      <c r="BK1039">
        <v>0</v>
      </c>
      <c r="BL1039">
        <v>0</v>
      </c>
      <c r="BM1039">
        <v>0</v>
      </c>
      <c r="BN1039">
        <v>0</v>
      </c>
      <c r="BO1039">
        <v>0</v>
      </c>
      <c r="BP1039">
        <v>0</v>
      </c>
      <c r="BQ1039">
        <v>0</v>
      </c>
      <c r="BR1039">
        <v>0</v>
      </c>
      <c r="BS1039">
        <v>0</v>
      </c>
      <c r="BT1039">
        <v>0</v>
      </c>
      <c r="BU1039">
        <v>0</v>
      </c>
      <c r="BV1039">
        <v>0</v>
      </c>
      <c r="BW1039" s="4">
        <v>0</v>
      </c>
    </row>
    <row r="1040" spans="6:75" x14ac:dyDescent="0.25">
      <c r="F1040" s="52">
        <f t="shared" si="55"/>
        <v>74900</v>
      </c>
      <c r="G1040" s="12">
        <f t="shared" si="56"/>
        <v>0.82558139534883723</v>
      </c>
      <c r="J1040" s="3">
        <f t="shared" si="57"/>
        <v>0.84495439835245656</v>
      </c>
      <c r="K1040" s="4"/>
      <c r="L1040" s="5">
        <v>1</v>
      </c>
      <c r="M1040">
        <v>0.82558139534883723</v>
      </c>
      <c r="N1040">
        <v>0.82558139534883723</v>
      </c>
      <c r="O1040">
        <v>0.84396121069644425</v>
      </c>
      <c r="P1040">
        <v>0.84396121069644425</v>
      </c>
      <c r="Q1040">
        <v>0</v>
      </c>
      <c r="R1040">
        <v>0</v>
      </c>
      <c r="S1040">
        <v>0</v>
      </c>
      <c r="T1040">
        <v>0</v>
      </c>
      <c r="U1040">
        <v>0</v>
      </c>
      <c r="V1040">
        <v>0</v>
      </c>
      <c r="W1040">
        <v>0</v>
      </c>
      <c r="X1040">
        <v>0</v>
      </c>
      <c r="Y1040">
        <v>0</v>
      </c>
      <c r="Z1040">
        <v>0</v>
      </c>
      <c r="AA1040">
        <v>0</v>
      </c>
      <c r="AB1040">
        <v>0</v>
      </c>
      <c r="AC1040">
        <v>0</v>
      </c>
      <c r="AD1040">
        <v>0</v>
      </c>
      <c r="AE1040">
        <v>0</v>
      </c>
      <c r="AF1040">
        <v>0</v>
      </c>
      <c r="AG1040">
        <v>0</v>
      </c>
      <c r="AH1040">
        <v>0</v>
      </c>
      <c r="AI1040">
        <v>0</v>
      </c>
      <c r="AJ1040">
        <v>0</v>
      </c>
      <c r="AK1040">
        <v>0</v>
      </c>
      <c r="AL1040">
        <v>0</v>
      </c>
      <c r="AM1040">
        <v>0</v>
      </c>
      <c r="AN1040">
        <v>0</v>
      </c>
      <c r="AO1040">
        <v>0</v>
      </c>
      <c r="AP1040">
        <v>0</v>
      </c>
      <c r="AQ1040">
        <v>0</v>
      </c>
      <c r="AR1040">
        <v>0</v>
      </c>
      <c r="AS1040">
        <v>0</v>
      </c>
      <c r="AT1040">
        <v>0</v>
      </c>
      <c r="AU1040">
        <v>0</v>
      </c>
      <c r="AV1040">
        <v>0</v>
      </c>
      <c r="AW1040">
        <v>0</v>
      </c>
      <c r="AX1040">
        <v>0</v>
      </c>
      <c r="AY1040">
        <v>0</v>
      </c>
      <c r="AZ1040">
        <v>0</v>
      </c>
      <c r="BA1040">
        <v>0</v>
      </c>
      <c r="BB1040">
        <v>0</v>
      </c>
      <c r="BC1040">
        <v>0</v>
      </c>
      <c r="BD1040">
        <v>0</v>
      </c>
      <c r="BE1040">
        <v>0</v>
      </c>
      <c r="BF1040">
        <v>0</v>
      </c>
      <c r="BG1040">
        <v>0</v>
      </c>
      <c r="BH1040">
        <v>0</v>
      </c>
      <c r="BI1040">
        <v>0</v>
      </c>
      <c r="BJ1040">
        <v>0</v>
      </c>
      <c r="BK1040">
        <v>0</v>
      </c>
      <c r="BL1040">
        <v>0</v>
      </c>
      <c r="BM1040">
        <v>0</v>
      </c>
      <c r="BN1040">
        <v>0</v>
      </c>
      <c r="BO1040">
        <v>0</v>
      </c>
      <c r="BP1040">
        <v>0</v>
      </c>
      <c r="BQ1040">
        <v>0</v>
      </c>
      <c r="BR1040">
        <v>0</v>
      </c>
      <c r="BS1040">
        <v>0</v>
      </c>
      <c r="BT1040">
        <v>0</v>
      </c>
      <c r="BU1040">
        <v>0</v>
      </c>
      <c r="BV1040">
        <v>0</v>
      </c>
      <c r="BW1040" s="4">
        <v>0</v>
      </c>
    </row>
    <row r="1041" spans="6:75" x14ac:dyDescent="0.25">
      <c r="F1041" s="52">
        <f t="shared" si="55"/>
        <v>75000</v>
      </c>
      <c r="G1041" s="12">
        <f t="shared" si="56"/>
        <v>0.82558139534883723</v>
      </c>
      <c r="J1041" s="3">
        <f t="shared" si="57"/>
        <v>0.84436598999705792</v>
      </c>
      <c r="K1041" s="4"/>
      <c r="L1041" s="5">
        <v>1</v>
      </c>
      <c r="M1041">
        <v>0.82558139534883723</v>
      </c>
      <c r="N1041">
        <v>0.82558139534883723</v>
      </c>
      <c r="O1041">
        <v>0.84337349397590355</v>
      </c>
      <c r="P1041">
        <v>0.84337349397590355</v>
      </c>
      <c r="Q1041">
        <v>0</v>
      </c>
      <c r="R1041">
        <v>0</v>
      </c>
      <c r="S1041">
        <v>0</v>
      </c>
      <c r="T1041">
        <v>0</v>
      </c>
      <c r="U1041">
        <v>0</v>
      </c>
      <c r="V1041">
        <v>0</v>
      </c>
      <c r="W1041">
        <v>0</v>
      </c>
      <c r="X1041">
        <v>0</v>
      </c>
      <c r="Y1041">
        <v>0</v>
      </c>
      <c r="Z1041">
        <v>0</v>
      </c>
      <c r="AA1041">
        <v>0</v>
      </c>
      <c r="AB1041">
        <v>0</v>
      </c>
      <c r="AC1041">
        <v>0</v>
      </c>
      <c r="AD1041">
        <v>0</v>
      </c>
      <c r="AE1041">
        <v>0</v>
      </c>
      <c r="AF1041">
        <v>0</v>
      </c>
      <c r="AG1041">
        <v>0</v>
      </c>
      <c r="AH1041">
        <v>0</v>
      </c>
      <c r="AI1041">
        <v>0</v>
      </c>
      <c r="AJ1041">
        <v>0</v>
      </c>
      <c r="AK1041">
        <v>0</v>
      </c>
      <c r="AL1041">
        <v>0</v>
      </c>
      <c r="AM1041">
        <v>0</v>
      </c>
      <c r="AN1041">
        <v>0</v>
      </c>
      <c r="AO1041">
        <v>0</v>
      </c>
      <c r="AP1041">
        <v>0</v>
      </c>
      <c r="AQ1041">
        <v>0</v>
      </c>
      <c r="AR1041">
        <v>0</v>
      </c>
      <c r="AS1041">
        <v>0</v>
      </c>
      <c r="AT1041">
        <v>0</v>
      </c>
      <c r="AU1041">
        <v>0</v>
      </c>
      <c r="AV1041">
        <v>0</v>
      </c>
      <c r="AW1041">
        <v>0</v>
      </c>
      <c r="AX1041">
        <v>0</v>
      </c>
      <c r="AY1041">
        <v>0</v>
      </c>
      <c r="AZ1041">
        <v>0</v>
      </c>
      <c r="BA1041">
        <v>0</v>
      </c>
      <c r="BB1041">
        <v>0</v>
      </c>
      <c r="BC1041">
        <v>0</v>
      </c>
      <c r="BD1041">
        <v>0</v>
      </c>
      <c r="BE1041">
        <v>0</v>
      </c>
      <c r="BF1041">
        <v>0</v>
      </c>
      <c r="BG1041">
        <v>0</v>
      </c>
      <c r="BH1041">
        <v>0</v>
      </c>
      <c r="BI1041">
        <v>0</v>
      </c>
      <c r="BJ1041">
        <v>0</v>
      </c>
      <c r="BK1041">
        <v>0</v>
      </c>
      <c r="BL1041">
        <v>0</v>
      </c>
      <c r="BM1041">
        <v>0</v>
      </c>
      <c r="BN1041">
        <v>0</v>
      </c>
      <c r="BO1041">
        <v>0</v>
      </c>
      <c r="BP1041">
        <v>0</v>
      </c>
      <c r="BQ1041">
        <v>0</v>
      </c>
      <c r="BR1041">
        <v>0</v>
      </c>
      <c r="BS1041">
        <v>0</v>
      </c>
      <c r="BT1041">
        <v>0</v>
      </c>
      <c r="BU1041">
        <v>0</v>
      </c>
      <c r="BV1041">
        <v>0</v>
      </c>
      <c r="BW1041" s="4">
        <v>0</v>
      </c>
    </row>
    <row r="1042" spans="6:75" x14ac:dyDescent="0.25">
      <c r="F1042" s="52">
        <f t="shared" si="55"/>
        <v>75100</v>
      </c>
      <c r="G1042" s="12">
        <f t="shared" si="56"/>
        <v>0.82558139534883723</v>
      </c>
      <c r="J1042" s="3">
        <f t="shared" si="57"/>
        <v>0.84377758164165928</v>
      </c>
      <c r="K1042" s="4"/>
      <c r="L1042" s="5">
        <v>1</v>
      </c>
      <c r="M1042">
        <v>0.82558139534883723</v>
      </c>
      <c r="N1042">
        <v>0.82558139534883723</v>
      </c>
      <c r="O1042">
        <v>0.84278577725536286</v>
      </c>
      <c r="P1042">
        <v>0.84278577725536286</v>
      </c>
      <c r="Q1042">
        <v>0</v>
      </c>
      <c r="R1042">
        <v>0</v>
      </c>
      <c r="S1042">
        <v>0</v>
      </c>
      <c r="T1042">
        <v>0</v>
      </c>
      <c r="U1042">
        <v>0</v>
      </c>
      <c r="V1042">
        <v>0</v>
      </c>
      <c r="W1042">
        <v>0</v>
      </c>
      <c r="X1042">
        <v>0</v>
      </c>
      <c r="Y1042">
        <v>0</v>
      </c>
      <c r="Z1042">
        <v>0</v>
      </c>
      <c r="AA1042">
        <v>0</v>
      </c>
      <c r="AB1042">
        <v>0</v>
      </c>
      <c r="AC1042">
        <v>0</v>
      </c>
      <c r="AD1042">
        <v>0</v>
      </c>
      <c r="AE1042">
        <v>0</v>
      </c>
      <c r="AF1042">
        <v>0</v>
      </c>
      <c r="AG1042">
        <v>0</v>
      </c>
      <c r="AH1042">
        <v>0</v>
      </c>
      <c r="AI1042">
        <v>0</v>
      </c>
      <c r="AJ1042">
        <v>0</v>
      </c>
      <c r="AK1042">
        <v>0</v>
      </c>
      <c r="AL1042">
        <v>0</v>
      </c>
      <c r="AM1042">
        <v>0</v>
      </c>
      <c r="AN1042">
        <v>0</v>
      </c>
      <c r="AO1042">
        <v>0</v>
      </c>
      <c r="AP1042">
        <v>0</v>
      </c>
      <c r="AQ1042">
        <v>0</v>
      </c>
      <c r="AR1042">
        <v>0</v>
      </c>
      <c r="AS1042">
        <v>0</v>
      </c>
      <c r="AT1042">
        <v>0</v>
      </c>
      <c r="AU1042">
        <v>0</v>
      </c>
      <c r="AV1042">
        <v>0</v>
      </c>
      <c r="AW1042">
        <v>0</v>
      </c>
      <c r="AX1042">
        <v>0</v>
      </c>
      <c r="AY1042">
        <v>0</v>
      </c>
      <c r="AZ1042">
        <v>0</v>
      </c>
      <c r="BA1042">
        <v>0</v>
      </c>
      <c r="BB1042">
        <v>0</v>
      </c>
      <c r="BC1042">
        <v>0</v>
      </c>
      <c r="BD1042">
        <v>0</v>
      </c>
      <c r="BE1042">
        <v>0</v>
      </c>
      <c r="BF1042">
        <v>0</v>
      </c>
      <c r="BG1042">
        <v>0</v>
      </c>
      <c r="BH1042">
        <v>0</v>
      </c>
      <c r="BI1042">
        <v>0</v>
      </c>
      <c r="BJ1042">
        <v>0</v>
      </c>
      <c r="BK1042">
        <v>0</v>
      </c>
      <c r="BL1042">
        <v>0</v>
      </c>
      <c r="BM1042">
        <v>0</v>
      </c>
      <c r="BN1042">
        <v>0</v>
      </c>
      <c r="BO1042">
        <v>0</v>
      </c>
      <c r="BP1042">
        <v>0</v>
      </c>
      <c r="BQ1042">
        <v>0</v>
      </c>
      <c r="BR1042">
        <v>0</v>
      </c>
      <c r="BS1042">
        <v>0</v>
      </c>
      <c r="BT1042">
        <v>0</v>
      </c>
      <c r="BU1042">
        <v>0</v>
      </c>
      <c r="BV1042">
        <v>0</v>
      </c>
      <c r="BW1042" s="4">
        <v>0</v>
      </c>
    </row>
    <row r="1043" spans="6:75" x14ac:dyDescent="0.25">
      <c r="F1043" s="52">
        <f t="shared" si="55"/>
        <v>75200</v>
      </c>
      <c r="G1043" s="12">
        <f t="shared" si="56"/>
        <v>0.82558139534883723</v>
      </c>
      <c r="J1043" s="3">
        <f t="shared" si="57"/>
        <v>0.84318917328626064</v>
      </c>
      <c r="K1043" s="4"/>
      <c r="L1043" s="5">
        <v>1</v>
      </c>
      <c r="M1043">
        <v>0.82558139534883723</v>
      </c>
      <c r="N1043">
        <v>0.82558139534883723</v>
      </c>
      <c r="O1043">
        <v>0.84219806053482216</v>
      </c>
      <c r="P1043">
        <v>0.84219806053482216</v>
      </c>
      <c r="Q1043">
        <v>0</v>
      </c>
      <c r="R1043">
        <v>0</v>
      </c>
      <c r="S1043">
        <v>0</v>
      </c>
      <c r="T1043">
        <v>0</v>
      </c>
      <c r="U1043">
        <v>0</v>
      </c>
      <c r="V1043">
        <v>0</v>
      </c>
      <c r="W1043">
        <v>0</v>
      </c>
      <c r="X1043">
        <v>0</v>
      </c>
      <c r="Y1043">
        <v>0</v>
      </c>
      <c r="Z1043">
        <v>0</v>
      </c>
      <c r="AA1043">
        <v>0</v>
      </c>
      <c r="AB1043">
        <v>0</v>
      </c>
      <c r="AC1043">
        <v>0</v>
      </c>
      <c r="AD1043">
        <v>0</v>
      </c>
      <c r="AE1043">
        <v>0</v>
      </c>
      <c r="AF1043">
        <v>0</v>
      </c>
      <c r="AG1043">
        <v>0</v>
      </c>
      <c r="AH1043">
        <v>0</v>
      </c>
      <c r="AI1043">
        <v>0</v>
      </c>
      <c r="AJ1043">
        <v>0</v>
      </c>
      <c r="AK1043">
        <v>0</v>
      </c>
      <c r="AL1043">
        <v>0</v>
      </c>
      <c r="AM1043">
        <v>0</v>
      </c>
      <c r="AN1043">
        <v>0</v>
      </c>
      <c r="AO1043">
        <v>0</v>
      </c>
      <c r="AP1043">
        <v>0</v>
      </c>
      <c r="AQ1043">
        <v>0</v>
      </c>
      <c r="AR1043">
        <v>0</v>
      </c>
      <c r="AS1043">
        <v>0</v>
      </c>
      <c r="AT1043">
        <v>0</v>
      </c>
      <c r="AU1043">
        <v>0</v>
      </c>
      <c r="AV1043">
        <v>0</v>
      </c>
      <c r="AW1043">
        <v>0</v>
      </c>
      <c r="AX1043">
        <v>0</v>
      </c>
      <c r="AY1043">
        <v>0</v>
      </c>
      <c r="AZ1043">
        <v>0</v>
      </c>
      <c r="BA1043">
        <v>0</v>
      </c>
      <c r="BB1043">
        <v>0</v>
      </c>
      <c r="BC1043">
        <v>0</v>
      </c>
      <c r="BD1043">
        <v>0</v>
      </c>
      <c r="BE1043">
        <v>0</v>
      </c>
      <c r="BF1043">
        <v>0</v>
      </c>
      <c r="BG1043">
        <v>0</v>
      </c>
      <c r="BH1043">
        <v>0</v>
      </c>
      <c r="BI1043">
        <v>0</v>
      </c>
      <c r="BJ1043">
        <v>0</v>
      </c>
      <c r="BK1043">
        <v>0</v>
      </c>
      <c r="BL1043">
        <v>0</v>
      </c>
      <c r="BM1043">
        <v>0</v>
      </c>
      <c r="BN1043">
        <v>0</v>
      </c>
      <c r="BO1043">
        <v>0</v>
      </c>
      <c r="BP1043">
        <v>0</v>
      </c>
      <c r="BQ1043">
        <v>0</v>
      </c>
      <c r="BR1043">
        <v>0</v>
      </c>
      <c r="BS1043">
        <v>0</v>
      </c>
      <c r="BT1043">
        <v>0</v>
      </c>
      <c r="BU1043">
        <v>0</v>
      </c>
      <c r="BV1043">
        <v>0</v>
      </c>
      <c r="BW1043" s="4">
        <v>0</v>
      </c>
    </row>
    <row r="1044" spans="6:75" x14ac:dyDescent="0.25">
      <c r="F1044" s="52">
        <f t="shared" si="55"/>
        <v>75300</v>
      </c>
      <c r="G1044" s="12">
        <f t="shared" si="56"/>
        <v>0.82558139534883723</v>
      </c>
      <c r="J1044" s="3">
        <f t="shared" si="57"/>
        <v>0.842600764930862</v>
      </c>
      <c r="K1044" s="4"/>
      <c r="L1044" s="5">
        <v>1</v>
      </c>
      <c r="M1044">
        <v>0.82558139534883723</v>
      </c>
      <c r="N1044">
        <v>0.82558139534883723</v>
      </c>
      <c r="O1044">
        <v>0.84161034381428146</v>
      </c>
      <c r="P1044">
        <v>0.84161034381428146</v>
      </c>
      <c r="Q1044">
        <v>0</v>
      </c>
      <c r="R1044">
        <v>0</v>
      </c>
      <c r="S1044">
        <v>0</v>
      </c>
      <c r="T1044">
        <v>0</v>
      </c>
      <c r="U1044">
        <v>0</v>
      </c>
      <c r="V1044">
        <v>0</v>
      </c>
      <c r="W1044">
        <v>0</v>
      </c>
      <c r="X1044">
        <v>0</v>
      </c>
      <c r="Y1044">
        <v>0</v>
      </c>
      <c r="Z1044">
        <v>0</v>
      </c>
      <c r="AA1044">
        <v>0</v>
      </c>
      <c r="AB1044">
        <v>0</v>
      </c>
      <c r="AC1044">
        <v>0</v>
      </c>
      <c r="AD1044">
        <v>0</v>
      </c>
      <c r="AE1044">
        <v>0</v>
      </c>
      <c r="AF1044">
        <v>0</v>
      </c>
      <c r="AG1044">
        <v>0</v>
      </c>
      <c r="AH1044">
        <v>0</v>
      </c>
      <c r="AI1044">
        <v>0</v>
      </c>
      <c r="AJ1044">
        <v>0</v>
      </c>
      <c r="AK1044">
        <v>0</v>
      </c>
      <c r="AL1044">
        <v>0</v>
      </c>
      <c r="AM1044">
        <v>0</v>
      </c>
      <c r="AN1044">
        <v>0</v>
      </c>
      <c r="AO1044">
        <v>0</v>
      </c>
      <c r="AP1044">
        <v>0</v>
      </c>
      <c r="AQ1044">
        <v>0</v>
      </c>
      <c r="AR1044">
        <v>0</v>
      </c>
      <c r="AS1044">
        <v>0</v>
      </c>
      <c r="AT1044">
        <v>0</v>
      </c>
      <c r="AU1044">
        <v>0</v>
      </c>
      <c r="AV1044">
        <v>0</v>
      </c>
      <c r="AW1044">
        <v>0</v>
      </c>
      <c r="AX1044">
        <v>0</v>
      </c>
      <c r="AY1044">
        <v>0</v>
      </c>
      <c r="AZ1044">
        <v>0</v>
      </c>
      <c r="BA1044">
        <v>0</v>
      </c>
      <c r="BB1044">
        <v>0</v>
      </c>
      <c r="BC1044">
        <v>0</v>
      </c>
      <c r="BD1044">
        <v>0</v>
      </c>
      <c r="BE1044">
        <v>0</v>
      </c>
      <c r="BF1044">
        <v>0</v>
      </c>
      <c r="BG1044">
        <v>0</v>
      </c>
      <c r="BH1044">
        <v>0</v>
      </c>
      <c r="BI1044">
        <v>0</v>
      </c>
      <c r="BJ1044">
        <v>0</v>
      </c>
      <c r="BK1044">
        <v>0</v>
      </c>
      <c r="BL1044">
        <v>0</v>
      </c>
      <c r="BM1044">
        <v>0</v>
      </c>
      <c r="BN1044">
        <v>0</v>
      </c>
      <c r="BO1044">
        <v>0</v>
      </c>
      <c r="BP1044">
        <v>0</v>
      </c>
      <c r="BQ1044">
        <v>0</v>
      </c>
      <c r="BR1044">
        <v>0</v>
      </c>
      <c r="BS1044">
        <v>0</v>
      </c>
      <c r="BT1044">
        <v>0</v>
      </c>
      <c r="BU1044">
        <v>0</v>
      </c>
      <c r="BV1044">
        <v>0</v>
      </c>
      <c r="BW1044" s="4">
        <v>0</v>
      </c>
    </row>
    <row r="1045" spans="6:75" x14ac:dyDescent="0.25">
      <c r="F1045" s="52">
        <f t="shared" si="55"/>
        <v>75400</v>
      </c>
      <c r="G1045" s="12">
        <f t="shared" si="56"/>
        <v>0.82558139534883723</v>
      </c>
      <c r="J1045" s="3">
        <f t="shared" si="57"/>
        <v>0.84201235657546336</v>
      </c>
      <c r="K1045" s="4"/>
      <c r="L1045" s="5">
        <v>1</v>
      </c>
      <c r="M1045">
        <v>0.82558139534883723</v>
      </c>
      <c r="N1045">
        <v>0.82558139534883723</v>
      </c>
      <c r="O1045">
        <v>0.84102262709374076</v>
      </c>
      <c r="P1045">
        <v>0.84102262709374076</v>
      </c>
      <c r="Q1045">
        <v>0</v>
      </c>
      <c r="R1045">
        <v>0</v>
      </c>
      <c r="S1045">
        <v>0</v>
      </c>
      <c r="T1045">
        <v>0</v>
      </c>
      <c r="U1045">
        <v>0</v>
      </c>
      <c r="V1045">
        <v>0</v>
      </c>
      <c r="W1045">
        <v>0</v>
      </c>
      <c r="X1045">
        <v>0</v>
      </c>
      <c r="Y1045">
        <v>0</v>
      </c>
      <c r="Z1045">
        <v>0</v>
      </c>
      <c r="AA1045">
        <v>0</v>
      </c>
      <c r="AB1045">
        <v>0</v>
      </c>
      <c r="AC1045">
        <v>0</v>
      </c>
      <c r="AD1045">
        <v>0</v>
      </c>
      <c r="AE1045">
        <v>0</v>
      </c>
      <c r="AF1045">
        <v>0</v>
      </c>
      <c r="AG1045">
        <v>0</v>
      </c>
      <c r="AH1045">
        <v>0</v>
      </c>
      <c r="AI1045">
        <v>0</v>
      </c>
      <c r="AJ1045">
        <v>0</v>
      </c>
      <c r="AK1045">
        <v>0</v>
      </c>
      <c r="AL1045">
        <v>0</v>
      </c>
      <c r="AM1045">
        <v>0</v>
      </c>
      <c r="AN1045">
        <v>0</v>
      </c>
      <c r="AO1045">
        <v>0</v>
      </c>
      <c r="AP1045">
        <v>0</v>
      </c>
      <c r="AQ1045">
        <v>0</v>
      </c>
      <c r="AR1045">
        <v>0</v>
      </c>
      <c r="AS1045">
        <v>0</v>
      </c>
      <c r="AT1045">
        <v>0</v>
      </c>
      <c r="AU1045">
        <v>0</v>
      </c>
      <c r="AV1045">
        <v>0</v>
      </c>
      <c r="AW1045">
        <v>0</v>
      </c>
      <c r="AX1045">
        <v>0</v>
      </c>
      <c r="AY1045">
        <v>0</v>
      </c>
      <c r="AZ1045">
        <v>0</v>
      </c>
      <c r="BA1045">
        <v>0</v>
      </c>
      <c r="BB1045">
        <v>0</v>
      </c>
      <c r="BC1045">
        <v>0</v>
      </c>
      <c r="BD1045">
        <v>0</v>
      </c>
      <c r="BE1045">
        <v>0</v>
      </c>
      <c r="BF1045">
        <v>0</v>
      </c>
      <c r="BG1045">
        <v>0</v>
      </c>
      <c r="BH1045">
        <v>0</v>
      </c>
      <c r="BI1045">
        <v>0</v>
      </c>
      <c r="BJ1045">
        <v>0</v>
      </c>
      <c r="BK1045">
        <v>0</v>
      </c>
      <c r="BL1045">
        <v>0</v>
      </c>
      <c r="BM1045">
        <v>0</v>
      </c>
      <c r="BN1045">
        <v>0</v>
      </c>
      <c r="BO1045">
        <v>0</v>
      </c>
      <c r="BP1045">
        <v>0</v>
      </c>
      <c r="BQ1045">
        <v>0</v>
      </c>
      <c r="BR1045">
        <v>0</v>
      </c>
      <c r="BS1045">
        <v>0</v>
      </c>
      <c r="BT1045">
        <v>0</v>
      </c>
      <c r="BU1045">
        <v>0</v>
      </c>
      <c r="BV1045">
        <v>0</v>
      </c>
      <c r="BW1045" s="4">
        <v>0</v>
      </c>
    </row>
    <row r="1046" spans="6:75" x14ac:dyDescent="0.25">
      <c r="F1046" s="52">
        <f t="shared" si="55"/>
        <v>75500</v>
      </c>
      <c r="G1046" s="12">
        <f t="shared" si="56"/>
        <v>0.82558139534883723</v>
      </c>
      <c r="J1046" s="3">
        <f t="shared" si="57"/>
        <v>0.84142394822006472</v>
      </c>
      <c r="K1046" s="4"/>
      <c r="L1046" s="5">
        <v>1</v>
      </c>
      <c r="M1046">
        <v>0.82558139534883723</v>
      </c>
      <c r="N1046">
        <v>0.82558139534883723</v>
      </c>
      <c r="O1046">
        <v>0.84043491037320006</v>
      </c>
      <c r="P1046">
        <v>0.84043491037320006</v>
      </c>
      <c r="Q1046">
        <v>0</v>
      </c>
      <c r="R1046">
        <v>0</v>
      </c>
      <c r="S1046">
        <v>0</v>
      </c>
      <c r="T1046">
        <v>0</v>
      </c>
      <c r="U1046">
        <v>0</v>
      </c>
      <c r="V1046">
        <v>0</v>
      </c>
      <c r="W1046">
        <v>0</v>
      </c>
      <c r="X1046">
        <v>0</v>
      </c>
      <c r="Y1046">
        <v>0</v>
      </c>
      <c r="Z1046">
        <v>0</v>
      </c>
      <c r="AA1046">
        <v>0</v>
      </c>
      <c r="AB1046">
        <v>0</v>
      </c>
      <c r="AC1046">
        <v>0</v>
      </c>
      <c r="AD1046">
        <v>0</v>
      </c>
      <c r="AE1046">
        <v>0</v>
      </c>
      <c r="AF1046">
        <v>0</v>
      </c>
      <c r="AG1046">
        <v>0</v>
      </c>
      <c r="AH1046">
        <v>0</v>
      </c>
      <c r="AI1046">
        <v>0</v>
      </c>
      <c r="AJ1046">
        <v>0</v>
      </c>
      <c r="AK1046">
        <v>0</v>
      </c>
      <c r="AL1046">
        <v>0</v>
      </c>
      <c r="AM1046">
        <v>0</v>
      </c>
      <c r="AN1046">
        <v>0</v>
      </c>
      <c r="AO1046">
        <v>0</v>
      </c>
      <c r="AP1046">
        <v>0</v>
      </c>
      <c r="AQ1046">
        <v>0</v>
      </c>
      <c r="AR1046">
        <v>0</v>
      </c>
      <c r="AS1046">
        <v>0</v>
      </c>
      <c r="AT1046">
        <v>0</v>
      </c>
      <c r="AU1046">
        <v>0</v>
      </c>
      <c r="AV1046">
        <v>0</v>
      </c>
      <c r="AW1046">
        <v>0</v>
      </c>
      <c r="AX1046">
        <v>0</v>
      </c>
      <c r="AY1046">
        <v>0</v>
      </c>
      <c r="AZ1046">
        <v>0</v>
      </c>
      <c r="BA1046">
        <v>0</v>
      </c>
      <c r="BB1046">
        <v>0</v>
      </c>
      <c r="BC1046">
        <v>0</v>
      </c>
      <c r="BD1046">
        <v>0</v>
      </c>
      <c r="BE1046">
        <v>0</v>
      </c>
      <c r="BF1046">
        <v>0</v>
      </c>
      <c r="BG1046">
        <v>0</v>
      </c>
      <c r="BH1046">
        <v>0</v>
      </c>
      <c r="BI1046">
        <v>0</v>
      </c>
      <c r="BJ1046">
        <v>0</v>
      </c>
      <c r="BK1046">
        <v>0</v>
      </c>
      <c r="BL1046">
        <v>0</v>
      </c>
      <c r="BM1046">
        <v>0</v>
      </c>
      <c r="BN1046">
        <v>0</v>
      </c>
      <c r="BO1046">
        <v>0</v>
      </c>
      <c r="BP1046">
        <v>0</v>
      </c>
      <c r="BQ1046">
        <v>0</v>
      </c>
      <c r="BR1046">
        <v>0</v>
      </c>
      <c r="BS1046">
        <v>0</v>
      </c>
      <c r="BT1046">
        <v>0</v>
      </c>
      <c r="BU1046">
        <v>0</v>
      </c>
      <c r="BV1046">
        <v>0</v>
      </c>
      <c r="BW1046" s="4">
        <v>0</v>
      </c>
    </row>
    <row r="1047" spans="6:75" x14ac:dyDescent="0.25">
      <c r="F1047" s="52">
        <f t="shared" si="55"/>
        <v>75600</v>
      </c>
      <c r="G1047" s="12">
        <f t="shared" si="56"/>
        <v>0.82558139534883723</v>
      </c>
      <c r="J1047" s="3">
        <f t="shared" si="57"/>
        <v>0.84083553986466597</v>
      </c>
      <c r="K1047" s="4"/>
      <c r="L1047" s="5">
        <v>1</v>
      </c>
      <c r="M1047">
        <v>0.82558139534883723</v>
      </c>
      <c r="N1047">
        <v>0.82558139534883723</v>
      </c>
      <c r="O1047">
        <v>0.83984719365265936</v>
      </c>
      <c r="P1047">
        <v>0.83984719365265936</v>
      </c>
      <c r="Q1047">
        <v>0</v>
      </c>
      <c r="R1047">
        <v>0</v>
      </c>
      <c r="S1047">
        <v>0</v>
      </c>
      <c r="T1047">
        <v>0</v>
      </c>
      <c r="U1047">
        <v>0</v>
      </c>
      <c r="V1047">
        <v>0</v>
      </c>
      <c r="W1047">
        <v>0</v>
      </c>
      <c r="X1047">
        <v>0</v>
      </c>
      <c r="Y1047">
        <v>0</v>
      </c>
      <c r="Z1047">
        <v>0</v>
      </c>
      <c r="AA1047">
        <v>0</v>
      </c>
      <c r="AB1047">
        <v>0</v>
      </c>
      <c r="AC1047">
        <v>0</v>
      </c>
      <c r="AD1047">
        <v>0</v>
      </c>
      <c r="AE1047">
        <v>0</v>
      </c>
      <c r="AF1047">
        <v>0</v>
      </c>
      <c r="AG1047">
        <v>0</v>
      </c>
      <c r="AH1047">
        <v>0</v>
      </c>
      <c r="AI1047">
        <v>0</v>
      </c>
      <c r="AJ1047">
        <v>0</v>
      </c>
      <c r="AK1047">
        <v>0</v>
      </c>
      <c r="AL1047">
        <v>0</v>
      </c>
      <c r="AM1047">
        <v>0</v>
      </c>
      <c r="AN1047">
        <v>0</v>
      </c>
      <c r="AO1047">
        <v>0</v>
      </c>
      <c r="AP1047">
        <v>0</v>
      </c>
      <c r="AQ1047">
        <v>0</v>
      </c>
      <c r="AR1047">
        <v>0</v>
      </c>
      <c r="AS1047">
        <v>0</v>
      </c>
      <c r="AT1047">
        <v>0</v>
      </c>
      <c r="AU1047">
        <v>0</v>
      </c>
      <c r="AV1047">
        <v>0</v>
      </c>
      <c r="AW1047">
        <v>0</v>
      </c>
      <c r="AX1047">
        <v>0</v>
      </c>
      <c r="AY1047">
        <v>0</v>
      </c>
      <c r="AZ1047">
        <v>0</v>
      </c>
      <c r="BA1047">
        <v>0</v>
      </c>
      <c r="BB1047">
        <v>0</v>
      </c>
      <c r="BC1047">
        <v>0</v>
      </c>
      <c r="BD1047">
        <v>0</v>
      </c>
      <c r="BE1047">
        <v>0</v>
      </c>
      <c r="BF1047">
        <v>0</v>
      </c>
      <c r="BG1047">
        <v>0</v>
      </c>
      <c r="BH1047">
        <v>0</v>
      </c>
      <c r="BI1047">
        <v>0</v>
      </c>
      <c r="BJ1047">
        <v>0</v>
      </c>
      <c r="BK1047">
        <v>0</v>
      </c>
      <c r="BL1047">
        <v>0</v>
      </c>
      <c r="BM1047">
        <v>0</v>
      </c>
      <c r="BN1047">
        <v>0</v>
      </c>
      <c r="BO1047">
        <v>0</v>
      </c>
      <c r="BP1047">
        <v>0</v>
      </c>
      <c r="BQ1047">
        <v>0</v>
      </c>
      <c r="BR1047">
        <v>0</v>
      </c>
      <c r="BS1047">
        <v>0</v>
      </c>
      <c r="BT1047">
        <v>0</v>
      </c>
      <c r="BU1047">
        <v>0</v>
      </c>
      <c r="BV1047">
        <v>0</v>
      </c>
      <c r="BW1047" s="4">
        <v>0</v>
      </c>
    </row>
    <row r="1048" spans="6:75" x14ac:dyDescent="0.25">
      <c r="F1048" s="52">
        <f t="shared" si="55"/>
        <v>75700</v>
      </c>
      <c r="G1048" s="12">
        <f t="shared" si="56"/>
        <v>0.82558139534883723</v>
      </c>
      <c r="J1048" s="3">
        <f t="shared" si="57"/>
        <v>0.84024713150926733</v>
      </c>
      <c r="K1048" s="4"/>
      <c r="L1048" s="5">
        <v>1</v>
      </c>
      <c r="M1048">
        <v>0.82558139534883723</v>
      </c>
      <c r="N1048">
        <v>0.82558139534883723</v>
      </c>
      <c r="O1048">
        <v>0.83925947693211866</v>
      </c>
      <c r="P1048">
        <v>0.83925947693211866</v>
      </c>
      <c r="Q1048">
        <v>0</v>
      </c>
      <c r="R1048">
        <v>0</v>
      </c>
      <c r="S1048">
        <v>0</v>
      </c>
      <c r="T1048">
        <v>0</v>
      </c>
      <c r="U1048">
        <v>0</v>
      </c>
      <c r="V1048">
        <v>0</v>
      </c>
      <c r="W1048">
        <v>0</v>
      </c>
      <c r="X1048">
        <v>0</v>
      </c>
      <c r="Y1048">
        <v>0</v>
      </c>
      <c r="Z1048">
        <v>0</v>
      </c>
      <c r="AA1048">
        <v>0</v>
      </c>
      <c r="AB1048">
        <v>0</v>
      </c>
      <c r="AC1048">
        <v>0</v>
      </c>
      <c r="AD1048">
        <v>0</v>
      </c>
      <c r="AE1048">
        <v>0</v>
      </c>
      <c r="AF1048">
        <v>0</v>
      </c>
      <c r="AG1048">
        <v>0</v>
      </c>
      <c r="AH1048">
        <v>0</v>
      </c>
      <c r="AI1048">
        <v>0</v>
      </c>
      <c r="AJ1048">
        <v>0</v>
      </c>
      <c r="AK1048">
        <v>0</v>
      </c>
      <c r="AL1048">
        <v>0</v>
      </c>
      <c r="AM1048">
        <v>0</v>
      </c>
      <c r="AN1048">
        <v>0</v>
      </c>
      <c r="AO1048">
        <v>0</v>
      </c>
      <c r="AP1048">
        <v>0</v>
      </c>
      <c r="AQ1048">
        <v>0</v>
      </c>
      <c r="AR1048">
        <v>0</v>
      </c>
      <c r="AS1048">
        <v>0</v>
      </c>
      <c r="AT1048">
        <v>0</v>
      </c>
      <c r="AU1048">
        <v>0</v>
      </c>
      <c r="AV1048">
        <v>0</v>
      </c>
      <c r="AW1048">
        <v>0</v>
      </c>
      <c r="AX1048">
        <v>0</v>
      </c>
      <c r="AY1048">
        <v>0</v>
      </c>
      <c r="AZ1048">
        <v>0</v>
      </c>
      <c r="BA1048">
        <v>0</v>
      </c>
      <c r="BB1048">
        <v>0</v>
      </c>
      <c r="BC1048">
        <v>0</v>
      </c>
      <c r="BD1048">
        <v>0</v>
      </c>
      <c r="BE1048">
        <v>0</v>
      </c>
      <c r="BF1048">
        <v>0</v>
      </c>
      <c r="BG1048">
        <v>0</v>
      </c>
      <c r="BH1048">
        <v>0</v>
      </c>
      <c r="BI1048">
        <v>0</v>
      </c>
      <c r="BJ1048">
        <v>0</v>
      </c>
      <c r="BK1048">
        <v>0</v>
      </c>
      <c r="BL1048">
        <v>0</v>
      </c>
      <c r="BM1048">
        <v>0</v>
      </c>
      <c r="BN1048">
        <v>0</v>
      </c>
      <c r="BO1048">
        <v>0</v>
      </c>
      <c r="BP1048">
        <v>0</v>
      </c>
      <c r="BQ1048">
        <v>0</v>
      </c>
      <c r="BR1048">
        <v>0</v>
      </c>
      <c r="BS1048">
        <v>0</v>
      </c>
      <c r="BT1048">
        <v>0</v>
      </c>
      <c r="BU1048">
        <v>0</v>
      </c>
      <c r="BV1048">
        <v>0</v>
      </c>
      <c r="BW1048" s="4">
        <v>0</v>
      </c>
    </row>
    <row r="1049" spans="6:75" x14ac:dyDescent="0.25">
      <c r="F1049" s="52">
        <f t="shared" si="55"/>
        <v>75800</v>
      </c>
      <c r="G1049" s="12">
        <f t="shared" si="56"/>
        <v>0.82558139534883723</v>
      </c>
      <c r="J1049" s="3">
        <f t="shared" si="57"/>
        <v>0.83965872315386869</v>
      </c>
      <c r="K1049" s="4"/>
      <c r="L1049" s="5">
        <v>1</v>
      </c>
      <c r="M1049">
        <v>0.82558139534883723</v>
      </c>
      <c r="N1049">
        <v>0.82558139534883723</v>
      </c>
      <c r="O1049">
        <v>0.83867176021157797</v>
      </c>
      <c r="P1049">
        <v>0.83867176021157797</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v>0</v>
      </c>
      <c r="AN1049">
        <v>0</v>
      </c>
      <c r="AO1049">
        <v>0</v>
      </c>
      <c r="AP1049">
        <v>0</v>
      </c>
      <c r="AQ1049">
        <v>0</v>
      </c>
      <c r="AR1049">
        <v>0</v>
      </c>
      <c r="AS1049">
        <v>0</v>
      </c>
      <c r="AT1049">
        <v>0</v>
      </c>
      <c r="AU1049">
        <v>0</v>
      </c>
      <c r="AV1049">
        <v>0</v>
      </c>
      <c r="AW1049">
        <v>0</v>
      </c>
      <c r="AX1049">
        <v>0</v>
      </c>
      <c r="AY1049">
        <v>0</v>
      </c>
      <c r="AZ1049">
        <v>0</v>
      </c>
      <c r="BA1049">
        <v>0</v>
      </c>
      <c r="BB1049">
        <v>0</v>
      </c>
      <c r="BC1049">
        <v>0</v>
      </c>
      <c r="BD1049">
        <v>0</v>
      </c>
      <c r="BE1049">
        <v>0</v>
      </c>
      <c r="BF1049">
        <v>0</v>
      </c>
      <c r="BG1049">
        <v>0</v>
      </c>
      <c r="BH1049">
        <v>0</v>
      </c>
      <c r="BI1049">
        <v>0</v>
      </c>
      <c r="BJ1049">
        <v>0</v>
      </c>
      <c r="BK1049">
        <v>0</v>
      </c>
      <c r="BL1049">
        <v>0</v>
      </c>
      <c r="BM1049">
        <v>0</v>
      </c>
      <c r="BN1049">
        <v>0</v>
      </c>
      <c r="BO1049">
        <v>0</v>
      </c>
      <c r="BP1049">
        <v>0</v>
      </c>
      <c r="BQ1049">
        <v>0</v>
      </c>
      <c r="BR1049">
        <v>0</v>
      </c>
      <c r="BS1049">
        <v>0</v>
      </c>
      <c r="BT1049">
        <v>0</v>
      </c>
      <c r="BU1049">
        <v>0</v>
      </c>
      <c r="BV1049">
        <v>0</v>
      </c>
      <c r="BW1049" s="4">
        <v>0</v>
      </c>
    </row>
    <row r="1050" spans="6:75" x14ac:dyDescent="0.25">
      <c r="F1050" s="52">
        <f t="shared" ref="F1050:F1113" si="58">2*F1049-F1048</f>
        <v>75900</v>
      </c>
      <c r="G1050" s="12">
        <f t="shared" si="56"/>
        <v>0.82558139534883723</v>
      </c>
      <c r="J1050" s="3">
        <f t="shared" si="57"/>
        <v>0.83907031479847005</v>
      </c>
      <c r="K1050" s="4"/>
      <c r="L1050" s="5">
        <v>1</v>
      </c>
      <c r="M1050">
        <v>0.82558139534883723</v>
      </c>
      <c r="N1050">
        <v>0.82558139534883723</v>
      </c>
      <c r="O1050">
        <v>0.83808404349103727</v>
      </c>
      <c r="P1050">
        <v>0.83808404349103727</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v>0</v>
      </c>
      <c r="AN1050">
        <v>0</v>
      </c>
      <c r="AO1050">
        <v>0</v>
      </c>
      <c r="AP1050">
        <v>0</v>
      </c>
      <c r="AQ1050">
        <v>0</v>
      </c>
      <c r="AR1050">
        <v>0</v>
      </c>
      <c r="AS1050">
        <v>0</v>
      </c>
      <c r="AT1050">
        <v>0</v>
      </c>
      <c r="AU1050">
        <v>0</v>
      </c>
      <c r="AV1050">
        <v>0</v>
      </c>
      <c r="AW1050">
        <v>0</v>
      </c>
      <c r="AX1050">
        <v>0</v>
      </c>
      <c r="AY1050">
        <v>0</v>
      </c>
      <c r="AZ1050">
        <v>0</v>
      </c>
      <c r="BA1050">
        <v>0</v>
      </c>
      <c r="BB1050">
        <v>0</v>
      </c>
      <c r="BC1050">
        <v>0</v>
      </c>
      <c r="BD1050">
        <v>0</v>
      </c>
      <c r="BE1050">
        <v>0</v>
      </c>
      <c r="BF1050">
        <v>0</v>
      </c>
      <c r="BG1050">
        <v>0</v>
      </c>
      <c r="BH1050">
        <v>0</v>
      </c>
      <c r="BI1050">
        <v>0</v>
      </c>
      <c r="BJ1050">
        <v>0</v>
      </c>
      <c r="BK1050">
        <v>0</v>
      </c>
      <c r="BL1050">
        <v>0</v>
      </c>
      <c r="BM1050">
        <v>0</v>
      </c>
      <c r="BN1050">
        <v>0</v>
      </c>
      <c r="BO1050">
        <v>0</v>
      </c>
      <c r="BP1050">
        <v>0</v>
      </c>
      <c r="BQ1050">
        <v>0</v>
      </c>
      <c r="BR1050">
        <v>0</v>
      </c>
      <c r="BS1050">
        <v>0</v>
      </c>
      <c r="BT1050">
        <v>0</v>
      </c>
      <c r="BU1050">
        <v>0</v>
      </c>
      <c r="BV1050">
        <v>0</v>
      </c>
      <c r="BW1050" s="4">
        <v>0</v>
      </c>
    </row>
    <row r="1051" spans="6:75" x14ac:dyDescent="0.25">
      <c r="F1051" s="52">
        <f t="shared" si="58"/>
        <v>76000</v>
      </c>
      <c r="G1051" s="12">
        <f t="shared" ref="G1051:G1114" si="59">INDEX($L1051:$BW1051,G$276)</f>
        <v>0.82558139534883723</v>
      </c>
      <c r="J1051" s="3">
        <f t="shared" si="57"/>
        <v>0.83845248602530142</v>
      </c>
      <c r="K1051" s="4"/>
      <c r="L1051" s="5">
        <v>1</v>
      </c>
      <c r="M1051">
        <v>0.82558139534883723</v>
      </c>
      <c r="N1051">
        <v>0.82558139534883723</v>
      </c>
      <c r="O1051">
        <v>0.83746694093446949</v>
      </c>
      <c r="P1051">
        <v>0.83746694093446949</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v>0</v>
      </c>
      <c r="AN1051">
        <v>0</v>
      </c>
      <c r="AO1051">
        <v>0</v>
      </c>
      <c r="AP1051">
        <v>0</v>
      </c>
      <c r="AQ1051">
        <v>0</v>
      </c>
      <c r="AR1051">
        <v>0</v>
      </c>
      <c r="AS1051">
        <v>0</v>
      </c>
      <c r="AT1051">
        <v>0</v>
      </c>
      <c r="AU1051">
        <v>0</v>
      </c>
      <c r="AV1051">
        <v>0</v>
      </c>
      <c r="AW1051">
        <v>0</v>
      </c>
      <c r="AX1051">
        <v>0</v>
      </c>
      <c r="AY1051">
        <v>0</v>
      </c>
      <c r="AZ1051">
        <v>0</v>
      </c>
      <c r="BA1051">
        <v>0</v>
      </c>
      <c r="BB1051">
        <v>0</v>
      </c>
      <c r="BC1051">
        <v>0</v>
      </c>
      <c r="BD1051">
        <v>0</v>
      </c>
      <c r="BE1051">
        <v>0</v>
      </c>
      <c r="BF1051">
        <v>0</v>
      </c>
      <c r="BG1051">
        <v>0</v>
      </c>
      <c r="BH1051">
        <v>0</v>
      </c>
      <c r="BI1051">
        <v>0</v>
      </c>
      <c r="BJ1051">
        <v>0</v>
      </c>
      <c r="BK1051">
        <v>0</v>
      </c>
      <c r="BL1051">
        <v>0</v>
      </c>
      <c r="BM1051">
        <v>0</v>
      </c>
      <c r="BN1051">
        <v>0</v>
      </c>
      <c r="BO1051">
        <v>0</v>
      </c>
      <c r="BP1051">
        <v>0</v>
      </c>
      <c r="BQ1051">
        <v>0</v>
      </c>
      <c r="BR1051">
        <v>0</v>
      </c>
      <c r="BS1051">
        <v>0</v>
      </c>
      <c r="BT1051">
        <v>0</v>
      </c>
      <c r="BU1051">
        <v>0</v>
      </c>
      <c r="BV1051">
        <v>0</v>
      </c>
      <c r="BW1051" s="4">
        <v>0</v>
      </c>
    </row>
    <row r="1052" spans="6:75" x14ac:dyDescent="0.25">
      <c r="F1052" s="52">
        <f t="shared" si="58"/>
        <v>76100</v>
      </c>
      <c r="G1052" s="12">
        <f t="shared" si="59"/>
        <v>0.82558139534883723</v>
      </c>
      <c r="J1052" s="3">
        <f t="shared" si="57"/>
        <v>0.83783465725213291</v>
      </c>
      <c r="K1052" s="4"/>
      <c r="L1052" s="5">
        <v>1</v>
      </c>
      <c r="M1052">
        <v>0.82558139534883723</v>
      </c>
      <c r="N1052">
        <v>0.82558139534883723</v>
      </c>
      <c r="O1052">
        <v>0.83684983837790183</v>
      </c>
      <c r="P1052">
        <v>0.83684983837790183</v>
      </c>
      <c r="Q1052">
        <v>0</v>
      </c>
      <c r="R1052">
        <v>0</v>
      </c>
      <c r="S1052">
        <v>0</v>
      </c>
      <c r="T1052">
        <v>0</v>
      </c>
      <c r="U1052">
        <v>0</v>
      </c>
      <c r="V1052">
        <v>0</v>
      </c>
      <c r="W1052">
        <v>0</v>
      </c>
      <c r="X1052">
        <v>0</v>
      </c>
      <c r="Y1052">
        <v>0</v>
      </c>
      <c r="Z1052">
        <v>0</v>
      </c>
      <c r="AA1052">
        <v>0</v>
      </c>
      <c r="AB1052">
        <v>0</v>
      </c>
      <c r="AC1052">
        <v>0</v>
      </c>
      <c r="AD1052">
        <v>0</v>
      </c>
      <c r="AE1052">
        <v>0</v>
      </c>
      <c r="AF1052">
        <v>0</v>
      </c>
      <c r="AG1052">
        <v>0</v>
      </c>
      <c r="AH1052">
        <v>0</v>
      </c>
      <c r="AI1052">
        <v>0</v>
      </c>
      <c r="AJ1052">
        <v>0</v>
      </c>
      <c r="AK1052">
        <v>0</v>
      </c>
      <c r="AL1052">
        <v>0</v>
      </c>
      <c r="AM1052">
        <v>0</v>
      </c>
      <c r="AN1052">
        <v>0</v>
      </c>
      <c r="AO1052">
        <v>0</v>
      </c>
      <c r="AP1052">
        <v>0</v>
      </c>
      <c r="AQ1052">
        <v>0</v>
      </c>
      <c r="AR1052">
        <v>0</v>
      </c>
      <c r="AS1052">
        <v>0</v>
      </c>
      <c r="AT1052">
        <v>0</v>
      </c>
      <c r="AU1052">
        <v>0</v>
      </c>
      <c r="AV1052">
        <v>0</v>
      </c>
      <c r="AW1052">
        <v>0</v>
      </c>
      <c r="AX1052">
        <v>0</v>
      </c>
      <c r="AY1052">
        <v>0</v>
      </c>
      <c r="AZ1052">
        <v>0</v>
      </c>
      <c r="BA1052">
        <v>0</v>
      </c>
      <c r="BB1052">
        <v>0</v>
      </c>
      <c r="BC1052">
        <v>0</v>
      </c>
      <c r="BD1052">
        <v>0</v>
      </c>
      <c r="BE1052">
        <v>0</v>
      </c>
      <c r="BF1052">
        <v>0</v>
      </c>
      <c r="BG1052">
        <v>0</v>
      </c>
      <c r="BH1052">
        <v>0</v>
      </c>
      <c r="BI1052">
        <v>0</v>
      </c>
      <c r="BJ1052">
        <v>0</v>
      </c>
      <c r="BK1052">
        <v>0</v>
      </c>
      <c r="BL1052">
        <v>0</v>
      </c>
      <c r="BM1052">
        <v>0</v>
      </c>
      <c r="BN1052">
        <v>0</v>
      </c>
      <c r="BO1052">
        <v>0</v>
      </c>
      <c r="BP1052">
        <v>0</v>
      </c>
      <c r="BQ1052">
        <v>0</v>
      </c>
      <c r="BR1052">
        <v>0</v>
      </c>
      <c r="BS1052">
        <v>0</v>
      </c>
      <c r="BT1052">
        <v>0</v>
      </c>
      <c r="BU1052">
        <v>0</v>
      </c>
      <c r="BV1052">
        <v>0</v>
      </c>
      <c r="BW1052" s="4">
        <v>0</v>
      </c>
    </row>
    <row r="1053" spans="6:75" x14ac:dyDescent="0.25">
      <c r="F1053" s="52">
        <f t="shared" si="58"/>
        <v>76200</v>
      </c>
      <c r="G1053" s="12">
        <f t="shared" si="59"/>
        <v>0.82558139534883723</v>
      </c>
      <c r="J1053" s="3">
        <f t="shared" si="57"/>
        <v>0.83721682847896439</v>
      </c>
      <c r="K1053" s="4"/>
      <c r="L1053" s="5">
        <v>1</v>
      </c>
      <c r="M1053">
        <v>0.82558139534883723</v>
      </c>
      <c r="N1053">
        <v>0.82558139534883723</v>
      </c>
      <c r="O1053">
        <v>0.83623273582133406</v>
      </c>
      <c r="P1053">
        <v>0.83623273582133406</v>
      </c>
      <c r="Q1053">
        <v>0</v>
      </c>
      <c r="R1053">
        <v>0</v>
      </c>
      <c r="S1053">
        <v>0</v>
      </c>
      <c r="T1053">
        <v>0</v>
      </c>
      <c r="U1053">
        <v>0</v>
      </c>
      <c r="V1053">
        <v>0</v>
      </c>
      <c r="W1053">
        <v>0</v>
      </c>
      <c r="X1053">
        <v>0</v>
      </c>
      <c r="Y1053">
        <v>0</v>
      </c>
      <c r="Z1053">
        <v>0</v>
      </c>
      <c r="AA1053">
        <v>0</v>
      </c>
      <c r="AB1053">
        <v>0</v>
      </c>
      <c r="AC1053">
        <v>0</v>
      </c>
      <c r="AD1053">
        <v>0</v>
      </c>
      <c r="AE1053">
        <v>0</v>
      </c>
      <c r="AF1053">
        <v>0</v>
      </c>
      <c r="AG1053">
        <v>0</v>
      </c>
      <c r="AH1053">
        <v>0</v>
      </c>
      <c r="AI1053">
        <v>0</v>
      </c>
      <c r="AJ1053">
        <v>0</v>
      </c>
      <c r="AK1053">
        <v>0</v>
      </c>
      <c r="AL1053">
        <v>0</v>
      </c>
      <c r="AM1053">
        <v>0</v>
      </c>
      <c r="AN1053">
        <v>0</v>
      </c>
      <c r="AO1053">
        <v>0</v>
      </c>
      <c r="AP1053">
        <v>0</v>
      </c>
      <c r="AQ1053">
        <v>0</v>
      </c>
      <c r="AR1053">
        <v>0</v>
      </c>
      <c r="AS1053">
        <v>0</v>
      </c>
      <c r="AT1053">
        <v>0</v>
      </c>
      <c r="AU1053">
        <v>0</v>
      </c>
      <c r="AV1053">
        <v>0</v>
      </c>
      <c r="AW1053">
        <v>0</v>
      </c>
      <c r="AX1053">
        <v>0</v>
      </c>
      <c r="AY1053">
        <v>0</v>
      </c>
      <c r="AZ1053">
        <v>0</v>
      </c>
      <c r="BA1053">
        <v>0</v>
      </c>
      <c r="BB1053">
        <v>0</v>
      </c>
      <c r="BC1053">
        <v>0</v>
      </c>
      <c r="BD1053">
        <v>0</v>
      </c>
      <c r="BE1053">
        <v>0</v>
      </c>
      <c r="BF1053">
        <v>0</v>
      </c>
      <c r="BG1053">
        <v>0</v>
      </c>
      <c r="BH1053">
        <v>0</v>
      </c>
      <c r="BI1053">
        <v>0</v>
      </c>
      <c r="BJ1053">
        <v>0</v>
      </c>
      <c r="BK1053">
        <v>0</v>
      </c>
      <c r="BL1053">
        <v>0</v>
      </c>
      <c r="BM1053">
        <v>0</v>
      </c>
      <c r="BN1053">
        <v>0</v>
      </c>
      <c r="BO1053">
        <v>0</v>
      </c>
      <c r="BP1053">
        <v>0</v>
      </c>
      <c r="BQ1053">
        <v>0</v>
      </c>
      <c r="BR1053">
        <v>0</v>
      </c>
      <c r="BS1053">
        <v>0</v>
      </c>
      <c r="BT1053">
        <v>0</v>
      </c>
      <c r="BU1053">
        <v>0</v>
      </c>
      <c r="BV1053">
        <v>0</v>
      </c>
      <c r="BW1053" s="4">
        <v>0</v>
      </c>
    </row>
    <row r="1054" spans="6:75" x14ac:dyDescent="0.25">
      <c r="F1054" s="52">
        <f t="shared" si="58"/>
        <v>76300</v>
      </c>
      <c r="G1054" s="12">
        <f t="shared" si="59"/>
        <v>0.82558139534883723</v>
      </c>
      <c r="J1054" s="3">
        <f t="shared" si="57"/>
        <v>0.83659899970579588</v>
      </c>
      <c r="K1054" s="4"/>
      <c r="L1054" s="5">
        <v>1</v>
      </c>
      <c r="M1054">
        <v>0.82558139534883723</v>
      </c>
      <c r="N1054">
        <v>0.82558139534883723</v>
      </c>
      <c r="O1054">
        <v>0.8356156332647664</v>
      </c>
      <c r="P1054">
        <v>0.8356156332647664</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v>0</v>
      </c>
      <c r="AN1054">
        <v>0</v>
      </c>
      <c r="AO1054">
        <v>0</v>
      </c>
      <c r="AP1054">
        <v>0</v>
      </c>
      <c r="AQ1054">
        <v>0</v>
      </c>
      <c r="AR1054">
        <v>0</v>
      </c>
      <c r="AS1054">
        <v>0</v>
      </c>
      <c r="AT1054">
        <v>0</v>
      </c>
      <c r="AU1054">
        <v>0</v>
      </c>
      <c r="AV1054">
        <v>0</v>
      </c>
      <c r="AW1054">
        <v>0</v>
      </c>
      <c r="AX1054">
        <v>0</v>
      </c>
      <c r="AY1054">
        <v>0</v>
      </c>
      <c r="AZ1054">
        <v>0</v>
      </c>
      <c r="BA1054">
        <v>0</v>
      </c>
      <c r="BB1054">
        <v>0</v>
      </c>
      <c r="BC1054">
        <v>0</v>
      </c>
      <c r="BD1054">
        <v>0</v>
      </c>
      <c r="BE1054">
        <v>0</v>
      </c>
      <c r="BF1054">
        <v>0</v>
      </c>
      <c r="BG1054">
        <v>0</v>
      </c>
      <c r="BH1054">
        <v>0</v>
      </c>
      <c r="BI1054">
        <v>0</v>
      </c>
      <c r="BJ1054">
        <v>0</v>
      </c>
      <c r="BK1054">
        <v>0</v>
      </c>
      <c r="BL1054">
        <v>0</v>
      </c>
      <c r="BM1054">
        <v>0</v>
      </c>
      <c r="BN1054">
        <v>0</v>
      </c>
      <c r="BO1054">
        <v>0</v>
      </c>
      <c r="BP1054">
        <v>0</v>
      </c>
      <c r="BQ1054">
        <v>0</v>
      </c>
      <c r="BR1054">
        <v>0</v>
      </c>
      <c r="BS1054">
        <v>0</v>
      </c>
      <c r="BT1054">
        <v>0</v>
      </c>
      <c r="BU1054">
        <v>0</v>
      </c>
      <c r="BV1054">
        <v>0</v>
      </c>
      <c r="BW1054" s="4">
        <v>0</v>
      </c>
    </row>
    <row r="1055" spans="6:75" x14ac:dyDescent="0.25">
      <c r="F1055" s="52">
        <f t="shared" si="58"/>
        <v>76400</v>
      </c>
      <c r="G1055" s="12">
        <f t="shared" si="59"/>
        <v>0.82558139534883723</v>
      </c>
      <c r="J1055" s="3">
        <f t="shared" si="57"/>
        <v>0.83598117093262725</v>
      </c>
      <c r="K1055" s="4"/>
      <c r="L1055" s="5">
        <v>1</v>
      </c>
      <c r="M1055">
        <v>0.82558139534883723</v>
      </c>
      <c r="N1055">
        <v>0.82558139534883723</v>
      </c>
      <c r="O1055">
        <v>0.83499853070819863</v>
      </c>
      <c r="P1055">
        <v>0.83499853070819863</v>
      </c>
      <c r="Q1055">
        <v>0</v>
      </c>
      <c r="R1055">
        <v>0</v>
      </c>
      <c r="S1055">
        <v>0</v>
      </c>
      <c r="T1055">
        <v>0</v>
      </c>
      <c r="U1055">
        <v>0</v>
      </c>
      <c r="V1055">
        <v>0</v>
      </c>
      <c r="W1055">
        <v>0</v>
      </c>
      <c r="X1055">
        <v>0</v>
      </c>
      <c r="Y1055">
        <v>0</v>
      </c>
      <c r="Z1055">
        <v>0</v>
      </c>
      <c r="AA1055">
        <v>0</v>
      </c>
      <c r="AB1055">
        <v>0</v>
      </c>
      <c r="AC1055">
        <v>0</v>
      </c>
      <c r="AD1055">
        <v>0</v>
      </c>
      <c r="AE1055">
        <v>0</v>
      </c>
      <c r="AF1055">
        <v>0</v>
      </c>
      <c r="AG1055">
        <v>0</v>
      </c>
      <c r="AH1055">
        <v>0</v>
      </c>
      <c r="AI1055">
        <v>0</v>
      </c>
      <c r="AJ1055">
        <v>0</v>
      </c>
      <c r="AK1055">
        <v>0</v>
      </c>
      <c r="AL1055">
        <v>0</v>
      </c>
      <c r="AM1055">
        <v>0</v>
      </c>
      <c r="AN1055">
        <v>0</v>
      </c>
      <c r="AO1055">
        <v>0</v>
      </c>
      <c r="AP1055">
        <v>0</v>
      </c>
      <c r="AQ1055">
        <v>0</v>
      </c>
      <c r="AR1055">
        <v>0</v>
      </c>
      <c r="AS1055">
        <v>0</v>
      </c>
      <c r="AT1055">
        <v>0</v>
      </c>
      <c r="AU1055">
        <v>0</v>
      </c>
      <c r="AV1055">
        <v>0</v>
      </c>
      <c r="AW1055">
        <v>0</v>
      </c>
      <c r="AX1055">
        <v>0</v>
      </c>
      <c r="AY1055">
        <v>0</v>
      </c>
      <c r="AZ1055">
        <v>0</v>
      </c>
      <c r="BA1055">
        <v>0</v>
      </c>
      <c r="BB1055">
        <v>0</v>
      </c>
      <c r="BC1055">
        <v>0</v>
      </c>
      <c r="BD1055">
        <v>0</v>
      </c>
      <c r="BE1055">
        <v>0</v>
      </c>
      <c r="BF1055">
        <v>0</v>
      </c>
      <c r="BG1055">
        <v>0</v>
      </c>
      <c r="BH1055">
        <v>0</v>
      </c>
      <c r="BI1055">
        <v>0</v>
      </c>
      <c r="BJ1055">
        <v>0</v>
      </c>
      <c r="BK1055">
        <v>0</v>
      </c>
      <c r="BL1055">
        <v>0</v>
      </c>
      <c r="BM1055">
        <v>0</v>
      </c>
      <c r="BN1055">
        <v>0</v>
      </c>
      <c r="BO1055">
        <v>0</v>
      </c>
      <c r="BP1055">
        <v>0</v>
      </c>
      <c r="BQ1055">
        <v>0</v>
      </c>
      <c r="BR1055">
        <v>0</v>
      </c>
      <c r="BS1055">
        <v>0</v>
      </c>
      <c r="BT1055">
        <v>0</v>
      </c>
      <c r="BU1055">
        <v>0</v>
      </c>
      <c r="BV1055">
        <v>0</v>
      </c>
      <c r="BW1055" s="4">
        <v>0</v>
      </c>
    </row>
    <row r="1056" spans="6:75" x14ac:dyDescent="0.25">
      <c r="F1056" s="52">
        <f t="shared" si="58"/>
        <v>76500</v>
      </c>
      <c r="G1056" s="12">
        <f t="shared" si="59"/>
        <v>0.82558139534883723</v>
      </c>
      <c r="J1056" s="3">
        <f t="shared" si="57"/>
        <v>0.83536334215945862</v>
      </c>
      <c r="K1056" s="4"/>
      <c r="L1056" s="5">
        <v>1</v>
      </c>
      <c r="M1056">
        <v>0.82558139534883723</v>
      </c>
      <c r="N1056">
        <v>0.82558139534883723</v>
      </c>
      <c r="O1056">
        <v>0.83438142815163086</v>
      </c>
      <c r="P1056">
        <v>0.83438142815163086</v>
      </c>
      <c r="Q1056">
        <v>0</v>
      </c>
      <c r="R1056">
        <v>0</v>
      </c>
      <c r="S1056">
        <v>0</v>
      </c>
      <c r="T1056">
        <v>0</v>
      </c>
      <c r="U1056">
        <v>0</v>
      </c>
      <c r="V1056">
        <v>0</v>
      </c>
      <c r="W1056">
        <v>0</v>
      </c>
      <c r="X1056">
        <v>0</v>
      </c>
      <c r="Y1056">
        <v>0</v>
      </c>
      <c r="Z1056">
        <v>0</v>
      </c>
      <c r="AA1056">
        <v>0</v>
      </c>
      <c r="AB1056">
        <v>0</v>
      </c>
      <c r="AC1056">
        <v>0</v>
      </c>
      <c r="AD1056">
        <v>0</v>
      </c>
      <c r="AE1056">
        <v>0</v>
      </c>
      <c r="AF1056">
        <v>0</v>
      </c>
      <c r="AG1056">
        <v>0</v>
      </c>
      <c r="AH1056">
        <v>0</v>
      </c>
      <c r="AI1056">
        <v>0</v>
      </c>
      <c r="AJ1056">
        <v>0</v>
      </c>
      <c r="AK1056">
        <v>0</v>
      </c>
      <c r="AL1056">
        <v>0</v>
      </c>
      <c r="AM1056">
        <v>0</v>
      </c>
      <c r="AN1056">
        <v>0</v>
      </c>
      <c r="AO1056">
        <v>0</v>
      </c>
      <c r="AP1056">
        <v>0</v>
      </c>
      <c r="AQ1056">
        <v>0</v>
      </c>
      <c r="AR1056">
        <v>0</v>
      </c>
      <c r="AS1056">
        <v>0</v>
      </c>
      <c r="AT1056">
        <v>0</v>
      </c>
      <c r="AU1056">
        <v>0</v>
      </c>
      <c r="AV1056">
        <v>0</v>
      </c>
      <c r="AW1056">
        <v>0</v>
      </c>
      <c r="AX1056">
        <v>0</v>
      </c>
      <c r="AY1056">
        <v>0</v>
      </c>
      <c r="AZ1056">
        <v>0</v>
      </c>
      <c r="BA1056">
        <v>0</v>
      </c>
      <c r="BB1056">
        <v>0</v>
      </c>
      <c r="BC1056">
        <v>0</v>
      </c>
      <c r="BD1056">
        <v>0</v>
      </c>
      <c r="BE1056">
        <v>0</v>
      </c>
      <c r="BF1056">
        <v>0</v>
      </c>
      <c r="BG1056">
        <v>0</v>
      </c>
      <c r="BH1056">
        <v>0</v>
      </c>
      <c r="BI1056">
        <v>0</v>
      </c>
      <c r="BJ1056">
        <v>0</v>
      </c>
      <c r="BK1056">
        <v>0</v>
      </c>
      <c r="BL1056">
        <v>0</v>
      </c>
      <c r="BM1056">
        <v>0</v>
      </c>
      <c r="BN1056">
        <v>0</v>
      </c>
      <c r="BO1056">
        <v>0</v>
      </c>
      <c r="BP1056">
        <v>0</v>
      </c>
      <c r="BQ1056">
        <v>0</v>
      </c>
      <c r="BR1056">
        <v>0</v>
      </c>
      <c r="BS1056">
        <v>0</v>
      </c>
      <c r="BT1056">
        <v>0</v>
      </c>
      <c r="BU1056">
        <v>0</v>
      </c>
      <c r="BV1056">
        <v>0</v>
      </c>
      <c r="BW1056" s="4">
        <v>0</v>
      </c>
    </row>
    <row r="1057" spans="6:75" x14ac:dyDescent="0.25">
      <c r="F1057" s="52">
        <f t="shared" si="58"/>
        <v>76600</v>
      </c>
      <c r="G1057" s="12">
        <f t="shared" si="59"/>
        <v>0.82558139534883723</v>
      </c>
      <c r="J1057" s="3">
        <f t="shared" si="57"/>
        <v>0.83474551338629011</v>
      </c>
      <c r="K1057" s="4"/>
      <c r="L1057" s="5">
        <v>1</v>
      </c>
      <c r="M1057">
        <v>0.82558139534883723</v>
      </c>
      <c r="N1057">
        <v>0.82558139534883723</v>
      </c>
      <c r="O1057">
        <v>0.83376432559506319</v>
      </c>
      <c r="P1057">
        <v>0.83376432559506319</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v>0</v>
      </c>
      <c r="AN1057">
        <v>0</v>
      </c>
      <c r="AO1057">
        <v>0</v>
      </c>
      <c r="AP1057">
        <v>0</v>
      </c>
      <c r="AQ1057">
        <v>0</v>
      </c>
      <c r="AR1057">
        <v>0</v>
      </c>
      <c r="AS1057">
        <v>0</v>
      </c>
      <c r="AT1057">
        <v>0</v>
      </c>
      <c r="AU1057">
        <v>0</v>
      </c>
      <c r="AV1057">
        <v>0</v>
      </c>
      <c r="AW1057">
        <v>0</v>
      </c>
      <c r="AX1057">
        <v>0</v>
      </c>
      <c r="AY1057">
        <v>0</v>
      </c>
      <c r="AZ1057">
        <v>0</v>
      </c>
      <c r="BA1057">
        <v>0</v>
      </c>
      <c r="BB1057">
        <v>0</v>
      </c>
      <c r="BC1057">
        <v>0</v>
      </c>
      <c r="BD1057">
        <v>0</v>
      </c>
      <c r="BE1057">
        <v>0</v>
      </c>
      <c r="BF1057">
        <v>0</v>
      </c>
      <c r="BG1057">
        <v>0</v>
      </c>
      <c r="BH1057">
        <v>0</v>
      </c>
      <c r="BI1057">
        <v>0</v>
      </c>
      <c r="BJ1057">
        <v>0</v>
      </c>
      <c r="BK1057">
        <v>0</v>
      </c>
      <c r="BL1057">
        <v>0</v>
      </c>
      <c r="BM1057">
        <v>0</v>
      </c>
      <c r="BN1057">
        <v>0</v>
      </c>
      <c r="BO1057">
        <v>0</v>
      </c>
      <c r="BP1057">
        <v>0</v>
      </c>
      <c r="BQ1057">
        <v>0</v>
      </c>
      <c r="BR1057">
        <v>0</v>
      </c>
      <c r="BS1057">
        <v>0</v>
      </c>
      <c r="BT1057">
        <v>0</v>
      </c>
      <c r="BU1057">
        <v>0</v>
      </c>
      <c r="BV1057">
        <v>0</v>
      </c>
      <c r="BW1057" s="4">
        <v>0</v>
      </c>
    </row>
    <row r="1058" spans="6:75" x14ac:dyDescent="0.25">
      <c r="F1058" s="52">
        <f t="shared" si="58"/>
        <v>76700</v>
      </c>
      <c r="G1058" s="12">
        <f t="shared" si="59"/>
        <v>0.82558139534883723</v>
      </c>
      <c r="J1058" s="3">
        <f t="shared" si="57"/>
        <v>0.83412768461312148</v>
      </c>
      <c r="K1058" s="4"/>
      <c r="L1058" s="5">
        <v>1</v>
      </c>
      <c r="M1058">
        <v>0.82558139534883723</v>
      </c>
      <c r="N1058">
        <v>0.82558139534883723</v>
      </c>
      <c r="O1058">
        <v>0.83314722303849542</v>
      </c>
      <c r="P1058">
        <v>0.83314722303849542</v>
      </c>
      <c r="Q1058">
        <v>0</v>
      </c>
      <c r="R1058">
        <v>0</v>
      </c>
      <c r="S1058">
        <v>0</v>
      </c>
      <c r="T1058">
        <v>0</v>
      </c>
      <c r="U1058">
        <v>0</v>
      </c>
      <c r="V1058">
        <v>0</v>
      </c>
      <c r="W1058">
        <v>0</v>
      </c>
      <c r="X1058">
        <v>0</v>
      </c>
      <c r="Y1058">
        <v>0</v>
      </c>
      <c r="Z1058">
        <v>0</v>
      </c>
      <c r="AA1058">
        <v>0</v>
      </c>
      <c r="AB1058">
        <v>0</v>
      </c>
      <c r="AC1058">
        <v>0</v>
      </c>
      <c r="AD1058">
        <v>0</v>
      </c>
      <c r="AE1058">
        <v>0</v>
      </c>
      <c r="AF1058">
        <v>0</v>
      </c>
      <c r="AG1058">
        <v>0</v>
      </c>
      <c r="AH1058">
        <v>0</v>
      </c>
      <c r="AI1058">
        <v>0</v>
      </c>
      <c r="AJ1058">
        <v>0</v>
      </c>
      <c r="AK1058">
        <v>0</v>
      </c>
      <c r="AL1058">
        <v>0</v>
      </c>
      <c r="AM1058">
        <v>0</v>
      </c>
      <c r="AN1058">
        <v>0</v>
      </c>
      <c r="AO1058">
        <v>0</v>
      </c>
      <c r="AP1058">
        <v>0</v>
      </c>
      <c r="AQ1058">
        <v>0</v>
      </c>
      <c r="AR1058">
        <v>0</v>
      </c>
      <c r="AS1058">
        <v>0</v>
      </c>
      <c r="AT1058">
        <v>0</v>
      </c>
      <c r="AU1058">
        <v>0</v>
      </c>
      <c r="AV1058">
        <v>0</v>
      </c>
      <c r="AW1058">
        <v>0</v>
      </c>
      <c r="AX1058">
        <v>0</v>
      </c>
      <c r="AY1058">
        <v>0</v>
      </c>
      <c r="AZ1058">
        <v>0</v>
      </c>
      <c r="BA1058">
        <v>0</v>
      </c>
      <c r="BB1058">
        <v>0</v>
      </c>
      <c r="BC1058">
        <v>0</v>
      </c>
      <c r="BD1058">
        <v>0</v>
      </c>
      <c r="BE1058">
        <v>0</v>
      </c>
      <c r="BF1058">
        <v>0</v>
      </c>
      <c r="BG1058">
        <v>0</v>
      </c>
      <c r="BH1058">
        <v>0</v>
      </c>
      <c r="BI1058">
        <v>0</v>
      </c>
      <c r="BJ1058">
        <v>0</v>
      </c>
      <c r="BK1058">
        <v>0</v>
      </c>
      <c r="BL1058">
        <v>0</v>
      </c>
      <c r="BM1058">
        <v>0</v>
      </c>
      <c r="BN1058">
        <v>0</v>
      </c>
      <c r="BO1058">
        <v>0</v>
      </c>
      <c r="BP1058">
        <v>0</v>
      </c>
      <c r="BQ1058">
        <v>0</v>
      </c>
      <c r="BR1058">
        <v>0</v>
      </c>
      <c r="BS1058">
        <v>0</v>
      </c>
      <c r="BT1058">
        <v>0</v>
      </c>
      <c r="BU1058">
        <v>0</v>
      </c>
      <c r="BV1058">
        <v>0</v>
      </c>
      <c r="BW1058" s="4">
        <v>0</v>
      </c>
    </row>
    <row r="1059" spans="6:75" x14ac:dyDescent="0.25">
      <c r="F1059" s="52">
        <f t="shared" si="58"/>
        <v>76800</v>
      </c>
      <c r="G1059" s="12">
        <f t="shared" si="59"/>
        <v>0.82558139534883723</v>
      </c>
      <c r="J1059" s="3">
        <f t="shared" si="57"/>
        <v>0.83350985583995296</v>
      </c>
      <c r="K1059" s="4"/>
      <c r="L1059" s="5">
        <v>1</v>
      </c>
      <c r="M1059">
        <v>0.82558139534883723</v>
      </c>
      <c r="N1059">
        <v>0.82558139534883723</v>
      </c>
      <c r="O1059">
        <v>0.83253012048192776</v>
      </c>
      <c r="P1059">
        <v>0.83253012048192776</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v>0</v>
      </c>
      <c r="AN1059">
        <v>0</v>
      </c>
      <c r="AO1059">
        <v>0</v>
      </c>
      <c r="AP1059">
        <v>0</v>
      </c>
      <c r="AQ1059">
        <v>0</v>
      </c>
      <c r="AR1059">
        <v>0</v>
      </c>
      <c r="AS1059">
        <v>0</v>
      </c>
      <c r="AT1059">
        <v>0</v>
      </c>
      <c r="AU1059">
        <v>0</v>
      </c>
      <c r="AV1059">
        <v>0</v>
      </c>
      <c r="AW1059">
        <v>0</v>
      </c>
      <c r="AX1059">
        <v>0</v>
      </c>
      <c r="AY1059">
        <v>0</v>
      </c>
      <c r="AZ1059">
        <v>0</v>
      </c>
      <c r="BA1059">
        <v>0</v>
      </c>
      <c r="BB1059">
        <v>0</v>
      </c>
      <c r="BC1059">
        <v>0</v>
      </c>
      <c r="BD1059">
        <v>0</v>
      </c>
      <c r="BE1059">
        <v>0</v>
      </c>
      <c r="BF1059">
        <v>0</v>
      </c>
      <c r="BG1059">
        <v>0</v>
      </c>
      <c r="BH1059">
        <v>0</v>
      </c>
      <c r="BI1059">
        <v>0</v>
      </c>
      <c r="BJ1059">
        <v>0</v>
      </c>
      <c r="BK1059">
        <v>0</v>
      </c>
      <c r="BL1059">
        <v>0</v>
      </c>
      <c r="BM1059">
        <v>0</v>
      </c>
      <c r="BN1059">
        <v>0</v>
      </c>
      <c r="BO1059">
        <v>0</v>
      </c>
      <c r="BP1059">
        <v>0</v>
      </c>
      <c r="BQ1059">
        <v>0</v>
      </c>
      <c r="BR1059">
        <v>0</v>
      </c>
      <c r="BS1059">
        <v>0</v>
      </c>
      <c r="BT1059">
        <v>0</v>
      </c>
      <c r="BU1059">
        <v>0</v>
      </c>
      <c r="BV1059">
        <v>0</v>
      </c>
      <c r="BW1059" s="4">
        <v>0</v>
      </c>
    </row>
    <row r="1060" spans="6:75" x14ac:dyDescent="0.25">
      <c r="F1060" s="52">
        <f t="shared" si="58"/>
        <v>76900</v>
      </c>
      <c r="G1060" s="12">
        <f t="shared" si="59"/>
        <v>0.82558139534883723</v>
      </c>
      <c r="J1060" s="3">
        <f t="shared" si="57"/>
        <v>0.83289202706678434</v>
      </c>
      <c r="K1060" s="4"/>
      <c r="L1060" s="5">
        <v>1</v>
      </c>
      <c r="M1060">
        <v>0.82558139534883723</v>
      </c>
      <c r="N1060">
        <v>0.82558139534883723</v>
      </c>
      <c r="O1060">
        <v>0.83191301792535999</v>
      </c>
      <c r="P1060">
        <v>0.83191301792535999</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v>0</v>
      </c>
      <c r="AN1060">
        <v>0</v>
      </c>
      <c r="AO1060">
        <v>0</v>
      </c>
      <c r="AP1060">
        <v>0</v>
      </c>
      <c r="AQ1060">
        <v>0</v>
      </c>
      <c r="AR1060">
        <v>0</v>
      </c>
      <c r="AS1060">
        <v>0</v>
      </c>
      <c r="AT1060">
        <v>0</v>
      </c>
      <c r="AU1060">
        <v>0</v>
      </c>
      <c r="AV1060">
        <v>0</v>
      </c>
      <c r="AW1060">
        <v>0</v>
      </c>
      <c r="AX1060">
        <v>0</v>
      </c>
      <c r="AY1060">
        <v>0</v>
      </c>
      <c r="AZ1060">
        <v>0</v>
      </c>
      <c r="BA1060">
        <v>0</v>
      </c>
      <c r="BB1060">
        <v>0</v>
      </c>
      <c r="BC1060">
        <v>0</v>
      </c>
      <c r="BD1060">
        <v>0</v>
      </c>
      <c r="BE1060">
        <v>0</v>
      </c>
      <c r="BF1060">
        <v>0</v>
      </c>
      <c r="BG1060">
        <v>0</v>
      </c>
      <c r="BH1060">
        <v>0</v>
      </c>
      <c r="BI1060">
        <v>0</v>
      </c>
      <c r="BJ1060">
        <v>0</v>
      </c>
      <c r="BK1060">
        <v>0</v>
      </c>
      <c r="BL1060">
        <v>0</v>
      </c>
      <c r="BM1060">
        <v>0</v>
      </c>
      <c r="BN1060">
        <v>0</v>
      </c>
      <c r="BO1060">
        <v>0</v>
      </c>
      <c r="BP1060">
        <v>0</v>
      </c>
      <c r="BQ1060">
        <v>0</v>
      </c>
      <c r="BR1060">
        <v>0</v>
      </c>
      <c r="BS1060">
        <v>0</v>
      </c>
      <c r="BT1060">
        <v>0</v>
      </c>
      <c r="BU1060">
        <v>0</v>
      </c>
      <c r="BV1060">
        <v>0</v>
      </c>
      <c r="BW1060" s="4">
        <v>0</v>
      </c>
    </row>
    <row r="1061" spans="6:75" x14ac:dyDescent="0.25">
      <c r="F1061" s="52">
        <f t="shared" si="58"/>
        <v>77000</v>
      </c>
      <c r="G1061" s="12">
        <f t="shared" si="59"/>
        <v>0.82558139534883723</v>
      </c>
      <c r="J1061" s="3">
        <f t="shared" si="57"/>
        <v>0.83227419829361571</v>
      </c>
      <c r="K1061" s="4"/>
      <c r="L1061" s="5">
        <v>1</v>
      </c>
      <c r="M1061">
        <v>0.82558139534883723</v>
      </c>
      <c r="N1061">
        <v>0.82558139534883723</v>
      </c>
      <c r="O1061">
        <v>0.83129591536879222</v>
      </c>
      <c r="P1061">
        <v>0.83129591536879222</v>
      </c>
      <c r="Q1061">
        <v>0</v>
      </c>
      <c r="R1061">
        <v>0</v>
      </c>
      <c r="S1061">
        <v>0</v>
      </c>
      <c r="T1061">
        <v>0</v>
      </c>
      <c r="U1061">
        <v>0</v>
      </c>
      <c r="V1061">
        <v>0</v>
      </c>
      <c r="W1061">
        <v>0</v>
      </c>
      <c r="X1061">
        <v>0</v>
      </c>
      <c r="Y1061">
        <v>0</v>
      </c>
      <c r="Z1061">
        <v>0</v>
      </c>
      <c r="AA1061">
        <v>0</v>
      </c>
      <c r="AB1061">
        <v>0</v>
      </c>
      <c r="AC1061">
        <v>0</v>
      </c>
      <c r="AD1061">
        <v>0</v>
      </c>
      <c r="AE1061">
        <v>0</v>
      </c>
      <c r="AF1061">
        <v>0</v>
      </c>
      <c r="AG1061">
        <v>0</v>
      </c>
      <c r="AH1061">
        <v>0</v>
      </c>
      <c r="AI1061">
        <v>0</v>
      </c>
      <c r="AJ1061">
        <v>0</v>
      </c>
      <c r="AK1061">
        <v>0</v>
      </c>
      <c r="AL1061">
        <v>0</v>
      </c>
      <c r="AM1061">
        <v>0</v>
      </c>
      <c r="AN1061">
        <v>0</v>
      </c>
      <c r="AO1061">
        <v>0</v>
      </c>
      <c r="AP1061">
        <v>0</v>
      </c>
      <c r="AQ1061">
        <v>0</v>
      </c>
      <c r="AR1061">
        <v>0</v>
      </c>
      <c r="AS1061">
        <v>0</v>
      </c>
      <c r="AT1061">
        <v>0</v>
      </c>
      <c r="AU1061">
        <v>0</v>
      </c>
      <c r="AV1061">
        <v>0</v>
      </c>
      <c r="AW1061">
        <v>0</v>
      </c>
      <c r="AX1061">
        <v>0</v>
      </c>
      <c r="AY1061">
        <v>0</v>
      </c>
      <c r="AZ1061">
        <v>0</v>
      </c>
      <c r="BA1061">
        <v>0</v>
      </c>
      <c r="BB1061">
        <v>0</v>
      </c>
      <c r="BC1061">
        <v>0</v>
      </c>
      <c r="BD1061">
        <v>0</v>
      </c>
      <c r="BE1061">
        <v>0</v>
      </c>
      <c r="BF1061">
        <v>0</v>
      </c>
      <c r="BG1061">
        <v>0</v>
      </c>
      <c r="BH1061">
        <v>0</v>
      </c>
      <c r="BI1061">
        <v>0</v>
      </c>
      <c r="BJ1061">
        <v>0</v>
      </c>
      <c r="BK1061">
        <v>0</v>
      </c>
      <c r="BL1061">
        <v>0</v>
      </c>
      <c r="BM1061">
        <v>0</v>
      </c>
      <c r="BN1061">
        <v>0</v>
      </c>
      <c r="BO1061">
        <v>0</v>
      </c>
      <c r="BP1061">
        <v>0</v>
      </c>
      <c r="BQ1061">
        <v>0</v>
      </c>
      <c r="BR1061">
        <v>0</v>
      </c>
      <c r="BS1061">
        <v>0</v>
      </c>
      <c r="BT1061">
        <v>0</v>
      </c>
      <c r="BU1061">
        <v>0</v>
      </c>
      <c r="BV1061">
        <v>0</v>
      </c>
      <c r="BW1061" s="4">
        <v>0</v>
      </c>
    </row>
    <row r="1062" spans="6:75" x14ac:dyDescent="0.25">
      <c r="F1062" s="52">
        <f t="shared" si="58"/>
        <v>77100</v>
      </c>
      <c r="G1062" s="12">
        <f t="shared" si="59"/>
        <v>0.82558139534883723</v>
      </c>
      <c r="J1062" s="3">
        <f t="shared" si="57"/>
        <v>0.83165636952044719</v>
      </c>
      <c r="K1062" s="4"/>
      <c r="L1062" s="5">
        <v>1</v>
      </c>
      <c r="M1062">
        <v>0.82558139534883723</v>
      </c>
      <c r="N1062">
        <v>0.82558139534883723</v>
      </c>
      <c r="O1062">
        <v>0.83067881281222455</v>
      </c>
      <c r="P1062">
        <v>0.83067881281222455</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v>0</v>
      </c>
      <c r="AN1062">
        <v>0</v>
      </c>
      <c r="AO1062">
        <v>0</v>
      </c>
      <c r="AP1062">
        <v>0</v>
      </c>
      <c r="AQ1062">
        <v>0</v>
      </c>
      <c r="AR1062">
        <v>0</v>
      </c>
      <c r="AS1062">
        <v>0</v>
      </c>
      <c r="AT1062">
        <v>0</v>
      </c>
      <c r="AU1062">
        <v>0</v>
      </c>
      <c r="AV1062">
        <v>0</v>
      </c>
      <c r="AW1062">
        <v>0</v>
      </c>
      <c r="AX1062">
        <v>0</v>
      </c>
      <c r="AY1062">
        <v>0</v>
      </c>
      <c r="AZ1062">
        <v>0</v>
      </c>
      <c r="BA1062">
        <v>0</v>
      </c>
      <c r="BB1062">
        <v>0</v>
      </c>
      <c r="BC1062">
        <v>0</v>
      </c>
      <c r="BD1062">
        <v>0</v>
      </c>
      <c r="BE1062">
        <v>0</v>
      </c>
      <c r="BF1062">
        <v>0</v>
      </c>
      <c r="BG1062">
        <v>0</v>
      </c>
      <c r="BH1062">
        <v>0</v>
      </c>
      <c r="BI1062">
        <v>0</v>
      </c>
      <c r="BJ1062">
        <v>0</v>
      </c>
      <c r="BK1062">
        <v>0</v>
      </c>
      <c r="BL1062">
        <v>0</v>
      </c>
      <c r="BM1062">
        <v>0</v>
      </c>
      <c r="BN1062">
        <v>0</v>
      </c>
      <c r="BO1062">
        <v>0</v>
      </c>
      <c r="BP1062">
        <v>0</v>
      </c>
      <c r="BQ1062">
        <v>0</v>
      </c>
      <c r="BR1062">
        <v>0</v>
      </c>
      <c r="BS1062">
        <v>0</v>
      </c>
      <c r="BT1062">
        <v>0</v>
      </c>
      <c r="BU1062">
        <v>0</v>
      </c>
      <c r="BV1062">
        <v>0</v>
      </c>
      <c r="BW1062" s="4">
        <v>0</v>
      </c>
    </row>
    <row r="1063" spans="6:75" x14ac:dyDescent="0.25">
      <c r="F1063" s="52">
        <f t="shared" si="58"/>
        <v>77200</v>
      </c>
      <c r="G1063" s="12">
        <f t="shared" si="59"/>
        <v>0.82558139534883723</v>
      </c>
      <c r="J1063" s="3">
        <f t="shared" si="57"/>
        <v>0.83103854074727856</v>
      </c>
      <c r="K1063" s="4"/>
      <c r="L1063" s="5">
        <v>1</v>
      </c>
      <c r="M1063">
        <v>0.82558139534883723</v>
      </c>
      <c r="N1063">
        <v>0.82558139534883723</v>
      </c>
      <c r="O1063">
        <v>0.83006171025565678</v>
      </c>
      <c r="P1063">
        <v>0.83006171025565678</v>
      </c>
      <c r="Q1063">
        <v>0</v>
      </c>
      <c r="R1063">
        <v>0</v>
      </c>
      <c r="S1063">
        <v>0</v>
      </c>
      <c r="T1063">
        <v>0</v>
      </c>
      <c r="U1063">
        <v>0</v>
      </c>
      <c r="V1063">
        <v>0</v>
      </c>
      <c r="W1063">
        <v>0</v>
      </c>
      <c r="X1063">
        <v>0</v>
      </c>
      <c r="Y1063">
        <v>0</v>
      </c>
      <c r="Z1063">
        <v>0</v>
      </c>
      <c r="AA1063">
        <v>0</v>
      </c>
      <c r="AB1063">
        <v>0</v>
      </c>
      <c r="AC1063">
        <v>0</v>
      </c>
      <c r="AD1063">
        <v>0</v>
      </c>
      <c r="AE1063">
        <v>0</v>
      </c>
      <c r="AF1063">
        <v>0</v>
      </c>
      <c r="AG1063">
        <v>0</v>
      </c>
      <c r="AH1063">
        <v>0</v>
      </c>
      <c r="AI1063">
        <v>0</v>
      </c>
      <c r="AJ1063">
        <v>0</v>
      </c>
      <c r="AK1063">
        <v>0</v>
      </c>
      <c r="AL1063">
        <v>0</v>
      </c>
      <c r="AM1063">
        <v>0</v>
      </c>
      <c r="AN1063">
        <v>0</v>
      </c>
      <c r="AO1063">
        <v>0</v>
      </c>
      <c r="AP1063">
        <v>0</v>
      </c>
      <c r="AQ1063">
        <v>0</v>
      </c>
      <c r="AR1063">
        <v>0</v>
      </c>
      <c r="AS1063">
        <v>0</v>
      </c>
      <c r="AT1063">
        <v>0</v>
      </c>
      <c r="AU1063">
        <v>0</v>
      </c>
      <c r="AV1063">
        <v>0</v>
      </c>
      <c r="AW1063">
        <v>0</v>
      </c>
      <c r="AX1063">
        <v>0</v>
      </c>
      <c r="AY1063">
        <v>0</v>
      </c>
      <c r="AZ1063">
        <v>0</v>
      </c>
      <c r="BA1063">
        <v>0</v>
      </c>
      <c r="BB1063">
        <v>0</v>
      </c>
      <c r="BC1063">
        <v>0</v>
      </c>
      <c r="BD1063">
        <v>0</v>
      </c>
      <c r="BE1063">
        <v>0</v>
      </c>
      <c r="BF1063">
        <v>0</v>
      </c>
      <c r="BG1063">
        <v>0</v>
      </c>
      <c r="BH1063">
        <v>0</v>
      </c>
      <c r="BI1063">
        <v>0</v>
      </c>
      <c r="BJ1063">
        <v>0</v>
      </c>
      <c r="BK1063">
        <v>0</v>
      </c>
      <c r="BL1063">
        <v>0</v>
      </c>
      <c r="BM1063">
        <v>0</v>
      </c>
      <c r="BN1063">
        <v>0</v>
      </c>
      <c r="BO1063">
        <v>0</v>
      </c>
      <c r="BP1063">
        <v>0</v>
      </c>
      <c r="BQ1063">
        <v>0</v>
      </c>
      <c r="BR1063">
        <v>0</v>
      </c>
      <c r="BS1063">
        <v>0</v>
      </c>
      <c r="BT1063">
        <v>0</v>
      </c>
      <c r="BU1063">
        <v>0</v>
      </c>
      <c r="BV1063">
        <v>0</v>
      </c>
      <c r="BW1063" s="4">
        <v>0</v>
      </c>
    </row>
    <row r="1064" spans="6:75" x14ac:dyDescent="0.25">
      <c r="F1064" s="52">
        <f t="shared" si="58"/>
        <v>77300</v>
      </c>
      <c r="G1064" s="12">
        <f t="shared" si="59"/>
        <v>0.82558139534883723</v>
      </c>
      <c r="J1064" s="3">
        <f t="shared" ref="J1064:J1127" si="60">INDEX($L1064:$BW1064,J$276) / INDEX($L$291:$BW$291,J$276)</f>
        <v>0.83042071197411005</v>
      </c>
      <c r="K1064" s="4"/>
      <c r="L1064" s="5">
        <v>1</v>
      </c>
      <c r="M1064">
        <v>0.82558139534883723</v>
      </c>
      <c r="N1064">
        <v>0.82558139534883723</v>
      </c>
      <c r="O1064">
        <v>0.82944460769908901</v>
      </c>
      <c r="P1064">
        <v>0.82944460769908901</v>
      </c>
      <c r="Q1064">
        <v>0</v>
      </c>
      <c r="R1064">
        <v>0</v>
      </c>
      <c r="S1064">
        <v>0</v>
      </c>
      <c r="T1064">
        <v>0</v>
      </c>
      <c r="U1064">
        <v>0</v>
      </c>
      <c r="V1064">
        <v>0</v>
      </c>
      <c r="W1064">
        <v>0</v>
      </c>
      <c r="X1064">
        <v>0</v>
      </c>
      <c r="Y1064">
        <v>0</v>
      </c>
      <c r="Z1064">
        <v>0</v>
      </c>
      <c r="AA1064">
        <v>0</v>
      </c>
      <c r="AB1064">
        <v>0</v>
      </c>
      <c r="AC1064">
        <v>0</v>
      </c>
      <c r="AD1064">
        <v>0</v>
      </c>
      <c r="AE1064">
        <v>0</v>
      </c>
      <c r="AF1064">
        <v>0</v>
      </c>
      <c r="AG1064">
        <v>0</v>
      </c>
      <c r="AH1064">
        <v>0</v>
      </c>
      <c r="AI1064">
        <v>0</v>
      </c>
      <c r="AJ1064">
        <v>0</v>
      </c>
      <c r="AK1064">
        <v>0</v>
      </c>
      <c r="AL1064">
        <v>0</v>
      </c>
      <c r="AM1064">
        <v>0</v>
      </c>
      <c r="AN1064">
        <v>0</v>
      </c>
      <c r="AO1064">
        <v>0</v>
      </c>
      <c r="AP1064">
        <v>0</v>
      </c>
      <c r="AQ1064">
        <v>0</v>
      </c>
      <c r="AR1064">
        <v>0</v>
      </c>
      <c r="AS1064">
        <v>0</v>
      </c>
      <c r="AT1064">
        <v>0</v>
      </c>
      <c r="AU1064">
        <v>0</v>
      </c>
      <c r="AV1064">
        <v>0</v>
      </c>
      <c r="AW1064">
        <v>0</v>
      </c>
      <c r="AX1064">
        <v>0</v>
      </c>
      <c r="AY1064">
        <v>0</v>
      </c>
      <c r="AZ1064">
        <v>0</v>
      </c>
      <c r="BA1064">
        <v>0</v>
      </c>
      <c r="BB1064">
        <v>0</v>
      </c>
      <c r="BC1064">
        <v>0</v>
      </c>
      <c r="BD1064">
        <v>0</v>
      </c>
      <c r="BE1064">
        <v>0</v>
      </c>
      <c r="BF1064">
        <v>0</v>
      </c>
      <c r="BG1064">
        <v>0</v>
      </c>
      <c r="BH1064">
        <v>0</v>
      </c>
      <c r="BI1064">
        <v>0</v>
      </c>
      <c r="BJ1064">
        <v>0</v>
      </c>
      <c r="BK1064">
        <v>0</v>
      </c>
      <c r="BL1064">
        <v>0</v>
      </c>
      <c r="BM1064">
        <v>0</v>
      </c>
      <c r="BN1064">
        <v>0</v>
      </c>
      <c r="BO1064">
        <v>0</v>
      </c>
      <c r="BP1064">
        <v>0</v>
      </c>
      <c r="BQ1064">
        <v>0</v>
      </c>
      <c r="BR1064">
        <v>0</v>
      </c>
      <c r="BS1064">
        <v>0</v>
      </c>
      <c r="BT1064">
        <v>0</v>
      </c>
      <c r="BU1064">
        <v>0</v>
      </c>
      <c r="BV1064">
        <v>0</v>
      </c>
      <c r="BW1064" s="4">
        <v>0</v>
      </c>
    </row>
    <row r="1065" spans="6:75" x14ac:dyDescent="0.25">
      <c r="F1065" s="52">
        <f t="shared" si="58"/>
        <v>77400</v>
      </c>
      <c r="G1065" s="12">
        <f t="shared" si="59"/>
        <v>0.82558139534883723</v>
      </c>
      <c r="J1065" s="3">
        <f t="shared" si="60"/>
        <v>0.82980288320094153</v>
      </c>
      <c r="K1065" s="4"/>
      <c r="L1065" s="5">
        <v>1</v>
      </c>
      <c r="M1065">
        <v>0.82558139534883723</v>
      </c>
      <c r="N1065">
        <v>0.82558139534883723</v>
      </c>
      <c r="O1065">
        <v>0.82882750514252135</v>
      </c>
      <c r="P1065">
        <v>0.82882750514252135</v>
      </c>
      <c r="Q1065">
        <v>0</v>
      </c>
      <c r="R1065">
        <v>0</v>
      </c>
      <c r="S1065">
        <v>0</v>
      </c>
      <c r="T1065">
        <v>0</v>
      </c>
      <c r="U1065">
        <v>0</v>
      </c>
      <c r="V1065">
        <v>0</v>
      </c>
      <c r="W1065">
        <v>0</v>
      </c>
      <c r="X1065">
        <v>0</v>
      </c>
      <c r="Y1065">
        <v>0</v>
      </c>
      <c r="Z1065">
        <v>0</v>
      </c>
      <c r="AA1065">
        <v>0</v>
      </c>
      <c r="AB1065">
        <v>0</v>
      </c>
      <c r="AC1065">
        <v>0</v>
      </c>
      <c r="AD1065">
        <v>0</v>
      </c>
      <c r="AE1065">
        <v>0</v>
      </c>
      <c r="AF1065">
        <v>0</v>
      </c>
      <c r="AG1065">
        <v>0</v>
      </c>
      <c r="AH1065">
        <v>0</v>
      </c>
      <c r="AI1065">
        <v>0</v>
      </c>
      <c r="AJ1065">
        <v>0</v>
      </c>
      <c r="AK1065">
        <v>0</v>
      </c>
      <c r="AL1065">
        <v>0</v>
      </c>
      <c r="AM1065">
        <v>0</v>
      </c>
      <c r="AN1065">
        <v>0</v>
      </c>
      <c r="AO1065">
        <v>0</v>
      </c>
      <c r="AP1065">
        <v>0</v>
      </c>
      <c r="AQ1065">
        <v>0</v>
      </c>
      <c r="AR1065">
        <v>0</v>
      </c>
      <c r="AS1065">
        <v>0</v>
      </c>
      <c r="AT1065">
        <v>0</v>
      </c>
      <c r="AU1065">
        <v>0</v>
      </c>
      <c r="AV1065">
        <v>0</v>
      </c>
      <c r="AW1065">
        <v>0</v>
      </c>
      <c r="AX1065">
        <v>0</v>
      </c>
      <c r="AY1065">
        <v>0</v>
      </c>
      <c r="AZ1065">
        <v>0</v>
      </c>
      <c r="BA1065">
        <v>0</v>
      </c>
      <c r="BB1065">
        <v>0</v>
      </c>
      <c r="BC1065">
        <v>0</v>
      </c>
      <c r="BD1065">
        <v>0</v>
      </c>
      <c r="BE1065">
        <v>0</v>
      </c>
      <c r="BF1065">
        <v>0</v>
      </c>
      <c r="BG1065">
        <v>0</v>
      </c>
      <c r="BH1065">
        <v>0</v>
      </c>
      <c r="BI1065">
        <v>0</v>
      </c>
      <c r="BJ1065">
        <v>0</v>
      </c>
      <c r="BK1065">
        <v>0</v>
      </c>
      <c r="BL1065">
        <v>0</v>
      </c>
      <c r="BM1065">
        <v>0</v>
      </c>
      <c r="BN1065">
        <v>0</v>
      </c>
      <c r="BO1065">
        <v>0</v>
      </c>
      <c r="BP1065">
        <v>0</v>
      </c>
      <c r="BQ1065">
        <v>0</v>
      </c>
      <c r="BR1065">
        <v>0</v>
      </c>
      <c r="BS1065">
        <v>0</v>
      </c>
      <c r="BT1065">
        <v>0</v>
      </c>
      <c r="BU1065">
        <v>0</v>
      </c>
      <c r="BV1065">
        <v>0</v>
      </c>
      <c r="BW1065" s="4">
        <v>0</v>
      </c>
    </row>
    <row r="1066" spans="6:75" x14ac:dyDescent="0.25">
      <c r="F1066" s="52">
        <f t="shared" si="58"/>
        <v>77500</v>
      </c>
      <c r="G1066" s="12">
        <f t="shared" si="59"/>
        <v>0.82558139534883723</v>
      </c>
      <c r="J1066" s="3">
        <f t="shared" si="60"/>
        <v>0.82918505442777291</v>
      </c>
      <c r="K1066" s="4"/>
      <c r="L1066" s="5">
        <v>1</v>
      </c>
      <c r="M1066">
        <v>0.82558139534883723</v>
      </c>
      <c r="N1066">
        <v>0.82558139534883723</v>
      </c>
      <c r="O1066">
        <v>0.82821040258595358</v>
      </c>
      <c r="P1066">
        <v>0.82821040258595358</v>
      </c>
      <c r="Q1066">
        <v>0</v>
      </c>
      <c r="R1066">
        <v>0</v>
      </c>
      <c r="S1066">
        <v>0</v>
      </c>
      <c r="T1066">
        <v>0</v>
      </c>
      <c r="U1066">
        <v>0</v>
      </c>
      <c r="V1066">
        <v>0</v>
      </c>
      <c r="W1066">
        <v>0</v>
      </c>
      <c r="X1066">
        <v>0</v>
      </c>
      <c r="Y1066">
        <v>0</v>
      </c>
      <c r="Z1066">
        <v>0</v>
      </c>
      <c r="AA1066">
        <v>0</v>
      </c>
      <c r="AB1066">
        <v>0</v>
      </c>
      <c r="AC1066">
        <v>0</v>
      </c>
      <c r="AD1066">
        <v>0</v>
      </c>
      <c r="AE1066">
        <v>0</v>
      </c>
      <c r="AF1066">
        <v>0</v>
      </c>
      <c r="AG1066">
        <v>0</v>
      </c>
      <c r="AH1066">
        <v>0</v>
      </c>
      <c r="AI1066">
        <v>0</v>
      </c>
      <c r="AJ1066">
        <v>0</v>
      </c>
      <c r="AK1066">
        <v>0</v>
      </c>
      <c r="AL1066">
        <v>0</v>
      </c>
      <c r="AM1066">
        <v>0</v>
      </c>
      <c r="AN1066">
        <v>0</v>
      </c>
      <c r="AO1066">
        <v>0</v>
      </c>
      <c r="AP1066">
        <v>0</v>
      </c>
      <c r="AQ1066">
        <v>0</v>
      </c>
      <c r="AR1066">
        <v>0</v>
      </c>
      <c r="AS1066">
        <v>0</v>
      </c>
      <c r="AT1066">
        <v>0</v>
      </c>
      <c r="AU1066">
        <v>0</v>
      </c>
      <c r="AV1066">
        <v>0</v>
      </c>
      <c r="AW1066">
        <v>0</v>
      </c>
      <c r="AX1066">
        <v>0</v>
      </c>
      <c r="AY1066">
        <v>0</v>
      </c>
      <c r="AZ1066">
        <v>0</v>
      </c>
      <c r="BA1066">
        <v>0</v>
      </c>
      <c r="BB1066">
        <v>0</v>
      </c>
      <c r="BC1066">
        <v>0</v>
      </c>
      <c r="BD1066">
        <v>0</v>
      </c>
      <c r="BE1066">
        <v>0</v>
      </c>
      <c r="BF1066">
        <v>0</v>
      </c>
      <c r="BG1066">
        <v>0</v>
      </c>
      <c r="BH1066">
        <v>0</v>
      </c>
      <c r="BI1066">
        <v>0</v>
      </c>
      <c r="BJ1066">
        <v>0</v>
      </c>
      <c r="BK1066">
        <v>0</v>
      </c>
      <c r="BL1066">
        <v>0</v>
      </c>
      <c r="BM1066">
        <v>0</v>
      </c>
      <c r="BN1066">
        <v>0</v>
      </c>
      <c r="BO1066">
        <v>0</v>
      </c>
      <c r="BP1066">
        <v>0</v>
      </c>
      <c r="BQ1066">
        <v>0</v>
      </c>
      <c r="BR1066">
        <v>0</v>
      </c>
      <c r="BS1066">
        <v>0</v>
      </c>
      <c r="BT1066">
        <v>0</v>
      </c>
      <c r="BU1066">
        <v>0</v>
      </c>
      <c r="BV1066">
        <v>0</v>
      </c>
      <c r="BW1066" s="4">
        <v>0</v>
      </c>
    </row>
    <row r="1067" spans="6:75" x14ac:dyDescent="0.25">
      <c r="F1067" s="52">
        <f t="shared" si="58"/>
        <v>77600</v>
      </c>
      <c r="G1067" s="12">
        <f t="shared" si="59"/>
        <v>0.82558139534883723</v>
      </c>
      <c r="J1067" s="3">
        <f t="shared" si="60"/>
        <v>0.82856722565460428</v>
      </c>
      <c r="K1067" s="4"/>
      <c r="L1067" s="5">
        <v>1</v>
      </c>
      <c r="M1067">
        <v>0.82558139534883723</v>
      </c>
      <c r="N1067">
        <v>0.82558139534883723</v>
      </c>
      <c r="O1067">
        <v>0.8275933000293858</v>
      </c>
      <c r="P1067">
        <v>0.8275933000293858</v>
      </c>
      <c r="Q1067">
        <v>0</v>
      </c>
      <c r="R1067">
        <v>0</v>
      </c>
      <c r="S1067">
        <v>0</v>
      </c>
      <c r="T1067">
        <v>0</v>
      </c>
      <c r="U1067">
        <v>0</v>
      </c>
      <c r="V1067">
        <v>0</v>
      </c>
      <c r="W1067">
        <v>0</v>
      </c>
      <c r="X1067">
        <v>0</v>
      </c>
      <c r="Y1067">
        <v>0</v>
      </c>
      <c r="Z1067">
        <v>0</v>
      </c>
      <c r="AA1067">
        <v>0</v>
      </c>
      <c r="AB1067">
        <v>0</v>
      </c>
      <c r="AC1067">
        <v>0</v>
      </c>
      <c r="AD1067">
        <v>0</v>
      </c>
      <c r="AE1067">
        <v>0</v>
      </c>
      <c r="AF1067">
        <v>0</v>
      </c>
      <c r="AG1067">
        <v>0</v>
      </c>
      <c r="AH1067">
        <v>0</v>
      </c>
      <c r="AI1067">
        <v>0</v>
      </c>
      <c r="AJ1067">
        <v>0</v>
      </c>
      <c r="AK1067">
        <v>0</v>
      </c>
      <c r="AL1067">
        <v>0</v>
      </c>
      <c r="AM1067">
        <v>0</v>
      </c>
      <c r="AN1067">
        <v>0</v>
      </c>
      <c r="AO1067">
        <v>0</v>
      </c>
      <c r="AP1067">
        <v>0</v>
      </c>
      <c r="AQ1067">
        <v>0</v>
      </c>
      <c r="AR1067">
        <v>0</v>
      </c>
      <c r="AS1067">
        <v>0</v>
      </c>
      <c r="AT1067">
        <v>0</v>
      </c>
      <c r="AU1067">
        <v>0</v>
      </c>
      <c r="AV1067">
        <v>0</v>
      </c>
      <c r="AW1067">
        <v>0</v>
      </c>
      <c r="AX1067">
        <v>0</v>
      </c>
      <c r="AY1067">
        <v>0</v>
      </c>
      <c r="AZ1067">
        <v>0</v>
      </c>
      <c r="BA1067">
        <v>0</v>
      </c>
      <c r="BB1067">
        <v>0</v>
      </c>
      <c r="BC1067">
        <v>0</v>
      </c>
      <c r="BD1067">
        <v>0</v>
      </c>
      <c r="BE1067">
        <v>0</v>
      </c>
      <c r="BF1067">
        <v>0</v>
      </c>
      <c r="BG1067">
        <v>0</v>
      </c>
      <c r="BH1067">
        <v>0</v>
      </c>
      <c r="BI1067">
        <v>0</v>
      </c>
      <c r="BJ1067">
        <v>0</v>
      </c>
      <c r="BK1067">
        <v>0</v>
      </c>
      <c r="BL1067">
        <v>0</v>
      </c>
      <c r="BM1067">
        <v>0</v>
      </c>
      <c r="BN1067">
        <v>0</v>
      </c>
      <c r="BO1067">
        <v>0</v>
      </c>
      <c r="BP1067">
        <v>0</v>
      </c>
      <c r="BQ1067">
        <v>0</v>
      </c>
      <c r="BR1067">
        <v>0</v>
      </c>
      <c r="BS1067">
        <v>0</v>
      </c>
      <c r="BT1067">
        <v>0</v>
      </c>
      <c r="BU1067">
        <v>0</v>
      </c>
      <c r="BV1067">
        <v>0</v>
      </c>
      <c r="BW1067" s="4">
        <v>0</v>
      </c>
    </row>
    <row r="1068" spans="6:75" x14ac:dyDescent="0.25">
      <c r="F1068" s="52">
        <f t="shared" si="58"/>
        <v>77700</v>
      </c>
      <c r="G1068" s="12">
        <f t="shared" si="59"/>
        <v>0.82558139534883723</v>
      </c>
      <c r="J1068" s="3">
        <f t="shared" si="60"/>
        <v>0.82794939688143565</v>
      </c>
      <c r="K1068" s="4"/>
      <c r="L1068" s="5">
        <v>1</v>
      </c>
      <c r="M1068">
        <v>0.82558139534883723</v>
      </c>
      <c r="N1068">
        <v>0.82558139534883723</v>
      </c>
      <c r="O1068">
        <v>0.82697619747281803</v>
      </c>
      <c r="P1068">
        <v>0.82697619747281803</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v>0</v>
      </c>
      <c r="AN1068">
        <v>0</v>
      </c>
      <c r="AO1068">
        <v>0</v>
      </c>
      <c r="AP1068">
        <v>0</v>
      </c>
      <c r="AQ1068">
        <v>0</v>
      </c>
      <c r="AR1068">
        <v>0</v>
      </c>
      <c r="AS1068">
        <v>0</v>
      </c>
      <c r="AT1068">
        <v>0</v>
      </c>
      <c r="AU1068">
        <v>0</v>
      </c>
      <c r="AV1068">
        <v>0</v>
      </c>
      <c r="AW1068">
        <v>0</v>
      </c>
      <c r="AX1068">
        <v>0</v>
      </c>
      <c r="AY1068">
        <v>0</v>
      </c>
      <c r="AZ1068">
        <v>0</v>
      </c>
      <c r="BA1068">
        <v>0</v>
      </c>
      <c r="BB1068">
        <v>0</v>
      </c>
      <c r="BC1068">
        <v>0</v>
      </c>
      <c r="BD1068">
        <v>0</v>
      </c>
      <c r="BE1068">
        <v>0</v>
      </c>
      <c r="BF1068">
        <v>0</v>
      </c>
      <c r="BG1068">
        <v>0</v>
      </c>
      <c r="BH1068">
        <v>0</v>
      </c>
      <c r="BI1068">
        <v>0</v>
      </c>
      <c r="BJ1068">
        <v>0</v>
      </c>
      <c r="BK1068">
        <v>0</v>
      </c>
      <c r="BL1068">
        <v>0</v>
      </c>
      <c r="BM1068">
        <v>0</v>
      </c>
      <c r="BN1068">
        <v>0</v>
      </c>
      <c r="BO1068">
        <v>0</v>
      </c>
      <c r="BP1068">
        <v>0</v>
      </c>
      <c r="BQ1068">
        <v>0</v>
      </c>
      <c r="BR1068">
        <v>0</v>
      </c>
      <c r="BS1068">
        <v>0</v>
      </c>
      <c r="BT1068">
        <v>0</v>
      </c>
      <c r="BU1068">
        <v>0</v>
      </c>
      <c r="BV1068">
        <v>0</v>
      </c>
      <c r="BW1068" s="4">
        <v>0</v>
      </c>
    </row>
    <row r="1069" spans="6:75" x14ac:dyDescent="0.25">
      <c r="F1069" s="52">
        <f t="shared" si="58"/>
        <v>77800</v>
      </c>
      <c r="G1069" s="12">
        <f t="shared" si="59"/>
        <v>0.82558139534883723</v>
      </c>
      <c r="J1069" s="3">
        <f t="shared" si="60"/>
        <v>0.82733156810826713</v>
      </c>
      <c r="K1069" s="4"/>
      <c r="L1069" s="5">
        <v>1</v>
      </c>
      <c r="M1069">
        <v>0.82558139534883723</v>
      </c>
      <c r="N1069">
        <v>0.82558139534883723</v>
      </c>
      <c r="O1069">
        <v>0.82635909491625037</v>
      </c>
      <c r="P1069">
        <v>0.82635909491625037</v>
      </c>
      <c r="Q1069">
        <v>0</v>
      </c>
      <c r="R1069">
        <v>0</v>
      </c>
      <c r="S1069">
        <v>0</v>
      </c>
      <c r="T1069">
        <v>0</v>
      </c>
      <c r="U1069">
        <v>0</v>
      </c>
      <c r="V1069">
        <v>0</v>
      </c>
      <c r="W1069">
        <v>0</v>
      </c>
      <c r="X1069">
        <v>0</v>
      </c>
      <c r="Y1069">
        <v>0</v>
      </c>
      <c r="Z1069">
        <v>0</v>
      </c>
      <c r="AA1069">
        <v>0</v>
      </c>
      <c r="AB1069">
        <v>0</v>
      </c>
      <c r="AC1069">
        <v>0</v>
      </c>
      <c r="AD1069">
        <v>0</v>
      </c>
      <c r="AE1069">
        <v>0</v>
      </c>
      <c r="AF1069">
        <v>0</v>
      </c>
      <c r="AG1069">
        <v>0</v>
      </c>
      <c r="AH1069">
        <v>0</v>
      </c>
      <c r="AI1069">
        <v>0</v>
      </c>
      <c r="AJ1069">
        <v>0</v>
      </c>
      <c r="AK1069">
        <v>0</v>
      </c>
      <c r="AL1069">
        <v>0</v>
      </c>
      <c r="AM1069">
        <v>0</v>
      </c>
      <c r="AN1069">
        <v>0</v>
      </c>
      <c r="AO1069">
        <v>0</v>
      </c>
      <c r="AP1069">
        <v>0</v>
      </c>
      <c r="AQ1069">
        <v>0</v>
      </c>
      <c r="AR1069">
        <v>0</v>
      </c>
      <c r="AS1069">
        <v>0</v>
      </c>
      <c r="AT1069">
        <v>0</v>
      </c>
      <c r="AU1069">
        <v>0</v>
      </c>
      <c r="AV1069">
        <v>0</v>
      </c>
      <c r="AW1069">
        <v>0</v>
      </c>
      <c r="AX1069">
        <v>0</v>
      </c>
      <c r="AY1069">
        <v>0</v>
      </c>
      <c r="AZ1069">
        <v>0</v>
      </c>
      <c r="BA1069">
        <v>0</v>
      </c>
      <c r="BB1069">
        <v>0</v>
      </c>
      <c r="BC1069">
        <v>0</v>
      </c>
      <c r="BD1069">
        <v>0</v>
      </c>
      <c r="BE1069">
        <v>0</v>
      </c>
      <c r="BF1069">
        <v>0</v>
      </c>
      <c r="BG1069">
        <v>0</v>
      </c>
      <c r="BH1069">
        <v>0</v>
      </c>
      <c r="BI1069">
        <v>0</v>
      </c>
      <c r="BJ1069">
        <v>0</v>
      </c>
      <c r="BK1069">
        <v>0</v>
      </c>
      <c r="BL1069">
        <v>0</v>
      </c>
      <c r="BM1069">
        <v>0</v>
      </c>
      <c r="BN1069">
        <v>0</v>
      </c>
      <c r="BO1069">
        <v>0</v>
      </c>
      <c r="BP1069">
        <v>0</v>
      </c>
      <c r="BQ1069">
        <v>0</v>
      </c>
      <c r="BR1069">
        <v>0</v>
      </c>
      <c r="BS1069">
        <v>0</v>
      </c>
      <c r="BT1069">
        <v>0</v>
      </c>
      <c r="BU1069">
        <v>0</v>
      </c>
      <c r="BV1069">
        <v>0</v>
      </c>
      <c r="BW1069" s="4">
        <v>0</v>
      </c>
    </row>
    <row r="1070" spans="6:75" x14ac:dyDescent="0.25">
      <c r="F1070" s="52">
        <f t="shared" si="58"/>
        <v>77900</v>
      </c>
      <c r="G1070" s="12">
        <f t="shared" si="59"/>
        <v>0.82558139534883723</v>
      </c>
      <c r="J1070" s="3">
        <f t="shared" si="60"/>
        <v>0.82671373933509851</v>
      </c>
      <c r="K1070" s="4"/>
      <c r="L1070" s="5">
        <v>1</v>
      </c>
      <c r="M1070">
        <v>0.82558139534883723</v>
      </c>
      <c r="N1070">
        <v>0.82558139534883723</v>
      </c>
      <c r="O1070">
        <v>0.8257419923596826</v>
      </c>
      <c r="P1070">
        <v>0.8257419923596826</v>
      </c>
      <c r="Q1070">
        <v>0</v>
      </c>
      <c r="R1070">
        <v>0</v>
      </c>
      <c r="S1070">
        <v>0</v>
      </c>
      <c r="T1070">
        <v>0</v>
      </c>
      <c r="U1070">
        <v>0</v>
      </c>
      <c r="V1070">
        <v>0</v>
      </c>
      <c r="W1070">
        <v>0</v>
      </c>
      <c r="X1070">
        <v>0</v>
      </c>
      <c r="Y1070">
        <v>0</v>
      </c>
      <c r="Z1070">
        <v>0</v>
      </c>
      <c r="AA1070">
        <v>0</v>
      </c>
      <c r="AB1070">
        <v>0</v>
      </c>
      <c r="AC1070">
        <v>0</v>
      </c>
      <c r="AD1070">
        <v>0</v>
      </c>
      <c r="AE1070">
        <v>0</v>
      </c>
      <c r="AF1070">
        <v>0</v>
      </c>
      <c r="AG1070">
        <v>0</v>
      </c>
      <c r="AH1070">
        <v>0</v>
      </c>
      <c r="AI1070">
        <v>0</v>
      </c>
      <c r="AJ1070">
        <v>0</v>
      </c>
      <c r="AK1070">
        <v>0</v>
      </c>
      <c r="AL1070">
        <v>0</v>
      </c>
      <c r="AM1070">
        <v>0</v>
      </c>
      <c r="AN1070">
        <v>0</v>
      </c>
      <c r="AO1070">
        <v>0</v>
      </c>
      <c r="AP1070">
        <v>0</v>
      </c>
      <c r="AQ1070">
        <v>0</v>
      </c>
      <c r="AR1070">
        <v>0</v>
      </c>
      <c r="AS1070">
        <v>0</v>
      </c>
      <c r="AT1070">
        <v>0</v>
      </c>
      <c r="AU1070">
        <v>0</v>
      </c>
      <c r="AV1070">
        <v>0</v>
      </c>
      <c r="AW1070">
        <v>0</v>
      </c>
      <c r="AX1070">
        <v>0</v>
      </c>
      <c r="AY1070">
        <v>0</v>
      </c>
      <c r="AZ1070">
        <v>0</v>
      </c>
      <c r="BA1070">
        <v>0</v>
      </c>
      <c r="BB1070">
        <v>0</v>
      </c>
      <c r="BC1070">
        <v>0</v>
      </c>
      <c r="BD1070">
        <v>0</v>
      </c>
      <c r="BE1070">
        <v>0</v>
      </c>
      <c r="BF1070">
        <v>0</v>
      </c>
      <c r="BG1070">
        <v>0</v>
      </c>
      <c r="BH1070">
        <v>0</v>
      </c>
      <c r="BI1070">
        <v>0</v>
      </c>
      <c r="BJ1070">
        <v>0</v>
      </c>
      <c r="BK1070">
        <v>0</v>
      </c>
      <c r="BL1070">
        <v>0</v>
      </c>
      <c r="BM1070">
        <v>0</v>
      </c>
      <c r="BN1070">
        <v>0</v>
      </c>
      <c r="BO1070">
        <v>0</v>
      </c>
      <c r="BP1070">
        <v>0</v>
      </c>
      <c r="BQ1070">
        <v>0</v>
      </c>
      <c r="BR1070">
        <v>0</v>
      </c>
      <c r="BS1070">
        <v>0</v>
      </c>
      <c r="BT1070">
        <v>0</v>
      </c>
      <c r="BU1070">
        <v>0</v>
      </c>
      <c r="BV1070">
        <v>0</v>
      </c>
      <c r="BW1070" s="4">
        <v>0</v>
      </c>
    </row>
    <row r="1071" spans="6:75" x14ac:dyDescent="0.25">
      <c r="F1071" s="52">
        <f t="shared" si="58"/>
        <v>78000</v>
      </c>
      <c r="G1071" s="12">
        <f t="shared" si="59"/>
        <v>0.82558139534883723</v>
      </c>
      <c r="J1071" s="3">
        <f t="shared" si="60"/>
        <v>0.82609591056192988</v>
      </c>
      <c r="K1071" s="4"/>
      <c r="L1071" s="5">
        <v>1</v>
      </c>
      <c r="M1071">
        <v>0.82558139534883723</v>
      </c>
      <c r="N1071">
        <v>0.82558139534883723</v>
      </c>
      <c r="O1071">
        <v>0.82512488980311482</v>
      </c>
      <c r="P1071">
        <v>0.82512488980311482</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v>0</v>
      </c>
      <c r="AN1071">
        <v>0</v>
      </c>
      <c r="AO1071">
        <v>0</v>
      </c>
      <c r="AP1071">
        <v>0</v>
      </c>
      <c r="AQ1071">
        <v>0</v>
      </c>
      <c r="AR1071">
        <v>0</v>
      </c>
      <c r="AS1071">
        <v>0</v>
      </c>
      <c r="AT1071">
        <v>0</v>
      </c>
      <c r="AU1071">
        <v>0</v>
      </c>
      <c r="AV1071">
        <v>0</v>
      </c>
      <c r="AW1071">
        <v>0</v>
      </c>
      <c r="AX1071">
        <v>0</v>
      </c>
      <c r="AY1071">
        <v>0</v>
      </c>
      <c r="AZ1071">
        <v>0</v>
      </c>
      <c r="BA1071">
        <v>0</v>
      </c>
      <c r="BB1071">
        <v>0</v>
      </c>
      <c r="BC1071">
        <v>0</v>
      </c>
      <c r="BD1071">
        <v>0</v>
      </c>
      <c r="BE1071">
        <v>0</v>
      </c>
      <c r="BF1071">
        <v>0</v>
      </c>
      <c r="BG1071">
        <v>0</v>
      </c>
      <c r="BH1071">
        <v>0</v>
      </c>
      <c r="BI1071">
        <v>0</v>
      </c>
      <c r="BJ1071">
        <v>0</v>
      </c>
      <c r="BK1071">
        <v>0</v>
      </c>
      <c r="BL1071">
        <v>0</v>
      </c>
      <c r="BM1071">
        <v>0</v>
      </c>
      <c r="BN1071">
        <v>0</v>
      </c>
      <c r="BO1071">
        <v>0</v>
      </c>
      <c r="BP1071">
        <v>0</v>
      </c>
      <c r="BQ1071">
        <v>0</v>
      </c>
      <c r="BR1071">
        <v>0</v>
      </c>
      <c r="BS1071">
        <v>0</v>
      </c>
      <c r="BT1071">
        <v>0</v>
      </c>
      <c r="BU1071">
        <v>0</v>
      </c>
      <c r="BV1071">
        <v>0</v>
      </c>
      <c r="BW1071" s="4">
        <v>0</v>
      </c>
    </row>
    <row r="1072" spans="6:75" x14ac:dyDescent="0.25">
      <c r="F1072" s="52">
        <f t="shared" si="58"/>
        <v>78100</v>
      </c>
      <c r="G1072" s="12">
        <f t="shared" si="59"/>
        <v>0.82558139534883723</v>
      </c>
      <c r="J1072" s="3">
        <f t="shared" si="60"/>
        <v>0.82547808178876136</v>
      </c>
      <c r="K1072" s="4"/>
      <c r="L1072" s="5">
        <v>1</v>
      </c>
      <c r="M1072">
        <v>0.82558139534883723</v>
      </c>
      <c r="N1072">
        <v>0.82558139534883723</v>
      </c>
      <c r="O1072">
        <v>0.82450778724654716</v>
      </c>
      <c r="P1072">
        <v>0.82450778724654716</v>
      </c>
      <c r="Q1072">
        <v>0</v>
      </c>
      <c r="R1072">
        <v>0</v>
      </c>
      <c r="S1072">
        <v>0</v>
      </c>
      <c r="T1072">
        <v>0</v>
      </c>
      <c r="U1072">
        <v>0</v>
      </c>
      <c r="V1072">
        <v>0</v>
      </c>
      <c r="W1072">
        <v>0</v>
      </c>
      <c r="X1072">
        <v>0</v>
      </c>
      <c r="Y1072">
        <v>0</v>
      </c>
      <c r="Z1072">
        <v>0</v>
      </c>
      <c r="AA1072">
        <v>0</v>
      </c>
      <c r="AB1072">
        <v>0</v>
      </c>
      <c r="AC1072">
        <v>0</v>
      </c>
      <c r="AD1072">
        <v>0</v>
      </c>
      <c r="AE1072">
        <v>0</v>
      </c>
      <c r="AF1072">
        <v>0</v>
      </c>
      <c r="AG1072">
        <v>0</v>
      </c>
      <c r="AH1072">
        <v>0</v>
      </c>
      <c r="AI1072">
        <v>0</v>
      </c>
      <c r="AJ1072">
        <v>0</v>
      </c>
      <c r="AK1072">
        <v>0</v>
      </c>
      <c r="AL1072">
        <v>0</v>
      </c>
      <c r="AM1072">
        <v>0</v>
      </c>
      <c r="AN1072">
        <v>0</v>
      </c>
      <c r="AO1072">
        <v>0</v>
      </c>
      <c r="AP1072">
        <v>0</v>
      </c>
      <c r="AQ1072">
        <v>0</v>
      </c>
      <c r="AR1072">
        <v>0</v>
      </c>
      <c r="AS1072">
        <v>0</v>
      </c>
      <c r="AT1072">
        <v>0</v>
      </c>
      <c r="AU1072">
        <v>0</v>
      </c>
      <c r="AV1072">
        <v>0</v>
      </c>
      <c r="AW1072">
        <v>0</v>
      </c>
      <c r="AX1072">
        <v>0</v>
      </c>
      <c r="AY1072">
        <v>0</v>
      </c>
      <c r="AZ1072">
        <v>0</v>
      </c>
      <c r="BA1072">
        <v>0</v>
      </c>
      <c r="BB1072">
        <v>0</v>
      </c>
      <c r="BC1072">
        <v>0</v>
      </c>
      <c r="BD1072">
        <v>0</v>
      </c>
      <c r="BE1072">
        <v>0</v>
      </c>
      <c r="BF1072">
        <v>0</v>
      </c>
      <c r="BG1072">
        <v>0</v>
      </c>
      <c r="BH1072">
        <v>0</v>
      </c>
      <c r="BI1072">
        <v>0</v>
      </c>
      <c r="BJ1072">
        <v>0</v>
      </c>
      <c r="BK1072">
        <v>0</v>
      </c>
      <c r="BL1072">
        <v>0</v>
      </c>
      <c r="BM1072">
        <v>0</v>
      </c>
      <c r="BN1072">
        <v>0</v>
      </c>
      <c r="BO1072">
        <v>0</v>
      </c>
      <c r="BP1072">
        <v>0</v>
      </c>
      <c r="BQ1072">
        <v>0</v>
      </c>
      <c r="BR1072">
        <v>0</v>
      </c>
      <c r="BS1072">
        <v>0</v>
      </c>
      <c r="BT1072">
        <v>0</v>
      </c>
      <c r="BU1072">
        <v>0</v>
      </c>
      <c r="BV1072">
        <v>0</v>
      </c>
      <c r="BW1072" s="4">
        <v>0</v>
      </c>
    </row>
    <row r="1073" spans="6:75" x14ac:dyDescent="0.25">
      <c r="F1073" s="52">
        <f t="shared" si="58"/>
        <v>78200</v>
      </c>
      <c r="G1073" s="12">
        <f t="shared" si="59"/>
        <v>0.82558139534883723</v>
      </c>
      <c r="J1073" s="3">
        <f t="shared" si="60"/>
        <v>0.82486025301559274</v>
      </c>
      <c r="K1073" s="4"/>
      <c r="L1073" s="5">
        <v>1</v>
      </c>
      <c r="M1073">
        <v>0.82558139534883723</v>
      </c>
      <c r="N1073">
        <v>0.82558139534883723</v>
      </c>
      <c r="O1073">
        <v>0.82389068468997939</v>
      </c>
      <c r="P1073">
        <v>0.82389068468997939</v>
      </c>
      <c r="Q1073">
        <v>0</v>
      </c>
      <c r="R1073">
        <v>0</v>
      </c>
      <c r="S1073">
        <v>0</v>
      </c>
      <c r="T1073">
        <v>0</v>
      </c>
      <c r="U1073">
        <v>0</v>
      </c>
      <c r="V1073">
        <v>0</v>
      </c>
      <c r="W1073">
        <v>0</v>
      </c>
      <c r="X1073">
        <v>0</v>
      </c>
      <c r="Y1073">
        <v>0</v>
      </c>
      <c r="Z1073">
        <v>0</v>
      </c>
      <c r="AA1073">
        <v>0</v>
      </c>
      <c r="AB1073">
        <v>0</v>
      </c>
      <c r="AC1073">
        <v>0</v>
      </c>
      <c r="AD1073">
        <v>0</v>
      </c>
      <c r="AE1073">
        <v>0</v>
      </c>
      <c r="AF1073">
        <v>0</v>
      </c>
      <c r="AG1073">
        <v>0</v>
      </c>
      <c r="AH1073">
        <v>0</v>
      </c>
      <c r="AI1073">
        <v>0</v>
      </c>
      <c r="AJ1073">
        <v>0</v>
      </c>
      <c r="AK1073">
        <v>0</v>
      </c>
      <c r="AL1073">
        <v>0</v>
      </c>
      <c r="AM1073">
        <v>0</v>
      </c>
      <c r="AN1073">
        <v>0</v>
      </c>
      <c r="AO1073">
        <v>0</v>
      </c>
      <c r="AP1073">
        <v>0</v>
      </c>
      <c r="AQ1073">
        <v>0</v>
      </c>
      <c r="AR1073">
        <v>0</v>
      </c>
      <c r="AS1073">
        <v>0</v>
      </c>
      <c r="AT1073">
        <v>0</v>
      </c>
      <c r="AU1073">
        <v>0</v>
      </c>
      <c r="AV1073">
        <v>0</v>
      </c>
      <c r="AW1073">
        <v>0</v>
      </c>
      <c r="AX1073">
        <v>0</v>
      </c>
      <c r="AY1073">
        <v>0</v>
      </c>
      <c r="AZ1073">
        <v>0</v>
      </c>
      <c r="BA1073">
        <v>0</v>
      </c>
      <c r="BB1073">
        <v>0</v>
      </c>
      <c r="BC1073">
        <v>0</v>
      </c>
      <c r="BD1073">
        <v>0</v>
      </c>
      <c r="BE1073">
        <v>0</v>
      </c>
      <c r="BF1073">
        <v>0</v>
      </c>
      <c r="BG1073">
        <v>0</v>
      </c>
      <c r="BH1073">
        <v>0</v>
      </c>
      <c r="BI1073">
        <v>0</v>
      </c>
      <c r="BJ1073">
        <v>0</v>
      </c>
      <c r="BK1073">
        <v>0</v>
      </c>
      <c r="BL1073">
        <v>0</v>
      </c>
      <c r="BM1073">
        <v>0</v>
      </c>
      <c r="BN1073">
        <v>0</v>
      </c>
      <c r="BO1073">
        <v>0</v>
      </c>
      <c r="BP1073">
        <v>0</v>
      </c>
      <c r="BQ1073">
        <v>0</v>
      </c>
      <c r="BR1073">
        <v>0</v>
      </c>
      <c r="BS1073">
        <v>0</v>
      </c>
      <c r="BT1073">
        <v>0</v>
      </c>
      <c r="BU1073">
        <v>0</v>
      </c>
      <c r="BV1073">
        <v>0</v>
      </c>
      <c r="BW1073" s="4">
        <v>0</v>
      </c>
    </row>
    <row r="1074" spans="6:75" x14ac:dyDescent="0.25">
      <c r="F1074" s="52">
        <f t="shared" si="58"/>
        <v>78300</v>
      </c>
      <c r="G1074" s="12">
        <f t="shared" si="59"/>
        <v>0.82558139534883723</v>
      </c>
      <c r="J1074" s="3">
        <f t="shared" si="60"/>
        <v>0.82424242424242411</v>
      </c>
      <c r="K1074" s="4"/>
      <c r="L1074" s="5">
        <v>1</v>
      </c>
      <c r="M1074">
        <v>0.82558139534883723</v>
      </c>
      <c r="N1074">
        <v>0.82558139534883723</v>
      </c>
      <c r="O1074">
        <v>0.82327358213341162</v>
      </c>
      <c r="P1074">
        <v>0.82327358213341162</v>
      </c>
      <c r="Q1074">
        <v>0</v>
      </c>
      <c r="R1074">
        <v>0</v>
      </c>
      <c r="S1074">
        <v>0</v>
      </c>
      <c r="T1074">
        <v>0</v>
      </c>
      <c r="U1074">
        <v>0</v>
      </c>
      <c r="V1074">
        <v>0</v>
      </c>
      <c r="W1074">
        <v>0</v>
      </c>
      <c r="X1074">
        <v>0</v>
      </c>
      <c r="Y1074">
        <v>0</v>
      </c>
      <c r="Z1074">
        <v>0</v>
      </c>
      <c r="AA1074">
        <v>0</v>
      </c>
      <c r="AB1074">
        <v>0</v>
      </c>
      <c r="AC1074">
        <v>0</v>
      </c>
      <c r="AD1074">
        <v>0</v>
      </c>
      <c r="AE1074">
        <v>0</v>
      </c>
      <c r="AF1074">
        <v>0</v>
      </c>
      <c r="AG1074">
        <v>0</v>
      </c>
      <c r="AH1074">
        <v>0</v>
      </c>
      <c r="AI1074">
        <v>0</v>
      </c>
      <c r="AJ1074">
        <v>0</v>
      </c>
      <c r="AK1074">
        <v>0</v>
      </c>
      <c r="AL1074">
        <v>0</v>
      </c>
      <c r="AM1074">
        <v>0</v>
      </c>
      <c r="AN1074">
        <v>0</v>
      </c>
      <c r="AO1074">
        <v>0</v>
      </c>
      <c r="AP1074">
        <v>0</v>
      </c>
      <c r="AQ1074">
        <v>0</v>
      </c>
      <c r="AR1074">
        <v>0</v>
      </c>
      <c r="AS1074">
        <v>0</v>
      </c>
      <c r="AT1074">
        <v>0</v>
      </c>
      <c r="AU1074">
        <v>0</v>
      </c>
      <c r="AV1074">
        <v>0</v>
      </c>
      <c r="AW1074">
        <v>0</v>
      </c>
      <c r="AX1074">
        <v>0</v>
      </c>
      <c r="AY1074">
        <v>0</v>
      </c>
      <c r="AZ1074">
        <v>0</v>
      </c>
      <c r="BA1074">
        <v>0</v>
      </c>
      <c r="BB1074">
        <v>0</v>
      </c>
      <c r="BC1074">
        <v>0</v>
      </c>
      <c r="BD1074">
        <v>0</v>
      </c>
      <c r="BE1074">
        <v>0</v>
      </c>
      <c r="BF1074">
        <v>0</v>
      </c>
      <c r="BG1074">
        <v>0</v>
      </c>
      <c r="BH1074">
        <v>0</v>
      </c>
      <c r="BI1074">
        <v>0</v>
      </c>
      <c r="BJ1074">
        <v>0</v>
      </c>
      <c r="BK1074">
        <v>0</v>
      </c>
      <c r="BL1074">
        <v>0</v>
      </c>
      <c r="BM1074">
        <v>0</v>
      </c>
      <c r="BN1074">
        <v>0</v>
      </c>
      <c r="BO1074">
        <v>0</v>
      </c>
      <c r="BP1074">
        <v>0</v>
      </c>
      <c r="BQ1074">
        <v>0</v>
      </c>
      <c r="BR1074">
        <v>0</v>
      </c>
      <c r="BS1074">
        <v>0</v>
      </c>
      <c r="BT1074">
        <v>0</v>
      </c>
      <c r="BU1074">
        <v>0</v>
      </c>
      <c r="BV1074">
        <v>0</v>
      </c>
      <c r="BW1074" s="4">
        <v>0</v>
      </c>
    </row>
    <row r="1075" spans="6:75" x14ac:dyDescent="0.25">
      <c r="F1075" s="52">
        <f t="shared" si="58"/>
        <v>78400</v>
      </c>
      <c r="G1075" s="12">
        <f t="shared" si="59"/>
        <v>0.82558139534883723</v>
      </c>
      <c r="J1075" s="3">
        <f t="shared" si="60"/>
        <v>0.8236245954692557</v>
      </c>
      <c r="K1075" s="4"/>
      <c r="L1075" s="5">
        <v>1</v>
      </c>
      <c r="M1075">
        <v>0.82558139534883723</v>
      </c>
      <c r="N1075">
        <v>0.82558139534883723</v>
      </c>
      <c r="O1075">
        <v>0.82265647957684396</v>
      </c>
      <c r="P1075">
        <v>0.82265647957684396</v>
      </c>
      <c r="Q1075">
        <v>0</v>
      </c>
      <c r="R1075">
        <v>0</v>
      </c>
      <c r="S1075">
        <v>0</v>
      </c>
      <c r="T1075">
        <v>0</v>
      </c>
      <c r="U1075">
        <v>0</v>
      </c>
      <c r="V1075">
        <v>0</v>
      </c>
      <c r="W1075">
        <v>0</v>
      </c>
      <c r="X1075">
        <v>0</v>
      </c>
      <c r="Y1075">
        <v>0</v>
      </c>
      <c r="Z1075">
        <v>0</v>
      </c>
      <c r="AA1075">
        <v>0</v>
      </c>
      <c r="AB1075">
        <v>0</v>
      </c>
      <c r="AC1075">
        <v>0</v>
      </c>
      <c r="AD1075">
        <v>0</v>
      </c>
      <c r="AE1075">
        <v>0</v>
      </c>
      <c r="AF1075">
        <v>0</v>
      </c>
      <c r="AG1075">
        <v>0</v>
      </c>
      <c r="AH1075">
        <v>0</v>
      </c>
      <c r="AI1075">
        <v>0</v>
      </c>
      <c r="AJ1075">
        <v>0</v>
      </c>
      <c r="AK1075">
        <v>0</v>
      </c>
      <c r="AL1075">
        <v>0</v>
      </c>
      <c r="AM1075">
        <v>0</v>
      </c>
      <c r="AN1075">
        <v>0</v>
      </c>
      <c r="AO1075">
        <v>0</v>
      </c>
      <c r="AP1075">
        <v>0</v>
      </c>
      <c r="AQ1075">
        <v>0</v>
      </c>
      <c r="AR1075">
        <v>0</v>
      </c>
      <c r="AS1075">
        <v>0</v>
      </c>
      <c r="AT1075">
        <v>0</v>
      </c>
      <c r="AU1075">
        <v>0</v>
      </c>
      <c r="AV1075">
        <v>0</v>
      </c>
      <c r="AW1075">
        <v>0</v>
      </c>
      <c r="AX1075">
        <v>0</v>
      </c>
      <c r="AY1075">
        <v>0</v>
      </c>
      <c r="AZ1075">
        <v>0</v>
      </c>
      <c r="BA1075">
        <v>0</v>
      </c>
      <c r="BB1075">
        <v>0</v>
      </c>
      <c r="BC1075">
        <v>0</v>
      </c>
      <c r="BD1075">
        <v>0</v>
      </c>
      <c r="BE1075">
        <v>0</v>
      </c>
      <c r="BF1075">
        <v>0</v>
      </c>
      <c r="BG1075">
        <v>0</v>
      </c>
      <c r="BH1075">
        <v>0</v>
      </c>
      <c r="BI1075">
        <v>0</v>
      </c>
      <c r="BJ1075">
        <v>0</v>
      </c>
      <c r="BK1075">
        <v>0</v>
      </c>
      <c r="BL1075">
        <v>0</v>
      </c>
      <c r="BM1075">
        <v>0</v>
      </c>
      <c r="BN1075">
        <v>0</v>
      </c>
      <c r="BO1075">
        <v>0</v>
      </c>
      <c r="BP1075">
        <v>0</v>
      </c>
      <c r="BQ1075">
        <v>0</v>
      </c>
      <c r="BR1075">
        <v>0</v>
      </c>
      <c r="BS1075">
        <v>0</v>
      </c>
      <c r="BT1075">
        <v>0</v>
      </c>
      <c r="BU1075">
        <v>0</v>
      </c>
      <c r="BV1075">
        <v>0</v>
      </c>
      <c r="BW1075" s="4">
        <v>0</v>
      </c>
    </row>
    <row r="1076" spans="6:75" x14ac:dyDescent="0.25">
      <c r="F1076" s="52">
        <f t="shared" si="58"/>
        <v>78500</v>
      </c>
      <c r="G1076" s="12">
        <f t="shared" si="59"/>
        <v>0.82558139534883723</v>
      </c>
      <c r="J1076" s="3">
        <f t="shared" si="60"/>
        <v>0.82300676669608708</v>
      </c>
      <c r="K1076" s="4"/>
      <c r="L1076" s="5">
        <v>1</v>
      </c>
      <c r="M1076">
        <v>0.82558139534883723</v>
      </c>
      <c r="N1076">
        <v>0.82558139534883723</v>
      </c>
      <c r="O1076">
        <v>0.82203937702027619</v>
      </c>
      <c r="P1076">
        <v>0.82203937702027619</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c r="AM1076">
        <v>0</v>
      </c>
      <c r="AN1076">
        <v>0</v>
      </c>
      <c r="AO1076">
        <v>0</v>
      </c>
      <c r="AP1076">
        <v>0</v>
      </c>
      <c r="AQ1076">
        <v>0</v>
      </c>
      <c r="AR1076">
        <v>0</v>
      </c>
      <c r="AS1076">
        <v>0</v>
      </c>
      <c r="AT1076">
        <v>0</v>
      </c>
      <c r="AU1076">
        <v>0</v>
      </c>
      <c r="AV1076">
        <v>0</v>
      </c>
      <c r="AW1076">
        <v>0</v>
      </c>
      <c r="AX1076">
        <v>0</v>
      </c>
      <c r="AY1076">
        <v>0</v>
      </c>
      <c r="AZ1076">
        <v>0</v>
      </c>
      <c r="BA1076">
        <v>0</v>
      </c>
      <c r="BB1076">
        <v>0</v>
      </c>
      <c r="BC1076">
        <v>0</v>
      </c>
      <c r="BD1076">
        <v>0</v>
      </c>
      <c r="BE1076">
        <v>0</v>
      </c>
      <c r="BF1076">
        <v>0</v>
      </c>
      <c r="BG1076">
        <v>0</v>
      </c>
      <c r="BH1076">
        <v>0</v>
      </c>
      <c r="BI1076">
        <v>0</v>
      </c>
      <c r="BJ1076">
        <v>0</v>
      </c>
      <c r="BK1076">
        <v>0</v>
      </c>
      <c r="BL1076">
        <v>0</v>
      </c>
      <c r="BM1076">
        <v>0</v>
      </c>
      <c r="BN1076">
        <v>0</v>
      </c>
      <c r="BO1076">
        <v>0</v>
      </c>
      <c r="BP1076">
        <v>0</v>
      </c>
      <c r="BQ1076">
        <v>0</v>
      </c>
      <c r="BR1076">
        <v>0</v>
      </c>
      <c r="BS1076">
        <v>0</v>
      </c>
      <c r="BT1076">
        <v>0</v>
      </c>
      <c r="BU1076">
        <v>0</v>
      </c>
      <c r="BV1076">
        <v>0</v>
      </c>
      <c r="BW1076" s="4">
        <v>0</v>
      </c>
    </row>
    <row r="1077" spans="6:75" x14ac:dyDescent="0.25">
      <c r="F1077" s="52">
        <f t="shared" si="58"/>
        <v>78600</v>
      </c>
      <c r="G1077" s="12">
        <f t="shared" si="59"/>
        <v>0.82558139534883723</v>
      </c>
      <c r="J1077" s="3">
        <f t="shared" si="60"/>
        <v>0.82238893792291845</v>
      </c>
      <c r="K1077" s="4"/>
      <c r="L1077" s="5">
        <v>1</v>
      </c>
      <c r="M1077">
        <v>0.82558139534883723</v>
      </c>
      <c r="N1077">
        <v>0.82558139534883723</v>
      </c>
      <c r="O1077">
        <v>0.82142227446370841</v>
      </c>
      <c r="P1077">
        <v>0.82142227446370841</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v>0</v>
      </c>
      <c r="AN1077">
        <v>0</v>
      </c>
      <c r="AO1077">
        <v>0</v>
      </c>
      <c r="AP1077">
        <v>0</v>
      </c>
      <c r="AQ1077">
        <v>0</v>
      </c>
      <c r="AR1077">
        <v>0</v>
      </c>
      <c r="AS1077">
        <v>0</v>
      </c>
      <c r="AT1077">
        <v>0</v>
      </c>
      <c r="AU1077">
        <v>0</v>
      </c>
      <c r="AV1077">
        <v>0</v>
      </c>
      <c r="AW1077">
        <v>0</v>
      </c>
      <c r="AX1077">
        <v>0</v>
      </c>
      <c r="AY1077">
        <v>0</v>
      </c>
      <c r="AZ1077">
        <v>0</v>
      </c>
      <c r="BA1077">
        <v>0</v>
      </c>
      <c r="BB1077">
        <v>0</v>
      </c>
      <c r="BC1077">
        <v>0</v>
      </c>
      <c r="BD1077">
        <v>0</v>
      </c>
      <c r="BE1077">
        <v>0</v>
      </c>
      <c r="BF1077">
        <v>0</v>
      </c>
      <c r="BG1077">
        <v>0</v>
      </c>
      <c r="BH1077">
        <v>0</v>
      </c>
      <c r="BI1077">
        <v>0</v>
      </c>
      <c r="BJ1077">
        <v>0</v>
      </c>
      <c r="BK1077">
        <v>0</v>
      </c>
      <c r="BL1077">
        <v>0</v>
      </c>
      <c r="BM1077">
        <v>0</v>
      </c>
      <c r="BN1077">
        <v>0</v>
      </c>
      <c r="BO1077">
        <v>0</v>
      </c>
      <c r="BP1077">
        <v>0</v>
      </c>
      <c r="BQ1077">
        <v>0</v>
      </c>
      <c r="BR1077">
        <v>0</v>
      </c>
      <c r="BS1077">
        <v>0</v>
      </c>
      <c r="BT1077">
        <v>0</v>
      </c>
      <c r="BU1077">
        <v>0</v>
      </c>
      <c r="BV1077">
        <v>0</v>
      </c>
      <c r="BW1077" s="4">
        <v>0</v>
      </c>
    </row>
    <row r="1078" spans="6:75" x14ac:dyDescent="0.25">
      <c r="F1078" s="52">
        <f t="shared" si="58"/>
        <v>78700</v>
      </c>
      <c r="G1078" s="12">
        <f t="shared" si="59"/>
        <v>0.82558139534883723</v>
      </c>
      <c r="J1078" s="3">
        <f t="shared" si="60"/>
        <v>0.82177110914974982</v>
      </c>
      <c r="K1078" s="4"/>
      <c r="L1078" s="5">
        <v>1</v>
      </c>
      <c r="M1078">
        <v>0.82558139534883723</v>
      </c>
      <c r="N1078">
        <v>0.82558139534883723</v>
      </c>
      <c r="O1078">
        <v>0.82080517190714064</v>
      </c>
      <c r="P1078">
        <v>0.82080517190714064</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v>0</v>
      </c>
      <c r="AN1078">
        <v>0</v>
      </c>
      <c r="AO1078">
        <v>0</v>
      </c>
      <c r="AP1078">
        <v>0</v>
      </c>
      <c r="AQ1078">
        <v>0</v>
      </c>
      <c r="AR1078">
        <v>0</v>
      </c>
      <c r="AS1078">
        <v>0</v>
      </c>
      <c r="AT1078">
        <v>0</v>
      </c>
      <c r="AU1078">
        <v>0</v>
      </c>
      <c r="AV1078">
        <v>0</v>
      </c>
      <c r="AW1078">
        <v>0</v>
      </c>
      <c r="AX1078">
        <v>0</v>
      </c>
      <c r="AY1078">
        <v>0</v>
      </c>
      <c r="AZ1078">
        <v>0</v>
      </c>
      <c r="BA1078">
        <v>0</v>
      </c>
      <c r="BB1078">
        <v>0</v>
      </c>
      <c r="BC1078">
        <v>0</v>
      </c>
      <c r="BD1078">
        <v>0</v>
      </c>
      <c r="BE1078">
        <v>0</v>
      </c>
      <c r="BF1078">
        <v>0</v>
      </c>
      <c r="BG1078">
        <v>0</v>
      </c>
      <c r="BH1078">
        <v>0</v>
      </c>
      <c r="BI1078">
        <v>0</v>
      </c>
      <c r="BJ1078">
        <v>0</v>
      </c>
      <c r="BK1078">
        <v>0</v>
      </c>
      <c r="BL1078">
        <v>0</v>
      </c>
      <c r="BM1078">
        <v>0</v>
      </c>
      <c r="BN1078">
        <v>0</v>
      </c>
      <c r="BO1078">
        <v>0</v>
      </c>
      <c r="BP1078">
        <v>0</v>
      </c>
      <c r="BQ1078">
        <v>0</v>
      </c>
      <c r="BR1078">
        <v>0</v>
      </c>
      <c r="BS1078">
        <v>0</v>
      </c>
      <c r="BT1078">
        <v>0</v>
      </c>
      <c r="BU1078">
        <v>0</v>
      </c>
      <c r="BV1078">
        <v>0</v>
      </c>
      <c r="BW1078" s="4">
        <v>0</v>
      </c>
    </row>
    <row r="1079" spans="6:75" x14ac:dyDescent="0.25">
      <c r="F1079" s="52">
        <f t="shared" si="58"/>
        <v>78800</v>
      </c>
      <c r="G1079" s="12">
        <f t="shared" si="59"/>
        <v>0.82558139534883723</v>
      </c>
      <c r="J1079" s="3">
        <f t="shared" si="60"/>
        <v>0.82115328037658131</v>
      </c>
      <c r="K1079" s="4"/>
      <c r="L1079" s="5">
        <v>1</v>
      </c>
      <c r="M1079">
        <v>0.82558139534883723</v>
      </c>
      <c r="N1079">
        <v>0.82558139534883723</v>
      </c>
      <c r="O1079">
        <v>0.82018806935057298</v>
      </c>
      <c r="P1079">
        <v>0.82018806935057298</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v>0</v>
      </c>
      <c r="AN1079">
        <v>0</v>
      </c>
      <c r="AO1079">
        <v>0</v>
      </c>
      <c r="AP1079">
        <v>0</v>
      </c>
      <c r="AQ1079">
        <v>0</v>
      </c>
      <c r="AR1079">
        <v>0</v>
      </c>
      <c r="AS1079">
        <v>0</v>
      </c>
      <c r="AT1079">
        <v>0</v>
      </c>
      <c r="AU1079">
        <v>0</v>
      </c>
      <c r="AV1079">
        <v>0</v>
      </c>
      <c r="AW1079">
        <v>0</v>
      </c>
      <c r="AX1079">
        <v>0</v>
      </c>
      <c r="AY1079">
        <v>0</v>
      </c>
      <c r="AZ1079">
        <v>0</v>
      </c>
      <c r="BA1079">
        <v>0</v>
      </c>
      <c r="BB1079">
        <v>0</v>
      </c>
      <c r="BC1079">
        <v>0</v>
      </c>
      <c r="BD1079">
        <v>0</v>
      </c>
      <c r="BE1079">
        <v>0</v>
      </c>
      <c r="BF1079">
        <v>0</v>
      </c>
      <c r="BG1079">
        <v>0</v>
      </c>
      <c r="BH1079">
        <v>0</v>
      </c>
      <c r="BI1079">
        <v>0</v>
      </c>
      <c r="BJ1079">
        <v>0</v>
      </c>
      <c r="BK1079">
        <v>0</v>
      </c>
      <c r="BL1079">
        <v>0</v>
      </c>
      <c r="BM1079">
        <v>0</v>
      </c>
      <c r="BN1079">
        <v>0</v>
      </c>
      <c r="BO1079">
        <v>0</v>
      </c>
      <c r="BP1079">
        <v>0</v>
      </c>
      <c r="BQ1079">
        <v>0</v>
      </c>
      <c r="BR1079">
        <v>0</v>
      </c>
      <c r="BS1079">
        <v>0</v>
      </c>
      <c r="BT1079">
        <v>0</v>
      </c>
      <c r="BU1079">
        <v>0</v>
      </c>
      <c r="BV1079">
        <v>0</v>
      </c>
      <c r="BW1079" s="4">
        <v>0</v>
      </c>
    </row>
    <row r="1080" spans="6:75" x14ac:dyDescent="0.25">
      <c r="F1080" s="52">
        <f t="shared" si="58"/>
        <v>78900</v>
      </c>
      <c r="G1080" s="12">
        <f t="shared" si="59"/>
        <v>0.82558139534883723</v>
      </c>
      <c r="J1080" s="3">
        <f t="shared" si="60"/>
        <v>0.82053545160341268</v>
      </c>
      <c r="K1080" s="4"/>
      <c r="L1080" s="5">
        <v>1</v>
      </c>
      <c r="M1080">
        <v>0.82558139534883723</v>
      </c>
      <c r="N1080">
        <v>0.82558139534883723</v>
      </c>
      <c r="O1080">
        <v>0.81957096679400521</v>
      </c>
      <c r="P1080">
        <v>0.81957096679400521</v>
      </c>
      <c r="Q1080">
        <v>0</v>
      </c>
      <c r="R1080">
        <v>0</v>
      </c>
      <c r="S1080">
        <v>0</v>
      </c>
      <c r="T1080">
        <v>0</v>
      </c>
      <c r="U1080">
        <v>0</v>
      </c>
      <c r="V1080">
        <v>0</v>
      </c>
      <c r="W1080">
        <v>0</v>
      </c>
      <c r="X1080">
        <v>0</v>
      </c>
      <c r="Y1080">
        <v>0</v>
      </c>
      <c r="Z1080">
        <v>0</v>
      </c>
      <c r="AA1080">
        <v>0</v>
      </c>
      <c r="AB1080">
        <v>0</v>
      </c>
      <c r="AC1080">
        <v>0</v>
      </c>
      <c r="AD1080">
        <v>0</v>
      </c>
      <c r="AE1080">
        <v>0</v>
      </c>
      <c r="AF1080">
        <v>0</v>
      </c>
      <c r="AG1080">
        <v>0</v>
      </c>
      <c r="AH1080">
        <v>0</v>
      </c>
      <c r="AI1080">
        <v>0</v>
      </c>
      <c r="AJ1080">
        <v>0</v>
      </c>
      <c r="AK1080">
        <v>0</v>
      </c>
      <c r="AL1080">
        <v>0</v>
      </c>
      <c r="AM1080">
        <v>0</v>
      </c>
      <c r="AN1080">
        <v>0</v>
      </c>
      <c r="AO1080">
        <v>0</v>
      </c>
      <c r="AP1080">
        <v>0</v>
      </c>
      <c r="AQ1080">
        <v>0</v>
      </c>
      <c r="AR1080">
        <v>0</v>
      </c>
      <c r="AS1080">
        <v>0</v>
      </c>
      <c r="AT1080">
        <v>0</v>
      </c>
      <c r="AU1080">
        <v>0</v>
      </c>
      <c r="AV1080">
        <v>0</v>
      </c>
      <c r="AW1080">
        <v>0</v>
      </c>
      <c r="AX1080">
        <v>0</v>
      </c>
      <c r="AY1080">
        <v>0</v>
      </c>
      <c r="AZ1080">
        <v>0</v>
      </c>
      <c r="BA1080">
        <v>0</v>
      </c>
      <c r="BB1080">
        <v>0</v>
      </c>
      <c r="BC1080">
        <v>0</v>
      </c>
      <c r="BD1080">
        <v>0</v>
      </c>
      <c r="BE1080">
        <v>0</v>
      </c>
      <c r="BF1080">
        <v>0</v>
      </c>
      <c r="BG1080">
        <v>0</v>
      </c>
      <c r="BH1080">
        <v>0</v>
      </c>
      <c r="BI1080">
        <v>0</v>
      </c>
      <c r="BJ1080">
        <v>0</v>
      </c>
      <c r="BK1080">
        <v>0</v>
      </c>
      <c r="BL1080">
        <v>0</v>
      </c>
      <c r="BM1080">
        <v>0</v>
      </c>
      <c r="BN1080">
        <v>0</v>
      </c>
      <c r="BO1080">
        <v>0</v>
      </c>
      <c r="BP1080">
        <v>0</v>
      </c>
      <c r="BQ1080">
        <v>0</v>
      </c>
      <c r="BR1080">
        <v>0</v>
      </c>
      <c r="BS1080">
        <v>0</v>
      </c>
      <c r="BT1080">
        <v>0</v>
      </c>
      <c r="BU1080">
        <v>0</v>
      </c>
      <c r="BV1080">
        <v>0</v>
      </c>
      <c r="BW1080" s="4">
        <v>0</v>
      </c>
    </row>
    <row r="1081" spans="6:75" x14ac:dyDescent="0.25">
      <c r="F1081" s="52">
        <f t="shared" si="58"/>
        <v>79000</v>
      </c>
      <c r="G1081" s="12">
        <f t="shared" si="59"/>
        <v>0.82558139534883723</v>
      </c>
      <c r="J1081" s="3">
        <f t="shared" si="60"/>
        <v>0.81991762283024405</v>
      </c>
      <c r="K1081" s="4"/>
      <c r="L1081" s="5">
        <v>1</v>
      </c>
      <c r="M1081">
        <v>0.82558139534883723</v>
      </c>
      <c r="N1081">
        <v>0.82558139534883723</v>
      </c>
      <c r="O1081">
        <v>0.81895386423743743</v>
      </c>
      <c r="P1081">
        <v>0.81895386423743743</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v>0</v>
      </c>
      <c r="AN1081">
        <v>0</v>
      </c>
      <c r="AO1081">
        <v>0</v>
      </c>
      <c r="AP1081">
        <v>0</v>
      </c>
      <c r="AQ1081">
        <v>0</v>
      </c>
      <c r="AR1081">
        <v>0</v>
      </c>
      <c r="AS1081">
        <v>0</v>
      </c>
      <c r="AT1081">
        <v>0</v>
      </c>
      <c r="AU1081">
        <v>0</v>
      </c>
      <c r="AV1081">
        <v>0</v>
      </c>
      <c r="AW1081">
        <v>0</v>
      </c>
      <c r="AX1081">
        <v>0</v>
      </c>
      <c r="AY1081">
        <v>0</v>
      </c>
      <c r="AZ1081">
        <v>0</v>
      </c>
      <c r="BA1081">
        <v>0</v>
      </c>
      <c r="BB1081">
        <v>0</v>
      </c>
      <c r="BC1081">
        <v>0</v>
      </c>
      <c r="BD1081">
        <v>0</v>
      </c>
      <c r="BE1081">
        <v>0</v>
      </c>
      <c r="BF1081">
        <v>0</v>
      </c>
      <c r="BG1081">
        <v>0</v>
      </c>
      <c r="BH1081">
        <v>0</v>
      </c>
      <c r="BI1081">
        <v>0</v>
      </c>
      <c r="BJ1081">
        <v>0</v>
      </c>
      <c r="BK1081">
        <v>0</v>
      </c>
      <c r="BL1081">
        <v>0</v>
      </c>
      <c r="BM1081">
        <v>0</v>
      </c>
      <c r="BN1081">
        <v>0</v>
      </c>
      <c r="BO1081">
        <v>0</v>
      </c>
      <c r="BP1081">
        <v>0</v>
      </c>
      <c r="BQ1081">
        <v>0</v>
      </c>
      <c r="BR1081">
        <v>0</v>
      </c>
      <c r="BS1081">
        <v>0</v>
      </c>
      <c r="BT1081">
        <v>0</v>
      </c>
      <c r="BU1081">
        <v>0</v>
      </c>
      <c r="BV1081">
        <v>0</v>
      </c>
      <c r="BW1081" s="4">
        <v>0</v>
      </c>
    </row>
    <row r="1082" spans="6:75" x14ac:dyDescent="0.25">
      <c r="F1082" s="52">
        <f t="shared" si="58"/>
        <v>79100</v>
      </c>
      <c r="G1082" s="12">
        <f t="shared" si="59"/>
        <v>0.82558139534883723</v>
      </c>
      <c r="J1082" s="3">
        <f t="shared" si="60"/>
        <v>0.81929979405707554</v>
      </c>
      <c r="K1082" s="4"/>
      <c r="L1082" s="5">
        <v>1</v>
      </c>
      <c r="M1082">
        <v>0.82558139534883723</v>
      </c>
      <c r="N1082">
        <v>0.82558139534883723</v>
      </c>
      <c r="O1082">
        <v>0.81833676168086977</v>
      </c>
      <c r="P1082">
        <v>0.81833676168086977</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v>0</v>
      </c>
      <c r="AN1082">
        <v>0</v>
      </c>
      <c r="AO1082">
        <v>0</v>
      </c>
      <c r="AP1082">
        <v>0</v>
      </c>
      <c r="AQ1082">
        <v>0</v>
      </c>
      <c r="AR1082">
        <v>0</v>
      </c>
      <c r="AS1082">
        <v>0</v>
      </c>
      <c r="AT1082">
        <v>0</v>
      </c>
      <c r="AU1082">
        <v>0</v>
      </c>
      <c r="AV1082">
        <v>0</v>
      </c>
      <c r="AW1082">
        <v>0</v>
      </c>
      <c r="AX1082">
        <v>0</v>
      </c>
      <c r="AY1082">
        <v>0</v>
      </c>
      <c r="AZ1082">
        <v>0</v>
      </c>
      <c r="BA1082">
        <v>0</v>
      </c>
      <c r="BB1082">
        <v>0</v>
      </c>
      <c r="BC1082">
        <v>0</v>
      </c>
      <c r="BD1082">
        <v>0</v>
      </c>
      <c r="BE1082">
        <v>0</v>
      </c>
      <c r="BF1082">
        <v>0</v>
      </c>
      <c r="BG1082">
        <v>0</v>
      </c>
      <c r="BH1082">
        <v>0</v>
      </c>
      <c r="BI1082">
        <v>0</v>
      </c>
      <c r="BJ1082">
        <v>0</v>
      </c>
      <c r="BK1082">
        <v>0</v>
      </c>
      <c r="BL1082">
        <v>0</v>
      </c>
      <c r="BM1082">
        <v>0</v>
      </c>
      <c r="BN1082">
        <v>0</v>
      </c>
      <c r="BO1082">
        <v>0</v>
      </c>
      <c r="BP1082">
        <v>0</v>
      </c>
      <c r="BQ1082">
        <v>0</v>
      </c>
      <c r="BR1082">
        <v>0</v>
      </c>
      <c r="BS1082">
        <v>0</v>
      </c>
      <c r="BT1082">
        <v>0</v>
      </c>
      <c r="BU1082">
        <v>0</v>
      </c>
      <c r="BV1082">
        <v>0</v>
      </c>
      <c r="BW1082" s="4">
        <v>0</v>
      </c>
    </row>
    <row r="1083" spans="6:75" x14ac:dyDescent="0.25">
      <c r="F1083" s="52">
        <f t="shared" si="58"/>
        <v>79200</v>
      </c>
      <c r="G1083" s="12">
        <f t="shared" si="59"/>
        <v>0.82558139534883723</v>
      </c>
      <c r="J1083" s="3">
        <f t="shared" si="60"/>
        <v>0.81868196528390691</v>
      </c>
      <c r="K1083" s="4"/>
      <c r="L1083" s="5">
        <v>1</v>
      </c>
      <c r="M1083">
        <v>0.82558139534883723</v>
      </c>
      <c r="N1083">
        <v>0.82558139534883723</v>
      </c>
      <c r="O1083">
        <v>0.817719659124302</v>
      </c>
      <c r="P1083">
        <v>0.817719659124302</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v>0</v>
      </c>
      <c r="AN1083">
        <v>0</v>
      </c>
      <c r="AO1083">
        <v>0</v>
      </c>
      <c r="AP1083">
        <v>0</v>
      </c>
      <c r="AQ1083">
        <v>0</v>
      </c>
      <c r="AR1083">
        <v>0</v>
      </c>
      <c r="AS1083">
        <v>0</v>
      </c>
      <c r="AT1083">
        <v>0</v>
      </c>
      <c r="AU1083">
        <v>0</v>
      </c>
      <c r="AV1083">
        <v>0</v>
      </c>
      <c r="AW1083">
        <v>0</v>
      </c>
      <c r="AX1083">
        <v>0</v>
      </c>
      <c r="AY1083">
        <v>0</v>
      </c>
      <c r="AZ1083">
        <v>0</v>
      </c>
      <c r="BA1083">
        <v>0</v>
      </c>
      <c r="BB1083">
        <v>0</v>
      </c>
      <c r="BC1083">
        <v>0</v>
      </c>
      <c r="BD1083">
        <v>0</v>
      </c>
      <c r="BE1083">
        <v>0</v>
      </c>
      <c r="BF1083">
        <v>0</v>
      </c>
      <c r="BG1083">
        <v>0</v>
      </c>
      <c r="BH1083">
        <v>0</v>
      </c>
      <c r="BI1083">
        <v>0</v>
      </c>
      <c r="BJ1083">
        <v>0</v>
      </c>
      <c r="BK1083">
        <v>0</v>
      </c>
      <c r="BL1083">
        <v>0</v>
      </c>
      <c r="BM1083">
        <v>0</v>
      </c>
      <c r="BN1083">
        <v>0</v>
      </c>
      <c r="BO1083">
        <v>0</v>
      </c>
      <c r="BP1083">
        <v>0</v>
      </c>
      <c r="BQ1083">
        <v>0</v>
      </c>
      <c r="BR1083">
        <v>0</v>
      </c>
      <c r="BS1083">
        <v>0</v>
      </c>
      <c r="BT1083">
        <v>0</v>
      </c>
      <c r="BU1083">
        <v>0</v>
      </c>
      <c r="BV1083">
        <v>0</v>
      </c>
      <c r="BW1083" s="4">
        <v>0</v>
      </c>
    </row>
    <row r="1084" spans="6:75" x14ac:dyDescent="0.25">
      <c r="F1084" s="52">
        <f t="shared" si="58"/>
        <v>79300</v>
      </c>
      <c r="G1084" s="12">
        <f t="shared" si="59"/>
        <v>0.82558139534883723</v>
      </c>
      <c r="J1084" s="3">
        <f t="shared" si="60"/>
        <v>0.81806413651073839</v>
      </c>
      <c r="K1084" s="4"/>
      <c r="L1084" s="5">
        <v>1</v>
      </c>
      <c r="M1084">
        <v>0.82558139534883723</v>
      </c>
      <c r="N1084">
        <v>0.82558139534883723</v>
      </c>
      <c r="O1084">
        <v>0.81710255656773434</v>
      </c>
      <c r="P1084">
        <v>0.81710255656773434</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c r="AM1084">
        <v>0</v>
      </c>
      <c r="AN1084">
        <v>0</v>
      </c>
      <c r="AO1084">
        <v>0</v>
      </c>
      <c r="AP1084">
        <v>0</v>
      </c>
      <c r="AQ1084">
        <v>0</v>
      </c>
      <c r="AR1084">
        <v>0</v>
      </c>
      <c r="AS1084">
        <v>0</v>
      </c>
      <c r="AT1084">
        <v>0</v>
      </c>
      <c r="AU1084">
        <v>0</v>
      </c>
      <c r="AV1084">
        <v>0</v>
      </c>
      <c r="AW1084">
        <v>0</v>
      </c>
      <c r="AX1084">
        <v>0</v>
      </c>
      <c r="AY1084">
        <v>0</v>
      </c>
      <c r="AZ1084">
        <v>0</v>
      </c>
      <c r="BA1084">
        <v>0</v>
      </c>
      <c r="BB1084">
        <v>0</v>
      </c>
      <c r="BC1084">
        <v>0</v>
      </c>
      <c r="BD1084">
        <v>0</v>
      </c>
      <c r="BE1084">
        <v>0</v>
      </c>
      <c r="BF1084">
        <v>0</v>
      </c>
      <c r="BG1084">
        <v>0</v>
      </c>
      <c r="BH1084">
        <v>0</v>
      </c>
      <c r="BI1084">
        <v>0</v>
      </c>
      <c r="BJ1084">
        <v>0</v>
      </c>
      <c r="BK1084">
        <v>0</v>
      </c>
      <c r="BL1084">
        <v>0</v>
      </c>
      <c r="BM1084">
        <v>0</v>
      </c>
      <c r="BN1084">
        <v>0</v>
      </c>
      <c r="BO1084">
        <v>0</v>
      </c>
      <c r="BP1084">
        <v>0</v>
      </c>
      <c r="BQ1084">
        <v>0</v>
      </c>
      <c r="BR1084">
        <v>0</v>
      </c>
      <c r="BS1084">
        <v>0</v>
      </c>
      <c r="BT1084">
        <v>0</v>
      </c>
      <c r="BU1084">
        <v>0</v>
      </c>
      <c r="BV1084">
        <v>0</v>
      </c>
      <c r="BW1084" s="4">
        <v>0</v>
      </c>
    </row>
    <row r="1085" spans="6:75" x14ac:dyDescent="0.25">
      <c r="F1085" s="52">
        <f t="shared" si="58"/>
        <v>79400</v>
      </c>
      <c r="G1085" s="12">
        <f t="shared" si="59"/>
        <v>0.82558139534883723</v>
      </c>
      <c r="J1085" s="3">
        <f t="shared" si="60"/>
        <v>0.81744630773756977</v>
      </c>
      <c r="K1085" s="4"/>
      <c r="L1085" s="5">
        <v>1</v>
      </c>
      <c r="M1085">
        <v>0.82558139534883723</v>
      </c>
      <c r="N1085">
        <v>0.82558139534883723</v>
      </c>
      <c r="O1085">
        <v>0.81648545401116657</v>
      </c>
      <c r="P1085">
        <v>0.81648545401116657</v>
      </c>
      <c r="Q1085">
        <v>0</v>
      </c>
      <c r="R1085">
        <v>0</v>
      </c>
      <c r="S1085">
        <v>0</v>
      </c>
      <c r="T1085">
        <v>0</v>
      </c>
      <c r="U1085">
        <v>0</v>
      </c>
      <c r="V1085">
        <v>0</v>
      </c>
      <c r="W1085">
        <v>0</v>
      </c>
      <c r="X1085">
        <v>0</v>
      </c>
      <c r="Y1085">
        <v>0</v>
      </c>
      <c r="Z1085">
        <v>0</v>
      </c>
      <c r="AA1085">
        <v>0</v>
      </c>
      <c r="AB1085">
        <v>0</v>
      </c>
      <c r="AC1085">
        <v>0</v>
      </c>
      <c r="AD1085">
        <v>0</v>
      </c>
      <c r="AE1085">
        <v>0</v>
      </c>
      <c r="AF1085">
        <v>0</v>
      </c>
      <c r="AG1085">
        <v>0</v>
      </c>
      <c r="AH1085">
        <v>0</v>
      </c>
      <c r="AI1085">
        <v>0</v>
      </c>
      <c r="AJ1085">
        <v>0</v>
      </c>
      <c r="AK1085">
        <v>0</v>
      </c>
      <c r="AL1085">
        <v>0</v>
      </c>
      <c r="AM1085">
        <v>0</v>
      </c>
      <c r="AN1085">
        <v>0</v>
      </c>
      <c r="AO1085">
        <v>0</v>
      </c>
      <c r="AP1085">
        <v>0</v>
      </c>
      <c r="AQ1085">
        <v>0</v>
      </c>
      <c r="AR1085">
        <v>0</v>
      </c>
      <c r="AS1085">
        <v>0</v>
      </c>
      <c r="AT1085">
        <v>0</v>
      </c>
      <c r="AU1085">
        <v>0</v>
      </c>
      <c r="AV1085">
        <v>0</v>
      </c>
      <c r="AW1085">
        <v>0</v>
      </c>
      <c r="AX1085">
        <v>0</v>
      </c>
      <c r="AY1085">
        <v>0</v>
      </c>
      <c r="AZ1085">
        <v>0</v>
      </c>
      <c r="BA1085">
        <v>0</v>
      </c>
      <c r="BB1085">
        <v>0</v>
      </c>
      <c r="BC1085">
        <v>0</v>
      </c>
      <c r="BD1085">
        <v>0</v>
      </c>
      <c r="BE1085">
        <v>0</v>
      </c>
      <c r="BF1085">
        <v>0</v>
      </c>
      <c r="BG1085">
        <v>0</v>
      </c>
      <c r="BH1085">
        <v>0</v>
      </c>
      <c r="BI1085">
        <v>0</v>
      </c>
      <c r="BJ1085">
        <v>0</v>
      </c>
      <c r="BK1085">
        <v>0</v>
      </c>
      <c r="BL1085">
        <v>0</v>
      </c>
      <c r="BM1085">
        <v>0</v>
      </c>
      <c r="BN1085">
        <v>0</v>
      </c>
      <c r="BO1085">
        <v>0</v>
      </c>
      <c r="BP1085">
        <v>0</v>
      </c>
      <c r="BQ1085">
        <v>0</v>
      </c>
      <c r="BR1085">
        <v>0</v>
      </c>
      <c r="BS1085">
        <v>0</v>
      </c>
      <c r="BT1085">
        <v>0</v>
      </c>
      <c r="BU1085">
        <v>0</v>
      </c>
      <c r="BV1085">
        <v>0</v>
      </c>
      <c r="BW1085" s="4">
        <v>0</v>
      </c>
    </row>
    <row r="1086" spans="6:75" x14ac:dyDescent="0.25">
      <c r="F1086" s="52">
        <f t="shared" si="58"/>
        <v>79500</v>
      </c>
      <c r="G1086" s="12">
        <f t="shared" si="59"/>
        <v>0.82558139534883723</v>
      </c>
      <c r="J1086" s="3">
        <f t="shared" si="60"/>
        <v>0.81682847896440125</v>
      </c>
      <c r="K1086" s="4"/>
      <c r="L1086" s="5">
        <v>1</v>
      </c>
      <c r="M1086">
        <v>0.82558139534883723</v>
      </c>
      <c r="N1086">
        <v>0.82558139534883723</v>
      </c>
      <c r="O1086">
        <v>0.81586835145459879</v>
      </c>
      <c r="P1086">
        <v>0.81586835145459879</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v>0</v>
      </c>
      <c r="AN1086">
        <v>0</v>
      </c>
      <c r="AO1086">
        <v>0</v>
      </c>
      <c r="AP1086">
        <v>0</v>
      </c>
      <c r="AQ1086">
        <v>0</v>
      </c>
      <c r="AR1086">
        <v>0</v>
      </c>
      <c r="AS1086">
        <v>0</v>
      </c>
      <c r="AT1086">
        <v>0</v>
      </c>
      <c r="AU1086">
        <v>0</v>
      </c>
      <c r="AV1086">
        <v>0</v>
      </c>
      <c r="AW1086">
        <v>0</v>
      </c>
      <c r="AX1086">
        <v>0</v>
      </c>
      <c r="AY1086">
        <v>0</v>
      </c>
      <c r="AZ1086">
        <v>0</v>
      </c>
      <c r="BA1086">
        <v>0</v>
      </c>
      <c r="BB1086">
        <v>0</v>
      </c>
      <c r="BC1086">
        <v>0</v>
      </c>
      <c r="BD1086">
        <v>0</v>
      </c>
      <c r="BE1086">
        <v>0</v>
      </c>
      <c r="BF1086">
        <v>0</v>
      </c>
      <c r="BG1086">
        <v>0</v>
      </c>
      <c r="BH1086">
        <v>0</v>
      </c>
      <c r="BI1086">
        <v>0</v>
      </c>
      <c r="BJ1086">
        <v>0</v>
      </c>
      <c r="BK1086">
        <v>0</v>
      </c>
      <c r="BL1086">
        <v>0</v>
      </c>
      <c r="BM1086">
        <v>0</v>
      </c>
      <c r="BN1086">
        <v>0</v>
      </c>
      <c r="BO1086">
        <v>0</v>
      </c>
      <c r="BP1086">
        <v>0</v>
      </c>
      <c r="BQ1086">
        <v>0</v>
      </c>
      <c r="BR1086">
        <v>0</v>
      </c>
      <c r="BS1086">
        <v>0</v>
      </c>
      <c r="BT1086">
        <v>0</v>
      </c>
      <c r="BU1086">
        <v>0</v>
      </c>
      <c r="BV1086">
        <v>0</v>
      </c>
      <c r="BW1086" s="4">
        <v>0</v>
      </c>
    </row>
    <row r="1087" spans="6:75" x14ac:dyDescent="0.25">
      <c r="F1087" s="52">
        <f t="shared" si="58"/>
        <v>79600</v>
      </c>
      <c r="G1087" s="12">
        <f t="shared" si="59"/>
        <v>0.82558139534883723</v>
      </c>
      <c r="J1087" s="3">
        <f t="shared" si="60"/>
        <v>0.81621065019123273</v>
      </c>
      <c r="K1087" s="4"/>
      <c r="L1087" s="5">
        <v>1</v>
      </c>
      <c r="M1087">
        <v>0.82558139534883723</v>
      </c>
      <c r="N1087">
        <v>0.82558139534883723</v>
      </c>
      <c r="O1087">
        <v>0.81525124889803113</v>
      </c>
      <c r="P1087">
        <v>0.81525124889803113</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v>0</v>
      </c>
      <c r="AN1087">
        <v>0</v>
      </c>
      <c r="AO1087">
        <v>0</v>
      </c>
      <c r="AP1087">
        <v>0</v>
      </c>
      <c r="AQ1087">
        <v>0</v>
      </c>
      <c r="AR1087">
        <v>0</v>
      </c>
      <c r="AS1087">
        <v>0</v>
      </c>
      <c r="AT1087">
        <v>0</v>
      </c>
      <c r="AU1087">
        <v>0</v>
      </c>
      <c r="AV1087">
        <v>0</v>
      </c>
      <c r="AW1087">
        <v>0</v>
      </c>
      <c r="AX1087">
        <v>0</v>
      </c>
      <c r="AY1087">
        <v>0</v>
      </c>
      <c r="AZ1087">
        <v>0</v>
      </c>
      <c r="BA1087">
        <v>0</v>
      </c>
      <c r="BB1087">
        <v>0</v>
      </c>
      <c r="BC1087">
        <v>0</v>
      </c>
      <c r="BD1087">
        <v>0</v>
      </c>
      <c r="BE1087">
        <v>0</v>
      </c>
      <c r="BF1087">
        <v>0</v>
      </c>
      <c r="BG1087">
        <v>0</v>
      </c>
      <c r="BH1087">
        <v>0</v>
      </c>
      <c r="BI1087">
        <v>0</v>
      </c>
      <c r="BJ1087">
        <v>0</v>
      </c>
      <c r="BK1087">
        <v>0</v>
      </c>
      <c r="BL1087">
        <v>0</v>
      </c>
      <c r="BM1087">
        <v>0</v>
      </c>
      <c r="BN1087">
        <v>0</v>
      </c>
      <c r="BO1087">
        <v>0</v>
      </c>
      <c r="BP1087">
        <v>0</v>
      </c>
      <c r="BQ1087">
        <v>0</v>
      </c>
      <c r="BR1087">
        <v>0</v>
      </c>
      <c r="BS1087">
        <v>0</v>
      </c>
      <c r="BT1087">
        <v>0</v>
      </c>
      <c r="BU1087">
        <v>0</v>
      </c>
      <c r="BV1087">
        <v>0</v>
      </c>
      <c r="BW1087" s="4">
        <v>0</v>
      </c>
    </row>
    <row r="1088" spans="6:75" x14ac:dyDescent="0.25">
      <c r="F1088" s="52">
        <f t="shared" si="58"/>
        <v>79700</v>
      </c>
      <c r="G1088" s="12">
        <f t="shared" si="59"/>
        <v>0.82558139534883723</v>
      </c>
      <c r="J1088" s="3">
        <f t="shared" si="60"/>
        <v>0.81559282141806411</v>
      </c>
      <c r="K1088" s="4"/>
      <c r="L1088" s="5">
        <v>1</v>
      </c>
      <c r="M1088">
        <v>0.82558139534883723</v>
      </c>
      <c r="N1088">
        <v>0.82558139534883723</v>
      </c>
      <c r="O1088">
        <v>0.81463414634146336</v>
      </c>
      <c r="P1088">
        <v>0.81463414634146336</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c r="AM1088">
        <v>0</v>
      </c>
      <c r="AN1088">
        <v>0</v>
      </c>
      <c r="AO1088">
        <v>0</v>
      </c>
      <c r="AP1088">
        <v>0</v>
      </c>
      <c r="AQ1088">
        <v>0</v>
      </c>
      <c r="AR1088">
        <v>0</v>
      </c>
      <c r="AS1088">
        <v>0</v>
      </c>
      <c r="AT1088">
        <v>0</v>
      </c>
      <c r="AU1088">
        <v>0</v>
      </c>
      <c r="AV1088">
        <v>0</v>
      </c>
      <c r="AW1088">
        <v>0</v>
      </c>
      <c r="AX1088">
        <v>0</v>
      </c>
      <c r="AY1088">
        <v>0</v>
      </c>
      <c r="AZ1088">
        <v>0</v>
      </c>
      <c r="BA1088">
        <v>0</v>
      </c>
      <c r="BB1088">
        <v>0</v>
      </c>
      <c r="BC1088">
        <v>0</v>
      </c>
      <c r="BD1088">
        <v>0</v>
      </c>
      <c r="BE1088">
        <v>0</v>
      </c>
      <c r="BF1088">
        <v>0</v>
      </c>
      <c r="BG1088">
        <v>0</v>
      </c>
      <c r="BH1088">
        <v>0</v>
      </c>
      <c r="BI1088">
        <v>0</v>
      </c>
      <c r="BJ1088">
        <v>0</v>
      </c>
      <c r="BK1088">
        <v>0</v>
      </c>
      <c r="BL1088">
        <v>0</v>
      </c>
      <c r="BM1088">
        <v>0</v>
      </c>
      <c r="BN1088">
        <v>0</v>
      </c>
      <c r="BO1088">
        <v>0</v>
      </c>
      <c r="BP1088">
        <v>0</v>
      </c>
      <c r="BQ1088">
        <v>0</v>
      </c>
      <c r="BR1088">
        <v>0</v>
      </c>
      <c r="BS1088">
        <v>0</v>
      </c>
      <c r="BT1088">
        <v>0</v>
      </c>
      <c r="BU1088">
        <v>0</v>
      </c>
      <c r="BV1088">
        <v>0</v>
      </c>
      <c r="BW1088" s="4">
        <v>0</v>
      </c>
    </row>
    <row r="1089" spans="6:75" x14ac:dyDescent="0.25">
      <c r="F1089" s="52">
        <f t="shared" si="58"/>
        <v>79800</v>
      </c>
      <c r="G1089" s="12">
        <f t="shared" si="59"/>
        <v>0.82558139534883723</v>
      </c>
      <c r="J1089" s="3">
        <f t="shared" si="60"/>
        <v>0.81497499264489559</v>
      </c>
      <c r="K1089" s="4"/>
      <c r="L1089" s="5">
        <v>1</v>
      </c>
      <c r="M1089">
        <v>0.82558139534883723</v>
      </c>
      <c r="N1089">
        <v>0.82558139534883723</v>
      </c>
      <c r="O1089">
        <v>0.8140170437848957</v>
      </c>
      <c r="P1089">
        <v>0.8140170437848957</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v>0</v>
      </c>
      <c r="AN1089">
        <v>0</v>
      </c>
      <c r="AO1089">
        <v>0</v>
      </c>
      <c r="AP1089">
        <v>0</v>
      </c>
      <c r="AQ1089">
        <v>0</v>
      </c>
      <c r="AR1089">
        <v>0</v>
      </c>
      <c r="AS1089">
        <v>0</v>
      </c>
      <c r="AT1089">
        <v>0</v>
      </c>
      <c r="AU1089">
        <v>0</v>
      </c>
      <c r="AV1089">
        <v>0</v>
      </c>
      <c r="AW1089">
        <v>0</v>
      </c>
      <c r="AX1089">
        <v>0</v>
      </c>
      <c r="AY1089">
        <v>0</v>
      </c>
      <c r="AZ1089">
        <v>0</v>
      </c>
      <c r="BA1089">
        <v>0</v>
      </c>
      <c r="BB1089">
        <v>0</v>
      </c>
      <c r="BC1089">
        <v>0</v>
      </c>
      <c r="BD1089">
        <v>0</v>
      </c>
      <c r="BE1089">
        <v>0</v>
      </c>
      <c r="BF1089">
        <v>0</v>
      </c>
      <c r="BG1089">
        <v>0</v>
      </c>
      <c r="BH1089">
        <v>0</v>
      </c>
      <c r="BI1089">
        <v>0</v>
      </c>
      <c r="BJ1089">
        <v>0</v>
      </c>
      <c r="BK1089">
        <v>0</v>
      </c>
      <c r="BL1089">
        <v>0</v>
      </c>
      <c r="BM1089">
        <v>0</v>
      </c>
      <c r="BN1089">
        <v>0</v>
      </c>
      <c r="BO1089">
        <v>0</v>
      </c>
      <c r="BP1089">
        <v>0</v>
      </c>
      <c r="BQ1089">
        <v>0</v>
      </c>
      <c r="BR1089">
        <v>0</v>
      </c>
      <c r="BS1089">
        <v>0</v>
      </c>
      <c r="BT1089">
        <v>0</v>
      </c>
      <c r="BU1089">
        <v>0</v>
      </c>
      <c r="BV1089">
        <v>0</v>
      </c>
      <c r="BW1089" s="4">
        <v>0</v>
      </c>
    </row>
    <row r="1090" spans="6:75" x14ac:dyDescent="0.25">
      <c r="F1090" s="52">
        <f t="shared" si="58"/>
        <v>79900</v>
      </c>
      <c r="G1090" s="12">
        <f t="shared" si="59"/>
        <v>0.82558139534883723</v>
      </c>
      <c r="J1090" s="3">
        <f t="shared" si="60"/>
        <v>0.81435716387172696</v>
      </c>
      <c r="K1090" s="4"/>
      <c r="L1090" s="5">
        <v>1</v>
      </c>
      <c r="M1090">
        <v>0.82558139534883723</v>
      </c>
      <c r="N1090">
        <v>0.82558139534883723</v>
      </c>
      <c r="O1090">
        <v>0.81339994122832793</v>
      </c>
      <c r="P1090">
        <v>0.81339994122832793</v>
      </c>
      <c r="Q1090">
        <v>0</v>
      </c>
      <c r="R1090">
        <v>0</v>
      </c>
      <c r="S1090">
        <v>0</v>
      </c>
      <c r="T1090">
        <v>0</v>
      </c>
      <c r="U1090">
        <v>0</v>
      </c>
      <c r="V1090">
        <v>0</v>
      </c>
      <c r="W1090">
        <v>0</v>
      </c>
      <c r="X1090">
        <v>0</v>
      </c>
      <c r="Y1090">
        <v>0</v>
      </c>
      <c r="Z1090">
        <v>0</v>
      </c>
      <c r="AA1090">
        <v>0</v>
      </c>
      <c r="AB1090">
        <v>0</v>
      </c>
      <c r="AC1090">
        <v>0</v>
      </c>
      <c r="AD1090">
        <v>0</v>
      </c>
      <c r="AE1090">
        <v>0</v>
      </c>
      <c r="AF1090">
        <v>0</v>
      </c>
      <c r="AG1090">
        <v>0</v>
      </c>
      <c r="AH1090">
        <v>0</v>
      </c>
      <c r="AI1090">
        <v>0</v>
      </c>
      <c r="AJ1090">
        <v>0</v>
      </c>
      <c r="AK1090">
        <v>0</v>
      </c>
      <c r="AL1090">
        <v>0</v>
      </c>
      <c r="AM1090">
        <v>0</v>
      </c>
      <c r="AN1090">
        <v>0</v>
      </c>
      <c r="AO1090">
        <v>0</v>
      </c>
      <c r="AP1090">
        <v>0</v>
      </c>
      <c r="AQ1090">
        <v>0</v>
      </c>
      <c r="AR1090">
        <v>0</v>
      </c>
      <c r="AS1090">
        <v>0</v>
      </c>
      <c r="AT1090">
        <v>0</v>
      </c>
      <c r="AU1090">
        <v>0</v>
      </c>
      <c r="AV1090">
        <v>0</v>
      </c>
      <c r="AW1090">
        <v>0</v>
      </c>
      <c r="AX1090">
        <v>0</v>
      </c>
      <c r="AY1090">
        <v>0</v>
      </c>
      <c r="AZ1090">
        <v>0</v>
      </c>
      <c r="BA1090">
        <v>0</v>
      </c>
      <c r="BB1090">
        <v>0</v>
      </c>
      <c r="BC1090">
        <v>0</v>
      </c>
      <c r="BD1090">
        <v>0</v>
      </c>
      <c r="BE1090">
        <v>0</v>
      </c>
      <c r="BF1090">
        <v>0</v>
      </c>
      <c r="BG1090">
        <v>0</v>
      </c>
      <c r="BH1090">
        <v>0</v>
      </c>
      <c r="BI1090">
        <v>0</v>
      </c>
      <c r="BJ1090">
        <v>0</v>
      </c>
      <c r="BK1090">
        <v>0</v>
      </c>
      <c r="BL1090">
        <v>0</v>
      </c>
      <c r="BM1090">
        <v>0</v>
      </c>
      <c r="BN1090">
        <v>0</v>
      </c>
      <c r="BO1090">
        <v>0</v>
      </c>
      <c r="BP1090">
        <v>0</v>
      </c>
      <c r="BQ1090">
        <v>0</v>
      </c>
      <c r="BR1090">
        <v>0</v>
      </c>
      <c r="BS1090">
        <v>0</v>
      </c>
      <c r="BT1090">
        <v>0</v>
      </c>
      <c r="BU1090">
        <v>0</v>
      </c>
      <c r="BV1090">
        <v>0</v>
      </c>
      <c r="BW1090" s="4">
        <v>0</v>
      </c>
    </row>
    <row r="1091" spans="6:75" x14ac:dyDescent="0.25">
      <c r="F1091" s="52">
        <f t="shared" si="58"/>
        <v>80000</v>
      </c>
      <c r="G1091" s="12">
        <f t="shared" si="59"/>
        <v>0.82558139534883723</v>
      </c>
      <c r="J1091" s="3">
        <f t="shared" si="60"/>
        <v>0.81435716387172696</v>
      </c>
      <c r="K1091" s="4"/>
      <c r="L1091" s="5">
        <v>1</v>
      </c>
      <c r="M1091">
        <v>0.82558139534883723</v>
      </c>
      <c r="N1091">
        <v>0.82558139534883723</v>
      </c>
      <c r="O1091">
        <v>0.81339994122832793</v>
      </c>
      <c r="P1091">
        <v>0.81339994122832793</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v>0</v>
      </c>
      <c r="AN1091">
        <v>0</v>
      </c>
      <c r="AO1091">
        <v>0</v>
      </c>
      <c r="AP1091">
        <v>0</v>
      </c>
      <c r="AQ1091">
        <v>0</v>
      </c>
      <c r="AR1091">
        <v>0</v>
      </c>
      <c r="AS1091">
        <v>0</v>
      </c>
      <c r="AT1091">
        <v>0</v>
      </c>
      <c r="AU1091">
        <v>0</v>
      </c>
      <c r="AV1091">
        <v>0</v>
      </c>
      <c r="AW1091">
        <v>0</v>
      </c>
      <c r="AX1091">
        <v>0</v>
      </c>
      <c r="AY1091">
        <v>0</v>
      </c>
      <c r="AZ1091">
        <v>0</v>
      </c>
      <c r="BA1091">
        <v>0</v>
      </c>
      <c r="BB1091">
        <v>0</v>
      </c>
      <c r="BC1091">
        <v>0</v>
      </c>
      <c r="BD1091">
        <v>0</v>
      </c>
      <c r="BE1091">
        <v>0</v>
      </c>
      <c r="BF1091">
        <v>0</v>
      </c>
      <c r="BG1091">
        <v>0</v>
      </c>
      <c r="BH1091">
        <v>0</v>
      </c>
      <c r="BI1091">
        <v>0</v>
      </c>
      <c r="BJ1091">
        <v>0</v>
      </c>
      <c r="BK1091">
        <v>0</v>
      </c>
      <c r="BL1091">
        <v>0</v>
      </c>
      <c r="BM1091">
        <v>0</v>
      </c>
      <c r="BN1091">
        <v>0</v>
      </c>
      <c r="BO1091">
        <v>0</v>
      </c>
      <c r="BP1091">
        <v>0</v>
      </c>
      <c r="BQ1091">
        <v>0</v>
      </c>
      <c r="BR1091">
        <v>0</v>
      </c>
      <c r="BS1091">
        <v>0</v>
      </c>
      <c r="BT1091">
        <v>0</v>
      </c>
      <c r="BU1091">
        <v>0</v>
      </c>
      <c r="BV1091">
        <v>0</v>
      </c>
      <c r="BW1091" s="4">
        <v>0</v>
      </c>
    </row>
    <row r="1092" spans="6:75" x14ac:dyDescent="0.25">
      <c r="F1092" s="52">
        <f t="shared" si="58"/>
        <v>80100</v>
      </c>
      <c r="G1092" s="12">
        <f t="shared" si="59"/>
        <v>0.82558139534883723</v>
      </c>
      <c r="J1092" s="3">
        <f t="shared" si="60"/>
        <v>0.81435716387172696</v>
      </c>
      <c r="K1092" s="4"/>
      <c r="L1092" s="5">
        <v>1</v>
      </c>
      <c r="M1092">
        <v>0.82558139534883723</v>
      </c>
      <c r="N1092">
        <v>0.82558139534883723</v>
      </c>
      <c r="O1092">
        <v>0.81339994122832793</v>
      </c>
      <c r="P1092">
        <v>0.81339994122832793</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v>0</v>
      </c>
      <c r="AN1092">
        <v>0</v>
      </c>
      <c r="AO1092">
        <v>0</v>
      </c>
      <c r="AP1092">
        <v>0</v>
      </c>
      <c r="AQ1092">
        <v>0</v>
      </c>
      <c r="AR1092">
        <v>0</v>
      </c>
      <c r="AS1092">
        <v>0</v>
      </c>
      <c r="AT1092">
        <v>0</v>
      </c>
      <c r="AU1092">
        <v>0</v>
      </c>
      <c r="AV1092">
        <v>0</v>
      </c>
      <c r="AW1092">
        <v>0</v>
      </c>
      <c r="AX1092">
        <v>0</v>
      </c>
      <c r="AY1092">
        <v>0</v>
      </c>
      <c r="AZ1092">
        <v>0</v>
      </c>
      <c r="BA1092">
        <v>0</v>
      </c>
      <c r="BB1092">
        <v>0</v>
      </c>
      <c r="BC1092">
        <v>0</v>
      </c>
      <c r="BD1092">
        <v>0</v>
      </c>
      <c r="BE1092">
        <v>0</v>
      </c>
      <c r="BF1092">
        <v>0</v>
      </c>
      <c r="BG1092">
        <v>0</v>
      </c>
      <c r="BH1092">
        <v>0</v>
      </c>
      <c r="BI1092">
        <v>0</v>
      </c>
      <c r="BJ1092">
        <v>0</v>
      </c>
      <c r="BK1092">
        <v>0</v>
      </c>
      <c r="BL1092">
        <v>0</v>
      </c>
      <c r="BM1092">
        <v>0</v>
      </c>
      <c r="BN1092">
        <v>0</v>
      </c>
      <c r="BO1092">
        <v>0</v>
      </c>
      <c r="BP1092">
        <v>0</v>
      </c>
      <c r="BQ1092">
        <v>0</v>
      </c>
      <c r="BR1092">
        <v>0</v>
      </c>
      <c r="BS1092">
        <v>0</v>
      </c>
      <c r="BT1092">
        <v>0</v>
      </c>
      <c r="BU1092">
        <v>0</v>
      </c>
      <c r="BV1092">
        <v>0</v>
      </c>
      <c r="BW1092" s="4">
        <v>0</v>
      </c>
    </row>
    <row r="1093" spans="6:75" x14ac:dyDescent="0.25">
      <c r="F1093" s="52">
        <f t="shared" si="58"/>
        <v>80200</v>
      </c>
      <c r="G1093" s="12">
        <f t="shared" si="59"/>
        <v>0.82558139534883723</v>
      </c>
      <c r="J1093" s="3">
        <f t="shared" si="60"/>
        <v>0.81435716387172696</v>
      </c>
      <c r="K1093" s="4"/>
      <c r="L1093" s="5">
        <v>1</v>
      </c>
      <c r="M1093">
        <v>0.82558139534883723</v>
      </c>
      <c r="N1093">
        <v>0.82558139534883723</v>
      </c>
      <c r="O1093">
        <v>0.81339994122832793</v>
      </c>
      <c r="P1093">
        <v>0.81339994122832793</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v>0</v>
      </c>
      <c r="AN1093">
        <v>0</v>
      </c>
      <c r="AO1093">
        <v>0</v>
      </c>
      <c r="AP1093">
        <v>0</v>
      </c>
      <c r="AQ1093">
        <v>0</v>
      </c>
      <c r="AR1093">
        <v>0</v>
      </c>
      <c r="AS1093">
        <v>0</v>
      </c>
      <c r="AT1093">
        <v>0</v>
      </c>
      <c r="AU1093">
        <v>0</v>
      </c>
      <c r="AV1093">
        <v>0</v>
      </c>
      <c r="AW1093">
        <v>0</v>
      </c>
      <c r="AX1093">
        <v>0</v>
      </c>
      <c r="AY1093">
        <v>0</v>
      </c>
      <c r="AZ1093">
        <v>0</v>
      </c>
      <c r="BA1093">
        <v>0</v>
      </c>
      <c r="BB1093">
        <v>0</v>
      </c>
      <c r="BC1093">
        <v>0</v>
      </c>
      <c r="BD1093">
        <v>0</v>
      </c>
      <c r="BE1093">
        <v>0</v>
      </c>
      <c r="BF1093">
        <v>0</v>
      </c>
      <c r="BG1093">
        <v>0</v>
      </c>
      <c r="BH1093">
        <v>0</v>
      </c>
      <c r="BI1093">
        <v>0</v>
      </c>
      <c r="BJ1093">
        <v>0</v>
      </c>
      <c r="BK1093">
        <v>0</v>
      </c>
      <c r="BL1093">
        <v>0</v>
      </c>
      <c r="BM1093">
        <v>0</v>
      </c>
      <c r="BN1093">
        <v>0</v>
      </c>
      <c r="BO1093">
        <v>0</v>
      </c>
      <c r="BP1093">
        <v>0</v>
      </c>
      <c r="BQ1093">
        <v>0</v>
      </c>
      <c r="BR1093">
        <v>0</v>
      </c>
      <c r="BS1093">
        <v>0</v>
      </c>
      <c r="BT1093">
        <v>0</v>
      </c>
      <c r="BU1093">
        <v>0</v>
      </c>
      <c r="BV1093">
        <v>0</v>
      </c>
      <c r="BW1093" s="4">
        <v>0</v>
      </c>
    </row>
    <row r="1094" spans="6:75" x14ac:dyDescent="0.25">
      <c r="F1094" s="52">
        <f t="shared" si="58"/>
        <v>80300</v>
      </c>
      <c r="G1094" s="12">
        <f t="shared" si="59"/>
        <v>0.82558139534883723</v>
      </c>
      <c r="J1094" s="3">
        <f t="shared" si="60"/>
        <v>0.81435716387172696</v>
      </c>
      <c r="K1094" s="4"/>
      <c r="L1094" s="5">
        <v>1</v>
      </c>
      <c r="M1094">
        <v>0.82558139534883723</v>
      </c>
      <c r="N1094">
        <v>0.82558139534883723</v>
      </c>
      <c r="O1094">
        <v>0.81339994122832793</v>
      </c>
      <c r="P1094">
        <v>0.81339994122832793</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v>0</v>
      </c>
      <c r="AN1094">
        <v>0</v>
      </c>
      <c r="AO1094">
        <v>0</v>
      </c>
      <c r="AP1094">
        <v>0</v>
      </c>
      <c r="AQ1094">
        <v>0</v>
      </c>
      <c r="AR1094">
        <v>0</v>
      </c>
      <c r="AS1094">
        <v>0</v>
      </c>
      <c r="AT1094">
        <v>0</v>
      </c>
      <c r="AU1094">
        <v>0</v>
      </c>
      <c r="AV1094">
        <v>0</v>
      </c>
      <c r="AW1094">
        <v>0</v>
      </c>
      <c r="AX1094">
        <v>0</v>
      </c>
      <c r="AY1094">
        <v>0</v>
      </c>
      <c r="AZ1094">
        <v>0</v>
      </c>
      <c r="BA1094">
        <v>0</v>
      </c>
      <c r="BB1094">
        <v>0</v>
      </c>
      <c r="BC1094">
        <v>0</v>
      </c>
      <c r="BD1094">
        <v>0</v>
      </c>
      <c r="BE1094">
        <v>0</v>
      </c>
      <c r="BF1094">
        <v>0</v>
      </c>
      <c r="BG1094">
        <v>0</v>
      </c>
      <c r="BH1094">
        <v>0</v>
      </c>
      <c r="BI1094">
        <v>0</v>
      </c>
      <c r="BJ1094">
        <v>0</v>
      </c>
      <c r="BK1094">
        <v>0</v>
      </c>
      <c r="BL1094">
        <v>0</v>
      </c>
      <c r="BM1094">
        <v>0</v>
      </c>
      <c r="BN1094">
        <v>0</v>
      </c>
      <c r="BO1094">
        <v>0</v>
      </c>
      <c r="BP1094">
        <v>0</v>
      </c>
      <c r="BQ1094">
        <v>0</v>
      </c>
      <c r="BR1094">
        <v>0</v>
      </c>
      <c r="BS1094">
        <v>0</v>
      </c>
      <c r="BT1094">
        <v>0</v>
      </c>
      <c r="BU1094">
        <v>0</v>
      </c>
      <c r="BV1094">
        <v>0</v>
      </c>
      <c r="BW1094" s="4">
        <v>0</v>
      </c>
    </row>
    <row r="1095" spans="6:75" x14ac:dyDescent="0.25">
      <c r="F1095" s="52">
        <f t="shared" si="58"/>
        <v>80400</v>
      </c>
      <c r="G1095" s="12">
        <f t="shared" si="59"/>
        <v>0.82558139534883723</v>
      </c>
      <c r="J1095" s="3">
        <f t="shared" si="60"/>
        <v>0.81435716387172696</v>
      </c>
      <c r="K1095" s="4"/>
      <c r="L1095" s="5">
        <v>1</v>
      </c>
      <c r="M1095">
        <v>0.82558139534883723</v>
      </c>
      <c r="N1095">
        <v>0.82558139534883723</v>
      </c>
      <c r="O1095">
        <v>0.81339994122832793</v>
      </c>
      <c r="P1095">
        <v>0.81339994122832793</v>
      </c>
      <c r="Q1095">
        <v>0</v>
      </c>
      <c r="R1095">
        <v>0</v>
      </c>
      <c r="S1095">
        <v>0</v>
      </c>
      <c r="T1095">
        <v>0</v>
      </c>
      <c r="U1095">
        <v>0</v>
      </c>
      <c r="V1095">
        <v>0</v>
      </c>
      <c r="W1095">
        <v>0</v>
      </c>
      <c r="X1095">
        <v>0</v>
      </c>
      <c r="Y1095">
        <v>0</v>
      </c>
      <c r="Z1095">
        <v>0</v>
      </c>
      <c r="AA1095">
        <v>0</v>
      </c>
      <c r="AB1095">
        <v>0</v>
      </c>
      <c r="AC1095">
        <v>0</v>
      </c>
      <c r="AD1095">
        <v>0</v>
      </c>
      <c r="AE1095">
        <v>0</v>
      </c>
      <c r="AF1095">
        <v>0</v>
      </c>
      <c r="AG1095">
        <v>0</v>
      </c>
      <c r="AH1095">
        <v>0</v>
      </c>
      <c r="AI1095">
        <v>0</v>
      </c>
      <c r="AJ1095">
        <v>0</v>
      </c>
      <c r="AK1095">
        <v>0</v>
      </c>
      <c r="AL1095">
        <v>0</v>
      </c>
      <c r="AM1095">
        <v>0</v>
      </c>
      <c r="AN1095">
        <v>0</v>
      </c>
      <c r="AO1095">
        <v>0</v>
      </c>
      <c r="AP1095">
        <v>0</v>
      </c>
      <c r="AQ1095">
        <v>0</v>
      </c>
      <c r="AR1095">
        <v>0</v>
      </c>
      <c r="AS1095">
        <v>0</v>
      </c>
      <c r="AT1095">
        <v>0</v>
      </c>
      <c r="AU1095">
        <v>0</v>
      </c>
      <c r="AV1095">
        <v>0</v>
      </c>
      <c r="AW1095">
        <v>0</v>
      </c>
      <c r="AX1095">
        <v>0</v>
      </c>
      <c r="AY1095">
        <v>0</v>
      </c>
      <c r="AZ1095">
        <v>0</v>
      </c>
      <c r="BA1095">
        <v>0</v>
      </c>
      <c r="BB1095">
        <v>0</v>
      </c>
      <c r="BC1095">
        <v>0</v>
      </c>
      <c r="BD1095">
        <v>0</v>
      </c>
      <c r="BE1095">
        <v>0</v>
      </c>
      <c r="BF1095">
        <v>0</v>
      </c>
      <c r="BG1095">
        <v>0</v>
      </c>
      <c r="BH1095">
        <v>0</v>
      </c>
      <c r="BI1095">
        <v>0</v>
      </c>
      <c r="BJ1095">
        <v>0</v>
      </c>
      <c r="BK1095">
        <v>0</v>
      </c>
      <c r="BL1095">
        <v>0</v>
      </c>
      <c r="BM1095">
        <v>0</v>
      </c>
      <c r="BN1095">
        <v>0</v>
      </c>
      <c r="BO1095">
        <v>0</v>
      </c>
      <c r="BP1095">
        <v>0</v>
      </c>
      <c r="BQ1095">
        <v>0</v>
      </c>
      <c r="BR1095">
        <v>0</v>
      </c>
      <c r="BS1095">
        <v>0</v>
      </c>
      <c r="BT1095">
        <v>0</v>
      </c>
      <c r="BU1095">
        <v>0</v>
      </c>
      <c r="BV1095">
        <v>0</v>
      </c>
      <c r="BW1095" s="4">
        <v>0</v>
      </c>
    </row>
    <row r="1096" spans="6:75" x14ac:dyDescent="0.25">
      <c r="F1096" s="52">
        <f t="shared" si="58"/>
        <v>80500</v>
      </c>
      <c r="G1096" s="12">
        <f t="shared" si="59"/>
        <v>0.82558139534883723</v>
      </c>
      <c r="J1096" s="3">
        <f t="shared" si="60"/>
        <v>0.81435716387172696</v>
      </c>
      <c r="K1096" s="4"/>
      <c r="L1096" s="5">
        <v>1</v>
      </c>
      <c r="M1096">
        <v>0.82558139534883723</v>
      </c>
      <c r="N1096">
        <v>0.82558139534883723</v>
      </c>
      <c r="O1096">
        <v>0.81339994122832793</v>
      </c>
      <c r="P1096">
        <v>0.81339994122832793</v>
      </c>
      <c r="Q1096">
        <v>0</v>
      </c>
      <c r="R1096">
        <v>0</v>
      </c>
      <c r="S1096">
        <v>0</v>
      </c>
      <c r="T1096">
        <v>0</v>
      </c>
      <c r="U1096">
        <v>0</v>
      </c>
      <c r="V1096">
        <v>0</v>
      </c>
      <c r="W1096">
        <v>0</v>
      </c>
      <c r="X1096">
        <v>0</v>
      </c>
      <c r="Y1096">
        <v>0</v>
      </c>
      <c r="Z1096">
        <v>0</v>
      </c>
      <c r="AA1096">
        <v>0</v>
      </c>
      <c r="AB1096">
        <v>0</v>
      </c>
      <c r="AC1096">
        <v>0</v>
      </c>
      <c r="AD1096">
        <v>0</v>
      </c>
      <c r="AE1096">
        <v>0</v>
      </c>
      <c r="AF1096">
        <v>0</v>
      </c>
      <c r="AG1096">
        <v>0</v>
      </c>
      <c r="AH1096">
        <v>0</v>
      </c>
      <c r="AI1096">
        <v>0</v>
      </c>
      <c r="AJ1096">
        <v>0</v>
      </c>
      <c r="AK1096">
        <v>0</v>
      </c>
      <c r="AL1096">
        <v>0</v>
      </c>
      <c r="AM1096">
        <v>0</v>
      </c>
      <c r="AN1096">
        <v>0</v>
      </c>
      <c r="AO1096">
        <v>0</v>
      </c>
      <c r="AP1096">
        <v>0</v>
      </c>
      <c r="AQ1096">
        <v>0</v>
      </c>
      <c r="AR1096">
        <v>0</v>
      </c>
      <c r="AS1096">
        <v>0</v>
      </c>
      <c r="AT1096">
        <v>0</v>
      </c>
      <c r="AU1096">
        <v>0</v>
      </c>
      <c r="AV1096">
        <v>0</v>
      </c>
      <c r="AW1096">
        <v>0</v>
      </c>
      <c r="AX1096">
        <v>0</v>
      </c>
      <c r="AY1096">
        <v>0</v>
      </c>
      <c r="AZ1096">
        <v>0</v>
      </c>
      <c r="BA1096">
        <v>0</v>
      </c>
      <c r="BB1096">
        <v>0</v>
      </c>
      <c r="BC1096">
        <v>0</v>
      </c>
      <c r="BD1096">
        <v>0</v>
      </c>
      <c r="BE1096">
        <v>0</v>
      </c>
      <c r="BF1096">
        <v>0</v>
      </c>
      <c r="BG1096">
        <v>0</v>
      </c>
      <c r="BH1096">
        <v>0</v>
      </c>
      <c r="BI1096">
        <v>0</v>
      </c>
      <c r="BJ1096">
        <v>0</v>
      </c>
      <c r="BK1096">
        <v>0</v>
      </c>
      <c r="BL1096">
        <v>0</v>
      </c>
      <c r="BM1096">
        <v>0</v>
      </c>
      <c r="BN1096">
        <v>0</v>
      </c>
      <c r="BO1096">
        <v>0</v>
      </c>
      <c r="BP1096">
        <v>0</v>
      </c>
      <c r="BQ1096">
        <v>0</v>
      </c>
      <c r="BR1096">
        <v>0</v>
      </c>
      <c r="BS1096">
        <v>0</v>
      </c>
      <c r="BT1096">
        <v>0</v>
      </c>
      <c r="BU1096">
        <v>0</v>
      </c>
      <c r="BV1096">
        <v>0</v>
      </c>
      <c r="BW1096" s="4">
        <v>0</v>
      </c>
    </row>
    <row r="1097" spans="6:75" x14ac:dyDescent="0.25">
      <c r="F1097" s="52">
        <f t="shared" si="58"/>
        <v>80600</v>
      </c>
      <c r="G1097" s="12">
        <f t="shared" si="59"/>
        <v>0.82558139534883723</v>
      </c>
      <c r="J1097" s="3">
        <f t="shared" si="60"/>
        <v>0.81435716387172696</v>
      </c>
      <c r="K1097" s="4"/>
      <c r="L1097" s="5">
        <v>1</v>
      </c>
      <c r="M1097">
        <v>0.82558139534883723</v>
      </c>
      <c r="N1097">
        <v>0.82558139534883723</v>
      </c>
      <c r="O1097">
        <v>0.81339994122832793</v>
      </c>
      <c r="P1097">
        <v>0.81339994122832793</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v>0</v>
      </c>
      <c r="AN1097">
        <v>0</v>
      </c>
      <c r="AO1097">
        <v>0</v>
      </c>
      <c r="AP1097">
        <v>0</v>
      </c>
      <c r="AQ1097">
        <v>0</v>
      </c>
      <c r="AR1097">
        <v>0</v>
      </c>
      <c r="AS1097">
        <v>0</v>
      </c>
      <c r="AT1097">
        <v>0</v>
      </c>
      <c r="AU1097">
        <v>0</v>
      </c>
      <c r="AV1097">
        <v>0</v>
      </c>
      <c r="AW1097">
        <v>0</v>
      </c>
      <c r="AX1097">
        <v>0</v>
      </c>
      <c r="AY1097">
        <v>0</v>
      </c>
      <c r="AZ1097">
        <v>0</v>
      </c>
      <c r="BA1097">
        <v>0</v>
      </c>
      <c r="BB1097">
        <v>0</v>
      </c>
      <c r="BC1097">
        <v>0</v>
      </c>
      <c r="BD1097">
        <v>0</v>
      </c>
      <c r="BE1097">
        <v>0</v>
      </c>
      <c r="BF1097">
        <v>0</v>
      </c>
      <c r="BG1097">
        <v>0</v>
      </c>
      <c r="BH1097">
        <v>0</v>
      </c>
      <c r="BI1097">
        <v>0</v>
      </c>
      <c r="BJ1097">
        <v>0</v>
      </c>
      <c r="BK1097">
        <v>0</v>
      </c>
      <c r="BL1097">
        <v>0</v>
      </c>
      <c r="BM1097">
        <v>0</v>
      </c>
      <c r="BN1097">
        <v>0</v>
      </c>
      <c r="BO1097">
        <v>0</v>
      </c>
      <c r="BP1097">
        <v>0</v>
      </c>
      <c r="BQ1097">
        <v>0</v>
      </c>
      <c r="BR1097">
        <v>0</v>
      </c>
      <c r="BS1097">
        <v>0</v>
      </c>
      <c r="BT1097">
        <v>0</v>
      </c>
      <c r="BU1097">
        <v>0</v>
      </c>
      <c r="BV1097">
        <v>0</v>
      </c>
      <c r="BW1097" s="4">
        <v>0</v>
      </c>
    </row>
    <row r="1098" spans="6:75" x14ac:dyDescent="0.25">
      <c r="F1098" s="52">
        <f t="shared" si="58"/>
        <v>80700</v>
      </c>
      <c r="G1098" s="12">
        <f t="shared" si="59"/>
        <v>0.82558139534883723</v>
      </c>
      <c r="J1098" s="3">
        <f t="shared" si="60"/>
        <v>0.81435716387172696</v>
      </c>
      <c r="K1098" s="4"/>
      <c r="L1098" s="5">
        <v>1</v>
      </c>
      <c r="M1098">
        <v>0.82558139534883723</v>
      </c>
      <c r="N1098">
        <v>0.82558139534883723</v>
      </c>
      <c r="O1098">
        <v>0.81339994122832793</v>
      </c>
      <c r="P1098">
        <v>0.81339994122832793</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0</v>
      </c>
      <c r="AJ1098">
        <v>0</v>
      </c>
      <c r="AK1098">
        <v>0</v>
      </c>
      <c r="AL1098">
        <v>0</v>
      </c>
      <c r="AM1098">
        <v>0</v>
      </c>
      <c r="AN1098">
        <v>0</v>
      </c>
      <c r="AO1098">
        <v>0</v>
      </c>
      <c r="AP1098">
        <v>0</v>
      </c>
      <c r="AQ1098">
        <v>0</v>
      </c>
      <c r="AR1098">
        <v>0</v>
      </c>
      <c r="AS1098">
        <v>0</v>
      </c>
      <c r="AT1098">
        <v>0</v>
      </c>
      <c r="AU1098">
        <v>0</v>
      </c>
      <c r="AV1098">
        <v>0</v>
      </c>
      <c r="AW1098">
        <v>0</v>
      </c>
      <c r="AX1098">
        <v>0</v>
      </c>
      <c r="AY1098">
        <v>0</v>
      </c>
      <c r="AZ1098">
        <v>0</v>
      </c>
      <c r="BA1098">
        <v>0</v>
      </c>
      <c r="BB1098">
        <v>0</v>
      </c>
      <c r="BC1098">
        <v>0</v>
      </c>
      <c r="BD1098">
        <v>0</v>
      </c>
      <c r="BE1098">
        <v>0</v>
      </c>
      <c r="BF1098">
        <v>0</v>
      </c>
      <c r="BG1098">
        <v>0</v>
      </c>
      <c r="BH1098">
        <v>0</v>
      </c>
      <c r="BI1098">
        <v>0</v>
      </c>
      <c r="BJ1098">
        <v>0</v>
      </c>
      <c r="BK1098">
        <v>0</v>
      </c>
      <c r="BL1098">
        <v>0</v>
      </c>
      <c r="BM1098">
        <v>0</v>
      </c>
      <c r="BN1098">
        <v>0</v>
      </c>
      <c r="BO1098">
        <v>0</v>
      </c>
      <c r="BP1098">
        <v>0</v>
      </c>
      <c r="BQ1098">
        <v>0</v>
      </c>
      <c r="BR1098">
        <v>0</v>
      </c>
      <c r="BS1098">
        <v>0</v>
      </c>
      <c r="BT1098">
        <v>0</v>
      </c>
      <c r="BU1098">
        <v>0</v>
      </c>
      <c r="BV1098">
        <v>0</v>
      </c>
      <c r="BW1098" s="4">
        <v>0</v>
      </c>
    </row>
    <row r="1099" spans="6:75" x14ac:dyDescent="0.25">
      <c r="F1099" s="52">
        <f t="shared" si="58"/>
        <v>80800</v>
      </c>
      <c r="G1099" s="12">
        <f t="shared" si="59"/>
        <v>0.82558139534883723</v>
      </c>
      <c r="J1099" s="3">
        <f t="shared" si="60"/>
        <v>0.81435716387172696</v>
      </c>
      <c r="K1099" s="4"/>
      <c r="L1099" s="5">
        <v>1</v>
      </c>
      <c r="M1099">
        <v>0.82558139534883723</v>
      </c>
      <c r="N1099">
        <v>0.82558139534883723</v>
      </c>
      <c r="O1099">
        <v>0.81339994122832793</v>
      </c>
      <c r="P1099">
        <v>0.81339994122832793</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c r="AM1099">
        <v>0</v>
      </c>
      <c r="AN1099">
        <v>0</v>
      </c>
      <c r="AO1099">
        <v>0</v>
      </c>
      <c r="AP1099">
        <v>0</v>
      </c>
      <c r="AQ1099">
        <v>0</v>
      </c>
      <c r="AR1099">
        <v>0</v>
      </c>
      <c r="AS1099">
        <v>0</v>
      </c>
      <c r="AT1099">
        <v>0</v>
      </c>
      <c r="AU1099">
        <v>0</v>
      </c>
      <c r="AV1099">
        <v>0</v>
      </c>
      <c r="AW1099">
        <v>0</v>
      </c>
      <c r="AX1099">
        <v>0</v>
      </c>
      <c r="AY1099">
        <v>0</v>
      </c>
      <c r="AZ1099">
        <v>0</v>
      </c>
      <c r="BA1099">
        <v>0</v>
      </c>
      <c r="BB1099">
        <v>0</v>
      </c>
      <c r="BC1099">
        <v>0</v>
      </c>
      <c r="BD1099">
        <v>0</v>
      </c>
      <c r="BE1099">
        <v>0</v>
      </c>
      <c r="BF1099">
        <v>0</v>
      </c>
      <c r="BG1099">
        <v>0</v>
      </c>
      <c r="BH1099">
        <v>0</v>
      </c>
      <c r="BI1099">
        <v>0</v>
      </c>
      <c r="BJ1099">
        <v>0</v>
      </c>
      <c r="BK1099">
        <v>0</v>
      </c>
      <c r="BL1099">
        <v>0</v>
      </c>
      <c r="BM1099">
        <v>0</v>
      </c>
      <c r="BN1099">
        <v>0</v>
      </c>
      <c r="BO1099">
        <v>0</v>
      </c>
      <c r="BP1099">
        <v>0</v>
      </c>
      <c r="BQ1099">
        <v>0</v>
      </c>
      <c r="BR1099">
        <v>0</v>
      </c>
      <c r="BS1099">
        <v>0</v>
      </c>
      <c r="BT1099">
        <v>0</v>
      </c>
      <c r="BU1099">
        <v>0</v>
      </c>
      <c r="BV1099">
        <v>0</v>
      </c>
      <c r="BW1099" s="4">
        <v>0</v>
      </c>
    </row>
    <row r="1100" spans="6:75" x14ac:dyDescent="0.25">
      <c r="F1100" s="52">
        <f t="shared" si="58"/>
        <v>80900</v>
      </c>
      <c r="G1100" s="12">
        <f t="shared" si="59"/>
        <v>0.82558139534883723</v>
      </c>
      <c r="J1100" s="3">
        <f t="shared" si="60"/>
        <v>0.81435716387172696</v>
      </c>
      <c r="K1100" s="4"/>
      <c r="L1100" s="5">
        <v>1</v>
      </c>
      <c r="M1100">
        <v>0.82558139534883723</v>
      </c>
      <c r="N1100">
        <v>0.82558139534883723</v>
      </c>
      <c r="O1100">
        <v>0.81339994122832793</v>
      </c>
      <c r="P1100">
        <v>0.81339994122832793</v>
      </c>
      <c r="Q1100">
        <v>0</v>
      </c>
      <c r="R1100">
        <v>0</v>
      </c>
      <c r="S1100">
        <v>0</v>
      </c>
      <c r="T1100">
        <v>0</v>
      </c>
      <c r="U1100">
        <v>0</v>
      </c>
      <c r="V1100">
        <v>0</v>
      </c>
      <c r="W1100">
        <v>0</v>
      </c>
      <c r="X1100">
        <v>0</v>
      </c>
      <c r="Y1100">
        <v>0</v>
      </c>
      <c r="Z1100">
        <v>0</v>
      </c>
      <c r="AA1100">
        <v>0</v>
      </c>
      <c r="AB1100">
        <v>0</v>
      </c>
      <c r="AC1100">
        <v>0</v>
      </c>
      <c r="AD1100">
        <v>0</v>
      </c>
      <c r="AE1100">
        <v>0</v>
      </c>
      <c r="AF1100">
        <v>0</v>
      </c>
      <c r="AG1100">
        <v>0</v>
      </c>
      <c r="AH1100">
        <v>0</v>
      </c>
      <c r="AI1100">
        <v>0</v>
      </c>
      <c r="AJ1100">
        <v>0</v>
      </c>
      <c r="AK1100">
        <v>0</v>
      </c>
      <c r="AL1100">
        <v>0</v>
      </c>
      <c r="AM1100">
        <v>0</v>
      </c>
      <c r="AN1100">
        <v>0</v>
      </c>
      <c r="AO1100">
        <v>0</v>
      </c>
      <c r="AP1100">
        <v>0</v>
      </c>
      <c r="AQ1100">
        <v>0</v>
      </c>
      <c r="AR1100">
        <v>0</v>
      </c>
      <c r="AS1100">
        <v>0</v>
      </c>
      <c r="AT1100">
        <v>0</v>
      </c>
      <c r="AU1100">
        <v>0</v>
      </c>
      <c r="AV1100">
        <v>0</v>
      </c>
      <c r="AW1100">
        <v>0</v>
      </c>
      <c r="AX1100">
        <v>0</v>
      </c>
      <c r="AY1100">
        <v>0</v>
      </c>
      <c r="AZ1100">
        <v>0</v>
      </c>
      <c r="BA1100">
        <v>0</v>
      </c>
      <c r="BB1100">
        <v>0</v>
      </c>
      <c r="BC1100">
        <v>0</v>
      </c>
      <c r="BD1100">
        <v>0</v>
      </c>
      <c r="BE1100">
        <v>0</v>
      </c>
      <c r="BF1100">
        <v>0</v>
      </c>
      <c r="BG1100">
        <v>0</v>
      </c>
      <c r="BH1100">
        <v>0</v>
      </c>
      <c r="BI1100">
        <v>0</v>
      </c>
      <c r="BJ1100">
        <v>0</v>
      </c>
      <c r="BK1100">
        <v>0</v>
      </c>
      <c r="BL1100">
        <v>0</v>
      </c>
      <c r="BM1100">
        <v>0</v>
      </c>
      <c r="BN1100">
        <v>0</v>
      </c>
      <c r="BO1100">
        <v>0</v>
      </c>
      <c r="BP1100">
        <v>0</v>
      </c>
      <c r="BQ1100">
        <v>0</v>
      </c>
      <c r="BR1100">
        <v>0</v>
      </c>
      <c r="BS1100">
        <v>0</v>
      </c>
      <c r="BT1100">
        <v>0</v>
      </c>
      <c r="BU1100">
        <v>0</v>
      </c>
      <c r="BV1100">
        <v>0</v>
      </c>
      <c r="BW1100" s="4">
        <v>0</v>
      </c>
    </row>
    <row r="1101" spans="6:75" x14ac:dyDescent="0.25">
      <c r="F1101" s="52">
        <f t="shared" si="58"/>
        <v>81000</v>
      </c>
      <c r="G1101" s="12">
        <f t="shared" si="59"/>
        <v>0.82558139534883723</v>
      </c>
      <c r="J1101" s="3">
        <f t="shared" si="60"/>
        <v>0.81435716387172696</v>
      </c>
      <c r="K1101" s="4"/>
      <c r="L1101" s="5">
        <v>1</v>
      </c>
      <c r="M1101">
        <v>0.82558139534883723</v>
      </c>
      <c r="N1101">
        <v>0.82558139534883723</v>
      </c>
      <c r="O1101">
        <v>0.81339994122832793</v>
      </c>
      <c r="P1101">
        <v>0.81339994122832793</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v>0</v>
      </c>
      <c r="AN1101">
        <v>0</v>
      </c>
      <c r="AO1101">
        <v>0</v>
      </c>
      <c r="AP1101">
        <v>0</v>
      </c>
      <c r="AQ1101">
        <v>0</v>
      </c>
      <c r="AR1101">
        <v>0</v>
      </c>
      <c r="AS1101">
        <v>0</v>
      </c>
      <c r="AT1101">
        <v>0</v>
      </c>
      <c r="AU1101">
        <v>0</v>
      </c>
      <c r="AV1101">
        <v>0</v>
      </c>
      <c r="AW1101">
        <v>0</v>
      </c>
      <c r="AX1101">
        <v>0</v>
      </c>
      <c r="AY1101">
        <v>0</v>
      </c>
      <c r="AZ1101">
        <v>0</v>
      </c>
      <c r="BA1101">
        <v>0</v>
      </c>
      <c r="BB1101">
        <v>0</v>
      </c>
      <c r="BC1101">
        <v>0</v>
      </c>
      <c r="BD1101">
        <v>0</v>
      </c>
      <c r="BE1101">
        <v>0</v>
      </c>
      <c r="BF1101">
        <v>0</v>
      </c>
      <c r="BG1101">
        <v>0</v>
      </c>
      <c r="BH1101">
        <v>0</v>
      </c>
      <c r="BI1101">
        <v>0</v>
      </c>
      <c r="BJ1101">
        <v>0</v>
      </c>
      <c r="BK1101">
        <v>0</v>
      </c>
      <c r="BL1101">
        <v>0</v>
      </c>
      <c r="BM1101">
        <v>0</v>
      </c>
      <c r="BN1101">
        <v>0</v>
      </c>
      <c r="BO1101">
        <v>0</v>
      </c>
      <c r="BP1101">
        <v>0</v>
      </c>
      <c r="BQ1101">
        <v>0</v>
      </c>
      <c r="BR1101">
        <v>0</v>
      </c>
      <c r="BS1101">
        <v>0</v>
      </c>
      <c r="BT1101">
        <v>0</v>
      </c>
      <c r="BU1101">
        <v>0</v>
      </c>
      <c r="BV1101">
        <v>0</v>
      </c>
      <c r="BW1101" s="4">
        <v>0</v>
      </c>
    </row>
    <row r="1102" spans="6:75" x14ac:dyDescent="0.25">
      <c r="F1102" s="52">
        <f t="shared" si="58"/>
        <v>81100</v>
      </c>
      <c r="G1102" s="12">
        <f t="shared" si="59"/>
        <v>0.82558139534883723</v>
      </c>
      <c r="J1102" s="3">
        <f t="shared" si="60"/>
        <v>0.81435716387172696</v>
      </c>
      <c r="K1102" s="4"/>
      <c r="L1102" s="5">
        <v>1</v>
      </c>
      <c r="M1102">
        <v>0.82558139534883723</v>
      </c>
      <c r="N1102">
        <v>0.82558139534883723</v>
      </c>
      <c r="O1102">
        <v>0.81339994122832793</v>
      </c>
      <c r="P1102">
        <v>0.81339994122832793</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v>0</v>
      </c>
      <c r="AN1102">
        <v>0</v>
      </c>
      <c r="AO1102">
        <v>0</v>
      </c>
      <c r="AP1102">
        <v>0</v>
      </c>
      <c r="AQ1102">
        <v>0</v>
      </c>
      <c r="AR1102">
        <v>0</v>
      </c>
      <c r="AS1102">
        <v>0</v>
      </c>
      <c r="AT1102">
        <v>0</v>
      </c>
      <c r="AU1102">
        <v>0</v>
      </c>
      <c r="AV1102">
        <v>0</v>
      </c>
      <c r="AW1102">
        <v>0</v>
      </c>
      <c r="AX1102">
        <v>0</v>
      </c>
      <c r="AY1102">
        <v>0</v>
      </c>
      <c r="AZ1102">
        <v>0</v>
      </c>
      <c r="BA1102">
        <v>0</v>
      </c>
      <c r="BB1102">
        <v>0</v>
      </c>
      <c r="BC1102">
        <v>0</v>
      </c>
      <c r="BD1102">
        <v>0</v>
      </c>
      <c r="BE1102">
        <v>0</v>
      </c>
      <c r="BF1102">
        <v>0</v>
      </c>
      <c r="BG1102">
        <v>0</v>
      </c>
      <c r="BH1102">
        <v>0</v>
      </c>
      <c r="BI1102">
        <v>0</v>
      </c>
      <c r="BJ1102">
        <v>0</v>
      </c>
      <c r="BK1102">
        <v>0</v>
      </c>
      <c r="BL1102">
        <v>0</v>
      </c>
      <c r="BM1102">
        <v>0</v>
      </c>
      <c r="BN1102">
        <v>0</v>
      </c>
      <c r="BO1102">
        <v>0</v>
      </c>
      <c r="BP1102">
        <v>0</v>
      </c>
      <c r="BQ1102">
        <v>0</v>
      </c>
      <c r="BR1102">
        <v>0</v>
      </c>
      <c r="BS1102">
        <v>0</v>
      </c>
      <c r="BT1102">
        <v>0</v>
      </c>
      <c r="BU1102">
        <v>0</v>
      </c>
      <c r="BV1102">
        <v>0</v>
      </c>
      <c r="BW1102" s="4">
        <v>0</v>
      </c>
    </row>
    <row r="1103" spans="6:75" x14ac:dyDescent="0.25">
      <c r="F1103" s="52">
        <f t="shared" si="58"/>
        <v>81200</v>
      </c>
      <c r="G1103" s="12">
        <f t="shared" si="59"/>
        <v>0.82558139534883723</v>
      </c>
      <c r="J1103" s="3">
        <f t="shared" si="60"/>
        <v>0.81435716387172696</v>
      </c>
      <c r="K1103" s="4"/>
      <c r="L1103" s="5">
        <v>1</v>
      </c>
      <c r="M1103">
        <v>0.82558139534883723</v>
      </c>
      <c r="N1103">
        <v>0.82558139534883723</v>
      </c>
      <c r="O1103">
        <v>0.81339994122832793</v>
      </c>
      <c r="P1103">
        <v>0.81339994122832793</v>
      </c>
      <c r="Q1103">
        <v>0</v>
      </c>
      <c r="R1103">
        <v>0</v>
      </c>
      <c r="S1103">
        <v>0</v>
      </c>
      <c r="T1103">
        <v>0</v>
      </c>
      <c r="U1103">
        <v>0</v>
      </c>
      <c r="V1103">
        <v>0</v>
      </c>
      <c r="W1103">
        <v>0</v>
      </c>
      <c r="X1103">
        <v>0</v>
      </c>
      <c r="Y1103">
        <v>0</v>
      </c>
      <c r="Z1103">
        <v>0</v>
      </c>
      <c r="AA1103">
        <v>0</v>
      </c>
      <c r="AB1103">
        <v>0</v>
      </c>
      <c r="AC1103">
        <v>0</v>
      </c>
      <c r="AD1103">
        <v>0</v>
      </c>
      <c r="AE1103">
        <v>0</v>
      </c>
      <c r="AF1103">
        <v>0</v>
      </c>
      <c r="AG1103">
        <v>0</v>
      </c>
      <c r="AH1103">
        <v>0</v>
      </c>
      <c r="AI1103">
        <v>0</v>
      </c>
      <c r="AJ1103">
        <v>0</v>
      </c>
      <c r="AK1103">
        <v>0</v>
      </c>
      <c r="AL1103">
        <v>0</v>
      </c>
      <c r="AM1103">
        <v>0</v>
      </c>
      <c r="AN1103">
        <v>0</v>
      </c>
      <c r="AO1103">
        <v>0</v>
      </c>
      <c r="AP1103">
        <v>0</v>
      </c>
      <c r="AQ1103">
        <v>0</v>
      </c>
      <c r="AR1103">
        <v>0</v>
      </c>
      <c r="AS1103">
        <v>0</v>
      </c>
      <c r="AT1103">
        <v>0</v>
      </c>
      <c r="AU1103">
        <v>0</v>
      </c>
      <c r="AV1103">
        <v>0</v>
      </c>
      <c r="AW1103">
        <v>0</v>
      </c>
      <c r="AX1103">
        <v>0</v>
      </c>
      <c r="AY1103">
        <v>0</v>
      </c>
      <c r="AZ1103">
        <v>0</v>
      </c>
      <c r="BA1103">
        <v>0</v>
      </c>
      <c r="BB1103">
        <v>0</v>
      </c>
      <c r="BC1103">
        <v>0</v>
      </c>
      <c r="BD1103">
        <v>0</v>
      </c>
      <c r="BE1103">
        <v>0</v>
      </c>
      <c r="BF1103">
        <v>0</v>
      </c>
      <c r="BG1103">
        <v>0</v>
      </c>
      <c r="BH1103">
        <v>0</v>
      </c>
      <c r="BI1103">
        <v>0</v>
      </c>
      <c r="BJ1103">
        <v>0</v>
      </c>
      <c r="BK1103">
        <v>0</v>
      </c>
      <c r="BL1103">
        <v>0</v>
      </c>
      <c r="BM1103">
        <v>0</v>
      </c>
      <c r="BN1103">
        <v>0</v>
      </c>
      <c r="BO1103">
        <v>0</v>
      </c>
      <c r="BP1103">
        <v>0</v>
      </c>
      <c r="BQ1103">
        <v>0</v>
      </c>
      <c r="BR1103">
        <v>0</v>
      </c>
      <c r="BS1103">
        <v>0</v>
      </c>
      <c r="BT1103">
        <v>0</v>
      </c>
      <c r="BU1103">
        <v>0</v>
      </c>
      <c r="BV1103">
        <v>0</v>
      </c>
      <c r="BW1103" s="4">
        <v>0</v>
      </c>
    </row>
    <row r="1104" spans="6:75" x14ac:dyDescent="0.25">
      <c r="F1104" s="52">
        <f t="shared" si="58"/>
        <v>81300</v>
      </c>
      <c r="G1104" s="12">
        <f t="shared" si="59"/>
        <v>0.82558139534883723</v>
      </c>
      <c r="J1104" s="3">
        <f t="shared" si="60"/>
        <v>0.81435716387172696</v>
      </c>
      <c r="K1104" s="4"/>
      <c r="L1104" s="5">
        <v>1</v>
      </c>
      <c r="M1104">
        <v>0.82558139534883723</v>
      </c>
      <c r="N1104">
        <v>0.82558139534883723</v>
      </c>
      <c r="O1104">
        <v>0.81339994122832793</v>
      </c>
      <c r="P1104">
        <v>0.81339994122832793</v>
      </c>
      <c r="Q1104">
        <v>0</v>
      </c>
      <c r="R1104">
        <v>0</v>
      </c>
      <c r="S1104">
        <v>0</v>
      </c>
      <c r="T1104">
        <v>0</v>
      </c>
      <c r="U1104">
        <v>0</v>
      </c>
      <c r="V1104">
        <v>0</v>
      </c>
      <c r="W1104">
        <v>0</v>
      </c>
      <c r="X1104">
        <v>0</v>
      </c>
      <c r="Y1104">
        <v>0</v>
      </c>
      <c r="Z1104">
        <v>0</v>
      </c>
      <c r="AA1104">
        <v>0</v>
      </c>
      <c r="AB1104">
        <v>0</v>
      </c>
      <c r="AC1104">
        <v>0</v>
      </c>
      <c r="AD1104">
        <v>0</v>
      </c>
      <c r="AE1104">
        <v>0</v>
      </c>
      <c r="AF1104">
        <v>0</v>
      </c>
      <c r="AG1104">
        <v>0</v>
      </c>
      <c r="AH1104">
        <v>0</v>
      </c>
      <c r="AI1104">
        <v>0</v>
      </c>
      <c r="AJ1104">
        <v>0</v>
      </c>
      <c r="AK1104">
        <v>0</v>
      </c>
      <c r="AL1104">
        <v>0</v>
      </c>
      <c r="AM1104">
        <v>0</v>
      </c>
      <c r="AN1104">
        <v>0</v>
      </c>
      <c r="AO1104">
        <v>0</v>
      </c>
      <c r="AP1104">
        <v>0</v>
      </c>
      <c r="AQ1104">
        <v>0</v>
      </c>
      <c r="AR1104">
        <v>0</v>
      </c>
      <c r="AS1104">
        <v>0</v>
      </c>
      <c r="AT1104">
        <v>0</v>
      </c>
      <c r="AU1104">
        <v>0</v>
      </c>
      <c r="AV1104">
        <v>0</v>
      </c>
      <c r="AW1104">
        <v>0</v>
      </c>
      <c r="AX1104">
        <v>0</v>
      </c>
      <c r="AY1104">
        <v>0</v>
      </c>
      <c r="AZ1104">
        <v>0</v>
      </c>
      <c r="BA1104">
        <v>0</v>
      </c>
      <c r="BB1104">
        <v>0</v>
      </c>
      <c r="BC1104">
        <v>0</v>
      </c>
      <c r="BD1104">
        <v>0</v>
      </c>
      <c r="BE1104">
        <v>0</v>
      </c>
      <c r="BF1104">
        <v>0</v>
      </c>
      <c r="BG1104">
        <v>0</v>
      </c>
      <c r="BH1104">
        <v>0</v>
      </c>
      <c r="BI1104">
        <v>0</v>
      </c>
      <c r="BJ1104">
        <v>0</v>
      </c>
      <c r="BK1104">
        <v>0</v>
      </c>
      <c r="BL1104">
        <v>0</v>
      </c>
      <c r="BM1104">
        <v>0</v>
      </c>
      <c r="BN1104">
        <v>0</v>
      </c>
      <c r="BO1104">
        <v>0</v>
      </c>
      <c r="BP1104">
        <v>0</v>
      </c>
      <c r="BQ1104">
        <v>0</v>
      </c>
      <c r="BR1104">
        <v>0</v>
      </c>
      <c r="BS1104">
        <v>0</v>
      </c>
      <c r="BT1104">
        <v>0</v>
      </c>
      <c r="BU1104">
        <v>0</v>
      </c>
      <c r="BV1104">
        <v>0</v>
      </c>
      <c r="BW1104" s="4">
        <v>0</v>
      </c>
    </row>
    <row r="1105" spans="6:75" x14ac:dyDescent="0.25">
      <c r="F1105" s="52">
        <f t="shared" si="58"/>
        <v>81400</v>
      </c>
      <c r="G1105" s="12">
        <f t="shared" si="59"/>
        <v>0.82558139534883723</v>
      </c>
      <c r="J1105" s="3">
        <f t="shared" si="60"/>
        <v>0.81435716387172696</v>
      </c>
      <c r="K1105" s="4"/>
      <c r="L1105" s="5">
        <v>1</v>
      </c>
      <c r="M1105">
        <v>0.82558139534883723</v>
      </c>
      <c r="N1105">
        <v>0.82558139534883723</v>
      </c>
      <c r="O1105">
        <v>0.81339994122832793</v>
      </c>
      <c r="P1105">
        <v>0.81339994122832793</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v>0</v>
      </c>
      <c r="AN1105">
        <v>0</v>
      </c>
      <c r="AO1105">
        <v>0</v>
      </c>
      <c r="AP1105">
        <v>0</v>
      </c>
      <c r="AQ1105">
        <v>0</v>
      </c>
      <c r="AR1105">
        <v>0</v>
      </c>
      <c r="AS1105">
        <v>0</v>
      </c>
      <c r="AT1105">
        <v>0</v>
      </c>
      <c r="AU1105">
        <v>0</v>
      </c>
      <c r="AV1105">
        <v>0</v>
      </c>
      <c r="AW1105">
        <v>0</v>
      </c>
      <c r="AX1105">
        <v>0</v>
      </c>
      <c r="AY1105">
        <v>0</v>
      </c>
      <c r="AZ1105">
        <v>0</v>
      </c>
      <c r="BA1105">
        <v>0</v>
      </c>
      <c r="BB1105">
        <v>0</v>
      </c>
      <c r="BC1105">
        <v>0</v>
      </c>
      <c r="BD1105">
        <v>0</v>
      </c>
      <c r="BE1105">
        <v>0</v>
      </c>
      <c r="BF1105">
        <v>0</v>
      </c>
      <c r="BG1105">
        <v>0</v>
      </c>
      <c r="BH1105">
        <v>0</v>
      </c>
      <c r="BI1105">
        <v>0</v>
      </c>
      <c r="BJ1105">
        <v>0</v>
      </c>
      <c r="BK1105">
        <v>0</v>
      </c>
      <c r="BL1105">
        <v>0</v>
      </c>
      <c r="BM1105">
        <v>0</v>
      </c>
      <c r="BN1105">
        <v>0</v>
      </c>
      <c r="BO1105">
        <v>0</v>
      </c>
      <c r="BP1105">
        <v>0</v>
      </c>
      <c r="BQ1105">
        <v>0</v>
      </c>
      <c r="BR1105">
        <v>0</v>
      </c>
      <c r="BS1105">
        <v>0</v>
      </c>
      <c r="BT1105">
        <v>0</v>
      </c>
      <c r="BU1105">
        <v>0</v>
      </c>
      <c r="BV1105">
        <v>0</v>
      </c>
      <c r="BW1105" s="4">
        <v>0</v>
      </c>
    </row>
    <row r="1106" spans="6:75" x14ac:dyDescent="0.25">
      <c r="F1106" s="52">
        <f t="shared" si="58"/>
        <v>81500</v>
      </c>
      <c r="G1106" s="12">
        <f t="shared" si="59"/>
        <v>0.82558139534883723</v>
      </c>
      <c r="J1106" s="3">
        <f t="shared" si="60"/>
        <v>0.81435716387172696</v>
      </c>
      <c r="K1106" s="4"/>
      <c r="L1106" s="5">
        <v>1</v>
      </c>
      <c r="M1106">
        <v>0.82558139534883723</v>
      </c>
      <c r="N1106">
        <v>0.82558139534883723</v>
      </c>
      <c r="O1106">
        <v>0.81339994122832793</v>
      </c>
      <c r="P1106">
        <v>0.81339994122832793</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v>0</v>
      </c>
      <c r="AN1106">
        <v>0</v>
      </c>
      <c r="AO1106">
        <v>0</v>
      </c>
      <c r="AP1106">
        <v>0</v>
      </c>
      <c r="AQ1106">
        <v>0</v>
      </c>
      <c r="AR1106">
        <v>0</v>
      </c>
      <c r="AS1106">
        <v>0</v>
      </c>
      <c r="AT1106">
        <v>0</v>
      </c>
      <c r="AU1106">
        <v>0</v>
      </c>
      <c r="AV1106">
        <v>0</v>
      </c>
      <c r="AW1106">
        <v>0</v>
      </c>
      <c r="AX1106">
        <v>0</v>
      </c>
      <c r="AY1106">
        <v>0</v>
      </c>
      <c r="AZ1106">
        <v>0</v>
      </c>
      <c r="BA1106">
        <v>0</v>
      </c>
      <c r="BB1106">
        <v>0</v>
      </c>
      <c r="BC1106">
        <v>0</v>
      </c>
      <c r="BD1106">
        <v>0</v>
      </c>
      <c r="BE1106">
        <v>0</v>
      </c>
      <c r="BF1106">
        <v>0</v>
      </c>
      <c r="BG1106">
        <v>0</v>
      </c>
      <c r="BH1106">
        <v>0</v>
      </c>
      <c r="BI1106">
        <v>0</v>
      </c>
      <c r="BJ1106">
        <v>0</v>
      </c>
      <c r="BK1106">
        <v>0</v>
      </c>
      <c r="BL1106">
        <v>0</v>
      </c>
      <c r="BM1106">
        <v>0</v>
      </c>
      <c r="BN1106">
        <v>0</v>
      </c>
      <c r="BO1106">
        <v>0</v>
      </c>
      <c r="BP1106">
        <v>0</v>
      </c>
      <c r="BQ1106">
        <v>0</v>
      </c>
      <c r="BR1106">
        <v>0</v>
      </c>
      <c r="BS1106">
        <v>0</v>
      </c>
      <c r="BT1106">
        <v>0</v>
      </c>
      <c r="BU1106">
        <v>0</v>
      </c>
      <c r="BV1106">
        <v>0</v>
      </c>
      <c r="BW1106" s="4">
        <v>0</v>
      </c>
    </row>
    <row r="1107" spans="6:75" x14ac:dyDescent="0.25">
      <c r="F1107" s="52">
        <f t="shared" si="58"/>
        <v>81600</v>
      </c>
      <c r="G1107" s="12">
        <f t="shared" si="59"/>
        <v>0.82558139534883723</v>
      </c>
      <c r="J1107" s="3">
        <f t="shared" si="60"/>
        <v>0.81435716387172696</v>
      </c>
      <c r="K1107" s="4"/>
      <c r="L1107" s="5">
        <v>1</v>
      </c>
      <c r="M1107">
        <v>0.82558139534883723</v>
      </c>
      <c r="N1107">
        <v>0.82558139534883723</v>
      </c>
      <c r="O1107">
        <v>0.81339994122832793</v>
      </c>
      <c r="P1107">
        <v>0.81339994122832793</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c r="AM1107">
        <v>0</v>
      </c>
      <c r="AN1107">
        <v>0</v>
      </c>
      <c r="AO1107">
        <v>0</v>
      </c>
      <c r="AP1107">
        <v>0</v>
      </c>
      <c r="AQ1107">
        <v>0</v>
      </c>
      <c r="AR1107">
        <v>0</v>
      </c>
      <c r="AS1107">
        <v>0</v>
      </c>
      <c r="AT1107">
        <v>0</v>
      </c>
      <c r="AU1107">
        <v>0</v>
      </c>
      <c r="AV1107">
        <v>0</v>
      </c>
      <c r="AW1107">
        <v>0</v>
      </c>
      <c r="AX1107">
        <v>0</v>
      </c>
      <c r="AY1107">
        <v>0</v>
      </c>
      <c r="AZ1107">
        <v>0</v>
      </c>
      <c r="BA1107">
        <v>0</v>
      </c>
      <c r="BB1107">
        <v>0</v>
      </c>
      <c r="BC1107">
        <v>0</v>
      </c>
      <c r="BD1107">
        <v>0</v>
      </c>
      <c r="BE1107">
        <v>0</v>
      </c>
      <c r="BF1107">
        <v>0</v>
      </c>
      <c r="BG1107">
        <v>0</v>
      </c>
      <c r="BH1107">
        <v>0</v>
      </c>
      <c r="BI1107">
        <v>0</v>
      </c>
      <c r="BJ1107">
        <v>0</v>
      </c>
      <c r="BK1107">
        <v>0</v>
      </c>
      <c r="BL1107">
        <v>0</v>
      </c>
      <c r="BM1107">
        <v>0</v>
      </c>
      <c r="BN1107">
        <v>0</v>
      </c>
      <c r="BO1107">
        <v>0</v>
      </c>
      <c r="BP1107">
        <v>0</v>
      </c>
      <c r="BQ1107">
        <v>0</v>
      </c>
      <c r="BR1107">
        <v>0</v>
      </c>
      <c r="BS1107">
        <v>0</v>
      </c>
      <c r="BT1107">
        <v>0</v>
      </c>
      <c r="BU1107">
        <v>0</v>
      </c>
      <c r="BV1107">
        <v>0</v>
      </c>
      <c r="BW1107" s="4">
        <v>0</v>
      </c>
    </row>
    <row r="1108" spans="6:75" x14ac:dyDescent="0.25">
      <c r="F1108" s="52">
        <f t="shared" si="58"/>
        <v>81700</v>
      </c>
      <c r="G1108" s="12">
        <f t="shared" si="59"/>
        <v>0.82558139534883723</v>
      </c>
      <c r="J1108" s="3">
        <f t="shared" si="60"/>
        <v>0.81435716387172696</v>
      </c>
      <c r="K1108" s="4"/>
      <c r="L1108" s="5">
        <v>1</v>
      </c>
      <c r="M1108">
        <v>0.82558139534883723</v>
      </c>
      <c r="N1108">
        <v>0.82558139534883723</v>
      </c>
      <c r="O1108">
        <v>0.81339994122832793</v>
      </c>
      <c r="P1108">
        <v>0.81339994122832793</v>
      </c>
      <c r="Q1108">
        <v>0</v>
      </c>
      <c r="R1108">
        <v>0</v>
      </c>
      <c r="S1108">
        <v>0</v>
      </c>
      <c r="T1108">
        <v>0</v>
      </c>
      <c r="U1108">
        <v>0</v>
      </c>
      <c r="V1108">
        <v>0</v>
      </c>
      <c r="W1108">
        <v>0</v>
      </c>
      <c r="X1108">
        <v>0</v>
      </c>
      <c r="Y1108">
        <v>0</v>
      </c>
      <c r="Z1108">
        <v>0</v>
      </c>
      <c r="AA1108">
        <v>0</v>
      </c>
      <c r="AB1108">
        <v>0</v>
      </c>
      <c r="AC1108">
        <v>0</v>
      </c>
      <c r="AD1108">
        <v>0</v>
      </c>
      <c r="AE1108">
        <v>0</v>
      </c>
      <c r="AF1108">
        <v>0</v>
      </c>
      <c r="AG1108">
        <v>0</v>
      </c>
      <c r="AH1108">
        <v>0</v>
      </c>
      <c r="AI1108">
        <v>0</v>
      </c>
      <c r="AJ1108">
        <v>0</v>
      </c>
      <c r="AK1108">
        <v>0</v>
      </c>
      <c r="AL1108">
        <v>0</v>
      </c>
      <c r="AM1108">
        <v>0</v>
      </c>
      <c r="AN1108">
        <v>0</v>
      </c>
      <c r="AO1108">
        <v>0</v>
      </c>
      <c r="AP1108">
        <v>0</v>
      </c>
      <c r="AQ1108">
        <v>0</v>
      </c>
      <c r="AR1108">
        <v>0</v>
      </c>
      <c r="AS1108">
        <v>0</v>
      </c>
      <c r="AT1108">
        <v>0</v>
      </c>
      <c r="AU1108">
        <v>0</v>
      </c>
      <c r="AV1108">
        <v>0</v>
      </c>
      <c r="AW1108">
        <v>0</v>
      </c>
      <c r="AX1108">
        <v>0</v>
      </c>
      <c r="AY1108">
        <v>0</v>
      </c>
      <c r="AZ1108">
        <v>0</v>
      </c>
      <c r="BA1108">
        <v>0</v>
      </c>
      <c r="BB1108">
        <v>0</v>
      </c>
      <c r="BC1108">
        <v>0</v>
      </c>
      <c r="BD1108">
        <v>0</v>
      </c>
      <c r="BE1108">
        <v>0</v>
      </c>
      <c r="BF1108">
        <v>0</v>
      </c>
      <c r="BG1108">
        <v>0</v>
      </c>
      <c r="BH1108">
        <v>0</v>
      </c>
      <c r="BI1108">
        <v>0</v>
      </c>
      <c r="BJ1108">
        <v>0</v>
      </c>
      <c r="BK1108">
        <v>0</v>
      </c>
      <c r="BL1108">
        <v>0</v>
      </c>
      <c r="BM1108">
        <v>0</v>
      </c>
      <c r="BN1108">
        <v>0</v>
      </c>
      <c r="BO1108">
        <v>0</v>
      </c>
      <c r="BP1108">
        <v>0</v>
      </c>
      <c r="BQ1108">
        <v>0</v>
      </c>
      <c r="BR1108">
        <v>0</v>
      </c>
      <c r="BS1108">
        <v>0</v>
      </c>
      <c r="BT1108">
        <v>0</v>
      </c>
      <c r="BU1108">
        <v>0</v>
      </c>
      <c r="BV1108">
        <v>0</v>
      </c>
      <c r="BW1108" s="4">
        <v>0</v>
      </c>
    </row>
    <row r="1109" spans="6:75" x14ac:dyDescent="0.25">
      <c r="F1109" s="52">
        <f t="shared" si="58"/>
        <v>81800</v>
      </c>
      <c r="G1109" s="12">
        <f t="shared" si="59"/>
        <v>0.82558139534883723</v>
      </c>
      <c r="J1109" s="3">
        <f t="shared" si="60"/>
        <v>0.81435716387172696</v>
      </c>
      <c r="K1109" s="4"/>
      <c r="L1109" s="5">
        <v>1</v>
      </c>
      <c r="M1109">
        <v>0.82558139534883723</v>
      </c>
      <c r="N1109">
        <v>0.82558139534883723</v>
      </c>
      <c r="O1109">
        <v>0.81339994122832793</v>
      </c>
      <c r="P1109">
        <v>0.81339994122832793</v>
      </c>
      <c r="Q1109">
        <v>0</v>
      </c>
      <c r="R1109">
        <v>0</v>
      </c>
      <c r="S1109">
        <v>0</v>
      </c>
      <c r="T1109">
        <v>0</v>
      </c>
      <c r="U1109">
        <v>0</v>
      </c>
      <c r="V1109">
        <v>0</v>
      </c>
      <c r="W1109">
        <v>0</v>
      </c>
      <c r="X1109">
        <v>0</v>
      </c>
      <c r="Y1109">
        <v>0</v>
      </c>
      <c r="Z1109">
        <v>0</v>
      </c>
      <c r="AA1109">
        <v>0</v>
      </c>
      <c r="AB1109">
        <v>0</v>
      </c>
      <c r="AC1109">
        <v>0</v>
      </c>
      <c r="AD1109">
        <v>0</v>
      </c>
      <c r="AE1109">
        <v>0</v>
      </c>
      <c r="AF1109">
        <v>0</v>
      </c>
      <c r="AG1109">
        <v>0</v>
      </c>
      <c r="AH1109">
        <v>0</v>
      </c>
      <c r="AI1109">
        <v>0</v>
      </c>
      <c r="AJ1109">
        <v>0</v>
      </c>
      <c r="AK1109">
        <v>0</v>
      </c>
      <c r="AL1109">
        <v>0</v>
      </c>
      <c r="AM1109">
        <v>0</v>
      </c>
      <c r="AN1109">
        <v>0</v>
      </c>
      <c r="AO1109">
        <v>0</v>
      </c>
      <c r="AP1109">
        <v>0</v>
      </c>
      <c r="AQ1109">
        <v>0</v>
      </c>
      <c r="AR1109">
        <v>0</v>
      </c>
      <c r="AS1109">
        <v>0</v>
      </c>
      <c r="AT1109">
        <v>0</v>
      </c>
      <c r="AU1109">
        <v>0</v>
      </c>
      <c r="AV1109">
        <v>0</v>
      </c>
      <c r="AW1109">
        <v>0</v>
      </c>
      <c r="AX1109">
        <v>0</v>
      </c>
      <c r="AY1109">
        <v>0</v>
      </c>
      <c r="AZ1109">
        <v>0</v>
      </c>
      <c r="BA1109">
        <v>0</v>
      </c>
      <c r="BB1109">
        <v>0</v>
      </c>
      <c r="BC1109">
        <v>0</v>
      </c>
      <c r="BD1109">
        <v>0</v>
      </c>
      <c r="BE1109">
        <v>0</v>
      </c>
      <c r="BF1109">
        <v>0</v>
      </c>
      <c r="BG1109">
        <v>0</v>
      </c>
      <c r="BH1109">
        <v>0</v>
      </c>
      <c r="BI1109">
        <v>0</v>
      </c>
      <c r="BJ1109">
        <v>0</v>
      </c>
      <c r="BK1109">
        <v>0</v>
      </c>
      <c r="BL1109">
        <v>0</v>
      </c>
      <c r="BM1109">
        <v>0</v>
      </c>
      <c r="BN1109">
        <v>0</v>
      </c>
      <c r="BO1109">
        <v>0</v>
      </c>
      <c r="BP1109">
        <v>0</v>
      </c>
      <c r="BQ1109">
        <v>0</v>
      </c>
      <c r="BR1109">
        <v>0</v>
      </c>
      <c r="BS1109">
        <v>0</v>
      </c>
      <c r="BT1109">
        <v>0</v>
      </c>
      <c r="BU1109">
        <v>0</v>
      </c>
      <c r="BV1109">
        <v>0</v>
      </c>
      <c r="BW1109" s="4">
        <v>0</v>
      </c>
    </row>
    <row r="1110" spans="6:75" x14ac:dyDescent="0.25">
      <c r="F1110" s="52">
        <f t="shared" si="58"/>
        <v>81900</v>
      </c>
      <c r="G1110" s="12">
        <f t="shared" si="59"/>
        <v>0.82558139534883723</v>
      </c>
      <c r="J1110" s="3">
        <f t="shared" si="60"/>
        <v>0.81435716387172696</v>
      </c>
      <c r="K1110" s="4"/>
      <c r="L1110" s="5">
        <v>1</v>
      </c>
      <c r="M1110">
        <v>0.82558139534883723</v>
      </c>
      <c r="N1110">
        <v>0.82558139534883723</v>
      </c>
      <c r="O1110">
        <v>0.81339994122832793</v>
      </c>
      <c r="P1110">
        <v>0.81339994122832793</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v>0</v>
      </c>
      <c r="AN1110">
        <v>0</v>
      </c>
      <c r="AO1110">
        <v>0</v>
      </c>
      <c r="AP1110">
        <v>0</v>
      </c>
      <c r="AQ1110">
        <v>0</v>
      </c>
      <c r="AR1110">
        <v>0</v>
      </c>
      <c r="AS1110">
        <v>0</v>
      </c>
      <c r="AT1110">
        <v>0</v>
      </c>
      <c r="AU1110">
        <v>0</v>
      </c>
      <c r="AV1110">
        <v>0</v>
      </c>
      <c r="AW1110">
        <v>0</v>
      </c>
      <c r="AX1110">
        <v>0</v>
      </c>
      <c r="AY1110">
        <v>0</v>
      </c>
      <c r="AZ1110">
        <v>0</v>
      </c>
      <c r="BA1110">
        <v>0</v>
      </c>
      <c r="BB1110">
        <v>0</v>
      </c>
      <c r="BC1110">
        <v>0</v>
      </c>
      <c r="BD1110">
        <v>0</v>
      </c>
      <c r="BE1110">
        <v>0</v>
      </c>
      <c r="BF1110">
        <v>0</v>
      </c>
      <c r="BG1110">
        <v>0</v>
      </c>
      <c r="BH1110">
        <v>0</v>
      </c>
      <c r="BI1110">
        <v>0</v>
      </c>
      <c r="BJ1110">
        <v>0</v>
      </c>
      <c r="BK1110">
        <v>0</v>
      </c>
      <c r="BL1110">
        <v>0</v>
      </c>
      <c r="BM1110">
        <v>0</v>
      </c>
      <c r="BN1110">
        <v>0</v>
      </c>
      <c r="BO1110">
        <v>0</v>
      </c>
      <c r="BP1110">
        <v>0</v>
      </c>
      <c r="BQ1110">
        <v>0</v>
      </c>
      <c r="BR1110">
        <v>0</v>
      </c>
      <c r="BS1110">
        <v>0</v>
      </c>
      <c r="BT1110">
        <v>0</v>
      </c>
      <c r="BU1110">
        <v>0</v>
      </c>
      <c r="BV1110">
        <v>0</v>
      </c>
      <c r="BW1110" s="4">
        <v>0</v>
      </c>
    </row>
    <row r="1111" spans="6:75" x14ac:dyDescent="0.25">
      <c r="F1111" s="52">
        <f t="shared" si="58"/>
        <v>82000</v>
      </c>
      <c r="G1111" s="12">
        <f t="shared" si="59"/>
        <v>0.82558139534883723</v>
      </c>
      <c r="J1111" s="3">
        <f t="shared" si="60"/>
        <v>0.81435716387172696</v>
      </c>
      <c r="K1111" s="4"/>
      <c r="L1111" s="5">
        <v>1</v>
      </c>
      <c r="M1111">
        <v>0.82558139534883723</v>
      </c>
      <c r="N1111">
        <v>0.82558139534883723</v>
      </c>
      <c r="O1111">
        <v>0.81339994122832793</v>
      </c>
      <c r="P1111">
        <v>0.81339994122832793</v>
      </c>
      <c r="Q1111">
        <v>0</v>
      </c>
      <c r="R1111">
        <v>0</v>
      </c>
      <c r="S1111">
        <v>0</v>
      </c>
      <c r="T1111">
        <v>0</v>
      </c>
      <c r="U1111">
        <v>0</v>
      </c>
      <c r="V1111">
        <v>0</v>
      </c>
      <c r="W1111">
        <v>0</v>
      </c>
      <c r="X1111">
        <v>0</v>
      </c>
      <c r="Y1111">
        <v>0</v>
      </c>
      <c r="Z1111">
        <v>0</v>
      </c>
      <c r="AA1111">
        <v>0</v>
      </c>
      <c r="AB1111">
        <v>0</v>
      </c>
      <c r="AC1111">
        <v>0</v>
      </c>
      <c r="AD1111">
        <v>0</v>
      </c>
      <c r="AE1111">
        <v>0</v>
      </c>
      <c r="AF1111">
        <v>0</v>
      </c>
      <c r="AG1111">
        <v>0</v>
      </c>
      <c r="AH1111">
        <v>0</v>
      </c>
      <c r="AI1111">
        <v>0</v>
      </c>
      <c r="AJ1111">
        <v>0</v>
      </c>
      <c r="AK1111">
        <v>0</v>
      </c>
      <c r="AL1111">
        <v>0</v>
      </c>
      <c r="AM1111">
        <v>0</v>
      </c>
      <c r="AN1111">
        <v>0</v>
      </c>
      <c r="AO1111">
        <v>0</v>
      </c>
      <c r="AP1111">
        <v>0</v>
      </c>
      <c r="AQ1111">
        <v>0</v>
      </c>
      <c r="AR1111">
        <v>0</v>
      </c>
      <c r="AS1111">
        <v>0</v>
      </c>
      <c r="AT1111">
        <v>0</v>
      </c>
      <c r="AU1111">
        <v>0</v>
      </c>
      <c r="AV1111">
        <v>0</v>
      </c>
      <c r="AW1111">
        <v>0</v>
      </c>
      <c r="AX1111">
        <v>0</v>
      </c>
      <c r="AY1111">
        <v>0</v>
      </c>
      <c r="AZ1111">
        <v>0</v>
      </c>
      <c r="BA1111">
        <v>0</v>
      </c>
      <c r="BB1111">
        <v>0</v>
      </c>
      <c r="BC1111">
        <v>0</v>
      </c>
      <c r="BD1111">
        <v>0</v>
      </c>
      <c r="BE1111">
        <v>0</v>
      </c>
      <c r="BF1111">
        <v>0</v>
      </c>
      <c r="BG1111">
        <v>0</v>
      </c>
      <c r="BH1111">
        <v>0</v>
      </c>
      <c r="BI1111">
        <v>0</v>
      </c>
      <c r="BJ1111">
        <v>0</v>
      </c>
      <c r="BK1111">
        <v>0</v>
      </c>
      <c r="BL1111">
        <v>0</v>
      </c>
      <c r="BM1111">
        <v>0</v>
      </c>
      <c r="BN1111">
        <v>0</v>
      </c>
      <c r="BO1111">
        <v>0</v>
      </c>
      <c r="BP1111">
        <v>0</v>
      </c>
      <c r="BQ1111">
        <v>0</v>
      </c>
      <c r="BR1111">
        <v>0</v>
      </c>
      <c r="BS1111">
        <v>0</v>
      </c>
      <c r="BT1111">
        <v>0</v>
      </c>
      <c r="BU1111">
        <v>0</v>
      </c>
      <c r="BV1111">
        <v>0</v>
      </c>
      <c r="BW1111" s="4">
        <v>0</v>
      </c>
    </row>
    <row r="1112" spans="6:75" x14ac:dyDescent="0.25">
      <c r="F1112" s="52">
        <f t="shared" si="58"/>
        <v>82100</v>
      </c>
      <c r="G1112" s="12">
        <f t="shared" si="59"/>
        <v>0.82558139534883723</v>
      </c>
      <c r="J1112" s="3">
        <f t="shared" si="60"/>
        <v>0.81435716387172696</v>
      </c>
      <c r="K1112" s="4"/>
      <c r="L1112" s="5">
        <v>1</v>
      </c>
      <c r="M1112">
        <v>0.82558139534883723</v>
      </c>
      <c r="N1112">
        <v>0.82558139534883723</v>
      </c>
      <c r="O1112">
        <v>0.81339994122832793</v>
      </c>
      <c r="P1112">
        <v>0.81339994122832793</v>
      </c>
      <c r="Q1112">
        <v>0</v>
      </c>
      <c r="R1112">
        <v>0</v>
      </c>
      <c r="S1112">
        <v>0</v>
      </c>
      <c r="T1112">
        <v>0</v>
      </c>
      <c r="U1112">
        <v>0</v>
      </c>
      <c r="V1112">
        <v>0</v>
      </c>
      <c r="W1112">
        <v>0</v>
      </c>
      <c r="X1112">
        <v>0</v>
      </c>
      <c r="Y1112">
        <v>0</v>
      </c>
      <c r="Z1112">
        <v>0</v>
      </c>
      <c r="AA1112">
        <v>0</v>
      </c>
      <c r="AB1112">
        <v>0</v>
      </c>
      <c r="AC1112">
        <v>0</v>
      </c>
      <c r="AD1112">
        <v>0</v>
      </c>
      <c r="AE1112">
        <v>0</v>
      </c>
      <c r="AF1112">
        <v>0</v>
      </c>
      <c r="AG1112">
        <v>0</v>
      </c>
      <c r="AH1112">
        <v>0</v>
      </c>
      <c r="AI1112">
        <v>0</v>
      </c>
      <c r="AJ1112">
        <v>0</v>
      </c>
      <c r="AK1112">
        <v>0</v>
      </c>
      <c r="AL1112">
        <v>0</v>
      </c>
      <c r="AM1112">
        <v>0</v>
      </c>
      <c r="AN1112">
        <v>0</v>
      </c>
      <c r="AO1112">
        <v>0</v>
      </c>
      <c r="AP1112">
        <v>0</v>
      </c>
      <c r="AQ1112">
        <v>0</v>
      </c>
      <c r="AR1112">
        <v>0</v>
      </c>
      <c r="AS1112">
        <v>0</v>
      </c>
      <c r="AT1112">
        <v>0</v>
      </c>
      <c r="AU1112">
        <v>0</v>
      </c>
      <c r="AV1112">
        <v>0</v>
      </c>
      <c r="AW1112">
        <v>0</v>
      </c>
      <c r="AX1112">
        <v>0</v>
      </c>
      <c r="AY1112">
        <v>0</v>
      </c>
      <c r="AZ1112">
        <v>0</v>
      </c>
      <c r="BA1112">
        <v>0</v>
      </c>
      <c r="BB1112">
        <v>0</v>
      </c>
      <c r="BC1112">
        <v>0</v>
      </c>
      <c r="BD1112">
        <v>0</v>
      </c>
      <c r="BE1112">
        <v>0</v>
      </c>
      <c r="BF1112">
        <v>0</v>
      </c>
      <c r="BG1112">
        <v>0</v>
      </c>
      <c r="BH1112">
        <v>0</v>
      </c>
      <c r="BI1112">
        <v>0</v>
      </c>
      <c r="BJ1112">
        <v>0</v>
      </c>
      <c r="BK1112">
        <v>0</v>
      </c>
      <c r="BL1112">
        <v>0</v>
      </c>
      <c r="BM1112">
        <v>0</v>
      </c>
      <c r="BN1112">
        <v>0</v>
      </c>
      <c r="BO1112">
        <v>0</v>
      </c>
      <c r="BP1112">
        <v>0</v>
      </c>
      <c r="BQ1112">
        <v>0</v>
      </c>
      <c r="BR1112">
        <v>0</v>
      </c>
      <c r="BS1112">
        <v>0</v>
      </c>
      <c r="BT1112">
        <v>0</v>
      </c>
      <c r="BU1112">
        <v>0</v>
      </c>
      <c r="BV1112">
        <v>0</v>
      </c>
      <c r="BW1112" s="4">
        <v>0</v>
      </c>
    </row>
    <row r="1113" spans="6:75" x14ac:dyDescent="0.25">
      <c r="F1113" s="52">
        <f t="shared" si="58"/>
        <v>82200</v>
      </c>
      <c r="G1113" s="12">
        <f t="shared" si="59"/>
        <v>0.82558139534883723</v>
      </c>
      <c r="J1113" s="3">
        <f t="shared" si="60"/>
        <v>0.81435716387172696</v>
      </c>
      <c r="K1113" s="4"/>
      <c r="L1113" s="5">
        <v>1</v>
      </c>
      <c r="M1113">
        <v>0.82558139534883723</v>
      </c>
      <c r="N1113">
        <v>0.82558139534883723</v>
      </c>
      <c r="O1113">
        <v>0.81339994122832793</v>
      </c>
      <c r="P1113">
        <v>0.81339994122832793</v>
      </c>
      <c r="Q1113">
        <v>0</v>
      </c>
      <c r="R1113">
        <v>0</v>
      </c>
      <c r="S1113">
        <v>0</v>
      </c>
      <c r="T1113">
        <v>0</v>
      </c>
      <c r="U1113">
        <v>0</v>
      </c>
      <c r="V1113">
        <v>0</v>
      </c>
      <c r="W1113">
        <v>0</v>
      </c>
      <c r="X1113">
        <v>0</v>
      </c>
      <c r="Y1113">
        <v>0</v>
      </c>
      <c r="Z1113">
        <v>0</v>
      </c>
      <c r="AA1113">
        <v>0</v>
      </c>
      <c r="AB1113">
        <v>0</v>
      </c>
      <c r="AC1113">
        <v>0</v>
      </c>
      <c r="AD1113">
        <v>0</v>
      </c>
      <c r="AE1113">
        <v>0</v>
      </c>
      <c r="AF1113">
        <v>0</v>
      </c>
      <c r="AG1113">
        <v>0</v>
      </c>
      <c r="AH1113">
        <v>0</v>
      </c>
      <c r="AI1113">
        <v>0</v>
      </c>
      <c r="AJ1113">
        <v>0</v>
      </c>
      <c r="AK1113">
        <v>0</v>
      </c>
      <c r="AL1113">
        <v>0</v>
      </c>
      <c r="AM1113">
        <v>0</v>
      </c>
      <c r="AN1113">
        <v>0</v>
      </c>
      <c r="AO1113">
        <v>0</v>
      </c>
      <c r="AP1113">
        <v>0</v>
      </c>
      <c r="AQ1113">
        <v>0</v>
      </c>
      <c r="AR1113">
        <v>0</v>
      </c>
      <c r="AS1113">
        <v>0</v>
      </c>
      <c r="AT1113">
        <v>0</v>
      </c>
      <c r="AU1113">
        <v>0</v>
      </c>
      <c r="AV1113">
        <v>0</v>
      </c>
      <c r="AW1113">
        <v>0</v>
      </c>
      <c r="AX1113">
        <v>0</v>
      </c>
      <c r="AY1113">
        <v>0</v>
      </c>
      <c r="AZ1113">
        <v>0</v>
      </c>
      <c r="BA1113">
        <v>0</v>
      </c>
      <c r="BB1113">
        <v>0</v>
      </c>
      <c r="BC1113">
        <v>0</v>
      </c>
      <c r="BD1113">
        <v>0</v>
      </c>
      <c r="BE1113">
        <v>0</v>
      </c>
      <c r="BF1113">
        <v>0</v>
      </c>
      <c r="BG1113">
        <v>0</v>
      </c>
      <c r="BH1113">
        <v>0</v>
      </c>
      <c r="BI1113">
        <v>0</v>
      </c>
      <c r="BJ1113">
        <v>0</v>
      </c>
      <c r="BK1113">
        <v>0</v>
      </c>
      <c r="BL1113">
        <v>0</v>
      </c>
      <c r="BM1113">
        <v>0</v>
      </c>
      <c r="BN1113">
        <v>0</v>
      </c>
      <c r="BO1113">
        <v>0</v>
      </c>
      <c r="BP1113">
        <v>0</v>
      </c>
      <c r="BQ1113">
        <v>0</v>
      </c>
      <c r="BR1113">
        <v>0</v>
      </c>
      <c r="BS1113">
        <v>0</v>
      </c>
      <c r="BT1113">
        <v>0</v>
      </c>
      <c r="BU1113">
        <v>0</v>
      </c>
      <c r="BV1113">
        <v>0</v>
      </c>
      <c r="BW1113" s="4">
        <v>0</v>
      </c>
    </row>
    <row r="1114" spans="6:75" x14ac:dyDescent="0.25">
      <c r="F1114" s="52">
        <f t="shared" ref="F1114:F1177" si="61">2*F1113-F1112</f>
        <v>82300</v>
      </c>
      <c r="G1114" s="12">
        <f t="shared" si="59"/>
        <v>0.82558139534883723</v>
      </c>
      <c r="J1114" s="3">
        <f t="shared" si="60"/>
        <v>0.81435716387172696</v>
      </c>
      <c r="K1114" s="4"/>
      <c r="L1114" s="5">
        <v>1</v>
      </c>
      <c r="M1114">
        <v>0.82558139534883723</v>
      </c>
      <c r="N1114">
        <v>0.82558139534883723</v>
      </c>
      <c r="O1114">
        <v>0.81339994122832793</v>
      </c>
      <c r="P1114">
        <v>0.81339994122832793</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v>0</v>
      </c>
      <c r="AN1114">
        <v>0</v>
      </c>
      <c r="AO1114">
        <v>0</v>
      </c>
      <c r="AP1114">
        <v>0</v>
      </c>
      <c r="AQ1114">
        <v>0</v>
      </c>
      <c r="AR1114">
        <v>0</v>
      </c>
      <c r="AS1114">
        <v>0</v>
      </c>
      <c r="AT1114">
        <v>0</v>
      </c>
      <c r="AU1114">
        <v>0</v>
      </c>
      <c r="AV1114">
        <v>0</v>
      </c>
      <c r="AW1114">
        <v>0</v>
      </c>
      <c r="AX1114">
        <v>0</v>
      </c>
      <c r="AY1114">
        <v>0</v>
      </c>
      <c r="AZ1114">
        <v>0</v>
      </c>
      <c r="BA1114">
        <v>0</v>
      </c>
      <c r="BB1114">
        <v>0</v>
      </c>
      <c r="BC1114">
        <v>0</v>
      </c>
      <c r="BD1114">
        <v>0</v>
      </c>
      <c r="BE1114">
        <v>0</v>
      </c>
      <c r="BF1114">
        <v>0</v>
      </c>
      <c r="BG1114">
        <v>0</v>
      </c>
      <c r="BH1114">
        <v>0</v>
      </c>
      <c r="BI1114">
        <v>0</v>
      </c>
      <c r="BJ1114">
        <v>0</v>
      </c>
      <c r="BK1114">
        <v>0</v>
      </c>
      <c r="BL1114">
        <v>0</v>
      </c>
      <c r="BM1114">
        <v>0</v>
      </c>
      <c r="BN1114">
        <v>0</v>
      </c>
      <c r="BO1114">
        <v>0</v>
      </c>
      <c r="BP1114">
        <v>0</v>
      </c>
      <c r="BQ1114">
        <v>0</v>
      </c>
      <c r="BR1114">
        <v>0</v>
      </c>
      <c r="BS1114">
        <v>0</v>
      </c>
      <c r="BT1114">
        <v>0</v>
      </c>
      <c r="BU1114">
        <v>0</v>
      </c>
      <c r="BV1114">
        <v>0</v>
      </c>
      <c r="BW1114" s="4">
        <v>0</v>
      </c>
    </row>
    <row r="1115" spans="6:75" x14ac:dyDescent="0.25">
      <c r="F1115" s="52">
        <f t="shared" si="61"/>
        <v>82400</v>
      </c>
      <c r="G1115" s="12">
        <f t="shared" ref="G1115:G1178" si="62">INDEX($L1115:$BW1115,G$276)</f>
        <v>0.82558139534883723</v>
      </c>
      <c r="J1115" s="3">
        <f t="shared" si="60"/>
        <v>0.81435716387172696</v>
      </c>
      <c r="K1115" s="4"/>
      <c r="L1115" s="5">
        <v>1</v>
      </c>
      <c r="M1115">
        <v>0.82558139534883723</v>
      </c>
      <c r="N1115">
        <v>0.82558139534883723</v>
      </c>
      <c r="O1115">
        <v>0.81339994122832793</v>
      </c>
      <c r="P1115">
        <v>0.81339994122832793</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c r="AM1115">
        <v>0</v>
      </c>
      <c r="AN1115">
        <v>0</v>
      </c>
      <c r="AO1115">
        <v>0</v>
      </c>
      <c r="AP1115">
        <v>0</v>
      </c>
      <c r="AQ1115">
        <v>0</v>
      </c>
      <c r="AR1115">
        <v>0</v>
      </c>
      <c r="AS1115">
        <v>0</v>
      </c>
      <c r="AT1115">
        <v>0</v>
      </c>
      <c r="AU1115">
        <v>0</v>
      </c>
      <c r="AV1115">
        <v>0</v>
      </c>
      <c r="AW1115">
        <v>0</v>
      </c>
      <c r="AX1115">
        <v>0</v>
      </c>
      <c r="AY1115">
        <v>0</v>
      </c>
      <c r="AZ1115">
        <v>0</v>
      </c>
      <c r="BA1115">
        <v>0</v>
      </c>
      <c r="BB1115">
        <v>0</v>
      </c>
      <c r="BC1115">
        <v>0</v>
      </c>
      <c r="BD1115">
        <v>0</v>
      </c>
      <c r="BE1115">
        <v>0</v>
      </c>
      <c r="BF1115">
        <v>0</v>
      </c>
      <c r="BG1115">
        <v>0</v>
      </c>
      <c r="BH1115">
        <v>0</v>
      </c>
      <c r="BI1115">
        <v>0</v>
      </c>
      <c r="BJ1115">
        <v>0</v>
      </c>
      <c r="BK1115">
        <v>0</v>
      </c>
      <c r="BL1115">
        <v>0</v>
      </c>
      <c r="BM1115">
        <v>0</v>
      </c>
      <c r="BN1115">
        <v>0</v>
      </c>
      <c r="BO1115">
        <v>0</v>
      </c>
      <c r="BP1115">
        <v>0</v>
      </c>
      <c r="BQ1115">
        <v>0</v>
      </c>
      <c r="BR1115">
        <v>0</v>
      </c>
      <c r="BS1115">
        <v>0</v>
      </c>
      <c r="BT1115">
        <v>0</v>
      </c>
      <c r="BU1115">
        <v>0</v>
      </c>
      <c r="BV1115">
        <v>0</v>
      </c>
      <c r="BW1115" s="4">
        <v>0</v>
      </c>
    </row>
    <row r="1116" spans="6:75" x14ac:dyDescent="0.25">
      <c r="F1116" s="52">
        <f t="shared" si="61"/>
        <v>82500</v>
      </c>
      <c r="G1116" s="12">
        <f t="shared" si="62"/>
        <v>0.82558139534883723</v>
      </c>
      <c r="J1116" s="3">
        <f t="shared" si="60"/>
        <v>0.81435716387172696</v>
      </c>
      <c r="K1116" s="4"/>
      <c r="L1116" s="5">
        <v>1</v>
      </c>
      <c r="M1116">
        <v>0.82558139534883723</v>
      </c>
      <c r="N1116">
        <v>0.82558139534883723</v>
      </c>
      <c r="O1116">
        <v>0.81339994122832793</v>
      </c>
      <c r="P1116">
        <v>0.81339994122832793</v>
      </c>
      <c r="Q1116">
        <v>0</v>
      </c>
      <c r="R1116">
        <v>0</v>
      </c>
      <c r="S1116">
        <v>0</v>
      </c>
      <c r="T1116">
        <v>0</v>
      </c>
      <c r="U1116">
        <v>0</v>
      </c>
      <c r="V1116">
        <v>0</v>
      </c>
      <c r="W1116">
        <v>0</v>
      </c>
      <c r="X1116">
        <v>0</v>
      </c>
      <c r="Y1116">
        <v>0</v>
      </c>
      <c r="Z1116">
        <v>0</v>
      </c>
      <c r="AA1116">
        <v>0</v>
      </c>
      <c r="AB1116">
        <v>0</v>
      </c>
      <c r="AC1116">
        <v>0</v>
      </c>
      <c r="AD1116">
        <v>0</v>
      </c>
      <c r="AE1116">
        <v>0</v>
      </c>
      <c r="AF1116">
        <v>0</v>
      </c>
      <c r="AG1116">
        <v>0</v>
      </c>
      <c r="AH1116">
        <v>0</v>
      </c>
      <c r="AI1116">
        <v>0</v>
      </c>
      <c r="AJ1116">
        <v>0</v>
      </c>
      <c r="AK1116">
        <v>0</v>
      </c>
      <c r="AL1116">
        <v>0</v>
      </c>
      <c r="AM1116">
        <v>0</v>
      </c>
      <c r="AN1116">
        <v>0</v>
      </c>
      <c r="AO1116">
        <v>0</v>
      </c>
      <c r="AP1116">
        <v>0</v>
      </c>
      <c r="AQ1116">
        <v>0</v>
      </c>
      <c r="AR1116">
        <v>0</v>
      </c>
      <c r="AS1116">
        <v>0</v>
      </c>
      <c r="AT1116">
        <v>0</v>
      </c>
      <c r="AU1116">
        <v>0</v>
      </c>
      <c r="AV1116">
        <v>0</v>
      </c>
      <c r="AW1116">
        <v>0</v>
      </c>
      <c r="AX1116">
        <v>0</v>
      </c>
      <c r="AY1116">
        <v>0</v>
      </c>
      <c r="AZ1116">
        <v>0</v>
      </c>
      <c r="BA1116">
        <v>0</v>
      </c>
      <c r="BB1116">
        <v>0</v>
      </c>
      <c r="BC1116">
        <v>0</v>
      </c>
      <c r="BD1116">
        <v>0</v>
      </c>
      <c r="BE1116">
        <v>0</v>
      </c>
      <c r="BF1116">
        <v>0</v>
      </c>
      <c r="BG1116">
        <v>0</v>
      </c>
      <c r="BH1116">
        <v>0</v>
      </c>
      <c r="BI1116">
        <v>0</v>
      </c>
      <c r="BJ1116">
        <v>0</v>
      </c>
      <c r="BK1116">
        <v>0</v>
      </c>
      <c r="BL1116">
        <v>0</v>
      </c>
      <c r="BM1116">
        <v>0</v>
      </c>
      <c r="BN1116">
        <v>0</v>
      </c>
      <c r="BO1116">
        <v>0</v>
      </c>
      <c r="BP1116">
        <v>0</v>
      </c>
      <c r="BQ1116">
        <v>0</v>
      </c>
      <c r="BR1116">
        <v>0</v>
      </c>
      <c r="BS1116">
        <v>0</v>
      </c>
      <c r="BT1116">
        <v>0</v>
      </c>
      <c r="BU1116">
        <v>0</v>
      </c>
      <c r="BV1116">
        <v>0</v>
      </c>
      <c r="BW1116" s="4">
        <v>0</v>
      </c>
    </row>
    <row r="1117" spans="6:75" x14ac:dyDescent="0.25">
      <c r="F1117" s="52">
        <f t="shared" si="61"/>
        <v>82600</v>
      </c>
      <c r="G1117" s="12">
        <f t="shared" si="62"/>
        <v>0.82558139534883723</v>
      </c>
      <c r="J1117" s="3">
        <f t="shared" si="60"/>
        <v>0.81435716387172696</v>
      </c>
      <c r="K1117" s="4"/>
      <c r="L1117" s="5">
        <v>1</v>
      </c>
      <c r="M1117">
        <v>0.82558139534883723</v>
      </c>
      <c r="N1117">
        <v>0.82558139534883723</v>
      </c>
      <c r="O1117">
        <v>0.81339994122832793</v>
      </c>
      <c r="P1117">
        <v>0.81339994122832793</v>
      </c>
      <c r="Q1117">
        <v>0</v>
      </c>
      <c r="R1117">
        <v>0</v>
      </c>
      <c r="S1117">
        <v>0</v>
      </c>
      <c r="T1117">
        <v>0</v>
      </c>
      <c r="U1117">
        <v>0</v>
      </c>
      <c r="V1117">
        <v>0</v>
      </c>
      <c r="W1117">
        <v>0</v>
      </c>
      <c r="X1117">
        <v>0</v>
      </c>
      <c r="Y1117">
        <v>0</v>
      </c>
      <c r="Z1117">
        <v>0</v>
      </c>
      <c r="AA1117">
        <v>0</v>
      </c>
      <c r="AB1117">
        <v>0</v>
      </c>
      <c r="AC1117">
        <v>0</v>
      </c>
      <c r="AD1117">
        <v>0</v>
      </c>
      <c r="AE1117">
        <v>0</v>
      </c>
      <c r="AF1117">
        <v>0</v>
      </c>
      <c r="AG1117">
        <v>0</v>
      </c>
      <c r="AH1117">
        <v>0</v>
      </c>
      <c r="AI1117">
        <v>0</v>
      </c>
      <c r="AJ1117">
        <v>0</v>
      </c>
      <c r="AK1117">
        <v>0</v>
      </c>
      <c r="AL1117">
        <v>0</v>
      </c>
      <c r="AM1117">
        <v>0</v>
      </c>
      <c r="AN1117">
        <v>0</v>
      </c>
      <c r="AO1117">
        <v>0</v>
      </c>
      <c r="AP1117">
        <v>0</v>
      </c>
      <c r="AQ1117">
        <v>0</v>
      </c>
      <c r="AR1117">
        <v>0</v>
      </c>
      <c r="AS1117">
        <v>0</v>
      </c>
      <c r="AT1117">
        <v>0</v>
      </c>
      <c r="AU1117">
        <v>0</v>
      </c>
      <c r="AV1117">
        <v>0</v>
      </c>
      <c r="AW1117">
        <v>0</v>
      </c>
      <c r="AX1117">
        <v>0</v>
      </c>
      <c r="AY1117">
        <v>0</v>
      </c>
      <c r="AZ1117">
        <v>0</v>
      </c>
      <c r="BA1117">
        <v>0</v>
      </c>
      <c r="BB1117">
        <v>0</v>
      </c>
      <c r="BC1117">
        <v>0</v>
      </c>
      <c r="BD1117">
        <v>0</v>
      </c>
      <c r="BE1117">
        <v>0</v>
      </c>
      <c r="BF1117">
        <v>0</v>
      </c>
      <c r="BG1117">
        <v>0</v>
      </c>
      <c r="BH1117">
        <v>0</v>
      </c>
      <c r="BI1117">
        <v>0</v>
      </c>
      <c r="BJ1117">
        <v>0</v>
      </c>
      <c r="BK1117">
        <v>0</v>
      </c>
      <c r="BL1117">
        <v>0</v>
      </c>
      <c r="BM1117">
        <v>0</v>
      </c>
      <c r="BN1117">
        <v>0</v>
      </c>
      <c r="BO1117">
        <v>0</v>
      </c>
      <c r="BP1117">
        <v>0</v>
      </c>
      <c r="BQ1117">
        <v>0</v>
      </c>
      <c r="BR1117">
        <v>0</v>
      </c>
      <c r="BS1117">
        <v>0</v>
      </c>
      <c r="BT1117">
        <v>0</v>
      </c>
      <c r="BU1117">
        <v>0</v>
      </c>
      <c r="BV1117">
        <v>0</v>
      </c>
      <c r="BW1117" s="4">
        <v>0</v>
      </c>
    </row>
    <row r="1118" spans="6:75" x14ac:dyDescent="0.25">
      <c r="F1118" s="52">
        <f t="shared" si="61"/>
        <v>82700</v>
      </c>
      <c r="G1118" s="12">
        <f t="shared" si="62"/>
        <v>0.82558139534883723</v>
      </c>
      <c r="J1118" s="3">
        <f t="shared" si="60"/>
        <v>0.81435716387172696</v>
      </c>
      <c r="K1118" s="4"/>
      <c r="L1118" s="5">
        <v>1</v>
      </c>
      <c r="M1118">
        <v>0.82558139534883723</v>
      </c>
      <c r="N1118">
        <v>0.82558139534883723</v>
      </c>
      <c r="O1118">
        <v>0.81339994122832793</v>
      </c>
      <c r="P1118">
        <v>0.81339994122832793</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v>0</v>
      </c>
      <c r="AN1118">
        <v>0</v>
      </c>
      <c r="AO1118">
        <v>0</v>
      </c>
      <c r="AP1118">
        <v>0</v>
      </c>
      <c r="AQ1118">
        <v>0</v>
      </c>
      <c r="AR1118">
        <v>0</v>
      </c>
      <c r="AS1118">
        <v>0</v>
      </c>
      <c r="AT1118">
        <v>0</v>
      </c>
      <c r="AU1118">
        <v>0</v>
      </c>
      <c r="AV1118">
        <v>0</v>
      </c>
      <c r="AW1118">
        <v>0</v>
      </c>
      <c r="AX1118">
        <v>0</v>
      </c>
      <c r="AY1118">
        <v>0</v>
      </c>
      <c r="AZ1118">
        <v>0</v>
      </c>
      <c r="BA1118">
        <v>0</v>
      </c>
      <c r="BB1118">
        <v>0</v>
      </c>
      <c r="BC1118">
        <v>0</v>
      </c>
      <c r="BD1118">
        <v>0</v>
      </c>
      <c r="BE1118">
        <v>0</v>
      </c>
      <c r="BF1118">
        <v>0</v>
      </c>
      <c r="BG1118">
        <v>0</v>
      </c>
      <c r="BH1118">
        <v>0</v>
      </c>
      <c r="BI1118">
        <v>0</v>
      </c>
      <c r="BJ1118">
        <v>0</v>
      </c>
      <c r="BK1118">
        <v>0</v>
      </c>
      <c r="BL1118">
        <v>0</v>
      </c>
      <c r="BM1118">
        <v>0</v>
      </c>
      <c r="BN1118">
        <v>0</v>
      </c>
      <c r="BO1118">
        <v>0</v>
      </c>
      <c r="BP1118">
        <v>0</v>
      </c>
      <c r="BQ1118">
        <v>0</v>
      </c>
      <c r="BR1118">
        <v>0</v>
      </c>
      <c r="BS1118">
        <v>0</v>
      </c>
      <c r="BT1118">
        <v>0</v>
      </c>
      <c r="BU1118">
        <v>0</v>
      </c>
      <c r="BV1118">
        <v>0</v>
      </c>
      <c r="BW1118" s="4">
        <v>0</v>
      </c>
    </row>
    <row r="1119" spans="6:75" x14ac:dyDescent="0.25">
      <c r="F1119" s="52">
        <f t="shared" si="61"/>
        <v>82800</v>
      </c>
      <c r="G1119" s="12">
        <f t="shared" si="62"/>
        <v>0.82558139534883723</v>
      </c>
      <c r="J1119" s="3">
        <f t="shared" si="60"/>
        <v>0.81435716387172696</v>
      </c>
      <c r="K1119" s="4"/>
      <c r="L1119" s="5">
        <v>1</v>
      </c>
      <c r="M1119">
        <v>0.82558139534883723</v>
      </c>
      <c r="N1119">
        <v>0.82558139534883723</v>
      </c>
      <c r="O1119">
        <v>0.81339994122832793</v>
      </c>
      <c r="P1119">
        <v>0.81339994122832793</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v>0</v>
      </c>
      <c r="AN1119">
        <v>0</v>
      </c>
      <c r="AO1119">
        <v>0</v>
      </c>
      <c r="AP1119">
        <v>0</v>
      </c>
      <c r="AQ1119">
        <v>0</v>
      </c>
      <c r="AR1119">
        <v>0</v>
      </c>
      <c r="AS1119">
        <v>0</v>
      </c>
      <c r="AT1119">
        <v>0</v>
      </c>
      <c r="AU1119">
        <v>0</v>
      </c>
      <c r="AV1119">
        <v>0</v>
      </c>
      <c r="AW1119">
        <v>0</v>
      </c>
      <c r="AX1119">
        <v>0</v>
      </c>
      <c r="AY1119">
        <v>0</v>
      </c>
      <c r="AZ1119">
        <v>0</v>
      </c>
      <c r="BA1119">
        <v>0</v>
      </c>
      <c r="BB1119">
        <v>0</v>
      </c>
      <c r="BC1119">
        <v>0</v>
      </c>
      <c r="BD1119">
        <v>0</v>
      </c>
      <c r="BE1119">
        <v>0</v>
      </c>
      <c r="BF1119">
        <v>0</v>
      </c>
      <c r="BG1119">
        <v>0</v>
      </c>
      <c r="BH1119">
        <v>0</v>
      </c>
      <c r="BI1119">
        <v>0</v>
      </c>
      <c r="BJ1119">
        <v>0</v>
      </c>
      <c r="BK1119">
        <v>0</v>
      </c>
      <c r="BL1119">
        <v>0</v>
      </c>
      <c r="BM1119">
        <v>0</v>
      </c>
      <c r="BN1119">
        <v>0</v>
      </c>
      <c r="BO1119">
        <v>0</v>
      </c>
      <c r="BP1119">
        <v>0</v>
      </c>
      <c r="BQ1119">
        <v>0</v>
      </c>
      <c r="BR1119">
        <v>0</v>
      </c>
      <c r="BS1119">
        <v>0</v>
      </c>
      <c r="BT1119">
        <v>0</v>
      </c>
      <c r="BU1119">
        <v>0</v>
      </c>
      <c r="BV1119">
        <v>0</v>
      </c>
      <c r="BW1119" s="4">
        <v>0</v>
      </c>
    </row>
    <row r="1120" spans="6:75" x14ac:dyDescent="0.25">
      <c r="F1120" s="52">
        <f t="shared" si="61"/>
        <v>82900</v>
      </c>
      <c r="G1120" s="12">
        <f t="shared" si="62"/>
        <v>0.82558139534883723</v>
      </c>
      <c r="J1120" s="3">
        <f t="shared" si="60"/>
        <v>0.81435716387172696</v>
      </c>
      <c r="K1120" s="4"/>
      <c r="L1120" s="5">
        <v>1</v>
      </c>
      <c r="M1120">
        <v>0.82558139534883723</v>
      </c>
      <c r="N1120">
        <v>0.82558139534883723</v>
      </c>
      <c r="O1120">
        <v>0.81339994122832793</v>
      </c>
      <c r="P1120">
        <v>0.81339994122832793</v>
      </c>
      <c r="Q1120">
        <v>0</v>
      </c>
      <c r="R1120">
        <v>0</v>
      </c>
      <c r="S1120">
        <v>0</v>
      </c>
      <c r="T1120">
        <v>0</v>
      </c>
      <c r="U1120">
        <v>0</v>
      </c>
      <c r="V1120">
        <v>0</v>
      </c>
      <c r="W1120">
        <v>0</v>
      </c>
      <c r="X1120">
        <v>0</v>
      </c>
      <c r="Y1120">
        <v>0</v>
      </c>
      <c r="Z1120">
        <v>0</v>
      </c>
      <c r="AA1120">
        <v>0</v>
      </c>
      <c r="AB1120">
        <v>0</v>
      </c>
      <c r="AC1120">
        <v>0</v>
      </c>
      <c r="AD1120">
        <v>0</v>
      </c>
      <c r="AE1120">
        <v>0</v>
      </c>
      <c r="AF1120">
        <v>0</v>
      </c>
      <c r="AG1120">
        <v>0</v>
      </c>
      <c r="AH1120">
        <v>0</v>
      </c>
      <c r="AI1120">
        <v>0</v>
      </c>
      <c r="AJ1120">
        <v>0</v>
      </c>
      <c r="AK1120">
        <v>0</v>
      </c>
      <c r="AL1120">
        <v>0</v>
      </c>
      <c r="AM1120">
        <v>0</v>
      </c>
      <c r="AN1120">
        <v>0</v>
      </c>
      <c r="AO1120">
        <v>0</v>
      </c>
      <c r="AP1120">
        <v>0</v>
      </c>
      <c r="AQ1120">
        <v>0</v>
      </c>
      <c r="AR1120">
        <v>0</v>
      </c>
      <c r="AS1120">
        <v>0</v>
      </c>
      <c r="AT1120">
        <v>0</v>
      </c>
      <c r="AU1120">
        <v>0</v>
      </c>
      <c r="AV1120">
        <v>0</v>
      </c>
      <c r="AW1120">
        <v>0</v>
      </c>
      <c r="AX1120">
        <v>0</v>
      </c>
      <c r="AY1120">
        <v>0</v>
      </c>
      <c r="AZ1120">
        <v>0</v>
      </c>
      <c r="BA1120">
        <v>0</v>
      </c>
      <c r="BB1120">
        <v>0</v>
      </c>
      <c r="BC1120">
        <v>0</v>
      </c>
      <c r="BD1120">
        <v>0</v>
      </c>
      <c r="BE1120">
        <v>0</v>
      </c>
      <c r="BF1120">
        <v>0</v>
      </c>
      <c r="BG1120">
        <v>0</v>
      </c>
      <c r="BH1120">
        <v>0</v>
      </c>
      <c r="BI1120">
        <v>0</v>
      </c>
      <c r="BJ1120">
        <v>0</v>
      </c>
      <c r="BK1120">
        <v>0</v>
      </c>
      <c r="BL1120">
        <v>0</v>
      </c>
      <c r="BM1120">
        <v>0</v>
      </c>
      <c r="BN1120">
        <v>0</v>
      </c>
      <c r="BO1120">
        <v>0</v>
      </c>
      <c r="BP1120">
        <v>0</v>
      </c>
      <c r="BQ1120">
        <v>0</v>
      </c>
      <c r="BR1120">
        <v>0</v>
      </c>
      <c r="BS1120">
        <v>0</v>
      </c>
      <c r="BT1120">
        <v>0</v>
      </c>
      <c r="BU1120">
        <v>0</v>
      </c>
      <c r="BV1120">
        <v>0</v>
      </c>
      <c r="BW1120" s="4">
        <v>0</v>
      </c>
    </row>
    <row r="1121" spans="6:75" x14ac:dyDescent="0.25">
      <c r="F1121" s="52">
        <f t="shared" si="61"/>
        <v>83000</v>
      </c>
      <c r="G1121" s="12">
        <f t="shared" si="62"/>
        <v>0.82558139534883723</v>
      </c>
      <c r="J1121" s="3">
        <f t="shared" si="60"/>
        <v>0.81435716387172696</v>
      </c>
      <c r="K1121" s="4"/>
      <c r="L1121" s="5">
        <v>1</v>
      </c>
      <c r="M1121">
        <v>0.82558139534883723</v>
      </c>
      <c r="N1121">
        <v>0.82558139534883723</v>
      </c>
      <c r="O1121">
        <v>0.81339994122832793</v>
      </c>
      <c r="P1121">
        <v>0.81339994122832793</v>
      </c>
      <c r="Q1121">
        <v>0</v>
      </c>
      <c r="R1121">
        <v>0</v>
      </c>
      <c r="S1121">
        <v>0</v>
      </c>
      <c r="T1121">
        <v>0</v>
      </c>
      <c r="U1121">
        <v>0</v>
      </c>
      <c r="V1121">
        <v>0</v>
      </c>
      <c r="W1121">
        <v>0</v>
      </c>
      <c r="X1121">
        <v>0</v>
      </c>
      <c r="Y1121">
        <v>0</v>
      </c>
      <c r="Z1121">
        <v>0</v>
      </c>
      <c r="AA1121">
        <v>0</v>
      </c>
      <c r="AB1121">
        <v>0</v>
      </c>
      <c r="AC1121">
        <v>0</v>
      </c>
      <c r="AD1121">
        <v>0</v>
      </c>
      <c r="AE1121">
        <v>0</v>
      </c>
      <c r="AF1121">
        <v>0</v>
      </c>
      <c r="AG1121">
        <v>0</v>
      </c>
      <c r="AH1121">
        <v>0</v>
      </c>
      <c r="AI1121">
        <v>0</v>
      </c>
      <c r="AJ1121">
        <v>0</v>
      </c>
      <c r="AK1121">
        <v>0</v>
      </c>
      <c r="AL1121">
        <v>0</v>
      </c>
      <c r="AM1121">
        <v>0</v>
      </c>
      <c r="AN1121">
        <v>0</v>
      </c>
      <c r="AO1121">
        <v>0</v>
      </c>
      <c r="AP1121">
        <v>0</v>
      </c>
      <c r="AQ1121">
        <v>0</v>
      </c>
      <c r="AR1121">
        <v>0</v>
      </c>
      <c r="AS1121">
        <v>0</v>
      </c>
      <c r="AT1121">
        <v>0</v>
      </c>
      <c r="AU1121">
        <v>0</v>
      </c>
      <c r="AV1121">
        <v>0</v>
      </c>
      <c r="AW1121">
        <v>0</v>
      </c>
      <c r="AX1121">
        <v>0</v>
      </c>
      <c r="AY1121">
        <v>0</v>
      </c>
      <c r="AZ1121">
        <v>0</v>
      </c>
      <c r="BA1121">
        <v>0</v>
      </c>
      <c r="BB1121">
        <v>0</v>
      </c>
      <c r="BC1121">
        <v>0</v>
      </c>
      <c r="BD1121">
        <v>0</v>
      </c>
      <c r="BE1121">
        <v>0</v>
      </c>
      <c r="BF1121">
        <v>0</v>
      </c>
      <c r="BG1121">
        <v>0</v>
      </c>
      <c r="BH1121">
        <v>0</v>
      </c>
      <c r="BI1121">
        <v>0</v>
      </c>
      <c r="BJ1121">
        <v>0</v>
      </c>
      <c r="BK1121">
        <v>0</v>
      </c>
      <c r="BL1121">
        <v>0</v>
      </c>
      <c r="BM1121">
        <v>0</v>
      </c>
      <c r="BN1121">
        <v>0</v>
      </c>
      <c r="BO1121">
        <v>0</v>
      </c>
      <c r="BP1121">
        <v>0</v>
      </c>
      <c r="BQ1121">
        <v>0</v>
      </c>
      <c r="BR1121">
        <v>0</v>
      </c>
      <c r="BS1121">
        <v>0</v>
      </c>
      <c r="BT1121">
        <v>0</v>
      </c>
      <c r="BU1121">
        <v>0</v>
      </c>
      <c r="BV1121">
        <v>0</v>
      </c>
      <c r="BW1121" s="4">
        <v>0</v>
      </c>
    </row>
    <row r="1122" spans="6:75" x14ac:dyDescent="0.25">
      <c r="F1122" s="52">
        <f t="shared" si="61"/>
        <v>83100</v>
      </c>
      <c r="G1122" s="12">
        <f t="shared" si="62"/>
        <v>0.82558139534883723</v>
      </c>
      <c r="J1122" s="3">
        <f t="shared" si="60"/>
        <v>0.81435716387172696</v>
      </c>
      <c r="K1122" s="4"/>
      <c r="L1122" s="5">
        <v>1</v>
      </c>
      <c r="M1122">
        <v>0.82558139534883723</v>
      </c>
      <c r="N1122">
        <v>0.82558139534883723</v>
      </c>
      <c r="O1122">
        <v>0.81339994122832793</v>
      </c>
      <c r="P1122">
        <v>0.81339994122832793</v>
      </c>
      <c r="Q1122">
        <v>0</v>
      </c>
      <c r="R1122">
        <v>0</v>
      </c>
      <c r="S1122">
        <v>0</v>
      </c>
      <c r="T1122">
        <v>0</v>
      </c>
      <c r="U1122">
        <v>0</v>
      </c>
      <c r="V1122">
        <v>0</v>
      </c>
      <c r="W1122">
        <v>0</v>
      </c>
      <c r="X1122">
        <v>0</v>
      </c>
      <c r="Y1122">
        <v>0</v>
      </c>
      <c r="Z1122">
        <v>0</v>
      </c>
      <c r="AA1122">
        <v>0</v>
      </c>
      <c r="AB1122">
        <v>0</v>
      </c>
      <c r="AC1122">
        <v>0</v>
      </c>
      <c r="AD1122">
        <v>0</v>
      </c>
      <c r="AE1122">
        <v>0</v>
      </c>
      <c r="AF1122">
        <v>0</v>
      </c>
      <c r="AG1122">
        <v>0</v>
      </c>
      <c r="AH1122">
        <v>0</v>
      </c>
      <c r="AI1122">
        <v>0</v>
      </c>
      <c r="AJ1122">
        <v>0</v>
      </c>
      <c r="AK1122">
        <v>0</v>
      </c>
      <c r="AL1122">
        <v>0</v>
      </c>
      <c r="AM1122">
        <v>0</v>
      </c>
      <c r="AN1122">
        <v>0</v>
      </c>
      <c r="AO1122">
        <v>0</v>
      </c>
      <c r="AP1122">
        <v>0</v>
      </c>
      <c r="AQ1122">
        <v>0</v>
      </c>
      <c r="AR1122">
        <v>0</v>
      </c>
      <c r="AS1122">
        <v>0</v>
      </c>
      <c r="AT1122">
        <v>0</v>
      </c>
      <c r="AU1122">
        <v>0</v>
      </c>
      <c r="AV1122">
        <v>0</v>
      </c>
      <c r="AW1122">
        <v>0</v>
      </c>
      <c r="AX1122">
        <v>0</v>
      </c>
      <c r="AY1122">
        <v>0</v>
      </c>
      <c r="AZ1122">
        <v>0</v>
      </c>
      <c r="BA1122">
        <v>0</v>
      </c>
      <c r="BB1122">
        <v>0</v>
      </c>
      <c r="BC1122">
        <v>0</v>
      </c>
      <c r="BD1122">
        <v>0</v>
      </c>
      <c r="BE1122">
        <v>0</v>
      </c>
      <c r="BF1122">
        <v>0</v>
      </c>
      <c r="BG1122">
        <v>0</v>
      </c>
      <c r="BH1122">
        <v>0</v>
      </c>
      <c r="BI1122">
        <v>0</v>
      </c>
      <c r="BJ1122">
        <v>0</v>
      </c>
      <c r="BK1122">
        <v>0</v>
      </c>
      <c r="BL1122">
        <v>0</v>
      </c>
      <c r="BM1122">
        <v>0</v>
      </c>
      <c r="BN1122">
        <v>0</v>
      </c>
      <c r="BO1122">
        <v>0</v>
      </c>
      <c r="BP1122">
        <v>0</v>
      </c>
      <c r="BQ1122">
        <v>0</v>
      </c>
      <c r="BR1122">
        <v>0</v>
      </c>
      <c r="BS1122">
        <v>0</v>
      </c>
      <c r="BT1122">
        <v>0</v>
      </c>
      <c r="BU1122">
        <v>0</v>
      </c>
      <c r="BV1122">
        <v>0</v>
      </c>
      <c r="BW1122" s="4">
        <v>0</v>
      </c>
    </row>
    <row r="1123" spans="6:75" x14ac:dyDescent="0.25">
      <c r="F1123" s="52">
        <f t="shared" si="61"/>
        <v>83200</v>
      </c>
      <c r="G1123" s="12">
        <f t="shared" si="62"/>
        <v>0.82558139534883723</v>
      </c>
      <c r="J1123" s="3">
        <f t="shared" si="60"/>
        <v>0.81435716387172696</v>
      </c>
      <c r="K1123" s="4"/>
      <c r="L1123" s="5">
        <v>1</v>
      </c>
      <c r="M1123">
        <v>0.82558139534883723</v>
      </c>
      <c r="N1123">
        <v>0.82558139534883723</v>
      </c>
      <c r="O1123">
        <v>0.81339994122832793</v>
      </c>
      <c r="P1123">
        <v>0.81339994122832793</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v>0</v>
      </c>
      <c r="AN1123">
        <v>0</v>
      </c>
      <c r="AO1123">
        <v>0</v>
      </c>
      <c r="AP1123">
        <v>0</v>
      </c>
      <c r="AQ1123">
        <v>0</v>
      </c>
      <c r="AR1123">
        <v>0</v>
      </c>
      <c r="AS1123">
        <v>0</v>
      </c>
      <c r="AT1123">
        <v>0</v>
      </c>
      <c r="AU1123">
        <v>0</v>
      </c>
      <c r="AV1123">
        <v>0</v>
      </c>
      <c r="AW1123">
        <v>0</v>
      </c>
      <c r="AX1123">
        <v>0</v>
      </c>
      <c r="AY1123">
        <v>0</v>
      </c>
      <c r="AZ1123">
        <v>0</v>
      </c>
      <c r="BA1123">
        <v>0</v>
      </c>
      <c r="BB1123">
        <v>0</v>
      </c>
      <c r="BC1123">
        <v>0</v>
      </c>
      <c r="BD1123">
        <v>0</v>
      </c>
      <c r="BE1123">
        <v>0</v>
      </c>
      <c r="BF1123">
        <v>0</v>
      </c>
      <c r="BG1123">
        <v>0</v>
      </c>
      <c r="BH1123">
        <v>0</v>
      </c>
      <c r="BI1123">
        <v>0</v>
      </c>
      <c r="BJ1123">
        <v>0</v>
      </c>
      <c r="BK1123">
        <v>0</v>
      </c>
      <c r="BL1123">
        <v>0</v>
      </c>
      <c r="BM1123">
        <v>0</v>
      </c>
      <c r="BN1123">
        <v>0</v>
      </c>
      <c r="BO1123">
        <v>0</v>
      </c>
      <c r="BP1123">
        <v>0</v>
      </c>
      <c r="BQ1123">
        <v>0</v>
      </c>
      <c r="BR1123">
        <v>0</v>
      </c>
      <c r="BS1123">
        <v>0</v>
      </c>
      <c r="BT1123">
        <v>0</v>
      </c>
      <c r="BU1123">
        <v>0</v>
      </c>
      <c r="BV1123">
        <v>0</v>
      </c>
      <c r="BW1123" s="4">
        <v>0</v>
      </c>
    </row>
    <row r="1124" spans="6:75" x14ac:dyDescent="0.25">
      <c r="F1124" s="52">
        <f t="shared" si="61"/>
        <v>83300</v>
      </c>
      <c r="G1124" s="12">
        <f t="shared" si="62"/>
        <v>0.82558139534883723</v>
      </c>
      <c r="J1124" s="3">
        <f t="shared" si="60"/>
        <v>0.81435716387172696</v>
      </c>
      <c r="K1124" s="4"/>
      <c r="L1124" s="5">
        <v>1</v>
      </c>
      <c r="M1124">
        <v>0.82558139534883723</v>
      </c>
      <c r="N1124">
        <v>0.82558139534883723</v>
      </c>
      <c r="O1124">
        <v>0.81339994122832793</v>
      </c>
      <c r="P1124">
        <v>0.81339994122832793</v>
      </c>
      <c r="Q1124">
        <v>0</v>
      </c>
      <c r="R1124">
        <v>0</v>
      </c>
      <c r="S1124">
        <v>0</v>
      </c>
      <c r="T1124">
        <v>0</v>
      </c>
      <c r="U1124">
        <v>0</v>
      </c>
      <c r="V1124">
        <v>0</v>
      </c>
      <c r="W1124">
        <v>0</v>
      </c>
      <c r="X1124">
        <v>0</v>
      </c>
      <c r="Y1124">
        <v>0</v>
      </c>
      <c r="Z1124">
        <v>0</v>
      </c>
      <c r="AA1124">
        <v>0</v>
      </c>
      <c r="AB1124">
        <v>0</v>
      </c>
      <c r="AC1124">
        <v>0</v>
      </c>
      <c r="AD1124">
        <v>0</v>
      </c>
      <c r="AE1124">
        <v>0</v>
      </c>
      <c r="AF1124">
        <v>0</v>
      </c>
      <c r="AG1124">
        <v>0</v>
      </c>
      <c r="AH1124">
        <v>0</v>
      </c>
      <c r="AI1124">
        <v>0</v>
      </c>
      <c r="AJ1124">
        <v>0</v>
      </c>
      <c r="AK1124">
        <v>0</v>
      </c>
      <c r="AL1124">
        <v>0</v>
      </c>
      <c r="AM1124">
        <v>0</v>
      </c>
      <c r="AN1124">
        <v>0</v>
      </c>
      <c r="AO1124">
        <v>0</v>
      </c>
      <c r="AP1124">
        <v>0</v>
      </c>
      <c r="AQ1124">
        <v>0</v>
      </c>
      <c r="AR1124">
        <v>0</v>
      </c>
      <c r="AS1124">
        <v>0</v>
      </c>
      <c r="AT1124">
        <v>0</v>
      </c>
      <c r="AU1124">
        <v>0</v>
      </c>
      <c r="AV1124">
        <v>0</v>
      </c>
      <c r="AW1124">
        <v>0</v>
      </c>
      <c r="AX1124">
        <v>0</v>
      </c>
      <c r="AY1124">
        <v>0</v>
      </c>
      <c r="AZ1124">
        <v>0</v>
      </c>
      <c r="BA1124">
        <v>0</v>
      </c>
      <c r="BB1124">
        <v>0</v>
      </c>
      <c r="BC1124">
        <v>0</v>
      </c>
      <c r="BD1124">
        <v>0</v>
      </c>
      <c r="BE1124">
        <v>0</v>
      </c>
      <c r="BF1124">
        <v>0</v>
      </c>
      <c r="BG1124">
        <v>0</v>
      </c>
      <c r="BH1124">
        <v>0</v>
      </c>
      <c r="BI1124">
        <v>0</v>
      </c>
      <c r="BJ1124">
        <v>0</v>
      </c>
      <c r="BK1124">
        <v>0</v>
      </c>
      <c r="BL1124">
        <v>0</v>
      </c>
      <c r="BM1124">
        <v>0</v>
      </c>
      <c r="BN1124">
        <v>0</v>
      </c>
      <c r="BO1124">
        <v>0</v>
      </c>
      <c r="BP1124">
        <v>0</v>
      </c>
      <c r="BQ1124">
        <v>0</v>
      </c>
      <c r="BR1124">
        <v>0</v>
      </c>
      <c r="BS1124">
        <v>0</v>
      </c>
      <c r="BT1124">
        <v>0</v>
      </c>
      <c r="BU1124">
        <v>0</v>
      </c>
      <c r="BV1124">
        <v>0</v>
      </c>
      <c r="BW1124" s="4">
        <v>0</v>
      </c>
    </row>
    <row r="1125" spans="6:75" x14ac:dyDescent="0.25">
      <c r="F1125" s="52">
        <f t="shared" si="61"/>
        <v>83400</v>
      </c>
      <c r="G1125" s="12">
        <f t="shared" si="62"/>
        <v>0.82558139534883723</v>
      </c>
      <c r="J1125" s="3">
        <f t="shared" si="60"/>
        <v>0.81435716387172696</v>
      </c>
      <c r="K1125" s="4"/>
      <c r="L1125" s="5">
        <v>1</v>
      </c>
      <c r="M1125">
        <v>0.82558139534883723</v>
      </c>
      <c r="N1125">
        <v>0.82558139534883723</v>
      </c>
      <c r="O1125">
        <v>0.81339994122832793</v>
      </c>
      <c r="P1125">
        <v>0.81339994122832793</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c r="AM1125">
        <v>0</v>
      </c>
      <c r="AN1125">
        <v>0</v>
      </c>
      <c r="AO1125">
        <v>0</v>
      </c>
      <c r="AP1125">
        <v>0</v>
      </c>
      <c r="AQ1125">
        <v>0</v>
      </c>
      <c r="AR1125">
        <v>0</v>
      </c>
      <c r="AS1125">
        <v>0</v>
      </c>
      <c r="AT1125">
        <v>0</v>
      </c>
      <c r="AU1125">
        <v>0</v>
      </c>
      <c r="AV1125">
        <v>0</v>
      </c>
      <c r="AW1125">
        <v>0</v>
      </c>
      <c r="AX1125">
        <v>0</v>
      </c>
      <c r="AY1125">
        <v>0</v>
      </c>
      <c r="AZ1125">
        <v>0</v>
      </c>
      <c r="BA1125">
        <v>0</v>
      </c>
      <c r="BB1125">
        <v>0</v>
      </c>
      <c r="BC1125">
        <v>0</v>
      </c>
      <c r="BD1125">
        <v>0</v>
      </c>
      <c r="BE1125">
        <v>0</v>
      </c>
      <c r="BF1125">
        <v>0</v>
      </c>
      <c r="BG1125">
        <v>0</v>
      </c>
      <c r="BH1125">
        <v>0</v>
      </c>
      <c r="BI1125">
        <v>0</v>
      </c>
      <c r="BJ1125">
        <v>0</v>
      </c>
      <c r="BK1125">
        <v>0</v>
      </c>
      <c r="BL1125">
        <v>0</v>
      </c>
      <c r="BM1125">
        <v>0</v>
      </c>
      <c r="BN1125">
        <v>0</v>
      </c>
      <c r="BO1125">
        <v>0</v>
      </c>
      <c r="BP1125">
        <v>0</v>
      </c>
      <c r="BQ1125">
        <v>0</v>
      </c>
      <c r="BR1125">
        <v>0</v>
      </c>
      <c r="BS1125">
        <v>0</v>
      </c>
      <c r="BT1125">
        <v>0</v>
      </c>
      <c r="BU1125">
        <v>0</v>
      </c>
      <c r="BV1125">
        <v>0</v>
      </c>
      <c r="BW1125" s="4">
        <v>0</v>
      </c>
    </row>
    <row r="1126" spans="6:75" x14ac:dyDescent="0.25">
      <c r="F1126" s="52">
        <f t="shared" si="61"/>
        <v>83500</v>
      </c>
      <c r="G1126" s="12">
        <f t="shared" si="62"/>
        <v>0.82558139534883723</v>
      </c>
      <c r="J1126" s="3">
        <f t="shared" si="60"/>
        <v>0.81435716387172696</v>
      </c>
      <c r="K1126" s="4"/>
      <c r="L1126" s="5">
        <v>1</v>
      </c>
      <c r="M1126">
        <v>0.82558139534883723</v>
      </c>
      <c r="N1126">
        <v>0.82558139534883723</v>
      </c>
      <c r="O1126">
        <v>0.81339994122832793</v>
      </c>
      <c r="P1126">
        <v>0.81339994122832793</v>
      </c>
      <c r="Q1126">
        <v>0</v>
      </c>
      <c r="R1126">
        <v>0</v>
      </c>
      <c r="S1126">
        <v>0</v>
      </c>
      <c r="T1126">
        <v>0</v>
      </c>
      <c r="U1126">
        <v>0</v>
      </c>
      <c r="V1126">
        <v>0</v>
      </c>
      <c r="W1126">
        <v>0</v>
      </c>
      <c r="X1126">
        <v>0</v>
      </c>
      <c r="Y1126">
        <v>0</v>
      </c>
      <c r="Z1126">
        <v>0</v>
      </c>
      <c r="AA1126">
        <v>0</v>
      </c>
      <c r="AB1126">
        <v>0</v>
      </c>
      <c r="AC1126">
        <v>0</v>
      </c>
      <c r="AD1126">
        <v>0</v>
      </c>
      <c r="AE1126">
        <v>0</v>
      </c>
      <c r="AF1126">
        <v>0</v>
      </c>
      <c r="AG1126">
        <v>0</v>
      </c>
      <c r="AH1126">
        <v>0</v>
      </c>
      <c r="AI1126">
        <v>0</v>
      </c>
      <c r="AJ1126">
        <v>0</v>
      </c>
      <c r="AK1126">
        <v>0</v>
      </c>
      <c r="AL1126">
        <v>0</v>
      </c>
      <c r="AM1126">
        <v>0</v>
      </c>
      <c r="AN1126">
        <v>0</v>
      </c>
      <c r="AO1126">
        <v>0</v>
      </c>
      <c r="AP1126">
        <v>0</v>
      </c>
      <c r="AQ1126">
        <v>0</v>
      </c>
      <c r="AR1126">
        <v>0</v>
      </c>
      <c r="AS1126">
        <v>0</v>
      </c>
      <c r="AT1126">
        <v>0</v>
      </c>
      <c r="AU1126">
        <v>0</v>
      </c>
      <c r="AV1126">
        <v>0</v>
      </c>
      <c r="AW1126">
        <v>0</v>
      </c>
      <c r="AX1126">
        <v>0</v>
      </c>
      <c r="AY1126">
        <v>0</v>
      </c>
      <c r="AZ1126">
        <v>0</v>
      </c>
      <c r="BA1126">
        <v>0</v>
      </c>
      <c r="BB1126">
        <v>0</v>
      </c>
      <c r="BC1126">
        <v>0</v>
      </c>
      <c r="BD1126">
        <v>0</v>
      </c>
      <c r="BE1126">
        <v>0</v>
      </c>
      <c r="BF1126">
        <v>0</v>
      </c>
      <c r="BG1126">
        <v>0</v>
      </c>
      <c r="BH1126">
        <v>0</v>
      </c>
      <c r="BI1126">
        <v>0</v>
      </c>
      <c r="BJ1126">
        <v>0</v>
      </c>
      <c r="BK1126">
        <v>0</v>
      </c>
      <c r="BL1126">
        <v>0</v>
      </c>
      <c r="BM1126">
        <v>0</v>
      </c>
      <c r="BN1126">
        <v>0</v>
      </c>
      <c r="BO1126">
        <v>0</v>
      </c>
      <c r="BP1126">
        <v>0</v>
      </c>
      <c r="BQ1126">
        <v>0</v>
      </c>
      <c r="BR1126">
        <v>0</v>
      </c>
      <c r="BS1126">
        <v>0</v>
      </c>
      <c r="BT1126">
        <v>0</v>
      </c>
      <c r="BU1126">
        <v>0</v>
      </c>
      <c r="BV1126">
        <v>0</v>
      </c>
      <c r="BW1126" s="4">
        <v>0</v>
      </c>
    </row>
    <row r="1127" spans="6:75" x14ac:dyDescent="0.25">
      <c r="F1127" s="52">
        <f t="shared" si="61"/>
        <v>83600</v>
      </c>
      <c r="G1127" s="12">
        <f t="shared" si="62"/>
        <v>0.82558139534883723</v>
      </c>
      <c r="J1127" s="3">
        <f t="shared" si="60"/>
        <v>0.81435716387172696</v>
      </c>
      <c r="K1127" s="4"/>
      <c r="L1127" s="5">
        <v>1</v>
      </c>
      <c r="M1127">
        <v>0.82558139534883723</v>
      </c>
      <c r="N1127">
        <v>0.82558139534883723</v>
      </c>
      <c r="O1127">
        <v>0.81339994122832793</v>
      </c>
      <c r="P1127">
        <v>0.81339994122832793</v>
      </c>
      <c r="Q1127">
        <v>0</v>
      </c>
      <c r="R1127">
        <v>0</v>
      </c>
      <c r="S1127">
        <v>0</v>
      </c>
      <c r="T1127">
        <v>0</v>
      </c>
      <c r="U1127">
        <v>0</v>
      </c>
      <c r="V1127">
        <v>0</v>
      </c>
      <c r="W1127">
        <v>0</v>
      </c>
      <c r="X1127">
        <v>0</v>
      </c>
      <c r="Y1127">
        <v>0</v>
      </c>
      <c r="Z1127">
        <v>0</v>
      </c>
      <c r="AA1127">
        <v>0</v>
      </c>
      <c r="AB1127">
        <v>0</v>
      </c>
      <c r="AC1127">
        <v>0</v>
      </c>
      <c r="AD1127">
        <v>0</v>
      </c>
      <c r="AE1127">
        <v>0</v>
      </c>
      <c r="AF1127">
        <v>0</v>
      </c>
      <c r="AG1127">
        <v>0</v>
      </c>
      <c r="AH1127">
        <v>0</v>
      </c>
      <c r="AI1127">
        <v>0</v>
      </c>
      <c r="AJ1127">
        <v>0</v>
      </c>
      <c r="AK1127">
        <v>0</v>
      </c>
      <c r="AL1127">
        <v>0</v>
      </c>
      <c r="AM1127">
        <v>0</v>
      </c>
      <c r="AN1127">
        <v>0</v>
      </c>
      <c r="AO1127">
        <v>0</v>
      </c>
      <c r="AP1127">
        <v>0</v>
      </c>
      <c r="AQ1127">
        <v>0</v>
      </c>
      <c r="AR1127">
        <v>0</v>
      </c>
      <c r="AS1127">
        <v>0</v>
      </c>
      <c r="AT1127">
        <v>0</v>
      </c>
      <c r="AU1127">
        <v>0</v>
      </c>
      <c r="AV1127">
        <v>0</v>
      </c>
      <c r="AW1127">
        <v>0</v>
      </c>
      <c r="AX1127">
        <v>0</v>
      </c>
      <c r="AY1127">
        <v>0</v>
      </c>
      <c r="AZ1127">
        <v>0</v>
      </c>
      <c r="BA1127">
        <v>0</v>
      </c>
      <c r="BB1127">
        <v>0</v>
      </c>
      <c r="BC1127">
        <v>0</v>
      </c>
      <c r="BD1127">
        <v>0</v>
      </c>
      <c r="BE1127">
        <v>0</v>
      </c>
      <c r="BF1127">
        <v>0</v>
      </c>
      <c r="BG1127">
        <v>0</v>
      </c>
      <c r="BH1127">
        <v>0</v>
      </c>
      <c r="BI1127">
        <v>0</v>
      </c>
      <c r="BJ1127">
        <v>0</v>
      </c>
      <c r="BK1127">
        <v>0</v>
      </c>
      <c r="BL1127">
        <v>0</v>
      </c>
      <c r="BM1127">
        <v>0</v>
      </c>
      <c r="BN1127">
        <v>0</v>
      </c>
      <c r="BO1127">
        <v>0</v>
      </c>
      <c r="BP1127">
        <v>0</v>
      </c>
      <c r="BQ1127">
        <v>0</v>
      </c>
      <c r="BR1127">
        <v>0</v>
      </c>
      <c r="BS1127">
        <v>0</v>
      </c>
      <c r="BT1127">
        <v>0</v>
      </c>
      <c r="BU1127">
        <v>0</v>
      </c>
      <c r="BV1127">
        <v>0</v>
      </c>
      <c r="BW1127" s="4">
        <v>0</v>
      </c>
    </row>
    <row r="1128" spans="6:75" x14ac:dyDescent="0.25">
      <c r="F1128" s="52">
        <f t="shared" si="61"/>
        <v>83700</v>
      </c>
      <c r="G1128" s="12">
        <f t="shared" si="62"/>
        <v>0.82558139534883723</v>
      </c>
      <c r="J1128" s="3">
        <f t="shared" ref="J1128:J1191" si="63">INDEX($L1128:$BW1128,J$276) / INDEX($L$291:$BW$291,J$276)</f>
        <v>0.81435716387172696</v>
      </c>
      <c r="K1128" s="4"/>
      <c r="L1128" s="5">
        <v>1</v>
      </c>
      <c r="M1128">
        <v>0.82558139534883723</v>
      </c>
      <c r="N1128">
        <v>0.82558139534883723</v>
      </c>
      <c r="O1128">
        <v>0.81339994122832793</v>
      </c>
      <c r="P1128">
        <v>0.81339994122832793</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v>0</v>
      </c>
      <c r="AN1128">
        <v>0</v>
      </c>
      <c r="AO1128">
        <v>0</v>
      </c>
      <c r="AP1128">
        <v>0</v>
      </c>
      <c r="AQ1128">
        <v>0</v>
      </c>
      <c r="AR1128">
        <v>0</v>
      </c>
      <c r="AS1128">
        <v>0</v>
      </c>
      <c r="AT1128">
        <v>0</v>
      </c>
      <c r="AU1128">
        <v>0</v>
      </c>
      <c r="AV1128">
        <v>0</v>
      </c>
      <c r="AW1128">
        <v>0</v>
      </c>
      <c r="AX1128">
        <v>0</v>
      </c>
      <c r="AY1128">
        <v>0</v>
      </c>
      <c r="AZ1128">
        <v>0</v>
      </c>
      <c r="BA1128">
        <v>0</v>
      </c>
      <c r="BB1128">
        <v>0</v>
      </c>
      <c r="BC1128">
        <v>0</v>
      </c>
      <c r="BD1128">
        <v>0</v>
      </c>
      <c r="BE1128">
        <v>0</v>
      </c>
      <c r="BF1128">
        <v>0</v>
      </c>
      <c r="BG1128">
        <v>0</v>
      </c>
      <c r="BH1128">
        <v>0</v>
      </c>
      <c r="BI1128">
        <v>0</v>
      </c>
      <c r="BJ1128">
        <v>0</v>
      </c>
      <c r="BK1128">
        <v>0</v>
      </c>
      <c r="BL1128">
        <v>0</v>
      </c>
      <c r="BM1128">
        <v>0</v>
      </c>
      <c r="BN1128">
        <v>0</v>
      </c>
      <c r="BO1128">
        <v>0</v>
      </c>
      <c r="BP1128">
        <v>0</v>
      </c>
      <c r="BQ1128">
        <v>0</v>
      </c>
      <c r="BR1128">
        <v>0</v>
      </c>
      <c r="BS1128">
        <v>0</v>
      </c>
      <c r="BT1128">
        <v>0</v>
      </c>
      <c r="BU1128">
        <v>0</v>
      </c>
      <c r="BV1128">
        <v>0</v>
      </c>
      <c r="BW1128" s="4">
        <v>0</v>
      </c>
    </row>
    <row r="1129" spans="6:75" x14ac:dyDescent="0.25">
      <c r="F1129" s="52">
        <f t="shared" si="61"/>
        <v>83800</v>
      </c>
      <c r="G1129" s="12">
        <f t="shared" si="62"/>
        <v>0.82558139534883723</v>
      </c>
      <c r="J1129" s="3">
        <f t="shared" si="63"/>
        <v>0.81435716387172696</v>
      </c>
      <c r="K1129" s="4"/>
      <c r="L1129" s="5">
        <v>1</v>
      </c>
      <c r="M1129">
        <v>0.82558139534883723</v>
      </c>
      <c r="N1129">
        <v>0.82558139534883723</v>
      </c>
      <c r="O1129">
        <v>0.81339994122832793</v>
      </c>
      <c r="P1129">
        <v>0.81339994122832793</v>
      </c>
      <c r="Q1129">
        <v>0</v>
      </c>
      <c r="R1129">
        <v>0</v>
      </c>
      <c r="S1129">
        <v>0</v>
      </c>
      <c r="T1129">
        <v>0</v>
      </c>
      <c r="U1129">
        <v>0</v>
      </c>
      <c r="V1129">
        <v>0</v>
      </c>
      <c r="W1129">
        <v>0</v>
      </c>
      <c r="X1129">
        <v>0</v>
      </c>
      <c r="Y1129">
        <v>0</v>
      </c>
      <c r="Z1129">
        <v>0</v>
      </c>
      <c r="AA1129">
        <v>0</v>
      </c>
      <c r="AB1129">
        <v>0</v>
      </c>
      <c r="AC1129">
        <v>0</v>
      </c>
      <c r="AD1129">
        <v>0</v>
      </c>
      <c r="AE1129">
        <v>0</v>
      </c>
      <c r="AF1129">
        <v>0</v>
      </c>
      <c r="AG1129">
        <v>0</v>
      </c>
      <c r="AH1129">
        <v>0</v>
      </c>
      <c r="AI1129">
        <v>0</v>
      </c>
      <c r="AJ1129">
        <v>0</v>
      </c>
      <c r="AK1129">
        <v>0</v>
      </c>
      <c r="AL1129">
        <v>0</v>
      </c>
      <c r="AM1129">
        <v>0</v>
      </c>
      <c r="AN1129">
        <v>0</v>
      </c>
      <c r="AO1129">
        <v>0</v>
      </c>
      <c r="AP1129">
        <v>0</v>
      </c>
      <c r="AQ1129">
        <v>0</v>
      </c>
      <c r="AR1129">
        <v>0</v>
      </c>
      <c r="AS1129">
        <v>0</v>
      </c>
      <c r="AT1129">
        <v>0</v>
      </c>
      <c r="AU1129">
        <v>0</v>
      </c>
      <c r="AV1129">
        <v>0</v>
      </c>
      <c r="AW1129">
        <v>0</v>
      </c>
      <c r="AX1129">
        <v>0</v>
      </c>
      <c r="AY1129">
        <v>0</v>
      </c>
      <c r="AZ1129">
        <v>0</v>
      </c>
      <c r="BA1129">
        <v>0</v>
      </c>
      <c r="BB1129">
        <v>0</v>
      </c>
      <c r="BC1129">
        <v>0</v>
      </c>
      <c r="BD1129">
        <v>0</v>
      </c>
      <c r="BE1129">
        <v>0</v>
      </c>
      <c r="BF1129">
        <v>0</v>
      </c>
      <c r="BG1129">
        <v>0</v>
      </c>
      <c r="BH1129">
        <v>0</v>
      </c>
      <c r="BI1129">
        <v>0</v>
      </c>
      <c r="BJ1129">
        <v>0</v>
      </c>
      <c r="BK1129">
        <v>0</v>
      </c>
      <c r="BL1129">
        <v>0</v>
      </c>
      <c r="BM1129">
        <v>0</v>
      </c>
      <c r="BN1129">
        <v>0</v>
      </c>
      <c r="BO1129">
        <v>0</v>
      </c>
      <c r="BP1129">
        <v>0</v>
      </c>
      <c r="BQ1129">
        <v>0</v>
      </c>
      <c r="BR1129">
        <v>0</v>
      </c>
      <c r="BS1129">
        <v>0</v>
      </c>
      <c r="BT1129">
        <v>0</v>
      </c>
      <c r="BU1129">
        <v>0</v>
      </c>
      <c r="BV1129">
        <v>0</v>
      </c>
      <c r="BW1129" s="4">
        <v>0</v>
      </c>
    </row>
    <row r="1130" spans="6:75" x14ac:dyDescent="0.25">
      <c r="F1130" s="52">
        <f t="shared" si="61"/>
        <v>83900</v>
      </c>
      <c r="G1130" s="12">
        <f t="shared" si="62"/>
        <v>0.82558139534883723</v>
      </c>
      <c r="J1130" s="3">
        <f t="shared" si="63"/>
        <v>0.81435716387172696</v>
      </c>
      <c r="K1130" s="4"/>
      <c r="L1130" s="5">
        <v>1</v>
      </c>
      <c r="M1130">
        <v>0.82558139534883723</v>
      </c>
      <c r="N1130">
        <v>0.82558139534883723</v>
      </c>
      <c r="O1130">
        <v>0.81339994122832793</v>
      </c>
      <c r="P1130">
        <v>0.81339994122832793</v>
      </c>
      <c r="Q1130">
        <v>0</v>
      </c>
      <c r="R1130">
        <v>0</v>
      </c>
      <c r="S1130">
        <v>0</v>
      </c>
      <c r="T1130">
        <v>0</v>
      </c>
      <c r="U1130">
        <v>0</v>
      </c>
      <c r="V1130">
        <v>0</v>
      </c>
      <c r="W1130">
        <v>0</v>
      </c>
      <c r="X1130">
        <v>0</v>
      </c>
      <c r="Y1130">
        <v>0</v>
      </c>
      <c r="Z1130">
        <v>0</v>
      </c>
      <c r="AA1130">
        <v>0</v>
      </c>
      <c r="AB1130">
        <v>0</v>
      </c>
      <c r="AC1130">
        <v>0</v>
      </c>
      <c r="AD1130">
        <v>0</v>
      </c>
      <c r="AE1130">
        <v>0</v>
      </c>
      <c r="AF1130">
        <v>0</v>
      </c>
      <c r="AG1130">
        <v>0</v>
      </c>
      <c r="AH1130">
        <v>0</v>
      </c>
      <c r="AI1130">
        <v>0</v>
      </c>
      <c r="AJ1130">
        <v>0</v>
      </c>
      <c r="AK1130">
        <v>0</v>
      </c>
      <c r="AL1130">
        <v>0</v>
      </c>
      <c r="AM1130">
        <v>0</v>
      </c>
      <c r="AN1130">
        <v>0</v>
      </c>
      <c r="AO1130">
        <v>0</v>
      </c>
      <c r="AP1130">
        <v>0</v>
      </c>
      <c r="AQ1130">
        <v>0</v>
      </c>
      <c r="AR1130">
        <v>0</v>
      </c>
      <c r="AS1130">
        <v>0</v>
      </c>
      <c r="AT1130">
        <v>0</v>
      </c>
      <c r="AU1130">
        <v>0</v>
      </c>
      <c r="AV1130">
        <v>0</v>
      </c>
      <c r="AW1130">
        <v>0</v>
      </c>
      <c r="AX1130">
        <v>0</v>
      </c>
      <c r="AY1130">
        <v>0</v>
      </c>
      <c r="AZ1130">
        <v>0</v>
      </c>
      <c r="BA1130">
        <v>0</v>
      </c>
      <c r="BB1130">
        <v>0</v>
      </c>
      <c r="BC1130">
        <v>0</v>
      </c>
      <c r="BD1130">
        <v>0</v>
      </c>
      <c r="BE1130">
        <v>0</v>
      </c>
      <c r="BF1130">
        <v>0</v>
      </c>
      <c r="BG1130">
        <v>0</v>
      </c>
      <c r="BH1130">
        <v>0</v>
      </c>
      <c r="BI1130">
        <v>0</v>
      </c>
      <c r="BJ1130">
        <v>0</v>
      </c>
      <c r="BK1130">
        <v>0</v>
      </c>
      <c r="BL1130">
        <v>0</v>
      </c>
      <c r="BM1130">
        <v>0</v>
      </c>
      <c r="BN1130">
        <v>0</v>
      </c>
      <c r="BO1130">
        <v>0</v>
      </c>
      <c r="BP1130">
        <v>0</v>
      </c>
      <c r="BQ1130">
        <v>0</v>
      </c>
      <c r="BR1130">
        <v>0</v>
      </c>
      <c r="BS1130">
        <v>0</v>
      </c>
      <c r="BT1130">
        <v>0</v>
      </c>
      <c r="BU1130">
        <v>0</v>
      </c>
      <c r="BV1130">
        <v>0</v>
      </c>
      <c r="BW1130" s="4">
        <v>0</v>
      </c>
    </row>
    <row r="1131" spans="6:75" x14ac:dyDescent="0.25">
      <c r="F1131" s="52">
        <f t="shared" si="61"/>
        <v>84000</v>
      </c>
      <c r="G1131" s="12">
        <f t="shared" si="62"/>
        <v>0.82558139534883723</v>
      </c>
      <c r="J1131" s="3">
        <f t="shared" si="63"/>
        <v>0.81435716387172696</v>
      </c>
      <c r="K1131" s="4"/>
      <c r="L1131" s="5">
        <v>1</v>
      </c>
      <c r="M1131">
        <v>0.82558139534883723</v>
      </c>
      <c r="N1131">
        <v>0.82558139534883723</v>
      </c>
      <c r="O1131">
        <v>0.81339994122832793</v>
      </c>
      <c r="P1131">
        <v>0.81339994122832793</v>
      </c>
      <c r="Q1131">
        <v>0</v>
      </c>
      <c r="R1131">
        <v>0</v>
      </c>
      <c r="S1131">
        <v>0</v>
      </c>
      <c r="T1131">
        <v>0</v>
      </c>
      <c r="U1131">
        <v>0</v>
      </c>
      <c r="V1131">
        <v>0</v>
      </c>
      <c r="W1131">
        <v>0</v>
      </c>
      <c r="X1131">
        <v>0</v>
      </c>
      <c r="Y1131">
        <v>0</v>
      </c>
      <c r="Z1131">
        <v>0</v>
      </c>
      <c r="AA1131">
        <v>0</v>
      </c>
      <c r="AB1131">
        <v>0</v>
      </c>
      <c r="AC1131">
        <v>0</v>
      </c>
      <c r="AD1131">
        <v>0</v>
      </c>
      <c r="AE1131">
        <v>0</v>
      </c>
      <c r="AF1131">
        <v>0</v>
      </c>
      <c r="AG1131">
        <v>0</v>
      </c>
      <c r="AH1131">
        <v>0</v>
      </c>
      <c r="AI1131">
        <v>0</v>
      </c>
      <c r="AJ1131">
        <v>0</v>
      </c>
      <c r="AK1131">
        <v>0</v>
      </c>
      <c r="AL1131">
        <v>0</v>
      </c>
      <c r="AM1131">
        <v>0</v>
      </c>
      <c r="AN1131">
        <v>0</v>
      </c>
      <c r="AO1131">
        <v>0</v>
      </c>
      <c r="AP1131">
        <v>0</v>
      </c>
      <c r="AQ1131">
        <v>0</v>
      </c>
      <c r="AR1131">
        <v>0</v>
      </c>
      <c r="AS1131">
        <v>0</v>
      </c>
      <c r="AT1131">
        <v>0</v>
      </c>
      <c r="AU1131">
        <v>0</v>
      </c>
      <c r="AV1131">
        <v>0</v>
      </c>
      <c r="AW1131">
        <v>0</v>
      </c>
      <c r="AX1131">
        <v>0</v>
      </c>
      <c r="AY1131">
        <v>0</v>
      </c>
      <c r="AZ1131">
        <v>0</v>
      </c>
      <c r="BA1131">
        <v>0</v>
      </c>
      <c r="BB1131">
        <v>0</v>
      </c>
      <c r="BC1131">
        <v>0</v>
      </c>
      <c r="BD1131">
        <v>0</v>
      </c>
      <c r="BE1131">
        <v>0</v>
      </c>
      <c r="BF1131">
        <v>0</v>
      </c>
      <c r="BG1131">
        <v>0</v>
      </c>
      <c r="BH1131">
        <v>0</v>
      </c>
      <c r="BI1131">
        <v>0</v>
      </c>
      <c r="BJ1131">
        <v>0</v>
      </c>
      <c r="BK1131">
        <v>0</v>
      </c>
      <c r="BL1131">
        <v>0</v>
      </c>
      <c r="BM1131">
        <v>0</v>
      </c>
      <c r="BN1131">
        <v>0</v>
      </c>
      <c r="BO1131">
        <v>0</v>
      </c>
      <c r="BP1131">
        <v>0</v>
      </c>
      <c r="BQ1131">
        <v>0</v>
      </c>
      <c r="BR1131">
        <v>0</v>
      </c>
      <c r="BS1131">
        <v>0</v>
      </c>
      <c r="BT1131">
        <v>0</v>
      </c>
      <c r="BU1131">
        <v>0</v>
      </c>
      <c r="BV1131">
        <v>0</v>
      </c>
      <c r="BW1131" s="4">
        <v>0</v>
      </c>
    </row>
    <row r="1132" spans="6:75" x14ac:dyDescent="0.25">
      <c r="F1132" s="52">
        <f t="shared" si="61"/>
        <v>84100</v>
      </c>
      <c r="G1132" s="12">
        <f t="shared" si="62"/>
        <v>0.82558139534883723</v>
      </c>
      <c r="J1132" s="3">
        <f t="shared" si="63"/>
        <v>0.81435716387172696</v>
      </c>
      <c r="K1132" s="4"/>
      <c r="L1132" s="5">
        <v>1</v>
      </c>
      <c r="M1132">
        <v>0.82558139534883723</v>
      </c>
      <c r="N1132">
        <v>0.82558139534883723</v>
      </c>
      <c r="O1132">
        <v>0.81339994122832793</v>
      </c>
      <c r="P1132">
        <v>0.81339994122832793</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v>0</v>
      </c>
      <c r="AN1132">
        <v>0</v>
      </c>
      <c r="AO1132">
        <v>0</v>
      </c>
      <c r="AP1132">
        <v>0</v>
      </c>
      <c r="AQ1132">
        <v>0</v>
      </c>
      <c r="AR1132">
        <v>0</v>
      </c>
      <c r="AS1132">
        <v>0</v>
      </c>
      <c r="AT1132">
        <v>0</v>
      </c>
      <c r="AU1132">
        <v>0</v>
      </c>
      <c r="AV1132">
        <v>0</v>
      </c>
      <c r="AW1132">
        <v>0</v>
      </c>
      <c r="AX1132">
        <v>0</v>
      </c>
      <c r="AY1132">
        <v>0</v>
      </c>
      <c r="AZ1132">
        <v>0</v>
      </c>
      <c r="BA1132">
        <v>0</v>
      </c>
      <c r="BB1132">
        <v>0</v>
      </c>
      <c r="BC1132">
        <v>0</v>
      </c>
      <c r="BD1132">
        <v>0</v>
      </c>
      <c r="BE1132">
        <v>0</v>
      </c>
      <c r="BF1132">
        <v>0</v>
      </c>
      <c r="BG1132">
        <v>0</v>
      </c>
      <c r="BH1132">
        <v>0</v>
      </c>
      <c r="BI1132">
        <v>0</v>
      </c>
      <c r="BJ1132">
        <v>0</v>
      </c>
      <c r="BK1132">
        <v>0</v>
      </c>
      <c r="BL1132">
        <v>0</v>
      </c>
      <c r="BM1132">
        <v>0</v>
      </c>
      <c r="BN1132">
        <v>0</v>
      </c>
      <c r="BO1132">
        <v>0</v>
      </c>
      <c r="BP1132">
        <v>0</v>
      </c>
      <c r="BQ1132">
        <v>0</v>
      </c>
      <c r="BR1132">
        <v>0</v>
      </c>
      <c r="BS1132">
        <v>0</v>
      </c>
      <c r="BT1132">
        <v>0</v>
      </c>
      <c r="BU1132">
        <v>0</v>
      </c>
      <c r="BV1132">
        <v>0</v>
      </c>
      <c r="BW1132" s="4">
        <v>0</v>
      </c>
    </row>
    <row r="1133" spans="6:75" x14ac:dyDescent="0.25">
      <c r="F1133" s="52">
        <f t="shared" si="61"/>
        <v>84200</v>
      </c>
      <c r="G1133" s="12">
        <f t="shared" si="62"/>
        <v>0.82558139534883723</v>
      </c>
      <c r="J1133" s="3">
        <f t="shared" si="63"/>
        <v>0.81435716387172696</v>
      </c>
      <c r="K1133" s="4"/>
      <c r="L1133" s="5">
        <v>1</v>
      </c>
      <c r="M1133">
        <v>0.82558139534883723</v>
      </c>
      <c r="N1133">
        <v>0.82558139534883723</v>
      </c>
      <c r="O1133">
        <v>0.81339994122832793</v>
      </c>
      <c r="P1133">
        <v>0.81339994122832793</v>
      </c>
      <c r="Q1133">
        <v>0</v>
      </c>
      <c r="R1133">
        <v>0</v>
      </c>
      <c r="S1133">
        <v>0</v>
      </c>
      <c r="T1133">
        <v>0</v>
      </c>
      <c r="U1133">
        <v>0</v>
      </c>
      <c r="V1133">
        <v>0</v>
      </c>
      <c r="W1133">
        <v>0</v>
      </c>
      <c r="X1133">
        <v>0</v>
      </c>
      <c r="Y1133">
        <v>0</v>
      </c>
      <c r="Z1133">
        <v>0</v>
      </c>
      <c r="AA1133">
        <v>0</v>
      </c>
      <c r="AB1133">
        <v>0</v>
      </c>
      <c r="AC1133">
        <v>0</v>
      </c>
      <c r="AD1133">
        <v>0</v>
      </c>
      <c r="AE1133">
        <v>0</v>
      </c>
      <c r="AF1133">
        <v>0</v>
      </c>
      <c r="AG1133">
        <v>0</v>
      </c>
      <c r="AH1133">
        <v>0</v>
      </c>
      <c r="AI1133">
        <v>0</v>
      </c>
      <c r="AJ1133">
        <v>0</v>
      </c>
      <c r="AK1133">
        <v>0</v>
      </c>
      <c r="AL1133">
        <v>0</v>
      </c>
      <c r="AM1133">
        <v>0</v>
      </c>
      <c r="AN1133">
        <v>0</v>
      </c>
      <c r="AO1133">
        <v>0</v>
      </c>
      <c r="AP1133">
        <v>0</v>
      </c>
      <c r="AQ1133">
        <v>0</v>
      </c>
      <c r="AR1133">
        <v>0</v>
      </c>
      <c r="AS1133">
        <v>0</v>
      </c>
      <c r="AT1133">
        <v>0</v>
      </c>
      <c r="AU1133">
        <v>0</v>
      </c>
      <c r="AV1133">
        <v>0</v>
      </c>
      <c r="AW1133">
        <v>0</v>
      </c>
      <c r="AX1133">
        <v>0</v>
      </c>
      <c r="AY1133">
        <v>0</v>
      </c>
      <c r="AZ1133">
        <v>0</v>
      </c>
      <c r="BA1133">
        <v>0</v>
      </c>
      <c r="BB1133">
        <v>0</v>
      </c>
      <c r="BC1133">
        <v>0</v>
      </c>
      <c r="BD1133">
        <v>0</v>
      </c>
      <c r="BE1133">
        <v>0</v>
      </c>
      <c r="BF1133">
        <v>0</v>
      </c>
      <c r="BG1133">
        <v>0</v>
      </c>
      <c r="BH1133">
        <v>0</v>
      </c>
      <c r="BI1133">
        <v>0</v>
      </c>
      <c r="BJ1133">
        <v>0</v>
      </c>
      <c r="BK1133">
        <v>0</v>
      </c>
      <c r="BL1133">
        <v>0</v>
      </c>
      <c r="BM1133">
        <v>0</v>
      </c>
      <c r="BN1133">
        <v>0</v>
      </c>
      <c r="BO1133">
        <v>0</v>
      </c>
      <c r="BP1133">
        <v>0</v>
      </c>
      <c r="BQ1133">
        <v>0</v>
      </c>
      <c r="BR1133">
        <v>0</v>
      </c>
      <c r="BS1133">
        <v>0</v>
      </c>
      <c r="BT1133">
        <v>0</v>
      </c>
      <c r="BU1133">
        <v>0</v>
      </c>
      <c r="BV1133">
        <v>0</v>
      </c>
      <c r="BW1133" s="4">
        <v>0</v>
      </c>
    </row>
    <row r="1134" spans="6:75" x14ac:dyDescent="0.25">
      <c r="F1134" s="52">
        <f t="shared" si="61"/>
        <v>84300</v>
      </c>
      <c r="G1134" s="12">
        <f t="shared" si="62"/>
        <v>0.82558139534883723</v>
      </c>
      <c r="J1134" s="3">
        <f t="shared" si="63"/>
        <v>0.81435716387172696</v>
      </c>
      <c r="K1134" s="4"/>
      <c r="L1134" s="5">
        <v>1</v>
      </c>
      <c r="M1134">
        <v>0.82558139534883723</v>
      </c>
      <c r="N1134">
        <v>0.82558139534883723</v>
      </c>
      <c r="O1134">
        <v>0.81339994122832793</v>
      </c>
      <c r="P1134">
        <v>0.81339994122832793</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v>0</v>
      </c>
      <c r="AN1134">
        <v>0</v>
      </c>
      <c r="AO1134">
        <v>0</v>
      </c>
      <c r="AP1134">
        <v>0</v>
      </c>
      <c r="AQ1134">
        <v>0</v>
      </c>
      <c r="AR1134">
        <v>0</v>
      </c>
      <c r="AS1134">
        <v>0</v>
      </c>
      <c r="AT1134">
        <v>0</v>
      </c>
      <c r="AU1134">
        <v>0</v>
      </c>
      <c r="AV1134">
        <v>0</v>
      </c>
      <c r="AW1134">
        <v>0</v>
      </c>
      <c r="AX1134">
        <v>0</v>
      </c>
      <c r="AY1134">
        <v>0</v>
      </c>
      <c r="AZ1134">
        <v>0</v>
      </c>
      <c r="BA1134">
        <v>0</v>
      </c>
      <c r="BB1134">
        <v>0</v>
      </c>
      <c r="BC1134">
        <v>0</v>
      </c>
      <c r="BD1134">
        <v>0</v>
      </c>
      <c r="BE1134">
        <v>0</v>
      </c>
      <c r="BF1134">
        <v>0</v>
      </c>
      <c r="BG1134">
        <v>0</v>
      </c>
      <c r="BH1134">
        <v>0</v>
      </c>
      <c r="BI1134">
        <v>0</v>
      </c>
      <c r="BJ1134">
        <v>0</v>
      </c>
      <c r="BK1134">
        <v>0</v>
      </c>
      <c r="BL1134">
        <v>0</v>
      </c>
      <c r="BM1134">
        <v>0</v>
      </c>
      <c r="BN1134">
        <v>0</v>
      </c>
      <c r="BO1134">
        <v>0</v>
      </c>
      <c r="BP1134">
        <v>0</v>
      </c>
      <c r="BQ1134">
        <v>0</v>
      </c>
      <c r="BR1134">
        <v>0</v>
      </c>
      <c r="BS1134">
        <v>0</v>
      </c>
      <c r="BT1134">
        <v>0</v>
      </c>
      <c r="BU1134">
        <v>0</v>
      </c>
      <c r="BV1134">
        <v>0</v>
      </c>
      <c r="BW1134" s="4">
        <v>0</v>
      </c>
    </row>
    <row r="1135" spans="6:75" x14ac:dyDescent="0.25">
      <c r="F1135" s="52">
        <f t="shared" si="61"/>
        <v>84400</v>
      </c>
      <c r="G1135" s="12">
        <f t="shared" si="62"/>
        <v>0.82558139534883723</v>
      </c>
      <c r="J1135" s="3">
        <f t="shared" si="63"/>
        <v>0.81435716387172696</v>
      </c>
      <c r="K1135" s="4"/>
      <c r="L1135" s="5">
        <v>1</v>
      </c>
      <c r="M1135">
        <v>0.82558139534883723</v>
      </c>
      <c r="N1135">
        <v>0.82558139534883723</v>
      </c>
      <c r="O1135">
        <v>0.81339994122832793</v>
      </c>
      <c r="P1135">
        <v>0.81339994122832793</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0</v>
      </c>
      <c r="AL1135">
        <v>0</v>
      </c>
      <c r="AM1135">
        <v>0</v>
      </c>
      <c r="AN1135">
        <v>0</v>
      </c>
      <c r="AO1135">
        <v>0</v>
      </c>
      <c r="AP1135">
        <v>0</v>
      </c>
      <c r="AQ1135">
        <v>0</v>
      </c>
      <c r="AR1135">
        <v>0</v>
      </c>
      <c r="AS1135">
        <v>0</v>
      </c>
      <c r="AT1135">
        <v>0</v>
      </c>
      <c r="AU1135">
        <v>0</v>
      </c>
      <c r="AV1135">
        <v>0</v>
      </c>
      <c r="AW1135">
        <v>0</v>
      </c>
      <c r="AX1135">
        <v>0</v>
      </c>
      <c r="AY1135">
        <v>0</v>
      </c>
      <c r="AZ1135">
        <v>0</v>
      </c>
      <c r="BA1135">
        <v>0</v>
      </c>
      <c r="BB1135">
        <v>0</v>
      </c>
      <c r="BC1135">
        <v>0</v>
      </c>
      <c r="BD1135">
        <v>0</v>
      </c>
      <c r="BE1135">
        <v>0</v>
      </c>
      <c r="BF1135">
        <v>0</v>
      </c>
      <c r="BG1135">
        <v>0</v>
      </c>
      <c r="BH1135">
        <v>0</v>
      </c>
      <c r="BI1135">
        <v>0</v>
      </c>
      <c r="BJ1135">
        <v>0</v>
      </c>
      <c r="BK1135">
        <v>0</v>
      </c>
      <c r="BL1135">
        <v>0</v>
      </c>
      <c r="BM1135">
        <v>0</v>
      </c>
      <c r="BN1135">
        <v>0</v>
      </c>
      <c r="BO1135">
        <v>0</v>
      </c>
      <c r="BP1135">
        <v>0</v>
      </c>
      <c r="BQ1135">
        <v>0</v>
      </c>
      <c r="BR1135">
        <v>0</v>
      </c>
      <c r="BS1135">
        <v>0</v>
      </c>
      <c r="BT1135">
        <v>0</v>
      </c>
      <c r="BU1135">
        <v>0</v>
      </c>
      <c r="BV1135">
        <v>0</v>
      </c>
      <c r="BW1135" s="4">
        <v>0</v>
      </c>
    </row>
    <row r="1136" spans="6:75" x14ac:dyDescent="0.25">
      <c r="F1136" s="52">
        <f t="shared" si="61"/>
        <v>84500</v>
      </c>
      <c r="G1136" s="12">
        <f t="shared" si="62"/>
        <v>0.82558139534883723</v>
      </c>
      <c r="J1136" s="3">
        <f t="shared" si="63"/>
        <v>0.81435716387172696</v>
      </c>
      <c r="K1136" s="4"/>
      <c r="L1136" s="5">
        <v>1</v>
      </c>
      <c r="M1136">
        <v>0.82558139534883723</v>
      </c>
      <c r="N1136">
        <v>0.82558139534883723</v>
      </c>
      <c r="O1136">
        <v>0.81339994122832793</v>
      </c>
      <c r="P1136">
        <v>0.81339994122832793</v>
      </c>
      <c r="Q1136">
        <v>0</v>
      </c>
      <c r="R1136">
        <v>0</v>
      </c>
      <c r="S1136">
        <v>0</v>
      </c>
      <c r="T1136">
        <v>0</v>
      </c>
      <c r="U1136">
        <v>0</v>
      </c>
      <c r="V1136">
        <v>0</v>
      </c>
      <c r="W1136">
        <v>0</v>
      </c>
      <c r="X1136">
        <v>0</v>
      </c>
      <c r="Y1136">
        <v>0</v>
      </c>
      <c r="Z1136">
        <v>0</v>
      </c>
      <c r="AA1136">
        <v>0</v>
      </c>
      <c r="AB1136">
        <v>0</v>
      </c>
      <c r="AC1136">
        <v>0</v>
      </c>
      <c r="AD1136">
        <v>0</v>
      </c>
      <c r="AE1136">
        <v>0</v>
      </c>
      <c r="AF1136">
        <v>0</v>
      </c>
      <c r="AG1136">
        <v>0</v>
      </c>
      <c r="AH1136">
        <v>0</v>
      </c>
      <c r="AI1136">
        <v>0</v>
      </c>
      <c r="AJ1136">
        <v>0</v>
      </c>
      <c r="AK1136">
        <v>0</v>
      </c>
      <c r="AL1136">
        <v>0</v>
      </c>
      <c r="AM1136">
        <v>0</v>
      </c>
      <c r="AN1136">
        <v>0</v>
      </c>
      <c r="AO1136">
        <v>0</v>
      </c>
      <c r="AP1136">
        <v>0</v>
      </c>
      <c r="AQ1136">
        <v>0</v>
      </c>
      <c r="AR1136">
        <v>0</v>
      </c>
      <c r="AS1136">
        <v>0</v>
      </c>
      <c r="AT1136">
        <v>0</v>
      </c>
      <c r="AU1136">
        <v>0</v>
      </c>
      <c r="AV1136">
        <v>0</v>
      </c>
      <c r="AW1136">
        <v>0</v>
      </c>
      <c r="AX1136">
        <v>0</v>
      </c>
      <c r="AY1136">
        <v>0</v>
      </c>
      <c r="AZ1136">
        <v>0</v>
      </c>
      <c r="BA1136">
        <v>0</v>
      </c>
      <c r="BB1136">
        <v>0</v>
      </c>
      <c r="BC1136">
        <v>0</v>
      </c>
      <c r="BD1136">
        <v>0</v>
      </c>
      <c r="BE1136">
        <v>0</v>
      </c>
      <c r="BF1136">
        <v>0</v>
      </c>
      <c r="BG1136">
        <v>0</v>
      </c>
      <c r="BH1136">
        <v>0</v>
      </c>
      <c r="BI1136">
        <v>0</v>
      </c>
      <c r="BJ1136">
        <v>0</v>
      </c>
      <c r="BK1136">
        <v>0</v>
      </c>
      <c r="BL1136">
        <v>0</v>
      </c>
      <c r="BM1136">
        <v>0</v>
      </c>
      <c r="BN1136">
        <v>0</v>
      </c>
      <c r="BO1136">
        <v>0</v>
      </c>
      <c r="BP1136">
        <v>0</v>
      </c>
      <c r="BQ1136">
        <v>0</v>
      </c>
      <c r="BR1136">
        <v>0</v>
      </c>
      <c r="BS1136">
        <v>0</v>
      </c>
      <c r="BT1136">
        <v>0</v>
      </c>
      <c r="BU1136">
        <v>0</v>
      </c>
      <c r="BV1136">
        <v>0</v>
      </c>
      <c r="BW1136" s="4">
        <v>0</v>
      </c>
    </row>
    <row r="1137" spans="6:75" x14ac:dyDescent="0.25">
      <c r="F1137" s="52">
        <f t="shared" si="61"/>
        <v>84600</v>
      </c>
      <c r="G1137" s="12">
        <f t="shared" si="62"/>
        <v>0.82558139534883723</v>
      </c>
      <c r="J1137" s="3">
        <f t="shared" si="63"/>
        <v>0.81435716387172696</v>
      </c>
      <c r="K1137" s="4"/>
      <c r="L1137" s="5">
        <v>1</v>
      </c>
      <c r="M1137">
        <v>0.82558139534883723</v>
      </c>
      <c r="N1137">
        <v>0.82558139534883723</v>
      </c>
      <c r="O1137">
        <v>0.81339994122832793</v>
      </c>
      <c r="P1137">
        <v>0.81339994122832793</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v>0</v>
      </c>
      <c r="AN1137">
        <v>0</v>
      </c>
      <c r="AO1137">
        <v>0</v>
      </c>
      <c r="AP1137">
        <v>0</v>
      </c>
      <c r="AQ1137">
        <v>0</v>
      </c>
      <c r="AR1137">
        <v>0</v>
      </c>
      <c r="AS1137">
        <v>0</v>
      </c>
      <c r="AT1137">
        <v>0</v>
      </c>
      <c r="AU1137">
        <v>0</v>
      </c>
      <c r="AV1137">
        <v>0</v>
      </c>
      <c r="AW1137">
        <v>0</v>
      </c>
      <c r="AX1137">
        <v>0</v>
      </c>
      <c r="AY1137">
        <v>0</v>
      </c>
      <c r="AZ1137">
        <v>0</v>
      </c>
      <c r="BA1137">
        <v>0</v>
      </c>
      <c r="BB1137">
        <v>0</v>
      </c>
      <c r="BC1137">
        <v>0</v>
      </c>
      <c r="BD1137">
        <v>0</v>
      </c>
      <c r="BE1137">
        <v>0</v>
      </c>
      <c r="BF1137">
        <v>0</v>
      </c>
      <c r="BG1137">
        <v>0</v>
      </c>
      <c r="BH1137">
        <v>0</v>
      </c>
      <c r="BI1137">
        <v>0</v>
      </c>
      <c r="BJ1137">
        <v>0</v>
      </c>
      <c r="BK1137">
        <v>0</v>
      </c>
      <c r="BL1137">
        <v>0</v>
      </c>
      <c r="BM1137">
        <v>0</v>
      </c>
      <c r="BN1137">
        <v>0</v>
      </c>
      <c r="BO1137">
        <v>0</v>
      </c>
      <c r="BP1137">
        <v>0</v>
      </c>
      <c r="BQ1137">
        <v>0</v>
      </c>
      <c r="BR1137">
        <v>0</v>
      </c>
      <c r="BS1137">
        <v>0</v>
      </c>
      <c r="BT1137">
        <v>0</v>
      </c>
      <c r="BU1137">
        <v>0</v>
      </c>
      <c r="BV1137">
        <v>0</v>
      </c>
      <c r="BW1137" s="4">
        <v>0</v>
      </c>
    </row>
    <row r="1138" spans="6:75" x14ac:dyDescent="0.25">
      <c r="F1138" s="52">
        <f t="shared" si="61"/>
        <v>84700</v>
      </c>
      <c r="G1138" s="12">
        <f t="shared" si="62"/>
        <v>0.82558139534883723</v>
      </c>
      <c r="J1138" s="3">
        <f t="shared" si="63"/>
        <v>0.81435716387172696</v>
      </c>
      <c r="K1138" s="4"/>
      <c r="L1138" s="5">
        <v>1</v>
      </c>
      <c r="M1138">
        <v>0.82558139534883723</v>
      </c>
      <c r="N1138">
        <v>0.82558139534883723</v>
      </c>
      <c r="O1138">
        <v>0.81339994122832793</v>
      </c>
      <c r="P1138">
        <v>0.81339994122832793</v>
      </c>
      <c r="Q1138">
        <v>0</v>
      </c>
      <c r="R1138">
        <v>0</v>
      </c>
      <c r="S1138">
        <v>0</v>
      </c>
      <c r="T1138">
        <v>0</v>
      </c>
      <c r="U1138">
        <v>0</v>
      </c>
      <c r="V1138">
        <v>0</v>
      </c>
      <c r="W1138">
        <v>0</v>
      </c>
      <c r="X1138">
        <v>0</v>
      </c>
      <c r="Y1138">
        <v>0</v>
      </c>
      <c r="Z1138">
        <v>0</v>
      </c>
      <c r="AA1138">
        <v>0</v>
      </c>
      <c r="AB1138">
        <v>0</v>
      </c>
      <c r="AC1138">
        <v>0</v>
      </c>
      <c r="AD1138">
        <v>0</v>
      </c>
      <c r="AE1138">
        <v>0</v>
      </c>
      <c r="AF1138">
        <v>0</v>
      </c>
      <c r="AG1138">
        <v>0</v>
      </c>
      <c r="AH1138">
        <v>0</v>
      </c>
      <c r="AI1138">
        <v>0</v>
      </c>
      <c r="AJ1138">
        <v>0</v>
      </c>
      <c r="AK1138">
        <v>0</v>
      </c>
      <c r="AL1138">
        <v>0</v>
      </c>
      <c r="AM1138">
        <v>0</v>
      </c>
      <c r="AN1138">
        <v>0</v>
      </c>
      <c r="AO1138">
        <v>0</v>
      </c>
      <c r="AP1138">
        <v>0</v>
      </c>
      <c r="AQ1138">
        <v>0</v>
      </c>
      <c r="AR1138">
        <v>0</v>
      </c>
      <c r="AS1138">
        <v>0</v>
      </c>
      <c r="AT1138">
        <v>0</v>
      </c>
      <c r="AU1138">
        <v>0</v>
      </c>
      <c r="AV1138">
        <v>0</v>
      </c>
      <c r="AW1138">
        <v>0</v>
      </c>
      <c r="AX1138">
        <v>0</v>
      </c>
      <c r="AY1138">
        <v>0</v>
      </c>
      <c r="AZ1138">
        <v>0</v>
      </c>
      <c r="BA1138">
        <v>0</v>
      </c>
      <c r="BB1138">
        <v>0</v>
      </c>
      <c r="BC1138">
        <v>0</v>
      </c>
      <c r="BD1138">
        <v>0</v>
      </c>
      <c r="BE1138">
        <v>0</v>
      </c>
      <c r="BF1138">
        <v>0</v>
      </c>
      <c r="BG1138">
        <v>0</v>
      </c>
      <c r="BH1138">
        <v>0</v>
      </c>
      <c r="BI1138">
        <v>0</v>
      </c>
      <c r="BJ1138">
        <v>0</v>
      </c>
      <c r="BK1138">
        <v>0</v>
      </c>
      <c r="BL1138">
        <v>0</v>
      </c>
      <c r="BM1138">
        <v>0</v>
      </c>
      <c r="BN1138">
        <v>0</v>
      </c>
      <c r="BO1138">
        <v>0</v>
      </c>
      <c r="BP1138">
        <v>0</v>
      </c>
      <c r="BQ1138">
        <v>0</v>
      </c>
      <c r="BR1138">
        <v>0</v>
      </c>
      <c r="BS1138">
        <v>0</v>
      </c>
      <c r="BT1138">
        <v>0</v>
      </c>
      <c r="BU1138">
        <v>0</v>
      </c>
      <c r="BV1138">
        <v>0</v>
      </c>
      <c r="BW1138" s="4">
        <v>0</v>
      </c>
    </row>
    <row r="1139" spans="6:75" x14ac:dyDescent="0.25">
      <c r="F1139" s="52">
        <f t="shared" si="61"/>
        <v>84800</v>
      </c>
      <c r="G1139" s="12">
        <f t="shared" si="62"/>
        <v>0.82558139534883723</v>
      </c>
      <c r="J1139" s="3">
        <f t="shared" si="63"/>
        <v>0.81435716387172696</v>
      </c>
      <c r="K1139" s="4"/>
      <c r="L1139" s="5">
        <v>1</v>
      </c>
      <c r="M1139">
        <v>0.82558139534883723</v>
      </c>
      <c r="N1139">
        <v>0.82558139534883723</v>
      </c>
      <c r="O1139">
        <v>0.81339994122832793</v>
      </c>
      <c r="P1139">
        <v>0.81339994122832793</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v>0</v>
      </c>
      <c r="AN1139">
        <v>0</v>
      </c>
      <c r="AO1139">
        <v>0</v>
      </c>
      <c r="AP1139">
        <v>0</v>
      </c>
      <c r="AQ1139">
        <v>0</v>
      </c>
      <c r="AR1139">
        <v>0</v>
      </c>
      <c r="AS1139">
        <v>0</v>
      </c>
      <c r="AT1139">
        <v>0</v>
      </c>
      <c r="AU1139">
        <v>0</v>
      </c>
      <c r="AV1139">
        <v>0</v>
      </c>
      <c r="AW1139">
        <v>0</v>
      </c>
      <c r="AX1139">
        <v>0</v>
      </c>
      <c r="AY1139">
        <v>0</v>
      </c>
      <c r="AZ1139">
        <v>0</v>
      </c>
      <c r="BA1139">
        <v>0</v>
      </c>
      <c r="BB1139">
        <v>0</v>
      </c>
      <c r="BC1139">
        <v>0</v>
      </c>
      <c r="BD1139">
        <v>0</v>
      </c>
      <c r="BE1139">
        <v>0</v>
      </c>
      <c r="BF1139">
        <v>0</v>
      </c>
      <c r="BG1139">
        <v>0</v>
      </c>
      <c r="BH1139">
        <v>0</v>
      </c>
      <c r="BI1139">
        <v>0</v>
      </c>
      <c r="BJ1139">
        <v>0</v>
      </c>
      <c r="BK1139">
        <v>0</v>
      </c>
      <c r="BL1139">
        <v>0</v>
      </c>
      <c r="BM1139">
        <v>0</v>
      </c>
      <c r="BN1139">
        <v>0</v>
      </c>
      <c r="BO1139">
        <v>0</v>
      </c>
      <c r="BP1139">
        <v>0</v>
      </c>
      <c r="BQ1139">
        <v>0</v>
      </c>
      <c r="BR1139">
        <v>0</v>
      </c>
      <c r="BS1139">
        <v>0</v>
      </c>
      <c r="BT1139">
        <v>0</v>
      </c>
      <c r="BU1139">
        <v>0</v>
      </c>
      <c r="BV1139">
        <v>0</v>
      </c>
      <c r="BW1139" s="4">
        <v>0</v>
      </c>
    </row>
    <row r="1140" spans="6:75" x14ac:dyDescent="0.25">
      <c r="F1140" s="52">
        <f t="shared" si="61"/>
        <v>84900</v>
      </c>
      <c r="G1140" s="12">
        <f t="shared" si="62"/>
        <v>0.82558139534883723</v>
      </c>
      <c r="J1140" s="3">
        <f t="shared" si="63"/>
        <v>0.81435716387172696</v>
      </c>
      <c r="K1140" s="4"/>
      <c r="L1140" s="5">
        <v>1</v>
      </c>
      <c r="M1140">
        <v>0.82558139534883723</v>
      </c>
      <c r="N1140">
        <v>0.82558139534883723</v>
      </c>
      <c r="O1140">
        <v>0.81339994122832793</v>
      </c>
      <c r="P1140">
        <v>0.81339994122832793</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v>0</v>
      </c>
      <c r="AN1140">
        <v>0</v>
      </c>
      <c r="AO1140">
        <v>0</v>
      </c>
      <c r="AP1140">
        <v>0</v>
      </c>
      <c r="AQ1140">
        <v>0</v>
      </c>
      <c r="AR1140">
        <v>0</v>
      </c>
      <c r="AS1140">
        <v>0</v>
      </c>
      <c r="AT1140">
        <v>0</v>
      </c>
      <c r="AU1140">
        <v>0</v>
      </c>
      <c r="AV1140">
        <v>0</v>
      </c>
      <c r="AW1140">
        <v>0</v>
      </c>
      <c r="AX1140">
        <v>0</v>
      </c>
      <c r="AY1140">
        <v>0</v>
      </c>
      <c r="AZ1140">
        <v>0</v>
      </c>
      <c r="BA1140">
        <v>0</v>
      </c>
      <c r="BB1140">
        <v>0</v>
      </c>
      <c r="BC1140">
        <v>0</v>
      </c>
      <c r="BD1140">
        <v>0</v>
      </c>
      <c r="BE1140">
        <v>0</v>
      </c>
      <c r="BF1140">
        <v>0</v>
      </c>
      <c r="BG1140">
        <v>0</v>
      </c>
      <c r="BH1140">
        <v>0</v>
      </c>
      <c r="BI1140">
        <v>0</v>
      </c>
      <c r="BJ1140">
        <v>0</v>
      </c>
      <c r="BK1140">
        <v>0</v>
      </c>
      <c r="BL1140">
        <v>0</v>
      </c>
      <c r="BM1140">
        <v>0</v>
      </c>
      <c r="BN1140">
        <v>0</v>
      </c>
      <c r="BO1140">
        <v>0</v>
      </c>
      <c r="BP1140">
        <v>0</v>
      </c>
      <c r="BQ1140">
        <v>0</v>
      </c>
      <c r="BR1140">
        <v>0</v>
      </c>
      <c r="BS1140">
        <v>0</v>
      </c>
      <c r="BT1140">
        <v>0</v>
      </c>
      <c r="BU1140">
        <v>0</v>
      </c>
      <c r="BV1140">
        <v>0</v>
      </c>
      <c r="BW1140" s="4">
        <v>0</v>
      </c>
    </row>
    <row r="1141" spans="6:75" x14ac:dyDescent="0.25">
      <c r="F1141" s="52">
        <f t="shared" si="61"/>
        <v>85000</v>
      </c>
      <c r="G1141" s="12">
        <f t="shared" si="62"/>
        <v>0.82558139534883723</v>
      </c>
      <c r="J1141" s="3">
        <f t="shared" si="63"/>
        <v>0.81435716387172696</v>
      </c>
      <c r="K1141" s="4"/>
      <c r="L1141" s="5">
        <v>1</v>
      </c>
      <c r="M1141">
        <v>0.82558139534883723</v>
      </c>
      <c r="N1141">
        <v>0.82558139534883723</v>
      </c>
      <c r="O1141">
        <v>0.81339994122832793</v>
      </c>
      <c r="P1141">
        <v>0.81339994122832793</v>
      </c>
      <c r="Q1141">
        <v>0</v>
      </c>
      <c r="R1141">
        <v>0</v>
      </c>
      <c r="S1141">
        <v>0</v>
      </c>
      <c r="T1141">
        <v>0</v>
      </c>
      <c r="U1141">
        <v>0</v>
      </c>
      <c r="V1141">
        <v>0</v>
      </c>
      <c r="W1141">
        <v>0</v>
      </c>
      <c r="X1141">
        <v>0</v>
      </c>
      <c r="Y1141">
        <v>0</v>
      </c>
      <c r="Z1141">
        <v>0</v>
      </c>
      <c r="AA1141">
        <v>0</v>
      </c>
      <c r="AB1141">
        <v>0</v>
      </c>
      <c r="AC1141">
        <v>0</v>
      </c>
      <c r="AD1141">
        <v>0</v>
      </c>
      <c r="AE1141">
        <v>0</v>
      </c>
      <c r="AF1141">
        <v>0</v>
      </c>
      <c r="AG1141">
        <v>0</v>
      </c>
      <c r="AH1141">
        <v>0</v>
      </c>
      <c r="AI1141">
        <v>0</v>
      </c>
      <c r="AJ1141">
        <v>0</v>
      </c>
      <c r="AK1141">
        <v>0</v>
      </c>
      <c r="AL1141">
        <v>0</v>
      </c>
      <c r="AM1141">
        <v>0</v>
      </c>
      <c r="AN1141">
        <v>0</v>
      </c>
      <c r="AO1141">
        <v>0</v>
      </c>
      <c r="AP1141">
        <v>0</v>
      </c>
      <c r="AQ1141">
        <v>0</v>
      </c>
      <c r="AR1141">
        <v>0</v>
      </c>
      <c r="AS1141">
        <v>0</v>
      </c>
      <c r="AT1141">
        <v>0</v>
      </c>
      <c r="AU1141">
        <v>0</v>
      </c>
      <c r="AV1141">
        <v>0</v>
      </c>
      <c r="AW1141">
        <v>0</v>
      </c>
      <c r="AX1141">
        <v>0</v>
      </c>
      <c r="AY1141">
        <v>0</v>
      </c>
      <c r="AZ1141">
        <v>0</v>
      </c>
      <c r="BA1141">
        <v>0</v>
      </c>
      <c r="BB1141">
        <v>0</v>
      </c>
      <c r="BC1141">
        <v>0</v>
      </c>
      <c r="BD1141">
        <v>0</v>
      </c>
      <c r="BE1141">
        <v>0</v>
      </c>
      <c r="BF1141">
        <v>0</v>
      </c>
      <c r="BG1141">
        <v>0</v>
      </c>
      <c r="BH1141">
        <v>0</v>
      </c>
      <c r="BI1141">
        <v>0</v>
      </c>
      <c r="BJ1141">
        <v>0</v>
      </c>
      <c r="BK1141">
        <v>0</v>
      </c>
      <c r="BL1141">
        <v>0</v>
      </c>
      <c r="BM1141">
        <v>0</v>
      </c>
      <c r="BN1141">
        <v>0</v>
      </c>
      <c r="BO1141">
        <v>0</v>
      </c>
      <c r="BP1141">
        <v>0</v>
      </c>
      <c r="BQ1141">
        <v>0</v>
      </c>
      <c r="BR1141">
        <v>0</v>
      </c>
      <c r="BS1141">
        <v>0</v>
      </c>
      <c r="BT1141">
        <v>0</v>
      </c>
      <c r="BU1141">
        <v>0</v>
      </c>
      <c r="BV1141">
        <v>0</v>
      </c>
      <c r="BW1141" s="4">
        <v>0</v>
      </c>
    </row>
    <row r="1142" spans="6:75" x14ac:dyDescent="0.25">
      <c r="F1142" s="52">
        <f t="shared" si="61"/>
        <v>85100</v>
      </c>
      <c r="G1142" s="12">
        <f t="shared" si="62"/>
        <v>0.82558139534883723</v>
      </c>
      <c r="J1142" s="3">
        <f t="shared" si="63"/>
        <v>0.81435716387172696</v>
      </c>
      <c r="K1142" s="4"/>
      <c r="L1142" s="5">
        <v>1</v>
      </c>
      <c r="M1142">
        <v>0.82558139534883723</v>
      </c>
      <c r="N1142">
        <v>0.82558139534883723</v>
      </c>
      <c r="O1142">
        <v>0.81339994122832793</v>
      </c>
      <c r="P1142">
        <v>0.81339994122832793</v>
      </c>
      <c r="Q1142">
        <v>0</v>
      </c>
      <c r="R1142">
        <v>0</v>
      </c>
      <c r="S1142">
        <v>0</v>
      </c>
      <c r="T1142">
        <v>0</v>
      </c>
      <c r="U1142">
        <v>0</v>
      </c>
      <c r="V1142">
        <v>0</v>
      </c>
      <c r="W1142">
        <v>0</v>
      </c>
      <c r="X1142">
        <v>0</v>
      </c>
      <c r="Y1142">
        <v>0</v>
      </c>
      <c r="Z1142">
        <v>0</v>
      </c>
      <c r="AA1142">
        <v>0</v>
      </c>
      <c r="AB1142">
        <v>0</v>
      </c>
      <c r="AC1142">
        <v>0</v>
      </c>
      <c r="AD1142">
        <v>0</v>
      </c>
      <c r="AE1142">
        <v>0</v>
      </c>
      <c r="AF1142">
        <v>0</v>
      </c>
      <c r="AG1142">
        <v>0</v>
      </c>
      <c r="AH1142">
        <v>0</v>
      </c>
      <c r="AI1142">
        <v>0</v>
      </c>
      <c r="AJ1142">
        <v>0</v>
      </c>
      <c r="AK1142">
        <v>0</v>
      </c>
      <c r="AL1142">
        <v>0</v>
      </c>
      <c r="AM1142">
        <v>0</v>
      </c>
      <c r="AN1142">
        <v>0</v>
      </c>
      <c r="AO1142">
        <v>0</v>
      </c>
      <c r="AP1142">
        <v>0</v>
      </c>
      <c r="AQ1142">
        <v>0</v>
      </c>
      <c r="AR1142">
        <v>0</v>
      </c>
      <c r="AS1142">
        <v>0</v>
      </c>
      <c r="AT1142">
        <v>0</v>
      </c>
      <c r="AU1142">
        <v>0</v>
      </c>
      <c r="AV1142">
        <v>0</v>
      </c>
      <c r="AW1142">
        <v>0</v>
      </c>
      <c r="AX1142">
        <v>0</v>
      </c>
      <c r="AY1142">
        <v>0</v>
      </c>
      <c r="AZ1142">
        <v>0</v>
      </c>
      <c r="BA1142">
        <v>0</v>
      </c>
      <c r="BB1142">
        <v>0</v>
      </c>
      <c r="BC1142">
        <v>0</v>
      </c>
      <c r="BD1142">
        <v>0</v>
      </c>
      <c r="BE1142">
        <v>0</v>
      </c>
      <c r="BF1142">
        <v>0</v>
      </c>
      <c r="BG1142">
        <v>0</v>
      </c>
      <c r="BH1142">
        <v>0</v>
      </c>
      <c r="BI1142">
        <v>0</v>
      </c>
      <c r="BJ1142">
        <v>0</v>
      </c>
      <c r="BK1142">
        <v>0</v>
      </c>
      <c r="BL1142">
        <v>0</v>
      </c>
      <c r="BM1142">
        <v>0</v>
      </c>
      <c r="BN1142">
        <v>0</v>
      </c>
      <c r="BO1142">
        <v>0</v>
      </c>
      <c r="BP1142">
        <v>0</v>
      </c>
      <c r="BQ1142">
        <v>0</v>
      </c>
      <c r="BR1142">
        <v>0</v>
      </c>
      <c r="BS1142">
        <v>0</v>
      </c>
      <c r="BT1142">
        <v>0</v>
      </c>
      <c r="BU1142">
        <v>0</v>
      </c>
      <c r="BV1142">
        <v>0</v>
      </c>
      <c r="BW1142" s="4">
        <v>0</v>
      </c>
    </row>
    <row r="1143" spans="6:75" x14ac:dyDescent="0.25">
      <c r="F1143" s="52">
        <f t="shared" si="61"/>
        <v>85200</v>
      </c>
      <c r="G1143" s="12">
        <f t="shared" si="62"/>
        <v>0.82558139534883723</v>
      </c>
      <c r="J1143" s="3">
        <f t="shared" si="63"/>
        <v>0.81435716387172696</v>
      </c>
      <c r="K1143" s="4"/>
      <c r="L1143" s="5">
        <v>1</v>
      </c>
      <c r="M1143">
        <v>0.82558139534883723</v>
      </c>
      <c r="N1143">
        <v>0.82558139534883723</v>
      </c>
      <c r="O1143">
        <v>0.81339994122832793</v>
      </c>
      <c r="P1143">
        <v>0.81339994122832793</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v>0</v>
      </c>
      <c r="AN1143">
        <v>0</v>
      </c>
      <c r="AO1143">
        <v>0</v>
      </c>
      <c r="AP1143">
        <v>0</v>
      </c>
      <c r="AQ1143">
        <v>0</v>
      </c>
      <c r="AR1143">
        <v>0</v>
      </c>
      <c r="AS1143">
        <v>0</v>
      </c>
      <c r="AT1143">
        <v>0</v>
      </c>
      <c r="AU1143">
        <v>0</v>
      </c>
      <c r="AV1143">
        <v>0</v>
      </c>
      <c r="AW1143">
        <v>0</v>
      </c>
      <c r="AX1143">
        <v>0</v>
      </c>
      <c r="AY1143">
        <v>0</v>
      </c>
      <c r="AZ1143">
        <v>0</v>
      </c>
      <c r="BA1143">
        <v>0</v>
      </c>
      <c r="BB1143">
        <v>0</v>
      </c>
      <c r="BC1143">
        <v>0</v>
      </c>
      <c r="BD1143">
        <v>0</v>
      </c>
      <c r="BE1143">
        <v>0</v>
      </c>
      <c r="BF1143">
        <v>0</v>
      </c>
      <c r="BG1143">
        <v>0</v>
      </c>
      <c r="BH1143">
        <v>0</v>
      </c>
      <c r="BI1143">
        <v>0</v>
      </c>
      <c r="BJ1143">
        <v>0</v>
      </c>
      <c r="BK1143">
        <v>0</v>
      </c>
      <c r="BL1143">
        <v>0</v>
      </c>
      <c r="BM1143">
        <v>0</v>
      </c>
      <c r="BN1143">
        <v>0</v>
      </c>
      <c r="BO1143">
        <v>0</v>
      </c>
      <c r="BP1143">
        <v>0</v>
      </c>
      <c r="BQ1143">
        <v>0</v>
      </c>
      <c r="BR1143">
        <v>0</v>
      </c>
      <c r="BS1143">
        <v>0</v>
      </c>
      <c r="BT1143">
        <v>0</v>
      </c>
      <c r="BU1143">
        <v>0</v>
      </c>
      <c r="BV1143">
        <v>0</v>
      </c>
      <c r="BW1143" s="4">
        <v>0</v>
      </c>
    </row>
    <row r="1144" spans="6:75" x14ac:dyDescent="0.25">
      <c r="F1144" s="52">
        <f t="shared" si="61"/>
        <v>85300</v>
      </c>
      <c r="G1144" s="12">
        <f t="shared" si="62"/>
        <v>0.82558139534883723</v>
      </c>
      <c r="J1144" s="3">
        <f t="shared" si="63"/>
        <v>0.81435716387172696</v>
      </c>
      <c r="K1144" s="4"/>
      <c r="L1144" s="5">
        <v>1</v>
      </c>
      <c r="M1144">
        <v>0.82558139534883723</v>
      </c>
      <c r="N1144">
        <v>0.82558139534883723</v>
      </c>
      <c r="O1144">
        <v>0.81339994122832793</v>
      </c>
      <c r="P1144">
        <v>0.81339994122832793</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v>0</v>
      </c>
      <c r="AN1144">
        <v>0</v>
      </c>
      <c r="AO1144">
        <v>0</v>
      </c>
      <c r="AP1144">
        <v>0</v>
      </c>
      <c r="AQ1144">
        <v>0</v>
      </c>
      <c r="AR1144">
        <v>0</v>
      </c>
      <c r="AS1144">
        <v>0</v>
      </c>
      <c r="AT1144">
        <v>0</v>
      </c>
      <c r="AU1144">
        <v>0</v>
      </c>
      <c r="AV1144">
        <v>0</v>
      </c>
      <c r="AW1144">
        <v>0</v>
      </c>
      <c r="AX1144">
        <v>0</v>
      </c>
      <c r="AY1144">
        <v>0</v>
      </c>
      <c r="AZ1144">
        <v>0</v>
      </c>
      <c r="BA1144">
        <v>0</v>
      </c>
      <c r="BB1144">
        <v>0</v>
      </c>
      <c r="BC1144">
        <v>0</v>
      </c>
      <c r="BD1144">
        <v>0</v>
      </c>
      <c r="BE1144">
        <v>0</v>
      </c>
      <c r="BF1144">
        <v>0</v>
      </c>
      <c r="BG1144">
        <v>0</v>
      </c>
      <c r="BH1144">
        <v>0</v>
      </c>
      <c r="BI1144">
        <v>0</v>
      </c>
      <c r="BJ1144">
        <v>0</v>
      </c>
      <c r="BK1144">
        <v>0</v>
      </c>
      <c r="BL1144">
        <v>0</v>
      </c>
      <c r="BM1144">
        <v>0</v>
      </c>
      <c r="BN1144">
        <v>0</v>
      </c>
      <c r="BO1144">
        <v>0</v>
      </c>
      <c r="BP1144">
        <v>0</v>
      </c>
      <c r="BQ1144">
        <v>0</v>
      </c>
      <c r="BR1144">
        <v>0</v>
      </c>
      <c r="BS1144">
        <v>0</v>
      </c>
      <c r="BT1144">
        <v>0</v>
      </c>
      <c r="BU1144">
        <v>0</v>
      </c>
      <c r="BV1144">
        <v>0</v>
      </c>
      <c r="BW1144" s="4">
        <v>0</v>
      </c>
    </row>
    <row r="1145" spans="6:75" x14ac:dyDescent="0.25">
      <c r="F1145" s="52">
        <f t="shared" si="61"/>
        <v>85400</v>
      </c>
      <c r="G1145" s="12">
        <f t="shared" si="62"/>
        <v>0.82558139534883723</v>
      </c>
      <c r="J1145" s="3">
        <f t="shared" si="63"/>
        <v>0.81435716387172696</v>
      </c>
      <c r="K1145" s="4"/>
      <c r="L1145" s="5">
        <v>1</v>
      </c>
      <c r="M1145">
        <v>0.82558139534883723</v>
      </c>
      <c r="N1145">
        <v>0.82558139534883723</v>
      </c>
      <c r="O1145">
        <v>0.81339994122832793</v>
      </c>
      <c r="P1145">
        <v>0.81339994122832793</v>
      </c>
      <c r="Q1145">
        <v>0</v>
      </c>
      <c r="R1145">
        <v>0</v>
      </c>
      <c r="S1145">
        <v>0</v>
      </c>
      <c r="T1145">
        <v>0</v>
      </c>
      <c r="U1145">
        <v>0</v>
      </c>
      <c r="V1145">
        <v>0</v>
      </c>
      <c r="W1145">
        <v>0</v>
      </c>
      <c r="X1145">
        <v>0</v>
      </c>
      <c r="Y1145">
        <v>0</v>
      </c>
      <c r="Z1145">
        <v>0</v>
      </c>
      <c r="AA1145">
        <v>0</v>
      </c>
      <c r="AB1145">
        <v>0</v>
      </c>
      <c r="AC1145">
        <v>0</v>
      </c>
      <c r="AD1145">
        <v>0</v>
      </c>
      <c r="AE1145">
        <v>0</v>
      </c>
      <c r="AF1145">
        <v>0</v>
      </c>
      <c r="AG1145">
        <v>0</v>
      </c>
      <c r="AH1145">
        <v>0</v>
      </c>
      <c r="AI1145">
        <v>0</v>
      </c>
      <c r="AJ1145">
        <v>0</v>
      </c>
      <c r="AK1145">
        <v>0</v>
      </c>
      <c r="AL1145">
        <v>0</v>
      </c>
      <c r="AM1145">
        <v>0</v>
      </c>
      <c r="AN1145">
        <v>0</v>
      </c>
      <c r="AO1145">
        <v>0</v>
      </c>
      <c r="AP1145">
        <v>0</v>
      </c>
      <c r="AQ1145">
        <v>0</v>
      </c>
      <c r="AR1145">
        <v>0</v>
      </c>
      <c r="AS1145">
        <v>0</v>
      </c>
      <c r="AT1145">
        <v>0</v>
      </c>
      <c r="AU1145">
        <v>0</v>
      </c>
      <c r="AV1145">
        <v>0</v>
      </c>
      <c r="AW1145">
        <v>0</v>
      </c>
      <c r="AX1145">
        <v>0</v>
      </c>
      <c r="AY1145">
        <v>0</v>
      </c>
      <c r="AZ1145">
        <v>0</v>
      </c>
      <c r="BA1145">
        <v>0</v>
      </c>
      <c r="BB1145">
        <v>0</v>
      </c>
      <c r="BC1145">
        <v>0</v>
      </c>
      <c r="BD1145">
        <v>0</v>
      </c>
      <c r="BE1145">
        <v>0</v>
      </c>
      <c r="BF1145">
        <v>0</v>
      </c>
      <c r="BG1145">
        <v>0</v>
      </c>
      <c r="BH1145">
        <v>0</v>
      </c>
      <c r="BI1145">
        <v>0</v>
      </c>
      <c r="BJ1145">
        <v>0</v>
      </c>
      <c r="BK1145">
        <v>0</v>
      </c>
      <c r="BL1145">
        <v>0</v>
      </c>
      <c r="BM1145">
        <v>0</v>
      </c>
      <c r="BN1145">
        <v>0</v>
      </c>
      <c r="BO1145">
        <v>0</v>
      </c>
      <c r="BP1145">
        <v>0</v>
      </c>
      <c r="BQ1145">
        <v>0</v>
      </c>
      <c r="BR1145">
        <v>0</v>
      </c>
      <c r="BS1145">
        <v>0</v>
      </c>
      <c r="BT1145">
        <v>0</v>
      </c>
      <c r="BU1145">
        <v>0</v>
      </c>
      <c r="BV1145">
        <v>0</v>
      </c>
      <c r="BW1145" s="4">
        <v>0</v>
      </c>
    </row>
    <row r="1146" spans="6:75" x14ac:dyDescent="0.25">
      <c r="F1146" s="52">
        <f t="shared" si="61"/>
        <v>85500</v>
      </c>
      <c r="G1146" s="12">
        <f t="shared" si="62"/>
        <v>0.82558139534883723</v>
      </c>
      <c r="J1146" s="3">
        <f t="shared" si="63"/>
        <v>0.81435716387172696</v>
      </c>
      <c r="K1146" s="4"/>
      <c r="L1146" s="5">
        <v>1</v>
      </c>
      <c r="M1146">
        <v>0.82558139534883723</v>
      </c>
      <c r="N1146">
        <v>0.82558139534883723</v>
      </c>
      <c r="O1146">
        <v>0.81339994122832793</v>
      </c>
      <c r="P1146">
        <v>0.81339994122832793</v>
      </c>
      <c r="Q1146">
        <v>0</v>
      </c>
      <c r="R1146">
        <v>0</v>
      </c>
      <c r="S1146">
        <v>0</v>
      </c>
      <c r="T1146">
        <v>0</v>
      </c>
      <c r="U1146">
        <v>0</v>
      </c>
      <c r="V1146">
        <v>0</v>
      </c>
      <c r="W1146">
        <v>0</v>
      </c>
      <c r="X1146">
        <v>0</v>
      </c>
      <c r="Y1146">
        <v>0</v>
      </c>
      <c r="Z1146">
        <v>0</v>
      </c>
      <c r="AA1146">
        <v>0</v>
      </c>
      <c r="AB1146">
        <v>0</v>
      </c>
      <c r="AC1146">
        <v>0</v>
      </c>
      <c r="AD1146">
        <v>0</v>
      </c>
      <c r="AE1146">
        <v>0</v>
      </c>
      <c r="AF1146">
        <v>0</v>
      </c>
      <c r="AG1146">
        <v>0</v>
      </c>
      <c r="AH1146">
        <v>0</v>
      </c>
      <c r="AI1146">
        <v>0</v>
      </c>
      <c r="AJ1146">
        <v>0</v>
      </c>
      <c r="AK1146">
        <v>0</v>
      </c>
      <c r="AL1146">
        <v>0</v>
      </c>
      <c r="AM1146">
        <v>0</v>
      </c>
      <c r="AN1146">
        <v>0</v>
      </c>
      <c r="AO1146">
        <v>0</v>
      </c>
      <c r="AP1146">
        <v>0</v>
      </c>
      <c r="AQ1146">
        <v>0</v>
      </c>
      <c r="AR1146">
        <v>0</v>
      </c>
      <c r="AS1146">
        <v>0</v>
      </c>
      <c r="AT1146">
        <v>0</v>
      </c>
      <c r="AU1146">
        <v>0</v>
      </c>
      <c r="AV1146">
        <v>0</v>
      </c>
      <c r="AW1146">
        <v>0</v>
      </c>
      <c r="AX1146">
        <v>0</v>
      </c>
      <c r="AY1146">
        <v>0</v>
      </c>
      <c r="AZ1146">
        <v>0</v>
      </c>
      <c r="BA1146">
        <v>0</v>
      </c>
      <c r="BB1146">
        <v>0</v>
      </c>
      <c r="BC1146">
        <v>0</v>
      </c>
      <c r="BD1146">
        <v>0</v>
      </c>
      <c r="BE1146">
        <v>0</v>
      </c>
      <c r="BF1146">
        <v>0</v>
      </c>
      <c r="BG1146">
        <v>0</v>
      </c>
      <c r="BH1146">
        <v>0</v>
      </c>
      <c r="BI1146">
        <v>0</v>
      </c>
      <c r="BJ1146">
        <v>0</v>
      </c>
      <c r="BK1146">
        <v>0</v>
      </c>
      <c r="BL1146">
        <v>0</v>
      </c>
      <c r="BM1146">
        <v>0</v>
      </c>
      <c r="BN1146">
        <v>0</v>
      </c>
      <c r="BO1146">
        <v>0</v>
      </c>
      <c r="BP1146">
        <v>0</v>
      </c>
      <c r="BQ1146">
        <v>0</v>
      </c>
      <c r="BR1146">
        <v>0</v>
      </c>
      <c r="BS1146">
        <v>0</v>
      </c>
      <c r="BT1146">
        <v>0</v>
      </c>
      <c r="BU1146">
        <v>0</v>
      </c>
      <c r="BV1146">
        <v>0</v>
      </c>
      <c r="BW1146" s="4">
        <v>0</v>
      </c>
    </row>
    <row r="1147" spans="6:75" x14ac:dyDescent="0.25">
      <c r="F1147" s="52">
        <f t="shared" si="61"/>
        <v>85600</v>
      </c>
      <c r="G1147" s="12">
        <f t="shared" si="62"/>
        <v>0.82558139534883723</v>
      </c>
      <c r="J1147" s="3">
        <f t="shared" si="63"/>
        <v>0.81435716387172696</v>
      </c>
      <c r="K1147" s="4"/>
      <c r="L1147" s="5">
        <v>1</v>
      </c>
      <c r="M1147">
        <v>0.82558139534883723</v>
      </c>
      <c r="N1147">
        <v>0.82558139534883723</v>
      </c>
      <c r="O1147">
        <v>0.81339994122832793</v>
      </c>
      <c r="P1147">
        <v>0.81339994122832793</v>
      </c>
      <c r="Q1147">
        <v>0</v>
      </c>
      <c r="R1147">
        <v>0</v>
      </c>
      <c r="S1147">
        <v>0</v>
      </c>
      <c r="T1147">
        <v>0</v>
      </c>
      <c r="U1147">
        <v>0</v>
      </c>
      <c r="V1147">
        <v>0</v>
      </c>
      <c r="W1147">
        <v>0</v>
      </c>
      <c r="X1147">
        <v>0</v>
      </c>
      <c r="Y1147">
        <v>0</v>
      </c>
      <c r="Z1147">
        <v>0</v>
      </c>
      <c r="AA1147">
        <v>0</v>
      </c>
      <c r="AB1147">
        <v>0</v>
      </c>
      <c r="AC1147">
        <v>0</v>
      </c>
      <c r="AD1147">
        <v>0</v>
      </c>
      <c r="AE1147">
        <v>0</v>
      </c>
      <c r="AF1147">
        <v>0</v>
      </c>
      <c r="AG1147">
        <v>0</v>
      </c>
      <c r="AH1147">
        <v>0</v>
      </c>
      <c r="AI1147">
        <v>0</v>
      </c>
      <c r="AJ1147">
        <v>0</v>
      </c>
      <c r="AK1147">
        <v>0</v>
      </c>
      <c r="AL1147">
        <v>0</v>
      </c>
      <c r="AM1147">
        <v>0</v>
      </c>
      <c r="AN1147">
        <v>0</v>
      </c>
      <c r="AO1147">
        <v>0</v>
      </c>
      <c r="AP1147">
        <v>0</v>
      </c>
      <c r="AQ1147">
        <v>0</v>
      </c>
      <c r="AR1147">
        <v>0</v>
      </c>
      <c r="AS1147">
        <v>0</v>
      </c>
      <c r="AT1147">
        <v>0</v>
      </c>
      <c r="AU1147">
        <v>0</v>
      </c>
      <c r="AV1147">
        <v>0</v>
      </c>
      <c r="AW1147">
        <v>0</v>
      </c>
      <c r="AX1147">
        <v>0</v>
      </c>
      <c r="AY1147">
        <v>0</v>
      </c>
      <c r="AZ1147">
        <v>0</v>
      </c>
      <c r="BA1147">
        <v>0</v>
      </c>
      <c r="BB1147">
        <v>0</v>
      </c>
      <c r="BC1147">
        <v>0</v>
      </c>
      <c r="BD1147">
        <v>0</v>
      </c>
      <c r="BE1147">
        <v>0</v>
      </c>
      <c r="BF1147">
        <v>0</v>
      </c>
      <c r="BG1147">
        <v>0</v>
      </c>
      <c r="BH1147">
        <v>0</v>
      </c>
      <c r="BI1147">
        <v>0</v>
      </c>
      <c r="BJ1147">
        <v>0</v>
      </c>
      <c r="BK1147">
        <v>0</v>
      </c>
      <c r="BL1147">
        <v>0</v>
      </c>
      <c r="BM1147">
        <v>0</v>
      </c>
      <c r="BN1147">
        <v>0</v>
      </c>
      <c r="BO1147">
        <v>0</v>
      </c>
      <c r="BP1147">
        <v>0</v>
      </c>
      <c r="BQ1147">
        <v>0</v>
      </c>
      <c r="BR1147">
        <v>0</v>
      </c>
      <c r="BS1147">
        <v>0</v>
      </c>
      <c r="BT1147">
        <v>0</v>
      </c>
      <c r="BU1147">
        <v>0</v>
      </c>
      <c r="BV1147">
        <v>0</v>
      </c>
      <c r="BW1147" s="4">
        <v>0</v>
      </c>
    </row>
    <row r="1148" spans="6:75" x14ac:dyDescent="0.25">
      <c r="F1148" s="52">
        <f t="shared" si="61"/>
        <v>85700</v>
      </c>
      <c r="G1148" s="12">
        <f t="shared" si="62"/>
        <v>0.82558139534883723</v>
      </c>
      <c r="J1148" s="3">
        <f t="shared" si="63"/>
        <v>0.81435716387172696</v>
      </c>
      <c r="K1148" s="4"/>
      <c r="L1148" s="5">
        <v>1</v>
      </c>
      <c r="M1148">
        <v>0.82558139534883723</v>
      </c>
      <c r="N1148">
        <v>0.82558139534883723</v>
      </c>
      <c r="O1148">
        <v>0.81339994122832793</v>
      </c>
      <c r="P1148">
        <v>0.81339994122832793</v>
      </c>
      <c r="Q1148">
        <v>0</v>
      </c>
      <c r="R1148">
        <v>0</v>
      </c>
      <c r="S1148">
        <v>0</v>
      </c>
      <c r="T1148">
        <v>0</v>
      </c>
      <c r="U1148">
        <v>0</v>
      </c>
      <c r="V1148">
        <v>0</v>
      </c>
      <c r="W1148">
        <v>0</v>
      </c>
      <c r="X1148">
        <v>0</v>
      </c>
      <c r="Y1148">
        <v>0</v>
      </c>
      <c r="Z1148">
        <v>0</v>
      </c>
      <c r="AA1148">
        <v>0</v>
      </c>
      <c r="AB1148">
        <v>0</v>
      </c>
      <c r="AC1148">
        <v>0</v>
      </c>
      <c r="AD1148">
        <v>0</v>
      </c>
      <c r="AE1148">
        <v>0</v>
      </c>
      <c r="AF1148">
        <v>0</v>
      </c>
      <c r="AG1148">
        <v>0</v>
      </c>
      <c r="AH1148">
        <v>0</v>
      </c>
      <c r="AI1148">
        <v>0</v>
      </c>
      <c r="AJ1148">
        <v>0</v>
      </c>
      <c r="AK1148">
        <v>0</v>
      </c>
      <c r="AL1148">
        <v>0</v>
      </c>
      <c r="AM1148">
        <v>0</v>
      </c>
      <c r="AN1148">
        <v>0</v>
      </c>
      <c r="AO1148">
        <v>0</v>
      </c>
      <c r="AP1148">
        <v>0</v>
      </c>
      <c r="AQ1148">
        <v>0</v>
      </c>
      <c r="AR1148">
        <v>0</v>
      </c>
      <c r="AS1148">
        <v>0</v>
      </c>
      <c r="AT1148">
        <v>0</v>
      </c>
      <c r="AU1148">
        <v>0</v>
      </c>
      <c r="AV1148">
        <v>0</v>
      </c>
      <c r="AW1148">
        <v>0</v>
      </c>
      <c r="AX1148">
        <v>0</v>
      </c>
      <c r="AY1148">
        <v>0</v>
      </c>
      <c r="AZ1148">
        <v>0</v>
      </c>
      <c r="BA1148">
        <v>0</v>
      </c>
      <c r="BB1148">
        <v>0</v>
      </c>
      <c r="BC1148">
        <v>0</v>
      </c>
      <c r="BD1148">
        <v>0</v>
      </c>
      <c r="BE1148">
        <v>0</v>
      </c>
      <c r="BF1148">
        <v>0</v>
      </c>
      <c r="BG1148">
        <v>0</v>
      </c>
      <c r="BH1148">
        <v>0</v>
      </c>
      <c r="BI1148">
        <v>0</v>
      </c>
      <c r="BJ1148">
        <v>0</v>
      </c>
      <c r="BK1148">
        <v>0</v>
      </c>
      <c r="BL1148">
        <v>0</v>
      </c>
      <c r="BM1148">
        <v>0</v>
      </c>
      <c r="BN1148">
        <v>0</v>
      </c>
      <c r="BO1148">
        <v>0</v>
      </c>
      <c r="BP1148">
        <v>0</v>
      </c>
      <c r="BQ1148">
        <v>0</v>
      </c>
      <c r="BR1148">
        <v>0</v>
      </c>
      <c r="BS1148">
        <v>0</v>
      </c>
      <c r="BT1148">
        <v>0</v>
      </c>
      <c r="BU1148">
        <v>0</v>
      </c>
      <c r="BV1148">
        <v>0</v>
      </c>
      <c r="BW1148" s="4">
        <v>0</v>
      </c>
    </row>
    <row r="1149" spans="6:75" x14ac:dyDescent="0.25">
      <c r="F1149" s="52">
        <f t="shared" si="61"/>
        <v>85800</v>
      </c>
      <c r="G1149" s="12">
        <f t="shared" si="62"/>
        <v>0.82558139534883723</v>
      </c>
      <c r="J1149" s="3">
        <f t="shared" si="63"/>
        <v>0.81435716387172696</v>
      </c>
      <c r="K1149" s="4"/>
      <c r="L1149" s="5">
        <v>1</v>
      </c>
      <c r="M1149">
        <v>0.82558139534883723</v>
      </c>
      <c r="N1149">
        <v>0.82558139534883723</v>
      </c>
      <c r="O1149">
        <v>0.81339994122832793</v>
      </c>
      <c r="P1149">
        <v>0.81339994122832793</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v>0</v>
      </c>
      <c r="AN1149">
        <v>0</v>
      </c>
      <c r="AO1149">
        <v>0</v>
      </c>
      <c r="AP1149">
        <v>0</v>
      </c>
      <c r="AQ1149">
        <v>0</v>
      </c>
      <c r="AR1149">
        <v>0</v>
      </c>
      <c r="AS1149">
        <v>0</v>
      </c>
      <c r="AT1149">
        <v>0</v>
      </c>
      <c r="AU1149">
        <v>0</v>
      </c>
      <c r="AV1149">
        <v>0</v>
      </c>
      <c r="AW1149">
        <v>0</v>
      </c>
      <c r="AX1149">
        <v>0</v>
      </c>
      <c r="AY1149">
        <v>0</v>
      </c>
      <c r="AZ1149">
        <v>0</v>
      </c>
      <c r="BA1149">
        <v>0</v>
      </c>
      <c r="BB1149">
        <v>0</v>
      </c>
      <c r="BC1149">
        <v>0</v>
      </c>
      <c r="BD1149">
        <v>0</v>
      </c>
      <c r="BE1149">
        <v>0</v>
      </c>
      <c r="BF1149">
        <v>0</v>
      </c>
      <c r="BG1149">
        <v>0</v>
      </c>
      <c r="BH1149">
        <v>0</v>
      </c>
      <c r="BI1149">
        <v>0</v>
      </c>
      <c r="BJ1149">
        <v>0</v>
      </c>
      <c r="BK1149">
        <v>0</v>
      </c>
      <c r="BL1149">
        <v>0</v>
      </c>
      <c r="BM1149">
        <v>0</v>
      </c>
      <c r="BN1149">
        <v>0</v>
      </c>
      <c r="BO1149">
        <v>0</v>
      </c>
      <c r="BP1149">
        <v>0</v>
      </c>
      <c r="BQ1149">
        <v>0</v>
      </c>
      <c r="BR1149">
        <v>0</v>
      </c>
      <c r="BS1149">
        <v>0</v>
      </c>
      <c r="BT1149">
        <v>0</v>
      </c>
      <c r="BU1149">
        <v>0</v>
      </c>
      <c r="BV1149">
        <v>0</v>
      </c>
      <c r="BW1149" s="4">
        <v>0</v>
      </c>
    </row>
    <row r="1150" spans="6:75" x14ac:dyDescent="0.25">
      <c r="F1150" s="52">
        <f t="shared" si="61"/>
        <v>85900</v>
      </c>
      <c r="G1150" s="12">
        <f t="shared" si="62"/>
        <v>0.82558139534883723</v>
      </c>
      <c r="J1150" s="3">
        <f t="shared" si="63"/>
        <v>0.81435716387172696</v>
      </c>
      <c r="K1150" s="4"/>
      <c r="L1150" s="5">
        <v>1</v>
      </c>
      <c r="M1150">
        <v>0.82558139534883723</v>
      </c>
      <c r="N1150">
        <v>0.82558139534883723</v>
      </c>
      <c r="O1150">
        <v>0.81339994122832793</v>
      </c>
      <c r="P1150">
        <v>0.81339994122832793</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v>0</v>
      </c>
      <c r="AN1150">
        <v>0</v>
      </c>
      <c r="AO1150">
        <v>0</v>
      </c>
      <c r="AP1150">
        <v>0</v>
      </c>
      <c r="AQ1150">
        <v>0</v>
      </c>
      <c r="AR1150">
        <v>0</v>
      </c>
      <c r="AS1150">
        <v>0</v>
      </c>
      <c r="AT1150">
        <v>0</v>
      </c>
      <c r="AU1150">
        <v>0</v>
      </c>
      <c r="AV1150">
        <v>0</v>
      </c>
      <c r="AW1150">
        <v>0</v>
      </c>
      <c r="AX1150">
        <v>0</v>
      </c>
      <c r="AY1150">
        <v>0</v>
      </c>
      <c r="AZ1150">
        <v>0</v>
      </c>
      <c r="BA1150">
        <v>0</v>
      </c>
      <c r="BB1150">
        <v>0</v>
      </c>
      <c r="BC1150">
        <v>0</v>
      </c>
      <c r="BD1150">
        <v>0</v>
      </c>
      <c r="BE1150">
        <v>0</v>
      </c>
      <c r="BF1150">
        <v>0</v>
      </c>
      <c r="BG1150">
        <v>0</v>
      </c>
      <c r="BH1150">
        <v>0</v>
      </c>
      <c r="BI1150">
        <v>0</v>
      </c>
      <c r="BJ1150">
        <v>0</v>
      </c>
      <c r="BK1150">
        <v>0</v>
      </c>
      <c r="BL1150">
        <v>0</v>
      </c>
      <c r="BM1150">
        <v>0</v>
      </c>
      <c r="BN1150">
        <v>0</v>
      </c>
      <c r="BO1150">
        <v>0</v>
      </c>
      <c r="BP1150">
        <v>0</v>
      </c>
      <c r="BQ1150">
        <v>0</v>
      </c>
      <c r="BR1150">
        <v>0</v>
      </c>
      <c r="BS1150">
        <v>0</v>
      </c>
      <c r="BT1150">
        <v>0</v>
      </c>
      <c r="BU1150">
        <v>0</v>
      </c>
      <c r="BV1150">
        <v>0</v>
      </c>
      <c r="BW1150" s="4">
        <v>0</v>
      </c>
    </row>
    <row r="1151" spans="6:75" x14ac:dyDescent="0.25">
      <c r="F1151" s="52">
        <f t="shared" si="61"/>
        <v>86000</v>
      </c>
      <c r="G1151" s="12">
        <f t="shared" si="62"/>
        <v>0.82558139534883723</v>
      </c>
      <c r="J1151" s="3">
        <f t="shared" si="63"/>
        <v>0.81435716387172696</v>
      </c>
      <c r="K1151" s="4"/>
      <c r="L1151" s="5">
        <v>1</v>
      </c>
      <c r="M1151">
        <v>0.82558139534883723</v>
      </c>
      <c r="N1151">
        <v>0.82558139534883723</v>
      </c>
      <c r="O1151">
        <v>0.81339994122832793</v>
      </c>
      <c r="P1151">
        <v>0.81339994122832793</v>
      </c>
      <c r="Q1151">
        <v>0</v>
      </c>
      <c r="R1151">
        <v>0</v>
      </c>
      <c r="S1151">
        <v>0</v>
      </c>
      <c r="T1151">
        <v>0</v>
      </c>
      <c r="U1151">
        <v>0</v>
      </c>
      <c r="V1151">
        <v>0</v>
      </c>
      <c r="W1151">
        <v>0</v>
      </c>
      <c r="X1151">
        <v>0</v>
      </c>
      <c r="Y1151">
        <v>0</v>
      </c>
      <c r="Z1151">
        <v>0</v>
      </c>
      <c r="AA1151">
        <v>0</v>
      </c>
      <c r="AB1151">
        <v>0</v>
      </c>
      <c r="AC1151">
        <v>0</v>
      </c>
      <c r="AD1151">
        <v>0</v>
      </c>
      <c r="AE1151">
        <v>0</v>
      </c>
      <c r="AF1151">
        <v>0</v>
      </c>
      <c r="AG1151">
        <v>0</v>
      </c>
      <c r="AH1151">
        <v>0</v>
      </c>
      <c r="AI1151">
        <v>0</v>
      </c>
      <c r="AJ1151">
        <v>0</v>
      </c>
      <c r="AK1151">
        <v>0</v>
      </c>
      <c r="AL1151">
        <v>0</v>
      </c>
      <c r="AM1151">
        <v>0</v>
      </c>
      <c r="AN1151">
        <v>0</v>
      </c>
      <c r="AO1151">
        <v>0</v>
      </c>
      <c r="AP1151">
        <v>0</v>
      </c>
      <c r="AQ1151">
        <v>0</v>
      </c>
      <c r="AR1151">
        <v>0</v>
      </c>
      <c r="AS1151">
        <v>0</v>
      </c>
      <c r="AT1151">
        <v>0</v>
      </c>
      <c r="AU1151">
        <v>0</v>
      </c>
      <c r="AV1151">
        <v>0</v>
      </c>
      <c r="AW1151">
        <v>0</v>
      </c>
      <c r="AX1151">
        <v>0</v>
      </c>
      <c r="AY1151">
        <v>0</v>
      </c>
      <c r="AZ1151">
        <v>0</v>
      </c>
      <c r="BA1151">
        <v>0</v>
      </c>
      <c r="BB1151">
        <v>0</v>
      </c>
      <c r="BC1151">
        <v>0</v>
      </c>
      <c r="BD1151">
        <v>0</v>
      </c>
      <c r="BE1151">
        <v>0</v>
      </c>
      <c r="BF1151">
        <v>0</v>
      </c>
      <c r="BG1151">
        <v>0</v>
      </c>
      <c r="BH1151">
        <v>0</v>
      </c>
      <c r="BI1151">
        <v>0</v>
      </c>
      <c r="BJ1151">
        <v>0</v>
      </c>
      <c r="BK1151">
        <v>0</v>
      </c>
      <c r="BL1151">
        <v>0</v>
      </c>
      <c r="BM1151">
        <v>0</v>
      </c>
      <c r="BN1151">
        <v>0</v>
      </c>
      <c r="BO1151">
        <v>0</v>
      </c>
      <c r="BP1151">
        <v>0</v>
      </c>
      <c r="BQ1151">
        <v>0</v>
      </c>
      <c r="BR1151">
        <v>0</v>
      </c>
      <c r="BS1151">
        <v>0</v>
      </c>
      <c r="BT1151">
        <v>0</v>
      </c>
      <c r="BU1151">
        <v>0</v>
      </c>
      <c r="BV1151">
        <v>0</v>
      </c>
      <c r="BW1151" s="4">
        <v>0</v>
      </c>
    </row>
    <row r="1152" spans="6:75" x14ac:dyDescent="0.25">
      <c r="F1152" s="52">
        <f t="shared" si="61"/>
        <v>86100</v>
      </c>
      <c r="G1152" s="12">
        <f t="shared" si="62"/>
        <v>0.82558139534883723</v>
      </c>
      <c r="J1152" s="3">
        <f t="shared" si="63"/>
        <v>0.81435716387172696</v>
      </c>
      <c r="K1152" s="4"/>
      <c r="L1152" s="5">
        <v>1</v>
      </c>
      <c r="M1152">
        <v>0.82558139534883723</v>
      </c>
      <c r="N1152">
        <v>0.82558139534883723</v>
      </c>
      <c r="O1152">
        <v>0.81339994122832793</v>
      </c>
      <c r="P1152">
        <v>0.81339994122832793</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v>0</v>
      </c>
      <c r="AN1152">
        <v>0</v>
      </c>
      <c r="AO1152">
        <v>0</v>
      </c>
      <c r="AP1152">
        <v>0</v>
      </c>
      <c r="AQ1152">
        <v>0</v>
      </c>
      <c r="AR1152">
        <v>0</v>
      </c>
      <c r="AS1152">
        <v>0</v>
      </c>
      <c r="AT1152">
        <v>0</v>
      </c>
      <c r="AU1152">
        <v>0</v>
      </c>
      <c r="AV1152">
        <v>0</v>
      </c>
      <c r="AW1152">
        <v>0</v>
      </c>
      <c r="AX1152">
        <v>0</v>
      </c>
      <c r="AY1152">
        <v>0</v>
      </c>
      <c r="AZ1152">
        <v>0</v>
      </c>
      <c r="BA1152">
        <v>0</v>
      </c>
      <c r="BB1152">
        <v>0</v>
      </c>
      <c r="BC1152">
        <v>0</v>
      </c>
      <c r="BD1152">
        <v>0</v>
      </c>
      <c r="BE1152">
        <v>0</v>
      </c>
      <c r="BF1152">
        <v>0</v>
      </c>
      <c r="BG1152">
        <v>0</v>
      </c>
      <c r="BH1152">
        <v>0</v>
      </c>
      <c r="BI1152">
        <v>0</v>
      </c>
      <c r="BJ1152">
        <v>0</v>
      </c>
      <c r="BK1152">
        <v>0</v>
      </c>
      <c r="BL1152">
        <v>0</v>
      </c>
      <c r="BM1152">
        <v>0</v>
      </c>
      <c r="BN1152">
        <v>0</v>
      </c>
      <c r="BO1152">
        <v>0</v>
      </c>
      <c r="BP1152">
        <v>0</v>
      </c>
      <c r="BQ1152">
        <v>0</v>
      </c>
      <c r="BR1152">
        <v>0</v>
      </c>
      <c r="BS1152">
        <v>0</v>
      </c>
      <c r="BT1152">
        <v>0</v>
      </c>
      <c r="BU1152">
        <v>0</v>
      </c>
      <c r="BV1152">
        <v>0</v>
      </c>
      <c r="BW1152" s="4">
        <v>0</v>
      </c>
    </row>
    <row r="1153" spans="6:75" x14ac:dyDescent="0.25">
      <c r="F1153" s="52">
        <f t="shared" si="61"/>
        <v>86200</v>
      </c>
      <c r="G1153" s="12">
        <f t="shared" si="62"/>
        <v>0.82558139534883723</v>
      </c>
      <c r="J1153" s="3">
        <f t="shared" si="63"/>
        <v>0.81435716387172696</v>
      </c>
      <c r="K1153" s="4"/>
      <c r="L1153" s="5">
        <v>1</v>
      </c>
      <c r="M1153">
        <v>0.82558139534883723</v>
      </c>
      <c r="N1153">
        <v>0.82558139534883723</v>
      </c>
      <c r="O1153">
        <v>0.81339994122832793</v>
      </c>
      <c r="P1153">
        <v>0.81339994122832793</v>
      </c>
      <c r="Q1153">
        <v>0</v>
      </c>
      <c r="R1153">
        <v>0</v>
      </c>
      <c r="S1153">
        <v>0</v>
      </c>
      <c r="T1153">
        <v>0</v>
      </c>
      <c r="U1153">
        <v>0</v>
      </c>
      <c r="V1153">
        <v>0</v>
      </c>
      <c r="W1153">
        <v>0</v>
      </c>
      <c r="X1153">
        <v>0</v>
      </c>
      <c r="Y1153">
        <v>0</v>
      </c>
      <c r="Z1153">
        <v>0</v>
      </c>
      <c r="AA1153">
        <v>0</v>
      </c>
      <c r="AB1153">
        <v>0</v>
      </c>
      <c r="AC1153">
        <v>0</v>
      </c>
      <c r="AD1153">
        <v>0</v>
      </c>
      <c r="AE1153">
        <v>0</v>
      </c>
      <c r="AF1153">
        <v>0</v>
      </c>
      <c r="AG1153">
        <v>0</v>
      </c>
      <c r="AH1153">
        <v>0</v>
      </c>
      <c r="AI1153">
        <v>0</v>
      </c>
      <c r="AJ1153">
        <v>0</v>
      </c>
      <c r="AK1153">
        <v>0</v>
      </c>
      <c r="AL1153">
        <v>0</v>
      </c>
      <c r="AM1153">
        <v>0</v>
      </c>
      <c r="AN1153">
        <v>0</v>
      </c>
      <c r="AO1153">
        <v>0</v>
      </c>
      <c r="AP1153">
        <v>0</v>
      </c>
      <c r="AQ1153">
        <v>0</v>
      </c>
      <c r="AR1153">
        <v>0</v>
      </c>
      <c r="AS1153">
        <v>0</v>
      </c>
      <c r="AT1153">
        <v>0</v>
      </c>
      <c r="AU1153">
        <v>0</v>
      </c>
      <c r="AV1153">
        <v>0</v>
      </c>
      <c r="AW1153">
        <v>0</v>
      </c>
      <c r="AX1153">
        <v>0</v>
      </c>
      <c r="AY1153">
        <v>0</v>
      </c>
      <c r="AZ1153">
        <v>0</v>
      </c>
      <c r="BA1153">
        <v>0</v>
      </c>
      <c r="BB1153">
        <v>0</v>
      </c>
      <c r="BC1153">
        <v>0</v>
      </c>
      <c r="BD1153">
        <v>0</v>
      </c>
      <c r="BE1153">
        <v>0</v>
      </c>
      <c r="BF1153">
        <v>0</v>
      </c>
      <c r="BG1153">
        <v>0</v>
      </c>
      <c r="BH1153">
        <v>0</v>
      </c>
      <c r="BI1153">
        <v>0</v>
      </c>
      <c r="BJ1153">
        <v>0</v>
      </c>
      <c r="BK1153">
        <v>0</v>
      </c>
      <c r="BL1153">
        <v>0</v>
      </c>
      <c r="BM1153">
        <v>0</v>
      </c>
      <c r="BN1153">
        <v>0</v>
      </c>
      <c r="BO1153">
        <v>0</v>
      </c>
      <c r="BP1153">
        <v>0</v>
      </c>
      <c r="BQ1153">
        <v>0</v>
      </c>
      <c r="BR1153">
        <v>0</v>
      </c>
      <c r="BS1153">
        <v>0</v>
      </c>
      <c r="BT1153">
        <v>0</v>
      </c>
      <c r="BU1153">
        <v>0</v>
      </c>
      <c r="BV1153">
        <v>0</v>
      </c>
      <c r="BW1153" s="4">
        <v>0</v>
      </c>
    </row>
    <row r="1154" spans="6:75" x14ac:dyDescent="0.25">
      <c r="F1154" s="52">
        <f t="shared" si="61"/>
        <v>86300</v>
      </c>
      <c r="G1154" s="12">
        <f t="shared" si="62"/>
        <v>0.82558139534883723</v>
      </c>
      <c r="J1154" s="3">
        <f t="shared" si="63"/>
        <v>0.81435716387172696</v>
      </c>
      <c r="K1154" s="4"/>
      <c r="L1154" s="5">
        <v>1</v>
      </c>
      <c r="M1154">
        <v>0.82558139534883723</v>
      </c>
      <c r="N1154">
        <v>0.82558139534883723</v>
      </c>
      <c r="O1154">
        <v>0.81339994122832793</v>
      </c>
      <c r="P1154">
        <v>0.81339994122832793</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v>0</v>
      </c>
      <c r="AN1154">
        <v>0</v>
      </c>
      <c r="AO1154">
        <v>0</v>
      </c>
      <c r="AP1154">
        <v>0</v>
      </c>
      <c r="AQ1154">
        <v>0</v>
      </c>
      <c r="AR1154">
        <v>0</v>
      </c>
      <c r="AS1154">
        <v>0</v>
      </c>
      <c r="AT1154">
        <v>0</v>
      </c>
      <c r="AU1154">
        <v>0</v>
      </c>
      <c r="AV1154">
        <v>0</v>
      </c>
      <c r="AW1154">
        <v>0</v>
      </c>
      <c r="AX1154">
        <v>0</v>
      </c>
      <c r="AY1154">
        <v>0</v>
      </c>
      <c r="AZ1154">
        <v>0</v>
      </c>
      <c r="BA1154">
        <v>0</v>
      </c>
      <c r="BB1154">
        <v>0</v>
      </c>
      <c r="BC1154">
        <v>0</v>
      </c>
      <c r="BD1154">
        <v>0</v>
      </c>
      <c r="BE1154">
        <v>0</v>
      </c>
      <c r="BF1154">
        <v>0</v>
      </c>
      <c r="BG1154">
        <v>0</v>
      </c>
      <c r="BH1154">
        <v>0</v>
      </c>
      <c r="BI1154">
        <v>0</v>
      </c>
      <c r="BJ1154">
        <v>0</v>
      </c>
      <c r="BK1154">
        <v>0</v>
      </c>
      <c r="BL1154">
        <v>0</v>
      </c>
      <c r="BM1154">
        <v>0</v>
      </c>
      <c r="BN1154">
        <v>0</v>
      </c>
      <c r="BO1154">
        <v>0</v>
      </c>
      <c r="BP1154">
        <v>0</v>
      </c>
      <c r="BQ1154">
        <v>0</v>
      </c>
      <c r="BR1154">
        <v>0</v>
      </c>
      <c r="BS1154">
        <v>0</v>
      </c>
      <c r="BT1154">
        <v>0</v>
      </c>
      <c r="BU1154">
        <v>0</v>
      </c>
      <c r="BV1154">
        <v>0</v>
      </c>
      <c r="BW1154" s="4">
        <v>0</v>
      </c>
    </row>
    <row r="1155" spans="6:75" x14ac:dyDescent="0.25">
      <c r="F1155" s="52">
        <f t="shared" si="61"/>
        <v>86400</v>
      </c>
      <c r="G1155" s="12">
        <f t="shared" si="62"/>
        <v>0.82558139534883723</v>
      </c>
      <c r="J1155" s="3">
        <f t="shared" si="63"/>
        <v>0.81435716387172696</v>
      </c>
      <c r="K1155" s="4"/>
      <c r="L1155" s="5">
        <v>1</v>
      </c>
      <c r="M1155">
        <v>0.82558139534883723</v>
      </c>
      <c r="N1155">
        <v>0.82558139534883723</v>
      </c>
      <c r="O1155">
        <v>0.81339994122832793</v>
      </c>
      <c r="P1155">
        <v>0.81339994122832793</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v>0</v>
      </c>
      <c r="AN1155">
        <v>0</v>
      </c>
      <c r="AO1155">
        <v>0</v>
      </c>
      <c r="AP1155">
        <v>0</v>
      </c>
      <c r="AQ1155">
        <v>0</v>
      </c>
      <c r="AR1155">
        <v>0</v>
      </c>
      <c r="AS1155">
        <v>0</v>
      </c>
      <c r="AT1155">
        <v>0</v>
      </c>
      <c r="AU1155">
        <v>0</v>
      </c>
      <c r="AV1155">
        <v>0</v>
      </c>
      <c r="AW1155">
        <v>0</v>
      </c>
      <c r="AX1155">
        <v>0</v>
      </c>
      <c r="AY1155">
        <v>0</v>
      </c>
      <c r="AZ1155">
        <v>0</v>
      </c>
      <c r="BA1155">
        <v>0</v>
      </c>
      <c r="BB1155">
        <v>0</v>
      </c>
      <c r="BC1155">
        <v>0</v>
      </c>
      <c r="BD1155">
        <v>0</v>
      </c>
      <c r="BE1155">
        <v>0</v>
      </c>
      <c r="BF1155">
        <v>0</v>
      </c>
      <c r="BG1155">
        <v>0</v>
      </c>
      <c r="BH1155">
        <v>0</v>
      </c>
      <c r="BI1155">
        <v>0</v>
      </c>
      <c r="BJ1155">
        <v>0</v>
      </c>
      <c r="BK1155">
        <v>0</v>
      </c>
      <c r="BL1155">
        <v>0</v>
      </c>
      <c r="BM1155">
        <v>0</v>
      </c>
      <c r="BN1155">
        <v>0</v>
      </c>
      <c r="BO1155">
        <v>0</v>
      </c>
      <c r="BP1155">
        <v>0</v>
      </c>
      <c r="BQ1155">
        <v>0</v>
      </c>
      <c r="BR1155">
        <v>0</v>
      </c>
      <c r="BS1155">
        <v>0</v>
      </c>
      <c r="BT1155">
        <v>0</v>
      </c>
      <c r="BU1155">
        <v>0</v>
      </c>
      <c r="BV1155">
        <v>0</v>
      </c>
      <c r="BW1155" s="4">
        <v>0</v>
      </c>
    </row>
    <row r="1156" spans="6:75" x14ac:dyDescent="0.25">
      <c r="F1156" s="52">
        <f t="shared" si="61"/>
        <v>86500</v>
      </c>
      <c r="G1156" s="12">
        <f t="shared" si="62"/>
        <v>0.82558139534883723</v>
      </c>
      <c r="J1156" s="3">
        <f t="shared" si="63"/>
        <v>0.81435716387172696</v>
      </c>
      <c r="K1156" s="4"/>
      <c r="L1156" s="5">
        <v>1</v>
      </c>
      <c r="M1156">
        <v>0.82558139534883723</v>
      </c>
      <c r="N1156">
        <v>0.82558139534883723</v>
      </c>
      <c r="O1156">
        <v>0.81339994122832793</v>
      </c>
      <c r="P1156">
        <v>0.81339994122832793</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v>0</v>
      </c>
      <c r="AN1156">
        <v>0</v>
      </c>
      <c r="AO1156">
        <v>0</v>
      </c>
      <c r="AP1156">
        <v>0</v>
      </c>
      <c r="AQ1156">
        <v>0</v>
      </c>
      <c r="AR1156">
        <v>0</v>
      </c>
      <c r="AS1156">
        <v>0</v>
      </c>
      <c r="AT1156">
        <v>0</v>
      </c>
      <c r="AU1156">
        <v>0</v>
      </c>
      <c r="AV1156">
        <v>0</v>
      </c>
      <c r="AW1156">
        <v>0</v>
      </c>
      <c r="AX1156">
        <v>0</v>
      </c>
      <c r="AY1156">
        <v>0</v>
      </c>
      <c r="AZ1156">
        <v>0</v>
      </c>
      <c r="BA1156">
        <v>0</v>
      </c>
      <c r="BB1156">
        <v>0</v>
      </c>
      <c r="BC1156">
        <v>0</v>
      </c>
      <c r="BD1156">
        <v>0</v>
      </c>
      <c r="BE1156">
        <v>0</v>
      </c>
      <c r="BF1156">
        <v>0</v>
      </c>
      <c r="BG1156">
        <v>0</v>
      </c>
      <c r="BH1156">
        <v>0</v>
      </c>
      <c r="BI1156">
        <v>0</v>
      </c>
      <c r="BJ1156">
        <v>0</v>
      </c>
      <c r="BK1156">
        <v>0</v>
      </c>
      <c r="BL1156">
        <v>0</v>
      </c>
      <c r="BM1156">
        <v>0</v>
      </c>
      <c r="BN1156">
        <v>0</v>
      </c>
      <c r="BO1156">
        <v>0</v>
      </c>
      <c r="BP1156">
        <v>0</v>
      </c>
      <c r="BQ1156">
        <v>0</v>
      </c>
      <c r="BR1156">
        <v>0</v>
      </c>
      <c r="BS1156">
        <v>0</v>
      </c>
      <c r="BT1156">
        <v>0</v>
      </c>
      <c r="BU1156">
        <v>0</v>
      </c>
      <c r="BV1156">
        <v>0</v>
      </c>
      <c r="BW1156" s="4">
        <v>0</v>
      </c>
    </row>
    <row r="1157" spans="6:75" x14ac:dyDescent="0.25">
      <c r="F1157" s="52">
        <f t="shared" si="61"/>
        <v>86600</v>
      </c>
      <c r="G1157" s="12">
        <f t="shared" si="62"/>
        <v>0.82558139534883723</v>
      </c>
      <c r="J1157" s="3">
        <f t="shared" si="63"/>
        <v>0.81435716387172696</v>
      </c>
      <c r="K1157" s="4"/>
      <c r="L1157" s="5">
        <v>1</v>
      </c>
      <c r="M1157">
        <v>0.82558139534883723</v>
      </c>
      <c r="N1157">
        <v>0.82558139534883723</v>
      </c>
      <c r="O1157">
        <v>0.81339994122832793</v>
      </c>
      <c r="P1157">
        <v>0.81339994122832793</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v>0</v>
      </c>
      <c r="AN1157">
        <v>0</v>
      </c>
      <c r="AO1157">
        <v>0</v>
      </c>
      <c r="AP1157">
        <v>0</v>
      </c>
      <c r="AQ1157">
        <v>0</v>
      </c>
      <c r="AR1157">
        <v>0</v>
      </c>
      <c r="AS1157">
        <v>0</v>
      </c>
      <c r="AT1157">
        <v>0</v>
      </c>
      <c r="AU1157">
        <v>0</v>
      </c>
      <c r="AV1157">
        <v>0</v>
      </c>
      <c r="AW1157">
        <v>0</v>
      </c>
      <c r="AX1157">
        <v>0</v>
      </c>
      <c r="AY1157">
        <v>0</v>
      </c>
      <c r="AZ1157">
        <v>0</v>
      </c>
      <c r="BA1157">
        <v>0</v>
      </c>
      <c r="BB1157">
        <v>0</v>
      </c>
      <c r="BC1157">
        <v>0</v>
      </c>
      <c r="BD1157">
        <v>0</v>
      </c>
      <c r="BE1157">
        <v>0</v>
      </c>
      <c r="BF1157">
        <v>0</v>
      </c>
      <c r="BG1157">
        <v>0</v>
      </c>
      <c r="BH1157">
        <v>0</v>
      </c>
      <c r="BI1157">
        <v>0</v>
      </c>
      <c r="BJ1157">
        <v>0</v>
      </c>
      <c r="BK1157">
        <v>0</v>
      </c>
      <c r="BL1157">
        <v>0</v>
      </c>
      <c r="BM1157">
        <v>0</v>
      </c>
      <c r="BN1157">
        <v>0</v>
      </c>
      <c r="BO1157">
        <v>0</v>
      </c>
      <c r="BP1157">
        <v>0</v>
      </c>
      <c r="BQ1157">
        <v>0</v>
      </c>
      <c r="BR1157">
        <v>0</v>
      </c>
      <c r="BS1157">
        <v>0</v>
      </c>
      <c r="BT1157">
        <v>0</v>
      </c>
      <c r="BU1157">
        <v>0</v>
      </c>
      <c r="BV1157">
        <v>0</v>
      </c>
      <c r="BW1157" s="4">
        <v>0</v>
      </c>
    </row>
    <row r="1158" spans="6:75" x14ac:dyDescent="0.25">
      <c r="F1158" s="52">
        <f t="shared" si="61"/>
        <v>86700</v>
      </c>
      <c r="G1158" s="12">
        <f t="shared" si="62"/>
        <v>0.82558139534883723</v>
      </c>
      <c r="J1158" s="3">
        <f t="shared" si="63"/>
        <v>0.81435716387172696</v>
      </c>
      <c r="K1158" s="4"/>
      <c r="L1158" s="5">
        <v>1</v>
      </c>
      <c r="M1158">
        <v>0.82558139534883723</v>
      </c>
      <c r="N1158">
        <v>0.82558139534883723</v>
      </c>
      <c r="O1158">
        <v>0.81339994122832793</v>
      </c>
      <c r="P1158">
        <v>0.81339994122832793</v>
      </c>
      <c r="Q1158">
        <v>0</v>
      </c>
      <c r="R1158">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v>0</v>
      </c>
      <c r="AN1158">
        <v>0</v>
      </c>
      <c r="AO1158">
        <v>0</v>
      </c>
      <c r="AP1158">
        <v>0</v>
      </c>
      <c r="AQ1158">
        <v>0</v>
      </c>
      <c r="AR1158">
        <v>0</v>
      </c>
      <c r="AS1158">
        <v>0</v>
      </c>
      <c r="AT1158">
        <v>0</v>
      </c>
      <c r="AU1158">
        <v>0</v>
      </c>
      <c r="AV1158">
        <v>0</v>
      </c>
      <c r="AW1158">
        <v>0</v>
      </c>
      <c r="AX1158">
        <v>0</v>
      </c>
      <c r="AY1158">
        <v>0</v>
      </c>
      <c r="AZ1158">
        <v>0</v>
      </c>
      <c r="BA1158">
        <v>0</v>
      </c>
      <c r="BB1158">
        <v>0</v>
      </c>
      <c r="BC1158">
        <v>0</v>
      </c>
      <c r="BD1158">
        <v>0</v>
      </c>
      <c r="BE1158">
        <v>0</v>
      </c>
      <c r="BF1158">
        <v>0</v>
      </c>
      <c r="BG1158">
        <v>0</v>
      </c>
      <c r="BH1158">
        <v>0</v>
      </c>
      <c r="BI1158">
        <v>0</v>
      </c>
      <c r="BJ1158">
        <v>0</v>
      </c>
      <c r="BK1158">
        <v>0</v>
      </c>
      <c r="BL1158">
        <v>0</v>
      </c>
      <c r="BM1158">
        <v>0</v>
      </c>
      <c r="BN1158">
        <v>0</v>
      </c>
      <c r="BO1158">
        <v>0</v>
      </c>
      <c r="BP1158">
        <v>0</v>
      </c>
      <c r="BQ1158">
        <v>0</v>
      </c>
      <c r="BR1158">
        <v>0</v>
      </c>
      <c r="BS1158">
        <v>0</v>
      </c>
      <c r="BT1158">
        <v>0</v>
      </c>
      <c r="BU1158">
        <v>0</v>
      </c>
      <c r="BV1158">
        <v>0</v>
      </c>
      <c r="BW1158" s="4">
        <v>0</v>
      </c>
    </row>
    <row r="1159" spans="6:75" x14ac:dyDescent="0.25">
      <c r="F1159" s="52">
        <f t="shared" si="61"/>
        <v>86800</v>
      </c>
      <c r="G1159" s="12">
        <f t="shared" si="62"/>
        <v>0.82558139534883723</v>
      </c>
      <c r="J1159" s="3">
        <f t="shared" si="63"/>
        <v>0.81435716387172696</v>
      </c>
      <c r="K1159" s="4"/>
      <c r="L1159" s="5">
        <v>1</v>
      </c>
      <c r="M1159">
        <v>0.82558139534883723</v>
      </c>
      <c r="N1159">
        <v>0.82558139534883723</v>
      </c>
      <c r="O1159">
        <v>0.81339994122832793</v>
      </c>
      <c r="P1159">
        <v>0.81339994122832793</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v>0</v>
      </c>
      <c r="AN1159">
        <v>0</v>
      </c>
      <c r="AO1159">
        <v>0</v>
      </c>
      <c r="AP1159">
        <v>0</v>
      </c>
      <c r="AQ1159">
        <v>0</v>
      </c>
      <c r="AR1159">
        <v>0</v>
      </c>
      <c r="AS1159">
        <v>0</v>
      </c>
      <c r="AT1159">
        <v>0</v>
      </c>
      <c r="AU1159">
        <v>0</v>
      </c>
      <c r="AV1159">
        <v>0</v>
      </c>
      <c r="AW1159">
        <v>0</v>
      </c>
      <c r="AX1159">
        <v>0</v>
      </c>
      <c r="AY1159">
        <v>0</v>
      </c>
      <c r="AZ1159">
        <v>0</v>
      </c>
      <c r="BA1159">
        <v>0</v>
      </c>
      <c r="BB1159">
        <v>0</v>
      </c>
      <c r="BC1159">
        <v>0</v>
      </c>
      <c r="BD1159">
        <v>0</v>
      </c>
      <c r="BE1159">
        <v>0</v>
      </c>
      <c r="BF1159">
        <v>0</v>
      </c>
      <c r="BG1159">
        <v>0</v>
      </c>
      <c r="BH1159">
        <v>0</v>
      </c>
      <c r="BI1159">
        <v>0</v>
      </c>
      <c r="BJ1159">
        <v>0</v>
      </c>
      <c r="BK1159">
        <v>0</v>
      </c>
      <c r="BL1159">
        <v>0</v>
      </c>
      <c r="BM1159">
        <v>0</v>
      </c>
      <c r="BN1159">
        <v>0</v>
      </c>
      <c r="BO1159">
        <v>0</v>
      </c>
      <c r="BP1159">
        <v>0</v>
      </c>
      <c r="BQ1159">
        <v>0</v>
      </c>
      <c r="BR1159">
        <v>0</v>
      </c>
      <c r="BS1159">
        <v>0</v>
      </c>
      <c r="BT1159">
        <v>0</v>
      </c>
      <c r="BU1159">
        <v>0</v>
      </c>
      <c r="BV1159">
        <v>0</v>
      </c>
      <c r="BW1159" s="4">
        <v>0</v>
      </c>
    </row>
    <row r="1160" spans="6:75" x14ac:dyDescent="0.25">
      <c r="F1160" s="52">
        <f t="shared" si="61"/>
        <v>86900</v>
      </c>
      <c r="G1160" s="12">
        <f t="shared" si="62"/>
        <v>0.82558139534883723</v>
      </c>
      <c r="J1160" s="3">
        <f t="shared" si="63"/>
        <v>0.81435716387172696</v>
      </c>
      <c r="K1160" s="4"/>
      <c r="L1160" s="5">
        <v>1</v>
      </c>
      <c r="M1160">
        <v>0.82558139534883723</v>
      </c>
      <c r="N1160">
        <v>0.82558139534883723</v>
      </c>
      <c r="O1160">
        <v>0.81339994122832793</v>
      </c>
      <c r="P1160">
        <v>0.81339994122832793</v>
      </c>
      <c r="Q1160">
        <v>0</v>
      </c>
      <c r="R1160">
        <v>0</v>
      </c>
      <c r="S1160">
        <v>0</v>
      </c>
      <c r="T1160">
        <v>0</v>
      </c>
      <c r="U1160">
        <v>0</v>
      </c>
      <c r="V1160">
        <v>0</v>
      </c>
      <c r="W1160">
        <v>0</v>
      </c>
      <c r="X1160">
        <v>0</v>
      </c>
      <c r="Y1160">
        <v>0</v>
      </c>
      <c r="Z1160">
        <v>0</v>
      </c>
      <c r="AA1160">
        <v>0</v>
      </c>
      <c r="AB1160">
        <v>0</v>
      </c>
      <c r="AC1160">
        <v>0</v>
      </c>
      <c r="AD1160">
        <v>0</v>
      </c>
      <c r="AE1160">
        <v>0</v>
      </c>
      <c r="AF1160">
        <v>0</v>
      </c>
      <c r="AG1160">
        <v>0</v>
      </c>
      <c r="AH1160">
        <v>0</v>
      </c>
      <c r="AI1160">
        <v>0</v>
      </c>
      <c r="AJ1160">
        <v>0</v>
      </c>
      <c r="AK1160">
        <v>0</v>
      </c>
      <c r="AL1160">
        <v>0</v>
      </c>
      <c r="AM1160">
        <v>0</v>
      </c>
      <c r="AN1160">
        <v>0</v>
      </c>
      <c r="AO1160">
        <v>0</v>
      </c>
      <c r="AP1160">
        <v>0</v>
      </c>
      <c r="AQ1160">
        <v>0</v>
      </c>
      <c r="AR1160">
        <v>0</v>
      </c>
      <c r="AS1160">
        <v>0</v>
      </c>
      <c r="AT1160">
        <v>0</v>
      </c>
      <c r="AU1160">
        <v>0</v>
      </c>
      <c r="AV1160">
        <v>0</v>
      </c>
      <c r="AW1160">
        <v>0</v>
      </c>
      <c r="AX1160">
        <v>0</v>
      </c>
      <c r="AY1160">
        <v>0</v>
      </c>
      <c r="AZ1160">
        <v>0</v>
      </c>
      <c r="BA1160">
        <v>0</v>
      </c>
      <c r="BB1160">
        <v>0</v>
      </c>
      <c r="BC1160">
        <v>0</v>
      </c>
      <c r="BD1160">
        <v>0</v>
      </c>
      <c r="BE1160">
        <v>0</v>
      </c>
      <c r="BF1160">
        <v>0</v>
      </c>
      <c r="BG1160">
        <v>0</v>
      </c>
      <c r="BH1160">
        <v>0</v>
      </c>
      <c r="BI1160">
        <v>0</v>
      </c>
      <c r="BJ1160">
        <v>0</v>
      </c>
      <c r="BK1160">
        <v>0</v>
      </c>
      <c r="BL1160">
        <v>0</v>
      </c>
      <c r="BM1160">
        <v>0</v>
      </c>
      <c r="BN1160">
        <v>0</v>
      </c>
      <c r="BO1160">
        <v>0</v>
      </c>
      <c r="BP1160">
        <v>0</v>
      </c>
      <c r="BQ1160">
        <v>0</v>
      </c>
      <c r="BR1160">
        <v>0</v>
      </c>
      <c r="BS1160">
        <v>0</v>
      </c>
      <c r="BT1160">
        <v>0</v>
      </c>
      <c r="BU1160">
        <v>0</v>
      </c>
      <c r="BV1160">
        <v>0</v>
      </c>
      <c r="BW1160" s="4">
        <v>0</v>
      </c>
    </row>
    <row r="1161" spans="6:75" x14ac:dyDescent="0.25">
      <c r="F1161" s="52">
        <f t="shared" si="61"/>
        <v>87000</v>
      </c>
      <c r="G1161" s="12">
        <f t="shared" si="62"/>
        <v>0.82558139534883723</v>
      </c>
      <c r="J1161" s="3">
        <f t="shared" si="63"/>
        <v>0.81435716387172696</v>
      </c>
      <c r="K1161" s="4"/>
      <c r="L1161" s="5">
        <v>1</v>
      </c>
      <c r="M1161">
        <v>0.82558139534883723</v>
      </c>
      <c r="N1161">
        <v>0.82558139534883723</v>
      </c>
      <c r="O1161">
        <v>0.81339994122832793</v>
      </c>
      <c r="P1161">
        <v>0.81339994122832793</v>
      </c>
      <c r="Q1161">
        <v>0</v>
      </c>
      <c r="R1161">
        <v>0</v>
      </c>
      <c r="S1161">
        <v>0</v>
      </c>
      <c r="T1161">
        <v>0</v>
      </c>
      <c r="U1161">
        <v>0</v>
      </c>
      <c r="V1161">
        <v>0</v>
      </c>
      <c r="W1161">
        <v>0</v>
      </c>
      <c r="X1161">
        <v>0</v>
      </c>
      <c r="Y1161">
        <v>0</v>
      </c>
      <c r="Z1161">
        <v>0</v>
      </c>
      <c r="AA1161">
        <v>0</v>
      </c>
      <c r="AB1161">
        <v>0</v>
      </c>
      <c r="AC1161">
        <v>0</v>
      </c>
      <c r="AD1161">
        <v>0</v>
      </c>
      <c r="AE1161">
        <v>0</v>
      </c>
      <c r="AF1161">
        <v>0</v>
      </c>
      <c r="AG1161">
        <v>0</v>
      </c>
      <c r="AH1161">
        <v>0</v>
      </c>
      <c r="AI1161">
        <v>0</v>
      </c>
      <c r="AJ1161">
        <v>0</v>
      </c>
      <c r="AK1161">
        <v>0</v>
      </c>
      <c r="AL1161">
        <v>0</v>
      </c>
      <c r="AM1161">
        <v>0</v>
      </c>
      <c r="AN1161">
        <v>0</v>
      </c>
      <c r="AO1161">
        <v>0</v>
      </c>
      <c r="AP1161">
        <v>0</v>
      </c>
      <c r="AQ1161">
        <v>0</v>
      </c>
      <c r="AR1161">
        <v>0</v>
      </c>
      <c r="AS1161">
        <v>0</v>
      </c>
      <c r="AT1161">
        <v>0</v>
      </c>
      <c r="AU1161">
        <v>0</v>
      </c>
      <c r="AV1161">
        <v>0</v>
      </c>
      <c r="AW1161">
        <v>0</v>
      </c>
      <c r="AX1161">
        <v>0</v>
      </c>
      <c r="AY1161">
        <v>0</v>
      </c>
      <c r="AZ1161">
        <v>0</v>
      </c>
      <c r="BA1161">
        <v>0</v>
      </c>
      <c r="BB1161">
        <v>0</v>
      </c>
      <c r="BC1161">
        <v>0</v>
      </c>
      <c r="BD1161">
        <v>0</v>
      </c>
      <c r="BE1161">
        <v>0</v>
      </c>
      <c r="BF1161">
        <v>0</v>
      </c>
      <c r="BG1161">
        <v>0</v>
      </c>
      <c r="BH1161">
        <v>0</v>
      </c>
      <c r="BI1161">
        <v>0</v>
      </c>
      <c r="BJ1161">
        <v>0</v>
      </c>
      <c r="BK1161">
        <v>0</v>
      </c>
      <c r="BL1161">
        <v>0</v>
      </c>
      <c r="BM1161">
        <v>0</v>
      </c>
      <c r="BN1161">
        <v>0</v>
      </c>
      <c r="BO1161">
        <v>0</v>
      </c>
      <c r="BP1161">
        <v>0</v>
      </c>
      <c r="BQ1161">
        <v>0</v>
      </c>
      <c r="BR1161">
        <v>0</v>
      </c>
      <c r="BS1161">
        <v>0</v>
      </c>
      <c r="BT1161">
        <v>0</v>
      </c>
      <c r="BU1161">
        <v>0</v>
      </c>
      <c r="BV1161">
        <v>0</v>
      </c>
      <c r="BW1161" s="4">
        <v>0</v>
      </c>
    </row>
    <row r="1162" spans="6:75" x14ac:dyDescent="0.25">
      <c r="F1162" s="52">
        <f t="shared" si="61"/>
        <v>87100</v>
      </c>
      <c r="G1162" s="12">
        <f t="shared" si="62"/>
        <v>0.82558139534883723</v>
      </c>
      <c r="J1162" s="3">
        <f t="shared" si="63"/>
        <v>0.81435716387172696</v>
      </c>
      <c r="K1162" s="4"/>
      <c r="L1162" s="5">
        <v>1</v>
      </c>
      <c r="M1162">
        <v>0.82558139534883723</v>
      </c>
      <c r="N1162">
        <v>0.82558139534883723</v>
      </c>
      <c r="O1162">
        <v>0.81339994122832793</v>
      </c>
      <c r="P1162">
        <v>0.81339994122832793</v>
      </c>
      <c r="Q1162">
        <v>0</v>
      </c>
      <c r="R1162">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c r="AP1162">
        <v>0</v>
      </c>
      <c r="AQ1162">
        <v>0</v>
      </c>
      <c r="AR1162">
        <v>0</v>
      </c>
      <c r="AS1162">
        <v>0</v>
      </c>
      <c r="AT1162">
        <v>0</v>
      </c>
      <c r="AU1162">
        <v>0</v>
      </c>
      <c r="AV1162">
        <v>0</v>
      </c>
      <c r="AW1162">
        <v>0</v>
      </c>
      <c r="AX1162">
        <v>0</v>
      </c>
      <c r="AY1162">
        <v>0</v>
      </c>
      <c r="AZ1162">
        <v>0</v>
      </c>
      <c r="BA1162">
        <v>0</v>
      </c>
      <c r="BB1162">
        <v>0</v>
      </c>
      <c r="BC1162">
        <v>0</v>
      </c>
      <c r="BD1162">
        <v>0</v>
      </c>
      <c r="BE1162">
        <v>0</v>
      </c>
      <c r="BF1162">
        <v>0</v>
      </c>
      <c r="BG1162">
        <v>0</v>
      </c>
      <c r="BH1162">
        <v>0</v>
      </c>
      <c r="BI1162">
        <v>0</v>
      </c>
      <c r="BJ1162">
        <v>0</v>
      </c>
      <c r="BK1162">
        <v>0</v>
      </c>
      <c r="BL1162">
        <v>0</v>
      </c>
      <c r="BM1162">
        <v>0</v>
      </c>
      <c r="BN1162">
        <v>0</v>
      </c>
      <c r="BO1162">
        <v>0</v>
      </c>
      <c r="BP1162">
        <v>0</v>
      </c>
      <c r="BQ1162">
        <v>0</v>
      </c>
      <c r="BR1162">
        <v>0</v>
      </c>
      <c r="BS1162">
        <v>0</v>
      </c>
      <c r="BT1162">
        <v>0</v>
      </c>
      <c r="BU1162">
        <v>0</v>
      </c>
      <c r="BV1162">
        <v>0</v>
      </c>
      <c r="BW1162" s="4">
        <v>0</v>
      </c>
    </row>
    <row r="1163" spans="6:75" x14ac:dyDescent="0.25">
      <c r="F1163" s="52">
        <f t="shared" si="61"/>
        <v>87200</v>
      </c>
      <c r="G1163" s="12">
        <f t="shared" si="62"/>
        <v>0.82558139534883723</v>
      </c>
      <c r="J1163" s="3">
        <f t="shared" si="63"/>
        <v>0.81435716387172696</v>
      </c>
      <c r="K1163" s="4"/>
      <c r="L1163" s="5">
        <v>1</v>
      </c>
      <c r="M1163">
        <v>0.82558139534883723</v>
      </c>
      <c r="N1163">
        <v>0.82558139534883723</v>
      </c>
      <c r="O1163">
        <v>0.81339994122832793</v>
      </c>
      <c r="P1163">
        <v>0.81339994122832793</v>
      </c>
      <c r="Q1163">
        <v>0</v>
      </c>
      <c r="R1163">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0</v>
      </c>
      <c r="AL1163">
        <v>0</v>
      </c>
      <c r="AM1163">
        <v>0</v>
      </c>
      <c r="AN1163">
        <v>0</v>
      </c>
      <c r="AO1163">
        <v>0</v>
      </c>
      <c r="AP1163">
        <v>0</v>
      </c>
      <c r="AQ1163">
        <v>0</v>
      </c>
      <c r="AR1163">
        <v>0</v>
      </c>
      <c r="AS1163">
        <v>0</v>
      </c>
      <c r="AT1163">
        <v>0</v>
      </c>
      <c r="AU1163">
        <v>0</v>
      </c>
      <c r="AV1163">
        <v>0</v>
      </c>
      <c r="AW1163">
        <v>0</v>
      </c>
      <c r="AX1163">
        <v>0</v>
      </c>
      <c r="AY1163">
        <v>0</v>
      </c>
      <c r="AZ1163">
        <v>0</v>
      </c>
      <c r="BA1163">
        <v>0</v>
      </c>
      <c r="BB1163">
        <v>0</v>
      </c>
      <c r="BC1163">
        <v>0</v>
      </c>
      <c r="BD1163">
        <v>0</v>
      </c>
      <c r="BE1163">
        <v>0</v>
      </c>
      <c r="BF1163">
        <v>0</v>
      </c>
      <c r="BG1163">
        <v>0</v>
      </c>
      <c r="BH1163">
        <v>0</v>
      </c>
      <c r="BI1163">
        <v>0</v>
      </c>
      <c r="BJ1163">
        <v>0</v>
      </c>
      <c r="BK1163">
        <v>0</v>
      </c>
      <c r="BL1163">
        <v>0</v>
      </c>
      <c r="BM1163">
        <v>0</v>
      </c>
      <c r="BN1163">
        <v>0</v>
      </c>
      <c r="BO1163">
        <v>0</v>
      </c>
      <c r="BP1163">
        <v>0</v>
      </c>
      <c r="BQ1163">
        <v>0</v>
      </c>
      <c r="BR1163">
        <v>0</v>
      </c>
      <c r="BS1163">
        <v>0</v>
      </c>
      <c r="BT1163">
        <v>0</v>
      </c>
      <c r="BU1163">
        <v>0</v>
      </c>
      <c r="BV1163">
        <v>0</v>
      </c>
      <c r="BW1163" s="4">
        <v>0</v>
      </c>
    </row>
    <row r="1164" spans="6:75" x14ac:dyDescent="0.25">
      <c r="F1164" s="52">
        <f t="shared" si="61"/>
        <v>87300</v>
      </c>
      <c r="G1164" s="12">
        <f t="shared" si="62"/>
        <v>0.82558139534883723</v>
      </c>
      <c r="J1164" s="3">
        <f t="shared" si="63"/>
        <v>0.81435716387172696</v>
      </c>
      <c r="K1164" s="4"/>
      <c r="L1164" s="5">
        <v>1</v>
      </c>
      <c r="M1164">
        <v>0.82558139534883723</v>
      </c>
      <c r="N1164">
        <v>0.82558139534883723</v>
      </c>
      <c r="O1164">
        <v>0.81339994122832793</v>
      </c>
      <c r="P1164">
        <v>0.81339994122832793</v>
      </c>
      <c r="Q1164">
        <v>0</v>
      </c>
      <c r="R1164">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c r="AP1164">
        <v>0</v>
      </c>
      <c r="AQ1164">
        <v>0</v>
      </c>
      <c r="AR1164">
        <v>0</v>
      </c>
      <c r="AS1164">
        <v>0</v>
      </c>
      <c r="AT1164">
        <v>0</v>
      </c>
      <c r="AU1164">
        <v>0</v>
      </c>
      <c r="AV1164">
        <v>0</v>
      </c>
      <c r="AW1164">
        <v>0</v>
      </c>
      <c r="AX1164">
        <v>0</v>
      </c>
      <c r="AY1164">
        <v>0</v>
      </c>
      <c r="AZ1164">
        <v>0</v>
      </c>
      <c r="BA1164">
        <v>0</v>
      </c>
      <c r="BB1164">
        <v>0</v>
      </c>
      <c r="BC1164">
        <v>0</v>
      </c>
      <c r="BD1164">
        <v>0</v>
      </c>
      <c r="BE1164">
        <v>0</v>
      </c>
      <c r="BF1164">
        <v>0</v>
      </c>
      <c r="BG1164">
        <v>0</v>
      </c>
      <c r="BH1164">
        <v>0</v>
      </c>
      <c r="BI1164">
        <v>0</v>
      </c>
      <c r="BJ1164">
        <v>0</v>
      </c>
      <c r="BK1164">
        <v>0</v>
      </c>
      <c r="BL1164">
        <v>0</v>
      </c>
      <c r="BM1164">
        <v>0</v>
      </c>
      <c r="BN1164">
        <v>0</v>
      </c>
      <c r="BO1164">
        <v>0</v>
      </c>
      <c r="BP1164">
        <v>0</v>
      </c>
      <c r="BQ1164">
        <v>0</v>
      </c>
      <c r="BR1164">
        <v>0</v>
      </c>
      <c r="BS1164">
        <v>0</v>
      </c>
      <c r="BT1164">
        <v>0</v>
      </c>
      <c r="BU1164">
        <v>0</v>
      </c>
      <c r="BV1164">
        <v>0</v>
      </c>
      <c r="BW1164" s="4">
        <v>0</v>
      </c>
    </row>
    <row r="1165" spans="6:75" x14ac:dyDescent="0.25">
      <c r="F1165" s="52">
        <f t="shared" si="61"/>
        <v>87400</v>
      </c>
      <c r="G1165" s="12">
        <f t="shared" si="62"/>
        <v>0.82558139534883723</v>
      </c>
      <c r="J1165" s="3">
        <f t="shared" si="63"/>
        <v>0.81435716387172696</v>
      </c>
      <c r="K1165" s="4"/>
      <c r="L1165" s="5">
        <v>1</v>
      </c>
      <c r="M1165">
        <v>0.82558139534883723</v>
      </c>
      <c r="N1165">
        <v>0.82558139534883723</v>
      </c>
      <c r="O1165">
        <v>0.81339994122832793</v>
      </c>
      <c r="P1165">
        <v>0.81339994122832793</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v>0</v>
      </c>
      <c r="AN1165">
        <v>0</v>
      </c>
      <c r="AO1165">
        <v>0</v>
      </c>
      <c r="AP1165">
        <v>0</v>
      </c>
      <c r="AQ1165">
        <v>0</v>
      </c>
      <c r="AR1165">
        <v>0</v>
      </c>
      <c r="AS1165">
        <v>0</v>
      </c>
      <c r="AT1165">
        <v>0</v>
      </c>
      <c r="AU1165">
        <v>0</v>
      </c>
      <c r="AV1165">
        <v>0</v>
      </c>
      <c r="AW1165">
        <v>0</v>
      </c>
      <c r="AX1165">
        <v>0</v>
      </c>
      <c r="AY1165">
        <v>0</v>
      </c>
      <c r="AZ1165">
        <v>0</v>
      </c>
      <c r="BA1165">
        <v>0</v>
      </c>
      <c r="BB1165">
        <v>0</v>
      </c>
      <c r="BC1165">
        <v>0</v>
      </c>
      <c r="BD1165">
        <v>0</v>
      </c>
      <c r="BE1165">
        <v>0</v>
      </c>
      <c r="BF1165">
        <v>0</v>
      </c>
      <c r="BG1165">
        <v>0</v>
      </c>
      <c r="BH1165">
        <v>0</v>
      </c>
      <c r="BI1165">
        <v>0</v>
      </c>
      <c r="BJ1165">
        <v>0</v>
      </c>
      <c r="BK1165">
        <v>0</v>
      </c>
      <c r="BL1165">
        <v>0</v>
      </c>
      <c r="BM1165">
        <v>0</v>
      </c>
      <c r="BN1165">
        <v>0</v>
      </c>
      <c r="BO1165">
        <v>0</v>
      </c>
      <c r="BP1165">
        <v>0</v>
      </c>
      <c r="BQ1165">
        <v>0</v>
      </c>
      <c r="BR1165">
        <v>0</v>
      </c>
      <c r="BS1165">
        <v>0</v>
      </c>
      <c r="BT1165">
        <v>0</v>
      </c>
      <c r="BU1165">
        <v>0</v>
      </c>
      <c r="BV1165">
        <v>0</v>
      </c>
      <c r="BW1165" s="4">
        <v>0</v>
      </c>
    </row>
    <row r="1166" spans="6:75" x14ac:dyDescent="0.25">
      <c r="F1166" s="52">
        <f t="shared" si="61"/>
        <v>87500</v>
      </c>
      <c r="G1166" s="12">
        <f t="shared" si="62"/>
        <v>0.82558139534883723</v>
      </c>
      <c r="J1166" s="3">
        <f t="shared" si="63"/>
        <v>0.81435716387172696</v>
      </c>
      <c r="K1166" s="4"/>
      <c r="L1166" s="5">
        <v>1</v>
      </c>
      <c r="M1166">
        <v>0.82558139534883723</v>
      </c>
      <c r="N1166">
        <v>0.82558139534883723</v>
      </c>
      <c r="O1166">
        <v>0.81339994122832793</v>
      </c>
      <c r="P1166">
        <v>0.81339994122832793</v>
      </c>
      <c r="Q1166">
        <v>0</v>
      </c>
      <c r="R1166">
        <v>0</v>
      </c>
      <c r="S1166">
        <v>0</v>
      </c>
      <c r="T1166">
        <v>0</v>
      </c>
      <c r="U1166">
        <v>0</v>
      </c>
      <c r="V1166">
        <v>0</v>
      </c>
      <c r="W1166">
        <v>0</v>
      </c>
      <c r="X1166">
        <v>0</v>
      </c>
      <c r="Y1166">
        <v>0</v>
      </c>
      <c r="Z1166">
        <v>0</v>
      </c>
      <c r="AA1166">
        <v>0</v>
      </c>
      <c r="AB1166">
        <v>0</v>
      </c>
      <c r="AC1166">
        <v>0</v>
      </c>
      <c r="AD1166">
        <v>0</v>
      </c>
      <c r="AE1166">
        <v>0</v>
      </c>
      <c r="AF1166">
        <v>0</v>
      </c>
      <c r="AG1166">
        <v>0</v>
      </c>
      <c r="AH1166">
        <v>0</v>
      </c>
      <c r="AI1166">
        <v>0</v>
      </c>
      <c r="AJ1166">
        <v>0</v>
      </c>
      <c r="AK1166">
        <v>0</v>
      </c>
      <c r="AL1166">
        <v>0</v>
      </c>
      <c r="AM1166">
        <v>0</v>
      </c>
      <c r="AN1166">
        <v>0</v>
      </c>
      <c r="AO1166">
        <v>0</v>
      </c>
      <c r="AP1166">
        <v>0</v>
      </c>
      <c r="AQ1166">
        <v>0</v>
      </c>
      <c r="AR1166">
        <v>0</v>
      </c>
      <c r="AS1166">
        <v>0</v>
      </c>
      <c r="AT1166">
        <v>0</v>
      </c>
      <c r="AU1166">
        <v>0</v>
      </c>
      <c r="AV1166">
        <v>0</v>
      </c>
      <c r="AW1166">
        <v>0</v>
      </c>
      <c r="AX1166">
        <v>0</v>
      </c>
      <c r="AY1166">
        <v>0</v>
      </c>
      <c r="AZ1166">
        <v>0</v>
      </c>
      <c r="BA1166">
        <v>0</v>
      </c>
      <c r="BB1166">
        <v>0</v>
      </c>
      <c r="BC1166">
        <v>0</v>
      </c>
      <c r="BD1166">
        <v>0</v>
      </c>
      <c r="BE1166">
        <v>0</v>
      </c>
      <c r="BF1166">
        <v>0</v>
      </c>
      <c r="BG1166">
        <v>0</v>
      </c>
      <c r="BH1166">
        <v>0</v>
      </c>
      <c r="BI1166">
        <v>0</v>
      </c>
      <c r="BJ1166">
        <v>0</v>
      </c>
      <c r="BK1166">
        <v>0</v>
      </c>
      <c r="BL1166">
        <v>0</v>
      </c>
      <c r="BM1166">
        <v>0</v>
      </c>
      <c r="BN1166">
        <v>0</v>
      </c>
      <c r="BO1166">
        <v>0</v>
      </c>
      <c r="BP1166">
        <v>0</v>
      </c>
      <c r="BQ1166">
        <v>0</v>
      </c>
      <c r="BR1166">
        <v>0</v>
      </c>
      <c r="BS1166">
        <v>0</v>
      </c>
      <c r="BT1166">
        <v>0</v>
      </c>
      <c r="BU1166">
        <v>0</v>
      </c>
      <c r="BV1166">
        <v>0</v>
      </c>
      <c r="BW1166" s="4">
        <v>0</v>
      </c>
    </row>
    <row r="1167" spans="6:75" x14ac:dyDescent="0.25">
      <c r="F1167" s="52">
        <f t="shared" si="61"/>
        <v>87600</v>
      </c>
      <c r="G1167" s="12">
        <f t="shared" si="62"/>
        <v>0.82558139534883723</v>
      </c>
      <c r="J1167" s="3">
        <f t="shared" si="63"/>
        <v>0.81435716387172696</v>
      </c>
      <c r="K1167" s="4"/>
      <c r="L1167" s="5">
        <v>1</v>
      </c>
      <c r="M1167">
        <v>0.82558139534883723</v>
      </c>
      <c r="N1167">
        <v>0.82558139534883723</v>
      </c>
      <c r="O1167">
        <v>0.81339994122832793</v>
      </c>
      <c r="P1167">
        <v>0.81339994122832793</v>
      </c>
      <c r="Q1167">
        <v>0</v>
      </c>
      <c r="R1167">
        <v>0</v>
      </c>
      <c r="S1167">
        <v>0</v>
      </c>
      <c r="T1167">
        <v>0</v>
      </c>
      <c r="U1167">
        <v>0</v>
      </c>
      <c r="V1167">
        <v>0</v>
      </c>
      <c r="W1167">
        <v>0</v>
      </c>
      <c r="X1167">
        <v>0</v>
      </c>
      <c r="Y1167">
        <v>0</v>
      </c>
      <c r="Z1167">
        <v>0</v>
      </c>
      <c r="AA1167">
        <v>0</v>
      </c>
      <c r="AB1167">
        <v>0</v>
      </c>
      <c r="AC1167">
        <v>0</v>
      </c>
      <c r="AD1167">
        <v>0</v>
      </c>
      <c r="AE1167">
        <v>0</v>
      </c>
      <c r="AF1167">
        <v>0</v>
      </c>
      <c r="AG1167">
        <v>0</v>
      </c>
      <c r="AH1167">
        <v>0</v>
      </c>
      <c r="AI1167">
        <v>0</v>
      </c>
      <c r="AJ1167">
        <v>0</v>
      </c>
      <c r="AK1167">
        <v>0</v>
      </c>
      <c r="AL1167">
        <v>0</v>
      </c>
      <c r="AM1167">
        <v>0</v>
      </c>
      <c r="AN1167">
        <v>0</v>
      </c>
      <c r="AO1167">
        <v>0</v>
      </c>
      <c r="AP1167">
        <v>0</v>
      </c>
      <c r="AQ1167">
        <v>0</v>
      </c>
      <c r="AR1167">
        <v>0</v>
      </c>
      <c r="AS1167">
        <v>0</v>
      </c>
      <c r="AT1167">
        <v>0</v>
      </c>
      <c r="AU1167">
        <v>0</v>
      </c>
      <c r="AV1167">
        <v>0</v>
      </c>
      <c r="AW1167">
        <v>0</v>
      </c>
      <c r="AX1167">
        <v>0</v>
      </c>
      <c r="AY1167">
        <v>0</v>
      </c>
      <c r="AZ1167">
        <v>0</v>
      </c>
      <c r="BA1167">
        <v>0</v>
      </c>
      <c r="BB1167">
        <v>0</v>
      </c>
      <c r="BC1167">
        <v>0</v>
      </c>
      <c r="BD1167">
        <v>0</v>
      </c>
      <c r="BE1167">
        <v>0</v>
      </c>
      <c r="BF1167">
        <v>0</v>
      </c>
      <c r="BG1167">
        <v>0</v>
      </c>
      <c r="BH1167">
        <v>0</v>
      </c>
      <c r="BI1167">
        <v>0</v>
      </c>
      <c r="BJ1167">
        <v>0</v>
      </c>
      <c r="BK1167">
        <v>0</v>
      </c>
      <c r="BL1167">
        <v>0</v>
      </c>
      <c r="BM1167">
        <v>0</v>
      </c>
      <c r="BN1167">
        <v>0</v>
      </c>
      <c r="BO1167">
        <v>0</v>
      </c>
      <c r="BP1167">
        <v>0</v>
      </c>
      <c r="BQ1167">
        <v>0</v>
      </c>
      <c r="BR1167">
        <v>0</v>
      </c>
      <c r="BS1167">
        <v>0</v>
      </c>
      <c r="BT1167">
        <v>0</v>
      </c>
      <c r="BU1167">
        <v>0</v>
      </c>
      <c r="BV1167">
        <v>0</v>
      </c>
      <c r="BW1167" s="4">
        <v>0</v>
      </c>
    </row>
    <row r="1168" spans="6:75" x14ac:dyDescent="0.25">
      <c r="F1168" s="52">
        <f t="shared" si="61"/>
        <v>87700</v>
      </c>
      <c r="G1168" s="12">
        <f t="shared" si="62"/>
        <v>0.82558139534883723</v>
      </c>
      <c r="J1168" s="3">
        <f t="shared" si="63"/>
        <v>0.81435716387172696</v>
      </c>
      <c r="K1168" s="4"/>
      <c r="L1168" s="5">
        <v>1</v>
      </c>
      <c r="M1168">
        <v>0.82558139534883723</v>
      </c>
      <c r="N1168">
        <v>0.82558139534883723</v>
      </c>
      <c r="O1168">
        <v>0.81339994122832793</v>
      </c>
      <c r="P1168">
        <v>0.81339994122832793</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c r="AN1168">
        <v>0</v>
      </c>
      <c r="AO1168">
        <v>0</v>
      </c>
      <c r="AP1168">
        <v>0</v>
      </c>
      <c r="AQ1168">
        <v>0</v>
      </c>
      <c r="AR1168">
        <v>0</v>
      </c>
      <c r="AS1168">
        <v>0</v>
      </c>
      <c r="AT1168">
        <v>0</v>
      </c>
      <c r="AU1168">
        <v>0</v>
      </c>
      <c r="AV1168">
        <v>0</v>
      </c>
      <c r="AW1168">
        <v>0</v>
      </c>
      <c r="AX1168">
        <v>0</v>
      </c>
      <c r="AY1168">
        <v>0</v>
      </c>
      <c r="AZ1168">
        <v>0</v>
      </c>
      <c r="BA1168">
        <v>0</v>
      </c>
      <c r="BB1168">
        <v>0</v>
      </c>
      <c r="BC1168">
        <v>0</v>
      </c>
      <c r="BD1168">
        <v>0</v>
      </c>
      <c r="BE1168">
        <v>0</v>
      </c>
      <c r="BF1168">
        <v>0</v>
      </c>
      <c r="BG1168">
        <v>0</v>
      </c>
      <c r="BH1168">
        <v>0</v>
      </c>
      <c r="BI1168">
        <v>0</v>
      </c>
      <c r="BJ1168">
        <v>0</v>
      </c>
      <c r="BK1168">
        <v>0</v>
      </c>
      <c r="BL1168">
        <v>0</v>
      </c>
      <c r="BM1168">
        <v>0</v>
      </c>
      <c r="BN1168">
        <v>0</v>
      </c>
      <c r="BO1168">
        <v>0</v>
      </c>
      <c r="BP1168">
        <v>0</v>
      </c>
      <c r="BQ1168">
        <v>0</v>
      </c>
      <c r="BR1168">
        <v>0</v>
      </c>
      <c r="BS1168">
        <v>0</v>
      </c>
      <c r="BT1168">
        <v>0</v>
      </c>
      <c r="BU1168">
        <v>0</v>
      </c>
      <c r="BV1168">
        <v>0</v>
      </c>
      <c r="BW1168" s="4">
        <v>0</v>
      </c>
    </row>
    <row r="1169" spans="6:75" x14ac:dyDescent="0.25">
      <c r="F1169" s="52">
        <f t="shared" si="61"/>
        <v>87800</v>
      </c>
      <c r="G1169" s="12">
        <f t="shared" si="62"/>
        <v>0.82558139534883723</v>
      </c>
      <c r="J1169" s="3">
        <f t="shared" si="63"/>
        <v>0.81435716387172696</v>
      </c>
      <c r="K1169" s="4"/>
      <c r="L1169" s="5">
        <v>1</v>
      </c>
      <c r="M1169">
        <v>0.82558139534883723</v>
      </c>
      <c r="N1169">
        <v>0.82558139534883723</v>
      </c>
      <c r="O1169">
        <v>0.81339994122832793</v>
      </c>
      <c r="P1169">
        <v>0.81339994122832793</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v>0</v>
      </c>
      <c r="AN1169">
        <v>0</v>
      </c>
      <c r="AO1169">
        <v>0</v>
      </c>
      <c r="AP1169">
        <v>0</v>
      </c>
      <c r="AQ1169">
        <v>0</v>
      </c>
      <c r="AR1169">
        <v>0</v>
      </c>
      <c r="AS1169">
        <v>0</v>
      </c>
      <c r="AT1169">
        <v>0</v>
      </c>
      <c r="AU1169">
        <v>0</v>
      </c>
      <c r="AV1169">
        <v>0</v>
      </c>
      <c r="AW1169">
        <v>0</v>
      </c>
      <c r="AX1169">
        <v>0</v>
      </c>
      <c r="AY1169">
        <v>0</v>
      </c>
      <c r="AZ1169">
        <v>0</v>
      </c>
      <c r="BA1169">
        <v>0</v>
      </c>
      <c r="BB1169">
        <v>0</v>
      </c>
      <c r="BC1169">
        <v>0</v>
      </c>
      <c r="BD1169">
        <v>0</v>
      </c>
      <c r="BE1169">
        <v>0</v>
      </c>
      <c r="BF1169">
        <v>0</v>
      </c>
      <c r="BG1169">
        <v>0</v>
      </c>
      <c r="BH1169">
        <v>0</v>
      </c>
      <c r="BI1169">
        <v>0</v>
      </c>
      <c r="BJ1169">
        <v>0</v>
      </c>
      <c r="BK1169">
        <v>0</v>
      </c>
      <c r="BL1169">
        <v>0</v>
      </c>
      <c r="BM1169">
        <v>0</v>
      </c>
      <c r="BN1169">
        <v>0</v>
      </c>
      <c r="BO1169">
        <v>0</v>
      </c>
      <c r="BP1169">
        <v>0</v>
      </c>
      <c r="BQ1169">
        <v>0</v>
      </c>
      <c r="BR1169">
        <v>0</v>
      </c>
      <c r="BS1169">
        <v>0</v>
      </c>
      <c r="BT1169">
        <v>0</v>
      </c>
      <c r="BU1169">
        <v>0</v>
      </c>
      <c r="BV1169">
        <v>0</v>
      </c>
      <c r="BW1169" s="4">
        <v>0</v>
      </c>
    </row>
    <row r="1170" spans="6:75" x14ac:dyDescent="0.25">
      <c r="F1170" s="52">
        <f t="shared" si="61"/>
        <v>87900</v>
      </c>
      <c r="G1170" s="12">
        <f t="shared" si="62"/>
        <v>0.82558139534883723</v>
      </c>
      <c r="J1170" s="3">
        <f t="shared" si="63"/>
        <v>0.81435716387172696</v>
      </c>
      <c r="K1170" s="4"/>
      <c r="L1170" s="5">
        <v>1</v>
      </c>
      <c r="M1170">
        <v>0.82558139534883723</v>
      </c>
      <c r="N1170">
        <v>0.82558139534883723</v>
      </c>
      <c r="O1170">
        <v>0.81339994122832793</v>
      </c>
      <c r="P1170">
        <v>0.81339994122832793</v>
      </c>
      <c r="Q1170">
        <v>0</v>
      </c>
      <c r="R1170">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c r="AP1170">
        <v>0</v>
      </c>
      <c r="AQ1170">
        <v>0</v>
      </c>
      <c r="AR1170">
        <v>0</v>
      </c>
      <c r="AS1170">
        <v>0</v>
      </c>
      <c r="AT1170">
        <v>0</v>
      </c>
      <c r="AU1170">
        <v>0</v>
      </c>
      <c r="AV1170">
        <v>0</v>
      </c>
      <c r="AW1170">
        <v>0</v>
      </c>
      <c r="AX1170">
        <v>0</v>
      </c>
      <c r="AY1170">
        <v>0</v>
      </c>
      <c r="AZ1170">
        <v>0</v>
      </c>
      <c r="BA1170">
        <v>0</v>
      </c>
      <c r="BB1170">
        <v>0</v>
      </c>
      <c r="BC1170">
        <v>0</v>
      </c>
      <c r="BD1170">
        <v>0</v>
      </c>
      <c r="BE1170">
        <v>0</v>
      </c>
      <c r="BF1170">
        <v>0</v>
      </c>
      <c r="BG1170">
        <v>0</v>
      </c>
      <c r="BH1170">
        <v>0</v>
      </c>
      <c r="BI1170">
        <v>0</v>
      </c>
      <c r="BJ1170">
        <v>0</v>
      </c>
      <c r="BK1170">
        <v>0</v>
      </c>
      <c r="BL1170">
        <v>0</v>
      </c>
      <c r="BM1170">
        <v>0</v>
      </c>
      <c r="BN1170">
        <v>0</v>
      </c>
      <c r="BO1170">
        <v>0</v>
      </c>
      <c r="BP1170">
        <v>0</v>
      </c>
      <c r="BQ1170">
        <v>0</v>
      </c>
      <c r="BR1170">
        <v>0</v>
      </c>
      <c r="BS1170">
        <v>0</v>
      </c>
      <c r="BT1170">
        <v>0</v>
      </c>
      <c r="BU1170">
        <v>0</v>
      </c>
      <c r="BV1170">
        <v>0</v>
      </c>
      <c r="BW1170" s="4">
        <v>0</v>
      </c>
    </row>
    <row r="1171" spans="6:75" x14ac:dyDescent="0.25">
      <c r="F1171" s="52">
        <f t="shared" si="61"/>
        <v>88000</v>
      </c>
      <c r="G1171" s="12">
        <f t="shared" si="62"/>
        <v>0.82558139534883723</v>
      </c>
      <c r="J1171" s="3">
        <f t="shared" si="63"/>
        <v>0.81435716387172696</v>
      </c>
      <c r="K1171" s="4"/>
      <c r="L1171" s="5">
        <v>1</v>
      </c>
      <c r="M1171">
        <v>0.82558139534883723</v>
      </c>
      <c r="N1171">
        <v>0.82558139534883723</v>
      </c>
      <c r="O1171">
        <v>0.81339994122832793</v>
      </c>
      <c r="P1171">
        <v>0.81339994122832793</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c r="AP1171">
        <v>0</v>
      </c>
      <c r="AQ1171">
        <v>0</v>
      </c>
      <c r="AR1171">
        <v>0</v>
      </c>
      <c r="AS1171">
        <v>0</v>
      </c>
      <c r="AT1171">
        <v>0</v>
      </c>
      <c r="AU1171">
        <v>0</v>
      </c>
      <c r="AV1171">
        <v>0</v>
      </c>
      <c r="AW1171">
        <v>0</v>
      </c>
      <c r="AX1171">
        <v>0</v>
      </c>
      <c r="AY1171">
        <v>0</v>
      </c>
      <c r="AZ1171">
        <v>0</v>
      </c>
      <c r="BA1171">
        <v>0</v>
      </c>
      <c r="BB1171">
        <v>0</v>
      </c>
      <c r="BC1171">
        <v>0</v>
      </c>
      <c r="BD1171">
        <v>0</v>
      </c>
      <c r="BE1171">
        <v>0</v>
      </c>
      <c r="BF1171">
        <v>0</v>
      </c>
      <c r="BG1171">
        <v>0</v>
      </c>
      <c r="BH1171">
        <v>0</v>
      </c>
      <c r="BI1171">
        <v>0</v>
      </c>
      <c r="BJ1171">
        <v>0</v>
      </c>
      <c r="BK1171">
        <v>0</v>
      </c>
      <c r="BL1171">
        <v>0</v>
      </c>
      <c r="BM1171">
        <v>0</v>
      </c>
      <c r="BN1171">
        <v>0</v>
      </c>
      <c r="BO1171">
        <v>0</v>
      </c>
      <c r="BP1171">
        <v>0</v>
      </c>
      <c r="BQ1171">
        <v>0</v>
      </c>
      <c r="BR1171">
        <v>0</v>
      </c>
      <c r="BS1171">
        <v>0</v>
      </c>
      <c r="BT1171">
        <v>0</v>
      </c>
      <c r="BU1171">
        <v>0</v>
      </c>
      <c r="BV1171">
        <v>0</v>
      </c>
      <c r="BW1171" s="4">
        <v>0</v>
      </c>
    </row>
    <row r="1172" spans="6:75" x14ac:dyDescent="0.25">
      <c r="F1172" s="52">
        <f t="shared" si="61"/>
        <v>88100</v>
      </c>
      <c r="G1172" s="12">
        <f t="shared" si="62"/>
        <v>0.82558139534883723</v>
      </c>
      <c r="J1172" s="3">
        <f t="shared" si="63"/>
        <v>0.81435716387172696</v>
      </c>
      <c r="K1172" s="4"/>
      <c r="L1172" s="5">
        <v>1</v>
      </c>
      <c r="M1172">
        <v>0.82558139534883723</v>
      </c>
      <c r="N1172">
        <v>0.82558139534883723</v>
      </c>
      <c r="O1172">
        <v>0.81339994122832793</v>
      </c>
      <c r="P1172">
        <v>0.81339994122832793</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c r="AP1172">
        <v>0</v>
      </c>
      <c r="AQ1172">
        <v>0</v>
      </c>
      <c r="AR1172">
        <v>0</v>
      </c>
      <c r="AS1172">
        <v>0</v>
      </c>
      <c r="AT1172">
        <v>0</v>
      </c>
      <c r="AU1172">
        <v>0</v>
      </c>
      <c r="AV1172">
        <v>0</v>
      </c>
      <c r="AW1172">
        <v>0</v>
      </c>
      <c r="AX1172">
        <v>0</v>
      </c>
      <c r="AY1172">
        <v>0</v>
      </c>
      <c r="AZ1172">
        <v>0</v>
      </c>
      <c r="BA1172">
        <v>0</v>
      </c>
      <c r="BB1172">
        <v>0</v>
      </c>
      <c r="BC1172">
        <v>0</v>
      </c>
      <c r="BD1172">
        <v>0</v>
      </c>
      <c r="BE1172">
        <v>0</v>
      </c>
      <c r="BF1172">
        <v>0</v>
      </c>
      <c r="BG1172">
        <v>0</v>
      </c>
      <c r="BH1172">
        <v>0</v>
      </c>
      <c r="BI1172">
        <v>0</v>
      </c>
      <c r="BJ1172">
        <v>0</v>
      </c>
      <c r="BK1172">
        <v>0</v>
      </c>
      <c r="BL1172">
        <v>0</v>
      </c>
      <c r="BM1172">
        <v>0</v>
      </c>
      <c r="BN1172">
        <v>0</v>
      </c>
      <c r="BO1172">
        <v>0</v>
      </c>
      <c r="BP1172">
        <v>0</v>
      </c>
      <c r="BQ1172">
        <v>0</v>
      </c>
      <c r="BR1172">
        <v>0</v>
      </c>
      <c r="BS1172">
        <v>0</v>
      </c>
      <c r="BT1172">
        <v>0</v>
      </c>
      <c r="BU1172">
        <v>0</v>
      </c>
      <c r="BV1172">
        <v>0</v>
      </c>
      <c r="BW1172" s="4">
        <v>0</v>
      </c>
    </row>
    <row r="1173" spans="6:75" x14ac:dyDescent="0.25">
      <c r="F1173" s="52">
        <f t="shared" si="61"/>
        <v>88200</v>
      </c>
      <c r="G1173" s="12">
        <f t="shared" si="62"/>
        <v>0.82558139534883723</v>
      </c>
      <c r="J1173" s="3">
        <f t="shared" si="63"/>
        <v>0.81435716387172696</v>
      </c>
      <c r="K1173" s="4"/>
      <c r="L1173" s="5">
        <v>1</v>
      </c>
      <c r="M1173">
        <v>0.82558139534883723</v>
      </c>
      <c r="N1173">
        <v>0.82558139534883723</v>
      </c>
      <c r="O1173">
        <v>0.81339994122832793</v>
      </c>
      <c r="P1173">
        <v>0.81339994122832793</v>
      </c>
      <c r="Q1173">
        <v>0</v>
      </c>
      <c r="R1173">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c r="AP1173">
        <v>0</v>
      </c>
      <c r="AQ1173">
        <v>0</v>
      </c>
      <c r="AR1173">
        <v>0</v>
      </c>
      <c r="AS1173">
        <v>0</v>
      </c>
      <c r="AT1173">
        <v>0</v>
      </c>
      <c r="AU1173">
        <v>0</v>
      </c>
      <c r="AV1173">
        <v>0</v>
      </c>
      <c r="AW1173">
        <v>0</v>
      </c>
      <c r="AX1173">
        <v>0</v>
      </c>
      <c r="AY1173">
        <v>0</v>
      </c>
      <c r="AZ1173">
        <v>0</v>
      </c>
      <c r="BA1173">
        <v>0</v>
      </c>
      <c r="BB1173">
        <v>0</v>
      </c>
      <c r="BC1173">
        <v>0</v>
      </c>
      <c r="BD1173">
        <v>0</v>
      </c>
      <c r="BE1173">
        <v>0</v>
      </c>
      <c r="BF1173">
        <v>0</v>
      </c>
      <c r="BG1173">
        <v>0</v>
      </c>
      <c r="BH1173">
        <v>0</v>
      </c>
      <c r="BI1173">
        <v>0</v>
      </c>
      <c r="BJ1173">
        <v>0</v>
      </c>
      <c r="BK1173">
        <v>0</v>
      </c>
      <c r="BL1173">
        <v>0</v>
      </c>
      <c r="BM1173">
        <v>0</v>
      </c>
      <c r="BN1173">
        <v>0</v>
      </c>
      <c r="BO1173">
        <v>0</v>
      </c>
      <c r="BP1173">
        <v>0</v>
      </c>
      <c r="BQ1173">
        <v>0</v>
      </c>
      <c r="BR1173">
        <v>0</v>
      </c>
      <c r="BS1173">
        <v>0</v>
      </c>
      <c r="BT1173">
        <v>0</v>
      </c>
      <c r="BU1173">
        <v>0</v>
      </c>
      <c r="BV1173">
        <v>0</v>
      </c>
      <c r="BW1173" s="4">
        <v>0</v>
      </c>
    </row>
    <row r="1174" spans="6:75" x14ac:dyDescent="0.25">
      <c r="F1174" s="52">
        <f t="shared" si="61"/>
        <v>88300</v>
      </c>
      <c r="G1174" s="12">
        <f t="shared" si="62"/>
        <v>0.82558139534883723</v>
      </c>
      <c r="J1174" s="3">
        <f t="shared" si="63"/>
        <v>0.81435716387172696</v>
      </c>
      <c r="K1174" s="4"/>
      <c r="L1174" s="5">
        <v>1</v>
      </c>
      <c r="M1174">
        <v>0.82558139534883723</v>
      </c>
      <c r="N1174">
        <v>0.82558139534883723</v>
      </c>
      <c r="O1174">
        <v>0.81339994122832793</v>
      </c>
      <c r="P1174">
        <v>0.81339994122832793</v>
      </c>
      <c r="Q1174">
        <v>0</v>
      </c>
      <c r="R1174">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c r="AP1174">
        <v>0</v>
      </c>
      <c r="AQ1174">
        <v>0</v>
      </c>
      <c r="AR1174">
        <v>0</v>
      </c>
      <c r="AS1174">
        <v>0</v>
      </c>
      <c r="AT1174">
        <v>0</v>
      </c>
      <c r="AU1174">
        <v>0</v>
      </c>
      <c r="AV1174">
        <v>0</v>
      </c>
      <c r="AW1174">
        <v>0</v>
      </c>
      <c r="AX1174">
        <v>0</v>
      </c>
      <c r="AY1174">
        <v>0</v>
      </c>
      <c r="AZ1174">
        <v>0</v>
      </c>
      <c r="BA1174">
        <v>0</v>
      </c>
      <c r="BB1174">
        <v>0</v>
      </c>
      <c r="BC1174">
        <v>0</v>
      </c>
      <c r="BD1174">
        <v>0</v>
      </c>
      <c r="BE1174">
        <v>0</v>
      </c>
      <c r="BF1174">
        <v>0</v>
      </c>
      <c r="BG1174">
        <v>0</v>
      </c>
      <c r="BH1174">
        <v>0</v>
      </c>
      <c r="BI1174">
        <v>0</v>
      </c>
      <c r="BJ1174">
        <v>0</v>
      </c>
      <c r="BK1174">
        <v>0</v>
      </c>
      <c r="BL1174">
        <v>0</v>
      </c>
      <c r="BM1174">
        <v>0</v>
      </c>
      <c r="BN1174">
        <v>0</v>
      </c>
      <c r="BO1174">
        <v>0</v>
      </c>
      <c r="BP1174">
        <v>0</v>
      </c>
      <c r="BQ1174">
        <v>0</v>
      </c>
      <c r="BR1174">
        <v>0</v>
      </c>
      <c r="BS1174">
        <v>0</v>
      </c>
      <c r="BT1174">
        <v>0</v>
      </c>
      <c r="BU1174">
        <v>0</v>
      </c>
      <c r="BV1174">
        <v>0</v>
      </c>
      <c r="BW1174" s="4">
        <v>0</v>
      </c>
    </row>
    <row r="1175" spans="6:75" x14ac:dyDescent="0.25">
      <c r="F1175" s="52">
        <f t="shared" si="61"/>
        <v>88400</v>
      </c>
      <c r="G1175" s="12">
        <f t="shared" si="62"/>
        <v>0.82558139534883723</v>
      </c>
      <c r="J1175" s="3">
        <f t="shared" si="63"/>
        <v>0.81435716387172696</v>
      </c>
      <c r="K1175" s="4"/>
      <c r="L1175" s="5">
        <v>1</v>
      </c>
      <c r="M1175">
        <v>0.82558139534883723</v>
      </c>
      <c r="N1175">
        <v>0.82558139534883723</v>
      </c>
      <c r="O1175">
        <v>0.81339994122832793</v>
      </c>
      <c r="P1175">
        <v>0.81339994122832793</v>
      </c>
      <c r="Q1175">
        <v>0</v>
      </c>
      <c r="R117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c r="AP1175">
        <v>0</v>
      </c>
      <c r="AQ1175">
        <v>0</v>
      </c>
      <c r="AR1175">
        <v>0</v>
      </c>
      <c r="AS1175">
        <v>0</v>
      </c>
      <c r="AT1175">
        <v>0</v>
      </c>
      <c r="AU1175">
        <v>0</v>
      </c>
      <c r="AV1175">
        <v>0</v>
      </c>
      <c r="AW1175">
        <v>0</v>
      </c>
      <c r="AX1175">
        <v>0</v>
      </c>
      <c r="AY1175">
        <v>0</v>
      </c>
      <c r="AZ1175">
        <v>0</v>
      </c>
      <c r="BA1175">
        <v>0</v>
      </c>
      <c r="BB1175">
        <v>0</v>
      </c>
      <c r="BC1175">
        <v>0</v>
      </c>
      <c r="BD1175">
        <v>0</v>
      </c>
      <c r="BE1175">
        <v>0</v>
      </c>
      <c r="BF1175">
        <v>0</v>
      </c>
      <c r="BG1175">
        <v>0</v>
      </c>
      <c r="BH1175">
        <v>0</v>
      </c>
      <c r="BI1175">
        <v>0</v>
      </c>
      <c r="BJ1175">
        <v>0</v>
      </c>
      <c r="BK1175">
        <v>0</v>
      </c>
      <c r="BL1175">
        <v>0</v>
      </c>
      <c r="BM1175">
        <v>0</v>
      </c>
      <c r="BN1175">
        <v>0</v>
      </c>
      <c r="BO1175">
        <v>0</v>
      </c>
      <c r="BP1175">
        <v>0</v>
      </c>
      <c r="BQ1175">
        <v>0</v>
      </c>
      <c r="BR1175">
        <v>0</v>
      </c>
      <c r="BS1175">
        <v>0</v>
      </c>
      <c r="BT1175">
        <v>0</v>
      </c>
      <c r="BU1175">
        <v>0</v>
      </c>
      <c r="BV1175">
        <v>0</v>
      </c>
      <c r="BW1175" s="4">
        <v>0</v>
      </c>
    </row>
    <row r="1176" spans="6:75" x14ac:dyDescent="0.25">
      <c r="F1176" s="52">
        <f t="shared" si="61"/>
        <v>88500</v>
      </c>
      <c r="G1176" s="12">
        <f t="shared" si="62"/>
        <v>0.82558139534883723</v>
      </c>
      <c r="J1176" s="3">
        <f t="shared" si="63"/>
        <v>0.81435716387172696</v>
      </c>
      <c r="K1176" s="4"/>
      <c r="L1176" s="5">
        <v>1</v>
      </c>
      <c r="M1176">
        <v>0.82558139534883723</v>
      </c>
      <c r="N1176">
        <v>0.82558139534883723</v>
      </c>
      <c r="O1176">
        <v>0.81339994122832793</v>
      </c>
      <c r="P1176">
        <v>0.81339994122832793</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c r="AP1176">
        <v>0</v>
      </c>
      <c r="AQ1176">
        <v>0</v>
      </c>
      <c r="AR1176">
        <v>0</v>
      </c>
      <c r="AS1176">
        <v>0</v>
      </c>
      <c r="AT1176">
        <v>0</v>
      </c>
      <c r="AU1176">
        <v>0</v>
      </c>
      <c r="AV1176">
        <v>0</v>
      </c>
      <c r="AW1176">
        <v>0</v>
      </c>
      <c r="AX1176">
        <v>0</v>
      </c>
      <c r="AY1176">
        <v>0</v>
      </c>
      <c r="AZ1176">
        <v>0</v>
      </c>
      <c r="BA1176">
        <v>0</v>
      </c>
      <c r="BB1176">
        <v>0</v>
      </c>
      <c r="BC1176">
        <v>0</v>
      </c>
      <c r="BD1176">
        <v>0</v>
      </c>
      <c r="BE1176">
        <v>0</v>
      </c>
      <c r="BF1176">
        <v>0</v>
      </c>
      <c r="BG1176">
        <v>0</v>
      </c>
      <c r="BH1176">
        <v>0</v>
      </c>
      <c r="BI1176">
        <v>0</v>
      </c>
      <c r="BJ1176">
        <v>0</v>
      </c>
      <c r="BK1176">
        <v>0</v>
      </c>
      <c r="BL1176">
        <v>0</v>
      </c>
      <c r="BM1176">
        <v>0</v>
      </c>
      <c r="BN1176">
        <v>0</v>
      </c>
      <c r="BO1176">
        <v>0</v>
      </c>
      <c r="BP1176">
        <v>0</v>
      </c>
      <c r="BQ1176">
        <v>0</v>
      </c>
      <c r="BR1176">
        <v>0</v>
      </c>
      <c r="BS1176">
        <v>0</v>
      </c>
      <c r="BT1176">
        <v>0</v>
      </c>
      <c r="BU1176">
        <v>0</v>
      </c>
      <c r="BV1176">
        <v>0</v>
      </c>
      <c r="BW1176" s="4">
        <v>0</v>
      </c>
    </row>
    <row r="1177" spans="6:75" x14ac:dyDescent="0.25">
      <c r="F1177" s="52">
        <f t="shared" si="61"/>
        <v>88600</v>
      </c>
      <c r="G1177" s="12">
        <f t="shared" si="62"/>
        <v>0.82558139534883723</v>
      </c>
      <c r="J1177" s="3">
        <f t="shared" si="63"/>
        <v>0.81435716387172696</v>
      </c>
      <c r="K1177" s="4"/>
      <c r="L1177" s="5">
        <v>1</v>
      </c>
      <c r="M1177">
        <v>0.82558139534883723</v>
      </c>
      <c r="N1177">
        <v>0.82558139534883723</v>
      </c>
      <c r="O1177">
        <v>0.81339994122832793</v>
      </c>
      <c r="P1177">
        <v>0.81339994122832793</v>
      </c>
      <c r="Q1177">
        <v>0</v>
      </c>
      <c r="R1177">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c r="AP1177">
        <v>0</v>
      </c>
      <c r="AQ1177">
        <v>0</v>
      </c>
      <c r="AR1177">
        <v>0</v>
      </c>
      <c r="AS1177">
        <v>0</v>
      </c>
      <c r="AT1177">
        <v>0</v>
      </c>
      <c r="AU1177">
        <v>0</v>
      </c>
      <c r="AV1177">
        <v>0</v>
      </c>
      <c r="AW1177">
        <v>0</v>
      </c>
      <c r="AX1177">
        <v>0</v>
      </c>
      <c r="AY1177">
        <v>0</v>
      </c>
      <c r="AZ1177">
        <v>0</v>
      </c>
      <c r="BA1177">
        <v>0</v>
      </c>
      <c r="BB1177">
        <v>0</v>
      </c>
      <c r="BC1177">
        <v>0</v>
      </c>
      <c r="BD1177">
        <v>0</v>
      </c>
      <c r="BE1177">
        <v>0</v>
      </c>
      <c r="BF1177">
        <v>0</v>
      </c>
      <c r="BG1177">
        <v>0</v>
      </c>
      <c r="BH1177">
        <v>0</v>
      </c>
      <c r="BI1177">
        <v>0</v>
      </c>
      <c r="BJ1177">
        <v>0</v>
      </c>
      <c r="BK1177">
        <v>0</v>
      </c>
      <c r="BL1177">
        <v>0</v>
      </c>
      <c r="BM1177">
        <v>0</v>
      </c>
      <c r="BN1177">
        <v>0</v>
      </c>
      <c r="BO1177">
        <v>0</v>
      </c>
      <c r="BP1177">
        <v>0</v>
      </c>
      <c r="BQ1177">
        <v>0</v>
      </c>
      <c r="BR1177">
        <v>0</v>
      </c>
      <c r="BS1177">
        <v>0</v>
      </c>
      <c r="BT1177">
        <v>0</v>
      </c>
      <c r="BU1177">
        <v>0</v>
      </c>
      <c r="BV1177">
        <v>0</v>
      </c>
      <c r="BW1177" s="4">
        <v>0</v>
      </c>
    </row>
    <row r="1178" spans="6:75" x14ac:dyDescent="0.25">
      <c r="F1178" s="52">
        <f t="shared" ref="F1178:F1241" si="64">2*F1177-F1176</f>
        <v>88700</v>
      </c>
      <c r="G1178" s="12">
        <f t="shared" si="62"/>
        <v>0.82558139534883723</v>
      </c>
      <c r="J1178" s="3">
        <f t="shared" si="63"/>
        <v>0.81435716387172696</v>
      </c>
      <c r="K1178" s="4"/>
      <c r="L1178" s="5">
        <v>1</v>
      </c>
      <c r="M1178">
        <v>0.82558139534883723</v>
      </c>
      <c r="N1178">
        <v>0.82558139534883723</v>
      </c>
      <c r="O1178">
        <v>0.81339994122832793</v>
      </c>
      <c r="P1178">
        <v>0.81339994122832793</v>
      </c>
      <c r="Q1178">
        <v>0</v>
      </c>
      <c r="R1178">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v>
      </c>
      <c r="AK1178">
        <v>0</v>
      </c>
      <c r="AL1178">
        <v>0</v>
      </c>
      <c r="AM1178">
        <v>0</v>
      </c>
      <c r="AN1178">
        <v>0</v>
      </c>
      <c r="AO1178">
        <v>0</v>
      </c>
      <c r="AP1178">
        <v>0</v>
      </c>
      <c r="AQ1178">
        <v>0</v>
      </c>
      <c r="AR1178">
        <v>0</v>
      </c>
      <c r="AS1178">
        <v>0</v>
      </c>
      <c r="AT1178">
        <v>0</v>
      </c>
      <c r="AU1178">
        <v>0</v>
      </c>
      <c r="AV1178">
        <v>0</v>
      </c>
      <c r="AW1178">
        <v>0</v>
      </c>
      <c r="AX1178">
        <v>0</v>
      </c>
      <c r="AY1178">
        <v>0</v>
      </c>
      <c r="AZ1178">
        <v>0</v>
      </c>
      <c r="BA1178">
        <v>0</v>
      </c>
      <c r="BB1178">
        <v>0</v>
      </c>
      <c r="BC1178">
        <v>0</v>
      </c>
      <c r="BD1178">
        <v>0</v>
      </c>
      <c r="BE1178">
        <v>0</v>
      </c>
      <c r="BF1178">
        <v>0</v>
      </c>
      <c r="BG1178">
        <v>0</v>
      </c>
      <c r="BH1178">
        <v>0</v>
      </c>
      <c r="BI1178">
        <v>0</v>
      </c>
      <c r="BJ1178">
        <v>0</v>
      </c>
      <c r="BK1178">
        <v>0</v>
      </c>
      <c r="BL1178">
        <v>0</v>
      </c>
      <c r="BM1178">
        <v>0</v>
      </c>
      <c r="BN1178">
        <v>0</v>
      </c>
      <c r="BO1178">
        <v>0</v>
      </c>
      <c r="BP1178">
        <v>0</v>
      </c>
      <c r="BQ1178">
        <v>0</v>
      </c>
      <c r="BR1178">
        <v>0</v>
      </c>
      <c r="BS1178">
        <v>0</v>
      </c>
      <c r="BT1178">
        <v>0</v>
      </c>
      <c r="BU1178">
        <v>0</v>
      </c>
      <c r="BV1178">
        <v>0</v>
      </c>
      <c r="BW1178" s="4">
        <v>0</v>
      </c>
    </row>
    <row r="1179" spans="6:75" x14ac:dyDescent="0.25">
      <c r="F1179" s="52">
        <f t="shared" si="64"/>
        <v>88800</v>
      </c>
      <c r="G1179" s="12">
        <f t="shared" ref="G1179:G1242" si="65">INDEX($L1179:$BW1179,G$276)</f>
        <v>0.82558139534883723</v>
      </c>
      <c r="J1179" s="3">
        <f t="shared" si="63"/>
        <v>0.81435716387172696</v>
      </c>
      <c r="K1179" s="4"/>
      <c r="L1179" s="5">
        <v>1</v>
      </c>
      <c r="M1179">
        <v>0.82558139534883723</v>
      </c>
      <c r="N1179">
        <v>0.82558139534883723</v>
      </c>
      <c r="O1179">
        <v>0.81339994122832793</v>
      </c>
      <c r="P1179">
        <v>0.81339994122832793</v>
      </c>
      <c r="Q1179">
        <v>0</v>
      </c>
      <c r="R1179">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c r="AP1179">
        <v>0</v>
      </c>
      <c r="AQ1179">
        <v>0</v>
      </c>
      <c r="AR1179">
        <v>0</v>
      </c>
      <c r="AS1179">
        <v>0</v>
      </c>
      <c r="AT1179">
        <v>0</v>
      </c>
      <c r="AU1179">
        <v>0</v>
      </c>
      <c r="AV1179">
        <v>0</v>
      </c>
      <c r="AW1179">
        <v>0</v>
      </c>
      <c r="AX1179">
        <v>0</v>
      </c>
      <c r="AY1179">
        <v>0</v>
      </c>
      <c r="AZ1179">
        <v>0</v>
      </c>
      <c r="BA1179">
        <v>0</v>
      </c>
      <c r="BB1179">
        <v>0</v>
      </c>
      <c r="BC1179">
        <v>0</v>
      </c>
      <c r="BD1179">
        <v>0</v>
      </c>
      <c r="BE1179">
        <v>0</v>
      </c>
      <c r="BF1179">
        <v>0</v>
      </c>
      <c r="BG1179">
        <v>0</v>
      </c>
      <c r="BH1179">
        <v>0</v>
      </c>
      <c r="BI1179">
        <v>0</v>
      </c>
      <c r="BJ1179">
        <v>0</v>
      </c>
      <c r="BK1179">
        <v>0</v>
      </c>
      <c r="BL1179">
        <v>0</v>
      </c>
      <c r="BM1179">
        <v>0</v>
      </c>
      <c r="BN1179">
        <v>0</v>
      </c>
      <c r="BO1179">
        <v>0</v>
      </c>
      <c r="BP1179">
        <v>0</v>
      </c>
      <c r="BQ1179">
        <v>0</v>
      </c>
      <c r="BR1179">
        <v>0</v>
      </c>
      <c r="BS1179">
        <v>0</v>
      </c>
      <c r="BT1179">
        <v>0</v>
      </c>
      <c r="BU1179">
        <v>0</v>
      </c>
      <c r="BV1179">
        <v>0</v>
      </c>
      <c r="BW1179" s="4">
        <v>0</v>
      </c>
    </row>
    <row r="1180" spans="6:75" x14ac:dyDescent="0.25">
      <c r="F1180" s="52">
        <f t="shared" si="64"/>
        <v>88900</v>
      </c>
      <c r="G1180" s="12">
        <f t="shared" si="65"/>
        <v>0.82558139534883723</v>
      </c>
      <c r="J1180" s="3">
        <f t="shared" si="63"/>
        <v>0.81435716387172696</v>
      </c>
      <c r="K1180" s="4"/>
      <c r="L1180" s="5">
        <v>1</v>
      </c>
      <c r="M1180">
        <v>0.82558139534883723</v>
      </c>
      <c r="N1180">
        <v>0.82558139534883723</v>
      </c>
      <c r="O1180">
        <v>0.81339994122832793</v>
      </c>
      <c r="P1180">
        <v>0.81339994122832793</v>
      </c>
      <c r="Q1180">
        <v>0</v>
      </c>
      <c r="R1180">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c r="AP1180">
        <v>0</v>
      </c>
      <c r="AQ1180">
        <v>0</v>
      </c>
      <c r="AR1180">
        <v>0</v>
      </c>
      <c r="AS1180">
        <v>0</v>
      </c>
      <c r="AT1180">
        <v>0</v>
      </c>
      <c r="AU1180">
        <v>0</v>
      </c>
      <c r="AV1180">
        <v>0</v>
      </c>
      <c r="AW1180">
        <v>0</v>
      </c>
      <c r="AX1180">
        <v>0</v>
      </c>
      <c r="AY1180">
        <v>0</v>
      </c>
      <c r="AZ1180">
        <v>0</v>
      </c>
      <c r="BA1180">
        <v>0</v>
      </c>
      <c r="BB1180">
        <v>0</v>
      </c>
      <c r="BC1180">
        <v>0</v>
      </c>
      <c r="BD1180">
        <v>0</v>
      </c>
      <c r="BE1180">
        <v>0</v>
      </c>
      <c r="BF1180">
        <v>0</v>
      </c>
      <c r="BG1180">
        <v>0</v>
      </c>
      <c r="BH1180">
        <v>0</v>
      </c>
      <c r="BI1180">
        <v>0</v>
      </c>
      <c r="BJ1180">
        <v>0</v>
      </c>
      <c r="BK1180">
        <v>0</v>
      </c>
      <c r="BL1180">
        <v>0</v>
      </c>
      <c r="BM1180">
        <v>0</v>
      </c>
      <c r="BN1180">
        <v>0</v>
      </c>
      <c r="BO1180">
        <v>0</v>
      </c>
      <c r="BP1180">
        <v>0</v>
      </c>
      <c r="BQ1180">
        <v>0</v>
      </c>
      <c r="BR1180">
        <v>0</v>
      </c>
      <c r="BS1180">
        <v>0</v>
      </c>
      <c r="BT1180">
        <v>0</v>
      </c>
      <c r="BU1180">
        <v>0</v>
      </c>
      <c r="BV1180">
        <v>0</v>
      </c>
      <c r="BW1180" s="4">
        <v>0</v>
      </c>
    </row>
    <row r="1181" spans="6:75" x14ac:dyDescent="0.25">
      <c r="F1181" s="52">
        <f t="shared" si="64"/>
        <v>89000</v>
      </c>
      <c r="G1181" s="12">
        <f t="shared" si="65"/>
        <v>0.82558139534883723</v>
      </c>
      <c r="J1181" s="3">
        <f t="shared" si="63"/>
        <v>0.81435716387172696</v>
      </c>
      <c r="K1181" s="4"/>
      <c r="L1181" s="5">
        <v>1</v>
      </c>
      <c r="M1181">
        <v>0.82558139534883723</v>
      </c>
      <c r="N1181">
        <v>0.82558139534883723</v>
      </c>
      <c r="O1181">
        <v>0.81339994122832793</v>
      </c>
      <c r="P1181">
        <v>0.81339994122832793</v>
      </c>
      <c r="Q1181">
        <v>0</v>
      </c>
      <c r="R1181">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c r="AP1181">
        <v>0</v>
      </c>
      <c r="AQ1181">
        <v>0</v>
      </c>
      <c r="AR1181">
        <v>0</v>
      </c>
      <c r="AS1181">
        <v>0</v>
      </c>
      <c r="AT1181">
        <v>0</v>
      </c>
      <c r="AU1181">
        <v>0</v>
      </c>
      <c r="AV1181">
        <v>0</v>
      </c>
      <c r="AW1181">
        <v>0</v>
      </c>
      <c r="AX1181">
        <v>0</v>
      </c>
      <c r="AY1181">
        <v>0</v>
      </c>
      <c r="AZ1181">
        <v>0</v>
      </c>
      <c r="BA1181">
        <v>0</v>
      </c>
      <c r="BB1181">
        <v>0</v>
      </c>
      <c r="BC1181">
        <v>0</v>
      </c>
      <c r="BD1181">
        <v>0</v>
      </c>
      <c r="BE1181">
        <v>0</v>
      </c>
      <c r="BF1181">
        <v>0</v>
      </c>
      <c r="BG1181">
        <v>0</v>
      </c>
      <c r="BH1181">
        <v>0</v>
      </c>
      <c r="BI1181">
        <v>0</v>
      </c>
      <c r="BJ1181">
        <v>0</v>
      </c>
      <c r="BK1181">
        <v>0</v>
      </c>
      <c r="BL1181">
        <v>0</v>
      </c>
      <c r="BM1181">
        <v>0</v>
      </c>
      <c r="BN1181">
        <v>0</v>
      </c>
      <c r="BO1181">
        <v>0</v>
      </c>
      <c r="BP1181">
        <v>0</v>
      </c>
      <c r="BQ1181">
        <v>0</v>
      </c>
      <c r="BR1181">
        <v>0</v>
      </c>
      <c r="BS1181">
        <v>0</v>
      </c>
      <c r="BT1181">
        <v>0</v>
      </c>
      <c r="BU1181">
        <v>0</v>
      </c>
      <c r="BV1181">
        <v>0</v>
      </c>
      <c r="BW1181" s="4">
        <v>0</v>
      </c>
    </row>
    <row r="1182" spans="6:75" x14ac:dyDescent="0.25">
      <c r="F1182" s="52">
        <f t="shared" si="64"/>
        <v>89100</v>
      </c>
      <c r="G1182" s="12">
        <f t="shared" si="65"/>
        <v>0.82558139534883723</v>
      </c>
      <c r="J1182" s="3">
        <f t="shared" si="63"/>
        <v>0.81435716387172696</v>
      </c>
      <c r="K1182" s="4"/>
      <c r="L1182" s="5">
        <v>1</v>
      </c>
      <c r="M1182">
        <v>0.82558139534883723</v>
      </c>
      <c r="N1182">
        <v>0.82558139534883723</v>
      </c>
      <c r="O1182">
        <v>0.81339994122832793</v>
      </c>
      <c r="P1182">
        <v>0.81339994122832793</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c r="AP1182">
        <v>0</v>
      </c>
      <c r="AQ1182">
        <v>0</v>
      </c>
      <c r="AR1182">
        <v>0</v>
      </c>
      <c r="AS1182">
        <v>0</v>
      </c>
      <c r="AT1182">
        <v>0</v>
      </c>
      <c r="AU1182">
        <v>0</v>
      </c>
      <c r="AV1182">
        <v>0</v>
      </c>
      <c r="AW1182">
        <v>0</v>
      </c>
      <c r="AX1182">
        <v>0</v>
      </c>
      <c r="AY1182">
        <v>0</v>
      </c>
      <c r="AZ1182">
        <v>0</v>
      </c>
      <c r="BA1182">
        <v>0</v>
      </c>
      <c r="BB1182">
        <v>0</v>
      </c>
      <c r="BC1182">
        <v>0</v>
      </c>
      <c r="BD1182">
        <v>0</v>
      </c>
      <c r="BE1182">
        <v>0</v>
      </c>
      <c r="BF1182">
        <v>0</v>
      </c>
      <c r="BG1182">
        <v>0</v>
      </c>
      <c r="BH1182">
        <v>0</v>
      </c>
      <c r="BI1182">
        <v>0</v>
      </c>
      <c r="BJ1182">
        <v>0</v>
      </c>
      <c r="BK1182">
        <v>0</v>
      </c>
      <c r="BL1182">
        <v>0</v>
      </c>
      <c r="BM1182">
        <v>0</v>
      </c>
      <c r="BN1182">
        <v>0</v>
      </c>
      <c r="BO1182">
        <v>0</v>
      </c>
      <c r="BP1182">
        <v>0</v>
      </c>
      <c r="BQ1182">
        <v>0</v>
      </c>
      <c r="BR1182">
        <v>0</v>
      </c>
      <c r="BS1182">
        <v>0</v>
      </c>
      <c r="BT1182">
        <v>0</v>
      </c>
      <c r="BU1182">
        <v>0</v>
      </c>
      <c r="BV1182">
        <v>0</v>
      </c>
      <c r="BW1182" s="4">
        <v>0</v>
      </c>
    </row>
    <row r="1183" spans="6:75" x14ac:dyDescent="0.25">
      <c r="F1183" s="52">
        <f t="shared" si="64"/>
        <v>89200</v>
      </c>
      <c r="G1183" s="12">
        <f t="shared" si="65"/>
        <v>0.82558139534883723</v>
      </c>
      <c r="J1183" s="3">
        <f t="shared" si="63"/>
        <v>0.81435716387172696</v>
      </c>
      <c r="K1183" s="4"/>
      <c r="L1183" s="5">
        <v>1</v>
      </c>
      <c r="M1183">
        <v>0.82558139534883723</v>
      </c>
      <c r="N1183">
        <v>0.82558139534883723</v>
      </c>
      <c r="O1183">
        <v>0.81339994122832793</v>
      </c>
      <c r="P1183">
        <v>0.81339994122832793</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c r="AP1183">
        <v>0</v>
      </c>
      <c r="AQ1183">
        <v>0</v>
      </c>
      <c r="AR1183">
        <v>0</v>
      </c>
      <c r="AS1183">
        <v>0</v>
      </c>
      <c r="AT1183">
        <v>0</v>
      </c>
      <c r="AU1183">
        <v>0</v>
      </c>
      <c r="AV1183">
        <v>0</v>
      </c>
      <c r="AW1183">
        <v>0</v>
      </c>
      <c r="AX1183">
        <v>0</v>
      </c>
      <c r="AY1183">
        <v>0</v>
      </c>
      <c r="AZ1183">
        <v>0</v>
      </c>
      <c r="BA1183">
        <v>0</v>
      </c>
      <c r="BB1183">
        <v>0</v>
      </c>
      <c r="BC1183">
        <v>0</v>
      </c>
      <c r="BD1183">
        <v>0</v>
      </c>
      <c r="BE1183">
        <v>0</v>
      </c>
      <c r="BF1183">
        <v>0</v>
      </c>
      <c r="BG1183">
        <v>0</v>
      </c>
      <c r="BH1183">
        <v>0</v>
      </c>
      <c r="BI1183">
        <v>0</v>
      </c>
      <c r="BJ1183">
        <v>0</v>
      </c>
      <c r="BK1183">
        <v>0</v>
      </c>
      <c r="BL1183">
        <v>0</v>
      </c>
      <c r="BM1183">
        <v>0</v>
      </c>
      <c r="BN1183">
        <v>0</v>
      </c>
      <c r="BO1183">
        <v>0</v>
      </c>
      <c r="BP1183">
        <v>0</v>
      </c>
      <c r="BQ1183">
        <v>0</v>
      </c>
      <c r="BR1183">
        <v>0</v>
      </c>
      <c r="BS1183">
        <v>0</v>
      </c>
      <c r="BT1183">
        <v>0</v>
      </c>
      <c r="BU1183">
        <v>0</v>
      </c>
      <c r="BV1183">
        <v>0</v>
      </c>
      <c r="BW1183" s="4">
        <v>0</v>
      </c>
    </row>
    <row r="1184" spans="6:75" x14ac:dyDescent="0.25">
      <c r="F1184" s="52">
        <f t="shared" si="64"/>
        <v>89300</v>
      </c>
      <c r="G1184" s="12">
        <f t="shared" si="65"/>
        <v>0.82558139534883723</v>
      </c>
      <c r="J1184" s="3">
        <f t="shared" si="63"/>
        <v>0.81435716387172696</v>
      </c>
      <c r="K1184" s="4"/>
      <c r="L1184" s="5">
        <v>1</v>
      </c>
      <c r="M1184">
        <v>0.82558139534883723</v>
      </c>
      <c r="N1184">
        <v>0.82558139534883723</v>
      </c>
      <c r="O1184">
        <v>0.81339994122832793</v>
      </c>
      <c r="P1184">
        <v>0.81339994122832793</v>
      </c>
      <c r="Q1184">
        <v>0</v>
      </c>
      <c r="R1184">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c r="AP1184">
        <v>0</v>
      </c>
      <c r="AQ1184">
        <v>0</v>
      </c>
      <c r="AR1184">
        <v>0</v>
      </c>
      <c r="AS1184">
        <v>0</v>
      </c>
      <c r="AT1184">
        <v>0</v>
      </c>
      <c r="AU1184">
        <v>0</v>
      </c>
      <c r="AV1184">
        <v>0</v>
      </c>
      <c r="AW1184">
        <v>0</v>
      </c>
      <c r="AX1184">
        <v>0</v>
      </c>
      <c r="AY1184">
        <v>0</v>
      </c>
      <c r="AZ1184">
        <v>0</v>
      </c>
      <c r="BA1184">
        <v>0</v>
      </c>
      <c r="BB1184">
        <v>0</v>
      </c>
      <c r="BC1184">
        <v>0</v>
      </c>
      <c r="BD1184">
        <v>0</v>
      </c>
      <c r="BE1184">
        <v>0</v>
      </c>
      <c r="BF1184">
        <v>0</v>
      </c>
      <c r="BG1184">
        <v>0</v>
      </c>
      <c r="BH1184">
        <v>0</v>
      </c>
      <c r="BI1184">
        <v>0</v>
      </c>
      <c r="BJ1184">
        <v>0</v>
      </c>
      <c r="BK1184">
        <v>0</v>
      </c>
      <c r="BL1184">
        <v>0</v>
      </c>
      <c r="BM1184">
        <v>0</v>
      </c>
      <c r="BN1184">
        <v>0</v>
      </c>
      <c r="BO1184">
        <v>0</v>
      </c>
      <c r="BP1184">
        <v>0</v>
      </c>
      <c r="BQ1184">
        <v>0</v>
      </c>
      <c r="BR1184">
        <v>0</v>
      </c>
      <c r="BS1184">
        <v>0</v>
      </c>
      <c r="BT1184">
        <v>0</v>
      </c>
      <c r="BU1184">
        <v>0</v>
      </c>
      <c r="BV1184">
        <v>0</v>
      </c>
      <c r="BW1184" s="4">
        <v>0</v>
      </c>
    </row>
    <row r="1185" spans="6:75" x14ac:dyDescent="0.25">
      <c r="F1185" s="52">
        <f t="shared" si="64"/>
        <v>89400</v>
      </c>
      <c r="G1185" s="12">
        <f t="shared" si="65"/>
        <v>0.82558139534883723</v>
      </c>
      <c r="J1185" s="3">
        <f t="shared" si="63"/>
        <v>0.81435716387172696</v>
      </c>
      <c r="K1185" s="4"/>
      <c r="L1185" s="5">
        <v>1</v>
      </c>
      <c r="M1185">
        <v>0.82558139534883723</v>
      </c>
      <c r="N1185">
        <v>0.82558139534883723</v>
      </c>
      <c r="O1185">
        <v>0.81339994122832793</v>
      </c>
      <c r="P1185">
        <v>0.81339994122832793</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c r="AP1185">
        <v>0</v>
      </c>
      <c r="AQ1185">
        <v>0</v>
      </c>
      <c r="AR1185">
        <v>0</v>
      </c>
      <c r="AS1185">
        <v>0</v>
      </c>
      <c r="AT1185">
        <v>0</v>
      </c>
      <c r="AU1185">
        <v>0</v>
      </c>
      <c r="AV1185">
        <v>0</v>
      </c>
      <c r="AW1185">
        <v>0</v>
      </c>
      <c r="AX1185">
        <v>0</v>
      </c>
      <c r="AY1185">
        <v>0</v>
      </c>
      <c r="AZ1185">
        <v>0</v>
      </c>
      <c r="BA1185">
        <v>0</v>
      </c>
      <c r="BB1185">
        <v>0</v>
      </c>
      <c r="BC1185">
        <v>0</v>
      </c>
      <c r="BD1185">
        <v>0</v>
      </c>
      <c r="BE1185">
        <v>0</v>
      </c>
      <c r="BF1185">
        <v>0</v>
      </c>
      <c r="BG1185">
        <v>0</v>
      </c>
      <c r="BH1185">
        <v>0</v>
      </c>
      <c r="BI1185">
        <v>0</v>
      </c>
      <c r="BJ1185">
        <v>0</v>
      </c>
      <c r="BK1185">
        <v>0</v>
      </c>
      <c r="BL1185">
        <v>0</v>
      </c>
      <c r="BM1185">
        <v>0</v>
      </c>
      <c r="BN1185">
        <v>0</v>
      </c>
      <c r="BO1185">
        <v>0</v>
      </c>
      <c r="BP1185">
        <v>0</v>
      </c>
      <c r="BQ1185">
        <v>0</v>
      </c>
      <c r="BR1185">
        <v>0</v>
      </c>
      <c r="BS1185">
        <v>0</v>
      </c>
      <c r="BT1185">
        <v>0</v>
      </c>
      <c r="BU1185">
        <v>0</v>
      </c>
      <c r="BV1185">
        <v>0</v>
      </c>
      <c r="BW1185" s="4">
        <v>0</v>
      </c>
    </row>
    <row r="1186" spans="6:75" x14ac:dyDescent="0.25">
      <c r="F1186" s="52">
        <f t="shared" si="64"/>
        <v>89500</v>
      </c>
      <c r="G1186" s="12">
        <f t="shared" si="65"/>
        <v>0.82558139534883723</v>
      </c>
      <c r="J1186" s="3">
        <f t="shared" si="63"/>
        <v>0.81435716387172696</v>
      </c>
      <c r="K1186" s="4"/>
      <c r="L1186" s="5">
        <v>1</v>
      </c>
      <c r="M1186">
        <v>0.82558139534883723</v>
      </c>
      <c r="N1186">
        <v>0.82558139534883723</v>
      </c>
      <c r="O1186">
        <v>0.81339994122832793</v>
      </c>
      <c r="P1186">
        <v>0.81339994122832793</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c r="AP1186">
        <v>0</v>
      </c>
      <c r="AQ1186">
        <v>0</v>
      </c>
      <c r="AR1186">
        <v>0</v>
      </c>
      <c r="AS1186">
        <v>0</v>
      </c>
      <c r="AT1186">
        <v>0</v>
      </c>
      <c r="AU1186">
        <v>0</v>
      </c>
      <c r="AV1186">
        <v>0</v>
      </c>
      <c r="AW1186">
        <v>0</v>
      </c>
      <c r="AX1186">
        <v>0</v>
      </c>
      <c r="AY1186">
        <v>0</v>
      </c>
      <c r="AZ1186">
        <v>0</v>
      </c>
      <c r="BA1186">
        <v>0</v>
      </c>
      <c r="BB1186">
        <v>0</v>
      </c>
      <c r="BC1186">
        <v>0</v>
      </c>
      <c r="BD1186">
        <v>0</v>
      </c>
      <c r="BE1186">
        <v>0</v>
      </c>
      <c r="BF1186">
        <v>0</v>
      </c>
      <c r="BG1186">
        <v>0</v>
      </c>
      <c r="BH1186">
        <v>0</v>
      </c>
      <c r="BI1186">
        <v>0</v>
      </c>
      <c r="BJ1186">
        <v>0</v>
      </c>
      <c r="BK1186">
        <v>0</v>
      </c>
      <c r="BL1186">
        <v>0</v>
      </c>
      <c r="BM1186">
        <v>0</v>
      </c>
      <c r="BN1186">
        <v>0</v>
      </c>
      <c r="BO1186">
        <v>0</v>
      </c>
      <c r="BP1186">
        <v>0</v>
      </c>
      <c r="BQ1186">
        <v>0</v>
      </c>
      <c r="BR1186">
        <v>0</v>
      </c>
      <c r="BS1186">
        <v>0</v>
      </c>
      <c r="BT1186">
        <v>0</v>
      </c>
      <c r="BU1186">
        <v>0</v>
      </c>
      <c r="BV1186">
        <v>0</v>
      </c>
      <c r="BW1186" s="4">
        <v>0</v>
      </c>
    </row>
    <row r="1187" spans="6:75" x14ac:dyDescent="0.25">
      <c r="F1187" s="52">
        <f t="shared" si="64"/>
        <v>89600</v>
      </c>
      <c r="G1187" s="12">
        <f t="shared" si="65"/>
        <v>0.82558139534883723</v>
      </c>
      <c r="J1187" s="3">
        <f t="shared" si="63"/>
        <v>0.81435716387172696</v>
      </c>
      <c r="K1187" s="4"/>
      <c r="L1187" s="5">
        <v>1</v>
      </c>
      <c r="M1187">
        <v>0.82558139534883723</v>
      </c>
      <c r="N1187">
        <v>0.82558139534883723</v>
      </c>
      <c r="O1187">
        <v>0.81339994122832793</v>
      </c>
      <c r="P1187">
        <v>0.81339994122832793</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c r="AP1187">
        <v>0</v>
      </c>
      <c r="AQ1187">
        <v>0</v>
      </c>
      <c r="AR1187">
        <v>0</v>
      </c>
      <c r="AS1187">
        <v>0</v>
      </c>
      <c r="AT1187">
        <v>0</v>
      </c>
      <c r="AU1187">
        <v>0</v>
      </c>
      <c r="AV1187">
        <v>0</v>
      </c>
      <c r="AW1187">
        <v>0</v>
      </c>
      <c r="AX1187">
        <v>0</v>
      </c>
      <c r="AY1187">
        <v>0</v>
      </c>
      <c r="AZ1187">
        <v>0</v>
      </c>
      <c r="BA1187">
        <v>0</v>
      </c>
      <c r="BB1187">
        <v>0</v>
      </c>
      <c r="BC1187">
        <v>0</v>
      </c>
      <c r="BD1187">
        <v>0</v>
      </c>
      <c r="BE1187">
        <v>0</v>
      </c>
      <c r="BF1187">
        <v>0</v>
      </c>
      <c r="BG1187">
        <v>0</v>
      </c>
      <c r="BH1187">
        <v>0</v>
      </c>
      <c r="BI1187">
        <v>0</v>
      </c>
      <c r="BJ1187">
        <v>0</v>
      </c>
      <c r="BK1187">
        <v>0</v>
      </c>
      <c r="BL1187">
        <v>0</v>
      </c>
      <c r="BM1187">
        <v>0</v>
      </c>
      <c r="BN1187">
        <v>0</v>
      </c>
      <c r="BO1187">
        <v>0</v>
      </c>
      <c r="BP1187">
        <v>0</v>
      </c>
      <c r="BQ1187">
        <v>0</v>
      </c>
      <c r="BR1187">
        <v>0</v>
      </c>
      <c r="BS1187">
        <v>0</v>
      </c>
      <c r="BT1187">
        <v>0</v>
      </c>
      <c r="BU1187">
        <v>0</v>
      </c>
      <c r="BV1187">
        <v>0</v>
      </c>
      <c r="BW1187" s="4">
        <v>0</v>
      </c>
    </row>
    <row r="1188" spans="6:75" x14ac:dyDescent="0.25">
      <c r="F1188" s="52">
        <f t="shared" si="64"/>
        <v>89700</v>
      </c>
      <c r="G1188" s="12">
        <f t="shared" si="65"/>
        <v>0.82558139534883723</v>
      </c>
      <c r="J1188" s="3">
        <f t="shared" si="63"/>
        <v>0.81435716387172696</v>
      </c>
      <c r="K1188" s="4"/>
      <c r="L1188" s="5">
        <v>1</v>
      </c>
      <c r="M1188">
        <v>0.82558139534883723</v>
      </c>
      <c r="N1188">
        <v>0.82558139534883723</v>
      </c>
      <c r="O1188">
        <v>0.81339994122832793</v>
      </c>
      <c r="P1188">
        <v>0.81339994122832793</v>
      </c>
      <c r="Q1188">
        <v>0</v>
      </c>
      <c r="R1188">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c r="AP1188">
        <v>0</v>
      </c>
      <c r="AQ1188">
        <v>0</v>
      </c>
      <c r="AR1188">
        <v>0</v>
      </c>
      <c r="AS1188">
        <v>0</v>
      </c>
      <c r="AT1188">
        <v>0</v>
      </c>
      <c r="AU1188">
        <v>0</v>
      </c>
      <c r="AV1188">
        <v>0</v>
      </c>
      <c r="AW1188">
        <v>0</v>
      </c>
      <c r="AX1188">
        <v>0</v>
      </c>
      <c r="AY1188">
        <v>0</v>
      </c>
      <c r="AZ1188">
        <v>0</v>
      </c>
      <c r="BA1188">
        <v>0</v>
      </c>
      <c r="BB1188">
        <v>0</v>
      </c>
      <c r="BC1188">
        <v>0</v>
      </c>
      <c r="BD1188">
        <v>0</v>
      </c>
      <c r="BE1188">
        <v>0</v>
      </c>
      <c r="BF1188">
        <v>0</v>
      </c>
      <c r="BG1188">
        <v>0</v>
      </c>
      <c r="BH1188">
        <v>0</v>
      </c>
      <c r="BI1188">
        <v>0</v>
      </c>
      <c r="BJ1188">
        <v>0</v>
      </c>
      <c r="BK1188">
        <v>0</v>
      </c>
      <c r="BL1188">
        <v>0</v>
      </c>
      <c r="BM1188">
        <v>0</v>
      </c>
      <c r="BN1188">
        <v>0</v>
      </c>
      <c r="BO1188">
        <v>0</v>
      </c>
      <c r="BP1188">
        <v>0</v>
      </c>
      <c r="BQ1188">
        <v>0</v>
      </c>
      <c r="BR1188">
        <v>0</v>
      </c>
      <c r="BS1188">
        <v>0</v>
      </c>
      <c r="BT1188">
        <v>0</v>
      </c>
      <c r="BU1188">
        <v>0</v>
      </c>
      <c r="BV1188">
        <v>0</v>
      </c>
      <c r="BW1188" s="4">
        <v>0</v>
      </c>
    </row>
    <row r="1189" spans="6:75" x14ac:dyDescent="0.25">
      <c r="F1189" s="52">
        <f t="shared" si="64"/>
        <v>89800</v>
      </c>
      <c r="G1189" s="12">
        <f t="shared" si="65"/>
        <v>0.82558139534883723</v>
      </c>
      <c r="J1189" s="3">
        <f t="shared" si="63"/>
        <v>0.81435716387172696</v>
      </c>
      <c r="K1189" s="4"/>
      <c r="L1189" s="5">
        <v>1</v>
      </c>
      <c r="M1189">
        <v>0.82558139534883723</v>
      </c>
      <c r="N1189">
        <v>0.82558139534883723</v>
      </c>
      <c r="O1189">
        <v>0.81339994122832793</v>
      </c>
      <c r="P1189">
        <v>0.81339994122832793</v>
      </c>
      <c r="Q1189">
        <v>0</v>
      </c>
      <c r="R1189">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c r="AP1189">
        <v>0</v>
      </c>
      <c r="AQ1189">
        <v>0</v>
      </c>
      <c r="AR1189">
        <v>0</v>
      </c>
      <c r="AS1189">
        <v>0</v>
      </c>
      <c r="AT1189">
        <v>0</v>
      </c>
      <c r="AU1189">
        <v>0</v>
      </c>
      <c r="AV1189">
        <v>0</v>
      </c>
      <c r="AW1189">
        <v>0</v>
      </c>
      <c r="AX1189">
        <v>0</v>
      </c>
      <c r="AY1189">
        <v>0</v>
      </c>
      <c r="AZ1189">
        <v>0</v>
      </c>
      <c r="BA1189">
        <v>0</v>
      </c>
      <c r="BB1189">
        <v>0</v>
      </c>
      <c r="BC1189">
        <v>0</v>
      </c>
      <c r="BD1189">
        <v>0</v>
      </c>
      <c r="BE1189">
        <v>0</v>
      </c>
      <c r="BF1189">
        <v>0</v>
      </c>
      <c r="BG1189">
        <v>0</v>
      </c>
      <c r="BH1189">
        <v>0</v>
      </c>
      <c r="BI1189">
        <v>0</v>
      </c>
      <c r="BJ1189">
        <v>0</v>
      </c>
      <c r="BK1189">
        <v>0</v>
      </c>
      <c r="BL1189">
        <v>0</v>
      </c>
      <c r="BM1189">
        <v>0</v>
      </c>
      <c r="BN1189">
        <v>0</v>
      </c>
      <c r="BO1189">
        <v>0</v>
      </c>
      <c r="BP1189">
        <v>0</v>
      </c>
      <c r="BQ1189">
        <v>0</v>
      </c>
      <c r="BR1189">
        <v>0</v>
      </c>
      <c r="BS1189">
        <v>0</v>
      </c>
      <c r="BT1189">
        <v>0</v>
      </c>
      <c r="BU1189">
        <v>0</v>
      </c>
      <c r="BV1189">
        <v>0</v>
      </c>
      <c r="BW1189" s="4">
        <v>0</v>
      </c>
    </row>
    <row r="1190" spans="6:75" x14ac:dyDescent="0.25">
      <c r="F1190" s="52">
        <f t="shared" si="64"/>
        <v>89900</v>
      </c>
      <c r="G1190" s="12">
        <f t="shared" si="65"/>
        <v>0.82558139534883723</v>
      </c>
      <c r="J1190" s="3">
        <f t="shared" si="63"/>
        <v>0.81435716387172696</v>
      </c>
      <c r="K1190" s="4"/>
      <c r="L1190" s="5">
        <v>1</v>
      </c>
      <c r="M1190">
        <v>0.82558139534883723</v>
      </c>
      <c r="N1190">
        <v>0.82558139534883723</v>
      </c>
      <c r="O1190">
        <v>0.81339994122832793</v>
      </c>
      <c r="P1190">
        <v>0.81339994122832793</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v>0</v>
      </c>
      <c r="AN1190">
        <v>0</v>
      </c>
      <c r="AO1190">
        <v>0</v>
      </c>
      <c r="AP1190">
        <v>0</v>
      </c>
      <c r="AQ1190">
        <v>0</v>
      </c>
      <c r="AR1190">
        <v>0</v>
      </c>
      <c r="AS1190">
        <v>0</v>
      </c>
      <c r="AT1190">
        <v>0</v>
      </c>
      <c r="AU1190">
        <v>0</v>
      </c>
      <c r="AV1190">
        <v>0</v>
      </c>
      <c r="AW1190">
        <v>0</v>
      </c>
      <c r="AX1190">
        <v>0</v>
      </c>
      <c r="AY1190">
        <v>0</v>
      </c>
      <c r="AZ1190">
        <v>0</v>
      </c>
      <c r="BA1190">
        <v>0</v>
      </c>
      <c r="BB1190">
        <v>0</v>
      </c>
      <c r="BC1190">
        <v>0</v>
      </c>
      <c r="BD1190">
        <v>0</v>
      </c>
      <c r="BE1190">
        <v>0</v>
      </c>
      <c r="BF1190">
        <v>0</v>
      </c>
      <c r="BG1190">
        <v>0</v>
      </c>
      <c r="BH1190">
        <v>0</v>
      </c>
      <c r="BI1190">
        <v>0</v>
      </c>
      <c r="BJ1190">
        <v>0</v>
      </c>
      <c r="BK1190">
        <v>0</v>
      </c>
      <c r="BL1190">
        <v>0</v>
      </c>
      <c r="BM1190">
        <v>0</v>
      </c>
      <c r="BN1190">
        <v>0</v>
      </c>
      <c r="BO1190">
        <v>0</v>
      </c>
      <c r="BP1190">
        <v>0</v>
      </c>
      <c r="BQ1190">
        <v>0</v>
      </c>
      <c r="BR1190">
        <v>0</v>
      </c>
      <c r="BS1190">
        <v>0</v>
      </c>
      <c r="BT1190">
        <v>0</v>
      </c>
      <c r="BU1190">
        <v>0</v>
      </c>
      <c r="BV1190">
        <v>0</v>
      </c>
      <c r="BW1190" s="4">
        <v>0</v>
      </c>
    </row>
    <row r="1191" spans="6:75" x14ac:dyDescent="0.25">
      <c r="F1191" s="52">
        <f t="shared" si="64"/>
        <v>90000</v>
      </c>
      <c r="G1191" s="12">
        <f t="shared" si="65"/>
        <v>0.82558139534883723</v>
      </c>
      <c r="J1191" s="3">
        <f t="shared" si="63"/>
        <v>0.81450426596057657</v>
      </c>
      <c r="K1191" s="4"/>
      <c r="L1191" s="5">
        <v>1</v>
      </c>
      <c r="M1191">
        <v>0.82558139534883723</v>
      </c>
      <c r="N1191">
        <v>0.82558139534883723</v>
      </c>
      <c r="O1191">
        <v>0.81354687040846307</v>
      </c>
      <c r="P1191">
        <v>0.81354687040846307</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c r="AP1191">
        <v>0</v>
      </c>
      <c r="AQ1191">
        <v>0</v>
      </c>
      <c r="AR1191">
        <v>0</v>
      </c>
      <c r="AS1191">
        <v>0</v>
      </c>
      <c r="AT1191">
        <v>0</v>
      </c>
      <c r="AU1191">
        <v>0</v>
      </c>
      <c r="AV1191">
        <v>0</v>
      </c>
      <c r="AW1191">
        <v>0</v>
      </c>
      <c r="AX1191">
        <v>0</v>
      </c>
      <c r="AY1191">
        <v>0</v>
      </c>
      <c r="AZ1191">
        <v>0</v>
      </c>
      <c r="BA1191">
        <v>0</v>
      </c>
      <c r="BB1191">
        <v>0</v>
      </c>
      <c r="BC1191">
        <v>0</v>
      </c>
      <c r="BD1191">
        <v>0</v>
      </c>
      <c r="BE1191">
        <v>0</v>
      </c>
      <c r="BF1191">
        <v>0</v>
      </c>
      <c r="BG1191">
        <v>0</v>
      </c>
      <c r="BH1191">
        <v>0</v>
      </c>
      <c r="BI1191">
        <v>0</v>
      </c>
      <c r="BJ1191">
        <v>0</v>
      </c>
      <c r="BK1191">
        <v>0</v>
      </c>
      <c r="BL1191">
        <v>0</v>
      </c>
      <c r="BM1191">
        <v>0</v>
      </c>
      <c r="BN1191">
        <v>0</v>
      </c>
      <c r="BO1191">
        <v>0</v>
      </c>
      <c r="BP1191">
        <v>0</v>
      </c>
      <c r="BQ1191">
        <v>0</v>
      </c>
      <c r="BR1191">
        <v>0</v>
      </c>
      <c r="BS1191">
        <v>0</v>
      </c>
      <c r="BT1191">
        <v>0</v>
      </c>
      <c r="BU1191">
        <v>0</v>
      </c>
      <c r="BV1191">
        <v>0</v>
      </c>
      <c r="BW1191" s="4">
        <v>0</v>
      </c>
    </row>
    <row r="1192" spans="6:75" x14ac:dyDescent="0.25">
      <c r="F1192" s="52">
        <f t="shared" si="64"/>
        <v>90100</v>
      </c>
      <c r="G1192" s="12">
        <f t="shared" si="65"/>
        <v>0.82558139534883723</v>
      </c>
      <c r="J1192" s="3">
        <f t="shared" ref="J1192:J1255" si="66">INDEX($L1192:$BW1192,J$276) / INDEX($L$291:$BW$291,J$276)</f>
        <v>0.81465136804942617</v>
      </c>
      <c r="K1192" s="4"/>
      <c r="L1192" s="5">
        <v>1</v>
      </c>
      <c r="M1192">
        <v>0.82558139534883723</v>
      </c>
      <c r="N1192">
        <v>0.82558139534883723</v>
      </c>
      <c r="O1192">
        <v>0.81369379958859822</v>
      </c>
      <c r="P1192">
        <v>0.81369379958859822</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c r="AP1192">
        <v>0</v>
      </c>
      <c r="AQ1192">
        <v>0</v>
      </c>
      <c r="AR1192">
        <v>0</v>
      </c>
      <c r="AS1192">
        <v>0</v>
      </c>
      <c r="AT1192">
        <v>0</v>
      </c>
      <c r="AU1192">
        <v>0</v>
      </c>
      <c r="AV1192">
        <v>0</v>
      </c>
      <c r="AW1192">
        <v>0</v>
      </c>
      <c r="AX1192">
        <v>0</v>
      </c>
      <c r="AY1192">
        <v>0</v>
      </c>
      <c r="AZ1192">
        <v>0</v>
      </c>
      <c r="BA1192">
        <v>0</v>
      </c>
      <c r="BB1192">
        <v>0</v>
      </c>
      <c r="BC1192">
        <v>0</v>
      </c>
      <c r="BD1192">
        <v>0</v>
      </c>
      <c r="BE1192">
        <v>0</v>
      </c>
      <c r="BF1192">
        <v>0</v>
      </c>
      <c r="BG1192">
        <v>0</v>
      </c>
      <c r="BH1192">
        <v>0</v>
      </c>
      <c r="BI1192">
        <v>0</v>
      </c>
      <c r="BJ1192">
        <v>0</v>
      </c>
      <c r="BK1192">
        <v>0</v>
      </c>
      <c r="BL1192">
        <v>0</v>
      </c>
      <c r="BM1192">
        <v>0</v>
      </c>
      <c r="BN1192">
        <v>0</v>
      </c>
      <c r="BO1192">
        <v>0</v>
      </c>
      <c r="BP1192">
        <v>0</v>
      </c>
      <c r="BQ1192">
        <v>0</v>
      </c>
      <c r="BR1192">
        <v>0</v>
      </c>
      <c r="BS1192">
        <v>0</v>
      </c>
      <c r="BT1192">
        <v>0</v>
      </c>
      <c r="BU1192">
        <v>0</v>
      </c>
      <c r="BV1192">
        <v>0</v>
      </c>
      <c r="BW1192" s="4">
        <v>0</v>
      </c>
    </row>
    <row r="1193" spans="6:75" x14ac:dyDescent="0.25">
      <c r="F1193" s="52">
        <f t="shared" si="64"/>
        <v>90200</v>
      </c>
      <c r="G1193" s="12">
        <f t="shared" si="65"/>
        <v>0.82558139534883723</v>
      </c>
      <c r="J1193" s="3">
        <f t="shared" si="66"/>
        <v>0.814798470138276</v>
      </c>
      <c r="K1193" s="4"/>
      <c r="L1193" s="5">
        <v>1</v>
      </c>
      <c r="M1193">
        <v>0.82558139534883723</v>
      </c>
      <c r="N1193">
        <v>0.82558139534883723</v>
      </c>
      <c r="O1193">
        <v>0.81384072876873348</v>
      </c>
      <c r="P1193">
        <v>0.81384072876873348</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c r="AP1193">
        <v>0</v>
      </c>
      <c r="AQ1193">
        <v>0</v>
      </c>
      <c r="AR1193">
        <v>0</v>
      </c>
      <c r="AS1193">
        <v>0</v>
      </c>
      <c r="AT1193">
        <v>0</v>
      </c>
      <c r="AU1193">
        <v>0</v>
      </c>
      <c r="AV1193">
        <v>0</v>
      </c>
      <c r="AW1193">
        <v>0</v>
      </c>
      <c r="AX1193">
        <v>0</v>
      </c>
      <c r="AY1193">
        <v>0</v>
      </c>
      <c r="AZ1193">
        <v>0</v>
      </c>
      <c r="BA1193">
        <v>0</v>
      </c>
      <c r="BB1193">
        <v>0</v>
      </c>
      <c r="BC1193">
        <v>0</v>
      </c>
      <c r="BD1193">
        <v>0</v>
      </c>
      <c r="BE1193">
        <v>0</v>
      </c>
      <c r="BF1193">
        <v>0</v>
      </c>
      <c r="BG1193">
        <v>0</v>
      </c>
      <c r="BH1193">
        <v>0</v>
      </c>
      <c r="BI1193">
        <v>0</v>
      </c>
      <c r="BJ1193">
        <v>0</v>
      </c>
      <c r="BK1193">
        <v>0</v>
      </c>
      <c r="BL1193">
        <v>0</v>
      </c>
      <c r="BM1193">
        <v>0</v>
      </c>
      <c r="BN1193">
        <v>0</v>
      </c>
      <c r="BO1193">
        <v>0</v>
      </c>
      <c r="BP1193">
        <v>0</v>
      </c>
      <c r="BQ1193">
        <v>0</v>
      </c>
      <c r="BR1193">
        <v>0</v>
      </c>
      <c r="BS1193">
        <v>0</v>
      </c>
      <c r="BT1193">
        <v>0</v>
      </c>
      <c r="BU1193">
        <v>0</v>
      </c>
      <c r="BV1193">
        <v>0</v>
      </c>
      <c r="BW1193" s="4">
        <v>0</v>
      </c>
    </row>
    <row r="1194" spans="6:75" x14ac:dyDescent="0.25">
      <c r="F1194" s="52">
        <f t="shared" si="64"/>
        <v>90300</v>
      </c>
      <c r="G1194" s="12">
        <f t="shared" si="65"/>
        <v>0.82558139534883723</v>
      </c>
      <c r="J1194" s="3">
        <f t="shared" si="66"/>
        <v>0.8149455722271256</v>
      </c>
      <c r="K1194" s="4"/>
      <c r="L1194" s="5">
        <v>1</v>
      </c>
      <c r="M1194">
        <v>0.82558139534883723</v>
      </c>
      <c r="N1194">
        <v>0.82558139534883723</v>
      </c>
      <c r="O1194">
        <v>0.81398765794886863</v>
      </c>
      <c r="P1194">
        <v>0.81398765794886863</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c r="AP1194">
        <v>0</v>
      </c>
      <c r="AQ1194">
        <v>0</v>
      </c>
      <c r="AR1194">
        <v>0</v>
      </c>
      <c r="AS1194">
        <v>0</v>
      </c>
      <c r="AT1194">
        <v>0</v>
      </c>
      <c r="AU1194">
        <v>0</v>
      </c>
      <c r="AV1194">
        <v>0</v>
      </c>
      <c r="AW1194">
        <v>0</v>
      </c>
      <c r="AX1194">
        <v>0</v>
      </c>
      <c r="AY1194">
        <v>0</v>
      </c>
      <c r="AZ1194">
        <v>0</v>
      </c>
      <c r="BA1194">
        <v>0</v>
      </c>
      <c r="BB1194">
        <v>0</v>
      </c>
      <c r="BC1194">
        <v>0</v>
      </c>
      <c r="BD1194">
        <v>0</v>
      </c>
      <c r="BE1194">
        <v>0</v>
      </c>
      <c r="BF1194">
        <v>0</v>
      </c>
      <c r="BG1194">
        <v>0</v>
      </c>
      <c r="BH1194">
        <v>0</v>
      </c>
      <c r="BI1194">
        <v>0</v>
      </c>
      <c r="BJ1194">
        <v>0</v>
      </c>
      <c r="BK1194">
        <v>0</v>
      </c>
      <c r="BL1194">
        <v>0</v>
      </c>
      <c r="BM1194">
        <v>0</v>
      </c>
      <c r="BN1194">
        <v>0</v>
      </c>
      <c r="BO1194">
        <v>0</v>
      </c>
      <c r="BP1194">
        <v>0</v>
      </c>
      <c r="BQ1194">
        <v>0</v>
      </c>
      <c r="BR1194">
        <v>0</v>
      </c>
      <c r="BS1194">
        <v>0</v>
      </c>
      <c r="BT1194">
        <v>0</v>
      </c>
      <c r="BU1194">
        <v>0</v>
      </c>
      <c r="BV1194">
        <v>0</v>
      </c>
      <c r="BW1194" s="4">
        <v>0</v>
      </c>
    </row>
    <row r="1195" spans="6:75" x14ac:dyDescent="0.25">
      <c r="F1195" s="52">
        <f t="shared" si="64"/>
        <v>90400</v>
      </c>
      <c r="G1195" s="12">
        <f t="shared" si="65"/>
        <v>0.82558139534883723</v>
      </c>
      <c r="J1195" s="3">
        <f t="shared" si="66"/>
        <v>0.81509267431597521</v>
      </c>
      <c r="K1195" s="4"/>
      <c r="L1195" s="5">
        <v>1</v>
      </c>
      <c r="M1195">
        <v>0.82558139534883723</v>
      </c>
      <c r="N1195">
        <v>0.82558139534883723</v>
      </c>
      <c r="O1195">
        <v>0.81413458712900377</v>
      </c>
      <c r="P1195">
        <v>0.81413458712900377</v>
      </c>
      <c r="Q1195">
        <v>0</v>
      </c>
      <c r="R119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c r="AP1195">
        <v>0</v>
      </c>
      <c r="AQ1195">
        <v>0</v>
      </c>
      <c r="AR1195">
        <v>0</v>
      </c>
      <c r="AS1195">
        <v>0</v>
      </c>
      <c r="AT1195">
        <v>0</v>
      </c>
      <c r="AU1195">
        <v>0</v>
      </c>
      <c r="AV1195">
        <v>0</v>
      </c>
      <c r="AW1195">
        <v>0</v>
      </c>
      <c r="AX1195">
        <v>0</v>
      </c>
      <c r="AY1195">
        <v>0</v>
      </c>
      <c r="AZ1195">
        <v>0</v>
      </c>
      <c r="BA1195">
        <v>0</v>
      </c>
      <c r="BB1195">
        <v>0</v>
      </c>
      <c r="BC1195">
        <v>0</v>
      </c>
      <c r="BD1195">
        <v>0</v>
      </c>
      <c r="BE1195">
        <v>0</v>
      </c>
      <c r="BF1195">
        <v>0</v>
      </c>
      <c r="BG1195">
        <v>0</v>
      </c>
      <c r="BH1195">
        <v>0</v>
      </c>
      <c r="BI1195">
        <v>0</v>
      </c>
      <c r="BJ1195">
        <v>0</v>
      </c>
      <c r="BK1195">
        <v>0</v>
      </c>
      <c r="BL1195">
        <v>0</v>
      </c>
      <c r="BM1195">
        <v>0</v>
      </c>
      <c r="BN1195">
        <v>0</v>
      </c>
      <c r="BO1195">
        <v>0</v>
      </c>
      <c r="BP1195">
        <v>0</v>
      </c>
      <c r="BQ1195">
        <v>0</v>
      </c>
      <c r="BR1195">
        <v>0</v>
      </c>
      <c r="BS1195">
        <v>0</v>
      </c>
      <c r="BT1195">
        <v>0</v>
      </c>
      <c r="BU1195">
        <v>0</v>
      </c>
      <c r="BV1195">
        <v>0</v>
      </c>
      <c r="BW1195" s="4">
        <v>0</v>
      </c>
    </row>
    <row r="1196" spans="6:75" x14ac:dyDescent="0.25">
      <c r="F1196" s="52">
        <f t="shared" si="64"/>
        <v>90500</v>
      </c>
      <c r="G1196" s="12">
        <f t="shared" si="65"/>
        <v>0.82558139534883723</v>
      </c>
      <c r="J1196" s="3">
        <f t="shared" si="66"/>
        <v>0.81523977640482503</v>
      </c>
      <c r="K1196" s="4"/>
      <c r="L1196" s="5">
        <v>1</v>
      </c>
      <c r="M1196">
        <v>0.82558139534883723</v>
      </c>
      <c r="N1196">
        <v>0.82558139534883723</v>
      </c>
      <c r="O1196">
        <v>0.81428151630913903</v>
      </c>
      <c r="P1196">
        <v>0.81428151630913903</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v>0</v>
      </c>
      <c r="AN1196">
        <v>0</v>
      </c>
      <c r="AO1196">
        <v>0</v>
      </c>
      <c r="AP1196">
        <v>0</v>
      </c>
      <c r="AQ1196">
        <v>0</v>
      </c>
      <c r="AR1196">
        <v>0</v>
      </c>
      <c r="AS1196">
        <v>0</v>
      </c>
      <c r="AT1196">
        <v>0</v>
      </c>
      <c r="AU1196">
        <v>0</v>
      </c>
      <c r="AV1196">
        <v>0</v>
      </c>
      <c r="AW1196">
        <v>0</v>
      </c>
      <c r="AX1196">
        <v>0</v>
      </c>
      <c r="AY1196">
        <v>0</v>
      </c>
      <c r="AZ1196">
        <v>0</v>
      </c>
      <c r="BA1196">
        <v>0</v>
      </c>
      <c r="BB1196">
        <v>0</v>
      </c>
      <c r="BC1196">
        <v>0</v>
      </c>
      <c r="BD1196">
        <v>0</v>
      </c>
      <c r="BE1196">
        <v>0</v>
      </c>
      <c r="BF1196">
        <v>0</v>
      </c>
      <c r="BG1196">
        <v>0</v>
      </c>
      <c r="BH1196">
        <v>0</v>
      </c>
      <c r="BI1196">
        <v>0</v>
      </c>
      <c r="BJ1196">
        <v>0</v>
      </c>
      <c r="BK1196">
        <v>0</v>
      </c>
      <c r="BL1196">
        <v>0</v>
      </c>
      <c r="BM1196">
        <v>0</v>
      </c>
      <c r="BN1196">
        <v>0</v>
      </c>
      <c r="BO1196">
        <v>0</v>
      </c>
      <c r="BP1196">
        <v>0</v>
      </c>
      <c r="BQ1196">
        <v>0</v>
      </c>
      <c r="BR1196">
        <v>0</v>
      </c>
      <c r="BS1196">
        <v>0</v>
      </c>
      <c r="BT1196">
        <v>0</v>
      </c>
      <c r="BU1196">
        <v>0</v>
      </c>
      <c r="BV1196">
        <v>0</v>
      </c>
      <c r="BW1196" s="4">
        <v>0</v>
      </c>
    </row>
    <row r="1197" spans="6:75" x14ac:dyDescent="0.25">
      <c r="F1197" s="52">
        <f t="shared" si="64"/>
        <v>90600</v>
      </c>
      <c r="G1197" s="12">
        <f t="shared" si="65"/>
        <v>0.82558139534883723</v>
      </c>
      <c r="J1197" s="3">
        <f t="shared" si="66"/>
        <v>0.81538687849367464</v>
      </c>
      <c r="K1197" s="4"/>
      <c r="L1197" s="5">
        <v>1</v>
      </c>
      <c r="M1197">
        <v>0.82558139534883723</v>
      </c>
      <c r="N1197">
        <v>0.82558139534883723</v>
      </c>
      <c r="O1197">
        <v>0.81442844548927418</v>
      </c>
      <c r="P1197">
        <v>0.81442844548927418</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v>0</v>
      </c>
      <c r="AN1197">
        <v>0</v>
      </c>
      <c r="AO1197">
        <v>0</v>
      </c>
      <c r="AP1197">
        <v>0</v>
      </c>
      <c r="AQ1197">
        <v>0</v>
      </c>
      <c r="AR1197">
        <v>0</v>
      </c>
      <c r="AS1197">
        <v>0</v>
      </c>
      <c r="AT1197">
        <v>0</v>
      </c>
      <c r="AU1197">
        <v>0</v>
      </c>
      <c r="AV1197">
        <v>0</v>
      </c>
      <c r="AW1197">
        <v>0</v>
      </c>
      <c r="AX1197">
        <v>0</v>
      </c>
      <c r="AY1197">
        <v>0</v>
      </c>
      <c r="AZ1197">
        <v>0</v>
      </c>
      <c r="BA1197">
        <v>0</v>
      </c>
      <c r="BB1197">
        <v>0</v>
      </c>
      <c r="BC1197">
        <v>0</v>
      </c>
      <c r="BD1197">
        <v>0</v>
      </c>
      <c r="BE1197">
        <v>0</v>
      </c>
      <c r="BF1197">
        <v>0</v>
      </c>
      <c r="BG1197">
        <v>0</v>
      </c>
      <c r="BH1197">
        <v>0</v>
      </c>
      <c r="BI1197">
        <v>0</v>
      </c>
      <c r="BJ1197">
        <v>0</v>
      </c>
      <c r="BK1197">
        <v>0</v>
      </c>
      <c r="BL1197">
        <v>0</v>
      </c>
      <c r="BM1197">
        <v>0</v>
      </c>
      <c r="BN1197">
        <v>0</v>
      </c>
      <c r="BO1197">
        <v>0</v>
      </c>
      <c r="BP1197">
        <v>0</v>
      </c>
      <c r="BQ1197">
        <v>0</v>
      </c>
      <c r="BR1197">
        <v>0</v>
      </c>
      <c r="BS1197">
        <v>0</v>
      </c>
      <c r="BT1197">
        <v>0</v>
      </c>
      <c r="BU1197">
        <v>0</v>
      </c>
      <c r="BV1197">
        <v>0</v>
      </c>
      <c r="BW1197" s="4">
        <v>0</v>
      </c>
    </row>
    <row r="1198" spans="6:75" x14ac:dyDescent="0.25">
      <c r="F1198" s="52">
        <f t="shared" si="64"/>
        <v>90700</v>
      </c>
      <c r="G1198" s="12">
        <f t="shared" si="65"/>
        <v>0.82558139534883723</v>
      </c>
      <c r="J1198" s="3">
        <f t="shared" si="66"/>
        <v>0.81553398058252424</v>
      </c>
      <c r="K1198" s="4"/>
      <c r="L1198" s="5">
        <v>1</v>
      </c>
      <c r="M1198">
        <v>0.82558139534883723</v>
      </c>
      <c r="N1198">
        <v>0.82558139534883723</v>
      </c>
      <c r="O1198">
        <v>0.81457537466940932</v>
      </c>
      <c r="P1198">
        <v>0.81457537466940932</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c r="AP1198">
        <v>0</v>
      </c>
      <c r="AQ1198">
        <v>0</v>
      </c>
      <c r="AR1198">
        <v>0</v>
      </c>
      <c r="AS1198">
        <v>0</v>
      </c>
      <c r="AT1198">
        <v>0</v>
      </c>
      <c r="AU1198">
        <v>0</v>
      </c>
      <c r="AV1198">
        <v>0</v>
      </c>
      <c r="AW1198">
        <v>0</v>
      </c>
      <c r="AX1198">
        <v>0</v>
      </c>
      <c r="AY1198">
        <v>0</v>
      </c>
      <c r="AZ1198">
        <v>0</v>
      </c>
      <c r="BA1198">
        <v>0</v>
      </c>
      <c r="BB1198">
        <v>0</v>
      </c>
      <c r="BC1198">
        <v>0</v>
      </c>
      <c r="BD1198">
        <v>0</v>
      </c>
      <c r="BE1198">
        <v>0</v>
      </c>
      <c r="BF1198">
        <v>0</v>
      </c>
      <c r="BG1198">
        <v>0</v>
      </c>
      <c r="BH1198">
        <v>0</v>
      </c>
      <c r="BI1198">
        <v>0</v>
      </c>
      <c r="BJ1198">
        <v>0</v>
      </c>
      <c r="BK1198">
        <v>0</v>
      </c>
      <c r="BL1198">
        <v>0</v>
      </c>
      <c r="BM1198">
        <v>0</v>
      </c>
      <c r="BN1198">
        <v>0</v>
      </c>
      <c r="BO1198">
        <v>0</v>
      </c>
      <c r="BP1198">
        <v>0</v>
      </c>
      <c r="BQ1198">
        <v>0</v>
      </c>
      <c r="BR1198">
        <v>0</v>
      </c>
      <c r="BS1198">
        <v>0</v>
      </c>
      <c r="BT1198">
        <v>0</v>
      </c>
      <c r="BU1198">
        <v>0</v>
      </c>
      <c r="BV1198">
        <v>0</v>
      </c>
      <c r="BW1198" s="4">
        <v>0</v>
      </c>
    </row>
    <row r="1199" spans="6:75" x14ac:dyDescent="0.25">
      <c r="F1199" s="52">
        <f t="shared" si="64"/>
        <v>90800</v>
      </c>
      <c r="G1199" s="12">
        <f t="shared" si="65"/>
        <v>0.82558139534883723</v>
      </c>
      <c r="J1199" s="3">
        <f t="shared" si="66"/>
        <v>0.81568108267137385</v>
      </c>
      <c r="K1199" s="4"/>
      <c r="L1199" s="5">
        <v>1</v>
      </c>
      <c r="M1199">
        <v>0.82558139534883723</v>
      </c>
      <c r="N1199">
        <v>0.82558139534883723</v>
      </c>
      <c r="O1199">
        <v>0.81472230384954447</v>
      </c>
      <c r="P1199">
        <v>0.81472230384954447</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c r="AP1199">
        <v>0</v>
      </c>
      <c r="AQ1199">
        <v>0</v>
      </c>
      <c r="AR1199">
        <v>0</v>
      </c>
      <c r="AS1199">
        <v>0</v>
      </c>
      <c r="AT1199">
        <v>0</v>
      </c>
      <c r="AU1199">
        <v>0</v>
      </c>
      <c r="AV1199">
        <v>0</v>
      </c>
      <c r="AW1199">
        <v>0</v>
      </c>
      <c r="AX1199">
        <v>0</v>
      </c>
      <c r="AY1199">
        <v>0</v>
      </c>
      <c r="AZ1199">
        <v>0</v>
      </c>
      <c r="BA1199">
        <v>0</v>
      </c>
      <c r="BB1199">
        <v>0</v>
      </c>
      <c r="BC1199">
        <v>0</v>
      </c>
      <c r="BD1199">
        <v>0</v>
      </c>
      <c r="BE1199">
        <v>0</v>
      </c>
      <c r="BF1199">
        <v>0</v>
      </c>
      <c r="BG1199">
        <v>0</v>
      </c>
      <c r="BH1199">
        <v>0</v>
      </c>
      <c r="BI1199">
        <v>0</v>
      </c>
      <c r="BJ1199">
        <v>0</v>
      </c>
      <c r="BK1199">
        <v>0</v>
      </c>
      <c r="BL1199">
        <v>0</v>
      </c>
      <c r="BM1199">
        <v>0</v>
      </c>
      <c r="BN1199">
        <v>0</v>
      </c>
      <c r="BO1199">
        <v>0</v>
      </c>
      <c r="BP1199">
        <v>0</v>
      </c>
      <c r="BQ1199">
        <v>0</v>
      </c>
      <c r="BR1199">
        <v>0</v>
      </c>
      <c r="BS1199">
        <v>0</v>
      </c>
      <c r="BT1199">
        <v>0</v>
      </c>
      <c r="BU1199">
        <v>0</v>
      </c>
      <c r="BV1199">
        <v>0</v>
      </c>
      <c r="BW1199" s="4">
        <v>0</v>
      </c>
    </row>
    <row r="1200" spans="6:75" x14ac:dyDescent="0.25">
      <c r="F1200" s="52">
        <f t="shared" si="64"/>
        <v>90900</v>
      </c>
      <c r="G1200" s="12">
        <f t="shared" si="65"/>
        <v>0.82558139534883723</v>
      </c>
      <c r="J1200" s="3">
        <f t="shared" si="66"/>
        <v>0.81582818476022356</v>
      </c>
      <c r="K1200" s="4"/>
      <c r="L1200" s="5">
        <v>1</v>
      </c>
      <c r="M1200">
        <v>0.82558139534883723</v>
      </c>
      <c r="N1200">
        <v>0.82558139534883723</v>
      </c>
      <c r="O1200">
        <v>0.81486923302967962</v>
      </c>
      <c r="P1200">
        <v>0.81486923302967962</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c r="AP1200">
        <v>0</v>
      </c>
      <c r="AQ1200">
        <v>0</v>
      </c>
      <c r="AR1200">
        <v>0</v>
      </c>
      <c r="AS1200">
        <v>0</v>
      </c>
      <c r="AT1200">
        <v>0</v>
      </c>
      <c r="AU1200">
        <v>0</v>
      </c>
      <c r="AV1200">
        <v>0</v>
      </c>
      <c r="AW1200">
        <v>0</v>
      </c>
      <c r="AX1200">
        <v>0</v>
      </c>
      <c r="AY1200">
        <v>0</v>
      </c>
      <c r="AZ1200">
        <v>0</v>
      </c>
      <c r="BA1200">
        <v>0</v>
      </c>
      <c r="BB1200">
        <v>0</v>
      </c>
      <c r="BC1200">
        <v>0</v>
      </c>
      <c r="BD1200">
        <v>0</v>
      </c>
      <c r="BE1200">
        <v>0</v>
      </c>
      <c r="BF1200">
        <v>0</v>
      </c>
      <c r="BG1200">
        <v>0</v>
      </c>
      <c r="BH1200">
        <v>0</v>
      </c>
      <c r="BI1200">
        <v>0</v>
      </c>
      <c r="BJ1200">
        <v>0</v>
      </c>
      <c r="BK1200">
        <v>0</v>
      </c>
      <c r="BL1200">
        <v>0</v>
      </c>
      <c r="BM1200">
        <v>0</v>
      </c>
      <c r="BN1200">
        <v>0</v>
      </c>
      <c r="BO1200">
        <v>0</v>
      </c>
      <c r="BP1200">
        <v>0</v>
      </c>
      <c r="BQ1200">
        <v>0</v>
      </c>
      <c r="BR1200">
        <v>0</v>
      </c>
      <c r="BS1200">
        <v>0</v>
      </c>
      <c r="BT1200">
        <v>0</v>
      </c>
      <c r="BU1200">
        <v>0</v>
      </c>
      <c r="BV1200">
        <v>0</v>
      </c>
      <c r="BW1200" s="4">
        <v>0</v>
      </c>
    </row>
    <row r="1201" spans="6:75" x14ac:dyDescent="0.25">
      <c r="F1201" s="52">
        <f t="shared" si="64"/>
        <v>91000</v>
      </c>
      <c r="G1201" s="12">
        <f t="shared" si="65"/>
        <v>0.82558139534883723</v>
      </c>
      <c r="J1201" s="3">
        <f t="shared" si="66"/>
        <v>0.81597528684907328</v>
      </c>
      <c r="K1201" s="4"/>
      <c r="L1201" s="5">
        <v>1</v>
      </c>
      <c r="M1201">
        <v>0.82558139534883723</v>
      </c>
      <c r="N1201">
        <v>0.82558139534883723</v>
      </c>
      <c r="O1201">
        <v>0.81501616220981488</v>
      </c>
      <c r="P1201">
        <v>0.81501616220981488</v>
      </c>
      <c r="Q1201">
        <v>0</v>
      </c>
      <c r="R1201">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c r="AP1201">
        <v>0</v>
      </c>
      <c r="AQ1201">
        <v>0</v>
      </c>
      <c r="AR1201">
        <v>0</v>
      </c>
      <c r="AS1201">
        <v>0</v>
      </c>
      <c r="AT1201">
        <v>0</v>
      </c>
      <c r="AU1201">
        <v>0</v>
      </c>
      <c r="AV1201">
        <v>0</v>
      </c>
      <c r="AW1201">
        <v>0</v>
      </c>
      <c r="AX1201">
        <v>0</v>
      </c>
      <c r="AY1201">
        <v>0</v>
      </c>
      <c r="AZ1201">
        <v>0</v>
      </c>
      <c r="BA1201">
        <v>0</v>
      </c>
      <c r="BB1201">
        <v>0</v>
      </c>
      <c r="BC1201">
        <v>0</v>
      </c>
      <c r="BD1201">
        <v>0</v>
      </c>
      <c r="BE1201">
        <v>0</v>
      </c>
      <c r="BF1201">
        <v>0</v>
      </c>
      <c r="BG1201">
        <v>0</v>
      </c>
      <c r="BH1201">
        <v>0</v>
      </c>
      <c r="BI1201">
        <v>0</v>
      </c>
      <c r="BJ1201">
        <v>0</v>
      </c>
      <c r="BK1201">
        <v>0</v>
      </c>
      <c r="BL1201">
        <v>0</v>
      </c>
      <c r="BM1201">
        <v>0</v>
      </c>
      <c r="BN1201">
        <v>0</v>
      </c>
      <c r="BO1201">
        <v>0</v>
      </c>
      <c r="BP1201">
        <v>0</v>
      </c>
      <c r="BQ1201">
        <v>0</v>
      </c>
      <c r="BR1201">
        <v>0</v>
      </c>
      <c r="BS1201">
        <v>0</v>
      </c>
      <c r="BT1201">
        <v>0</v>
      </c>
      <c r="BU1201">
        <v>0</v>
      </c>
      <c r="BV1201">
        <v>0</v>
      </c>
      <c r="BW1201" s="4">
        <v>0</v>
      </c>
    </row>
    <row r="1202" spans="6:75" x14ac:dyDescent="0.25">
      <c r="F1202" s="52">
        <f t="shared" si="64"/>
        <v>91100</v>
      </c>
      <c r="G1202" s="12">
        <f t="shared" si="65"/>
        <v>0.82558139534883723</v>
      </c>
      <c r="J1202" s="3">
        <f t="shared" si="66"/>
        <v>0.81612238893792288</v>
      </c>
      <c r="K1202" s="4"/>
      <c r="L1202" s="5">
        <v>1</v>
      </c>
      <c r="M1202">
        <v>0.82558139534883723</v>
      </c>
      <c r="N1202">
        <v>0.82558139534883723</v>
      </c>
      <c r="O1202">
        <v>0.81516309138995002</v>
      </c>
      <c r="P1202">
        <v>0.81516309138995002</v>
      </c>
      <c r="Q1202">
        <v>0</v>
      </c>
      <c r="R1202">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c r="AP1202">
        <v>0</v>
      </c>
      <c r="AQ1202">
        <v>0</v>
      </c>
      <c r="AR1202">
        <v>0</v>
      </c>
      <c r="AS1202">
        <v>0</v>
      </c>
      <c r="AT1202">
        <v>0</v>
      </c>
      <c r="AU1202">
        <v>0</v>
      </c>
      <c r="AV1202">
        <v>0</v>
      </c>
      <c r="AW1202">
        <v>0</v>
      </c>
      <c r="AX1202">
        <v>0</v>
      </c>
      <c r="AY1202">
        <v>0</v>
      </c>
      <c r="AZ1202">
        <v>0</v>
      </c>
      <c r="BA1202">
        <v>0</v>
      </c>
      <c r="BB1202">
        <v>0</v>
      </c>
      <c r="BC1202">
        <v>0</v>
      </c>
      <c r="BD1202">
        <v>0</v>
      </c>
      <c r="BE1202">
        <v>0</v>
      </c>
      <c r="BF1202">
        <v>0</v>
      </c>
      <c r="BG1202">
        <v>0</v>
      </c>
      <c r="BH1202">
        <v>0</v>
      </c>
      <c r="BI1202">
        <v>0</v>
      </c>
      <c r="BJ1202">
        <v>0</v>
      </c>
      <c r="BK1202">
        <v>0</v>
      </c>
      <c r="BL1202">
        <v>0</v>
      </c>
      <c r="BM1202">
        <v>0</v>
      </c>
      <c r="BN1202">
        <v>0</v>
      </c>
      <c r="BO1202">
        <v>0</v>
      </c>
      <c r="BP1202">
        <v>0</v>
      </c>
      <c r="BQ1202">
        <v>0</v>
      </c>
      <c r="BR1202">
        <v>0</v>
      </c>
      <c r="BS1202">
        <v>0</v>
      </c>
      <c r="BT1202">
        <v>0</v>
      </c>
      <c r="BU1202">
        <v>0</v>
      </c>
      <c r="BV1202">
        <v>0</v>
      </c>
      <c r="BW1202" s="4">
        <v>0</v>
      </c>
    </row>
    <row r="1203" spans="6:75" x14ac:dyDescent="0.25">
      <c r="F1203" s="52">
        <f t="shared" si="64"/>
        <v>91200</v>
      </c>
      <c r="G1203" s="12">
        <f t="shared" si="65"/>
        <v>0.82558139534883723</v>
      </c>
      <c r="J1203" s="3">
        <f t="shared" si="66"/>
        <v>0.81626949102677249</v>
      </c>
      <c r="K1203" s="4"/>
      <c r="L1203" s="5">
        <v>1</v>
      </c>
      <c r="M1203">
        <v>0.82558139534883723</v>
      </c>
      <c r="N1203">
        <v>0.82558139534883723</v>
      </c>
      <c r="O1203">
        <v>0.81531002057008517</v>
      </c>
      <c r="P1203">
        <v>0.81531002057008517</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c r="AP1203">
        <v>0</v>
      </c>
      <c r="AQ1203">
        <v>0</v>
      </c>
      <c r="AR1203">
        <v>0</v>
      </c>
      <c r="AS1203">
        <v>0</v>
      </c>
      <c r="AT1203">
        <v>0</v>
      </c>
      <c r="AU1203">
        <v>0</v>
      </c>
      <c r="AV1203">
        <v>0</v>
      </c>
      <c r="AW1203">
        <v>0</v>
      </c>
      <c r="AX1203">
        <v>0</v>
      </c>
      <c r="AY1203">
        <v>0</v>
      </c>
      <c r="AZ1203">
        <v>0</v>
      </c>
      <c r="BA1203">
        <v>0</v>
      </c>
      <c r="BB1203">
        <v>0</v>
      </c>
      <c r="BC1203">
        <v>0</v>
      </c>
      <c r="BD1203">
        <v>0</v>
      </c>
      <c r="BE1203">
        <v>0</v>
      </c>
      <c r="BF1203">
        <v>0</v>
      </c>
      <c r="BG1203">
        <v>0</v>
      </c>
      <c r="BH1203">
        <v>0</v>
      </c>
      <c r="BI1203">
        <v>0</v>
      </c>
      <c r="BJ1203">
        <v>0</v>
      </c>
      <c r="BK1203">
        <v>0</v>
      </c>
      <c r="BL1203">
        <v>0</v>
      </c>
      <c r="BM1203">
        <v>0</v>
      </c>
      <c r="BN1203">
        <v>0</v>
      </c>
      <c r="BO1203">
        <v>0</v>
      </c>
      <c r="BP1203">
        <v>0</v>
      </c>
      <c r="BQ1203">
        <v>0</v>
      </c>
      <c r="BR1203">
        <v>0</v>
      </c>
      <c r="BS1203">
        <v>0</v>
      </c>
      <c r="BT1203">
        <v>0</v>
      </c>
      <c r="BU1203">
        <v>0</v>
      </c>
      <c r="BV1203">
        <v>0</v>
      </c>
      <c r="BW1203" s="4">
        <v>0</v>
      </c>
    </row>
    <row r="1204" spans="6:75" x14ac:dyDescent="0.25">
      <c r="F1204" s="52">
        <f t="shared" si="64"/>
        <v>91300</v>
      </c>
      <c r="G1204" s="12">
        <f t="shared" si="65"/>
        <v>0.82558139534883723</v>
      </c>
      <c r="J1204" s="3">
        <f t="shared" si="66"/>
        <v>0.8164165931156222</v>
      </c>
      <c r="K1204" s="4"/>
      <c r="L1204" s="5">
        <v>1</v>
      </c>
      <c r="M1204">
        <v>0.82558139534883723</v>
      </c>
      <c r="N1204">
        <v>0.82558139534883723</v>
      </c>
      <c r="O1204">
        <v>0.81545694975022032</v>
      </c>
      <c r="P1204">
        <v>0.81545694975022032</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c r="AP1204">
        <v>0</v>
      </c>
      <c r="AQ1204">
        <v>0</v>
      </c>
      <c r="AR1204">
        <v>0</v>
      </c>
      <c r="AS1204">
        <v>0</v>
      </c>
      <c r="AT1204">
        <v>0</v>
      </c>
      <c r="AU1204">
        <v>0</v>
      </c>
      <c r="AV1204">
        <v>0</v>
      </c>
      <c r="AW1204">
        <v>0</v>
      </c>
      <c r="AX1204">
        <v>0</v>
      </c>
      <c r="AY1204">
        <v>0</v>
      </c>
      <c r="AZ1204">
        <v>0</v>
      </c>
      <c r="BA1204">
        <v>0</v>
      </c>
      <c r="BB1204">
        <v>0</v>
      </c>
      <c r="BC1204">
        <v>0</v>
      </c>
      <c r="BD1204">
        <v>0</v>
      </c>
      <c r="BE1204">
        <v>0</v>
      </c>
      <c r="BF1204">
        <v>0</v>
      </c>
      <c r="BG1204">
        <v>0</v>
      </c>
      <c r="BH1204">
        <v>0</v>
      </c>
      <c r="BI1204">
        <v>0</v>
      </c>
      <c r="BJ1204">
        <v>0</v>
      </c>
      <c r="BK1204">
        <v>0</v>
      </c>
      <c r="BL1204">
        <v>0</v>
      </c>
      <c r="BM1204">
        <v>0</v>
      </c>
      <c r="BN1204">
        <v>0</v>
      </c>
      <c r="BO1204">
        <v>0</v>
      </c>
      <c r="BP1204">
        <v>0</v>
      </c>
      <c r="BQ1204">
        <v>0</v>
      </c>
      <c r="BR1204">
        <v>0</v>
      </c>
      <c r="BS1204">
        <v>0</v>
      </c>
      <c r="BT1204">
        <v>0</v>
      </c>
      <c r="BU1204">
        <v>0</v>
      </c>
      <c r="BV1204">
        <v>0</v>
      </c>
      <c r="BW1204" s="4">
        <v>0</v>
      </c>
    </row>
    <row r="1205" spans="6:75" x14ac:dyDescent="0.25">
      <c r="F1205" s="52">
        <f t="shared" si="64"/>
        <v>91400</v>
      </c>
      <c r="G1205" s="12">
        <f t="shared" si="65"/>
        <v>0.82558139534883723</v>
      </c>
      <c r="J1205" s="3">
        <f t="shared" si="66"/>
        <v>0.81656369520447192</v>
      </c>
      <c r="K1205" s="4"/>
      <c r="L1205" s="5">
        <v>1</v>
      </c>
      <c r="M1205">
        <v>0.82558139534883723</v>
      </c>
      <c r="N1205">
        <v>0.82558139534883723</v>
      </c>
      <c r="O1205">
        <v>0.81560387893035557</v>
      </c>
      <c r="P1205">
        <v>0.81560387893035557</v>
      </c>
      <c r="Q1205">
        <v>0</v>
      </c>
      <c r="R120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c r="AP1205">
        <v>0</v>
      </c>
      <c r="AQ1205">
        <v>0</v>
      </c>
      <c r="AR1205">
        <v>0</v>
      </c>
      <c r="AS1205">
        <v>0</v>
      </c>
      <c r="AT1205">
        <v>0</v>
      </c>
      <c r="AU1205">
        <v>0</v>
      </c>
      <c r="AV1205">
        <v>0</v>
      </c>
      <c r="AW1205">
        <v>0</v>
      </c>
      <c r="AX1205">
        <v>0</v>
      </c>
      <c r="AY1205">
        <v>0</v>
      </c>
      <c r="AZ1205">
        <v>0</v>
      </c>
      <c r="BA1205">
        <v>0</v>
      </c>
      <c r="BB1205">
        <v>0</v>
      </c>
      <c r="BC1205">
        <v>0</v>
      </c>
      <c r="BD1205">
        <v>0</v>
      </c>
      <c r="BE1205">
        <v>0</v>
      </c>
      <c r="BF1205">
        <v>0</v>
      </c>
      <c r="BG1205">
        <v>0</v>
      </c>
      <c r="BH1205">
        <v>0</v>
      </c>
      <c r="BI1205">
        <v>0</v>
      </c>
      <c r="BJ1205">
        <v>0</v>
      </c>
      <c r="BK1205">
        <v>0</v>
      </c>
      <c r="BL1205">
        <v>0</v>
      </c>
      <c r="BM1205">
        <v>0</v>
      </c>
      <c r="BN1205">
        <v>0</v>
      </c>
      <c r="BO1205">
        <v>0</v>
      </c>
      <c r="BP1205">
        <v>0</v>
      </c>
      <c r="BQ1205">
        <v>0</v>
      </c>
      <c r="BR1205">
        <v>0</v>
      </c>
      <c r="BS1205">
        <v>0</v>
      </c>
      <c r="BT1205">
        <v>0</v>
      </c>
      <c r="BU1205">
        <v>0</v>
      </c>
      <c r="BV1205">
        <v>0</v>
      </c>
      <c r="BW1205" s="4">
        <v>0</v>
      </c>
    </row>
    <row r="1206" spans="6:75" x14ac:dyDescent="0.25">
      <c r="F1206" s="52">
        <f t="shared" si="64"/>
        <v>91500</v>
      </c>
      <c r="G1206" s="12">
        <f t="shared" si="65"/>
        <v>0.82558139534883723</v>
      </c>
      <c r="J1206" s="3">
        <f t="shared" si="66"/>
        <v>0.81671079729332152</v>
      </c>
      <c r="K1206" s="4"/>
      <c r="L1206" s="5">
        <v>1</v>
      </c>
      <c r="M1206">
        <v>0.82558139534883723</v>
      </c>
      <c r="N1206">
        <v>0.82558139534883723</v>
      </c>
      <c r="O1206">
        <v>0.81575080811049072</v>
      </c>
      <c r="P1206">
        <v>0.81575080811049072</v>
      </c>
      <c r="Q1206">
        <v>0</v>
      </c>
      <c r="R1206">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c r="AP1206">
        <v>0</v>
      </c>
      <c r="AQ1206">
        <v>0</v>
      </c>
      <c r="AR1206">
        <v>0</v>
      </c>
      <c r="AS1206">
        <v>0</v>
      </c>
      <c r="AT1206">
        <v>0</v>
      </c>
      <c r="AU1206">
        <v>0</v>
      </c>
      <c r="AV1206">
        <v>0</v>
      </c>
      <c r="AW1206">
        <v>0</v>
      </c>
      <c r="AX1206">
        <v>0</v>
      </c>
      <c r="AY1206">
        <v>0</v>
      </c>
      <c r="AZ1206">
        <v>0</v>
      </c>
      <c r="BA1206">
        <v>0</v>
      </c>
      <c r="BB1206">
        <v>0</v>
      </c>
      <c r="BC1206">
        <v>0</v>
      </c>
      <c r="BD1206">
        <v>0</v>
      </c>
      <c r="BE1206">
        <v>0</v>
      </c>
      <c r="BF1206">
        <v>0</v>
      </c>
      <c r="BG1206">
        <v>0</v>
      </c>
      <c r="BH1206">
        <v>0</v>
      </c>
      <c r="BI1206">
        <v>0</v>
      </c>
      <c r="BJ1206">
        <v>0</v>
      </c>
      <c r="BK1206">
        <v>0</v>
      </c>
      <c r="BL1206">
        <v>0</v>
      </c>
      <c r="BM1206">
        <v>0</v>
      </c>
      <c r="BN1206">
        <v>0</v>
      </c>
      <c r="BO1206">
        <v>0</v>
      </c>
      <c r="BP1206">
        <v>0</v>
      </c>
      <c r="BQ1206">
        <v>0</v>
      </c>
      <c r="BR1206">
        <v>0</v>
      </c>
      <c r="BS1206">
        <v>0</v>
      </c>
      <c r="BT1206">
        <v>0</v>
      </c>
      <c r="BU1206">
        <v>0</v>
      </c>
      <c r="BV1206">
        <v>0</v>
      </c>
      <c r="BW1206" s="4">
        <v>0</v>
      </c>
    </row>
    <row r="1207" spans="6:75" x14ac:dyDescent="0.25">
      <c r="F1207" s="52">
        <f t="shared" si="64"/>
        <v>91600</v>
      </c>
      <c r="G1207" s="12">
        <f t="shared" si="65"/>
        <v>0.82558139534883723</v>
      </c>
      <c r="J1207" s="3">
        <f t="shared" si="66"/>
        <v>0.81685789938217113</v>
      </c>
      <c r="K1207" s="4"/>
      <c r="L1207" s="5">
        <v>1</v>
      </c>
      <c r="M1207">
        <v>0.82558139534883723</v>
      </c>
      <c r="N1207">
        <v>0.82558139534883723</v>
      </c>
      <c r="O1207">
        <v>0.81589773729062587</v>
      </c>
      <c r="P1207">
        <v>0.81589773729062587</v>
      </c>
      <c r="Q1207">
        <v>0</v>
      </c>
      <c r="R1207">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c r="AP1207">
        <v>0</v>
      </c>
      <c r="AQ1207">
        <v>0</v>
      </c>
      <c r="AR1207">
        <v>0</v>
      </c>
      <c r="AS1207">
        <v>0</v>
      </c>
      <c r="AT1207">
        <v>0</v>
      </c>
      <c r="AU1207">
        <v>0</v>
      </c>
      <c r="AV1207">
        <v>0</v>
      </c>
      <c r="AW1207">
        <v>0</v>
      </c>
      <c r="AX1207">
        <v>0</v>
      </c>
      <c r="AY1207">
        <v>0</v>
      </c>
      <c r="AZ1207">
        <v>0</v>
      </c>
      <c r="BA1207">
        <v>0</v>
      </c>
      <c r="BB1207">
        <v>0</v>
      </c>
      <c r="BC1207">
        <v>0</v>
      </c>
      <c r="BD1207">
        <v>0</v>
      </c>
      <c r="BE1207">
        <v>0</v>
      </c>
      <c r="BF1207">
        <v>0</v>
      </c>
      <c r="BG1207">
        <v>0</v>
      </c>
      <c r="BH1207">
        <v>0</v>
      </c>
      <c r="BI1207">
        <v>0</v>
      </c>
      <c r="BJ1207">
        <v>0</v>
      </c>
      <c r="BK1207">
        <v>0</v>
      </c>
      <c r="BL1207">
        <v>0</v>
      </c>
      <c r="BM1207">
        <v>0</v>
      </c>
      <c r="BN1207">
        <v>0</v>
      </c>
      <c r="BO1207">
        <v>0</v>
      </c>
      <c r="BP1207">
        <v>0</v>
      </c>
      <c r="BQ1207">
        <v>0</v>
      </c>
      <c r="BR1207">
        <v>0</v>
      </c>
      <c r="BS1207">
        <v>0</v>
      </c>
      <c r="BT1207">
        <v>0</v>
      </c>
      <c r="BU1207">
        <v>0</v>
      </c>
      <c r="BV1207">
        <v>0</v>
      </c>
      <c r="BW1207" s="4">
        <v>0</v>
      </c>
    </row>
    <row r="1208" spans="6:75" x14ac:dyDescent="0.25">
      <c r="F1208" s="52">
        <f t="shared" si="64"/>
        <v>91700</v>
      </c>
      <c r="G1208" s="12">
        <f t="shared" si="65"/>
        <v>0.82558139534883723</v>
      </c>
      <c r="J1208" s="3">
        <f t="shared" si="66"/>
        <v>0.81700500147102084</v>
      </c>
      <c r="K1208" s="4"/>
      <c r="L1208" s="5">
        <v>1</v>
      </c>
      <c r="M1208">
        <v>0.82558139534883723</v>
      </c>
      <c r="N1208">
        <v>0.82558139534883723</v>
      </c>
      <c r="O1208">
        <v>0.81604466647076102</v>
      </c>
      <c r="P1208">
        <v>0.81604466647076102</v>
      </c>
      <c r="Q1208">
        <v>0</v>
      </c>
      <c r="R1208">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c r="AP1208">
        <v>0</v>
      </c>
      <c r="AQ1208">
        <v>0</v>
      </c>
      <c r="AR1208">
        <v>0</v>
      </c>
      <c r="AS1208">
        <v>0</v>
      </c>
      <c r="AT1208">
        <v>0</v>
      </c>
      <c r="AU1208">
        <v>0</v>
      </c>
      <c r="AV1208">
        <v>0</v>
      </c>
      <c r="AW1208">
        <v>0</v>
      </c>
      <c r="AX1208">
        <v>0</v>
      </c>
      <c r="AY1208">
        <v>0</v>
      </c>
      <c r="AZ1208">
        <v>0</v>
      </c>
      <c r="BA1208">
        <v>0</v>
      </c>
      <c r="BB1208">
        <v>0</v>
      </c>
      <c r="BC1208">
        <v>0</v>
      </c>
      <c r="BD1208">
        <v>0</v>
      </c>
      <c r="BE1208">
        <v>0</v>
      </c>
      <c r="BF1208">
        <v>0</v>
      </c>
      <c r="BG1208">
        <v>0</v>
      </c>
      <c r="BH1208">
        <v>0</v>
      </c>
      <c r="BI1208">
        <v>0</v>
      </c>
      <c r="BJ1208">
        <v>0</v>
      </c>
      <c r="BK1208">
        <v>0</v>
      </c>
      <c r="BL1208">
        <v>0</v>
      </c>
      <c r="BM1208">
        <v>0</v>
      </c>
      <c r="BN1208">
        <v>0</v>
      </c>
      <c r="BO1208">
        <v>0</v>
      </c>
      <c r="BP1208">
        <v>0</v>
      </c>
      <c r="BQ1208">
        <v>0</v>
      </c>
      <c r="BR1208">
        <v>0</v>
      </c>
      <c r="BS1208">
        <v>0</v>
      </c>
      <c r="BT1208">
        <v>0</v>
      </c>
      <c r="BU1208">
        <v>0</v>
      </c>
      <c r="BV1208">
        <v>0</v>
      </c>
      <c r="BW1208" s="4">
        <v>0</v>
      </c>
    </row>
    <row r="1209" spans="6:75" x14ac:dyDescent="0.25">
      <c r="F1209" s="52">
        <f t="shared" si="64"/>
        <v>91800</v>
      </c>
      <c r="G1209" s="12">
        <f t="shared" si="65"/>
        <v>0.82558139534883723</v>
      </c>
      <c r="J1209" s="3">
        <f t="shared" si="66"/>
        <v>0.81715210355987056</v>
      </c>
      <c r="K1209" s="4"/>
      <c r="L1209" s="5">
        <v>1</v>
      </c>
      <c r="M1209">
        <v>0.82558139534883723</v>
      </c>
      <c r="N1209">
        <v>0.82558139534883723</v>
      </c>
      <c r="O1209">
        <v>0.81619159565089627</v>
      </c>
      <c r="P1209">
        <v>0.81619159565089627</v>
      </c>
      <c r="Q1209">
        <v>0</v>
      </c>
      <c r="R1209">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c r="AP1209">
        <v>0</v>
      </c>
      <c r="AQ1209">
        <v>0</v>
      </c>
      <c r="AR1209">
        <v>0</v>
      </c>
      <c r="AS1209">
        <v>0</v>
      </c>
      <c r="AT1209">
        <v>0</v>
      </c>
      <c r="AU1209">
        <v>0</v>
      </c>
      <c r="AV1209">
        <v>0</v>
      </c>
      <c r="AW1209">
        <v>0</v>
      </c>
      <c r="AX1209">
        <v>0</v>
      </c>
      <c r="AY1209">
        <v>0</v>
      </c>
      <c r="AZ1209">
        <v>0</v>
      </c>
      <c r="BA1209">
        <v>0</v>
      </c>
      <c r="BB1209">
        <v>0</v>
      </c>
      <c r="BC1209">
        <v>0</v>
      </c>
      <c r="BD1209">
        <v>0</v>
      </c>
      <c r="BE1209">
        <v>0</v>
      </c>
      <c r="BF1209">
        <v>0</v>
      </c>
      <c r="BG1209">
        <v>0</v>
      </c>
      <c r="BH1209">
        <v>0</v>
      </c>
      <c r="BI1209">
        <v>0</v>
      </c>
      <c r="BJ1209">
        <v>0</v>
      </c>
      <c r="BK1209">
        <v>0</v>
      </c>
      <c r="BL1209">
        <v>0</v>
      </c>
      <c r="BM1209">
        <v>0</v>
      </c>
      <c r="BN1209">
        <v>0</v>
      </c>
      <c r="BO1209">
        <v>0</v>
      </c>
      <c r="BP1209">
        <v>0</v>
      </c>
      <c r="BQ1209">
        <v>0</v>
      </c>
      <c r="BR1209">
        <v>0</v>
      </c>
      <c r="BS1209">
        <v>0</v>
      </c>
      <c r="BT1209">
        <v>0</v>
      </c>
      <c r="BU1209">
        <v>0</v>
      </c>
      <c r="BV1209">
        <v>0</v>
      </c>
      <c r="BW1209" s="4">
        <v>0</v>
      </c>
    </row>
    <row r="1210" spans="6:75" x14ac:dyDescent="0.25">
      <c r="F1210" s="52">
        <f t="shared" si="64"/>
        <v>91900</v>
      </c>
      <c r="G1210" s="12">
        <f t="shared" si="65"/>
        <v>0.82558139534883723</v>
      </c>
      <c r="J1210" s="3">
        <f t="shared" si="66"/>
        <v>0.81729920564872016</v>
      </c>
      <c r="K1210" s="4"/>
      <c r="L1210" s="5">
        <v>1</v>
      </c>
      <c r="M1210">
        <v>0.82558139534883723</v>
      </c>
      <c r="N1210">
        <v>0.82558139534883723</v>
      </c>
      <c r="O1210">
        <v>0.81633852483103142</v>
      </c>
      <c r="P1210">
        <v>0.81633852483103142</v>
      </c>
      <c r="Q1210">
        <v>0</v>
      </c>
      <c r="R1210">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c r="AP1210">
        <v>0</v>
      </c>
      <c r="AQ1210">
        <v>0</v>
      </c>
      <c r="AR1210">
        <v>0</v>
      </c>
      <c r="AS1210">
        <v>0</v>
      </c>
      <c r="AT1210">
        <v>0</v>
      </c>
      <c r="AU1210">
        <v>0</v>
      </c>
      <c r="AV1210">
        <v>0</v>
      </c>
      <c r="AW1210">
        <v>0</v>
      </c>
      <c r="AX1210">
        <v>0</v>
      </c>
      <c r="AY1210">
        <v>0</v>
      </c>
      <c r="AZ1210">
        <v>0</v>
      </c>
      <c r="BA1210">
        <v>0</v>
      </c>
      <c r="BB1210">
        <v>0</v>
      </c>
      <c r="BC1210">
        <v>0</v>
      </c>
      <c r="BD1210">
        <v>0</v>
      </c>
      <c r="BE1210">
        <v>0</v>
      </c>
      <c r="BF1210">
        <v>0</v>
      </c>
      <c r="BG1210">
        <v>0</v>
      </c>
      <c r="BH1210">
        <v>0</v>
      </c>
      <c r="BI1210">
        <v>0</v>
      </c>
      <c r="BJ1210">
        <v>0</v>
      </c>
      <c r="BK1210">
        <v>0</v>
      </c>
      <c r="BL1210">
        <v>0</v>
      </c>
      <c r="BM1210">
        <v>0</v>
      </c>
      <c r="BN1210">
        <v>0</v>
      </c>
      <c r="BO1210">
        <v>0</v>
      </c>
      <c r="BP1210">
        <v>0</v>
      </c>
      <c r="BQ1210">
        <v>0</v>
      </c>
      <c r="BR1210">
        <v>0</v>
      </c>
      <c r="BS1210">
        <v>0</v>
      </c>
      <c r="BT1210">
        <v>0</v>
      </c>
      <c r="BU1210">
        <v>0</v>
      </c>
      <c r="BV1210">
        <v>0</v>
      </c>
      <c r="BW1210" s="4">
        <v>0</v>
      </c>
    </row>
    <row r="1211" spans="6:75" x14ac:dyDescent="0.25">
      <c r="F1211" s="52">
        <f t="shared" si="64"/>
        <v>92000</v>
      </c>
      <c r="G1211" s="12">
        <f t="shared" si="65"/>
        <v>0.82558139534883723</v>
      </c>
      <c r="J1211" s="3">
        <f t="shared" si="66"/>
        <v>0.81771109149749921</v>
      </c>
      <c r="K1211" s="4"/>
      <c r="L1211" s="5">
        <v>1</v>
      </c>
      <c r="M1211">
        <v>0.82558139534883723</v>
      </c>
      <c r="N1211">
        <v>0.82558139534883723</v>
      </c>
      <c r="O1211">
        <v>0.8167499265354099</v>
      </c>
      <c r="P1211">
        <v>0.8167499265354099</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c r="AP1211">
        <v>0</v>
      </c>
      <c r="AQ1211">
        <v>0</v>
      </c>
      <c r="AR1211">
        <v>0</v>
      </c>
      <c r="AS1211">
        <v>0</v>
      </c>
      <c r="AT1211">
        <v>0</v>
      </c>
      <c r="AU1211">
        <v>0</v>
      </c>
      <c r="AV1211">
        <v>0</v>
      </c>
      <c r="AW1211">
        <v>0</v>
      </c>
      <c r="AX1211">
        <v>0</v>
      </c>
      <c r="AY1211">
        <v>0</v>
      </c>
      <c r="AZ1211">
        <v>0</v>
      </c>
      <c r="BA1211">
        <v>0</v>
      </c>
      <c r="BB1211">
        <v>0</v>
      </c>
      <c r="BC1211">
        <v>0</v>
      </c>
      <c r="BD1211">
        <v>0</v>
      </c>
      <c r="BE1211">
        <v>0</v>
      </c>
      <c r="BF1211">
        <v>0</v>
      </c>
      <c r="BG1211">
        <v>0</v>
      </c>
      <c r="BH1211">
        <v>0</v>
      </c>
      <c r="BI1211">
        <v>0</v>
      </c>
      <c r="BJ1211">
        <v>0</v>
      </c>
      <c r="BK1211">
        <v>0</v>
      </c>
      <c r="BL1211">
        <v>0</v>
      </c>
      <c r="BM1211">
        <v>0</v>
      </c>
      <c r="BN1211">
        <v>0</v>
      </c>
      <c r="BO1211">
        <v>0</v>
      </c>
      <c r="BP1211">
        <v>0</v>
      </c>
      <c r="BQ1211">
        <v>0</v>
      </c>
      <c r="BR1211">
        <v>0</v>
      </c>
      <c r="BS1211">
        <v>0</v>
      </c>
      <c r="BT1211">
        <v>0</v>
      </c>
      <c r="BU1211">
        <v>0</v>
      </c>
      <c r="BV1211">
        <v>0</v>
      </c>
      <c r="BW1211" s="4">
        <v>0</v>
      </c>
    </row>
    <row r="1212" spans="6:75" x14ac:dyDescent="0.25">
      <c r="F1212" s="52">
        <f t="shared" si="64"/>
        <v>92100</v>
      </c>
      <c r="G1212" s="12">
        <f t="shared" si="65"/>
        <v>0.82558139534883723</v>
      </c>
      <c r="J1212" s="3">
        <f t="shared" si="66"/>
        <v>0.81812297734627826</v>
      </c>
      <c r="K1212" s="4"/>
      <c r="L1212" s="5">
        <v>1</v>
      </c>
      <c r="M1212">
        <v>0.82558139534883723</v>
      </c>
      <c r="N1212">
        <v>0.82558139534883723</v>
      </c>
      <c r="O1212">
        <v>0.81716132823978838</v>
      </c>
      <c r="P1212">
        <v>0.81716132823978838</v>
      </c>
      <c r="Q1212">
        <v>0</v>
      </c>
      <c r="R1212">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c r="AP1212">
        <v>0</v>
      </c>
      <c r="AQ1212">
        <v>0</v>
      </c>
      <c r="AR1212">
        <v>0</v>
      </c>
      <c r="AS1212">
        <v>0</v>
      </c>
      <c r="AT1212">
        <v>0</v>
      </c>
      <c r="AU1212">
        <v>0</v>
      </c>
      <c r="AV1212">
        <v>0</v>
      </c>
      <c r="AW1212">
        <v>0</v>
      </c>
      <c r="AX1212">
        <v>0</v>
      </c>
      <c r="AY1212">
        <v>0</v>
      </c>
      <c r="AZ1212">
        <v>0</v>
      </c>
      <c r="BA1212">
        <v>0</v>
      </c>
      <c r="BB1212">
        <v>0</v>
      </c>
      <c r="BC1212">
        <v>0</v>
      </c>
      <c r="BD1212">
        <v>0</v>
      </c>
      <c r="BE1212">
        <v>0</v>
      </c>
      <c r="BF1212">
        <v>0</v>
      </c>
      <c r="BG1212">
        <v>0</v>
      </c>
      <c r="BH1212">
        <v>0</v>
      </c>
      <c r="BI1212">
        <v>0</v>
      </c>
      <c r="BJ1212">
        <v>0</v>
      </c>
      <c r="BK1212">
        <v>0</v>
      </c>
      <c r="BL1212">
        <v>0</v>
      </c>
      <c r="BM1212">
        <v>0</v>
      </c>
      <c r="BN1212">
        <v>0</v>
      </c>
      <c r="BO1212">
        <v>0</v>
      </c>
      <c r="BP1212">
        <v>0</v>
      </c>
      <c r="BQ1212">
        <v>0</v>
      </c>
      <c r="BR1212">
        <v>0</v>
      </c>
      <c r="BS1212">
        <v>0</v>
      </c>
      <c r="BT1212">
        <v>0</v>
      </c>
      <c r="BU1212">
        <v>0</v>
      </c>
      <c r="BV1212">
        <v>0</v>
      </c>
      <c r="BW1212" s="4">
        <v>0</v>
      </c>
    </row>
    <row r="1213" spans="6:75" x14ac:dyDescent="0.25">
      <c r="F1213" s="52">
        <f t="shared" si="64"/>
        <v>92200</v>
      </c>
      <c r="G1213" s="12">
        <f t="shared" si="65"/>
        <v>0.82558139534883723</v>
      </c>
      <c r="J1213" s="3">
        <f t="shared" si="66"/>
        <v>0.81853486319505731</v>
      </c>
      <c r="K1213" s="4"/>
      <c r="L1213" s="5">
        <v>1</v>
      </c>
      <c r="M1213">
        <v>0.82558139534883723</v>
      </c>
      <c r="N1213">
        <v>0.82558139534883723</v>
      </c>
      <c r="O1213">
        <v>0.81757272994416685</v>
      </c>
      <c r="P1213">
        <v>0.81757272994416685</v>
      </c>
      <c r="Q1213">
        <v>0</v>
      </c>
      <c r="R1213">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c r="AP1213">
        <v>0</v>
      </c>
      <c r="AQ1213">
        <v>0</v>
      </c>
      <c r="AR1213">
        <v>0</v>
      </c>
      <c r="AS1213">
        <v>0</v>
      </c>
      <c r="AT1213">
        <v>0</v>
      </c>
      <c r="AU1213">
        <v>0</v>
      </c>
      <c r="AV1213">
        <v>0</v>
      </c>
      <c r="AW1213">
        <v>0</v>
      </c>
      <c r="AX1213">
        <v>0</v>
      </c>
      <c r="AY1213">
        <v>0</v>
      </c>
      <c r="AZ1213">
        <v>0</v>
      </c>
      <c r="BA1213">
        <v>0</v>
      </c>
      <c r="BB1213">
        <v>0</v>
      </c>
      <c r="BC1213">
        <v>0</v>
      </c>
      <c r="BD1213">
        <v>0</v>
      </c>
      <c r="BE1213">
        <v>0</v>
      </c>
      <c r="BF1213">
        <v>0</v>
      </c>
      <c r="BG1213">
        <v>0</v>
      </c>
      <c r="BH1213">
        <v>0</v>
      </c>
      <c r="BI1213">
        <v>0</v>
      </c>
      <c r="BJ1213">
        <v>0</v>
      </c>
      <c r="BK1213">
        <v>0</v>
      </c>
      <c r="BL1213">
        <v>0</v>
      </c>
      <c r="BM1213">
        <v>0</v>
      </c>
      <c r="BN1213">
        <v>0</v>
      </c>
      <c r="BO1213">
        <v>0</v>
      </c>
      <c r="BP1213">
        <v>0</v>
      </c>
      <c r="BQ1213">
        <v>0</v>
      </c>
      <c r="BR1213">
        <v>0</v>
      </c>
      <c r="BS1213">
        <v>0</v>
      </c>
      <c r="BT1213">
        <v>0</v>
      </c>
      <c r="BU1213">
        <v>0</v>
      </c>
      <c r="BV1213">
        <v>0</v>
      </c>
      <c r="BW1213" s="4">
        <v>0</v>
      </c>
    </row>
    <row r="1214" spans="6:75" x14ac:dyDescent="0.25">
      <c r="F1214" s="52">
        <f t="shared" si="64"/>
        <v>92300</v>
      </c>
      <c r="G1214" s="12">
        <f t="shared" si="65"/>
        <v>0.82558139534883723</v>
      </c>
      <c r="J1214" s="3">
        <f t="shared" si="66"/>
        <v>0.81894674904383646</v>
      </c>
      <c r="K1214" s="4"/>
      <c r="L1214" s="5">
        <v>1</v>
      </c>
      <c r="M1214">
        <v>0.82558139534883723</v>
      </c>
      <c r="N1214">
        <v>0.82558139534883723</v>
      </c>
      <c r="O1214">
        <v>0.81798413164854544</v>
      </c>
      <c r="P1214">
        <v>0.81798413164854544</v>
      </c>
      <c r="Q1214">
        <v>0</v>
      </c>
      <c r="R1214">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c r="AP1214">
        <v>0</v>
      </c>
      <c r="AQ1214">
        <v>0</v>
      </c>
      <c r="AR1214">
        <v>0</v>
      </c>
      <c r="AS1214">
        <v>0</v>
      </c>
      <c r="AT1214">
        <v>0</v>
      </c>
      <c r="AU1214">
        <v>0</v>
      </c>
      <c r="AV1214">
        <v>0</v>
      </c>
      <c r="AW1214">
        <v>0</v>
      </c>
      <c r="AX1214">
        <v>0</v>
      </c>
      <c r="AY1214">
        <v>0</v>
      </c>
      <c r="AZ1214">
        <v>0</v>
      </c>
      <c r="BA1214">
        <v>0</v>
      </c>
      <c r="BB1214">
        <v>0</v>
      </c>
      <c r="BC1214">
        <v>0</v>
      </c>
      <c r="BD1214">
        <v>0</v>
      </c>
      <c r="BE1214">
        <v>0</v>
      </c>
      <c r="BF1214">
        <v>0</v>
      </c>
      <c r="BG1214">
        <v>0</v>
      </c>
      <c r="BH1214">
        <v>0</v>
      </c>
      <c r="BI1214">
        <v>0</v>
      </c>
      <c r="BJ1214">
        <v>0</v>
      </c>
      <c r="BK1214">
        <v>0</v>
      </c>
      <c r="BL1214">
        <v>0</v>
      </c>
      <c r="BM1214">
        <v>0</v>
      </c>
      <c r="BN1214">
        <v>0</v>
      </c>
      <c r="BO1214">
        <v>0</v>
      </c>
      <c r="BP1214">
        <v>0</v>
      </c>
      <c r="BQ1214">
        <v>0</v>
      </c>
      <c r="BR1214">
        <v>0</v>
      </c>
      <c r="BS1214">
        <v>0</v>
      </c>
      <c r="BT1214">
        <v>0</v>
      </c>
      <c r="BU1214">
        <v>0</v>
      </c>
      <c r="BV1214">
        <v>0</v>
      </c>
      <c r="BW1214" s="4">
        <v>0</v>
      </c>
    </row>
    <row r="1215" spans="6:75" x14ac:dyDescent="0.25">
      <c r="F1215" s="52">
        <f t="shared" si="64"/>
        <v>92400</v>
      </c>
      <c r="G1215" s="12">
        <f t="shared" si="65"/>
        <v>0.82558139534883723</v>
      </c>
      <c r="J1215" s="3">
        <f t="shared" si="66"/>
        <v>0.81935863489261551</v>
      </c>
      <c r="K1215" s="4"/>
      <c r="L1215" s="5">
        <v>1</v>
      </c>
      <c r="M1215">
        <v>0.82558139534883723</v>
      </c>
      <c r="N1215">
        <v>0.82558139534883723</v>
      </c>
      <c r="O1215">
        <v>0.81839553335292392</v>
      </c>
      <c r="P1215">
        <v>0.81839553335292392</v>
      </c>
      <c r="Q1215">
        <v>0</v>
      </c>
      <c r="R121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c r="AP1215">
        <v>0</v>
      </c>
      <c r="AQ1215">
        <v>0</v>
      </c>
      <c r="AR1215">
        <v>0</v>
      </c>
      <c r="AS1215">
        <v>0</v>
      </c>
      <c r="AT1215">
        <v>0</v>
      </c>
      <c r="AU1215">
        <v>0</v>
      </c>
      <c r="AV1215">
        <v>0</v>
      </c>
      <c r="AW1215">
        <v>0</v>
      </c>
      <c r="AX1215">
        <v>0</v>
      </c>
      <c r="AY1215">
        <v>0</v>
      </c>
      <c r="AZ1215">
        <v>0</v>
      </c>
      <c r="BA1215">
        <v>0</v>
      </c>
      <c r="BB1215">
        <v>0</v>
      </c>
      <c r="BC1215">
        <v>0</v>
      </c>
      <c r="BD1215">
        <v>0</v>
      </c>
      <c r="BE1215">
        <v>0</v>
      </c>
      <c r="BF1215">
        <v>0</v>
      </c>
      <c r="BG1215">
        <v>0</v>
      </c>
      <c r="BH1215">
        <v>0</v>
      </c>
      <c r="BI1215">
        <v>0</v>
      </c>
      <c r="BJ1215">
        <v>0</v>
      </c>
      <c r="BK1215">
        <v>0</v>
      </c>
      <c r="BL1215">
        <v>0</v>
      </c>
      <c r="BM1215">
        <v>0</v>
      </c>
      <c r="BN1215">
        <v>0</v>
      </c>
      <c r="BO1215">
        <v>0</v>
      </c>
      <c r="BP1215">
        <v>0</v>
      </c>
      <c r="BQ1215">
        <v>0</v>
      </c>
      <c r="BR1215">
        <v>0</v>
      </c>
      <c r="BS1215">
        <v>0</v>
      </c>
      <c r="BT1215">
        <v>0</v>
      </c>
      <c r="BU1215">
        <v>0</v>
      </c>
      <c r="BV1215">
        <v>0</v>
      </c>
      <c r="BW1215" s="4">
        <v>0</v>
      </c>
    </row>
    <row r="1216" spans="6:75" x14ac:dyDescent="0.25">
      <c r="F1216" s="52">
        <f t="shared" si="64"/>
        <v>92500</v>
      </c>
      <c r="G1216" s="12">
        <f t="shared" si="65"/>
        <v>0.82558139534883723</v>
      </c>
      <c r="J1216" s="3">
        <f t="shared" si="66"/>
        <v>0.81977052074139456</v>
      </c>
      <c r="K1216" s="4"/>
      <c r="L1216" s="5">
        <v>1</v>
      </c>
      <c r="M1216">
        <v>0.82558139534883723</v>
      </c>
      <c r="N1216">
        <v>0.82558139534883723</v>
      </c>
      <c r="O1216">
        <v>0.8188069350573024</v>
      </c>
      <c r="P1216">
        <v>0.8188069350573024</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c r="AP1216">
        <v>0</v>
      </c>
      <c r="AQ1216">
        <v>0</v>
      </c>
      <c r="AR1216">
        <v>0</v>
      </c>
      <c r="AS1216">
        <v>0</v>
      </c>
      <c r="AT1216">
        <v>0</v>
      </c>
      <c r="AU1216">
        <v>0</v>
      </c>
      <c r="AV1216">
        <v>0</v>
      </c>
      <c r="AW1216">
        <v>0</v>
      </c>
      <c r="AX1216">
        <v>0</v>
      </c>
      <c r="AY1216">
        <v>0</v>
      </c>
      <c r="AZ1216">
        <v>0</v>
      </c>
      <c r="BA1216">
        <v>0</v>
      </c>
      <c r="BB1216">
        <v>0</v>
      </c>
      <c r="BC1216">
        <v>0</v>
      </c>
      <c r="BD1216">
        <v>0</v>
      </c>
      <c r="BE1216">
        <v>0</v>
      </c>
      <c r="BF1216">
        <v>0</v>
      </c>
      <c r="BG1216">
        <v>0</v>
      </c>
      <c r="BH1216">
        <v>0</v>
      </c>
      <c r="BI1216">
        <v>0</v>
      </c>
      <c r="BJ1216">
        <v>0</v>
      </c>
      <c r="BK1216">
        <v>0</v>
      </c>
      <c r="BL1216">
        <v>0</v>
      </c>
      <c r="BM1216">
        <v>0</v>
      </c>
      <c r="BN1216">
        <v>0</v>
      </c>
      <c r="BO1216">
        <v>0</v>
      </c>
      <c r="BP1216">
        <v>0</v>
      </c>
      <c r="BQ1216">
        <v>0</v>
      </c>
      <c r="BR1216">
        <v>0</v>
      </c>
      <c r="BS1216">
        <v>0</v>
      </c>
      <c r="BT1216">
        <v>0</v>
      </c>
      <c r="BU1216">
        <v>0</v>
      </c>
      <c r="BV1216">
        <v>0</v>
      </c>
      <c r="BW1216" s="4">
        <v>0</v>
      </c>
    </row>
    <row r="1217" spans="6:75" x14ac:dyDescent="0.25">
      <c r="F1217" s="52">
        <f t="shared" si="64"/>
        <v>92600</v>
      </c>
      <c r="G1217" s="12">
        <f t="shared" si="65"/>
        <v>0.82558139534883723</v>
      </c>
      <c r="J1217" s="3">
        <f t="shared" si="66"/>
        <v>0.82018240659017361</v>
      </c>
      <c r="K1217" s="4"/>
      <c r="L1217" s="5">
        <v>1</v>
      </c>
      <c r="M1217">
        <v>0.82558139534883723</v>
      </c>
      <c r="N1217">
        <v>0.82558139534883723</v>
      </c>
      <c r="O1217">
        <v>0.81921833676168088</v>
      </c>
      <c r="P1217">
        <v>0.81921833676168088</v>
      </c>
      <c r="Q1217">
        <v>0</v>
      </c>
      <c r="R1217">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c r="AP1217">
        <v>0</v>
      </c>
      <c r="AQ1217">
        <v>0</v>
      </c>
      <c r="AR1217">
        <v>0</v>
      </c>
      <c r="AS1217">
        <v>0</v>
      </c>
      <c r="AT1217">
        <v>0</v>
      </c>
      <c r="AU1217">
        <v>0</v>
      </c>
      <c r="AV1217">
        <v>0</v>
      </c>
      <c r="AW1217">
        <v>0</v>
      </c>
      <c r="AX1217">
        <v>0</v>
      </c>
      <c r="AY1217">
        <v>0</v>
      </c>
      <c r="AZ1217">
        <v>0</v>
      </c>
      <c r="BA1217">
        <v>0</v>
      </c>
      <c r="BB1217">
        <v>0</v>
      </c>
      <c r="BC1217">
        <v>0</v>
      </c>
      <c r="BD1217">
        <v>0</v>
      </c>
      <c r="BE1217">
        <v>0</v>
      </c>
      <c r="BF1217">
        <v>0</v>
      </c>
      <c r="BG1217">
        <v>0</v>
      </c>
      <c r="BH1217">
        <v>0</v>
      </c>
      <c r="BI1217">
        <v>0</v>
      </c>
      <c r="BJ1217">
        <v>0</v>
      </c>
      <c r="BK1217">
        <v>0</v>
      </c>
      <c r="BL1217">
        <v>0</v>
      </c>
      <c r="BM1217">
        <v>0</v>
      </c>
      <c r="BN1217">
        <v>0</v>
      </c>
      <c r="BO1217">
        <v>0</v>
      </c>
      <c r="BP1217">
        <v>0</v>
      </c>
      <c r="BQ1217">
        <v>0</v>
      </c>
      <c r="BR1217">
        <v>0</v>
      </c>
      <c r="BS1217">
        <v>0</v>
      </c>
      <c r="BT1217">
        <v>0</v>
      </c>
      <c r="BU1217">
        <v>0</v>
      </c>
      <c r="BV1217">
        <v>0</v>
      </c>
      <c r="BW1217" s="4">
        <v>0</v>
      </c>
    </row>
    <row r="1218" spans="6:75" x14ac:dyDescent="0.25">
      <c r="F1218" s="52">
        <f t="shared" si="64"/>
        <v>92700</v>
      </c>
      <c r="G1218" s="12">
        <f t="shared" si="65"/>
        <v>0.82558139534883723</v>
      </c>
      <c r="J1218" s="3">
        <f t="shared" si="66"/>
        <v>0.82059429243895265</v>
      </c>
      <c r="K1218" s="4"/>
      <c r="L1218" s="5">
        <v>1</v>
      </c>
      <c r="M1218">
        <v>0.82558139534883723</v>
      </c>
      <c r="N1218">
        <v>0.82558139534883723</v>
      </c>
      <c r="O1218">
        <v>0.81962973846605935</v>
      </c>
      <c r="P1218">
        <v>0.81962973846605935</v>
      </c>
      <c r="Q1218">
        <v>0</v>
      </c>
      <c r="R1218">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c r="AP1218">
        <v>0</v>
      </c>
      <c r="AQ1218">
        <v>0</v>
      </c>
      <c r="AR1218">
        <v>0</v>
      </c>
      <c r="AS1218">
        <v>0</v>
      </c>
      <c r="AT1218">
        <v>0</v>
      </c>
      <c r="AU1218">
        <v>0</v>
      </c>
      <c r="AV1218">
        <v>0</v>
      </c>
      <c r="AW1218">
        <v>0</v>
      </c>
      <c r="AX1218">
        <v>0</v>
      </c>
      <c r="AY1218">
        <v>0</v>
      </c>
      <c r="AZ1218">
        <v>0</v>
      </c>
      <c r="BA1218">
        <v>0</v>
      </c>
      <c r="BB1218">
        <v>0</v>
      </c>
      <c r="BC1218">
        <v>0</v>
      </c>
      <c r="BD1218">
        <v>0</v>
      </c>
      <c r="BE1218">
        <v>0</v>
      </c>
      <c r="BF1218">
        <v>0</v>
      </c>
      <c r="BG1218">
        <v>0</v>
      </c>
      <c r="BH1218">
        <v>0</v>
      </c>
      <c r="BI1218">
        <v>0</v>
      </c>
      <c r="BJ1218">
        <v>0</v>
      </c>
      <c r="BK1218">
        <v>0</v>
      </c>
      <c r="BL1218">
        <v>0</v>
      </c>
      <c r="BM1218">
        <v>0</v>
      </c>
      <c r="BN1218">
        <v>0</v>
      </c>
      <c r="BO1218">
        <v>0</v>
      </c>
      <c r="BP1218">
        <v>0</v>
      </c>
      <c r="BQ1218">
        <v>0</v>
      </c>
      <c r="BR1218">
        <v>0</v>
      </c>
      <c r="BS1218">
        <v>0</v>
      </c>
      <c r="BT1218">
        <v>0</v>
      </c>
      <c r="BU1218">
        <v>0</v>
      </c>
      <c r="BV1218">
        <v>0</v>
      </c>
      <c r="BW1218" s="4">
        <v>0</v>
      </c>
    </row>
    <row r="1219" spans="6:75" x14ac:dyDescent="0.25">
      <c r="F1219" s="52">
        <f t="shared" si="64"/>
        <v>92800</v>
      </c>
      <c r="G1219" s="12">
        <f t="shared" si="65"/>
        <v>0.82558139534883723</v>
      </c>
      <c r="J1219" s="3">
        <f t="shared" si="66"/>
        <v>0.8210061782877317</v>
      </c>
      <c r="K1219" s="4"/>
      <c r="L1219" s="5">
        <v>1</v>
      </c>
      <c r="M1219">
        <v>0.82558139534883723</v>
      </c>
      <c r="N1219">
        <v>0.82558139534883723</v>
      </c>
      <c r="O1219">
        <v>0.82004114017043783</v>
      </c>
      <c r="P1219">
        <v>0.82004114017043783</v>
      </c>
      <c r="Q1219">
        <v>0</v>
      </c>
      <c r="R1219">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c r="AP1219">
        <v>0</v>
      </c>
      <c r="AQ1219">
        <v>0</v>
      </c>
      <c r="AR1219">
        <v>0</v>
      </c>
      <c r="AS1219">
        <v>0</v>
      </c>
      <c r="AT1219">
        <v>0</v>
      </c>
      <c r="AU1219">
        <v>0</v>
      </c>
      <c r="AV1219">
        <v>0</v>
      </c>
      <c r="AW1219">
        <v>0</v>
      </c>
      <c r="AX1219">
        <v>0</v>
      </c>
      <c r="AY1219">
        <v>0</v>
      </c>
      <c r="AZ1219">
        <v>0</v>
      </c>
      <c r="BA1219">
        <v>0</v>
      </c>
      <c r="BB1219">
        <v>0</v>
      </c>
      <c r="BC1219">
        <v>0</v>
      </c>
      <c r="BD1219">
        <v>0</v>
      </c>
      <c r="BE1219">
        <v>0</v>
      </c>
      <c r="BF1219">
        <v>0</v>
      </c>
      <c r="BG1219">
        <v>0</v>
      </c>
      <c r="BH1219">
        <v>0</v>
      </c>
      <c r="BI1219">
        <v>0</v>
      </c>
      <c r="BJ1219">
        <v>0</v>
      </c>
      <c r="BK1219">
        <v>0</v>
      </c>
      <c r="BL1219">
        <v>0</v>
      </c>
      <c r="BM1219">
        <v>0</v>
      </c>
      <c r="BN1219">
        <v>0</v>
      </c>
      <c r="BO1219">
        <v>0</v>
      </c>
      <c r="BP1219">
        <v>0</v>
      </c>
      <c r="BQ1219">
        <v>0</v>
      </c>
      <c r="BR1219">
        <v>0</v>
      </c>
      <c r="BS1219">
        <v>0</v>
      </c>
      <c r="BT1219">
        <v>0</v>
      </c>
      <c r="BU1219">
        <v>0</v>
      </c>
      <c r="BV1219">
        <v>0</v>
      </c>
      <c r="BW1219" s="4">
        <v>0</v>
      </c>
    </row>
    <row r="1220" spans="6:75" x14ac:dyDescent="0.25">
      <c r="F1220" s="52">
        <f t="shared" si="64"/>
        <v>92900</v>
      </c>
      <c r="G1220" s="12">
        <f t="shared" si="65"/>
        <v>0.82558139534883723</v>
      </c>
      <c r="J1220" s="3">
        <f t="shared" si="66"/>
        <v>0.82141806413651075</v>
      </c>
      <c r="K1220" s="4"/>
      <c r="L1220" s="5">
        <v>1</v>
      </c>
      <c r="M1220">
        <v>0.82558139534883723</v>
      </c>
      <c r="N1220">
        <v>0.82558139534883723</v>
      </c>
      <c r="O1220">
        <v>0.82045254187481631</v>
      </c>
      <c r="P1220">
        <v>0.82045254187481631</v>
      </c>
      <c r="Q1220">
        <v>0</v>
      </c>
      <c r="R1220">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c r="AP1220">
        <v>0</v>
      </c>
      <c r="AQ1220">
        <v>0</v>
      </c>
      <c r="AR1220">
        <v>0</v>
      </c>
      <c r="AS1220">
        <v>0</v>
      </c>
      <c r="AT1220">
        <v>0</v>
      </c>
      <c r="AU1220">
        <v>0</v>
      </c>
      <c r="AV1220">
        <v>0</v>
      </c>
      <c r="AW1220">
        <v>0</v>
      </c>
      <c r="AX1220">
        <v>0</v>
      </c>
      <c r="AY1220">
        <v>0</v>
      </c>
      <c r="AZ1220">
        <v>0</v>
      </c>
      <c r="BA1220">
        <v>0</v>
      </c>
      <c r="BB1220">
        <v>0</v>
      </c>
      <c r="BC1220">
        <v>0</v>
      </c>
      <c r="BD1220">
        <v>0</v>
      </c>
      <c r="BE1220">
        <v>0</v>
      </c>
      <c r="BF1220">
        <v>0</v>
      </c>
      <c r="BG1220">
        <v>0</v>
      </c>
      <c r="BH1220">
        <v>0</v>
      </c>
      <c r="BI1220">
        <v>0</v>
      </c>
      <c r="BJ1220">
        <v>0</v>
      </c>
      <c r="BK1220">
        <v>0</v>
      </c>
      <c r="BL1220">
        <v>0</v>
      </c>
      <c r="BM1220">
        <v>0</v>
      </c>
      <c r="BN1220">
        <v>0</v>
      </c>
      <c r="BO1220">
        <v>0</v>
      </c>
      <c r="BP1220">
        <v>0</v>
      </c>
      <c r="BQ1220">
        <v>0</v>
      </c>
      <c r="BR1220">
        <v>0</v>
      </c>
      <c r="BS1220">
        <v>0</v>
      </c>
      <c r="BT1220">
        <v>0</v>
      </c>
      <c r="BU1220">
        <v>0</v>
      </c>
      <c r="BV1220">
        <v>0</v>
      </c>
      <c r="BW1220" s="4">
        <v>0</v>
      </c>
    </row>
    <row r="1221" spans="6:75" x14ac:dyDescent="0.25">
      <c r="F1221" s="52">
        <f t="shared" si="64"/>
        <v>93000</v>
      </c>
      <c r="G1221" s="12">
        <f t="shared" si="65"/>
        <v>0.82558139534883723</v>
      </c>
      <c r="J1221" s="3">
        <f t="shared" si="66"/>
        <v>0.82182994998528991</v>
      </c>
      <c r="K1221" s="4"/>
      <c r="L1221" s="5">
        <v>1</v>
      </c>
      <c r="M1221">
        <v>0.82558139534883723</v>
      </c>
      <c r="N1221">
        <v>0.82558139534883723</v>
      </c>
      <c r="O1221">
        <v>0.8208639435791949</v>
      </c>
      <c r="P1221">
        <v>0.8208639435791949</v>
      </c>
      <c r="Q1221">
        <v>0</v>
      </c>
      <c r="R1221">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c r="AP1221">
        <v>0</v>
      </c>
      <c r="AQ1221">
        <v>0</v>
      </c>
      <c r="AR1221">
        <v>0</v>
      </c>
      <c r="AS1221">
        <v>0</v>
      </c>
      <c r="AT1221">
        <v>0</v>
      </c>
      <c r="AU1221">
        <v>0</v>
      </c>
      <c r="AV1221">
        <v>0</v>
      </c>
      <c r="AW1221">
        <v>0</v>
      </c>
      <c r="AX1221">
        <v>0</v>
      </c>
      <c r="AY1221">
        <v>0</v>
      </c>
      <c r="AZ1221">
        <v>0</v>
      </c>
      <c r="BA1221">
        <v>0</v>
      </c>
      <c r="BB1221">
        <v>0</v>
      </c>
      <c r="BC1221">
        <v>0</v>
      </c>
      <c r="BD1221">
        <v>0</v>
      </c>
      <c r="BE1221">
        <v>0</v>
      </c>
      <c r="BF1221">
        <v>0</v>
      </c>
      <c r="BG1221">
        <v>0</v>
      </c>
      <c r="BH1221">
        <v>0</v>
      </c>
      <c r="BI1221">
        <v>0</v>
      </c>
      <c r="BJ1221">
        <v>0</v>
      </c>
      <c r="BK1221">
        <v>0</v>
      </c>
      <c r="BL1221">
        <v>0</v>
      </c>
      <c r="BM1221">
        <v>0</v>
      </c>
      <c r="BN1221">
        <v>0</v>
      </c>
      <c r="BO1221">
        <v>0</v>
      </c>
      <c r="BP1221">
        <v>0</v>
      </c>
      <c r="BQ1221">
        <v>0</v>
      </c>
      <c r="BR1221">
        <v>0</v>
      </c>
      <c r="BS1221">
        <v>0</v>
      </c>
      <c r="BT1221">
        <v>0</v>
      </c>
      <c r="BU1221">
        <v>0</v>
      </c>
      <c r="BV1221">
        <v>0</v>
      </c>
      <c r="BW1221" s="4">
        <v>0</v>
      </c>
    </row>
    <row r="1222" spans="6:75" x14ac:dyDescent="0.25">
      <c r="F1222" s="52">
        <f t="shared" si="64"/>
        <v>93100</v>
      </c>
      <c r="G1222" s="12">
        <f t="shared" si="65"/>
        <v>0.82558139534883723</v>
      </c>
      <c r="J1222" s="3">
        <f t="shared" si="66"/>
        <v>0.82224183583406896</v>
      </c>
      <c r="K1222" s="4"/>
      <c r="L1222" s="5">
        <v>1</v>
      </c>
      <c r="M1222">
        <v>0.82558139534883723</v>
      </c>
      <c r="N1222">
        <v>0.82558139534883723</v>
      </c>
      <c r="O1222">
        <v>0.82127534528357338</v>
      </c>
      <c r="P1222">
        <v>0.82127534528357338</v>
      </c>
      <c r="Q1222">
        <v>0</v>
      </c>
      <c r="R1222">
        <v>0</v>
      </c>
      <c r="S1222">
        <v>0</v>
      </c>
      <c r="T1222">
        <v>0</v>
      </c>
      <c r="U1222">
        <v>0</v>
      </c>
      <c r="V1222">
        <v>0</v>
      </c>
      <c r="W1222">
        <v>0</v>
      </c>
      <c r="X1222">
        <v>0</v>
      </c>
      <c r="Y1222">
        <v>0</v>
      </c>
      <c r="Z1222">
        <v>0</v>
      </c>
      <c r="AA1222">
        <v>0</v>
      </c>
      <c r="AB1222">
        <v>0</v>
      </c>
      <c r="AC1222">
        <v>0</v>
      </c>
      <c r="AD1222">
        <v>0</v>
      </c>
      <c r="AE1222">
        <v>0</v>
      </c>
      <c r="AF1222">
        <v>0</v>
      </c>
      <c r="AG1222">
        <v>0</v>
      </c>
      <c r="AH1222">
        <v>0</v>
      </c>
      <c r="AI1222">
        <v>0</v>
      </c>
      <c r="AJ1222">
        <v>0</v>
      </c>
      <c r="AK1222">
        <v>0</v>
      </c>
      <c r="AL1222">
        <v>0</v>
      </c>
      <c r="AM1222">
        <v>0</v>
      </c>
      <c r="AN1222">
        <v>0</v>
      </c>
      <c r="AO1222">
        <v>0</v>
      </c>
      <c r="AP1222">
        <v>0</v>
      </c>
      <c r="AQ1222">
        <v>0</v>
      </c>
      <c r="AR1222">
        <v>0</v>
      </c>
      <c r="AS1222">
        <v>0</v>
      </c>
      <c r="AT1222">
        <v>0</v>
      </c>
      <c r="AU1222">
        <v>0</v>
      </c>
      <c r="AV1222">
        <v>0</v>
      </c>
      <c r="AW1222">
        <v>0</v>
      </c>
      <c r="AX1222">
        <v>0</v>
      </c>
      <c r="AY1222">
        <v>0</v>
      </c>
      <c r="AZ1222">
        <v>0</v>
      </c>
      <c r="BA1222">
        <v>0</v>
      </c>
      <c r="BB1222">
        <v>0</v>
      </c>
      <c r="BC1222">
        <v>0</v>
      </c>
      <c r="BD1222">
        <v>0</v>
      </c>
      <c r="BE1222">
        <v>0</v>
      </c>
      <c r="BF1222">
        <v>0</v>
      </c>
      <c r="BG1222">
        <v>0</v>
      </c>
      <c r="BH1222">
        <v>0</v>
      </c>
      <c r="BI1222">
        <v>0</v>
      </c>
      <c r="BJ1222">
        <v>0</v>
      </c>
      <c r="BK1222">
        <v>0</v>
      </c>
      <c r="BL1222">
        <v>0</v>
      </c>
      <c r="BM1222">
        <v>0</v>
      </c>
      <c r="BN1222">
        <v>0</v>
      </c>
      <c r="BO1222">
        <v>0</v>
      </c>
      <c r="BP1222">
        <v>0</v>
      </c>
      <c r="BQ1222">
        <v>0</v>
      </c>
      <c r="BR1222">
        <v>0</v>
      </c>
      <c r="BS1222">
        <v>0</v>
      </c>
      <c r="BT1222">
        <v>0</v>
      </c>
      <c r="BU1222">
        <v>0</v>
      </c>
      <c r="BV1222">
        <v>0</v>
      </c>
      <c r="BW1222" s="4">
        <v>0</v>
      </c>
    </row>
    <row r="1223" spans="6:75" x14ac:dyDescent="0.25">
      <c r="F1223" s="52">
        <f t="shared" si="64"/>
        <v>93200</v>
      </c>
      <c r="G1223" s="12">
        <f t="shared" si="65"/>
        <v>0.82558139534883723</v>
      </c>
      <c r="J1223" s="3">
        <f t="shared" si="66"/>
        <v>0.82265372168284789</v>
      </c>
      <c r="K1223" s="4"/>
      <c r="L1223" s="5">
        <v>1</v>
      </c>
      <c r="M1223">
        <v>0.82558139534883723</v>
      </c>
      <c r="N1223">
        <v>0.82558139534883723</v>
      </c>
      <c r="O1223">
        <v>0.82168674698795185</v>
      </c>
      <c r="P1223">
        <v>0.82168674698795185</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c r="AP1223">
        <v>0</v>
      </c>
      <c r="AQ1223">
        <v>0</v>
      </c>
      <c r="AR1223">
        <v>0</v>
      </c>
      <c r="AS1223">
        <v>0</v>
      </c>
      <c r="AT1223">
        <v>0</v>
      </c>
      <c r="AU1223">
        <v>0</v>
      </c>
      <c r="AV1223">
        <v>0</v>
      </c>
      <c r="AW1223">
        <v>0</v>
      </c>
      <c r="AX1223">
        <v>0</v>
      </c>
      <c r="AY1223">
        <v>0</v>
      </c>
      <c r="AZ1223">
        <v>0</v>
      </c>
      <c r="BA1223">
        <v>0</v>
      </c>
      <c r="BB1223">
        <v>0</v>
      </c>
      <c r="BC1223">
        <v>0</v>
      </c>
      <c r="BD1223">
        <v>0</v>
      </c>
      <c r="BE1223">
        <v>0</v>
      </c>
      <c r="BF1223">
        <v>0</v>
      </c>
      <c r="BG1223">
        <v>0</v>
      </c>
      <c r="BH1223">
        <v>0</v>
      </c>
      <c r="BI1223">
        <v>0</v>
      </c>
      <c r="BJ1223">
        <v>0</v>
      </c>
      <c r="BK1223">
        <v>0</v>
      </c>
      <c r="BL1223">
        <v>0</v>
      </c>
      <c r="BM1223">
        <v>0</v>
      </c>
      <c r="BN1223">
        <v>0</v>
      </c>
      <c r="BO1223">
        <v>0</v>
      </c>
      <c r="BP1223">
        <v>0</v>
      </c>
      <c r="BQ1223">
        <v>0</v>
      </c>
      <c r="BR1223">
        <v>0</v>
      </c>
      <c r="BS1223">
        <v>0</v>
      </c>
      <c r="BT1223">
        <v>0</v>
      </c>
      <c r="BU1223">
        <v>0</v>
      </c>
      <c r="BV1223">
        <v>0</v>
      </c>
      <c r="BW1223" s="4">
        <v>0</v>
      </c>
    </row>
    <row r="1224" spans="6:75" x14ac:dyDescent="0.25">
      <c r="F1224" s="52">
        <f t="shared" si="64"/>
        <v>93300</v>
      </c>
      <c r="G1224" s="12">
        <f t="shared" si="65"/>
        <v>0.82558139534883723</v>
      </c>
      <c r="J1224" s="3">
        <f t="shared" si="66"/>
        <v>0.82306560753162694</v>
      </c>
      <c r="K1224" s="4"/>
      <c r="L1224" s="5">
        <v>1</v>
      </c>
      <c r="M1224">
        <v>0.82558139534883723</v>
      </c>
      <c r="N1224">
        <v>0.82558139534883723</v>
      </c>
      <c r="O1224">
        <v>0.82209814869233033</v>
      </c>
      <c r="P1224">
        <v>0.82209814869233033</v>
      </c>
      <c r="Q1224">
        <v>0</v>
      </c>
      <c r="R1224">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c r="AP1224">
        <v>0</v>
      </c>
      <c r="AQ1224">
        <v>0</v>
      </c>
      <c r="AR1224">
        <v>0</v>
      </c>
      <c r="AS1224">
        <v>0</v>
      </c>
      <c r="AT1224">
        <v>0</v>
      </c>
      <c r="AU1224">
        <v>0</v>
      </c>
      <c r="AV1224">
        <v>0</v>
      </c>
      <c r="AW1224">
        <v>0</v>
      </c>
      <c r="AX1224">
        <v>0</v>
      </c>
      <c r="AY1224">
        <v>0</v>
      </c>
      <c r="AZ1224">
        <v>0</v>
      </c>
      <c r="BA1224">
        <v>0</v>
      </c>
      <c r="BB1224">
        <v>0</v>
      </c>
      <c r="BC1224">
        <v>0</v>
      </c>
      <c r="BD1224">
        <v>0</v>
      </c>
      <c r="BE1224">
        <v>0</v>
      </c>
      <c r="BF1224">
        <v>0</v>
      </c>
      <c r="BG1224">
        <v>0</v>
      </c>
      <c r="BH1224">
        <v>0</v>
      </c>
      <c r="BI1224">
        <v>0</v>
      </c>
      <c r="BJ1224">
        <v>0</v>
      </c>
      <c r="BK1224">
        <v>0</v>
      </c>
      <c r="BL1224">
        <v>0</v>
      </c>
      <c r="BM1224">
        <v>0</v>
      </c>
      <c r="BN1224">
        <v>0</v>
      </c>
      <c r="BO1224">
        <v>0</v>
      </c>
      <c r="BP1224">
        <v>0</v>
      </c>
      <c r="BQ1224">
        <v>0</v>
      </c>
      <c r="BR1224">
        <v>0</v>
      </c>
      <c r="BS1224">
        <v>0</v>
      </c>
      <c r="BT1224">
        <v>0</v>
      </c>
      <c r="BU1224">
        <v>0</v>
      </c>
      <c r="BV1224">
        <v>0</v>
      </c>
      <c r="BW1224" s="4">
        <v>0</v>
      </c>
    </row>
    <row r="1225" spans="6:75" x14ac:dyDescent="0.25">
      <c r="F1225" s="52">
        <f t="shared" si="64"/>
        <v>93400</v>
      </c>
      <c r="G1225" s="12">
        <f t="shared" si="65"/>
        <v>0.82558139534883723</v>
      </c>
      <c r="J1225" s="3">
        <f t="shared" si="66"/>
        <v>0.82347749338040599</v>
      </c>
      <c r="K1225" s="4"/>
      <c r="L1225" s="5">
        <v>1</v>
      </c>
      <c r="M1225">
        <v>0.82558139534883723</v>
      </c>
      <c r="N1225">
        <v>0.82558139534883723</v>
      </c>
      <c r="O1225">
        <v>0.82250955039670881</v>
      </c>
      <c r="P1225">
        <v>0.82250955039670881</v>
      </c>
      <c r="Q1225">
        <v>0</v>
      </c>
      <c r="R1225">
        <v>0</v>
      </c>
      <c r="S1225">
        <v>0</v>
      </c>
      <c r="T1225">
        <v>0</v>
      </c>
      <c r="U1225">
        <v>0</v>
      </c>
      <c r="V1225">
        <v>0</v>
      </c>
      <c r="W1225">
        <v>0</v>
      </c>
      <c r="X1225">
        <v>0</v>
      </c>
      <c r="Y1225">
        <v>0</v>
      </c>
      <c r="Z1225">
        <v>0</v>
      </c>
      <c r="AA1225">
        <v>0</v>
      </c>
      <c r="AB1225">
        <v>0</v>
      </c>
      <c r="AC1225">
        <v>0</v>
      </c>
      <c r="AD1225">
        <v>0</v>
      </c>
      <c r="AE1225">
        <v>0</v>
      </c>
      <c r="AF1225">
        <v>0</v>
      </c>
      <c r="AG1225">
        <v>0</v>
      </c>
      <c r="AH1225">
        <v>0</v>
      </c>
      <c r="AI1225">
        <v>0</v>
      </c>
      <c r="AJ1225">
        <v>0</v>
      </c>
      <c r="AK1225">
        <v>0</v>
      </c>
      <c r="AL1225">
        <v>0</v>
      </c>
      <c r="AM1225">
        <v>0</v>
      </c>
      <c r="AN1225">
        <v>0</v>
      </c>
      <c r="AO1225">
        <v>0</v>
      </c>
      <c r="AP1225">
        <v>0</v>
      </c>
      <c r="AQ1225">
        <v>0</v>
      </c>
      <c r="AR1225">
        <v>0</v>
      </c>
      <c r="AS1225">
        <v>0</v>
      </c>
      <c r="AT1225">
        <v>0</v>
      </c>
      <c r="AU1225">
        <v>0</v>
      </c>
      <c r="AV1225">
        <v>0</v>
      </c>
      <c r="AW1225">
        <v>0</v>
      </c>
      <c r="AX1225">
        <v>0</v>
      </c>
      <c r="AY1225">
        <v>0</v>
      </c>
      <c r="AZ1225">
        <v>0</v>
      </c>
      <c r="BA1225">
        <v>0</v>
      </c>
      <c r="BB1225">
        <v>0</v>
      </c>
      <c r="BC1225">
        <v>0</v>
      </c>
      <c r="BD1225">
        <v>0</v>
      </c>
      <c r="BE1225">
        <v>0</v>
      </c>
      <c r="BF1225">
        <v>0</v>
      </c>
      <c r="BG1225">
        <v>0</v>
      </c>
      <c r="BH1225">
        <v>0</v>
      </c>
      <c r="BI1225">
        <v>0</v>
      </c>
      <c r="BJ1225">
        <v>0</v>
      </c>
      <c r="BK1225">
        <v>0</v>
      </c>
      <c r="BL1225">
        <v>0</v>
      </c>
      <c r="BM1225">
        <v>0</v>
      </c>
      <c r="BN1225">
        <v>0</v>
      </c>
      <c r="BO1225">
        <v>0</v>
      </c>
      <c r="BP1225">
        <v>0</v>
      </c>
      <c r="BQ1225">
        <v>0</v>
      </c>
      <c r="BR1225">
        <v>0</v>
      </c>
      <c r="BS1225">
        <v>0</v>
      </c>
      <c r="BT1225">
        <v>0</v>
      </c>
      <c r="BU1225">
        <v>0</v>
      </c>
      <c r="BV1225">
        <v>0</v>
      </c>
      <c r="BW1225" s="4">
        <v>0</v>
      </c>
    </row>
    <row r="1226" spans="6:75" x14ac:dyDescent="0.25">
      <c r="F1226" s="52">
        <f t="shared" si="64"/>
        <v>93500</v>
      </c>
      <c r="G1226" s="12">
        <f t="shared" si="65"/>
        <v>0.82558139534883723</v>
      </c>
      <c r="J1226" s="3">
        <f t="shared" si="66"/>
        <v>0.82388937922918504</v>
      </c>
      <c r="K1226" s="4"/>
      <c r="L1226" s="5">
        <v>1</v>
      </c>
      <c r="M1226">
        <v>0.82558139534883723</v>
      </c>
      <c r="N1226">
        <v>0.82558139534883723</v>
      </c>
      <c r="O1226">
        <v>0.82292095210108729</v>
      </c>
      <c r="P1226">
        <v>0.82292095210108729</v>
      </c>
      <c r="Q1226">
        <v>0</v>
      </c>
      <c r="R1226">
        <v>0</v>
      </c>
      <c r="S1226">
        <v>0</v>
      </c>
      <c r="T1226">
        <v>0</v>
      </c>
      <c r="U1226">
        <v>0</v>
      </c>
      <c r="V1226">
        <v>0</v>
      </c>
      <c r="W1226">
        <v>0</v>
      </c>
      <c r="X1226">
        <v>0</v>
      </c>
      <c r="Y1226">
        <v>0</v>
      </c>
      <c r="Z1226">
        <v>0</v>
      </c>
      <c r="AA1226">
        <v>0</v>
      </c>
      <c r="AB1226">
        <v>0</v>
      </c>
      <c r="AC1226">
        <v>0</v>
      </c>
      <c r="AD1226">
        <v>0</v>
      </c>
      <c r="AE1226">
        <v>0</v>
      </c>
      <c r="AF1226">
        <v>0</v>
      </c>
      <c r="AG1226">
        <v>0</v>
      </c>
      <c r="AH1226">
        <v>0</v>
      </c>
      <c r="AI1226">
        <v>0</v>
      </c>
      <c r="AJ1226">
        <v>0</v>
      </c>
      <c r="AK1226">
        <v>0</v>
      </c>
      <c r="AL1226">
        <v>0</v>
      </c>
      <c r="AM1226">
        <v>0</v>
      </c>
      <c r="AN1226">
        <v>0</v>
      </c>
      <c r="AO1226">
        <v>0</v>
      </c>
      <c r="AP1226">
        <v>0</v>
      </c>
      <c r="AQ1226">
        <v>0</v>
      </c>
      <c r="AR1226">
        <v>0</v>
      </c>
      <c r="AS1226">
        <v>0</v>
      </c>
      <c r="AT1226">
        <v>0</v>
      </c>
      <c r="AU1226">
        <v>0</v>
      </c>
      <c r="AV1226">
        <v>0</v>
      </c>
      <c r="AW1226">
        <v>0</v>
      </c>
      <c r="AX1226">
        <v>0</v>
      </c>
      <c r="AY1226">
        <v>0</v>
      </c>
      <c r="AZ1226">
        <v>0</v>
      </c>
      <c r="BA1226">
        <v>0</v>
      </c>
      <c r="BB1226">
        <v>0</v>
      </c>
      <c r="BC1226">
        <v>0</v>
      </c>
      <c r="BD1226">
        <v>0</v>
      </c>
      <c r="BE1226">
        <v>0</v>
      </c>
      <c r="BF1226">
        <v>0</v>
      </c>
      <c r="BG1226">
        <v>0</v>
      </c>
      <c r="BH1226">
        <v>0</v>
      </c>
      <c r="BI1226">
        <v>0</v>
      </c>
      <c r="BJ1226">
        <v>0</v>
      </c>
      <c r="BK1226">
        <v>0</v>
      </c>
      <c r="BL1226">
        <v>0</v>
      </c>
      <c r="BM1226">
        <v>0</v>
      </c>
      <c r="BN1226">
        <v>0</v>
      </c>
      <c r="BO1226">
        <v>0</v>
      </c>
      <c r="BP1226">
        <v>0</v>
      </c>
      <c r="BQ1226">
        <v>0</v>
      </c>
      <c r="BR1226">
        <v>0</v>
      </c>
      <c r="BS1226">
        <v>0</v>
      </c>
      <c r="BT1226">
        <v>0</v>
      </c>
      <c r="BU1226">
        <v>0</v>
      </c>
      <c r="BV1226">
        <v>0</v>
      </c>
      <c r="BW1226" s="4">
        <v>0</v>
      </c>
    </row>
    <row r="1227" spans="6:75" x14ac:dyDescent="0.25">
      <c r="F1227" s="52">
        <f t="shared" si="64"/>
        <v>93600</v>
      </c>
      <c r="G1227" s="12">
        <f t="shared" si="65"/>
        <v>0.82558139534883723</v>
      </c>
      <c r="J1227" s="3">
        <f t="shared" si="66"/>
        <v>0.8243012650779642</v>
      </c>
      <c r="K1227" s="4"/>
      <c r="L1227" s="5">
        <v>1</v>
      </c>
      <c r="M1227">
        <v>0.82558139534883723</v>
      </c>
      <c r="N1227">
        <v>0.82558139534883723</v>
      </c>
      <c r="O1227">
        <v>0.82333235380546588</v>
      </c>
      <c r="P1227">
        <v>0.82333235380546588</v>
      </c>
      <c r="Q1227">
        <v>0</v>
      </c>
      <c r="R1227">
        <v>0</v>
      </c>
      <c r="S1227">
        <v>0</v>
      </c>
      <c r="T1227">
        <v>0</v>
      </c>
      <c r="U1227">
        <v>0</v>
      </c>
      <c r="V1227">
        <v>0</v>
      </c>
      <c r="W1227">
        <v>0</v>
      </c>
      <c r="X1227">
        <v>0</v>
      </c>
      <c r="Y1227">
        <v>0</v>
      </c>
      <c r="Z1227">
        <v>0</v>
      </c>
      <c r="AA1227">
        <v>0</v>
      </c>
      <c r="AB1227">
        <v>0</v>
      </c>
      <c r="AC1227">
        <v>0</v>
      </c>
      <c r="AD1227">
        <v>0</v>
      </c>
      <c r="AE1227">
        <v>0</v>
      </c>
      <c r="AF1227">
        <v>0</v>
      </c>
      <c r="AG1227">
        <v>0</v>
      </c>
      <c r="AH1227">
        <v>0</v>
      </c>
      <c r="AI1227">
        <v>0</v>
      </c>
      <c r="AJ1227">
        <v>0</v>
      </c>
      <c r="AK1227">
        <v>0</v>
      </c>
      <c r="AL1227">
        <v>0</v>
      </c>
      <c r="AM1227">
        <v>0</v>
      </c>
      <c r="AN1227">
        <v>0</v>
      </c>
      <c r="AO1227">
        <v>0</v>
      </c>
      <c r="AP1227">
        <v>0</v>
      </c>
      <c r="AQ1227">
        <v>0</v>
      </c>
      <c r="AR1227">
        <v>0</v>
      </c>
      <c r="AS1227">
        <v>0</v>
      </c>
      <c r="AT1227">
        <v>0</v>
      </c>
      <c r="AU1227">
        <v>0</v>
      </c>
      <c r="AV1227">
        <v>0</v>
      </c>
      <c r="AW1227">
        <v>0</v>
      </c>
      <c r="AX1227">
        <v>0</v>
      </c>
      <c r="AY1227">
        <v>0</v>
      </c>
      <c r="AZ1227">
        <v>0</v>
      </c>
      <c r="BA1227">
        <v>0</v>
      </c>
      <c r="BB1227">
        <v>0</v>
      </c>
      <c r="BC1227">
        <v>0</v>
      </c>
      <c r="BD1227">
        <v>0</v>
      </c>
      <c r="BE1227">
        <v>0</v>
      </c>
      <c r="BF1227">
        <v>0</v>
      </c>
      <c r="BG1227">
        <v>0</v>
      </c>
      <c r="BH1227">
        <v>0</v>
      </c>
      <c r="BI1227">
        <v>0</v>
      </c>
      <c r="BJ1227">
        <v>0</v>
      </c>
      <c r="BK1227">
        <v>0</v>
      </c>
      <c r="BL1227">
        <v>0</v>
      </c>
      <c r="BM1227">
        <v>0</v>
      </c>
      <c r="BN1227">
        <v>0</v>
      </c>
      <c r="BO1227">
        <v>0</v>
      </c>
      <c r="BP1227">
        <v>0</v>
      </c>
      <c r="BQ1227">
        <v>0</v>
      </c>
      <c r="BR1227">
        <v>0</v>
      </c>
      <c r="BS1227">
        <v>0</v>
      </c>
      <c r="BT1227">
        <v>0</v>
      </c>
      <c r="BU1227">
        <v>0</v>
      </c>
      <c r="BV1227">
        <v>0</v>
      </c>
      <c r="BW1227" s="4">
        <v>0</v>
      </c>
    </row>
    <row r="1228" spans="6:75" x14ac:dyDescent="0.25">
      <c r="F1228" s="52">
        <f t="shared" si="64"/>
        <v>93700</v>
      </c>
      <c r="G1228" s="12">
        <f t="shared" si="65"/>
        <v>0.82558139534883723</v>
      </c>
      <c r="J1228" s="3">
        <f t="shared" si="66"/>
        <v>0.82471315092674324</v>
      </c>
      <c r="K1228" s="4"/>
      <c r="L1228" s="5">
        <v>1</v>
      </c>
      <c r="M1228">
        <v>0.82558139534883723</v>
      </c>
      <c r="N1228">
        <v>0.82558139534883723</v>
      </c>
      <c r="O1228">
        <v>0.82374375550984436</v>
      </c>
      <c r="P1228">
        <v>0.82374375550984436</v>
      </c>
      <c r="Q1228">
        <v>0</v>
      </c>
      <c r="R1228">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c r="AP1228">
        <v>0</v>
      </c>
      <c r="AQ1228">
        <v>0</v>
      </c>
      <c r="AR1228">
        <v>0</v>
      </c>
      <c r="AS1228">
        <v>0</v>
      </c>
      <c r="AT1228">
        <v>0</v>
      </c>
      <c r="AU1228">
        <v>0</v>
      </c>
      <c r="AV1228">
        <v>0</v>
      </c>
      <c r="AW1228">
        <v>0</v>
      </c>
      <c r="AX1228">
        <v>0</v>
      </c>
      <c r="AY1228">
        <v>0</v>
      </c>
      <c r="AZ1228">
        <v>0</v>
      </c>
      <c r="BA1228">
        <v>0</v>
      </c>
      <c r="BB1228">
        <v>0</v>
      </c>
      <c r="BC1228">
        <v>0</v>
      </c>
      <c r="BD1228">
        <v>0</v>
      </c>
      <c r="BE1228">
        <v>0</v>
      </c>
      <c r="BF1228">
        <v>0</v>
      </c>
      <c r="BG1228">
        <v>0</v>
      </c>
      <c r="BH1228">
        <v>0</v>
      </c>
      <c r="BI1228">
        <v>0</v>
      </c>
      <c r="BJ1228">
        <v>0</v>
      </c>
      <c r="BK1228">
        <v>0</v>
      </c>
      <c r="BL1228">
        <v>0</v>
      </c>
      <c r="BM1228">
        <v>0</v>
      </c>
      <c r="BN1228">
        <v>0</v>
      </c>
      <c r="BO1228">
        <v>0</v>
      </c>
      <c r="BP1228">
        <v>0</v>
      </c>
      <c r="BQ1228">
        <v>0</v>
      </c>
      <c r="BR1228">
        <v>0</v>
      </c>
      <c r="BS1228">
        <v>0</v>
      </c>
      <c r="BT1228">
        <v>0</v>
      </c>
      <c r="BU1228">
        <v>0</v>
      </c>
      <c r="BV1228">
        <v>0</v>
      </c>
      <c r="BW1228" s="4">
        <v>0</v>
      </c>
    </row>
    <row r="1229" spans="6:75" x14ac:dyDescent="0.25">
      <c r="F1229" s="52">
        <f t="shared" si="64"/>
        <v>93800</v>
      </c>
      <c r="G1229" s="12">
        <f t="shared" si="65"/>
        <v>0.82558139534883723</v>
      </c>
      <c r="J1229" s="3">
        <f t="shared" si="66"/>
        <v>0.82512503677552229</v>
      </c>
      <c r="K1229" s="4"/>
      <c r="L1229" s="5">
        <v>1</v>
      </c>
      <c r="M1229">
        <v>0.82558139534883723</v>
      </c>
      <c r="N1229">
        <v>0.82558139534883723</v>
      </c>
      <c r="O1229">
        <v>0.82415515721422283</v>
      </c>
      <c r="P1229">
        <v>0.82415515721422283</v>
      </c>
      <c r="Q1229">
        <v>0</v>
      </c>
      <c r="R1229">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c r="AP1229">
        <v>0</v>
      </c>
      <c r="AQ1229">
        <v>0</v>
      </c>
      <c r="AR1229">
        <v>0</v>
      </c>
      <c r="AS1229">
        <v>0</v>
      </c>
      <c r="AT1229">
        <v>0</v>
      </c>
      <c r="AU1229">
        <v>0</v>
      </c>
      <c r="AV1229">
        <v>0</v>
      </c>
      <c r="AW1229">
        <v>0</v>
      </c>
      <c r="AX1229">
        <v>0</v>
      </c>
      <c r="AY1229">
        <v>0</v>
      </c>
      <c r="AZ1229">
        <v>0</v>
      </c>
      <c r="BA1229">
        <v>0</v>
      </c>
      <c r="BB1229">
        <v>0</v>
      </c>
      <c r="BC1229">
        <v>0</v>
      </c>
      <c r="BD1229">
        <v>0</v>
      </c>
      <c r="BE1229">
        <v>0</v>
      </c>
      <c r="BF1229">
        <v>0</v>
      </c>
      <c r="BG1229">
        <v>0</v>
      </c>
      <c r="BH1229">
        <v>0</v>
      </c>
      <c r="BI1229">
        <v>0</v>
      </c>
      <c r="BJ1229">
        <v>0</v>
      </c>
      <c r="BK1229">
        <v>0</v>
      </c>
      <c r="BL1229">
        <v>0</v>
      </c>
      <c r="BM1229">
        <v>0</v>
      </c>
      <c r="BN1229">
        <v>0</v>
      </c>
      <c r="BO1229">
        <v>0</v>
      </c>
      <c r="BP1229">
        <v>0</v>
      </c>
      <c r="BQ1229">
        <v>0</v>
      </c>
      <c r="BR1229">
        <v>0</v>
      </c>
      <c r="BS1229">
        <v>0</v>
      </c>
      <c r="BT1229">
        <v>0</v>
      </c>
      <c r="BU1229">
        <v>0</v>
      </c>
      <c r="BV1229">
        <v>0</v>
      </c>
      <c r="BW1229" s="4">
        <v>0</v>
      </c>
    </row>
    <row r="1230" spans="6:75" x14ac:dyDescent="0.25">
      <c r="F1230" s="52">
        <f t="shared" si="64"/>
        <v>93900</v>
      </c>
      <c r="G1230" s="12">
        <f t="shared" si="65"/>
        <v>0.82558139534883723</v>
      </c>
      <c r="J1230" s="3">
        <f t="shared" si="66"/>
        <v>0.82553692262430134</v>
      </c>
      <c r="K1230" s="4"/>
      <c r="L1230" s="5">
        <v>1</v>
      </c>
      <c r="M1230">
        <v>0.82558139534883723</v>
      </c>
      <c r="N1230">
        <v>0.82558139534883723</v>
      </c>
      <c r="O1230">
        <v>0.82456655891860131</v>
      </c>
      <c r="P1230">
        <v>0.82456655891860131</v>
      </c>
      <c r="Q1230">
        <v>0</v>
      </c>
      <c r="R1230">
        <v>0</v>
      </c>
      <c r="S1230">
        <v>0</v>
      </c>
      <c r="T1230">
        <v>0</v>
      </c>
      <c r="U1230">
        <v>0</v>
      </c>
      <c r="V1230">
        <v>0</v>
      </c>
      <c r="W1230">
        <v>0</v>
      </c>
      <c r="X1230">
        <v>0</v>
      </c>
      <c r="Y1230">
        <v>0</v>
      </c>
      <c r="Z1230">
        <v>0</v>
      </c>
      <c r="AA1230">
        <v>0</v>
      </c>
      <c r="AB1230">
        <v>0</v>
      </c>
      <c r="AC1230">
        <v>0</v>
      </c>
      <c r="AD1230">
        <v>0</v>
      </c>
      <c r="AE1230">
        <v>0</v>
      </c>
      <c r="AF1230">
        <v>0</v>
      </c>
      <c r="AG1230">
        <v>0</v>
      </c>
      <c r="AH1230">
        <v>0</v>
      </c>
      <c r="AI1230">
        <v>0</v>
      </c>
      <c r="AJ1230">
        <v>0</v>
      </c>
      <c r="AK1230">
        <v>0</v>
      </c>
      <c r="AL1230">
        <v>0</v>
      </c>
      <c r="AM1230">
        <v>0</v>
      </c>
      <c r="AN1230">
        <v>0</v>
      </c>
      <c r="AO1230">
        <v>0</v>
      </c>
      <c r="AP1230">
        <v>0</v>
      </c>
      <c r="AQ1230">
        <v>0</v>
      </c>
      <c r="AR1230">
        <v>0</v>
      </c>
      <c r="AS1230">
        <v>0</v>
      </c>
      <c r="AT1230">
        <v>0</v>
      </c>
      <c r="AU1230">
        <v>0</v>
      </c>
      <c r="AV1230">
        <v>0</v>
      </c>
      <c r="AW1230">
        <v>0</v>
      </c>
      <c r="AX1230">
        <v>0</v>
      </c>
      <c r="AY1230">
        <v>0</v>
      </c>
      <c r="AZ1230">
        <v>0</v>
      </c>
      <c r="BA1230">
        <v>0</v>
      </c>
      <c r="BB1230">
        <v>0</v>
      </c>
      <c r="BC1230">
        <v>0</v>
      </c>
      <c r="BD1230">
        <v>0</v>
      </c>
      <c r="BE1230">
        <v>0</v>
      </c>
      <c r="BF1230">
        <v>0</v>
      </c>
      <c r="BG1230">
        <v>0</v>
      </c>
      <c r="BH1230">
        <v>0</v>
      </c>
      <c r="BI1230">
        <v>0</v>
      </c>
      <c r="BJ1230">
        <v>0</v>
      </c>
      <c r="BK1230">
        <v>0</v>
      </c>
      <c r="BL1230">
        <v>0</v>
      </c>
      <c r="BM1230">
        <v>0</v>
      </c>
      <c r="BN1230">
        <v>0</v>
      </c>
      <c r="BO1230">
        <v>0</v>
      </c>
      <c r="BP1230">
        <v>0</v>
      </c>
      <c r="BQ1230">
        <v>0</v>
      </c>
      <c r="BR1230">
        <v>0</v>
      </c>
      <c r="BS1230">
        <v>0</v>
      </c>
      <c r="BT1230">
        <v>0</v>
      </c>
      <c r="BU1230">
        <v>0</v>
      </c>
      <c r="BV1230">
        <v>0</v>
      </c>
      <c r="BW1230" s="4">
        <v>0</v>
      </c>
    </row>
    <row r="1231" spans="6:75" x14ac:dyDescent="0.25">
      <c r="F1231" s="52">
        <f t="shared" si="64"/>
        <v>94000</v>
      </c>
      <c r="G1231" s="12">
        <f t="shared" si="65"/>
        <v>0.82558139534883723</v>
      </c>
      <c r="J1231" s="3">
        <f t="shared" si="66"/>
        <v>0.82634598411297444</v>
      </c>
      <c r="K1231" s="4"/>
      <c r="L1231" s="5">
        <v>1</v>
      </c>
      <c r="M1231">
        <v>0.82558139534883723</v>
      </c>
      <c r="N1231">
        <v>0.82558139534883723</v>
      </c>
      <c r="O1231">
        <v>0.82537466940934479</v>
      </c>
      <c r="P1231">
        <v>0.82537466940934479</v>
      </c>
      <c r="Q1231">
        <v>0</v>
      </c>
      <c r="R1231">
        <v>0</v>
      </c>
      <c r="S1231">
        <v>0</v>
      </c>
      <c r="T1231">
        <v>0</v>
      </c>
      <c r="U1231">
        <v>0</v>
      </c>
      <c r="V1231">
        <v>0</v>
      </c>
      <c r="W1231">
        <v>0</v>
      </c>
      <c r="X1231">
        <v>0</v>
      </c>
      <c r="Y1231">
        <v>0</v>
      </c>
      <c r="Z1231">
        <v>0</v>
      </c>
      <c r="AA1231">
        <v>0</v>
      </c>
      <c r="AB1231">
        <v>0</v>
      </c>
      <c r="AC1231">
        <v>0</v>
      </c>
      <c r="AD1231">
        <v>0</v>
      </c>
      <c r="AE1231">
        <v>0</v>
      </c>
      <c r="AF1231">
        <v>0</v>
      </c>
      <c r="AG1231">
        <v>0</v>
      </c>
      <c r="AH1231">
        <v>0</v>
      </c>
      <c r="AI1231">
        <v>0</v>
      </c>
      <c r="AJ1231">
        <v>0</v>
      </c>
      <c r="AK1231">
        <v>0</v>
      </c>
      <c r="AL1231">
        <v>0</v>
      </c>
      <c r="AM1231">
        <v>0</v>
      </c>
      <c r="AN1231">
        <v>0</v>
      </c>
      <c r="AO1231">
        <v>0</v>
      </c>
      <c r="AP1231">
        <v>0</v>
      </c>
      <c r="AQ1231">
        <v>0</v>
      </c>
      <c r="AR1231">
        <v>0</v>
      </c>
      <c r="AS1231">
        <v>0</v>
      </c>
      <c r="AT1231">
        <v>0</v>
      </c>
      <c r="AU1231">
        <v>0</v>
      </c>
      <c r="AV1231">
        <v>0</v>
      </c>
      <c r="AW1231">
        <v>0</v>
      </c>
      <c r="AX1231">
        <v>0</v>
      </c>
      <c r="AY1231">
        <v>0</v>
      </c>
      <c r="AZ1231">
        <v>0</v>
      </c>
      <c r="BA1231">
        <v>0</v>
      </c>
      <c r="BB1231">
        <v>0</v>
      </c>
      <c r="BC1231">
        <v>0</v>
      </c>
      <c r="BD1231">
        <v>0</v>
      </c>
      <c r="BE1231">
        <v>0</v>
      </c>
      <c r="BF1231">
        <v>0</v>
      </c>
      <c r="BG1231">
        <v>0</v>
      </c>
      <c r="BH1231">
        <v>0</v>
      </c>
      <c r="BI1231">
        <v>0</v>
      </c>
      <c r="BJ1231">
        <v>0</v>
      </c>
      <c r="BK1231">
        <v>0</v>
      </c>
      <c r="BL1231">
        <v>0</v>
      </c>
      <c r="BM1231">
        <v>0</v>
      </c>
      <c r="BN1231">
        <v>0</v>
      </c>
      <c r="BO1231">
        <v>0</v>
      </c>
      <c r="BP1231">
        <v>0</v>
      </c>
      <c r="BQ1231">
        <v>0</v>
      </c>
      <c r="BR1231">
        <v>0</v>
      </c>
      <c r="BS1231">
        <v>0</v>
      </c>
      <c r="BT1231">
        <v>0</v>
      </c>
      <c r="BU1231">
        <v>0</v>
      </c>
      <c r="BV1231">
        <v>0</v>
      </c>
      <c r="BW1231" s="4">
        <v>0</v>
      </c>
    </row>
    <row r="1232" spans="6:75" x14ac:dyDescent="0.25">
      <c r="F1232" s="52">
        <f t="shared" si="64"/>
        <v>94100</v>
      </c>
      <c r="G1232" s="12">
        <f t="shared" si="65"/>
        <v>0.82558139534883723</v>
      </c>
      <c r="J1232" s="3">
        <f t="shared" si="66"/>
        <v>0.82715504560164765</v>
      </c>
      <c r="K1232" s="4"/>
      <c r="L1232" s="5">
        <v>1</v>
      </c>
      <c r="M1232">
        <v>0.82558139534883723</v>
      </c>
      <c r="N1232">
        <v>0.82558139534883723</v>
      </c>
      <c r="O1232">
        <v>0.82618277990008826</v>
      </c>
      <c r="P1232">
        <v>0.82618277990008826</v>
      </c>
      <c r="Q1232">
        <v>0</v>
      </c>
      <c r="R1232">
        <v>0</v>
      </c>
      <c r="S1232">
        <v>0</v>
      </c>
      <c r="T1232">
        <v>0</v>
      </c>
      <c r="U1232">
        <v>0</v>
      </c>
      <c r="V1232">
        <v>0</v>
      </c>
      <c r="W1232">
        <v>0</v>
      </c>
      <c r="X1232">
        <v>0</v>
      </c>
      <c r="Y1232">
        <v>0</v>
      </c>
      <c r="Z1232">
        <v>0</v>
      </c>
      <c r="AA1232">
        <v>0</v>
      </c>
      <c r="AB1232">
        <v>0</v>
      </c>
      <c r="AC1232">
        <v>0</v>
      </c>
      <c r="AD1232">
        <v>0</v>
      </c>
      <c r="AE1232">
        <v>0</v>
      </c>
      <c r="AF1232">
        <v>0</v>
      </c>
      <c r="AG1232">
        <v>0</v>
      </c>
      <c r="AH1232">
        <v>0</v>
      </c>
      <c r="AI1232">
        <v>0</v>
      </c>
      <c r="AJ1232">
        <v>0</v>
      </c>
      <c r="AK1232">
        <v>0</v>
      </c>
      <c r="AL1232">
        <v>0</v>
      </c>
      <c r="AM1232">
        <v>0</v>
      </c>
      <c r="AN1232">
        <v>0</v>
      </c>
      <c r="AO1232">
        <v>0</v>
      </c>
      <c r="AP1232">
        <v>0</v>
      </c>
      <c r="AQ1232">
        <v>0</v>
      </c>
      <c r="AR1232">
        <v>0</v>
      </c>
      <c r="AS1232">
        <v>0</v>
      </c>
      <c r="AT1232">
        <v>0</v>
      </c>
      <c r="AU1232">
        <v>0</v>
      </c>
      <c r="AV1232">
        <v>0</v>
      </c>
      <c r="AW1232">
        <v>0</v>
      </c>
      <c r="AX1232">
        <v>0</v>
      </c>
      <c r="AY1232">
        <v>0</v>
      </c>
      <c r="AZ1232">
        <v>0</v>
      </c>
      <c r="BA1232">
        <v>0</v>
      </c>
      <c r="BB1232">
        <v>0</v>
      </c>
      <c r="BC1232">
        <v>0</v>
      </c>
      <c r="BD1232">
        <v>0</v>
      </c>
      <c r="BE1232">
        <v>0</v>
      </c>
      <c r="BF1232">
        <v>0</v>
      </c>
      <c r="BG1232">
        <v>0</v>
      </c>
      <c r="BH1232">
        <v>0</v>
      </c>
      <c r="BI1232">
        <v>0</v>
      </c>
      <c r="BJ1232">
        <v>0</v>
      </c>
      <c r="BK1232">
        <v>0</v>
      </c>
      <c r="BL1232">
        <v>0</v>
      </c>
      <c r="BM1232">
        <v>0</v>
      </c>
      <c r="BN1232">
        <v>0</v>
      </c>
      <c r="BO1232">
        <v>0</v>
      </c>
      <c r="BP1232">
        <v>0</v>
      </c>
      <c r="BQ1232">
        <v>0</v>
      </c>
      <c r="BR1232">
        <v>0</v>
      </c>
      <c r="BS1232">
        <v>0</v>
      </c>
      <c r="BT1232">
        <v>0</v>
      </c>
      <c r="BU1232">
        <v>0</v>
      </c>
      <c r="BV1232">
        <v>0</v>
      </c>
      <c r="BW1232" s="4">
        <v>0</v>
      </c>
    </row>
    <row r="1233" spans="6:75" x14ac:dyDescent="0.25">
      <c r="F1233" s="52">
        <f t="shared" si="64"/>
        <v>94200</v>
      </c>
      <c r="G1233" s="12">
        <f t="shared" si="65"/>
        <v>0.82558139534883723</v>
      </c>
      <c r="J1233" s="3">
        <f t="shared" si="66"/>
        <v>0.82796410709032076</v>
      </c>
      <c r="K1233" s="4"/>
      <c r="L1233" s="5">
        <v>1</v>
      </c>
      <c r="M1233">
        <v>0.82558139534883723</v>
      </c>
      <c r="N1233">
        <v>0.82558139534883723</v>
      </c>
      <c r="O1233">
        <v>0.82699089039083173</v>
      </c>
      <c r="P1233">
        <v>0.82699089039083173</v>
      </c>
      <c r="Q1233">
        <v>0</v>
      </c>
      <c r="R1233">
        <v>0</v>
      </c>
      <c r="S1233">
        <v>0</v>
      </c>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c r="AP1233">
        <v>0</v>
      </c>
      <c r="AQ1233">
        <v>0</v>
      </c>
      <c r="AR1233">
        <v>0</v>
      </c>
      <c r="AS1233">
        <v>0</v>
      </c>
      <c r="AT1233">
        <v>0</v>
      </c>
      <c r="AU1233">
        <v>0</v>
      </c>
      <c r="AV1233">
        <v>0</v>
      </c>
      <c r="AW1233">
        <v>0</v>
      </c>
      <c r="AX1233">
        <v>0</v>
      </c>
      <c r="AY1233">
        <v>0</v>
      </c>
      <c r="AZ1233">
        <v>0</v>
      </c>
      <c r="BA1233">
        <v>0</v>
      </c>
      <c r="BB1233">
        <v>0</v>
      </c>
      <c r="BC1233">
        <v>0</v>
      </c>
      <c r="BD1233">
        <v>0</v>
      </c>
      <c r="BE1233">
        <v>0</v>
      </c>
      <c r="BF1233">
        <v>0</v>
      </c>
      <c r="BG1233">
        <v>0</v>
      </c>
      <c r="BH1233">
        <v>0</v>
      </c>
      <c r="BI1233">
        <v>0</v>
      </c>
      <c r="BJ1233">
        <v>0</v>
      </c>
      <c r="BK1233">
        <v>0</v>
      </c>
      <c r="BL1233">
        <v>0</v>
      </c>
      <c r="BM1233">
        <v>0</v>
      </c>
      <c r="BN1233">
        <v>0</v>
      </c>
      <c r="BO1233">
        <v>0</v>
      </c>
      <c r="BP1233">
        <v>0</v>
      </c>
      <c r="BQ1233">
        <v>0</v>
      </c>
      <c r="BR1233">
        <v>0</v>
      </c>
      <c r="BS1233">
        <v>0</v>
      </c>
      <c r="BT1233">
        <v>0</v>
      </c>
      <c r="BU1233">
        <v>0</v>
      </c>
      <c r="BV1233">
        <v>0</v>
      </c>
      <c r="BW1233" s="4">
        <v>0</v>
      </c>
    </row>
    <row r="1234" spans="6:75" x14ac:dyDescent="0.25">
      <c r="F1234" s="52">
        <f t="shared" si="64"/>
        <v>94300</v>
      </c>
      <c r="G1234" s="12">
        <f t="shared" si="65"/>
        <v>0.82558139534883723</v>
      </c>
      <c r="J1234" s="3">
        <f t="shared" si="66"/>
        <v>0.82877316857899386</v>
      </c>
      <c r="K1234" s="4"/>
      <c r="L1234" s="5">
        <v>1</v>
      </c>
      <c r="M1234">
        <v>0.82558139534883723</v>
      </c>
      <c r="N1234">
        <v>0.82558139534883723</v>
      </c>
      <c r="O1234">
        <v>0.8277990008815751</v>
      </c>
      <c r="P1234">
        <v>0.8277990008815751</v>
      </c>
      <c r="Q1234">
        <v>0</v>
      </c>
      <c r="R1234">
        <v>0</v>
      </c>
      <c r="S1234">
        <v>0</v>
      </c>
      <c r="T1234">
        <v>0</v>
      </c>
      <c r="U1234">
        <v>0</v>
      </c>
      <c r="V1234">
        <v>0</v>
      </c>
      <c r="W1234">
        <v>0</v>
      </c>
      <c r="X1234">
        <v>0</v>
      </c>
      <c r="Y1234">
        <v>0</v>
      </c>
      <c r="Z1234">
        <v>0</v>
      </c>
      <c r="AA1234">
        <v>0</v>
      </c>
      <c r="AB1234">
        <v>0</v>
      </c>
      <c r="AC1234">
        <v>0</v>
      </c>
      <c r="AD1234">
        <v>0</v>
      </c>
      <c r="AE1234">
        <v>0</v>
      </c>
      <c r="AF1234">
        <v>0</v>
      </c>
      <c r="AG1234">
        <v>0</v>
      </c>
      <c r="AH1234">
        <v>0</v>
      </c>
      <c r="AI1234">
        <v>0</v>
      </c>
      <c r="AJ1234">
        <v>0</v>
      </c>
      <c r="AK1234">
        <v>0</v>
      </c>
      <c r="AL1234">
        <v>0</v>
      </c>
      <c r="AM1234">
        <v>0</v>
      </c>
      <c r="AN1234">
        <v>0</v>
      </c>
      <c r="AO1234">
        <v>0</v>
      </c>
      <c r="AP1234">
        <v>0</v>
      </c>
      <c r="AQ1234">
        <v>0</v>
      </c>
      <c r="AR1234">
        <v>0</v>
      </c>
      <c r="AS1234">
        <v>0</v>
      </c>
      <c r="AT1234">
        <v>0</v>
      </c>
      <c r="AU1234">
        <v>0</v>
      </c>
      <c r="AV1234">
        <v>0</v>
      </c>
      <c r="AW1234">
        <v>0</v>
      </c>
      <c r="AX1234">
        <v>0</v>
      </c>
      <c r="AY1234">
        <v>0</v>
      </c>
      <c r="AZ1234">
        <v>0</v>
      </c>
      <c r="BA1234">
        <v>0</v>
      </c>
      <c r="BB1234">
        <v>0</v>
      </c>
      <c r="BC1234">
        <v>0</v>
      </c>
      <c r="BD1234">
        <v>0</v>
      </c>
      <c r="BE1234">
        <v>0</v>
      </c>
      <c r="BF1234">
        <v>0</v>
      </c>
      <c r="BG1234">
        <v>0</v>
      </c>
      <c r="BH1234">
        <v>0</v>
      </c>
      <c r="BI1234">
        <v>0</v>
      </c>
      <c r="BJ1234">
        <v>0</v>
      </c>
      <c r="BK1234">
        <v>0</v>
      </c>
      <c r="BL1234">
        <v>0</v>
      </c>
      <c r="BM1234">
        <v>0</v>
      </c>
      <c r="BN1234">
        <v>0</v>
      </c>
      <c r="BO1234">
        <v>0</v>
      </c>
      <c r="BP1234">
        <v>0</v>
      </c>
      <c r="BQ1234">
        <v>0</v>
      </c>
      <c r="BR1234">
        <v>0</v>
      </c>
      <c r="BS1234">
        <v>0</v>
      </c>
      <c r="BT1234">
        <v>0</v>
      </c>
      <c r="BU1234">
        <v>0</v>
      </c>
      <c r="BV1234">
        <v>0</v>
      </c>
      <c r="BW1234" s="4">
        <v>0</v>
      </c>
    </row>
    <row r="1235" spans="6:75" x14ac:dyDescent="0.25">
      <c r="F1235" s="52">
        <f t="shared" si="64"/>
        <v>94400</v>
      </c>
      <c r="G1235" s="12">
        <f t="shared" si="65"/>
        <v>0.82558139534883723</v>
      </c>
      <c r="J1235" s="3">
        <f t="shared" si="66"/>
        <v>0.82958223006766696</v>
      </c>
      <c r="K1235" s="4"/>
      <c r="L1235" s="5">
        <v>1</v>
      </c>
      <c r="M1235">
        <v>0.82558139534883723</v>
      </c>
      <c r="N1235">
        <v>0.82558139534883723</v>
      </c>
      <c r="O1235">
        <v>0.82860711137231857</v>
      </c>
      <c r="P1235">
        <v>0.82860711137231857</v>
      </c>
      <c r="Q1235">
        <v>0</v>
      </c>
      <c r="R1235">
        <v>0</v>
      </c>
      <c r="S1235">
        <v>0</v>
      </c>
      <c r="T1235">
        <v>0</v>
      </c>
      <c r="U1235">
        <v>0</v>
      </c>
      <c r="V1235">
        <v>0</v>
      </c>
      <c r="W1235">
        <v>0</v>
      </c>
      <c r="X1235">
        <v>0</v>
      </c>
      <c r="Y1235">
        <v>0</v>
      </c>
      <c r="Z1235">
        <v>0</v>
      </c>
      <c r="AA1235">
        <v>0</v>
      </c>
      <c r="AB1235">
        <v>0</v>
      </c>
      <c r="AC1235">
        <v>0</v>
      </c>
      <c r="AD1235">
        <v>0</v>
      </c>
      <c r="AE1235">
        <v>0</v>
      </c>
      <c r="AF1235">
        <v>0</v>
      </c>
      <c r="AG1235">
        <v>0</v>
      </c>
      <c r="AH1235">
        <v>0</v>
      </c>
      <c r="AI1235">
        <v>0</v>
      </c>
      <c r="AJ1235">
        <v>0</v>
      </c>
      <c r="AK1235">
        <v>0</v>
      </c>
      <c r="AL1235">
        <v>0</v>
      </c>
      <c r="AM1235">
        <v>0</v>
      </c>
      <c r="AN1235">
        <v>0</v>
      </c>
      <c r="AO1235">
        <v>0</v>
      </c>
      <c r="AP1235">
        <v>0</v>
      </c>
      <c r="AQ1235">
        <v>0</v>
      </c>
      <c r="AR1235">
        <v>0</v>
      </c>
      <c r="AS1235">
        <v>0</v>
      </c>
      <c r="AT1235">
        <v>0</v>
      </c>
      <c r="AU1235">
        <v>0</v>
      </c>
      <c r="AV1235">
        <v>0</v>
      </c>
      <c r="AW1235">
        <v>0</v>
      </c>
      <c r="AX1235">
        <v>0</v>
      </c>
      <c r="AY1235">
        <v>0</v>
      </c>
      <c r="AZ1235">
        <v>0</v>
      </c>
      <c r="BA1235">
        <v>0</v>
      </c>
      <c r="BB1235">
        <v>0</v>
      </c>
      <c r="BC1235">
        <v>0</v>
      </c>
      <c r="BD1235">
        <v>0</v>
      </c>
      <c r="BE1235">
        <v>0</v>
      </c>
      <c r="BF1235">
        <v>0</v>
      </c>
      <c r="BG1235">
        <v>0</v>
      </c>
      <c r="BH1235">
        <v>0</v>
      </c>
      <c r="BI1235">
        <v>0</v>
      </c>
      <c r="BJ1235">
        <v>0</v>
      </c>
      <c r="BK1235">
        <v>0</v>
      </c>
      <c r="BL1235">
        <v>0</v>
      </c>
      <c r="BM1235">
        <v>0</v>
      </c>
      <c r="BN1235">
        <v>0</v>
      </c>
      <c r="BO1235">
        <v>0</v>
      </c>
      <c r="BP1235">
        <v>0</v>
      </c>
      <c r="BQ1235">
        <v>0</v>
      </c>
      <c r="BR1235">
        <v>0</v>
      </c>
      <c r="BS1235">
        <v>0</v>
      </c>
      <c r="BT1235">
        <v>0</v>
      </c>
      <c r="BU1235">
        <v>0</v>
      </c>
      <c r="BV1235">
        <v>0</v>
      </c>
      <c r="BW1235" s="4">
        <v>0</v>
      </c>
    </row>
    <row r="1236" spans="6:75" x14ac:dyDescent="0.25">
      <c r="F1236" s="52">
        <f t="shared" si="64"/>
        <v>94500</v>
      </c>
      <c r="G1236" s="12">
        <f t="shared" si="65"/>
        <v>0.82558139534883723</v>
      </c>
      <c r="J1236" s="3">
        <f t="shared" si="66"/>
        <v>0.83039129155634017</v>
      </c>
      <c r="K1236" s="4"/>
      <c r="L1236" s="5">
        <v>1</v>
      </c>
      <c r="M1236">
        <v>0.82558139534883723</v>
      </c>
      <c r="N1236">
        <v>0.82558139534883723</v>
      </c>
      <c r="O1236">
        <v>0.82941522186306205</v>
      </c>
      <c r="P1236">
        <v>0.82941522186306205</v>
      </c>
      <c r="Q1236">
        <v>0</v>
      </c>
      <c r="R1236">
        <v>0</v>
      </c>
      <c r="S1236">
        <v>0</v>
      </c>
      <c r="T1236">
        <v>0</v>
      </c>
      <c r="U1236">
        <v>0</v>
      </c>
      <c r="V1236">
        <v>0</v>
      </c>
      <c r="W1236">
        <v>0</v>
      </c>
      <c r="X1236">
        <v>0</v>
      </c>
      <c r="Y1236">
        <v>0</v>
      </c>
      <c r="Z1236">
        <v>0</v>
      </c>
      <c r="AA1236">
        <v>0</v>
      </c>
      <c r="AB1236">
        <v>0</v>
      </c>
      <c r="AC1236">
        <v>0</v>
      </c>
      <c r="AD1236">
        <v>0</v>
      </c>
      <c r="AE1236">
        <v>0</v>
      </c>
      <c r="AF1236">
        <v>0</v>
      </c>
      <c r="AG1236">
        <v>0</v>
      </c>
      <c r="AH1236">
        <v>0</v>
      </c>
      <c r="AI1236">
        <v>0</v>
      </c>
      <c r="AJ1236">
        <v>0</v>
      </c>
      <c r="AK1236">
        <v>0</v>
      </c>
      <c r="AL1236">
        <v>0</v>
      </c>
      <c r="AM1236">
        <v>0</v>
      </c>
      <c r="AN1236">
        <v>0</v>
      </c>
      <c r="AO1236">
        <v>0</v>
      </c>
      <c r="AP1236">
        <v>0</v>
      </c>
      <c r="AQ1236">
        <v>0</v>
      </c>
      <c r="AR1236">
        <v>0</v>
      </c>
      <c r="AS1236">
        <v>0</v>
      </c>
      <c r="AT1236">
        <v>0</v>
      </c>
      <c r="AU1236">
        <v>0</v>
      </c>
      <c r="AV1236">
        <v>0</v>
      </c>
      <c r="AW1236">
        <v>0</v>
      </c>
      <c r="AX1236">
        <v>0</v>
      </c>
      <c r="AY1236">
        <v>0</v>
      </c>
      <c r="AZ1236">
        <v>0</v>
      </c>
      <c r="BA1236">
        <v>0</v>
      </c>
      <c r="BB1236">
        <v>0</v>
      </c>
      <c r="BC1236">
        <v>0</v>
      </c>
      <c r="BD1236">
        <v>0</v>
      </c>
      <c r="BE1236">
        <v>0</v>
      </c>
      <c r="BF1236">
        <v>0</v>
      </c>
      <c r="BG1236">
        <v>0</v>
      </c>
      <c r="BH1236">
        <v>0</v>
      </c>
      <c r="BI1236">
        <v>0</v>
      </c>
      <c r="BJ1236">
        <v>0</v>
      </c>
      <c r="BK1236">
        <v>0</v>
      </c>
      <c r="BL1236">
        <v>0</v>
      </c>
      <c r="BM1236">
        <v>0</v>
      </c>
      <c r="BN1236">
        <v>0</v>
      </c>
      <c r="BO1236">
        <v>0</v>
      </c>
      <c r="BP1236">
        <v>0</v>
      </c>
      <c r="BQ1236">
        <v>0</v>
      </c>
      <c r="BR1236">
        <v>0</v>
      </c>
      <c r="BS1236">
        <v>0</v>
      </c>
      <c r="BT1236">
        <v>0</v>
      </c>
      <c r="BU1236">
        <v>0</v>
      </c>
      <c r="BV1236">
        <v>0</v>
      </c>
      <c r="BW1236" s="4">
        <v>0</v>
      </c>
    </row>
    <row r="1237" spans="6:75" x14ac:dyDescent="0.25">
      <c r="F1237" s="52">
        <f t="shared" si="64"/>
        <v>94600</v>
      </c>
      <c r="G1237" s="12">
        <f t="shared" si="65"/>
        <v>0.82558139534883723</v>
      </c>
      <c r="J1237" s="3">
        <f t="shared" si="66"/>
        <v>0.83120035304501327</v>
      </c>
      <c r="K1237" s="4"/>
      <c r="L1237" s="5">
        <v>1</v>
      </c>
      <c r="M1237">
        <v>0.82558139534883723</v>
      </c>
      <c r="N1237">
        <v>0.82558139534883723</v>
      </c>
      <c r="O1237">
        <v>0.83022333235380552</v>
      </c>
      <c r="P1237">
        <v>0.83022333235380552</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v>0</v>
      </c>
      <c r="AN1237">
        <v>0</v>
      </c>
      <c r="AO1237">
        <v>0</v>
      </c>
      <c r="AP1237">
        <v>0</v>
      </c>
      <c r="AQ1237">
        <v>0</v>
      </c>
      <c r="AR1237">
        <v>0</v>
      </c>
      <c r="AS1237">
        <v>0</v>
      </c>
      <c r="AT1237">
        <v>0</v>
      </c>
      <c r="AU1237">
        <v>0</v>
      </c>
      <c r="AV1237">
        <v>0</v>
      </c>
      <c r="AW1237">
        <v>0</v>
      </c>
      <c r="AX1237">
        <v>0</v>
      </c>
      <c r="AY1237">
        <v>0</v>
      </c>
      <c r="AZ1237">
        <v>0</v>
      </c>
      <c r="BA1237">
        <v>0</v>
      </c>
      <c r="BB1237">
        <v>0</v>
      </c>
      <c r="BC1237">
        <v>0</v>
      </c>
      <c r="BD1237">
        <v>0</v>
      </c>
      <c r="BE1237">
        <v>0</v>
      </c>
      <c r="BF1237">
        <v>0</v>
      </c>
      <c r="BG1237">
        <v>0</v>
      </c>
      <c r="BH1237">
        <v>0</v>
      </c>
      <c r="BI1237">
        <v>0</v>
      </c>
      <c r="BJ1237">
        <v>0</v>
      </c>
      <c r="BK1237">
        <v>0</v>
      </c>
      <c r="BL1237">
        <v>0</v>
      </c>
      <c r="BM1237">
        <v>0</v>
      </c>
      <c r="BN1237">
        <v>0</v>
      </c>
      <c r="BO1237">
        <v>0</v>
      </c>
      <c r="BP1237">
        <v>0</v>
      </c>
      <c r="BQ1237">
        <v>0</v>
      </c>
      <c r="BR1237">
        <v>0</v>
      </c>
      <c r="BS1237">
        <v>0</v>
      </c>
      <c r="BT1237">
        <v>0</v>
      </c>
      <c r="BU1237">
        <v>0</v>
      </c>
      <c r="BV1237">
        <v>0</v>
      </c>
      <c r="BW1237" s="4">
        <v>0</v>
      </c>
    </row>
    <row r="1238" spans="6:75" x14ac:dyDescent="0.25">
      <c r="F1238" s="52">
        <f t="shared" si="64"/>
        <v>94700</v>
      </c>
      <c r="G1238" s="12">
        <f t="shared" si="65"/>
        <v>0.82558139534883723</v>
      </c>
      <c r="J1238" s="3">
        <f t="shared" si="66"/>
        <v>0.83200941453368649</v>
      </c>
      <c r="K1238" s="4"/>
      <c r="L1238" s="5">
        <v>1</v>
      </c>
      <c r="M1238">
        <v>0.82558139534883723</v>
      </c>
      <c r="N1238">
        <v>0.82558139534883723</v>
      </c>
      <c r="O1238">
        <v>0.831031442844549</v>
      </c>
      <c r="P1238">
        <v>0.831031442844549</v>
      </c>
      <c r="Q1238">
        <v>0</v>
      </c>
      <c r="R1238">
        <v>0</v>
      </c>
      <c r="S1238">
        <v>0</v>
      </c>
      <c r="T1238">
        <v>0</v>
      </c>
      <c r="U1238">
        <v>0</v>
      </c>
      <c r="V1238">
        <v>0</v>
      </c>
      <c r="W1238">
        <v>0</v>
      </c>
      <c r="X1238">
        <v>0</v>
      </c>
      <c r="Y1238">
        <v>0</v>
      </c>
      <c r="Z1238">
        <v>0</v>
      </c>
      <c r="AA1238">
        <v>0</v>
      </c>
      <c r="AB1238">
        <v>0</v>
      </c>
      <c r="AC1238">
        <v>0</v>
      </c>
      <c r="AD1238">
        <v>0</v>
      </c>
      <c r="AE1238">
        <v>0</v>
      </c>
      <c r="AF1238">
        <v>0</v>
      </c>
      <c r="AG1238">
        <v>0</v>
      </c>
      <c r="AH1238">
        <v>0</v>
      </c>
      <c r="AI1238">
        <v>0</v>
      </c>
      <c r="AJ1238">
        <v>0</v>
      </c>
      <c r="AK1238">
        <v>0</v>
      </c>
      <c r="AL1238">
        <v>0</v>
      </c>
      <c r="AM1238">
        <v>0</v>
      </c>
      <c r="AN1238">
        <v>0</v>
      </c>
      <c r="AO1238">
        <v>0</v>
      </c>
      <c r="AP1238">
        <v>0</v>
      </c>
      <c r="AQ1238">
        <v>0</v>
      </c>
      <c r="AR1238">
        <v>0</v>
      </c>
      <c r="AS1238">
        <v>0</v>
      </c>
      <c r="AT1238">
        <v>0</v>
      </c>
      <c r="AU1238">
        <v>0</v>
      </c>
      <c r="AV1238">
        <v>0</v>
      </c>
      <c r="AW1238">
        <v>0</v>
      </c>
      <c r="AX1238">
        <v>0</v>
      </c>
      <c r="AY1238">
        <v>0</v>
      </c>
      <c r="AZ1238">
        <v>0</v>
      </c>
      <c r="BA1238">
        <v>0</v>
      </c>
      <c r="BB1238">
        <v>0</v>
      </c>
      <c r="BC1238">
        <v>0</v>
      </c>
      <c r="BD1238">
        <v>0</v>
      </c>
      <c r="BE1238">
        <v>0</v>
      </c>
      <c r="BF1238">
        <v>0</v>
      </c>
      <c r="BG1238">
        <v>0</v>
      </c>
      <c r="BH1238">
        <v>0</v>
      </c>
      <c r="BI1238">
        <v>0</v>
      </c>
      <c r="BJ1238">
        <v>0</v>
      </c>
      <c r="BK1238">
        <v>0</v>
      </c>
      <c r="BL1238">
        <v>0</v>
      </c>
      <c r="BM1238">
        <v>0</v>
      </c>
      <c r="BN1238">
        <v>0</v>
      </c>
      <c r="BO1238">
        <v>0</v>
      </c>
      <c r="BP1238">
        <v>0</v>
      </c>
      <c r="BQ1238">
        <v>0</v>
      </c>
      <c r="BR1238">
        <v>0</v>
      </c>
      <c r="BS1238">
        <v>0</v>
      </c>
      <c r="BT1238">
        <v>0</v>
      </c>
      <c r="BU1238">
        <v>0</v>
      </c>
      <c r="BV1238">
        <v>0</v>
      </c>
      <c r="BW1238" s="4">
        <v>0</v>
      </c>
    </row>
    <row r="1239" spans="6:75" x14ac:dyDescent="0.25">
      <c r="F1239" s="52">
        <f t="shared" si="64"/>
        <v>94800</v>
      </c>
      <c r="G1239" s="12">
        <f t="shared" si="65"/>
        <v>0.82558139534883723</v>
      </c>
      <c r="J1239" s="3">
        <f t="shared" si="66"/>
        <v>0.83281847602235959</v>
      </c>
      <c r="K1239" s="4"/>
      <c r="L1239" s="5">
        <v>1</v>
      </c>
      <c r="M1239">
        <v>0.82558139534883723</v>
      </c>
      <c r="N1239">
        <v>0.82558139534883723</v>
      </c>
      <c r="O1239">
        <v>0.83183955333529247</v>
      </c>
      <c r="P1239">
        <v>0.83183955333529247</v>
      </c>
      <c r="Q1239">
        <v>0</v>
      </c>
      <c r="R1239">
        <v>0</v>
      </c>
      <c r="S1239">
        <v>0</v>
      </c>
      <c r="T1239">
        <v>0</v>
      </c>
      <c r="U1239">
        <v>0</v>
      </c>
      <c r="V1239">
        <v>0</v>
      </c>
      <c r="W1239">
        <v>0</v>
      </c>
      <c r="X1239">
        <v>0</v>
      </c>
      <c r="Y1239">
        <v>0</v>
      </c>
      <c r="Z1239">
        <v>0</v>
      </c>
      <c r="AA1239">
        <v>0</v>
      </c>
      <c r="AB1239">
        <v>0</v>
      </c>
      <c r="AC1239">
        <v>0</v>
      </c>
      <c r="AD1239">
        <v>0</v>
      </c>
      <c r="AE1239">
        <v>0</v>
      </c>
      <c r="AF1239">
        <v>0</v>
      </c>
      <c r="AG1239">
        <v>0</v>
      </c>
      <c r="AH1239">
        <v>0</v>
      </c>
      <c r="AI1239">
        <v>0</v>
      </c>
      <c r="AJ1239">
        <v>0</v>
      </c>
      <c r="AK1239">
        <v>0</v>
      </c>
      <c r="AL1239">
        <v>0</v>
      </c>
      <c r="AM1239">
        <v>0</v>
      </c>
      <c r="AN1239">
        <v>0</v>
      </c>
      <c r="AO1239">
        <v>0</v>
      </c>
      <c r="AP1239">
        <v>0</v>
      </c>
      <c r="AQ1239">
        <v>0</v>
      </c>
      <c r="AR1239">
        <v>0</v>
      </c>
      <c r="AS1239">
        <v>0</v>
      </c>
      <c r="AT1239">
        <v>0</v>
      </c>
      <c r="AU1239">
        <v>0</v>
      </c>
      <c r="AV1239">
        <v>0</v>
      </c>
      <c r="AW1239">
        <v>0</v>
      </c>
      <c r="AX1239">
        <v>0</v>
      </c>
      <c r="AY1239">
        <v>0</v>
      </c>
      <c r="AZ1239">
        <v>0</v>
      </c>
      <c r="BA1239">
        <v>0</v>
      </c>
      <c r="BB1239">
        <v>0</v>
      </c>
      <c r="BC1239">
        <v>0</v>
      </c>
      <c r="BD1239">
        <v>0</v>
      </c>
      <c r="BE1239">
        <v>0</v>
      </c>
      <c r="BF1239">
        <v>0</v>
      </c>
      <c r="BG1239">
        <v>0</v>
      </c>
      <c r="BH1239">
        <v>0</v>
      </c>
      <c r="BI1239">
        <v>0</v>
      </c>
      <c r="BJ1239">
        <v>0</v>
      </c>
      <c r="BK1239">
        <v>0</v>
      </c>
      <c r="BL1239">
        <v>0</v>
      </c>
      <c r="BM1239">
        <v>0</v>
      </c>
      <c r="BN1239">
        <v>0</v>
      </c>
      <c r="BO1239">
        <v>0</v>
      </c>
      <c r="BP1239">
        <v>0</v>
      </c>
      <c r="BQ1239">
        <v>0</v>
      </c>
      <c r="BR1239">
        <v>0</v>
      </c>
      <c r="BS1239">
        <v>0</v>
      </c>
      <c r="BT1239">
        <v>0</v>
      </c>
      <c r="BU1239">
        <v>0</v>
      </c>
      <c r="BV1239">
        <v>0</v>
      </c>
      <c r="BW1239" s="4">
        <v>0</v>
      </c>
    </row>
    <row r="1240" spans="6:75" x14ac:dyDescent="0.25">
      <c r="F1240" s="52">
        <f t="shared" si="64"/>
        <v>94900</v>
      </c>
      <c r="G1240" s="12">
        <f t="shared" si="65"/>
        <v>0.82558139534883723</v>
      </c>
      <c r="J1240" s="3">
        <f t="shared" si="66"/>
        <v>0.8336275375110328</v>
      </c>
      <c r="K1240" s="4"/>
      <c r="L1240" s="5">
        <v>1</v>
      </c>
      <c r="M1240">
        <v>0.82558139534883723</v>
      </c>
      <c r="N1240">
        <v>0.82558139534883723</v>
      </c>
      <c r="O1240">
        <v>0.83264766382603594</v>
      </c>
      <c r="P1240">
        <v>0.83264766382603594</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v>0</v>
      </c>
      <c r="AN1240">
        <v>0</v>
      </c>
      <c r="AO1240">
        <v>0</v>
      </c>
      <c r="AP1240">
        <v>0</v>
      </c>
      <c r="AQ1240">
        <v>0</v>
      </c>
      <c r="AR1240">
        <v>0</v>
      </c>
      <c r="AS1240">
        <v>0</v>
      </c>
      <c r="AT1240">
        <v>0</v>
      </c>
      <c r="AU1240">
        <v>0</v>
      </c>
      <c r="AV1240">
        <v>0</v>
      </c>
      <c r="AW1240">
        <v>0</v>
      </c>
      <c r="AX1240">
        <v>0</v>
      </c>
      <c r="AY1240">
        <v>0</v>
      </c>
      <c r="AZ1240">
        <v>0</v>
      </c>
      <c r="BA1240">
        <v>0</v>
      </c>
      <c r="BB1240">
        <v>0</v>
      </c>
      <c r="BC1240">
        <v>0</v>
      </c>
      <c r="BD1240">
        <v>0</v>
      </c>
      <c r="BE1240">
        <v>0</v>
      </c>
      <c r="BF1240">
        <v>0</v>
      </c>
      <c r="BG1240">
        <v>0</v>
      </c>
      <c r="BH1240">
        <v>0</v>
      </c>
      <c r="BI1240">
        <v>0</v>
      </c>
      <c r="BJ1240">
        <v>0</v>
      </c>
      <c r="BK1240">
        <v>0</v>
      </c>
      <c r="BL1240">
        <v>0</v>
      </c>
      <c r="BM1240">
        <v>0</v>
      </c>
      <c r="BN1240">
        <v>0</v>
      </c>
      <c r="BO1240">
        <v>0</v>
      </c>
      <c r="BP1240">
        <v>0</v>
      </c>
      <c r="BQ1240">
        <v>0</v>
      </c>
      <c r="BR1240">
        <v>0</v>
      </c>
      <c r="BS1240">
        <v>0</v>
      </c>
      <c r="BT1240">
        <v>0</v>
      </c>
      <c r="BU1240">
        <v>0</v>
      </c>
      <c r="BV1240">
        <v>0</v>
      </c>
      <c r="BW1240" s="4">
        <v>0</v>
      </c>
    </row>
    <row r="1241" spans="6:75" x14ac:dyDescent="0.25">
      <c r="F1241" s="52">
        <f t="shared" si="64"/>
        <v>95000</v>
      </c>
      <c r="G1241" s="12">
        <f t="shared" si="65"/>
        <v>0.82558139534883723</v>
      </c>
      <c r="J1241" s="3">
        <f t="shared" si="66"/>
        <v>0.83443659899970579</v>
      </c>
      <c r="K1241" s="4"/>
      <c r="L1241" s="5">
        <v>1</v>
      </c>
      <c r="M1241">
        <v>0.82558139534883723</v>
      </c>
      <c r="N1241">
        <v>0.82558139534883723</v>
      </c>
      <c r="O1241">
        <v>0.83345577431677931</v>
      </c>
      <c r="P1241">
        <v>0.83345577431677931</v>
      </c>
      <c r="Q1241">
        <v>0</v>
      </c>
      <c r="R1241">
        <v>0</v>
      </c>
      <c r="S1241">
        <v>0</v>
      </c>
      <c r="T1241">
        <v>0</v>
      </c>
      <c r="U1241">
        <v>0</v>
      </c>
      <c r="V1241">
        <v>0</v>
      </c>
      <c r="W1241">
        <v>0</v>
      </c>
      <c r="X1241">
        <v>0</v>
      </c>
      <c r="Y1241">
        <v>0</v>
      </c>
      <c r="Z1241">
        <v>0</v>
      </c>
      <c r="AA1241">
        <v>0</v>
      </c>
      <c r="AB1241">
        <v>0</v>
      </c>
      <c r="AC1241">
        <v>0</v>
      </c>
      <c r="AD1241">
        <v>0</v>
      </c>
      <c r="AE1241">
        <v>0</v>
      </c>
      <c r="AF1241">
        <v>0</v>
      </c>
      <c r="AG1241">
        <v>0</v>
      </c>
      <c r="AH1241">
        <v>0</v>
      </c>
      <c r="AI1241">
        <v>0</v>
      </c>
      <c r="AJ1241">
        <v>0</v>
      </c>
      <c r="AK1241">
        <v>0</v>
      </c>
      <c r="AL1241">
        <v>0</v>
      </c>
      <c r="AM1241">
        <v>0</v>
      </c>
      <c r="AN1241">
        <v>0</v>
      </c>
      <c r="AO1241">
        <v>0</v>
      </c>
      <c r="AP1241">
        <v>0</v>
      </c>
      <c r="AQ1241">
        <v>0</v>
      </c>
      <c r="AR1241">
        <v>0</v>
      </c>
      <c r="AS1241">
        <v>0</v>
      </c>
      <c r="AT1241">
        <v>0</v>
      </c>
      <c r="AU1241">
        <v>0</v>
      </c>
      <c r="AV1241">
        <v>0</v>
      </c>
      <c r="AW1241">
        <v>0</v>
      </c>
      <c r="AX1241">
        <v>0</v>
      </c>
      <c r="AY1241">
        <v>0</v>
      </c>
      <c r="AZ1241">
        <v>0</v>
      </c>
      <c r="BA1241">
        <v>0</v>
      </c>
      <c r="BB1241">
        <v>0</v>
      </c>
      <c r="BC1241">
        <v>0</v>
      </c>
      <c r="BD1241">
        <v>0</v>
      </c>
      <c r="BE1241">
        <v>0</v>
      </c>
      <c r="BF1241">
        <v>0</v>
      </c>
      <c r="BG1241">
        <v>0</v>
      </c>
      <c r="BH1241">
        <v>0</v>
      </c>
      <c r="BI1241">
        <v>0</v>
      </c>
      <c r="BJ1241">
        <v>0</v>
      </c>
      <c r="BK1241">
        <v>0</v>
      </c>
      <c r="BL1241">
        <v>0</v>
      </c>
      <c r="BM1241">
        <v>0</v>
      </c>
      <c r="BN1241">
        <v>0</v>
      </c>
      <c r="BO1241">
        <v>0</v>
      </c>
      <c r="BP1241">
        <v>0</v>
      </c>
      <c r="BQ1241">
        <v>0</v>
      </c>
      <c r="BR1241">
        <v>0</v>
      </c>
      <c r="BS1241">
        <v>0</v>
      </c>
      <c r="BT1241">
        <v>0</v>
      </c>
      <c r="BU1241">
        <v>0</v>
      </c>
      <c r="BV1241">
        <v>0</v>
      </c>
      <c r="BW1241" s="4">
        <v>0</v>
      </c>
    </row>
    <row r="1242" spans="6:75" x14ac:dyDescent="0.25">
      <c r="F1242" s="52">
        <f t="shared" ref="F1242:F1305" si="67">2*F1241-F1240</f>
        <v>95100</v>
      </c>
      <c r="G1242" s="12">
        <f t="shared" si="65"/>
        <v>0.82558139534883723</v>
      </c>
      <c r="J1242" s="3">
        <f t="shared" si="66"/>
        <v>0.83524566048837889</v>
      </c>
      <c r="K1242" s="4"/>
      <c r="L1242" s="5">
        <v>1</v>
      </c>
      <c r="M1242">
        <v>0.82558139534883723</v>
      </c>
      <c r="N1242">
        <v>0.82558139534883723</v>
      </c>
      <c r="O1242">
        <v>0.83426388480752278</v>
      </c>
      <c r="P1242">
        <v>0.83426388480752278</v>
      </c>
      <c r="Q1242">
        <v>0</v>
      </c>
      <c r="R1242">
        <v>0</v>
      </c>
      <c r="S1242">
        <v>0</v>
      </c>
      <c r="T1242">
        <v>0</v>
      </c>
      <c r="U1242">
        <v>0</v>
      </c>
      <c r="V1242">
        <v>0</v>
      </c>
      <c r="W1242">
        <v>0</v>
      </c>
      <c r="X1242">
        <v>0</v>
      </c>
      <c r="Y1242">
        <v>0</v>
      </c>
      <c r="Z1242">
        <v>0</v>
      </c>
      <c r="AA1242">
        <v>0</v>
      </c>
      <c r="AB1242">
        <v>0</v>
      </c>
      <c r="AC1242">
        <v>0</v>
      </c>
      <c r="AD1242">
        <v>0</v>
      </c>
      <c r="AE1242">
        <v>0</v>
      </c>
      <c r="AF1242">
        <v>0</v>
      </c>
      <c r="AG1242">
        <v>0</v>
      </c>
      <c r="AH1242">
        <v>0</v>
      </c>
      <c r="AI1242">
        <v>0</v>
      </c>
      <c r="AJ1242">
        <v>0</v>
      </c>
      <c r="AK1242">
        <v>0</v>
      </c>
      <c r="AL1242">
        <v>0</v>
      </c>
      <c r="AM1242">
        <v>0</v>
      </c>
      <c r="AN1242">
        <v>0</v>
      </c>
      <c r="AO1242">
        <v>0</v>
      </c>
      <c r="AP1242">
        <v>0</v>
      </c>
      <c r="AQ1242">
        <v>0</v>
      </c>
      <c r="AR1242">
        <v>0</v>
      </c>
      <c r="AS1242">
        <v>0</v>
      </c>
      <c r="AT1242">
        <v>0</v>
      </c>
      <c r="AU1242">
        <v>0</v>
      </c>
      <c r="AV1242">
        <v>0</v>
      </c>
      <c r="AW1242">
        <v>0</v>
      </c>
      <c r="AX1242">
        <v>0</v>
      </c>
      <c r="AY1242">
        <v>0</v>
      </c>
      <c r="AZ1242">
        <v>0</v>
      </c>
      <c r="BA1242">
        <v>0</v>
      </c>
      <c r="BB1242">
        <v>0</v>
      </c>
      <c r="BC1242">
        <v>0</v>
      </c>
      <c r="BD1242">
        <v>0</v>
      </c>
      <c r="BE1242">
        <v>0</v>
      </c>
      <c r="BF1242">
        <v>0</v>
      </c>
      <c r="BG1242">
        <v>0</v>
      </c>
      <c r="BH1242">
        <v>0</v>
      </c>
      <c r="BI1242">
        <v>0</v>
      </c>
      <c r="BJ1242">
        <v>0</v>
      </c>
      <c r="BK1242">
        <v>0</v>
      </c>
      <c r="BL1242">
        <v>0</v>
      </c>
      <c r="BM1242">
        <v>0</v>
      </c>
      <c r="BN1242">
        <v>0</v>
      </c>
      <c r="BO1242">
        <v>0</v>
      </c>
      <c r="BP1242">
        <v>0</v>
      </c>
      <c r="BQ1242">
        <v>0</v>
      </c>
      <c r="BR1242">
        <v>0</v>
      </c>
      <c r="BS1242">
        <v>0</v>
      </c>
      <c r="BT1242">
        <v>0</v>
      </c>
      <c r="BU1242">
        <v>0</v>
      </c>
      <c r="BV1242">
        <v>0</v>
      </c>
      <c r="BW1242" s="4">
        <v>0</v>
      </c>
    </row>
    <row r="1243" spans="6:75" x14ac:dyDescent="0.25">
      <c r="F1243" s="52">
        <f t="shared" si="67"/>
        <v>95200</v>
      </c>
      <c r="G1243" s="12">
        <f t="shared" ref="G1243:G1306" si="68">INDEX($L1243:$BW1243,G$276)</f>
        <v>0.82558139534883723</v>
      </c>
      <c r="J1243" s="3">
        <f t="shared" si="66"/>
        <v>0.83605472197705211</v>
      </c>
      <c r="K1243" s="4"/>
      <c r="L1243" s="5">
        <v>1</v>
      </c>
      <c r="M1243">
        <v>0.82558139534883723</v>
      </c>
      <c r="N1243">
        <v>0.82558139534883723</v>
      </c>
      <c r="O1243">
        <v>0.83507199529826626</v>
      </c>
      <c r="P1243">
        <v>0.83507199529826626</v>
      </c>
      <c r="Q1243">
        <v>0</v>
      </c>
      <c r="R1243">
        <v>0</v>
      </c>
      <c r="S1243">
        <v>0</v>
      </c>
      <c r="T1243">
        <v>0</v>
      </c>
      <c r="U1243">
        <v>0</v>
      </c>
      <c r="V1243">
        <v>0</v>
      </c>
      <c r="W1243">
        <v>0</v>
      </c>
      <c r="X1243">
        <v>0</v>
      </c>
      <c r="Y1243">
        <v>0</v>
      </c>
      <c r="Z1243">
        <v>0</v>
      </c>
      <c r="AA1243">
        <v>0</v>
      </c>
      <c r="AB1243">
        <v>0</v>
      </c>
      <c r="AC1243">
        <v>0</v>
      </c>
      <c r="AD1243">
        <v>0</v>
      </c>
      <c r="AE1243">
        <v>0</v>
      </c>
      <c r="AF1243">
        <v>0</v>
      </c>
      <c r="AG1243">
        <v>0</v>
      </c>
      <c r="AH1243">
        <v>0</v>
      </c>
      <c r="AI1243">
        <v>0</v>
      </c>
      <c r="AJ1243">
        <v>0</v>
      </c>
      <c r="AK1243">
        <v>0</v>
      </c>
      <c r="AL1243">
        <v>0</v>
      </c>
      <c r="AM1243">
        <v>0</v>
      </c>
      <c r="AN1243">
        <v>0</v>
      </c>
      <c r="AO1243">
        <v>0</v>
      </c>
      <c r="AP1243">
        <v>0</v>
      </c>
      <c r="AQ1243">
        <v>0</v>
      </c>
      <c r="AR1243">
        <v>0</v>
      </c>
      <c r="AS1243">
        <v>0</v>
      </c>
      <c r="AT1243">
        <v>0</v>
      </c>
      <c r="AU1243">
        <v>0</v>
      </c>
      <c r="AV1243">
        <v>0</v>
      </c>
      <c r="AW1243">
        <v>0</v>
      </c>
      <c r="AX1243">
        <v>0</v>
      </c>
      <c r="AY1243">
        <v>0</v>
      </c>
      <c r="AZ1243">
        <v>0</v>
      </c>
      <c r="BA1243">
        <v>0</v>
      </c>
      <c r="BB1243">
        <v>0</v>
      </c>
      <c r="BC1243">
        <v>0</v>
      </c>
      <c r="BD1243">
        <v>0</v>
      </c>
      <c r="BE1243">
        <v>0</v>
      </c>
      <c r="BF1243">
        <v>0</v>
      </c>
      <c r="BG1243">
        <v>0</v>
      </c>
      <c r="BH1243">
        <v>0</v>
      </c>
      <c r="BI1243">
        <v>0</v>
      </c>
      <c r="BJ1243">
        <v>0</v>
      </c>
      <c r="BK1243">
        <v>0</v>
      </c>
      <c r="BL1243">
        <v>0</v>
      </c>
      <c r="BM1243">
        <v>0</v>
      </c>
      <c r="BN1243">
        <v>0</v>
      </c>
      <c r="BO1243">
        <v>0</v>
      </c>
      <c r="BP1243">
        <v>0</v>
      </c>
      <c r="BQ1243">
        <v>0</v>
      </c>
      <c r="BR1243">
        <v>0</v>
      </c>
      <c r="BS1243">
        <v>0</v>
      </c>
      <c r="BT1243">
        <v>0</v>
      </c>
      <c r="BU1243">
        <v>0</v>
      </c>
      <c r="BV1243">
        <v>0</v>
      </c>
      <c r="BW1243" s="4">
        <v>0</v>
      </c>
    </row>
    <row r="1244" spans="6:75" x14ac:dyDescent="0.25">
      <c r="F1244" s="52">
        <f t="shared" si="67"/>
        <v>95300</v>
      </c>
      <c r="G1244" s="12">
        <f t="shared" si="68"/>
        <v>0.82558139534883723</v>
      </c>
      <c r="J1244" s="3">
        <f t="shared" si="66"/>
        <v>0.83686378346572521</v>
      </c>
      <c r="K1244" s="4"/>
      <c r="L1244" s="5">
        <v>1</v>
      </c>
      <c r="M1244">
        <v>0.82558139534883723</v>
      </c>
      <c r="N1244">
        <v>0.82558139534883723</v>
      </c>
      <c r="O1244">
        <v>0.83588010578900973</v>
      </c>
      <c r="P1244">
        <v>0.83588010578900973</v>
      </c>
      <c r="Q1244">
        <v>0</v>
      </c>
      <c r="R1244">
        <v>0</v>
      </c>
      <c r="S1244">
        <v>0</v>
      </c>
      <c r="T1244">
        <v>0</v>
      </c>
      <c r="U1244">
        <v>0</v>
      </c>
      <c r="V1244">
        <v>0</v>
      </c>
      <c r="W1244">
        <v>0</v>
      </c>
      <c r="X1244">
        <v>0</v>
      </c>
      <c r="Y1244">
        <v>0</v>
      </c>
      <c r="Z1244">
        <v>0</v>
      </c>
      <c r="AA1244">
        <v>0</v>
      </c>
      <c r="AB1244">
        <v>0</v>
      </c>
      <c r="AC1244">
        <v>0</v>
      </c>
      <c r="AD1244">
        <v>0</v>
      </c>
      <c r="AE1244">
        <v>0</v>
      </c>
      <c r="AF1244">
        <v>0</v>
      </c>
      <c r="AG1244">
        <v>0</v>
      </c>
      <c r="AH1244">
        <v>0</v>
      </c>
      <c r="AI1244">
        <v>0</v>
      </c>
      <c r="AJ1244">
        <v>0</v>
      </c>
      <c r="AK1244">
        <v>0</v>
      </c>
      <c r="AL1244">
        <v>0</v>
      </c>
      <c r="AM1244">
        <v>0</v>
      </c>
      <c r="AN1244">
        <v>0</v>
      </c>
      <c r="AO1244">
        <v>0</v>
      </c>
      <c r="AP1244">
        <v>0</v>
      </c>
      <c r="AQ1244">
        <v>0</v>
      </c>
      <c r="AR1244">
        <v>0</v>
      </c>
      <c r="AS1244">
        <v>0</v>
      </c>
      <c r="AT1244">
        <v>0</v>
      </c>
      <c r="AU1244">
        <v>0</v>
      </c>
      <c r="AV1244">
        <v>0</v>
      </c>
      <c r="AW1244">
        <v>0</v>
      </c>
      <c r="AX1244">
        <v>0</v>
      </c>
      <c r="AY1244">
        <v>0</v>
      </c>
      <c r="AZ1244">
        <v>0</v>
      </c>
      <c r="BA1244">
        <v>0</v>
      </c>
      <c r="BB1244">
        <v>0</v>
      </c>
      <c r="BC1244">
        <v>0</v>
      </c>
      <c r="BD1244">
        <v>0</v>
      </c>
      <c r="BE1244">
        <v>0</v>
      </c>
      <c r="BF1244">
        <v>0</v>
      </c>
      <c r="BG1244">
        <v>0</v>
      </c>
      <c r="BH1244">
        <v>0</v>
      </c>
      <c r="BI1244">
        <v>0</v>
      </c>
      <c r="BJ1244">
        <v>0</v>
      </c>
      <c r="BK1244">
        <v>0</v>
      </c>
      <c r="BL1244">
        <v>0</v>
      </c>
      <c r="BM1244">
        <v>0</v>
      </c>
      <c r="BN1244">
        <v>0</v>
      </c>
      <c r="BO1244">
        <v>0</v>
      </c>
      <c r="BP1244">
        <v>0</v>
      </c>
      <c r="BQ1244">
        <v>0</v>
      </c>
      <c r="BR1244">
        <v>0</v>
      </c>
      <c r="BS1244">
        <v>0</v>
      </c>
      <c r="BT1244">
        <v>0</v>
      </c>
      <c r="BU1244">
        <v>0</v>
      </c>
      <c r="BV1244">
        <v>0</v>
      </c>
      <c r="BW1244" s="4">
        <v>0</v>
      </c>
    </row>
    <row r="1245" spans="6:75" x14ac:dyDescent="0.25">
      <c r="F1245" s="52">
        <f t="shared" si="67"/>
        <v>95400</v>
      </c>
      <c r="G1245" s="12">
        <f t="shared" si="68"/>
        <v>0.82558139534883723</v>
      </c>
      <c r="J1245" s="3">
        <f t="shared" si="66"/>
        <v>0.83767284495439842</v>
      </c>
      <c r="K1245" s="4"/>
      <c r="L1245" s="5">
        <v>1</v>
      </c>
      <c r="M1245">
        <v>0.82558139534883723</v>
      </c>
      <c r="N1245">
        <v>0.82558139534883723</v>
      </c>
      <c r="O1245">
        <v>0.83668821627975321</v>
      </c>
      <c r="P1245">
        <v>0.83668821627975321</v>
      </c>
      <c r="Q1245">
        <v>0</v>
      </c>
      <c r="R1245">
        <v>0</v>
      </c>
      <c r="S1245">
        <v>0</v>
      </c>
      <c r="T1245">
        <v>0</v>
      </c>
      <c r="U1245">
        <v>0</v>
      </c>
      <c r="V1245">
        <v>0</v>
      </c>
      <c r="W1245">
        <v>0</v>
      </c>
      <c r="X1245">
        <v>0</v>
      </c>
      <c r="Y1245">
        <v>0</v>
      </c>
      <c r="Z1245">
        <v>0</v>
      </c>
      <c r="AA1245">
        <v>0</v>
      </c>
      <c r="AB1245">
        <v>0</v>
      </c>
      <c r="AC1245">
        <v>0</v>
      </c>
      <c r="AD1245">
        <v>0</v>
      </c>
      <c r="AE1245">
        <v>0</v>
      </c>
      <c r="AF1245">
        <v>0</v>
      </c>
      <c r="AG1245">
        <v>0</v>
      </c>
      <c r="AH1245">
        <v>0</v>
      </c>
      <c r="AI1245">
        <v>0</v>
      </c>
      <c r="AJ1245">
        <v>0</v>
      </c>
      <c r="AK1245">
        <v>0</v>
      </c>
      <c r="AL1245">
        <v>0</v>
      </c>
      <c r="AM1245">
        <v>0</v>
      </c>
      <c r="AN1245">
        <v>0</v>
      </c>
      <c r="AO1245">
        <v>0</v>
      </c>
      <c r="AP1245">
        <v>0</v>
      </c>
      <c r="AQ1245">
        <v>0</v>
      </c>
      <c r="AR1245">
        <v>0</v>
      </c>
      <c r="AS1245">
        <v>0</v>
      </c>
      <c r="AT1245">
        <v>0</v>
      </c>
      <c r="AU1245">
        <v>0</v>
      </c>
      <c r="AV1245">
        <v>0</v>
      </c>
      <c r="AW1245">
        <v>0</v>
      </c>
      <c r="AX1245">
        <v>0</v>
      </c>
      <c r="AY1245">
        <v>0</v>
      </c>
      <c r="AZ1245">
        <v>0</v>
      </c>
      <c r="BA1245">
        <v>0</v>
      </c>
      <c r="BB1245">
        <v>0</v>
      </c>
      <c r="BC1245">
        <v>0</v>
      </c>
      <c r="BD1245">
        <v>0</v>
      </c>
      <c r="BE1245">
        <v>0</v>
      </c>
      <c r="BF1245">
        <v>0</v>
      </c>
      <c r="BG1245">
        <v>0</v>
      </c>
      <c r="BH1245">
        <v>0</v>
      </c>
      <c r="BI1245">
        <v>0</v>
      </c>
      <c r="BJ1245">
        <v>0</v>
      </c>
      <c r="BK1245">
        <v>0</v>
      </c>
      <c r="BL1245">
        <v>0</v>
      </c>
      <c r="BM1245">
        <v>0</v>
      </c>
      <c r="BN1245">
        <v>0</v>
      </c>
      <c r="BO1245">
        <v>0</v>
      </c>
      <c r="BP1245">
        <v>0</v>
      </c>
      <c r="BQ1245">
        <v>0</v>
      </c>
      <c r="BR1245">
        <v>0</v>
      </c>
      <c r="BS1245">
        <v>0</v>
      </c>
      <c r="BT1245">
        <v>0</v>
      </c>
      <c r="BU1245">
        <v>0</v>
      </c>
      <c r="BV1245">
        <v>0</v>
      </c>
      <c r="BW1245" s="4">
        <v>0</v>
      </c>
    </row>
    <row r="1246" spans="6:75" x14ac:dyDescent="0.25">
      <c r="F1246" s="52">
        <f t="shared" si="67"/>
        <v>95500</v>
      </c>
      <c r="G1246" s="12">
        <f t="shared" si="68"/>
        <v>0.82558139534883723</v>
      </c>
      <c r="J1246" s="3">
        <f t="shared" si="66"/>
        <v>0.83848190644307152</v>
      </c>
      <c r="K1246" s="4"/>
      <c r="L1246" s="5">
        <v>1</v>
      </c>
      <c r="M1246">
        <v>0.82558139534883723</v>
      </c>
      <c r="N1246">
        <v>0.82558139534883723</v>
      </c>
      <c r="O1246">
        <v>0.83749632677049668</v>
      </c>
      <c r="P1246">
        <v>0.83749632677049668</v>
      </c>
      <c r="Q1246">
        <v>0</v>
      </c>
      <c r="R1246">
        <v>0</v>
      </c>
      <c r="S1246">
        <v>0</v>
      </c>
      <c r="T1246">
        <v>0</v>
      </c>
      <c r="U1246">
        <v>0</v>
      </c>
      <c r="V1246">
        <v>0</v>
      </c>
      <c r="W1246">
        <v>0</v>
      </c>
      <c r="X1246">
        <v>0</v>
      </c>
      <c r="Y1246">
        <v>0</v>
      </c>
      <c r="Z1246">
        <v>0</v>
      </c>
      <c r="AA1246">
        <v>0</v>
      </c>
      <c r="AB1246">
        <v>0</v>
      </c>
      <c r="AC1246">
        <v>0</v>
      </c>
      <c r="AD1246">
        <v>0</v>
      </c>
      <c r="AE1246">
        <v>0</v>
      </c>
      <c r="AF1246">
        <v>0</v>
      </c>
      <c r="AG1246">
        <v>0</v>
      </c>
      <c r="AH1246">
        <v>0</v>
      </c>
      <c r="AI1246">
        <v>0</v>
      </c>
      <c r="AJ1246">
        <v>0</v>
      </c>
      <c r="AK1246">
        <v>0</v>
      </c>
      <c r="AL1246">
        <v>0</v>
      </c>
      <c r="AM1246">
        <v>0</v>
      </c>
      <c r="AN1246">
        <v>0</v>
      </c>
      <c r="AO1246">
        <v>0</v>
      </c>
      <c r="AP1246">
        <v>0</v>
      </c>
      <c r="AQ1246">
        <v>0</v>
      </c>
      <c r="AR1246">
        <v>0</v>
      </c>
      <c r="AS1246">
        <v>0</v>
      </c>
      <c r="AT1246">
        <v>0</v>
      </c>
      <c r="AU1246">
        <v>0</v>
      </c>
      <c r="AV1246">
        <v>0</v>
      </c>
      <c r="AW1246">
        <v>0</v>
      </c>
      <c r="AX1246">
        <v>0</v>
      </c>
      <c r="AY1246">
        <v>0</v>
      </c>
      <c r="AZ1246">
        <v>0</v>
      </c>
      <c r="BA1246">
        <v>0</v>
      </c>
      <c r="BB1246">
        <v>0</v>
      </c>
      <c r="BC1246">
        <v>0</v>
      </c>
      <c r="BD1246">
        <v>0</v>
      </c>
      <c r="BE1246">
        <v>0</v>
      </c>
      <c r="BF1246">
        <v>0</v>
      </c>
      <c r="BG1246">
        <v>0</v>
      </c>
      <c r="BH1246">
        <v>0</v>
      </c>
      <c r="BI1246">
        <v>0</v>
      </c>
      <c r="BJ1246">
        <v>0</v>
      </c>
      <c r="BK1246">
        <v>0</v>
      </c>
      <c r="BL1246">
        <v>0</v>
      </c>
      <c r="BM1246">
        <v>0</v>
      </c>
      <c r="BN1246">
        <v>0</v>
      </c>
      <c r="BO1246">
        <v>0</v>
      </c>
      <c r="BP1246">
        <v>0</v>
      </c>
      <c r="BQ1246">
        <v>0</v>
      </c>
      <c r="BR1246">
        <v>0</v>
      </c>
      <c r="BS1246">
        <v>0</v>
      </c>
      <c r="BT1246">
        <v>0</v>
      </c>
      <c r="BU1246">
        <v>0</v>
      </c>
      <c r="BV1246">
        <v>0</v>
      </c>
      <c r="BW1246" s="4">
        <v>0</v>
      </c>
    </row>
    <row r="1247" spans="6:75" x14ac:dyDescent="0.25">
      <c r="F1247" s="52">
        <f t="shared" si="67"/>
        <v>95600</v>
      </c>
      <c r="G1247" s="12">
        <f t="shared" si="68"/>
        <v>0.82558139534883723</v>
      </c>
      <c r="J1247" s="3">
        <f t="shared" si="66"/>
        <v>0.83929096793174462</v>
      </c>
      <c r="K1247" s="4"/>
      <c r="L1247" s="5">
        <v>1</v>
      </c>
      <c r="M1247">
        <v>0.82558139534883723</v>
      </c>
      <c r="N1247">
        <v>0.82558139534883723</v>
      </c>
      <c r="O1247">
        <v>0.83830443726124004</v>
      </c>
      <c r="P1247">
        <v>0.83830443726124004</v>
      </c>
      <c r="Q1247">
        <v>0</v>
      </c>
      <c r="R1247">
        <v>0</v>
      </c>
      <c r="S1247">
        <v>0</v>
      </c>
      <c r="T1247">
        <v>0</v>
      </c>
      <c r="U1247">
        <v>0</v>
      </c>
      <c r="V1247">
        <v>0</v>
      </c>
      <c r="W1247">
        <v>0</v>
      </c>
      <c r="X1247">
        <v>0</v>
      </c>
      <c r="Y1247">
        <v>0</v>
      </c>
      <c r="Z1247">
        <v>0</v>
      </c>
      <c r="AA1247">
        <v>0</v>
      </c>
      <c r="AB1247">
        <v>0</v>
      </c>
      <c r="AC1247">
        <v>0</v>
      </c>
      <c r="AD1247">
        <v>0</v>
      </c>
      <c r="AE1247">
        <v>0</v>
      </c>
      <c r="AF1247">
        <v>0</v>
      </c>
      <c r="AG1247">
        <v>0</v>
      </c>
      <c r="AH1247">
        <v>0</v>
      </c>
      <c r="AI1247">
        <v>0</v>
      </c>
      <c r="AJ1247">
        <v>0</v>
      </c>
      <c r="AK1247">
        <v>0</v>
      </c>
      <c r="AL1247">
        <v>0</v>
      </c>
      <c r="AM1247">
        <v>0</v>
      </c>
      <c r="AN1247">
        <v>0</v>
      </c>
      <c r="AO1247">
        <v>0</v>
      </c>
      <c r="AP1247">
        <v>0</v>
      </c>
      <c r="AQ1247">
        <v>0</v>
      </c>
      <c r="AR1247">
        <v>0</v>
      </c>
      <c r="AS1247">
        <v>0</v>
      </c>
      <c r="AT1247">
        <v>0</v>
      </c>
      <c r="AU1247">
        <v>0</v>
      </c>
      <c r="AV1247">
        <v>0</v>
      </c>
      <c r="AW1247">
        <v>0</v>
      </c>
      <c r="AX1247">
        <v>0</v>
      </c>
      <c r="AY1247">
        <v>0</v>
      </c>
      <c r="AZ1247">
        <v>0</v>
      </c>
      <c r="BA1247">
        <v>0</v>
      </c>
      <c r="BB1247">
        <v>0</v>
      </c>
      <c r="BC1247">
        <v>0</v>
      </c>
      <c r="BD1247">
        <v>0</v>
      </c>
      <c r="BE1247">
        <v>0</v>
      </c>
      <c r="BF1247">
        <v>0</v>
      </c>
      <c r="BG1247">
        <v>0</v>
      </c>
      <c r="BH1247">
        <v>0</v>
      </c>
      <c r="BI1247">
        <v>0</v>
      </c>
      <c r="BJ1247">
        <v>0</v>
      </c>
      <c r="BK1247">
        <v>0</v>
      </c>
      <c r="BL1247">
        <v>0</v>
      </c>
      <c r="BM1247">
        <v>0</v>
      </c>
      <c r="BN1247">
        <v>0</v>
      </c>
      <c r="BO1247">
        <v>0</v>
      </c>
      <c r="BP1247">
        <v>0</v>
      </c>
      <c r="BQ1247">
        <v>0</v>
      </c>
      <c r="BR1247">
        <v>0</v>
      </c>
      <c r="BS1247">
        <v>0</v>
      </c>
      <c r="BT1247">
        <v>0</v>
      </c>
      <c r="BU1247">
        <v>0</v>
      </c>
      <c r="BV1247">
        <v>0</v>
      </c>
      <c r="BW1247" s="4">
        <v>0</v>
      </c>
    </row>
    <row r="1248" spans="6:75" x14ac:dyDescent="0.25">
      <c r="F1248" s="52">
        <f t="shared" si="67"/>
        <v>95700</v>
      </c>
      <c r="G1248" s="12">
        <f t="shared" si="68"/>
        <v>0.82558139534883723</v>
      </c>
      <c r="J1248" s="3">
        <f t="shared" si="66"/>
        <v>0.84010002942041773</v>
      </c>
      <c r="K1248" s="4"/>
      <c r="L1248" s="5">
        <v>1</v>
      </c>
      <c r="M1248">
        <v>0.82558139534883723</v>
      </c>
      <c r="N1248">
        <v>0.82558139534883723</v>
      </c>
      <c r="O1248">
        <v>0.83911254775198352</v>
      </c>
      <c r="P1248">
        <v>0.83911254775198352</v>
      </c>
      <c r="Q1248">
        <v>0</v>
      </c>
      <c r="R1248">
        <v>0</v>
      </c>
      <c r="S1248">
        <v>0</v>
      </c>
      <c r="T1248">
        <v>0</v>
      </c>
      <c r="U1248">
        <v>0</v>
      </c>
      <c r="V1248">
        <v>0</v>
      </c>
      <c r="W1248">
        <v>0</v>
      </c>
      <c r="X1248">
        <v>0</v>
      </c>
      <c r="Y1248">
        <v>0</v>
      </c>
      <c r="Z1248">
        <v>0</v>
      </c>
      <c r="AA1248">
        <v>0</v>
      </c>
      <c r="AB1248">
        <v>0</v>
      </c>
      <c r="AC1248">
        <v>0</v>
      </c>
      <c r="AD1248">
        <v>0</v>
      </c>
      <c r="AE1248">
        <v>0</v>
      </c>
      <c r="AF1248">
        <v>0</v>
      </c>
      <c r="AG1248">
        <v>0</v>
      </c>
      <c r="AH1248">
        <v>0</v>
      </c>
      <c r="AI1248">
        <v>0</v>
      </c>
      <c r="AJ1248">
        <v>0</v>
      </c>
      <c r="AK1248">
        <v>0</v>
      </c>
      <c r="AL1248">
        <v>0</v>
      </c>
      <c r="AM1248">
        <v>0</v>
      </c>
      <c r="AN1248">
        <v>0</v>
      </c>
      <c r="AO1248">
        <v>0</v>
      </c>
      <c r="AP1248">
        <v>0</v>
      </c>
      <c r="AQ1248">
        <v>0</v>
      </c>
      <c r="AR1248">
        <v>0</v>
      </c>
      <c r="AS1248">
        <v>0</v>
      </c>
      <c r="AT1248">
        <v>0</v>
      </c>
      <c r="AU1248">
        <v>0</v>
      </c>
      <c r="AV1248">
        <v>0</v>
      </c>
      <c r="AW1248">
        <v>0</v>
      </c>
      <c r="AX1248">
        <v>0</v>
      </c>
      <c r="AY1248">
        <v>0</v>
      </c>
      <c r="AZ1248">
        <v>0</v>
      </c>
      <c r="BA1248">
        <v>0</v>
      </c>
      <c r="BB1248">
        <v>0</v>
      </c>
      <c r="BC1248">
        <v>0</v>
      </c>
      <c r="BD1248">
        <v>0</v>
      </c>
      <c r="BE1248">
        <v>0</v>
      </c>
      <c r="BF1248">
        <v>0</v>
      </c>
      <c r="BG1248">
        <v>0</v>
      </c>
      <c r="BH1248">
        <v>0</v>
      </c>
      <c r="BI1248">
        <v>0</v>
      </c>
      <c r="BJ1248">
        <v>0</v>
      </c>
      <c r="BK1248">
        <v>0</v>
      </c>
      <c r="BL1248">
        <v>0</v>
      </c>
      <c r="BM1248">
        <v>0</v>
      </c>
      <c r="BN1248">
        <v>0</v>
      </c>
      <c r="BO1248">
        <v>0</v>
      </c>
      <c r="BP1248">
        <v>0</v>
      </c>
      <c r="BQ1248">
        <v>0</v>
      </c>
      <c r="BR1248">
        <v>0</v>
      </c>
      <c r="BS1248">
        <v>0</v>
      </c>
      <c r="BT1248">
        <v>0</v>
      </c>
      <c r="BU1248">
        <v>0</v>
      </c>
      <c r="BV1248">
        <v>0</v>
      </c>
      <c r="BW1248" s="4">
        <v>0</v>
      </c>
    </row>
    <row r="1249" spans="6:75" x14ac:dyDescent="0.25">
      <c r="F1249" s="52">
        <f t="shared" si="67"/>
        <v>95800</v>
      </c>
      <c r="G1249" s="12">
        <f t="shared" si="68"/>
        <v>0.82558139534883723</v>
      </c>
      <c r="J1249" s="3">
        <f t="shared" si="66"/>
        <v>0.84090909090909094</v>
      </c>
      <c r="K1249" s="4"/>
      <c r="L1249" s="5">
        <v>1</v>
      </c>
      <c r="M1249">
        <v>0.82558139534883723</v>
      </c>
      <c r="N1249">
        <v>0.82558139534883723</v>
      </c>
      <c r="O1249">
        <v>0.83992065824272699</v>
      </c>
      <c r="P1249">
        <v>0.83992065824272699</v>
      </c>
      <c r="Q1249">
        <v>0</v>
      </c>
      <c r="R1249">
        <v>0</v>
      </c>
      <c r="S1249">
        <v>0</v>
      </c>
      <c r="T1249">
        <v>0</v>
      </c>
      <c r="U1249">
        <v>0</v>
      </c>
      <c r="V1249">
        <v>0</v>
      </c>
      <c r="W1249">
        <v>0</v>
      </c>
      <c r="X1249">
        <v>0</v>
      </c>
      <c r="Y1249">
        <v>0</v>
      </c>
      <c r="Z1249">
        <v>0</v>
      </c>
      <c r="AA1249">
        <v>0</v>
      </c>
      <c r="AB1249">
        <v>0</v>
      </c>
      <c r="AC1249">
        <v>0</v>
      </c>
      <c r="AD1249">
        <v>0</v>
      </c>
      <c r="AE1249">
        <v>0</v>
      </c>
      <c r="AF1249">
        <v>0</v>
      </c>
      <c r="AG1249">
        <v>0</v>
      </c>
      <c r="AH1249">
        <v>0</v>
      </c>
      <c r="AI1249">
        <v>0</v>
      </c>
      <c r="AJ1249">
        <v>0</v>
      </c>
      <c r="AK1249">
        <v>0</v>
      </c>
      <c r="AL1249">
        <v>0</v>
      </c>
      <c r="AM1249">
        <v>0</v>
      </c>
      <c r="AN1249">
        <v>0</v>
      </c>
      <c r="AO1249">
        <v>0</v>
      </c>
      <c r="AP1249">
        <v>0</v>
      </c>
      <c r="AQ1249">
        <v>0</v>
      </c>
      <c r="AR1249">
        <v>0</v>
      </c>
      <c r="AS1249">
        <v>0</v>
      </c>
      <c r="AT1249">
        <v>0</v>
      </c>
      <c r="AU1249">
        <v>0</v>
      </c>
      <c r="AV1249">
        <v>0</v>
      </c>
      <c r="AW1249">
        <v>0</v>
      </c>
      <c r="AX1249">
        <v>0</v>
      </c>
      <c r="AY1249">
        <v>0</v>
      </c>
      <c r="AZ1249">
        <v>0</v>
      </c>
      <c r="BA1249">
        <v>0</v>
      </c>
      <c r="BB1249">
        <v>0</v>
      </c>
      <c r="BC1249">
        <v>0</v>
      </c>
      <c r="BD1249">
        <v>0</v>
      </c>
      <c r="BE1249">
        <v>0</v>
      </c>
      <c r="BF1249">
        <v>0</v>
      </c>
      <c r="BG1249">
        <v>0</v>
      </c>
      <c r="BH1249">
        <v>0</v>
      </c>
      <c r="BI1249">
        <v>0</v>
      </c>
      <c r="BJ1249">
        <v>0</v>
      </c>
      <c r="BK1249">
        <v>0</v>
      </c>
      <c r="BL1249">
        <v>0</v>
      </c>
      <c r="BM1249">
        <v>0</v>
      </c>
      <c r="BN1249">
        <v>0</v>
      </c>
      <c r="BO1249">
        <v>0</v>
      </c>
      <c r="BP1249">
        <v>0</v>
      </c>
      <c r="BQ1249">
        <v>0</v>
      </c>
      <c r="BR1249">
        <v>0</v>
      </c>
      <c r="BS1249">
        <v>0</v>
      </c>
      <c r="BT1249">
        <v>0</v>
      </c>
      <c r="BU1249">
        <v>0</v>
      </c>
      <c r="BV1249">
        <v>0</v>
      </c>
      <c r="BW1249" s="4">
        <v>0</v>
      </c>
    </row>
    <row r="1250" spans="6:75" x14ac:dyDescent="0.25">
      <c r="F1250" s="52">
        <f t="shared" si="67"/>
        <v>95900</v>
      </c>
      <c r="G1250" s="12">
        <f t="shared" si="68"/>
        <v>0.82558139534883723</v>
      </c>
      <c r="J1250" s="3">
        <f t="shared" si="66"/>
        <v>0.84171815239776404</v>
      </c>
      <c r="K1250" s="4"/>
      <c r="L1250" s="5">
        <v>1</v>
      </c>
      <c r="M1250">
        <v>0.82558139534883723</v>
      </c>
      <c r="N1250">
        <v>0.82558139534883723</v>
      </c>
      <c r="O1250">
        <v>0.84072876873347047</v>
      </c>
      <c r="P1250">
        <v>0.84072876873347047</v>
      </c>
      <c r="Q1250">
        <v>0</v>
      </c>
      <c r="R1250">
        <v>0</v>
      </c>
      <c r="S1250">
        <v>0</v>
      </c>
      <c r="T1250">
        <v>0</v>
      </c>
      <c r="U1250">
        <v>0</v>
      </c>
      <c r="V1250">
        <v>0</v>
      </c>
      <c r="W1250">
        <v>0</v>
      </c>
      <c r="X1250">
        <v>0</v>
      </c>
      <c r="Y1250">
        <v>0</v>
      </c>
      <c r="Z1250">
        <v>0</v>
      </c>
      <c r="AA1250">
        <v>0</v>
      </c>
      <c r="AB1250">
        <v>0</v>
      </c>
      <c r="AC1250">
        <v>0</v>
      </c>
      <c r="AD1250">
        <v>0</v>
      </c>
      <c r="AE1250">
        <v>0</v>
      </c>
      <c r="AF1250">
        <v>0</v>
      </c>
      <c r="AG1250">
        <v>0</v>
      </c>
      <c r="AH1250">
        <v>0</v>
      </c>
      <c r="AI1250">
        <v>0</v>
      </c>
      <c r="AJ1250">
        <v>0</v>
      </c>
      <c r="AK1250">
        <v>0</v>
      </c>
      <c r="AL1250">
        <v>0</v>
      </c>
      <c r="AM1250">
        <v>0</v>
      </c>
      <c r="AN1250">
        <v>0</v>
      </c>
      <c r="AO1250">
        <v>0</v>
      </c>
      <c r="AP1250">
        <v>0</v>
      </c>
      <c r="AQ1250">
        <v>0</v>
      </c>
      <c r="AR1250">
        <v>0</v>
      </c>
      <c r="AS1250">
        <v>0</v>
      </c>
      <c r="AT1250">
        <v>0</v>
      </c>
      <c r="AU1250">
        <v>0</v>
      </c>
      <c r="AV1250">
        <v>0</v>
      </c>
      <c r="AW1250">
        <v>0</v>
      </c>
      <c r="AX1250">
        <v>0</v>
      </c>
      <c r="AY1250">
        <v>0</v>
      </c>
      <c r="AZ1250">
        <v>0</v>
      </c>
      <c r="BA1250">
        <v>0</v>
      </c>
      <c r="BB1250">
        <v>0</v>
      </c>
      <c r="BC1250">
        <v>0</v>
      </c>
      <c r="BD1250">
        <v>0</v>
      </c>
      <c r="BE1250">
        <v>0</v>
      </c>
      <c r="BF1250">
        <v>0</v>
      </c>
      <c r="BG1250">
        <v>0</v>
      </c>
      <c r="BH1250">
        <v>0</v>
      </c>
      <c r="BI1250">
        <v>0</v>
      </c>
      <c r="BJ1250">
        <v>0</v>
      </c>
      <c r="BK1250">
        <v>0</v>
      </c>
      <c r="BL1250">
        <v>0</v>
      </c>
      <c r="BM1250">
        <v>0</v>
      </c>
      <c r="BN1250">
        <v>0</v>
      </c>
      <c r="BO1250">
        <v>0</v>
      </c>
      <c r="BP1250">
        <v>0</v>
      </c>
      <c r="BQ1250">
        <v>0</v>
      </c>
      <c r="BR1250">
        <v>0</v>
      </c>
      <c r="BS1250">
        <v>0</v>
      </c>
      <c r="BT1250">
        <v>0</v>
      </c>
      <c r="BU1250">
        <v>0</v>
      </c>
      <c r="BV1250">
        <v>0</v>
      </c>
      <c r="BW1250" s="4">
        <v>0</v>
      </c>
    </row>
    <row r="1251" spans="6:75" x14ac:dyDescent="0.25">
      <c r="F1251" s="52">
        <f t="shared" si="67"/>
        <v>96000</v>
      </c>
      <c r="G1251" s="12">
        <f t="shared" si="68"/>
        <v>0.82558139534883723</v>
      </c>
      <c r="J1251" s="3">
        <f t="shared" si="66"/>
        <v>0.84171815239776404</v>
      </c>
      <c r="K1251" s="4"/>
      <c r="L1251" s="5">
        <v>1</v>
      </c>
      <c r="M1251">
        <v>0.82558139534883723</v>
      </c>
      <c r="N1251">
        <v>0.82558139534883723</v>
      </c>
      <c r="O1251">
        <v>0.84072876873347047</v>
      </c>
      <c r="P1251">
        <v>0.84072876873347047</v>
      </c>
      <c r="Q1251">
        <v>0</v>
      </c>
      <c r="R1251">
        <v>0</v>
      </c>
      <c r="S1251">
        <v>0</v>
      </c>
      <c r="T1251">
        <v>0</v>
      </c>
      <c r="U1251">
        <v>0</v>
      </c>
      <c r="V1251">
        <v>0</v>
      </c>
      <c r="W1251">
        <v>0</v>
      </c>
      <c r="X1251">
        <v>0</v>
      </c>
      <c r="Y1251">
        <v>0</v>
      </c>
      <c r="Z1251">
        <v>0</v>
      </c>
      <c r="AA1251">
        <v>0</v>
      </c>
      <c r="AB1251">
        <v>0</v>
      </c>
      <c r="AC1251">
        <v>0</v>
      </c>
      <c r="AD1251">
        <v>0</v>
      </c>
      <c r="AE1251">
        <v>0</v>
      </c>
      <c r="AF1251">
        <v>0</v>
      </c>
      <c r="AG1251">
        <v>0</v>
      </c>
      <c r="AH1251">
        <v>0</v>
      </c>
      <c r="AI1251">
        <v>0</v>
      </c>
      <c r="AJ1251">
        <v>0</v>
      </c>
      <c r="AK1251">
        <v>0</v>
      </c>
      <c r="AL1251">
        <v>0</v>
      </c>
      <c r="AM1251">
        <v>0</v>
      </c>
      <c r="AN1251">
        <v>0</v>
      </c>
      <c r="AO1251">
        <v>0</v>
      </c>
      <c r="AP1251">
        <v>0</v>
      </c>
      <c r="AQ1251">
        <v>0</v>
      </c>
      <c r="AR1251">
        <v>0</v>
      </c>
      <c r="AS1251">
        <v>0</v>
      </c>
      <c r="AT1251">
        <v>0</v>
      </c>
      <c r="AU1251">
        <v>0</v>
      </c>
      <c r="AV1251">
        <v>0</v>
      </c>
      <c r="AW1251">
        <v>0</v>
      </c>
      <c r="AX1251">
        <v>0</v>
      </c>
      <c r="AY1251">
        <v>0</v>
      </c>
      <c r="AZ1251">
        <v>0</v>
      </c>
      <c r="BA1251">
        <v>0</v>
      </c>
      <c r="BB1251">
        <v>0</v>
      </c>
      <c r="BC1251">
        <v>0</v>
      </c>
      <c r="BD1251">
        <v>0</v>
      </c>
      <c r="BE1251">
        <v>0</v>
      </c>
      <c r="BF1251">
        <v>0</v>
      </c>
      <c r="BG1251">
        <v>0</v>
      </c>
      <c r="BH1251">
        <v>0</v>
      </c>
      <c r="BI1251">
        <v>0</v>
      </c>
      <c r="BJ1251">
        <v>0</v>
      </c>
      <c r="BK1251">
        <v>0</v>
      </c>
      <c r="BL1251">
        <v>0</v>
      </c>
      <c r="BM1251">
        <v>0</v>
      </c>
      <c r="BN1251">
        <v>0</v>
      </c>
      <c r="BO1251">
        <v>0</v>
      </c>
      <c r="BP1251">
        <v>0</v>
      </c>
      <c r="BQ1251">
        <v>0</v>
      </c>
      <c r="BR1251">
        <v>0</v>
      </c>
      <c r="BS1251">
        <v>0</v>
      </c>
      <c r="BT1251">
        <v>0</v>
      </c>
      <c r="BU1251">
        <v>0</v>
      </c>
      <c r="BV1251">
        <v>0</v>
      </c>
      <c r="BW1251" s="4">
        <v>0</v>
      </c>
    </row>
    <row r="1252" spans="6:75" x14ac:dyDescent="0.25">
      <c r="F1252" s="52">
        <f t="shared" si="67"/>
        <v>96100</v>
      </c>
      <c r="G1252" s="12">
        <f t="shared" si="68"/>
        <v>0.82558139534883723</v>
      </c>
      <c r="J1252" s="3">
        <f t="shared" si="66"/>
        <v>0.84171815239776404</v>
      </c>
      <c r="K1252" s="4"/>
      <c r="L1252" s="5">
        <v>1</v>
      </c>
      <c r="M1252">
        <v>0.82558139534883723</v>
      </c>
      <c r="N1252">
        <v>0.82558139534883723</v>
      </c>
      <c r="O1252">
        <v>0.84072876873347047</v>
      </c>
      <c r="P1252">
        <v>0.84072876873347047</v>
      </c>
      <c r="Q1252">
        <v>0</v>
      </c>
      <c r="R1252">
        <v>0</v>
      </c>
      <c r="S1252">
        <v>0</v>
      </c>
      <c r="T1252">
        <v>0</v>
      </c>
      <c r="U1252">
        <v>0</v>
      </c>
      <c r="V1252">
        <v>0</v>
      </c>
      <c r="W1252">
        <v>0</v>
      </c>
      <c r="X1252">
        <v>0</v>
      </c>
      <c r="Y1252">
        <v>0</v>
      </c>
      <c r="Z1252">
        <v>0</v>
      </c>
      <c r="AA1252">
        <v>0</v>
      </c>
      <c r="AB1252">
        <v>0</v>
      </c>
      <c r="AC1252">
        <v>0</v>
      </c>
      <c r="AD1252">
        <v>0</v>
      </c>
      <c r="AE1252">
        <v>0</v>
      </c>
      <c r="AF1252">
        <v>0</v>
      </c>
      <c r="AG1252">
        <v>0</v>
      </c>
      <c r="AH1252">
        <v>0</v>
      </c>
      <c r="AI1252">
        <v>0</v>
      </c>
      <c r="AJ1252">
        <v>0</v>
      </c>
      <c r="AK1252">
        <v>0</v>
      </c>
      <c r="AL1252">
        <v>0</v>
      </c>
      <c r="AM1252">
        <v>0</v>
      </c>
      <c r="AN1252">
        <v>0</v>
      </c>
      <c r="AO1252">
        <v>0</v>
      </c>
      <c r="AP1252">
        <v>0</v>
      </c>
      <c r="AQ1252">
        <v>0</v>
      </c>
      <c r="AR1252">
        <v>0</v>
      </c>
      <c r="AS1252">
        <v>0</v>
      </c>
      <c r="AT1252">
        <v>0</v>
      </c>
      <c r="AU1252">
        <v>0</v>
      </c>
      <c r="AV1252">
        <v>0</v>
      </c>
      <c r="AW1252">
        <v>0</v>
      </c>
      <c r="AX1252">
        <v>0</v>
      </c>
      <c r="AY1252">
        <v>0</v>
      </c>
      <c r="AZ1252">
        <v>0</v>
      </c>
      <c r="BA1252">
        <v>0</v>
      </c>
      <c r="BB1252">
        <v>0</v>
      </c>
      <c r="BC1252">
        <v>0</v>
      </c>
      <c r="BD1252">
        <v>0</v>
      </c>
      <c r="BE1252">
        <v>0</v>
      </c>
      <c r="BF1252">
        <v>0</v>
      </c>
      <c r="BG1252">
        <v>0</v>
      </c>
      <c r="BH1252">
        <v>0</v>
      </c>
      <c r="BI1252">
        <v>0</v>
      </c>
      <c r="BJ1252">
        <v>0</v>
      </c>
      <c r="BK1252">
        <v>0</v>
      </c>
      <c r="BL1252">
        <v>0</v>
      </c>
      <c r="BM1252">
        <v>0</v>
      </c>
      <c r="BN1252">
        <v>0</v>
      </c>
      <c r="BO1252">
        <v>0</v>
      </c>
      <c r="BP1252">
        <v>0</v>
      </c>
      <c r="BQ1252">
        <v>0</v>
      </c>
      <c r="BR1252">
        <v>0</v>
      </c>
      <c r="BS1252">
        <v>0</v>
      </c>
      <c r="BT1252">
        <v>0</v>
      </c>
      <c r="BU1252">
        <v>0</v>
      </c>
      <c r="BV1252">
        <v>0</v>
      </c>
      <c r="BW1252" s="4">
        <v>0</v>
      </c>
    </row>
    <row r="1253" spans="6:75" x14ac:dyDescent="0.25">
      <c r="F1253" s="52">
        <f t="shared" si="67"/>
        <v>96200</v>
      </c>
      <c r="G1253" s="12">
        <f t="shared" si="68"/>
        <v>0.82558139534883723</v>
      </c>
      <c r="J1253" s="3">
        <f t="shared" si="66"/>
        <v>0.84171815239776404</v>
      </c>
      <c r="K1253" s="4"/>
      <c r="L1253" s="5">
        <v>1</v>
      </c>
      <c r="M1253">
        <v>0.82558139534883723</v>
      </c>
      <c r="N1253">
        <v>0.82558139534883723</v>
      </c>
      <c r="O1253">
        <v>0.84072876873347047</v>
      </c>
      <c r="P1253">
        <v>0.84072876873347047</v>
      </c>
      <c r="Q1253">
        <v>0</v>
      </c>
      <c r="R1253">
        <v>0</v>
      </c>
      <c r="S1253">
        <v>0</v>
      </c>
      <c r="T1253">
        <v>0</v>
      </c>
      <c r="U1253">
        <v>0</v>
      </c>
      <c r="V1253">
        <v>0</v>
      </c>
      <c r="W1253">
        <v>0</v>
      </c>
      <c r="X1253">
        <v>0</v>
      </c>
      <c r="Y1253">
        <v>0</v>
      </c>
      <c r="Z1253">
        <v>0</v>
      </c>
      <c r="AA1253">
        <v>0</v>
      </c>
      <c r="AB1253">
        <v>0</v>
      </c>
      <c r="AC1253">
        <v>0</v>
      </c>
      <c r="AD1253">
        <v>0</v>
      </c>
      <c r="AE1253">
        <v>0</v>
      </c>
      <c r="AF1253">
        <v>0</v>
      </c>
      <c r="AG1253">
        <v>0</v>
      </c>
      <c r="AH1253">
        <v>0</v>
      </c>
      <c r="AI1253">
        <v>0</v>
      </c>
      <c r="AJ1253">
        <v>0</v>
      </c>
      <c r="AK1253">
        <v>0</v>
      </c>
      <c r="AL1253">
        <v>0</v>
      </c>
      <c r="AM1253">
        <v>0</v>
      </c>
      <c r="AN1253">
        <v>0</v>
      </c>
      <c r="AO1253">
        <v>0</v>
      </c>
      <c r="AP1253">
        <v>0</v>
      </c>
      <c r="AQ1253">
        <v>0</v>
      </c>
      <c r="AR1253">
        <v>0</v>
      </c>
      <c r="AS1253">
        <v>0</v>
      </c>
      <c r="AT1253">
        <v>0</v>
      </c>
      <c r="AU1253">
        <v>0</v>
      </c>
      <c r="AV1253">
        <v>0</v>
      </c>
      <c r="AW1253">
        <v>0</v>
      </c>
      <c r="AX1253">
        <v>0</v>
      </c>
      <c r="AY1253">
        <v>0</v>
      </c>
      <c r="AZ1253">
        <v>0</v>
      </c>
      <c r="BA1253">
        <v>0</v>
      </c>
      <c r="BB1253">
        <v>0</v>
      </c>
      <c r="BC1253">
        <v>0</v>
      </c>
      <c r="BD1253">
        <v>0</v>
      </c>
      <c r="BE1253">
        <v>0</v>
      </c>
      <c r="BF1253">
        <v>0</v>
      </c>
      <c r="BG1253">
        <v>0</v>
      </c>
      <c r="BH1253">
        <v>0</v>
      </c>
      <c r="BI1253">
        <v>0</v>
      </c>
      <c r="BJ1253">
        <v>0</v>
      </c>
      <c r="BK1253">
        <v>0</v>
      </c>
      <c r="BL1253">
        <v>0</v>
      </c>
      <c r="BM1253">
        <v>0</v>
      </c>
      <c r="BN1253">
        <v>0</v>
      </c>
      <c r="BO1253">
        <v>0</v>
      </c>
      <c r="BP1253">
        <v>0</v>
      </c>
      <c r="BQ1253">
        <v>0</v>
      </c>
      <c r="BR1253">
        <v>0</v>
      </c>
      <c r="BS1253">
        <v>0</v>
      </c>
      <c r="BT1253">
        <v>0</v>
      </c>
      <c r="BU1253">
        <v>0</v>
      </c>
      <c r="BV1253">
        <v>0</v>
      </c>
      <c r="BW1253" s="4">
        <v>0</v>
      </c>
    </row>
    <row r="1254" spans="6:75" x14ac:dyDescent="0.25">
      <c r="F1254" s="52">
        <f t="shared" si="67"/>
        <v>96300</v>
      </c>
      <c r="G1254" s="12">
        <f t="shared" si="68"/>
        <v>0.82558139534883723</v>
      </c>
      <c r="J1254" s="3">
        <f t="shared" si="66"/>
        <v>0.84171815239776404</v>
      </c>
      <c r="K1254" s="4"/>
      <c r="L1254" s="5">
        <v>1</v>
      </c>
      <c r="M1254">
        <v>0.82558139534883723</v>
      </c>
      <c r="N1254">
        <v>0.82558139534883723</v>
      </c>
      <c r="O1254">
        <v>0.84072876873347047</v>
      </c>
      <c r="P1254">
        <v>0.84072876873347047</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v>0</v>
      </c>
      <c r="AN1254">
        <v>0</v>
      </c>
      <c r="AO1254">
        <v>0</v>
      </c>
      <c r="AP1254">
        <v>0</v>
      </c>
      <c r="AQ1254">
        <v>0</v>
      </c>
      <c r="AR1254">
        <v>0</v>
      </c>
      <c r="AS1254">
        <v>0</v>
      </c>
      <c r="AT1254">
        <v>0</v>
      </c>
      <c r="AU1254">
        <v>0</v>
      </c>
      <c r="AV1254">
        <v>0</v>
      </c>
      <c r="AW1254">
        <v>0</v>
      </c>
      <c r="AX1254">
        <v>0</v>
      </c>
      <c r="AY1254">
        <v>0</v>
      </c>
      <c r="AZ1254">
        <v>0</v>
      </c>
      <c r="BA1254">
        <v>0</v>
      </c>
      <c r="BB1254">
        <v>0</v>
      </c>
      <c r="BC1254">
        <v>0</v>
      </c>
      <c r="BD1254">
        <v>0</v>
      </c>
      <c r="BE1254">
        <v>0</v>
      </c>
      <c r="BF1254">
        <v>0</v>
      </c>
      <c r="BG1254">
        <v>0</v>
      </c>
      <c r="BH1254">
        <v>0</v>
      </c>
      <c r="BI1254">
        <v>0</v>
      </c>
      <c r="BJ1254">
        <v>0</v>
      </c>
      <c r="BK1254">
        <v>0</v>
      </c>
      <c r="BL1254">
        <v>0</v>
      </c>
      <c r="BM1254">
        <v>0</v>
      </c>
      <c r="BN1254">
        <v>0</v>
      </c>
      <c r="BO1254">
        <v>0</v>
      </c>
      <c r="BP1254">
        <v>0</v>
      </c>
      <c r="BQ1254">
        <v>0</v>
      </c>
      <c r="BR1254">
        <v>0</v>
      </c>
      <c r="BS1254">
        <v>0</v>
      </c>
      <c r="BT1254">
        <v>0</v>
      </c>
      <c r="BU1254">
        <v>0</v>
      </c>
      <c r="BV1254">
        <v>0</v>
      </c>
      <c r="BW1254" s="4">
        <v>0</v>
      </c>
    </row>
    <row r="1255" spans="6:75" x14ac:dyDescent="0.25">
      <c r="F1255" s="52">
        <f t="shared" si="67"/>
        <v>96400</v>
      </c>
      <c r="G1255" s="12">
        <f t="shared" si="68"/>
        <v>0.82558139534883723</v>
      </c>
      <c r="J1255" s="3">
        <f t="shared" si="66"/>
        <v>0.84171815239776404</v>
      </c>
      <c r="K1255" s="4"/>
      <c r="L1255" s="5">
        <v>1</v>
      </c>
      <c r="M1255">
        <v>0.82558139534883723</v>
      </c>
      <c r="N1255">
        <v>0.82558139534883723</v>
      </c>
      <c r="O1255">
        <v>0.84072876873347047</v>
      </c>
      <c r="P1255">
        <v>0.84072876873347047</v>
      </c>
      <c r="Q1255">
        <v>0</v>
      </c>
      <c r="R1255">
        <v>0</v>
      </c>
      <c r="S1255">
        <v>0</v>
      </c>
      <c r="T1255">
        <v>0</v>
      </c>
      <c r="U1255">
        <v>0</v>
      </c>
      <c r="V1255">
        <v>0</v>
      </c>
      <c r="W1255">
        <v>0</v>
      </c>
      <c r="X1255">
        <v>0</v>
      </c>
      <c r="Y1255">
        <v>0</v>
      </c>
      <c r="Z1255">
        <v>0</v>
      </c>
      <c r="AA1255">
        <v>0</v>
      </c>
      <c r="AB1255">
        <v>0</v>
      </c>
      <c r="AC1255">
        <v>0</v>
      </c>
      <c r="AD1255">
        <v>0</v>
      </c>
      <c r="AE1255">
        <v>0</v>
      </c>
      <c r="AF1255">
        <v>0</v>
      </c>
      <c r="AG1255">
        <v>0</v>
      </c>
      <c r="AH1255">
        <v>0</v>
      </c>
      <c r="AI1255">
        <v>0</v>
      </c>
      <c r="AJ1255">
        <v>0</v>
      </c>
      <c r="AK1255">
        <v>0</v>
      </c>
      <c r="AL1255">
        <v>0</v>
      </c>
      <c r="AM1255">
        <v>0</v>
      </c>
      <c r="AN1255">
        <v>0</v>
      </c>
      <c r="AO1255">
        <v>0</v>
      </c>
      <c r="AP1255">
        <v>0</v>
      </c>
      <c r="AQ1255">
        <v>0</v>
      </c>
      <c r="AR1255">
        <v>0</v>
      </c>
      <c r="AS1255">
        <v>0</v>
      </c>
      <c r="AT1255">
        <v>0</v>
      </c>
      <c r="AU1255">
        <v>0</v>
      </c>
      <c r="AV1255">
        <v>0</v>
      </c>
      <c r="AW1255">
        <v>0</v>
      </c>
      <c r="AX1255">
        <v>0</v>
      </c>
      <c r="AY1255">
        <v>0</v>
      </c>
      <c r="AZ1255">
        <v>0</v>
      </c>
      <c r="BA1255">
        <v>0</v>
      </c>
      <c r="BB1255">
        <v>0</v>
      </c>
      <c r="BC1255">
        <v>0</v>
      </c>
      <c r="BD1255">
        <v>0</v>
      </c>
      <c r="BE1255">
        <v>0</v>
      </c>
      <c r="BF1255">
        <v>0</v>
      </c>
      <c r="BG1255">
        <v>0</v>
      </c>
      <c r="BH1255">
        <v>0</v>
      </c>
      <c r="BI1255">
        <v>0</v>
      </c>
      <c r="BJ1255">
        <v>0</v>
      </c>
      <c r="BK1255">
        <v>0</v>
      </c>
      <c r="BL1255">
        <v>0</v>
      </c>
      <c r="BM1255">
        <v>0</v>
      </c>
      <c r="BN1255">
        <v>0</v>
      </c>
      <c r="BO1255">
        <v>0</v>
      </c>
      <c r="BP1255">
        <v>0</v>
      </c>
      <c r="BQ1255">
        <v>0</v>
      </c>
      <c r="BR1255">
        <v>0</v>
      </c>
      <c r="BS1255">
        <v>0</v>
      </c>
      <c r="BT1255">
        <v>0</v>
      </c>
      <c r="BU1255">
        <v>0</v>
      </c>
      <c r="BV1255">
        <v>0</v>
      </c>
      <c r="BW1255" s="4">
        <v>0</v>
      </c>
    </row>
    <row r="1256" spans="6:75" x14ac:dyDescent="0.25">
      <c r="F1256" s="52">
        <f t="shared" si="67"/>
        <v>96500</v>
      </c>
      <c r="G1256" s="12">
        <f t="shared" si="68"/>
        <v>0.82558139534883723</v>
      </c>
      <c r="J1256" s="3">
        <f t="shared" ref="J1256:J1319" si="69">INDEX($L1256:$BW1256,J$276) / INDEX($L$291:$BW$291,J$276)</f>
        <v>0.84171815239776404</v>
      </c>
      <c r="K1256" s="4"/>
      <c r="L1256" s="5">
        <v>1</v>
      </c>
      <c r="M1256">
        <v>0.82558139534883723</v>
      </c>
      <c r="N1256">
        <v>0.82558139534883723</v>
      </c>
      <c r="O1256">
        <v>0.84072876873347047</v>
      </c>
      <c r="P1256">
        <v>0.84072876873347047</v>
      </c>
      <c r="Q1256">
        <v>0</v>
      </c>
      <c r="R1256">
        <v>0</v>
      </c>
      <c r="S1256">
        <v>0</v>
      </c>
      <c r="T1256">
        <v>0</v>
      </c>
      <c r="U1256">
        <v>0</v>
      </c>
      <c r="V1256">
        <v>0</v>
      </c>
      <c r="W1256">
        <v>0</v>
      </c>
      <c r="X1256">
        <v>0</v>
      </c>
      <c r="Y1256">
        <v>0</v>
      </c>
      <c r="Z1256">
        <v>0</v>
      </c>
      <c r="AA1256">
        <v>0</v>
      </c>
      <c r="AB1256">
        <v>0</v>
      </c>
      <c r="AC1256">
        <v>0</v>
      </c>
      <c r="AD1256">
        <v>0</v>
      </c>
      <c r="AE1256">
        <v>0</v>
      </c>
      <c r="AF1256">
        <v>0</v>
      </c>
      <c r="AG1256">
        <v>0</v>
      </c>
      <c r="AH1256">
        <v>0</v>
      </c>
      <c r="AI1256">
        <v>0</v>
      </c>
      <c r="AJ1256">
        <v>0</v>
      </c>
      <c r="AK1256">
        <v>0</v>
      </c>
      <c r="AL1256">
        <v>0</v>
      </c>
      <c r="AM1256">
        <v>0</v>
      </c>
      <c r="AN1256">
        <v>0</v>
      </c>
      <c r="AO1256">
        <v>0</v>
      </c>
      <c r="AP1256">
        <v>0</v>
      </c>
      <c r="AQ1256">
        <v>0</v>
      </c>
      <c r="AR1256">
        <v>0</v>
      </c>
      <c r="AS1256">
        <v>0</v>
      </c>
      <c r="AT1256">
        <v>0</v>
      </c>
      <c r="AU1256">
        <v>0</v>
      </c>
      <c r="AV1256">
        <v>0</v>
      </c>
      <c r="AW1256">
        <v>0</v>
      </c>
      <c r="AX1256">
        <v>0</v>
      </c>
      <c r="AY1256">
        <v>0</v>
      </c>
      <c r="AZ1256">
        <v>0</v>
      </c>
      <c r="BA1256">
        <v>0</v>
      </c>
      <c r="BB1256">
        <v>0</v>
      </c>
      <c r="BC1256">
        <v>0</v>
      </c>
      <c r="BD1256">
        <v>0</v>
      </c>
      <c r="BE1256">
        <v>0</v>
      </c>
      <c r="BF1256">
        <v>0</v>
      </c>
      <c r="BG1256">
        <v>0</v>
      </c>
      <c r="BH1256">
        <v>0</v>
      </c>
      <c r="BI1256">
        <v>0</v>
      </c>
      <c r="BJ1256">
        <v>0</v>
      </c>
      <c r="BK1256">
        <v>0</v>
      </c>
      <c r="BL1256">
        <v>0</v>
      </c>
      <c r="BM1256">
        <v>0</v>
      </c>
      <c r="BN1256">
        <v>0</v>
      </c>
      <c r="BO1256">
        <v>0</v>
      </c>
      <c r="BP1256">
        <v>0</v>
      </c>
      <c r="BQ1256">
        <v>0</v>
      </c>
      <c r="BR1256">
        <v>0</v>
      </c>
      <c r="BS1256">
        <v>0</v>
      </c>
      <c r="BT1256">
        <v>0</v>
      </c>
      <c r="BU1256">
        <v>0</v>
      </c>
      <c r="BV1256">
        <v>0</v>
      </c>
      <c r="BW1256" s="4">
        <v>0</v>
      </c>
    </row>
    <row r="1257" spans="6:75" x14ac:dyDescent="0.25">
      <c r="F1257" s="52">
        <f t="shared" si="67"/>
        <v>96600</v>
      </c>
      <c r="G1257" s="12">
        <f t="shared" si="68"/>
        <v>0.82558139534883723</v>
      </c>
      <c r="J1257" s="3">
        <f t="shared" si="69"/>
        <v>0.84171815239776404</v>
      </c>
      <c r="K1257" s="4"/>
      <c r="L1257" s="5">
        <v>1</v>
      </c>
      <c r="M1257">
        <v>0.82558139534883723</v>
      </c>
      <c r="N1257">
        <v>0.82558139534883723</v>
      </c>
      <c r="O1257">
        <v>0.84072876873347047</v>
      </c>
      <c r="P1257">
        <v>0.84072876873347047</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v>0</v>
      </c>
      <c r="AN1257">
        <v>0</v>
      </c>
      <c r="AO1257">
        <v>0</v>
      </c>
      <c r="AP1257">
        <v>0</v>
      </c>
      <c r="AQ1257">
        <v>0</v>
      </c>
      <c r="AR1257">
        <v>0</v>
      </c>
      <c r="AS1257">
        <v>0</v>
      </c>
      <c r="AT1257">
        <v>0</v>
      </c>
      <c r="AU1257">
        <v>0</v>
      </c>
      <c r="AV1257">
        <v>0</v>
      </c>
      <c r="AW1257">
        <v>0</v>
      </c>
      <c r="AX1257">
        <v>0</v>
      </c>
      <c r="AY1257">
        <v>0</v>
      </c>
      <c r="AZ1257">
        <v>0</v>
      </c>
      <c r="BA1257">
        <v>0</v>
      </c>
      <c r="BB1257">
        <v>0</v>
      </c>
      <c r="BC1257">
        <v>0</v>
      </c>
      <c r="BD1257">
        <v>0</v>
      </c>
      <c r="BE1257">
        <v>0</v>
      </c>
      <c r="BF1257">
        <v>0</v>
      </c>
      <c r="BG1257">
        <v>0</v>
      </c>
      <c r="BH1257">
        <v>0</v>
      </c>
      <c r="BI1257">
        <v>0</v>
      </c>
      <c r="BJ1257">
        <v>0</v>
      </c>
      <c r="BK1257">
        <v>0</v>
      </c>
      <c r="BL1257">
        <v>0</v>
      </c>
      <c r="BM1257">
        <v>0</v>
      </c>
      <c r="BN1257">
        <v>0</v>
      </c>
      <c r="BO1257">
        <v>0</v>
      </c>
      <c r="BP1257">
        <v>0</v>
      </c>
      <c r="BQ1257">
        <v>0</v>
      </c>
      <c r="BR1257">
        <v>0</v>
      </c>
      <c r="BS1257">
        <v>0</v>
      </c>
      <c r="BT1257">
        <v>0</v>
      </c>
      <c r="BU1257">
        <v>0</v>
      </c>
      <c r="BV1257">
        <v>0</v>
      </c>
      <c r="BW1257" s="4">
        <v>0</v>
      </c>
    </row>
    <row r="1258" spans="6:75" x14ac:dyDescent="0.25">
      <c r="F1258" s="52">
        <f t="shared" si="67"/>
        <v>96700</v>
      </c>
      <c r="G1258" s="12">
        <f t="shared" si="68"/>
        <v>0.82558139534883723</v>
      </c>
      <c r="J1258" s="3">
        <f t="shared" si="69"/>
        <v>0.84171815239776404</v>
      </c>
      <c r="K1258" s="4"/>
      <c r="L1258" s="5">
        <v>1</v>
      </c>
      <c r="M1258">
        <v>0.82558139534883723</v>
      </c>
      <c r="N1258">
        <v>0.82558139534883723</v>
      </c>
      <c r="O1258">
        <v>0.84072876873347047</v>
      </c>
      <c r="P1258">
        <v>0.84072876873347047</v>
      </c>
      <c r="Q1258">
        <v>0</v>
      </c>
      <c r="R1258">
        <v>0</v>
      </c>
      <c r="S1258">
        <v>0</v>
      </c>
      <c r="T1258">
        <v>0</v>
      </c>
      <c r="U1258">
        <v>0</v>
      </c>
      <c r="V1258">
        <v>0</v>
      </c>
      <c r="W1258">
        <v>0</v>
      </c>
      <c r="X1258">
        <v>0</v>
      </c>
      <c r="Y1258">
        <v>0</v>
      </c>
      <c r="Z1258">
        <v>0</v>
      </c>
      <c r="AA1258">
        <v>0</v>
      </c>
      <c r="AB1258">
        <v>0</v>
      </c>
      <c r="AC1258">
        <v>0</v>
      </c>
      <c r="AD1258">
        <v>0</v>
      </c>
      <c r="AE1258">
        <v>0</v>
      </c>
      <c r="AF1258">
        <v>0</v>
      </c>
      <c r="AG1258">
        <v>0</v>
      </c>
      <c r="AH1258">
        <v>0</v>
      </c>
      <c r="AI1258">
        <v>0</v>
      </c>
      <c r="AJ1258">
        <v>0</v>
      </c>
      <c r="AK1258">
        <v>0</v>
      </c>
      <c r="AL1258">
        <v>0</v>
      </c>
      <c r="AM1258">
        <v>0</v>
      </c>
      <c r="AN1258">
        <v>0</v>
      </c>
      <c r="AO1258">
        <v>0</v>
      </c>
      <c r="AP1258">
        <v>0</v>
      </c>
      <c r="AQ1258">
        <v>0</v>
      </c>
      <c r="AR1258">
        <v>0</v>
      </c>
      <c r="AS1258">
        <v>0</v>
      </c>
      <c r="AT1258">
        <v>0</v>
      </c>
      <c r="AU1258">
        <v>0</v>
      </c>
      <c r="AV1258">
        <v>0</v>
      </c>
      <c r="AW1258">
        <v>0</v>
      </c>
      <c r="AX1258">
        <v>0</v>
      </c>
      <c r="AY1258">
        <v>0</v>
      </c>
      <c r="AZ1258">
        <v>0</v>
      </c>
      <c r="BA1258">
        <v>0</v>
      </c>
      <c r="BB1258">
        <v>0</v>
      </c>
      <c r="BC1258">
        <v>0</v>
      </c>
      <c r="BD1258">
        <v>0</v>
      </c>
      <c r="BE1258">
        <v>0</v>
      </c>
      <c r="BF1258">
        <v>0</v>
      </c>
      <c r="BG1258">
        <v>0</v>
      </c>
      <c r="BH1258">
        <v>0</v>
      </c>
      <c r="BI1258">
        <v>0</v>
      </c>
      <c r="BJ1258">
        <v>0</v>
      </c>
      <c r="BK1258">
        <v>0</v>
      </c>
      <c r="BL1258">
        <v>0</v>
      </c>
      <c r="BM1258">
        <v>0</v>
      </c>
      <c r="BN1258">
        <v>0</v>
      </c>
      <c r="BO1258">
        <v>0</v>
      </c>
      <c r="BP1258">
        <v>0</v>
      </c>
      <c r="BQ1258">
        <v>0</v>
      </c>
      <c r="BR1258">
        <v>0</v>
      </c>
      <c r="BS1258">
        <v>0</v>
      </c>
      <c r="BT1258">
        <v>0</v>
      </c>
      <c r="BU1258">
        <v>0</v>
      </c>
      <c r="BV1258">
        <v>0</v>
      </c>
      <c r="BW1258" s="4">
        <v>0</v>
      </c>
    </row>
    <row r="1259" spans="6:75" x14ac:dyDescent="0.25">
      <c r="F1259" s="52">
        <f t="shared" si="67"/>
        <v>96800</v>
      </c>
      <c r="G1259" s="12">
        <f t="shared" si="68"/>
        <v>0.82558139534883723</v>
      </c>
      <c r="J1259" s="3">
        <f t="shared" si="69"/>
        <v>0.84171815239776404</v>
      </c>
      <c r="K1259" s="4"/>
      <c r="L1259" s="5">
        <v>1</v>
      </c>
      <c r="M1259">
        <v>0.82558139534883723</v>
      </c>
      <c r="N1259">
        <v>0.82558139534883723</v>
      </c>
      <c r="O1259">
        <v>0.84072876873347047</v>
      </c>
      <c r="P1259">
        <v>0.84072876873347047</v>
      </c>
      <c r="Q1259">
        <v>0</v>
      </c>
      <c r="R1259">
        <v>0</v>
      </c>
      <c r="S1259">
        <v>0</v>
      </c>
      <c r="T1259">
        <v>0</v>
      </c>
      <c r="U1259">
        <v>0</v>
      </c>
      <c r="V1259">
        <v>0</v>
      </c>
      <c r="W1259">
        <v>0</v>
      </c>
      <c r="X1259">
        <v>0</v>
      </c>
      <c r="Y1259">
        <v>0</v>
      </c>
      <c r="Z1259">
        <v>0</v>
      </c>
      <c r="AA1259">
        <v>0</v>
      </c>
      <c r="AB1259">
        <v>0</v>
      </c>
      <c r="AC1259">
        <v>0</v>
      </c>
      <c r="AD1259">
        <v>0</v>
      </c>
      <c r="AE1259">
        <v>0</v>
      </c>
      <c r="AF1259">
        <v>0</v>
      </c>
      <c r="AG1259">
        <v>0</v>
      </c>
      <c r="AH1259">
        <v>0</v>
      </c>
      <c r="AI1259">
        <v>0</v>
      </c>
      <c r="AJ1259">
        <v>0</v>
      </c>
      <c r="AK1259">
        <v>0</v>
      </c>
      <c r="AL1259">
        <v>0</v>
      </c>
      <c r="AM1259">
        <v>0</v>
      </c>
      <c r="AN1259">
        <v>0</v>
      </c>
      <c r="AO1259">
        <v>0</v>
      </c>
      <c r="AP1259">
        <v>0</v>
      </c>
      <c r="AQ1259">
        <v>0</v>
      </c>
      <c r="AR1259">
        <v>0</v>
      </c>
      <c r="AS1259">
        <v>0</v>
      </c>
      <c r="AT1259">
        <v>0</v>
      </c>
      <c r="AU1259">
        <v>0</v>
      </c>
      <c r="AV1259">
        <v>0</v>
      </c>
      <c r="AW1259">
        <v>0</v>
      </c>
      <c r="AX1259">
        <v>0</v>
      </c>
      <c r="AY1259">
        <v>0</v>
      </c>
      <c r="AZ1259">
        <v>0</v>
      </c>
      <c r="BA1259">
        <v>0</v>
      </c>
      <c r="BB1259">
        <v>0</v>
      </c>
      <c r="BC1259">
        <v>0</v>
      </c>
      <c r="BD1259">
        <v>0</v>
      </c>
      <c r="BE1259">
        <v>0</v>
      </c>
      <c r="BF1259">
        <v>0</v>
      </c>
      <c r="BG1259">
        <v>0</v>
      </c>
      <c r="BH1259">
        <v>0</v>
      </c>
      <c r="BI1259">
        <v>0</v>
      </c>
      <c r="BJ1259">
        <v>0</v>
      </c>
      <c r="BK1259">
        <v>0</v>
      </c>
      <c r="BL1259">
        <v>0</v>
      </c>
      <c r="BM1259">
        <v>0</v>
      </c>
      <c r="BN1259">
        <v>0</v>
      </c>
      <c r="BO1259">
        <v>0</v>
      </c>
      <c r="BP1259">
        <v>0</v>
      </c>
      <c r="BQ1259">
        <v>0</v>
      </c>
      <c r="BR1259">
        <v>0</v>
      </c>
      <c r="BS1259">
        <v>0</v>
      </c>
      <c r="BT1259">
        <v>0</v>
      </c>
      <c r="BU1259">
        <v>0</v>
      </c>
      <c r="BV1259">
        <v>0</v>
      </c>
      <c r="BW1259" s="4">
        <v>0</v>
      </c>
    </row>
    <row r="1260" spans="6:75" x14ac:dyDescent="0.25">
      <c r="F1260" s="52">
        <f t="shared" si="67"/>
        <v>96900</v>
      </c>
      <c r="G1260" s="12">
        <f t="shared" si="68"/>
        <v>0.82558139534883723</v>
      </c>
      <c r="J1260" s="3">
        <f t="shared" si="69"/>
        <v>0.84171815239776404</v>
      </c>
      <c r="K1260" s="4"/>
      <c r="L1260" s="5">
        <v>1</v>
      </c>
      <c r="M1260">
        <v>0.82558139534883723</v>
      </c>
      <c r="N1260">
        <v>0.82558139534883723</v>
      </c>
      <c r="O1260">
        <v>0.84072876873347047</v>
      </c>
      <c r="P1260">
        <v>0.84072876873347047</v>
      </c>
      <c r="Q1260">
        <v>0</v>
      </c>
      <c r="R1260">
        <v>0</v>
      </c>
      <c r="S1260">
        <v>0</v>
      </c>
      <c r="T1260">
        <v>0</v>
      </c>
      <c r="U1260">
        <v>0</v>
      </c>
      <c r="V1260">
        <v>0</v>
      </c>
      <c r="W1260">
        <v>0</v>
      </c>
      <c r="X1260">
        <v>0</v>
      </c>
      <c r="Y1260">
        <v>0</v>
      </c>
      <c r="Z1260">
        <v>0</v>
      </c>
      <c r="AA1260">
        <v>0</v>
      </c>
      <c r="AB1260">
        <v>0</v>
      </c>
      <c r="AC1260">
        <v>0</v>
      </c>
      <c r="AD1260">
        <v>0</v>
      </c>
      <c r="AE1260">
        <v>0</v>
      </c>
      <c r="AF1260">
        <v>0</v>
      </c>
      <c r="AG1260">
        <v>0</v>
      </c>
      <c r="AH1260">
        <v>0</v>
      </c>
      <c r="AI1260">
        <v>0</v>
      </c>
      <c r="AJ1260">
        <v>0</v>
      </c>
      <c r="AK1260">
        <v>0</v>
      </c>
      <c r="AL1260">
        <v>0</v>
      </c>
      <c r="AM1260">
        <v>0</v>
      </c>
      <c r="AN1260">
        <v>0</v>
      </c>
      <c r="AO1260">
        <v>0</v>
      </c>
      <c r="AP1260">
        <v>0</v>
      </c>
      <c r="AQ1260">
        <v>0</v>
      </c>
      <c r="AR1260">
        <v>0</v>
      </c>
      <c r="AS1260">
        <v>0</v>
      </c>
      <c r="AT1260">
        <v>0</v>
      </c>
      <c r="AU1260">
        <v>0</v>
      </c>
      <c r="AV1260">
        <v>0</v>
      </c>
      <c r="AW1260">
        <v>0</v>
      </c>
      <c r="AX1260">
        <v>0</v>
      </c>
      <c r="AY1260">
        <v>0</v>
      </c>
      <c r="AZ1260">
        <v>0</v>
      </c>
      <c r="BA1260">
        <v>0</v>
      </c>
      <c r="BB1260">
        <v>0</v>
      </c>
      <c r="BC1260">
        <v>0</v>
      </c>
      <c r="BD1260">
        <v>0</v>
      </c>
      <c r="BE1260">
        <v>0</v>
      </c>
      <c r="BF1260">
        <v>0</v>
      </c>
      <c r="BG1260">
        <v>0</v>
      </c>
      <c r="BH1260">
        <v>0</v>
      </c>
      <c r="BI1260">
        <v>0</v>
      </c>
      <c r="BJ1260">
        <v>0</v>
      </c>
      <c r="BK1260">
        <v>0</v>
      </c>
      <c r="BL1260">
        <v>0</v>
      </c>
      <c r="BM1260">
        <v>0</v>
      </c>
      <c r="BN1260">
        <v>0</v>
      </c>
      <c r="BO1260">
        <v>0</v>
      </c>
      <c r="BP1260">
        <v>0</v>
      </c>
      <c r="BQ1260">
        <v>0</v>
      </c>
      <c r="BR1260">
        <v>0</v>
      </c>
      <c r="BS1260">
        <v>0</v>
      </c>
      <c r="BT1260">
        <v>0</v>
      </c>
      <c r="BU1260">
        <v>0</v>
      </c>
      <c r="BV1260">
        <v>0</v>
      </c>
      <c r="BW1260" s="4">
        <v>0</v>
      </c>
    </row>
    <row r="1261" spans="6:75" x14ac:dyDescent="0.25">
      <c r="F1261" s="52">
        <f t="shared" si="67"/>
        <v>97000</v>
      </c>
      <c r="G1261" s="12">
        <f t="shared" si="68"/>
        <v>0.82558139534883723</v>
      </c>
      <c r="J1261" s="3">
        <f t="shared" si="69"/>
        <v>0.84171815239776404</v>
      </c>
      <c r="K1261" s="4"/>
      <c r="L1261" s="5">
        <v>1</v>
      </c>
      <c r="M1261">
        <v>0.82558139534883723</v>
      </c>
      <c r="N1261">
        <v>0.82558139534883723</v>
      </c>
      <c r="O1261">
        <v>0.84072876873347047</v>
      </c>
      <c r="P1261">
        <v>0.84072876873347047</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v>0</v>
      </c>
      <c r="AN1261">
        <v>0</v>
      </c>
      <c r="AO1261">
        <v>0</v>
      </c>
      <c r="AP1261">
        <v>0</v>
      </c>
      <c r="AQ1261">
        <v>0</v>
      </c>
      <c r="AR1261">
        <v>0</v>
      </c>
      <c r="AS1261">
        <v>0</v>
      </c>
      <c r="AT1261">
        <v>0</v>
      </c>
      <c r="AU1261">
        <v>0</v>
      </c>
      <c r="AV1261">
        <v>0</v>
      </c>
      <c r="AW1261">
        <v>0</v>
      </c>
      <c r="AX1261">
        <v>0</v>
      </c>
      <c r="AY1261">
        <v>0</v>
      </c>
      <c r="AZ1261">
        <v>0</v>
      </c>
      <c r="BA1261">
        <v>0</v>
      </c>
      <c r="BB1261">
        <v>0</v>
      </c>
      <c r="BC1261">
        <v>0</v>
      </c>
      <c r="BD1261">
        <v>0</v>
      </c>
      <c r="BE1261">
        <v>0</v>
      </c>
      <c r="BF1261">
        <v>0</v>
      </c>
      <c r="BG1261">
        <v>0</v>
      </c>
      <c r="BH1261">
        <v>0</v>
      </c>
      <c r="BI1261">
        <v>0</v>
      </c>
      <c r="BJ1261">
        <v>0</v>
      </c>
      <c r="BK1261">
        <v>0</v>
      </c>
      <c r="BL1261">
        <v>0</v>
      </c>
      <c r="BM1261">
        <v>0</v>
      </c>
      <c r="BN1261">
        <v>0</v>
      </c>
      <c r="BO1261">
        <v>0</v>
      </c>
      <c r="BP1261">
        <v>0</v>
      </c>
      <c r="BQ1261">
        <v>0</v>
      </c>
      <c r="BR1261">
        <v>0</v>
      </c>
      <c r="BS1261">
        <v>0</v>
      </c>
      <c r="BT1261">
        <v>0</v>
      </c>
      <c r="BU1261">
        <v>0</v>
      </c>
      <c r="BV1261">
        <v>0</v>
      </c>
      <c r="BW1261" s="4">
        <v>0</v>
      </c>
    </row>
    <row r="1262" spans="6:75" x14ac:dyDescent="0.25">
      <c r="F1262" s="52">
        <f t="shared" si="67"/>
        <v>97100</v>
      </c>
      <c r="G1262" s="12">
        <f t="shared" si="68"/>
        <v>0.82558139534883723</v>
      </c>
      <c r="J1262" s="3">
        <f t="shared" si="69"/>
        <v>0.84171815239776404</v>
      </c>
      <c r="K1262" s="4"/>
      <c r="L1262" s="5">
        <v>1</v>
      </c>
      <c r="M1262">
        <v>0.82558139534883723</v>
      </c>
      <c r="N1262">
        <v>0.82558139534883723</v>
      </c>
      <c r="O1262">
        <v>0.84072876873347047</v>
      </c>
      <c r="P1262">
        <v>0.84072876873347047</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v>0</v>
      </c>
      <c r="AN1262">
        <v>0</v>
      </c>
      <c r="AO1262">
        <v>0</v>
      </c>
      <c r="AP1262">
        <v>0</v>
      </c>
      <c r="AQ1262">
        <v>0</v>
      </c>
      <c r="AR1262">
        <v>0</v>
      </c>
      <c r="AS1262">
        <v>0</v>
      </c>
      <c r="AT1262">
        <v>0</v>
      </c>
      <c r="AU1262">
        <v>0</v>
      </c>
      <c r="AV1262">
        <v>0</v>
      </c>
      <c r="AW1262">
        <v>0</v>
      </c>
      <c r="AX1262">
        <v>0</v>
      </c>
      <c r="AY1262">
        <v>0</v>
      </c>
      <c r="AZ1262">
        <v>0</v>
      </c>
      <c r="BA1262">
        <v>0</v>
      </c>
      <c r="BB1262">
        <v>0</v>
      </c>
      <c r="BC1262">
        <v>0</v>
      </c>
      <c r="BD1262">
        <v>0</v>
      </c>
      <c r="BE1262">
        <v>0</v>
      </c>
      <c r="BF1262">
        <v>0</v>
      </c>
      <c r="BG1262">
        <v>0</v>
      </c>
      <c r="BH1262">
        <v>0</v>
      </c>
      <c r="BI1262">
        <v>0</v>
      </c>
      <c r="BJ1262">
        <v>0</v>
      </c>
      <c r="BK1262">
        <v>0</v>
      </c>
      <c r="BL1262">
        <v>0</v>
      </c>
      <c r="BM1262">
        <v>0</v>
      </c>
      <c r="BN1262">
        <v>0</v>
      </c>
      <c r="BO1262">
        <v>0</v>
      </c>
      <c r="BP1262">
        <v>0</v>
      </c>
      <c r="BQ1262">
        <v>0</v>
      </c>
      <c r="BR1262">
        <v>0</v>
      </c>
      <c r="BS1262">
        <v>0</v>
      </c>
      <c r="BT1262">
        <v>0</v>
      </c>
      <c r="BU1262">
        <v>0</v>
      </c>
      <c r="BV1262">
        <v>0</v>
      </c>
      <c r="BW1262" s="4">
        <v>0</v>
      </c>
    </row>
    <row r="1263" spans="6:75" x14ac:dyDescent="0.25">
      <c r="F1263" s="52">
        <f t="shared" si="67"/>
        <v>97200</v>
      </c>
      <c r="G1263" s="12">
        <f t="shared" si="68"/>
        <v>0.82558139534883723</v>
      </c>
      <c r="J1263" s="3">
        <f t="shared" si="69"/>
        <v>0.84171815239776404</v>
      </c>
      <c r="K1263" s="4"/>
      <c r="L1263" s="5">
        <v>1</v>
      </c>
      <c r="M1263">
        <v>0.82558139534883723</v>
      </c>
      <c r="N1263">
        <v>0.82558139534883723</v>
      </c>
      <c r="O1263">
        <v>0.84072876873347047</v>
      </c>
      <c r="P1263">
        <v>0.84072876873347047</v>
      </c>
      <c r="Q1263">
        <v>0</v>
      </c>
      <c r="R1263">
        <v>0</v>
      </c>
      <c r="S1263">
        <v>0</v>
      </c>
      <c r="T1263">
        <v>0</v>
      </c>
      <c r="U1263">
        <v>0</v>
      </c>
      <c r="V1263">
        <v>0</v>
      </c>
      <c r="W1263">
        <v>0</v>
      </c>
      <c r="X1263">
        <v>0</v>
      </c>
      <c r="Y1263">
        <v>0</v>
      </c>
      <c r="Z1263">
        <v>0</v>
      </c>
      <c r="AA1263">
        <v>0</v>
      </c>
      <c r="AB1263">
        <v>0</v>
      </c>
      <c r="AC1263">
        <v>0</v>
      </c>
      <c r="AD1263">
        <v>0</v>
      </c>
      <c r="AE1263">
        <v>0</v>
      </c>
      <c r="AF1263">
        <v>0</v>
      </c>
      <c r="AG1263">
        <v>0</v>
      </c>
      <c r="AH1263">
        <v>0</v>
      </c>
      <c r="AI1263">
        <v>0</v>
      </c>
      <c r="AJ1263">
        <v>0</v>
      </c>
      <c r="AK1263">
        <v>0</v>
      </c>
      <c r="AL1263">
        <v>0</v>
      </c>
      <c r="AM1263">
        <v>0</v>
      </c>
      <c r="AN1263">
        <v>0</v>
      </c>
      <c r="AO1263">
        <v>0</v>
      </c>
      <c r="AP1263">
        <v>0</v>
      </c>
      <c r="AQ1263">
        <v>0</v>
      </c>
      <c r="AR1263">
        <v>0</v>
      </c>
      <c r="AS1263">
        <v>0</v>
      </c>
      <c r="AT1263">
        <v>0</v>
      </c>
      <c r="AU1263">
        <v>0</v>
      </c>
      <c r="AV1263">
        <v>0</v>
      </c>
      <c r="AW1263">
        <v>0</v>
      </c>
      <c r="AX1263">
        <v>0</v>
      </c>
      <c r="AY1263">
        <v>0</v>
      </c>
      <c r="AZ1263">
        <v>0</v>
      </c>
      <c r="BA1263">
        <v>0</v>
      </c>
      <c r="BB1263">
        <v>0</v>
      </c>
      <c r="BC1263">
        <v>0</v>
      </c>
      <c r="BD1263">
        <v>0</v>
      </c>
      <c r="BE1263">
        <v>0</v>
      </c>
      <c r="BF1263">
        <v>0</v>
      </c>
      <c r="BG1263">
        <v>0</v>
      </c>
      <c r="BH1263">
        <v>0</v>
      </c>
      <c r="BI1263">
        <v>0</v>
      </c>
      <c r="BJ1263">
        <v>0</v>
      </c>
      <c r="BK1263">
        <v>0</v>
      </c>
      <c r="BL1263">
        <v>0</v>
      </c>
      <c r="BM1263">
        <v>0</v>
      </c>
      <c r="BN1263">
        <v>0</v>
      </c>
      <c r="BO1263">
        <v>0</v>
      </c>
      <c r="BP1263">
        <v>0</v>
      </c>
      <c r="BQ1263">
        <v>0</v>
      </c>
      <c r="BR1263">
        <v>0</v>
      </c>
      <c r="BS1263">
        <v>0</v>
      </c>
      <c r="BT1263">
        <v>0</v>
      </c>
      <c r="BU1263">
        <v>0</v>
      </c>
      <c r="BV1263">
        <v>0</v>
      </c>
      <c r="BW1263" s="4">
        <v>0</v>
      </c>
    </row>
    <row r="1264" spans="6:75" x14ac:dyDescent="0.25">
      <c r="F1264" s="52">
        <f t="shared" si="67"/>
        <v>97300</v>
      </c>
      <c r="G1264" s="12">
        <f t="shared" si="68"/>
        <v>0.82558139534883723</v>
      </c>
      <c r="J1264" s="3">
        <f t="shared" si="69"/>
        <v>0.84171815239776404</v>
      </c>
      <c r="K1264" s="4"/>
      <c r="L1264" s="5">
        <v>1</v>
      </c>
      <c r="M1264">
        <v>0.82558139534883723</v>
      </c>
      <c r="N1264">
        <v>0.82558139534883723</v>
      </c>
      <c r="O1264">
        <v>0.84072876873347047</v>
      </c>
      <c r="P1264">
        <v>0.84072876873347047</v>
      </c>
      <c r="Q1264">
        <v>0</v>
      </c>
      <c r="R1264">
        <v>0</v>
      </c>
      <c r="S1264">
        <v>0</v>
      </c>
      <c r="T1264">
        <v>0</v>
      </c>
      <c r="U1264">
        <v>0</v>
      </c>
      <c r="V1264">
        <v>0</v>
      </c>
      <c r="W1264">
        <v>0</v>
      </c>
      <c r="X1264">
        <v>0</v>
      </c>
      <c r="Y1264">
        <v>0</v>
      </c>
      <c r="Z1264">
        <v>0</v>
      </c>
      <c r="AA1264">
        <v>0</v>
      </c>
      <c r="AB1264">
        <v>0</v>
      </c>
      <c r="AC1264">
        <v>0</v>
      </c>
      <c r="AD1264">
        <v>0</v>
      </c>
      <c r="AE1264">
        <v>0</v>
      </c>
      <c r="AF1264">
        <v>0</v>
      </c>
      <c r="AG1264">
        <v>0</v>
      </c>
      <c r="AH1264">
        <v>0</v>
      </c>
      <c r="AI1264">
        <v>0</v>
      </c>
      <c r="AJ1264">
        <v>0</v>
      </c>
      <c r="AK1264">
        <v>0</v>
      </c>
      <c r="AL1264">
        <v>0</v>
      </c>
      <c r="AM1264">
        <v>0</v>
      </c>
      <c r="AN1264">
        <v>0</v>
      </c>
      <c r="AO1264">
        <v>0</v>
      </c>
      <c r="AP1264">
        <v>0</v>
      </c>
      <c r="AQ1264">
        <v>0</v>
      </c>
      <c r="AR1264">
        <v>0</v>
      </c>
      <c r="AS1264">
        <v>0</v>
      </c>
      <c r="AT1264">
        <v>0</v>
      </c>
      <c r="AU1264">
        <v>0</v>
      </c>
      <c r="AV1264">
        <v>0</v>
      </c>
      <c r="AW1264">
        <v>0</v>
      </c>
      <c r="AX1264">
        <v>0</v>
      </c>
      <c r="AY1264">
        <v>0</v>
      </c>
      <c r="AZ1264">
        <v>0</v>
      </c>
      <c r="BA1264">
        <v>0</v>
      </c>
      <c r="BB1264">
        <v>0</v>
      </c>
      <c r="BC1264">
        <v>0</v>
      </c>
      <c r="BD1264">
        <v>0</v>
      </c>
      <c r="BE1264">
        <v>0</v>
      </c>
      <c r="BF1264">
        <v>0</v>
      </c>
      <c r="BG1264">
        <v>0</v>
      </c>
      <c r="BH1264">
        <v>0</v>
      </c>
      <c r="BI1264">
        <v>0</v>
      </c>
      <c r="BJ1264">
        <v>0</v>
      </c>
      <c r="BK1264">
        <v>0</v>
      </c>
      <c r="BL1264">
        <v>0</v>
      </c>
      <c r="BM1264">
        <v>0</v>
      </c>
      <c r="BN1264">
        <v>0</v>
      </c>
      <c r="BO1264">
        <v>0</v>
      </c>
      <c r="BP1264">
        <v>0</v>
      </c>
      <c r="BQ1264">
        <v>0</v>
      </c>
      <c r="BR1264">
        <v>0</v>
      </c>
      <c r="BS1264">
        <v>0</v>
      </c>
      <c r="BT1264">
        <v>0</v>
      </c>
      <c r="BU1264">
        <v>0</v>
      </c>
      <c r="BV1264">
        <v>0</v>
      </c>
      <c r="BW1264" s="4">
        <v>0</v>
      </c>
    </row>
    <row r="1265" spans="6:75" x14ac:dyDescent="0.25">
      <c r="F1265" s="52">
        <f t="shared" si="67"/>
        <v>97400</v>
      </c>
      <c r="G1265" s="12">
        <f t="shared" si="68"/>
        <v>0.82558139534883723</v>
      </c>
      <c r="J1265" s="3">
        <f t="shared" si="69"/>
        <v>0.84171815239776404</v>
      </c>
      <c r="K1265" s="4"/>
      <c r="L1265" s="5">
        <v>1</v>
      </c>
      <c r="M1265">
        <v>0.82558139534883723</v>
      </c>
      <c r="N1265">
        <v>0.82558139534883723</v>
      </c>
      <c r="O1265">
        <v>0.84072876873347047</v>
      </c>
      <c r="P1265">
        <v>0.84072876873347047</v>
      </c>
      <c r="Q1265">
        <v>0</v>
      </c>
      <c r="R1265">
        <v>0</v>
      </c>
      <c r="S1265">
        <v>0</v>
      </c>
      <c r="T1265">
        <v>0</v>
      </c>
      <c r="U1265">
        <v>0</v>
      </c>
      <c r="V1265">
        <v>0</v>
      </c>
      <c r="W1265">
        <v>0</v>
      </c>
      <c r="X1265">
        <v>0</v>
      </c>
      <c r="Y1265">
        <v>0</v>
      </c>
      <c r="Z1265">
        <v>0</v>
      </c>
      <c r="AA1265">
        <v>0</v>
      </c>
      <c r="AB1265">
        <v>0</v>
      </c>
      <c r="AC1265">
        <v>0</v>
      </c>
      <c r="AD1265">
        <v>0</v>
      </c>
      <c r="AE1265">
        <v>0</v>
      </c>
      <c r="AF1265">
        <v>0</v>
      </c>
      <c r="AG1265">
        <v>0</v>
      </c>
      <c r="AH1265">
        <v>0</v>
      </c>
      <c r="AI1265">
        <v>0</v>
      </c>
      <c r="AJ1265">
        <v>0</v>
      </c>
      <c r="AK1265">
        <v>0</v>
      </c>
      <c r="AL1265">
        <v>0</v>
      </c>
      <c r="AM1265">
        <v>0</v>
      </c>
      <c r="AN1265">
        <v>0</v>
      </c>
      <c r="AO1265">
        <v>0</v>
      </c>
      <c r="AP1265">
        <v>0</v>
      </c>
      <c r="AQ1265">
        <v>0</v>
      </c>
      <c r="AR1265">
        <v>0</v>
      </c>
      <c r="AS1265">
        <v>0</v>
      </c>
      <c r="AT1265">
        <v>0</v>
      </c>
      <c r="AU1265">
        <v>0</v>
      </c>
      <c r="AV1265">
        <v>0</v>
      </c>
      <c r="AW1265">
        <v>0</v>
      </c>
      <c r="AX1265">
        <v>0</v>
      </c>
      <c r="AY1265">
        <v>0</v>
      </c>
      <c r="AZ1265">
        <v>0</v>
      </c>
      <c r="BA1265">
        <v>0</v>
      </c>
      <c r="BB1265">
        <v>0</v>
      </c>
      <c r="BC1265">
        <v>0</v>
      </c>
      <c r="BD1265">
        <v>0</v>
      </c>
      <c r="BE1265">
        <v>0</v>
      </c>
      <c r="BF1265">
        <v>0</v>
      </c>
      <c r="BG1265">
        <v>0</v>
      </c>
      <c r="BH1265">
        <v>0</v>
      </c>
      <c r="BI1265">
        <v>0</v>
      </c>
      <c r="BJ1265">
        <v>0</v>
      </c>
      <c r="BK1265">
        <v>0</v>
      </c>
      <c r="BL1265">
        <v>0</v>
      </c>
      <c r="BM1265">
        <v>0</v>
      </c>
      <c r="BN1265">
        <v>0</v>
      </c>
      <c r="BO1265">
        <v>0</v>
      </c>
      <c r="BP1265">
        <v>0</v>
      </c>
      <c r="BQ1265">
        <v>0</v>
      </c>
      <c r="BR1265">
        <v>0</v>
      </c>
      <c r="BS1265">
        <v>0</v>
      </c>
      <c r="BT1265">
        <v>0</v>
      </c>
      <c r="BU1265">
        <v>0</v>
      </c>
      <c r="BV1265">
        <v>0</v>
      </c>
      <c r="BW1265" s="4">
        <v>0</v>
      </c>
    </row>
    <row r="1266" spans="6:75" x14ac:dyDescent="0.25">
      <c r="F1266" s="52">
        <f t="shared" si="67"/>
        <v>97500</v>
      </c>
      <c r="G1266" s="12">
        <f t="shared" si="68"/>
        <v>0.82558139534883723</v>
      </c>
      <c r="J1266" s="3">
        <f t="shared" si="69"/>
        <v>0.84171815239776404</v>
      </c>
      <c r="K1266" s="4"/>
      <c r="L1266" s="5">
        <v>1</v>
      </c>
      <c r="M1266">
        <v>0.82558139534883723</v>
      </c>
      <c r="N1266">
        <v>0.82558139534883723</v>
      </c>
      <c r="O1266">
        <v>0.84072876873347047</v>
      </c>
      <c r="P1266">
        <v>0.84072876873347047</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v>0</v>
      </c>
      <c r="AN1266">
        <v>0</v>
      </c>
      <c r="AO1266">
        <v>0</v>
      </c>
      <c r="AP1266">
        <v>0</v>
      </c>
      <c r="AQ1266">
        <v>0</v>
      </c>
      <c r="AR1266">
        <v>0</v>
      </c>
      <c r="AS1266">
        <v>0</v>
      </c>
      <c r="AT1266">
        <v>0</v>
      </c>
      <c r="AU1266">
        <v>0</v>
      </c>
      <c r="AV1266">
        <v>0</v>
      </c>
      <c r="AW1266">
        <v>0</v>
      </c>
      <c r="AX1266">
        <v>0</v>
      </c>
      <c r="AY1266">
        <v>0</v>
      </c>
      <c r="AZ1266">
        <v>0</v>
      </c>
      <c r="BA1266">
        <v>0</v>
      </c>
      <c r="BB1266">
        <v>0</v>
      </c>
      <c r="BC1266">
        <v>0</v>
      </c>
      <c r="BD1266">
        <v>0</v>
      </c>
      <c r="BE1266">
        <v>0</v>
      </c>
      <c r="BF1266">
        <v>0</v>
      </c>
      <c r="BG1266">
        <v>0</v>
      </c>
      <c r="BH1266">
        <v>0</v>
      </c>
      <c r="BI1266">
        <v>0</v>
      </c>
      <c r="BJ1266">
        <v>0</v>
      </c>
      <c r="BK1266">
        <v>0</v>
      </c>
      <c r="BL1266">
        <v>0</v>
      </c>
      <c r="BM1266">
        <v>0</v>
      </c>
      <c r="BN1266">
        <v>0</v>
      </c>
      <c r="BO1266">
        <v>0</v>
      </c>
      <c r="BP1266">
        <v>0</v>
      </c>
      <c r="BQ1266">
        <v>0</v>
      </c>
      <c r="BR1266">
        <v>0</v>
      </c>
      <c r="BS1266">
        <v>0</v>
      </c>
      <c r="BT1266">
        <v>0</v>
      </c>
      <c r="BU1266">
        <v>0</v>
      </c>
      <c r="BV1266">
        <v>0</v>
      </c>
      <c r="BW1266" s="4">
        <v>0</v>
      </c>
    </row>
    <row r="1267" spans="6:75" x14ac:dyDescent="0.25">
      <c r="F1267" s="52">
        <f t="shared" si="67"/>
        <v>97600</v>
      </c>
      <c r="G1267" s="12">
        <f t="shared" si="68"/>
        <v>0.82558139534883723</v>
      </c>
      <c r="J1267" s="3">
        <f t="shared" si="69"/>
        <v>0.84171815239776404</v>
      </c>
      <c r="K1267" s="4"/>
      <c r="L1267" s="5">
        <v>1</v>
      </c>
      <c r="M1267">
        <v>0.82558139534883723</v>
      </c>
      <c r="N1267">
        <v>0.82558139534883723</v>
      </c>
      <c r="O1267">
        <v>0.84072876873347047</v>
      </c>
      <c r="P1267">
        <v>0.84072876873347047</v>
      </c>
      <c r="Q1267">
        <v>0</v>
      </c>
      <c r="R1267">
        <v>0</v>
      </c>
      <c r="S1267">
        <v>0</v>
      </c>
      <c r="T1267">
        <v>0</v>
      </c>
      <c r="U1267">
        <v>0</v>
      </c>
      <c r="V1267">
        <v>0</v>
      </c>
      <c r="W1267">
        <v>0</v>
      </c>
      <c r="X1267">
        <v>0</v>
      </c>
      <c r="Y1267">
        <v>0</v>
      </c>
      <c r="Z1267">
        <v>0</v>
      </c>
      <c r="AA1267">
        <v>0</v>
      </c>
      <c r="AB1267">
        <v>0</v>
      </c>
      <c r="AC1267">
        <v>0</v>
      </c>
      <c r="AD1267">
        <v>0</v>
      </c>
      <c r="AE1267">
        <v>0</v>
      </c>
      <c r="AF1267">
        <v>0</v>
      </c>
      <c r="AG1267">
        <v>0</v>
      </c>
      <c r="AH1267">
        <v>0</v>
      </c>
      <c r="AI1267">
        <v>0</v>
      </c>
      <c r="AJ1267">
        <v>0</v>
      </c>
      <c r="AK1267">
        <v>0</v>
      </c>
      <c r="AL1267">
        <v>0</v>
      </c>
      <c r="AM1267">
        <v>0</v>
      </c>
      <c r="AN1267">
        <v>0</v>
      </c>
      <c r="AO1267">
        <v>0</v>
      </c>
      <c r="AP1267">
        <v>0</v>
      </c>
      <c r="AQ1267">
        <v>0</v>
      </c>
      <c r="AR1267">
        <v>0</v>
      </c>
      <c r="AS1267">
        <v>0</v>
      </c>
      <c r="AT1267">
        <v>0</v>
      </c>
      <c r="AU1267">
        <v>0</v>
      </c>
      <c r="AV1267">
        <v>0</v>
      </c>
      <c r="AW1267">
        <v>0</v>
      </c>
      <c r="AX1267">
        <v>0</v>
      </c>
      <c r="AY1267">
        <v>0</v>
      </c>
      <c r="AZ1267">
        <v>0</v>
      </c>
      <c r="BA1267">
        <v>0</v>
      </c>
      <c r="BB1267">
        <v>0</v>
      </c>
      <c r="BC1267">
        <v>0</v>
      </c>
      <c r="BD1267">
        <v>0</v>
      </c>
      <c r="BE1267">
        <v>0</v>
      </c>
      <c r="BF1267">
        <v>0</v>
      </c>
      <c r="BG1267">
        <v>0</v>
      </c>
      <c r="BH1267">
        <v>0</v>
      </c>
      <c r="BI1267">
        <v>0</v>
      </c>
      <c r="BJ1267">
        <v>0</v>
      </c>
      <c r="BK1267">
        <v>0</v>
      </c>
      <c r="BL1267">
        <v>0</v>
      </c>
      <c r="BM1267">
        <v>0</v>
      </c>
      <c r="BN1267">
        <v>0</v>
      </c>
      <c r="BO1267">
        <v>0</v>
      </c>
      <c r="BP1267">
        <v>0</v>
      </c>
      <c r="BQ1267">
        <v>0</v>
      </c>
      <c r="BR1267">
        <v>0</v>
      </c>
      <c r="BS1267">
        <v>0</v>
      </c>
      <c r="BT1267">
        <v>0</v>
      </c>
      <c r="BU1267">
        <v>0</v>
      </c>
      <c r="BV1267">
        <v>0</v>
      </c>
      <c r="BW1267" s="4">
        <v>0</v>
      </c>
    </row>
    <row r="1268" spans="6:75" x14ac:dyDescent="0.25">
      <c r="F1268" s="52">
        <f t="shared" si="67"/>
        <v>97700</v>
      </c>
      <c r="G1268" s="12">
        <f t="shared" si="68"/>
        <v>0.82558139534883723</v>
      </c>
      <c r="J1268" s="3">
        <f t="shared" si="69"/>
        <v>0.84171815239776404</v>
      </c>
      <c r="K1268" s="4"/>
      <c r="L1268" s="5">
        <v>1</v>
      </c>
      <c r="M1268">
        <v>0.82558139534883723</v>
      </c>
      <c r="N1268">
        <v>0.82558139534883723</v>
      </c>
      <c r="O1268">
        <v>0.84072876873347047</v>
      </c>
      <c r="P1268">
        <v>0.84072876873347047</v>
      </c>
      <c r="Q1268">
        <v>0</v>
      </c>
      <c r="R1268">
        <v>0</v>
      </c>
      <c r="S1268">
        <v>0</v>
      </c>
      <c r="T1268">
        <v>0</v>
      </c>
      <c r="U1268">
        <v>0</v>
      </c>
      <c r="V1268">
        <v>0</v>
      </c>
      <c r="W1268">
        <v>0</v>
      </c>
      <c r="X1268">
        <v>0</v>
      </c>
      <c r="Y1268">
        <v>0</v>
      </c>
      <c r="Z1268">
        <v>0</v>
      </c>
      <c r="AA1268">
        <v>0</v>
      </c>
      <c r="AB1268">
        <v>0</v>
      </c>
      <c r="AC1268">
        <v>0</v>
      </c>
      <c r="AD1268">
        <v>0</v>
      </c>
      <c r="AE1268">
        <v>0</v>
      </c>
      <c r="AF1268">
        <v>0</v>
      </c>
      <c r="AG1268">
        <v>0</v>
      </c>
      <c r="AH1268">
        <v>0</v>
      </c>
      <c r="AI1268">
        <v>0</v>
      </c>
      <c r="AJ1268">
        <v>0</v>
      </c>
      <c r="AK1268">
        <v>0</v>
      </c>
      <c r="AL1268">
        <v>0</v>
      </c>
      <c r="AM1268">
        <v>0</v>
      </c>
      <c r="AN1268">
        <v>0</v>
      </c>
      <c r="AO1268">
        <v>0</v>
      </c>
      <c r="AP1268">
        <v>0</v>
      </c>
      <c r="AQ1268">
        <v>0</v>
      </c>
      <c r="AR1268">
        <v>0</v>
      </c>
      <c r="AS1268">
        <v>0</v>
      </c>
      <c r="AT1268">
        <v>0</v>
      </c>
      <c r="AU1268">
        <v>0</v>
      </c>
      <c r="AV1268">
        <v>0</v>
      </c>
      <c r="AW1268">
        <v>0</v>
      </c>
      <c r="AX1268">
        <v>0</v>
      </c>
      <c r="AY1268">
        <v>0</v>
      </c>
      <c r="AZ1268">
        <v>0</v>
      </c>
      <c r="BA1268">
        <v>0</v>
      </c>
      <c r="BB1268">
        <v>0</v>
      </c>
      <c r="BC1268">
        <v>0</v>
      </c>
      <c r="BD1268">
        <v>0</v>
      </c>
      <c r="BE1268">
        <v>0</v>
      </c>
      <c r="BF1268">
        <v>0</v>
      </c>
      <c r="BG1268">
        <v>0</v>
      </c>
      <c r="BH1268">
        <v>0</v>
      </c>
      <c r="BI1268">
        <v>0</v>
      </c>
      <c r="BJ1268">
        <v>0</v>
      </c>
      <c r="BK1268">
        <v>0</v>
      </c>
      <c r="BL1268">
        <v>0</v>
      </c>
      <c r="BM1268">
        <v>0</v>
      </c>
      <c r="BN1268">
        <v>0</v>
      </c>
      <c r="BO1268">
        <v>0</v>
      </c>
      <c r="BP1268">
        <v>0</v>
      </c>
      <c r="BQ1268">
        <v>0</v>
      </c>
      <c r="BR1268">
        <v>0</v>
      </c>
      <c r="BS1268">
        <v>0</v>
      </c>
      <c r="BT1268">
        <v>0</v>
      </c>
      <c r="BU1268">
        <v>0</v>
      </c>
      <c r="BV1268">
        <v>0</v>
      </c>
      <c r="BW1268" s="4">
        <v>0</v>
      </c>
    </row>
    <row r="1269" spans="6:75" x14ac:dyDescent="0.25">
      <c r="F1269" s="52">
        <f t="shared" si="67"/>
        <v>97800</v>
      </c>
      <c r="G1269" s="12">
        <f t="shared" si="68"/>
        <v>0.82558139534883723</v>
      </c>
      <c r="J1269" s="3">
        <f t="shared" si="69"/>
        <v>0.84171815239776404</v>
      </c>
      <c r="K1269" s="4"/>
      <c r="L1269" s="5">
        <v>1</v>
      </c>
      <c r="M1269">
        <v>0.82558139534883723</v>
      </c>
      <c r="N1269">
        <v>0.82558139534883723</v>
      </c>
      <c r="O1269">
        <v>0.84072876873347047</v>
      </c>
      <c r="P1269">
        <v>0.84072876873347047</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v>0</v>
      </c>
      <c r="AN1269">
        <v>0</v>
      </c>
      <c r="AO1269">
        <v>0</v>
      </c>
      <c r="AP1269">
        <v>0</v>
      </c>
      <c r="AQ1269">
        <v>0</v>
      </c>
      <c r="AR1269">
        <v>0</v>
      </c>
      <c r="AS1269">
        <v>0</v>
      </c>
      <c r="AT1269">
        <v>0</v>
      </c>
      <c r="AU1269">
        <v>0</v>
      </c>
      <c r="AV1269">
        <v>0</v>
      </c>
      <c r="AW1269">
        <v>0</v>
      </c>
      <c r="AX1269">
        <v>0</v>
      </c>
      <c r="AY1269">
        <v>0</v>
      </c>
      <c r="AZ1269">
        <v>0</v>
      </c>
      <c r="BA1269">
        <v>0</v>
      </c>
      <c r="BB1269">
        <v>0</v>
      </c>
      <c r="BC1269">
        <v>0</v>
      </c>
      <c r="BD1269">
        <v>0</v>
      </c>
      <c r="BE1269">
        <v>0</v>
      </c>
      <c r="BF1269">
        <v>0</v>
      </c>
      <c r="BG1269">
        <v>0</v>
      </c>
      <c r="BH1269">
        <v>0</v>
      </c>
      <c r="BI1269">
        <v>0</v>
      </c>
      <c r="BJ1269">
        <v>0</v>
      </c>
      <c r="BK1269">
        <v>0</v>
      </c>
      <c r="BL1269">
        <v>0</v>
      </c>
      <c r="BM1269">
        <v>0</v>
      </c>
      <c r="BN1269">
        <v>0</v>
      </c>
      <c r="BO1269">
        <v>0</v>
      </c>
      <c r="BP1269">
        <v>0</v>
      </c>
      <c r="BQ1269">
        <v>0</v>
      </c>
      <c r="BR1269">
        <v>0</v>
      </c>
      <c r="BS1269">
        <v>0</v>
      </c>
      <c r="BT1269">
        <v>0</v>
      </c>
      <c r="BU1269">
        <v>0</v>
      </c>
      <c r="BV1269">
        <v>0</v>
      </c>
      <c r="BW1269" s="4">
        <v>0</v>
      </c>
    </row>
    <row r="1270" spans="6:75" x14ac:dyDescent="0.25">
      <c r="F1270" s="52">
        <f t="shared" si="67"/>
        <v>97900</v>
      </c>
      <c r="G1270" s="12">
        <f t="shared" si="68"/>
        <v>0.82558139534883723</v>
      </c>
      <c r="J1270" s="3">
        <f t="shared" si="69"/>
        <v>0.84171815239776404</v>
      </c>
      <c r="K1270" s="4"/>
      <c r="L1270" s="5">
        <v>1</v>
      </c>
      <c r="M1270">
        <v>0.82558139534883723</v>
      </c>
      <c r="N1270">
        <v>0.82558139534883723</v>
      </c>
      <c r="O1270">
        <v>0.84072876873347047</v>
      </c>
      <c r="P1270">
        <v>0.84072876873347047</v>
      </c>
      <c r="Q1270">
        <v>0</v>
      </c>
      <c r="R1270">
        <v>0</v>
      </c>
      <c r="S1270">
        <v>0</v>
      </c>
      <c r="T1270">
        <v>0</v>
      </c>
      <c r="U1270">
        <v>0</v>
      </c>
      <c r="V1270">
        <v>0</v>
      </c>
      <c r="W1270">
        <v>0</v>
      </c>
      <c r="X1270">
        <v>0</v>
      </c>
      <c r="Y1270">
        <v>0</v>
      </c>
      <c r="Z1270">
        <v>0</v>
      </c>
      <c r="AA1270">
        <v>0</v>
      </c>
      <c r="AB1270">
        <v>0</v>
      </c>
      <c r="AC1270">
        <v>0</v>
      </c>
      <c r="AD1270">
        <v>0</v>
      </c>
      <c r="AE1270">
        <v>0</v>
      </c>
      <c r="AF1270">
        <v>0</v>
      </c>
      <c r="AG1270">
        <v>0</v>
      </c>
      <c r="AH1270">
        <v>0</v>
      </c>
      <c r="AI1270">
        <v>0</v>
      </c>
      <c r="AJ1270">
        <v>0</v>
      </c>
      <c r="AK1270">
        <v>0</v>
      </c>
      <c r="AL1270">
        <v>0</v>
      </c>
      <c r="AM1270">
        <v>0</v>
      </c>
      <c r="AN1270">
        <v>0</v>
      </c>
      <c r="AO1270">
        <v>0</v>
      </c>
      <c r="AP1270">
        <v>0</v>
      </c>
      <c r="AQ1270">
        <v>0</v>
      </c>
      <c r="AR1270">
        <v>0</v>
      </c>
      <c r="AS1270">
        <v>0</v>
      </c>
      <c r="AT1270">
        <v>0</v>
      </c>
      <c r="AU1270">
        <v>0</v>
      </c>
      <c r="AV1270">
        <v>0</v>
      </c>
      <c r="AW1270">
        <v>0</v>
      </c>
      <c r="AX1270">
        <v>0</v>
      </c>
      <c r="AY1270">
        <v>0</v>
      </c>
      <c r="AZ1270">
        <v>0</v>
      </c>
      <c r="BA1270">
        <v>0</v>
      </c>
      <c r="BB1270">
        <v>0</v>
      </c>
      <c r="BC1270">
        <v>0</v>
      </c>
      <c r="BD1270">
        <v>0</v>
      </c>
      <c r="BE1270">
        <v>0</v>
      </c>
      <c r="BF1270">
        <v>0</v>
      </c>
      <c r="BG1270">
        <v>0</v>
      </c>
      <c r="BH1270">
        <v>0</v>
      </c>
      <c r="BI1270">
        <v>0</v>
      </c>
      <c r="BJ1270">
        <v>0</v>
      </c>
      <c r="BK1270">
        <v>0</v>
      </c>
      <c r="BL1270">
        <v>0</v>
      </c>
      <c r="BM1270">
        <v>0</v>
      </c>
      <c r="BN1270">
        <v>0</v>
      </c>
      <c r="BO1270">
        <v>0</v>
      </c>
      <c r="BP1270">
        <v>0</v>
      </c>
      <c r="BQ1270">
        <v>0</v>
      </c>
      <c r="BR1270">
        <v>0</v>
      </c>
      <c r="BS1270">
        <v>0</v>
      </c>
      <c r="BT1270">
        <v>0</v>
      </c>
      <c r="BU1270">
        <v>0</v>
      </c>
      <c r="BV1270">
        <v>0</v>
      </c>
      <c r="BW1270" s="4">
        <v>0</v>
      </c>
    </row>
    <row r="1271" spans="6:75" x14ac:dyDescent="0.25">
      <c r="F1271" s="52">
        <f t="shared" si="67"/>
        <v>98000</v>
      </c>
      <c r="G1271" s="12">
        <f t="shared" si="68"/>
        <v>0.82558139534883723</v>
      </c>
      <c r="J1271" s="3">
        <f t="shared" si="69"/>
        <v>0.84211532803765821</v>
      </c>
      <c r="K1271" s="4"/>
      <c r="L1271" s="5">
        <v>1</v>
      </c>
      <c r="M1271">
        <v>0.82558139534883723</v>
      </c>
      <c r="N1271">
        <v>0.82558139534883723</v>
      </c>
      <c r="O1271">
        <v>0.84112547751983546</v>
      </c>
      <c r="P1271">
        <v>0.84112547751983546</v>
      </c>
      <c r="Q1271">
        <v>0</v>
      </c>
      <c r="R1271">
        <v>0</v>
      </c>
      <c r="S1271">
        <v>0</v>
      </c>
      <c r="T1271">
        <v>0</v>
      </c>
      <c r="U1271">
        <v>0</v>
      </c>
      <c r="V1271">
        <v>0</v>
      </c>
      <c r="W1271">
        <v>0</v>
      </c>
      <c r="X1271">
        <v>0</v>
      </c>
      <c r="Y1271">
        <v>0</v>
      </c>
      <c r="Z1271">
        <v>0</v>
      </c>
      <c r="AA1271">
        <v>0</v>
      </c>
      <c r="AB1271">
        <v>0</v>
      </c>
      <c r="AC1271">
        <v>0</v>
      </c>
      <c r="AD1271">
        <v>0</v>
      </c>
      <c r="AE1271">
        <v>0</v>
      </c>
      <c r="AF1271">
        <v>0</v>
      </c>
      <c r="AG1271">
        <v>0</v>
      </c>
      <c r="AH1271">
        <v>0</v>
      </c>
      <c r="AI1271">
        <v>0</v>
      </c>
      <c r="AJ1271">
        <v>0</v>
      </c>
      <c r="AK1271">
        <v>0</v>
      </c>
      <c r="AL1271">
        <v>0</v>
      </c>
      <c r="AM1271">
        <v>0</v>
      </c>
      <c r="AN1271">
        <v>0</v>
      </c>
      <c r="AO1271">
        <v>0</v>
      </c>
      <c r="AP1271">
        <v>0</v>
      </c>
      <c r="AQ1271">
        <v>0</v>
      </c>
      <c r="AR1271">
        <v>0</v>
      </c>
      <c r="AS1271">
        <v>0</v>
      </c>
      <c r="AT1271">
        <v>0</v>
      </c>
      <c r="AU1271">
        <v>0</v>
      </c>
      <c r="AV1271">
        <v>0</v>
      </c>
      <c r="AW1271">
        <v>0</v>
      </c>
      <c r="AX1271">
        <v>0</v>
      </c>
      <c r="AY1271">
        <v>0</v>
      </c>
      <c r="AZ1271">
        <v>0</v>
      </c>
      <c r="BA1271">
        <v>0</v>
      </c>
      <c r="BB1271">
        <v>0</v>
      </c>
      <c r="BC1271">
        <v>0</v>
      </c>
      <c r="BD1271">
        <v>0</v>
      </c>
      <c r="BE1271">
        <v>0</v>
      </c>
      <c r="BF1271">
        <v>0</v>
      </c>
      <c r="BG1271">
        <v>0</v>
      </c>
      <c r="BH1271">
        <v>0</v>
      </c>
      <c r="BI1271">
        <v>0</v>
      </c>
      <c r="BJ1271">
        <v>0</v>
      </c>
      <c r="BK1271">
        <v>0</v>
      </c>
      <c r="BL1271">
        <v>0</v>
      </c>
      <c r="BM1271">
        <v>0</v>
      </c>
      <c r="BN1271">
        <v>0</v>
      </c>
      <c r="BO1271">
        <v>0</v>
      </c>
      <c r="BP1271">
        <v>0</v>
      </c>
      <c r="BQ1271">
        <v>0</v>
      </c>
      <c r="BR1271">
        <v>0</v>
      </c>
      <c r="BS1271">
        <v>0</v>
      </c>
      <c r="BT1271">
        <v>0</v>
      </c>
      <c r="BU1271">
        <v>0</v>
      </c>
      <c r="BV1271">
        <v>0</v>
      </c>
      <c r="BW1271" s="4">
        <v>0</v>
      </c>
    </row>
    <row r="1272" spans="6:75" x14ac:dyDescent="0.25">
      <c r="F1272" s="52">
        <f t="shared" si="67"/>
        <v>98100</v>
      </c>
      <c r="G1272" s="12">
        <f t="shared" si="68"/>
        <v>0.82558139534883723</v>
      </c>
      <c r="J1272" s="3">
        <f t="shared" si="69"/>
        <v>0.84251250367755226</v>
      </c>
      <c r="K1272" s="4"/>
      <c r="L1272" s="5">
        <v>1</v>
      </c>
      <c r="M1272">
        <v>0.82558139534883723</v>
      </c>
      <c r="N1272">
        <v>0.82558139534883723</v>
      </c>
      <c r="O1272">
        <v>0.84152218630620046</v>
      </c>
      <c r="P1272">
        <v>0.84152218630620046</v>
      </c>
      <c r="Q1272">
        <v>0</v>
      </c>
      <c r="R1272">
        <v>0</v>
      </c>
      <c r="S1272">
        <v>0</v>
      </c>
      <c r="T1272">
        <v>0</v>
      </c>
      <c r="U1272">
        <v>0</v>
      </c>
      <c r="V1272">
        <v>0</v>
      </c>
      <c r="W1272">
        <v>0</v>
      </c>
      <c r="X1272">
        <v>0</v>
      </c>
      <c r="Y1272">
        <v>0</v>
      </c>
      <c r="Z1272">
        <v>0</v>
      </c>
      <c r="AA1272">
        <v>0</v>
      </c>
      <c r="AB1272">
        <v>0</v>
      </c>
      <c r="AC1272">
        <v>0</v>
      </c>
      <c r="AD1272">
        <v>0</v>
      </c>
      <c r="AE1272">
        <v>0</v>
      </c>
      <c r="AF1272">
        <v>0</v>
      </c>
      <c r="AG1272">
        <v>0</v>
      </c>
      <c r="AH1272">
        <v>0</v>
      </c>
      <c r="AI1272">
        <v>0</v>
      </c>
      <c r="AJ1272">
        <v>0</v>
      </c>
      <c r="AK1272">
        <v>0</v>
      </c>
      <c r="AL1272">
        <v>0</v>
      </c>
      <c r="AM1272">
        <v>0</v>
      </c>
      <c r="AN1272">
        <v>0</v>
      </c>
      <c r="AO1272">
        <v>0</v>
      </c>
      <c r="AP1272">
        <v>0</v>
      </c>
      <c r="AQ1272">
        <v>0</v>
      </c>
      <c r="AR1272">
        <v>0</v>
      </c>
      <c r="AS1272">
        <v>0</v>
      </c>
      <c r="AT1272">
        <v>0</v>
      </c>
      <c r="AU1272">
        <v>0</v>
      </c>
      <c r="AV1272">
        <v>0</v>
      </c>
      <c r="AW1272">
        <v>0</v>
      </c>
      <c r="AX1272">
        <v>0</v>
      </c>
      <c r="AY1272">
        <v>0</v>
      </c>
      <c r="AZ1272">
        <v>0</v>
      </c>
      <c r="BA1272">
        <v>0</v>
      </c>
      <c r="BB1272">
        <v>0</v>
      </c>
      <c r="BC1272">
        <v>0</v>
      </c>
      <c r="BD1272">
        <v>0</v>
      </c>
      <c r="BE1272">
        <v>0</v>
      </c>
      <c r="BF1272">
        <v>0</v>
      </c>
      <c r="BG1272">
        <v>0</v>
      </c>
      <c r="BH1272">
        <v>0</v>
      </c>
      <c r="BI1272">
        <v>0</v>
      </c>
      <c r="BJ1272">
        <v>0</v>
      </c>
      <c r="BK1272">
        <v>0</v>
      </c>
      <c r="BL1272">
        <v>0</v>
      </c>
      <c r="BM1272">
        <v>0</v>
      </c>
      <c r="BN1272">
        <v>0</v>
      </c>
      <c r="BO1272">
        <v>0</v>
      </c>
      <c r="BP1272">
        <v>0</v>
      </c>
      <c r="BQ1272">
        <v>0</v>
      </c>
      <c r="BR1272">
        <v>0</v>
      </c>
      <c r="BS1272">
        <v>0</v>
      </c>
      <c r="BT1272">
        <v>0</v>
      </c>
      <c r="BU1272">
        <v>0</v>
      </c>
      <c r="BV1272">
        <v>0</v>
      </c>
      <c r="BW1272" s="4">
        <v>0</v>
      </c>
    </row>
    <row r="1273" spans="6:75" x14ac:dyDescent="0.25">
      <c r="F1273" s="52">
        <f t="shared" si="67"/>
        <v>98200</v>
      </c>
      <c r="G1273" s="12">
        <f t="shared" si="68"/>
        <v>0.82558139534883723</v>
      </c>
      <c r="J1273" s="3">
        <f t="shared" si="69"/>
        <v>0.84290967931744631</v>
      </c>
      <c r="K1273" s="4"/>
      <c r="L1273" s="5">
        <v>1</v>
      </c>
      <c r="M1273">
        <v>0.82558139534883723</v>
      </c>
      <c r="N1273">
        <v>0.82558139534883723</v>
      </c>
      <c r="O1273">
        <v>0.84191889509256534</v>
      </c>
      <c r="P1273">
        <v>0.84191889509256534</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v>0</v>
      </c>
      <c r="AN1273">
        <v>0</v>
      </c>
      <c r="AO1273">
        <v>0</v>
      </c>
      <c r="AP1273">
        <v>0</v>
      </c>
      <c r="AQ1273">
        <v>0</v>
      </c>
      <c r="AR1273">
        <v>0</v>
      </c>
      <c r="AS1273">
        <v>0</v>
      </c>
      <c r="AT1273">
        <v>0</v>
      </c>
      <c r="AU1273">
        <v>0</v>
      </c>
      <c r="AV1273">
        <v>0</v>
      </c>
      <c r="AW1273">
        <v>0</v>
      </c>
      <c r="AX1273">
        <v>0</v>
      </c>
      <c r="AY1273">
        <v>0</v>
      </c>
      <c r="AZ1273">
        <v>0</v>
      </c>
      <c r="BA1273">
        <v>0</v>
      </c>
      <c r="BB1273">
        <v>0</v>
      </c>
      <c r="BC1273">
        <v>0</v>
      </c>
      <c r="BD1273">
        <v>0</v>
      </c>
      <c r="BE1273">
        <v>0</v>
      </c>
      <c r="BF1273">
        <v>0</v>
      </c>
      <c r="BG1273">
        <v>0</v>
      </c>
      <c r="BH1273">
        <v>0</v>
      </c>
      <c r="BI1273">
        <v>0</v>
      </c>
      <c r="BJ1273">
        <v>0</v>
      </c>
      <c r="BK1273">
        <v>0</v>
      </c>
      <c r="BL1273">
        <v>0</v>
      </c>
      <c r="BM1273">
        <v>0</v>
      </c>
      <c r="BN1273">
        <v>0</v>
      </c>
      <c r="BO1273">
        <v>0</v>
      </c>
      <c r="BP1273">
        <v>0</v>
      </c>
      <c r="BQ1273">
        <v>0</v>
      </c>
      <c r="BR1273">
        <v>0</v>
      </c>
      <c r="BS1273">
        <v>0</v>
      </c>
      <c r="BT1273">
        <v>0</v>
      </c>
      <c r="BU1273">
        <v>0</v>
      </c>
      <c r="BV1273">
        <v>0</v>
      </c>
      <c r="BW1273" s="4">
        <v>0</v>
      </c>
    </row>
    <row r="1274" spans="6:75" x14ac:dyDescent="0.25">
      <c r="F1274" s="52">
        <f t="shared" si="67"/>
        <v>98300</v>
      </c>
      <c r="G1274" s="12">
        <f t="shared" si="68"/>
        <v>0.82558139534883723</v>
      </c>
      <c r="J1274" s="3">
        <f t="shared" si="69"/>
        <v>0.84330685495734037</v>
      </c>
      <c r="K1274" s="4"/>
      <c r="L1274" s="5">
        <v>1</v>
      </c>
      <c r="M1274">
        <v>0.82558139534883723</v>
      </c>
      <c r="N1274">
        <v>0.82558139534883723</v>
      </c>
      <c r="O1274">
        <v>0.84231560387893034</v>
      </c>
      <c r="P1274">
        <v>0.84231560387893034</v>
      </c>
      <c r="Q1274">
        <v>0</v>
      </c>
      <c r="R1274">
        <v>0</v>
      </c>
      <c r="S1274">
        <v>0</v>
      </c>
      <c r="T1274">
        <v>0</v>
      </c>
      <c r="U1274">
        <v>0</v>
      </c>
      <c r="V1274">
        <v>0</v>
      </c>
      <c r="W1274">
        <v>0</v>
      </c>
      <c r="X1274">
        <v>0</v>
      </c>
      <c r="Y1274">
        <v>0</v>
      </c>
      <c r="Z1274">
        <v>0</v>
      </c>
      <c r="AA1274">
        <v>0</v>
      </c>
      <c r="AB1274">
        <v>0</v>
      </c>
      <c r="AC1274">
        <v>0</v>
      </c>
      <c r="AD1274">
        <v>0</v>
      </c>
      <c r="AE1274">
        <v>0</v>
      </c>
      <c r="AF1274">
        <v>0</v>
      </c>
      <c r="AG1274">
        <v>0</v>
      </c>
      <c r="AH1274">
        <v>0</v>
      </c>
      <c r="AI1274">
        <v>0</v>
      </c>
      <c r="AJ1274">
        <v>0</v>
      </c>
      <c r="AK1274">
        <v>0</v>
      </c>
      <c r="AL1274">
        <v>0</v>
      </c>
      <c r="AM1274">
        <v>0</v>
      </c>
      <c r="AN1274">
        <v>0</v>
      </c>
      <c r="AO1274">
        <v>0</v>
      </c>
      <c r="AP1274">
        <v>0</v>
      </c>
      <c r="AQ1274">
        <v>0</v>
      </c>
      <c r="AR1274">
        <v>0</v>
      </c>
      <c r="AS1274">
        <v>0</v>
      </c>
      <c r="AT1274">
        <v>0</v>
      </c>
      <c r="AU1274">
        <v>0</v>
      </c>
      <c r="AV1274">
        <v>0</v>
      </c>
      <c r="AW1274">
        <v>0</v>
      </c>
      <c r="AX1274">
        <v>0</v>
      </c>
      <c r="AY1274">
        <v>0</v>
      </c>
      <c r="AZ1274">
        <v>0</v>
      </c>
      <c r="BA1274">
        <v>0</v>
      </c>
      <c r="BB1274">
        <v>0</v>
      </c>
      <c r="BC1274">
        <v>0</v>
      </c>
      <c r="BD1274">
        <v>0</v>
      </c>
      <c r="BE1274">
        <v>0</v>
      </c>
      <c r="BF1274">
        <v>0</v>
      </c>
      <c r="BG1274">
        <v>0</v>
      </c>
      <c r="BH1274">
        <v>0</v>
      </c>
      <c r="BI1274">
        <v>0</v>
      </c>
      <c r="BJ1274">
        <v>0</v>
      </c>
      <c r="BK1274">
        <v>0</v>
      </c>
      <c r="BL1274">
        <v>0</v>
      </c>
      <c r="BM1274">
        <v>0</v>
      </c>
      <c r="BN1274">
        <v>0</v>
      </c>
      <c r="BO1274">
        <v>0</v>
      </c>
      <c r="BP1274">
        <v>0</v>
      </c>
      <c r="BQ1274">
        <v>0</v>
      </c>
      <c r="BR1274">
        <v>0</v>
      </c>
      <c r="BS1274">
        <v>0</v>
      </c>
      <c r="BT1274">
        <v>0</v>
      </c>
      <c r="BU1274">
        <v>0</v>
      </c>
      <c r="BV1274">
        <v>0</v>
      </c>
      <c r="BW1274" s="4">
        <v>0</v>
      </c>
    </row>
    <row r="1275" spans="6:75" x14ac:dyDescent="0.25">
      <c r="F1275" s="52">
        <f t="shared" si="67"/>
        <v>98400</v>
      </c>
      <c r="G1275" s="12">
        <f t="shared" si="68"/>
        <v>0.82558139534883723</v>
      </c>
      <c r="J1275" s="3">
        <f t="shared" si="69"/>
        <v>0.84370403059723453</v>
      </c>
      <c r="K1275" s="4"/>
      <c r="L1275" s="5">
        <v>1</v>
      </c>
      <c r="M1275">
        <v>0.82558139534883723</v>
      </c>
      <c r="N1275">
        <v>0.82558139534883723</v>
      </c>
      <c r="O1275">
        <v>0.84271231266529534</v>
      </c>
      <c r="P1275">
        <v>0.84271231266529534</v>
      </c>
      <c r="Q1275">
        <v>0</v>
      </c>
      <c r="R1275">
        <v>0</v>
      </c>
      <c r="S1275">
        <v>0</v>
      </c>
      <c r="T1275">
        <v>0</v>
      </c>
      <c r="U1275">
        <v>0</v>
      </c>
      <c r="V1275">
        <v>0</v>
      </c>
      <c r="W1275">
        <v>0</v>
      </c>
      <c r="X1275">
        <v>0</v>
      </c>
      <c r="Y1275">
        <v>0</v>
      </c>
      <c r="Z1275">
        <v>0</v>
      </c>
      <c r="AA1275">
        <v>0</v>
      </c>
      <c r="AB1275">
        <v>0</v>
      </c>
      <c r="AC1275">
        <v>0</v>
      </c>
      <c r="AD1275">
        <v>0</v>
      </c>
      <c r="AE1275">
        <v>0</v>
      </c>
      <c r="AF1275">
        <v>0</v>
      </c>
      <c r="AG1275">
        <v>0</v>
      </c>
      <c r="AH1275">
        <v>0</v>
      </c>
      <c r="AI1275">
        <v>0</v>
      </c>
      <c r="AJ1275">
        <v>0</v>
      </c>
      <c r="AK1275">
        <v>0</v>
      </c>
      <c r="AL1275">
        <v>0</v>
      </c>
      <c r="AM1275">
        <v>0</v>
      </c>
      <c r="AN1275">
        <v>0</v>
      </c>
      <c r="AO1275">
        <v>0</v>
      </c>
      <c r="AP1275">
        <v>0</v>
      </c>
      <c r="AQ1275">
        <v>0</v>
      </c>
      <c r="AR1275">
        <v>0</v>
      </c>
      <c r="AS1275">
        <v>0</v>
      </c>
      <c r="AT1275">
        <v>0</v>
      </c>
      <c r="AU1275">
        <v>0</v>
      </c>
      <c r="AV1275">
        <v>0</v>
      </c>
      <c r="AW1275">
        <v>0</v>
      </c>
      <c r="AX1275">
        <v>0</v>
      </c>
      <c r="AY1275">
        <v>0</v>
      </c>
      <c r="AZ1275">
        <v>0</v>
      </c>
      <c r="BA1275">
        <v>0</v>
      </c>
      <c r="BB1275">
        <v>0</v>
      </c>
      <c r="BC1275">
        <v>0</v>
      </c>
      <c r="BD1275">
        <v>0</v>
      </c>
      <c r="BE1275">
        <v>0</v>
      </c>
      <c r="BF1275">
        <v>0</v>
      </c>
      <c r="BG1275">
        <v>0</v>
      </c>
      <c r="BH1275">
        <v>0</v>
      </c>
      <c r="BI1275">
        <v>0</v>
      </c>
      <c r="BJ1275">
        <v>0</v>
      </c>
      <c r="BK1275">
        <v>0</v>
      </c>
      <c r="BL1275">
        <v>0</v>
      </c>
      <c r="BM1275">
        <v>0</v>
      </c>
      <c r="BN1275">
        <v>0</v>
      </c>
      <c r="BO1275">
        <v>0</v>
      </c>
      <c r="BP1275">
        <v>0</v>
      </c>
      <c r="BQ1275">
        <v>0</v>
      </c>
      <c r="BR1275">
        <v>0</v>
      </c>
      <c r="BS1275">
        <v>0</v>
      </c>
      <c r="BT1275">
        <v>0</v>
      </c>
      <c r="BU1275">
        <v>0</v>
      </c>
      <c r="BV1275">
        <v>0</v>
      </c>
      <c r="BW1275" s="4">
        <v>0</v>
      </c>
    </row>
    <row r="1276" spans="6:75" x14ac:dyDescent="0.25">
      <c r="F1276" s="52">
        <f t="shared" si="67"/>
        <v>98500</v>
      </c>
      <c r="G1276" s="12">
        <f t="shared" si="68"/>
        <v>0.82558139534883723</v>
      </c>
      <c r="J1276" s="3">
        <f t="shared" si="69"/>
        <v>0.84410120623712859</v>
      </c>
      <c r="K1276" s="4"/>
      <c r="L1276" s="5">
        <v>1</v>
      </c>
      <c r="M1276">
        <v>0.82558139534883723</v>
      </c>
      <c r="N1276">
        <v>0.82558139534883723</v>
      </c>
      <c r="O1276">
        <v>0.84310902145166033</v>
      </c>
      <c r="P1276">
        <v>0.84310902145166033</v>
      </c>
      <c r="Q1276">
        <v>0</v>
      </c>
      <c r="R1276">
        <v>0</v>
      </c>
      <c r="S1276">
        <v>0</v>
      </c>
      <c r="T1276">
        <v>0</v>
      </c>
      <c r="U1276">
        <v>0</v>
      </c>
      <c r="V1276">
        <v>0</v>
      </c>
      <c r="W1276">
        <v>0</v>
      </c>
      <c r="X1276">
        <v>0</v>
      </c>
      <c r="Y1276">
        <v>0</v>
      </c>
      <c r="Z1276">
        <v>0</v>
      </c>
      <c r="AA1276">
        <v>0</v>
      </c>
      <c r="AB1276">
        <v>0</v>
      </c>
      <c r="AC1276">
        <v>0</v>
      </c>
      <c r="AD1276">
        <v>0</v>
      </c>
      <c r="AE1276">
        <v>0</v>
      </c>
      <c r="AF1276">
        <v>0</v>
      </c>
      <c r="AG1276">
        <v>0</v>
      </c>
      <c r="AH1276">
        <v>0</v>
      </c>
      <c r="AI1276">
        <v>0</v>
      </c>
      <c r="AJ1276">
        <v>0</v>
      </c>
      <c r="AK1276">
        <v>0</v>
      </c>
      <c r="AL1276">
        <v>0</v>
      </c>
      <c r="AM1276">
        <v>0</v>
      </c>
      <c r="AN1276">
        <v>0</v>
      </c>
      <c r="AO1276">
        <v>0</v>
      </c>
      <c r="AP1276">
        <v>0</v>
      </c>
      <c r="AQ1276">
        <v>0</v>
      </c>
      <c r="AR1276">
        <v>0</v>
      </c>
      <c r="AS1276">
        <v>0</v>
      </c>
      <c r="AT1276">
        <v>0</v>
      </c>
      <c r="AU1276">
        <v>0</v>
      </c>
      <c r="AV1276">
        <v>0</v>
      </c>
      <c r="AW1276">
        <v>0</v>
      </c>
      <c r="AX1276">
        <v>0</v>
      </c>
      <c r="AY1276">
        <v>0</v>
      </c>
      <c r="AZ1276">
        <v>0</v>
      </c>
      <c r="BA1276">
        <v>0</v>
      </c>
      <c r="BB1276">
        <v>0</v>
      </c>
      <c r="BC1276">
        <v>0</v>
      </c>
      <c r="BD1276">
        <v>0</v>
      </c>
      <c r="BE1276">
        <v>0</v>
      </c>
      <c r="BF1276">
        <v>0</v>
      </c>
      <c r="BG1276">
        <v>0</v>
      </c>
      <c r="BH1276">
        <v>0</v>
      </c>
      <c r="BI1276">
        <v>0</v>
      </c>
      <c r="BJ1276">
        <v>0</v>
      </c>
      <c r="BK1276">
        <v>0</v>
      </c>
      <c r="BL1276">
        <v>0</v>
      </c>
      <c r="BM1276">
        <v>0</v>
      </c>
      <c r="BN1276">
        <v>0</v>
      </c>
      <c r="BO1276">
        <v>0</v>
      </c>
      <c r="BP1276">
        <v>0</v>
      </c>
      <c r="BQ1276">
        <v>0</v>
      </c>
      <c r="BR1276">
        <v>0</v>
      </c>
      <c r="BS1276">
        <v>0</v>
      </c>
      <c r="BT1276">
        <v>0</v>
      </c>
      <c r="BU1276">
        <v>0</v>
      </c>
      <c r="BV1276">
        <v>0</v>
      </c>
      <c r="BW1276" s="4">
        <v>0</v>
      </c>
    </row>
    <row r="1277" spans="6:75" x14ac:dyDescent="0.25">
      <c r="F1277" s="52">
        <f t="shared" si="67"/>
        <v>98600</v>
      </c>
      <c r="G1277" s="12">
        <f t="shared" si="68"/>
        <v>0.82558139534883723</v>
      </c>
      <c r="J1277" s="3">
        <f t="shared" si="69"/>
        <v>0.84449838187702275</v>
      </c>
      <c r="K1277" s="4"/>
      <c r="L1277" s="5">
        <v>1</v>
      </c>
      <c r="M1277">
        <v>0.82558139534883723</v>
      </c>
      <c r="N1277">
        <v>0.82558139534883723</v>
      </c>
      <c r="O1277">
        <v>0.84350573023802533</v>
      </c>
      <c r="P1277">
        <v>0.84350573023802533</v>
      </c>
      <c r="Q1277">
        <v>0</v>
      </c>
      <c r="R1277">
        <v>0</v>
      </c>
      <c r="S1277">
        <v>0</v>
      </c>
      <c r="T1277">
        <v>0</v>
      </c>
      <c r="U1277">
        <v>0</v>
      </c>
      <c r="V1277">
        <v>0</v>
      </c>
      <c r="W1277">
        <v>0</v>
      </c>
      <c r="X1277">
        <v>0</v>
      </c>
      <c r="Y1277">
        <v>0</v>
      </c>
      <c r="Z1277">
        <v>0</v>
      </c>
      <c r="AA1277">
        <v>0</v>
      </c>
      <c r="AB1277">
        <v>0</v>
      </c>
      <c r="AC1277">
        <v>0</v>
      </c>
      <c r="AD1277">
        <v>0</v>
      </c>
      <c r="AE1277">
        <v>0</v>
      </c>
      <c r="AF1277">
        <v>0</v>
      </c>
      <c r="AG1277">
        <v>0</v>
      </c>
      <c r="AH1277">
        <v>0</v>
      </c>
      <c r="AI1277">
        <v>0</v>
      </c>
      <c r="AJ1277">
        <v>0</v>
      </c>
      <c r="AK1277">
        <v>0</v>
      </c>
      <c r="AL1277">
        <v>0</v>
      </c>
      <c r="AM1277">
        <v>0</v>
      </c>
      <c r="AN1277">
        <v>0</v>
      </c>
      <c r="AO1277">
        <v>0</v>
      </c>
      <c r="AP1277">
        <v>0</v>
      </c>
      <c r="AQ1277">
        <v>0</v>
      </c>
      <c r="AR1277">
        <v>0</v>
      </c>
      <c r="AS1277">
        <v>0</v>
      </c>
      <c r="AT1277">
        <v>0</v>
      </c>
      <c r="AU1277">
        <v>0</v>
      </c>
      <c r="AV1277">
        <v>0</v>
      </c>
      <c r="AW1277">
        <v>0</v>
      </c>
      <c r="AX1277">
        <v>0</v>
      </c>
      <c r="AY1277">
        <v>0</v>
      </c>
      <c r="AZ1277">
        <v>0</v>
      </c>
      <c r="BA1277">
        <v>0</v>
      </c>
      <c r="BB1277">
        <v>0</v>
      </c>
      <c r="BC1277">
        <v>0</v>
      </c>
      <c r="BD1277">
        <v>0</v>
      </c>
      <c r="BE1277">
        <v>0</v>
      </c>
      <c r="BF1277">
        <v>0</v>
      </c>
      <c r="BG1277">
        <v>0</v>
      </c>
      <c r="BH1277">
        <v>0</v>
      </c>
      <c r="BI1277">
        <v>0</v>
      </c>
      <c r="BJ1277">
        <v>0</v>
      </c>
      <c r="BK1277">
        <v>0</v>
      </c>
      <c r="BL1277">
        <v>0</v>
      </c>
      <c r="BM1277">
        <v>0</v>
      </c>
      <c r="BN1277">
        <v>0</v>
      </c>
      <c r="BO1277">
        <v>0</v>
      </c>
      <c r="BP1277">
        <v>0</v>
      </c>
      <c r="BQ1277">
        <v>0</v>
      </c>
      <c r="BR1277">
        <v>0</v>
      </c>
      <c r="BS1277">
        <v>0</v>
      </c>
      <c r="BT1277">
        <v>0</v>
      </c>
      <c r="BU1277">
        <v>0</v>
      </c>
      <c r="BV1277">
        <v>0</v>
      </c>
      <c r="BW1277" s="4">
        <v>0</v>
      </c>
    </row>
    <row r="1278" spans="6:75" x14ac:dyDescent="0.25">
      <c r="F1278" s="52">
        <f t="shared" si="67"/>
        <v>98700</v>
      </c>
      <c r="G1278" s="12">
        <f t="shared" si="68"/>
        <v>0.82558139534883723</v>
      </c>
      <c r="J1278" s="3">
        <f t="shared" si="69"/>
        <v>0.8448955575169167</v>
      </c>
      <c r="K1278" s="4"/>
      <c r="L1278" s="5">
        <v>1</v>
      </c>
      <c r="M1278">
        <v>0.82558139534883723</v>
      </c>
      <c r="N1278">
        <v>0.82558139534883723</v>
      </c>
      <c r="O1278">
        <v>0.84390243902439022</v>
      </c>
      <c r="P1278">
        <v>0.84390243902439022</v>
      </c>
      <c r="Q1278">
        <v>0</v>
      </c>
      <c r="R1278">
        <v>0</v>
      </c>
      <c r="S1278">
        <v>0</v>
      </c>
      <c r="T1278">
        <v>0</v>
      </c>
      <c r="U1278">
        <v>0</v>
      </c>
      <c r="V1278">
        <v>0</v>
      </c>
      <c r="W1278">
        <v>0</v>
      </c>
      <c r="X1278">
        <v>0</v>
      </c>
      <c r="Y1278">
        <v>0</v>
      </c>
      <c r="Z1278">
        <v>0</v>
      </c>
      <c r="AA1278">
        <v>0</v>
      </c>
      <c r="AB1278">
        <v>0</v>
      </c>
      <c r="AC1278">
        <v>0</v>
      </c>
      <c r="AD1278">
        <v>0</v>
      </c>
      <c r="AE1278">
        <v>0</v>
      </c>
      <c r="AF1278">
        <v>0</v>
      </c>
      <c r="AG1278">
        <v>0</v>
      </c>
      <c r="AH1278">
        <v>0</v>
      </c>
      <c r="AI1278">
        <v>0</v>
      </c>
      <c r="AJ1278">
        <v>0</v>
      </c>
      <c r="AK1278">
        <v>0</v>
      </c>
      <c r="AL1278">
        <v>0</v>
      </c>
      <c r="AM1278">
        <v>0</v>
      </c>
      <c r="AN1278">
        <v>0</v>
      </c>
      <c r="AO1278">
        <v>0</v>
      </c>
      <c r="AP1278">
        <v>0</v>
      </c>
      <c r="AQ1278">
        <v>0</v>
      </c>
      <c r="AR1278">
        <v>0</v>
      </c>
      <c r="AS1278">
        <v>0</v>
      </c>
      <c r="AT1278">
        <v>0</v>
      </c>
      <c r="AU1278">
        <v>0</v>
      </c>
      <c r="AV1278">
        <v>0</v>
      </c>
      <c r="AW1278">
        <v>0</v>
      </c>
      <c r="AX1278">
        <v>0</v>
      </c>
      <c r="AY1278">
        <v>0</v>
      </c>
      <c r="AZ1278">
        <v>0</v>
      </c>
      <c r="BA1278">
        <v>0</v>
      </c>
      <c r="BB1278">
        <v>0</v>
      </c>
      <c r="BC1278">
        <v>0</v>
      </c>
      <c r="BD1278">
        <v>0</v>
      </c>
      <c r="BE1278">
        <v>0</v>
      </c>
      <c r="BF1278">
        <v>0</v>
      </c>
      <c r="BG1278">
        <v>0</v>
      </c>
      <c r="BH1278">
        <v>0</v>
      </c>
      <c r="BI1278">
        <v>0</v>
      </c>
      <c r="BJ1278">
        <v>0</v>
      </c>
      <c r="BK1278">
        <v>0</v>
      </c>
      <c r="BL1278">
        <v>0</v>
      </c>
      <c r="BM1278">
        <v>0</v>
      </c>
      <c r="BN1278">
        <v>0</v>
      </c>
      <c r="BO1278">
        <v>0</v>
      </c>
      <c r="BP1278">
        <v>0</v>
      </c>
      <c r="BQ1278">
        <v>0</v>
      </c>
      <c r="BR1278">
        <v>0</v>
      </c>
      <c r="BS1278">
        <v>0</v>
      </c>
      <c r="BT1278">
        <v>0</v>
      </c>
      <c r="BU1278">
        <v>0</v>
      </c>
      <c r="BV1278">
        <v>0</v>
      </c>
      <c r="BW1278" s="4">
        <v>0</v>
      </c>
    </row>
    <row r="1279" spans="6:75" x14ac:dyDescent="0.25">
      <c r="F1279" s="52">
        <f t="shared" si="67"/>
        <v>98800</v>
      </c>
      <c r="G1279" s="12">
        <f t="shared" si="68"/>
        <v>0.82558139534883723</v>
      </c>
      <c r="J1279" s="3">
        <f t="shared" si="69"/>
        <v>0.84529273315681086</v>
      </c>
      <c r="K1279" s="4"/>
      <c r="L1279" s="5">
        <v>1</v>
      </c>
      <c r="M1279">
        <v>0.82558139534883723</v>
      </c>
      <c r="N1279">
        <v>0.82558139534883723</v>
      </c>
      <c r="O1279">
        <v>0.84429914781075521</v>
      </c>
      <c r="P1279">
        <v>0.84429914781075521</v>
      </c>
      <c r="Q1279">
        <v>0</v>
      </c>
      <c r="R1279">
        <v>0</v>
      </c>
      <c r="S1279">
        <v>0</v>
      </c>
      <c r="T1279">
        <v>0</v>
      </c>
      <c r="U1279">
        <v>0</v>
      </c>
      <c r="V1279">
        <v>0</v>
      </c>
      <c r="W1279">
        <v>0</v>
      </c>
      <c r="X1279">
        <v>0</v>
      </c>
      <c r="Y1279">
        <v>0</v>
      </c>
      <c r="Z1279">
        <v>0</v>
      </c>
      <c r="AA1279">
        <v>0</v>
      </c>
      <c r="AB1279">
        <v>0</v>
      </c>
      <c r="AC1279">
        <v>0</v>
      </c>
      <c r="AD1279">
        <v>0</v>
      </c>
      <c r="AE1279">
        <v>0</v>
      </c>
      <c r="AF1279">
        <v>0</v>
      </c>
      <c r="AG1279">
        <v>0</v>
      </c>
      <c r="AH1279">
        <v>0</v>
      </c>
      <c r="AI1279">
        <v>0</v>
      </c>
      <c r="AJ1279">
        <v>0</v>
      </c>
      <c r="AK1279">
        <v>0</v>
      </c>
      <c r="AL1279">
        <v>0</v>
      </c>
      <c r="AM1279">
        <v>0</v>
      </c>
      <c r="AN1279">
        <v>0</v>
      </c>
      <c r="AO1279">
        <v>0</v>
      </c>
      <c r="AP1279">
        <v>0</v>
      </c>
      <c r="AQ1279">
        <v>0</v>
      </c>
      <c r="AR1279">
        <v>0</v>
      </c>
      <c r="AS1279">
        <v>0</v>
      </c>
      <c r="AT1279">
        <v>0</v>
      </c>
      <c r="AU1279">
        <v>0</v>
      </c>
      <c r="AV1279">
        <v>0</v>
      </c>
      <c r="AW1279">
        <v>0</v>
      </c>
      <c r="AX1279">
        <v>0</v>
      </c>
      <c r="AY1279">
        <v>0</v>
      </c>
      <c r="AZ1279">
        <v>0</v>
      </c>
      <c r="BA1279">
        <v>0</v>
      </c>
      <c r="BB1279">
        <v>0</v>
      </c>
      <c r="BC1279">
        <v>0</v>
      </c>
      <c r="BD1279">
        <v>0</v>
      </c>
      <c r="BE1279">
        <v>0</v>
      </c>
      <c r="BF1279">
        <v>0</v>
      </c>
      <c r="BG1279">
        <v>0</v>
      </c>
      <c r="BH1279">
        <v>0</v>
      </c>
      <c r="BI1279">
        <v>0</v>
      </c>
      <c r="BJ1279">
        <v>0</v>
      </c>
      <c r="BK1279">
        <v>0</v>
      </c>
      <c r="BL1279">
        <v>0</v>
      </c>
      <c r="BM1279">
        <v>0</v>
      </c>
      <c r="BN1279">
        <v>0</v>
      </c>
      <c r="BO1279">
        <v>0</v>
      </c>
      <c r="BP1279">
        <v>0</v>
      </c>
      <c r="BQ1279">
        <v>0</v>
      </c>
      <c r="BR1279">
        <v>0</v>
      </c>
      <c r="BS1279">
        <v>0</v>
      </c>
      <c r="BT1279">
        <v>0</v>
      </c>
      <c r="BU1279">
        <v>0</v>
      </c>
      <c r="BV1279">
        <v>0</v>
      </c>
      <c r="BW1279" s="4">
        <v>0</v>
      </c>
    </row>
    <row r="1280" spans="6:75" x14ac:dyDescent="0.25">
      <c r="F1280" s="52">
        <f t="shared" si="67"/>
        <v>98900</v>
      </c>
      <c r="G1280" s="12">
        <f t="shared" si="68"/>
        <v>0.82558139534883723</v>
      </c>
      <c r="J1280" s="3">
        <f t="shared" si="69"/>
        <v>0.84568990879670491</v>
      </c>
      <c r="K1280" s="4"/>
      <c r="L1280" s="5">
        <v>1</v>
      </c>
      <c r="M1280">
        <v>0.82558139534883723</v>
      </c>
      <c r="N1280">
        <v>0.82558139534883723</v>
      </c>
      <c r="O1280">
        <v>0.84469585659712021</v>
      </c>
      <c r="P1280">
        <v>0.84469585659712021</v>
      </c>
      <c r="Q1280">
        <v>0</v>
      </c>
      <c r="R1280">
        <v>0</v>
      </c>
      <c r="S1280">
        <v>0</v>
      </c>
      <c r="T1280">
        <v>0</v>
      </c>
      <c r="U1280">
        <v>0</v>
      </c>
      <c r="V1280">
        <v>0</v>
      </c>
      <c r="W1280">
        <v>0</v>
      </c>
      <c r="X1280">
        <v>0</v>
      </c>
      <c r="Y1280">
        <v>0</v>
      </c>
      <c r="Z1280">
        <v>0</v>
      </c>
      <c r="AA1280">
        <v>0</v>
      </c>
      <c r="AB1280">
        <v>0</v>
      </c>
      <c r="AC1280">
        <v>0</v>
      </c>
      <c r="AD1280">
        <v>0</v>
      </c>
      <c r="AE1280">
        <v>0</v>
      </c>
      <c r="AF1280">
        <v>0</v>
      </c>
      <c r="AG1280">
        <v>0</v>
      </c>
      <c r="AH1280">
        <v>0</v>
      </c>
      <c r="AI1280">
        <v>0</v>
      </c>
      <c r="AJ1280">
        <v>0</v>
      </c>
      <c r="AK1280">
        <v>0</v>
      </c>
      <c r="AL1280">
        <v>0</v>
      </c>
      <c r="AM1280">
        <v>0</v>
      </c>
      <c r="AN1280">
        <v>0</v>
      </c>
      <c r="AO1280">
        <v>0</v>
      </c>
      <c r="AP1280">
        <v>0</v>
      </c>
      <c r="AQ1280">
        <v>0</v>
      </c>
      <c r="AR1280">
        <v>0</v>
      </c>
      <c r="AS1280">
        <v>0</v>
      </c>
      <c r="AT1280">
        <v>0</v>
      </c>
      <c r="AU1280">
        <v>0</v>
      </c>
      <c r="AV1280">
        <v>0</v>
      </c>
      <c r="AW1280">
        <v>0</v>
      </c>
      <c r="AX1280">
        <v>0</v>
      </c>
      <c r="AY1280">
        <v>0</v>
      </c>
      <c r="AZ1280">
        <v>0</v>
      </c>
      <c r="BA1280">
        <v>0</v>
      </c>
      <c r="BB1280">
        <v>0</v>
      </c>
      <c r="BC1280">
        <v>0</v>
      </c>
      <c r="BD1280">
        <v>0</v>
      </c>
      <c r="BE1280">
        <v>0</v>
      </c>
      <c r="BF1280">
        <v>0</v>
      </c>
      <c r="BG1280">
        <v>0</v>
      </c>
      <c r="BH1280">
        <v>0</v>
      </c>
      <c r="BI1280">
        <v>0</v>
      </c>
      <c r="BJ1280">
        <v>0</v>
      </c>
      <c r="BK1280">
        <v>0</v>
      </c>
      <c r="BL1280">
        <v>0</v>
      </c>
      <c r="BM1280">
        <v>0</v>
      </c>
      <c r="BN1280">
        <v>0</v>
      </c>
      <c r="BO1280">
        <v>0</v>
      </c>
      <c r="BP1280">
        <v>0</v>
      </c>
      <c r="BQ1280">
        <v>0</v>
      </c>
      <c r="BR1280">
        <v>0</v>
      </c>
      <c r="BS1280">
        <v>0</v>
      </c>
      <c r="BT1280">
        <v>0</v>
      </c>
      <c r="BU1280">
        <v>0</v>
      </c>
      <c r="BV1280">
        <v>0</v>
      </c>
      <c r="BW1280" s="4">
        <v>0</v>
      </c>
    </row>
    <row r="1281" spans="6:75" x14ac:dyDescent="0.25">
      <c r="F1281" s="52">
        <f t="shared" si="67"/>
        <v>99000</v>
      </c>
      <c r="G1281" s="12">
        <f t="shared" si="68"/>
        <v>0.82558139534883723</v>
      </c>
      <c r="J1281" s="3">
        <f t="shared" si="69"/>
        <v>0.84608708443659908</v>
      </c>
      <c r="K1281" s="4"/>
      <c r="L1281" s="5">
        <v>1</v>
      </c>
      <c r="M1281">
        <v>0.82558139534883723</v>
      </c>
      <c r="N1281">
        <v>0.82558139534883723</v>
      </c>
      <c r="O1281">
        <v>0.84509256538348521</v>
      </c>
      <c r="P1281">
        <v>0.84509256538348521</v>
      </c>
      <c r="Q1281">
        <v>0</v>
      </c>
      <c r="R1281">
        <v>0</v>
      </c>
      <c r="S1281">
        <v>0</v>
      </c>
      <c r="T1281">
        <v>0</v>
      </c>
      <c r="U1281">
        <v>0</v>
      </c>
      <c r="V1281">
        <v>0</v>
      </c>
      <c r="W1281">
        <v>0</v>
      </c>
      <c r="X1281">
        <v>0</v>
      </c>
      <c r="Y1281">
        <v>0</v>
      </c>
      <c r="Z1281">
        <v>0</v>
      </c>
      <c r="AA1281">
        <v>0</v>
      </c>
      <c r="AB1281">
        <v>0</v>
      </c>
      <c r="AC1281">
        <v>0</v>
      </c>
      <c r="AD1281">
        <v>0</v>
      </c>
      <c r="AE1281">
        <v>0</v>
      </c>
      <c r="AF1281">
        <v>0</v>
      </c>
      <c r="AG1281">
        <v>0</v>
      </c>
      <c r="AH1281">
        <v>0</v>
      </c>
      <c r="AI1281">
        <v>0</v>
      </c>
      <c r="AJ1281">
        <v>0</v>
      </c>
      <c r="AK1281">
        <v>0</v>
      </c>
      <c r="AL1281">
        <v>0</v>
      </c>
      <c r="AM1281">
        <v>0</v>
      </c>
      <c r="AN1281">
        <v>0</v>
      </c>
      <c r="AO1281">
        <v>0</v>
      </c>
      <c r="AP1281">
        <v>0</v>
      </c>
      <c r="AQ1281">
        <v>0</v>
      </c>
      <c r="AR1281">
        <v>0</v>
      </c>
      <c r="AS1281">
        <v>0</v>
      </c>
      <c r="AT1281">
        <v>0</v>
      </c>
      <c r="AU1281">
        <v>0</v>
      </c>
      <c r="AV1281">
        <v>0</v>
      </c>
      <c r="AW1281">
        <v>0</v>
      </c>
      <c r="AX1281">
        <v>0</v>
      </c>
      <c r="AY1281">
        <v>0</v>
      </c>
      <c r="AZ1281">
        <v>0</v>
      </c>
      <c r="BA1281">
        <v>0</v>
      </c>
      <c r="BB1281">
        <v>0</v>
      </c>
      <c r="BC1281">
        <v>0</v>
      </c>
      <c r="BD1281">
        <v>0</v>
      </c>
      <c r="BE1281">
        <v>0</v>
      </c>
      <c r="BF1281">
        <v>0</v>
      </c>
      <c r="BG1281">
        <v>0</v>
      </c>
      <c r="BH1281">
        <v>0</v>
      </c>
      <c r="BI1281">
        <v>0</v>
      </c>
      <c r="BJ1281">
        <v>0</v>
      </c>
      <c r="BK1281">
        <v>0</v>
      </c>
      <c r="BL1281">
        <v>0</v>
      </c>
      <c r="BM1281">
        <v>0</v>
      </c>
      <c r="BN1281">
        <v>0</v>
      </c>
      <c r="BO1281">
        <v>0</v>
      </c>
      <c r="BP1281">
        <v>0</v>
      </c>
      <c r="BQ1281">
        <v>0</v>
      </c>
      <c r="BR1281">
        <v>0</v>
      </c>
      <c r="BS1281">
        <v>0</v>
      </c>
      <c r="BT1281">
        <v>0</v>
      </c>
      <c r="BU1281">
        <v>0</v>
      </c>
      <c r="BV1281">
        <v>0</v>
      </c>
      <c r="BW1281" s="4">
        <v>0</v>
      </c>
    </row>
    <row r="1282" spans="6:75" x14ac:dyDescent="0.25">
      <c r="F1282" s="52">
        <f t="shared" si="67"/>
        <v>99100</v>
      </c>
      <c r="G1282" s="12">
        <f t="shared" si="68"/>
        <v>0.82558139534883723</v>
      </c>
      <c r="J1282" s="3">
        <f t="shared" si="69"/>
        <v>0.84648426007649313</v>
      </c>
      <c r="K1282" s="4"/>
      <c r="L1282" s="5">
        <v>1</v>
      </c>
      <c r="M1282">
        <v>0.82558139534883723</v>
      </c>
      <c r="N1282">
        <v>0.82558139534883723</v>
      </c>
      <c r="O1282">
        <v>0.8454892741698502</v>
      </c>
      <c r="P1282">
        <v>0.8454892741698502</v>
      </c>
      <c r="Q1282">
        <v>0</v>
      </c>
      <c r="R1282">
        <v>0</v>
      </c>
      <c r="S1282">
        <v>0</v>
      </c>
      <c r="T1282">
        <v>0</v>
      </c>
      <c r="U1282">
        <v>0</v>
      </c>
      <c r="V1282">
        <v>0</v>
      </c>
      <c r="W1282">
        <v>0</v>
      </c>
      <c r="X1282">
        <v>0</v>
      </c>
      <c r="Y1282">
        <v>0</v>
      </c>
      <c r="Z1282">
        <v>0</v>
      </c>
      <c r="AA1282">
        <v>0</v>
      </c>
      <c r="AB1282">
        <v>0</v>
      </c>
      <c r="AC1282">
        <v>0</v>
      </c>
      <c r="AD1282">
        <v>0</v>
      </c>
      <c r="AE1282">
        <v>0</v>
      </c>
      <c r="AF1282">
        <v>0</v>
      </c>
      <c r="AG1282">
        <v>0</v>
      </c>
      <c r="AH1282">
        <v>0</v>
      </c>
      <c r="AI1282">
        <v>0</v>
      </c>
      <c r="AJ1282">
        <v>0</v>
      </c>
      <c r="AK1282">
        <v>0</v>
      </c>
      <c r="AL1282">
        <v>0</v>
      </c>
      <c r="AM1282">
        <v>0</v>
      </c>
      <c r="AN1282">
        <v>0</v>
      </c>
      <c r="AO1282">
        <v>0</v>
      </c>
      <c r="AP1282">
        <v>0</v>
      </c>
      <c r="AQ1282">
        <v>0</v>
      </c>
      <c r="AR1282">
        <v>0</v>
      </c>
      <c r="AS1282">
        <v>0</v>
      </c>
      <c r="AT1282">
        <v>0</v>
      </c>
      <c r="AU1282">
        <v>0</v>
      </c>
      <c r="AV1282">
        <v>0</v>
      </c>
      <c r="AW1282">
        <v>0</v>
      </c>
      <c r="AX1282">
        <v>0</v>
      </c>
      <c r="AY1282">
        <v>0</v>
      </c>
      <c r="AZ1282">
        <v>0</v>
      </c>
      <c r="BA1282">
        <v>0</v>
      </c>
      <c r="BB1282">
        <v>0</v>
      </c>
      <c r="BC1282">
        <v>0</v>
      </c>
      <c r="BD1282">
        <v>0</v>
      </c>
      <c r="BE1282">
        <v>0</v>
      </c>
      <c r="BF1282">
        <v>0</v>
      </c>
      <c r="BG1282">
        <v>0</v>
      </c>
      <c r="BH1282">
        <v>0</v>
      </c>
      <c r="BI1282">
        <v>0</v>
      </c>
      <c r="BJ1282">
        <v>0</v>
      </c>
      <c r="BK1282">
        <v>0</v>
      </c>
      <c r="BL1282">
        <v>0</v>
      </c>
      <c r="BM1282">
        <v>0</v>
      </c>
      <c r="BN1282">
        <v>0</v>
      </c>
      <c r="BO1282">
        <v>0</v>
      </c>
      <c r="BP1282">
        <v>0</v>
      </c>
      <c r="BQ1282">
        <v>0</v>
      </c>
      <c r="BR1282">
        <v>0</v>
      </c>
      <c r="BS1282">
        <v>0</v>
      </c>
      <c r="BT1282">
        <v>0</v>
      </c>
      <c r="BU1282">
        <v>0</v>
      </c>
      <c r="BV1282">
        <v>0</v>
      </c>
      <c r="BW1282" s="4">
        <v>0</v>
      </c>
    </row>
    <row r="1283" spans="6:75" x14ac:dyDescent="0.25">
      <c r="F1283" s="52">
        <f t="shared" si="67"/>
        <v>99200</v>
      </c>
      <c r="G1283" s="12">
        <f t="shared" si="68"/>
        <v>0.82558139534883723</v>
      </c>
      <c r="J1283" s="3">
        <f t="shared" si="69"/>
        <v>0.84688143571638719</v>
      </c>
      <c r="K1283" s="4"/>
      <c r="L1283" s="5">
        <v>1</v>
      </c>
      <c r="M1283">
        <v>0.82558139534883723</v>
      </c>
      <c r="N1283">
        <v>0.82558139534883723</v>
      </c>
      <c r="O1283">
        <v>0.84588598295621509</v>
      </c>
      <c r="P1283">
        <v>0.84588598295621509</v>
      </c>
      <c r="Q1283">
        <v>0</v>
      </c>
      <c r="R1283">
        <v>0</v>
      </c>
      <c r="S1283">
        <v>0</v>
      </c>
      <c r="T1283">
        <v>0</v>
      </c>
      <c r="U1283">
        <v>0</v>
      </c>
      <c r="V1283">
        <v>0</v>
      </c>
      <c r="W1283">
        <v>0</v>
      </c>
      <c r="X1283">
        <v>0</v>
      </c>
      <c r="Y1283">
        <v>0</v>
      </c>
      <c r="Z1283">
        <v>0</v>
      </c>
      <c r="AA1283">
        <v>0</v>
      </c>
      <c r="AB1283">
        <v>0</v>
      </c>
      <c r="AC1283">
        <v>0</v>
      </c>
      <c r="AD1283">
        <v>0</v>
      </c>
      <c r="AE1283">
        <v>0</v>
      </c>
      <c r="AF1283">
        <v>0</v>
      </c>
      <c r="AG1283">
        <v>0</v>
      </c>
      <c r="AH1283">
        <v>0</v>
      </c>
      <c r="AI1283">
        <v>0</v>
      </c>
      <c r="AJ1283">
        <v>0</v>
      </c>
      <c r="AK1283">
        <v>0</v>
      </c>
      <c r="AL1283">
        <v>0</v>
      </c>
      <c r="AM1283">
        <v>0</v>
      </c>
      <c r="AN1283">
        <v>0</v>
      </c>
      <c r="AO1283">
        <v>0</v>
      </c>
      <c r="AP1283">
        <v>0</v>
      </c>
      <c r="AQ1283">
        <v>0</v>
      </c>
      <c r="AR1283">
        <v>0</v>
      </c>
      <c r="AS1283">
        <v>0</v>
      </c>
      <c r="AT1283">
        <v>0</v>
      </c>
      <c r="AU1283">
        <v>0</v>
      </c>
      <c r="AV1283">
        <v>0</v>
      </c>
      <c r="AW1283">
        <v>0</v>
      </c>
      <c r="AX1283">
        <v>0</v>
      </c>
      <c r="AY1283">
        <v>0</v>
      </c>
      <c r="AZ1283">
        <v>0</v>
      </c>
      <c r="BA1283">
        <v>0</v>
      </c>
      <c r="BB1283">
        <v>0</v>
      </c>
      <c r="BC1283">
        <v>0</v>
      </c>
      <c r="BD1283">
        <v>0</v>
      </c>
      <c r="BE1283">
        <v>0</v>
      </c>
      <c r="BF1283">
        <v>0</v>
      </c>
      <c r="BG1283">
        <v>0</v>
      </c>
      <c r="BH1283">
        <v>0</v>
      </c>
      <c r="BI1283">
        <v>0</v>
      </c>
      <c r="BJ1283">
        <v>0</v>
      </c>
      <c r="BK1283">
        <v>0</v>
      </c>
      <c r="BL1283">
        <v>0</v>
      </c>
      <c r="BM1283">
        <v>0</v>
      </c>
      <c r="BN1283">
        <v>0</v>
      </c>
      <c r="BO1283">
        <v>0</v>
      </c>
      <c r="BP1283">
        <v>0</v>
      </c>
      <c r="BQ1283">
        <v>0</v>
      </c>
      <c r="BR1283">
        <v>0</v>
      </c>
      <c r="BS1283">
        <v>0</v>
      </c>
      <c r="BT1283">
        <v>0</v>
      </c>
      <c r="BU1283">
        <v>0</v>
      </c>
      <c r="BV1283">
        <v>0</v>
      </c>
      <c r="BW1283" s="4">
        <v>0</v>
      </c>
    </row>
    <row r="1284" spans="6:75" x14ac:dyDescent="0.25">
      <c r="F1284" s="52">
        <f t="shared" si="67"/>
        <v>99300</v>
      </c>
      <c r="G1284" s="12">
        <f t="shared" si="68"/>
        <v>0.82558139534883723</v>
      </c>
      <c r="J1284" s="3">
        <f t="shared" si="69"/>
        <v>0.84727861135628124</v>
      </c>
      <c r="K1284" s="4"/>
      <c r="L1284" s="5">
        <v>1</v>
      </c>
      <c r="M1284">
        <v>0.82558139534883723</v>
      </c>
      <c r="N1284">
        <v>0.82558139534883723</v>
      </c>
      <c r="O1284">
        <v>0.84628269174258008</v>
      </c>
      <c r="P1284">
        <v>0.84628269174258008</v>
      </c>
      <c r="Q1284">
        <v>0</v>
      </c>
      <c r="R1284">
        <v>0</v>
      </c>
      <c r="S1284">
        <v>0</v>
      </c>
      <c r="T1284">
        <v>0</v>
      </c>
      <c r="U1284">
        <v>0</v>
      </c>
      <c r="V1284">
        <v>0</v>
      </c>
      <c r="W1284">
        <v>0</v>
      </c>
      <c r="X1284">
        <v>0</v>
      </c>
      <c r="Y1284">
        <v>0</v>
      </c>
      <c r="Z1284">
        <v>0</v>
      </c>
      <c r="AA1284">
        <v>0</v>
      </c>
      <c r="AB1284">
        <v>0</v>
      </c>
      <c r="AC1284">
        <v>0</v>
      </c>
      <c r="AD1284">
        <v>0</v>
      </c>
      <c r="AE1284">
        <v>0</v>
      </c>
      <c r="AF1284">
        <v>0</v>
      </c>
      <c r="AG1284">
        <v>0</v>
      </c>
      <c r="AH1284">
        <v>0</v>
      </c>
      <c r="AI1284">
        <v>0</v>
      </c>
      <c r="AJ1284">
        <v>0</v>
      </c>
      <c r="AK1284">
        <v>0</v>
      </c>
      <c r="AL1284">
        <v>0</v>
      </c>
      <c r="AM1284">
        <v>0</v>
      </c>
      <c r="AN1284">
        <v>0</v>
      </c>
      <c r="AO1284">
        <v>0</v>
      </c>
      <c r="AP1284">
        <v>0</v>
      </c>
      <c r="AQ1284">
        <v>0</v>
      </c>
      <c r="AR1284">
        <v>0</v>
      </c>
      <c r="AS1284">
        <v>0</v>
      </c>
      <c r="AT1284">
        <v>0</v>
      </c>
      <c r="AU1284">
        <v>0</v>
      </c>
      <c r="AV1284">
        <v>0</v>
      </c>
      <c r="AW1284">
        <v>0</v>
      </c>
      <c r="AX1284">
        <v>0</v>
      </c>
      <c r="AY1284">
        <v>0</v>
      </c>
      <c r="AZ1284">
        <v>0</v>
      </c>
      <c r="BA1284">
        <v>0</v>
      </c>
      <c r="BB1284">
        <v>0</v>
      </c>
      <c r="BC1284">
        <v>0</v>
      </c>
      <c r="BD1284">
        <v>0</v>
      </c>
      <c r="BE1284">
        <v>0</v>
      </c>
      <c r="BF1284">
        <v>0</v>
      </c>
      <c r="BG1284">
        <v>0</v>
      </c>
      <c r="BH1284">
        <v>0</v>
      </c>
      <c r="BI1284">
        <v>0</v>
      </c>
      <c r="BJ1284">
        <v>0</v>
      </c>
      <c r="BK1284">
        <v>0</v>
      </c>
      <c r="BL1284">
        <v>0</v>
      </c>
      <c r="BM1284">
        <v>0</v>
      </c>
      <c r="BN1284">
        <v>0</v>
      </c>
      <c r="BO1284">
        <v>0</v>
      </c>
      <c r="BP1284">
        <v>0</v>
      </c>
      <c r="BQ1284">
        <v>0</v>
      </c>
      <c r="BR1284">
        <v>0</v>
      </c>
      <c r="BS1284">
        <v>0</v>
      </c>
      <c r="BT1284">
        <v>0</v>
      </c>
      <c r="BU1284">
        <v>0</v>
      </c>
      <c r="BV1284">
        <v>0</v>
      </c>
      <c r="BW1284" s="4">
        <v>0</v>
      </c>
    </row>
    <row r="1285" spans="6:75" x14ac:dyDescent="0.25">
      <c r="F1285" s="52">
        <f t="shared" si="67"/>
        <v>99400</v>
      </c>
      <c r="G1285" s="12">
        <f t="shared" si="68"/>
        <v>0.82558139534883723</v>
      </c>
      <c r="J1285" s="3">
        <f t="shared" si="69"/>
        <v>0.84767578699617541</v>
      </c>
      <c r="K1285" s="4"/>
      <c r="L1285" s="5">
        <v>1</v>
      </c>
      <c r="M1285">
        <v>0.82558139534883723</v>
      </c>
      <c r="N1285">
        <v>0.82558139534883723</v>
      </c>
      <c r="O1285">
        <v>0.84667940052894508</v>
      </c>
      <c r="P1285">
        <v>0.84667940052894508</v>
      </c>
      <c r="Q1285">
        <v>0</v>
      </c>
      <c r="R1285">
        <v>0</v>
      </c>
      <c r="S1285">
        <v>0</v>
      </c>
      <c r="T1285">
        <v>0</v>
      </c>
      <c r="U1285">
        <v>0</v>
      </c>
      <c r="V1285">
        <v>0</v>
      </c>
      <c r="W1285">
        <v>0</v>
      </c>
      <c r="X1285">
        <v>0</v>
      </c>
      <c r="Y1285">
        <v>0</v>
      </c>
      <c r="Z1285">
        <v>0</v>
      </c>
      <c r="AA1285">
        <v>0</v>
      </c>
      <c r="AB1285">
        <v>0</v>
      </c>
      <c r="AC1285">
        <v>0</v>
      </c>
      <c r="AD1285">
        <v>0</v>
      </c>
      <c r="AE1285">
        <v>0</v>
      </c>
      <c r="AF1285">
        <v>0</v>
      </c>
      <c r="AG1285">
        <v>0</v>
      </c>
      <c r="AH1285">
        <v>0</v>
      </c>
      <c r="AI1285">
        <v>0</v>
      </c>
      <c r="AJ1285">
        <v>0</v>
      </c>
      <c r="AK1285">
        <v>0</v>
      </c>
      <c r="AL1285">
        <v>0</v>
      </c>
      <c r="AM1285">
        <v>0</v>
      </c>
      <c r="AN1285">
        <v>0</v>
      </c>
      <c r="AO1285">
        <v>0</v>
      </c>
      <c r="AP1285">
        <v>0</v>
      </c>
      <c r="AQ1285">
        <v>0</v>
      </c>
      <c r="AR1285">
        <v>0</v>
      </c>
      <c r="AS1285">
        <v>0</v>
      </c>
      <c r="AT1285">
        <v>0</v>
      </c>
      <c r="AU1285">
        <v>0</v>
      </c>
      <c r="AV1285">
        <v>0</v>
      </c>
      <c r="AW1285">
        <v>0</v>
      </c>
      <c r="AX1285">
        <v>0</v>
      </c>
      <c r="AY1285">
        <v>0</v>
      </c>
      <c r="AZ1285">
        <v>0</v>
      </c>
      <c r="BA1285">
        <v>0</v>
      </c>
      <c r="BB1285">
        <v>0</v>
      </c>
      <c r="BC1285">
        <v>0</v>
      </c>
      <c r="BD1285">
        <v>0</v>
      </c>
      <c r="BE1285">
        <v>0</v>
      </c>
      <c r="BF1285">
        <v>0</v>
      </c>
      <c r="BG1285">
        <v>0</v>
      </c>
      <c r="BH1285">
        <v>0</v>
      </c>
      <c r="BI1285">
        <v>0</v>
      </c>
      <c r="BJ1285">
        <v>0</v>
      </c>
      <c r="BK1285">
        <v>0</v>
      </c>
      <c r="BL1285">
        <v>0</v>
      </c>
      <c r="BM1285">
        <v>0</v>
      </c>
      <c r="BN1285">
        <v>0</v>
      </c>
      <c r="BO1285">
        <v>0</v>
      </c>
      <c r="BP1285">
        <v>0</v>
      </c>
      <c r="BQ1285">
        <v>0</v>
      </c>
      <c r="BR1285">
        <v>0</v>
      </c>
      <c r="BS1285">
        <v>0</v>
      </c>
      <c r="BT1285">
        <v>0</v>
      </c>
      <c r="BU1285">
        <v>0</v>
      </c>
      <c r="BV1285">
        <v>0</v>
      </c>
      <c r="BW1285" s="4">
        <v>0</v>
      </c>
    </row>
    <row r="1286" spans="6:75" x14ac:dyDescent="0.25">
      <c r="F1286" s="52">
        <f t="shared" si="67"/>
        <v>99500</v>
      </c>
      <c r="G1286" s="12">
        <f t="shared" si="68"/>
        <v>0.82558139534883723</v>
      </c>
      <c r="J1286" s="3">
        <f t="shared" si="69"/>
        <v>0.84807296263606946</v>
      </c>
      <c r="K1286" s="4"/>
      <c r="L1286" s="5">
        <v>1</v>
      </c>
      <c r="M1286">
        <v>0.82558139534883723</v>
      </c>
      <c r="N1286">
        <v>0.82558139534883723</v>
      </c>
      <c r="O1286">
        <v>0.84707610931531008</v>
      </c>
      <c r="P1286">
        <v>0.84707610931531008</v>
      </c>
      <c r="Q1286">
        <v>0</v>
      </c>
      <c r="R1286">
        <v>0</v>
      </c>
      <c r="S1286">
        <v>0</v>
      </c>
      <c r="T1286">
        <v>0</v>
      </c>
      <c r="U1286">
        <v>0</v>
      </c>
      <c r="V1286">
        <v>0</v>
      </c>
      <c r="W1286">
        <v>0</v>
      </c>
      <c r="X1286">
        <v>0</v>
      </c>
      <c r="Y1286">
        <v>0</v>
      </c>
      <c r="Z1286">
        <v>0</v>
      </c>
      <c r="AA1286">
        <v>0</v>
      </c>
      <c r="AB1286">
        <v>0</v>
      </c>
      <c r="AC1286">
        <v>0</v>
      </c>
      <c r="AD1286">
        <v>0</v>
      </c>
      <c r="AE1286">
        <v>0</v>
      </c>
      <c r="AF1286">
        <v>0</v>
      </c>
      <c r="AG1286">
        <v>0</v>
      </c>
      <c r="AH1286">
        <v>0</v>
      </c>
      <c r="AI1286">
        <v>0</v>
      </c>
      <c r="AJ1286">
        <v>0</v>
      </c>
      <c r="AK1286">
        <v>0</v>
      </c>
      <c r="AL1286">
        <v>0</v>
      </c>
      <c r="AM1286">
        <v>0</v>
      </c>
      <c r="AN1286">
        <v>0</v>
      </c>
      <c r="AO1286">
        <v>0</v>
      </c>
      <c r="AP1286">
        <v>0</v>
      </c>
      <c r="AQ1286">
        <v>0</v>
      </c>
      <c r="AR1286">
        <v>0</v>
      </c>
      <c r="AS1286">
        <v>0</v>
      </c>
      <c r="AT1286">
        <v>0</v>
      </c>
      <c r="AU1286">
        <v>0</v>
      </c>
      <c r="AV1286">
        <v>0</v>
      </c>
      <c r="AW1286">
        <v>0</v>
      </c>
      <c r="AX1286">
        <v>0</v>
      </c>
      <c r="AY1286">
        <v>0</v>
      </c>
      <c r="AZ1286">
        <v>0</v>
      </c>
      <c r="BA1286">
        <v>0</v>
      </c>
      <c r="BB1286">
        <v>0</v>
      </c>
      <c r="BC1286">
        <v>0</v>
      </c>
      <c r="BD1286">
        <v>0</v>
      </c>
      <c r="BE1286">
        <v>0</v>
      </c>
      <c r="BF1286">
        <v>0</v>
      </c>
      <c r="BG1286">
        <v>0</v>
      </c>
      <c r="BH1286">
        <v>0</v>
      </c>
      <c r="BI1286">
        <v>0</v>
      </c>
      <c r="BJ1286">
        <v>0</v>
      </c>
      <c r="BK1286">
        <v>0</v>
      </c>
      <c r="BL1286">
        <v>0</v>
      </c>
      <c r="BM1286">
        <v>0</v>
      </c>
      <c r="BN1286">
        <v>0</v>
      </c>
      <c r="BO1286">
        <v>0</v>
      </c>
      <c r="BP1286">
        <v>0</v>
      </c>
      <c r="BQ1286">
        <v>0</v>
      </c>
      <c r="BR1286">
        <v>0</v>
      </c>
      <c r="BS1286">
        <v>0</v>
      </c>
      <c r="BT1286">
        <v>0</v>
      </c>
      <c r="BU1286">
        <v>0</v>
      </c>
      <c r="BV1286">
        <v>0</v>
      </c>
      <c r="BW1286" s="4">
        <v>0</v>
      </c>
    </row>
    <row r="1287" spans="6:75" x14ac:dyDescent="0.25">
      <c r="F1287" s="52">
        <f t="shared" si="67"/>
        <v>99600</v>
      </c>
      <c r="G1287" s="12">
        <f t="shared" si="68"/>
        <v>0.82558139534883723</v>
      </c>
      <c r="J1287" s="3">
        <f t="shared" si="69"/>
        <v>0.84847013827596363</v>
      </c>
      <c r="K1287" s="4"/>
      <c r="L1287" s="5">
        <v>1</v>
      </c>
      <c r="M1287">
        <v>0.82558139534883723</v>
      </c>
      <c r="N1287">
        <v>0.82558139534883723</v>
      </c>
      <c r="O1287">
        <v>0.84747281810167507</v>
      </c>
      <c r="P1287">
        <v>0.84747281810167507</v>
      </c>
      <c r="Q1287">
        <v>0</v>
      </c>
      <c r="R1287">
        <v>0</v>
      </c>
      <c r="S1287">
        <v>0</v>
      </c>
      <c r="T1287">
        <v>0</v>
      </c>
      <c r="U1287">
        <v>0</v>
      </c>
      <c r="V1287">
        <v>0</v>
      </c>
      <c r="W1287">
        <v>0</v>
      </c>
      <c r="X1287">
        <v>0</v>
      </c>
      <c r="Y1287">
        <v>0</v>
      </c>
      <c r="Z1287">
        <v>0</v>
      </c>
      <c r="AA1287">
        <v>0</v>
      </c>
      <c r="AB1287">
        <v>0</v>
      </c>
      <c r="AC1287">
        <v>0</v>
      </c>
      <c r="AD1287">
        <v>0</v>
      </c>
      <c r="AE1287">
        <v>0</v>
      </c>
      <c r="AF1287">
        <v>0</v>
      </c>
      <c r="AG1287">
        <v>0</v>
      </c>
      <c r="AH1287">
        <v>0</v>
      </c>
      <c r="AI1287">
        <v>0</v>
      </c>
      <c r="AJ1287">
        <v>0</v>
      </c>
      <c r="AK1287">
        <v>0</v>
      </c>
      <c r="AL1287">
        <v>0</v>
      </c>
      <c r="AM1287">
        <v>0</v>
      </c>
      <c r="AN1287">
        <v>0</v>
      </c>
      <c r="AO1287">
        <v>0</v>
      </c>
      <c r="AP1287">
        <v>0</v>
      </c>
      <c r="AQ1287">
        <v>0</v>
      </c>
      <c r="AR1287">
        <v>0</v>
      </c>
      <c r="AS1287">
        <v>0</v>
      </c>
      <c r="AT1287">
        <v>0</v>
      </c>
      <c r="AU1287">
        <v>0</v>
      </c>
      <c r="AV1287">
        <v>0</v>
      </c>
      <c r="AW1287">
        <v>0</v>
      </c>
      <c r="AX1287">
        <v>0</v>
      </c>
      <c r="AY1287">
        <v>0</v>
      </c>
      <c r="AZ1287">
        <v>0</v>
      </c>
      <c r="BA1287">
        <v>0</v>
      </c>
      <c r="BB1287">
        <v>0</v>
      </c>
      <c r="BC1287">
        <v>0</v>
      </c>
      <c r="BD1287">
        <v>0</v>
      </c>
      <c r="BE1287">
        <v>0</v>
      </c>
      <c r="BF1287">
        <v>0</v>
      </c>
      <c r="BG1287">
        <v>0</v>
      </c>
      <c r="BH1287">
        <v>0</v>
      </c>
      <c r="BI1287">
        <v>0</v>
      </c>
      <c r="BJ1287">
        <v>0</v>
      </c>
      <c r="BK1287">
        <v>0</v>
      </c>
      <c r="BL1287">
        <v>0</v>
      </c>
      <c r="BM1287">
        <v>0</v>
      </c>
      <c r="BN1287">
        <v>0</v>
      </c>
      <c r="BO1287">
        <v>0</v>
      </c>
      <c r="BP1287">
        <v>0</v>
      </c>
      <c r="BQ1287">
        <v>0</v>
      </c>
      <c r="BR1287">
        <v>0</v>
      </c>
      <c r="BS1287">
        <v>0</v>
      </c>
      <c r="BT1287">
        <v>0</v>
      </c>
      <c r="BU1287">
        <v>0</v>
      </c>
      <c r="BV1287">
        <v>0</v>
      </c>
      <c r="BW1287" s="4">
        <v>0</v>
      </c>
    </row>
    <row r="1288" spans="6:75" x14ac:dyDescent="0.25">
      <c r="F1288" s="52">
        <f t="shared" si="67"/>
        <v>99700</v>
      </c>
      <c r="G1288" s="12">
        <f t="shared" si="68"/>
        <v>0.82558139534883723</v>
      </c>
      <c r="J1288" s="3">
        <f t="shared" si="69"/>
        <v>0.84886731391585757</v>
      </c>
      <c r="K1288" s="4"/>
      <c r="L1288" s="5">
        <v>1</v>
      </c>
      <c r="M1288">
        <v>0.82558139534883723</v>
      </c>
      <c r="N1288">
        <v>0.82558139534883723</v>
      </c>
      <c r="O1288">
        <v>0.84786952688803996</v>
      </c>
      <c r="P1288">
        <v>0.84786952688803996</v>
      </c>
      <c r="Q1288">
        <v>0</v>
      </c>
      <c r="R1288">
        <v>0</v>
      </c>
      <c r="S1288">
        <v>0</v>
      </c>
      <c r="T1288">
        <v>0</v>
      </c>
      <c r="U1288">
        <v>0</v>
      </c>
      <c r="V1288">
        <v>0</v>
      </c>
      <c r="W1288">
        <v>0</v>
      </c>
      <c r="X1288">
        <v>0</v>
      </c>
      <c r="Y1288">
        <v>0</v>
      </c>
      <c r="Z1288">
        <v>0</v>
      </c>
      <c r="AA1288">
        <v>0</v>
      </c>
      <c r="AB1288">
        <v>0</v>
      </c>
      <c r="AC1288">
        <v>0</v>
      </c>
      <c r="AD1288">
        <v>0</v>
      </c>
      <c r="AE1288">
        <v>0</v>
      </c>
      <c r="AF1288">
        <v>0</v>
      </c>
      <c r="AG1288">
        <v>0</v>
      </c>
      <c r="AH1288">
        <v>0</v>
      </c>
      <c r="AI1288">
        <v>0</v>
      </c>
      <c r="AJ1288">
        <v>0</v>
      </c>
      <c r="AK1288">
        <v>0</v>
      </c>
      <c r="AL1288">
        <v>0</v>
      </c>
      <c r="AM1288">
        <v>0</v>
      </c>
      <c r="AN1288">
        <v>0</v>
      </c>
      <c r="AO1288">
        <v>0</v>
      </c>
      <c r="AP1288">
        <v>0</v>
      </c>
      <c r="AQ1288">
        <v>0</v>
      </c>
      <c r="AR1288">
        <v>0</v>
      </c>
      <c r="AS1288">
        <v>0</v>
      </c>
      <c r="AT1288">
        <v>0</v>
      </c>
      <c r="AU1288">
        <v>0</v>
      </c>
      <c r="AV1288">
        <v>0</v>
      </c>
      <c r="AW1288">
        <v>0</v>
      </c>
      <c r="AX1288">
        <v>0</v>
      </c>
      <c r="AY1288">
        <v>0</v>
      </c>
      <c r="AZ1288">
        <v>0</v>
      </c>
      <c r="BA1288">
        <v>0</v>
      </c>
      <c r="BB1288">
        <v>0</v>
      </c>
      <c r="BC1288">
        <v>0</v>
      </c>
      <c r="BD1288">
        <v>0</v>
      </c>
      <c r="BE1288">
        <v>0</v>
      </c>
      <c r="BF1288">
        <v>0</v>
      </c>
      <c r="BG1288">
        <v>0</v>
      </c>
      <c r="BH1288">
        <v>0</v>
      </c>
      <c r="BI1288">
        <v>0</v>
      </c>
      <c r="BJ1288">
        <v>0</v>
      </c>
      <c r="BK1288">
        <v>0</v>
      </c>
      <c r="BL1288">
        <v>0</v>
      </c>
      <c r="BM1288">
        <v>0</v>
      </c>
      <c r="BN1288">
        <v>0</v>
      </c>
      <c r="BO1288">
        <v>0</v>
      </c>
      <c r="BP1288">
        <v>0</v>
      </c>
      <c r="BQ1288">
        <v>0</v>
      </c>
      <c r="BR1288">
        <v>0</v>
      </c>
      <c r="BS1288">
        <v>0</v>
      </c>
      <c r="BT1288">
        <v>0</v>
      </c>
      <c r="BU1288">
        <v>0</v>
      </c>
      <c r="BV1288">
        <v>0</v>
      </c>
      <c r="BW1288" s="4">
        <v>0</v>
      </c>
    </row>
    <row r="1289" spans="6:75" x14ac:dyDescent="0.25">
      <c r="F1289" s="52">
        <f t="shared" si="67"/>
        <v>99800</v>
      </c>
      <c r="G1289" s="12">
        <f t="shared" si="68"/>
        <v>0.82558139534883723</v>
      </c>
      <c r="J1289" s="3">
        <f t="shared" si="69"/>
        <v>0.84926448955575173</v>
      </c>
      <c r="K1289" s="4"/>
      <c r="L1289" s="5">
        <v>1</v>
      </c>
      <c r="M1289">
        <v>0.82558139534883723</v>
      </c>
      <c r="N1289">
        <v>0.82558139534883723</v>
      </c>
      <c r="O1289">
        <v>0.84826623567440496</v>
      </c>
      <c r="P1289">
        <v>0.84826623567440496</v>
      </c>
      <c r="Q1289">
        <v>0</v>
      </c>
      <c r="R1289">
        <v>0</v>
      </c>
      <c r="S1289">
        <v>0</v>
      </c>
      <c r="T1289">
        <v>0</v>
      </c>
      <c r="U1289">
        <v>0</v>
      </c>
      <c r="V1289">
        <v>0</v>
      </c>
      <c r="W1289">
        <v>0</v>
      </c>
      <c r="X1289">
        <v>0</v>
      </c>
      <c r="Y1289">
        <v>0</v>
      </c>
      <c r="Z1289">
        <v>0</v>
      </c>
      <c r="AA1289">
        <v>0</v>
      </c>
      <c r="AB1289">
        <v>0</v>
      </c>
      <c r="AC1289">
        <v>0</v>
      </c>
      <c r="AD1289">
        <v>0</v>
      </c>
      <c r="AE1289">
        <v>0</v>
      </c>
      <c r="AF1289">
        <v>0</v>
      </c>
      <c r="AG1289">
        <v>0</v>
      </c>
      <c r="AH1289">
        <v>0</v>
      </c>
      <c r="AI1289">
        <v>0</v>
      </c>
      <c r="AJ1289">
        <v>0</v>
      </c>
      <c r="AK1289">
        <v>0</v>
      </c>
      <c r="AL1289">
        <v>0</v>
      </c>
      <c r="AM1289">
        <v>0</v>
      </c>
      <c r="AN1289">
        <v>0</v>
      </c>
      <c r="AO1289">
        <v>0</v>
      </c>
      <c r="AP1289">
        <v>0</v>
      </c>
      <c r="AQ1289">
        <v>0</v>
      </c>
      <c r="AR1289">
        <v>0</v>
      </c>
      <c r="AS1289">
        <v>0</v>
      </c>
      <c r="AT1289">
        <v>0</v>
      </c>
      <c r="AU1289">
        <v>0</v>
      </c>
      <c r="AV1289">
        <v>0</v>
      </c>
      <c r="AW1289">
        <v>0</v>
      </c>
      <c r="AX1289">
        <v>0</v>
      </c>
      <c r="AY1289">
        <v>0</v>
      </c>
      <c r="AZ1289">
        <v>0</v>
      </c>
      <c r="BA1289">
        <v>0</v>
      </c>
      <c r="BB1289">
        <v>0</v>
      </c>
      <c r="BC1289">
        <v>0</v>
      </c>
      <c r="BD1289">
        <v>0</v>
      </c>
      <c r="BE1289">
        <v>0</v>
      </c>
      <c r="BF1289">
        <v>0</v>
      </c>
      <c r="BG1289">
        <v>0</v>
      </c>
      <c r="BH1289">
        <v>0</v>
      </c>
      <c r="BI1289">
        <v>0</v>
      </c>
      <c r="BJ1289">
        <v>0</v>
      </c>
      <c r="BK1289">
        <v>0</v>
      </c>
      <c r="BL1289">
        <v>0</v>
      </c>
      <c r="BM1289">
        <v>0</v>
      </c>
      <c r="BN1289">
        <v>0</v>
      </c>
      <c r="BO1289">
        <v>0</v>
      </c>
      <c r="BP1289">
        <v>0</v>
      </c>
      <c r="BQ1289">
        <v>0</v>
      </c>
      <c r="BR1289">
        <v>0</v>
      </c>
      <c r="BS1289">
        <v>0</v>
      </c>
      <c r="BT1289">
        <v>0</v>
      </c>
      <c r="BU1289">
        <v>0</v>
      </c>
      <c r="BV1289">
        <v>0</v>
      </c>
      <c r="BW1289" s="4">
        <v>0</v>
      </c>
    </row>
    <row r="1290" spans="6:75" x14ac:dyDescent="0.25">
      <c r="F1290" s="52">
        <f t="shared" si="67"/>
        <v>99900</v>
      </c>
      <c r="G1290" s="12">
        <f t="shared" si="68"/>
        <v>0.82558139534883723</v>
      </c>
      <c r="J1290" s="3">
        <f t="shared" si="69"/>
        <v>0.84966166519564579</v>
      </c>
      <c r="K1290" s="4"/>
      <c r="L1290" s="5">
        <v>1</v>
      </c>
      <c r="M1290">
        <v>0.82558139534883723</v>
      </c>
      <c r="N1290">
        <v>0.82558139534883723</v>
      </c>
      <c r="O1290">
        <v>0.84866294446076995</v>
      </c>
      <c r="P1290">
        <v>0.84866294446076995</v>
      </c>
      <c r="Q1290">
        <v>0</v>
      </c>
      <c r="R1290">
        <v>0</v>
      </c>
      <c r="S1290">
        <v>0</v>
      </c>
      <c r="T1290">
        <v>0</v>
      </c>
      <c r="U1290">
        <v>0</v>
      </c>
      <c r="V1290">
        <v>0</v>
      </c>
      <c r="W1290">
        <v>0</v>
      </c>
      <c r="X1290">
        <v>0</v>
      </c>
      <c r="Y1290">
        <v>0</v>
      </c>
      <c r="Z1290">
        <v>0</v>
      </c>
      <c r="AA1290">
        <v>0</v>
      </c>
      <c r="AB1290">
        <v>0</v>
      </c>
      <c r="AC1290">
        <v>0</v>
      </c>
      <c r="AD1290">
        <v>0</v>
      </c>
      <c r="AE1290">
        <v>0</v>
      </c>
      <c r="AF1290">
        <v>0</v>
      </c>
      <c r="AG1290">
        <v>0</v>
      </c>
      <c r="AH1290">
        <v>0</v>
      </c>
      <c r="AI1290">
        <v>0</v>
      </c>
      <c r="AJ1290">
        <v>0</v>
      </c>
      <c r="AK1290">
        <v>0</v>
      </c>
      <c r="AL1290">
        <v>0</v>
      </c>
      <c r="AM1290">
        <v>0</v>
      </c>
      <c r="AN1290">
        <v>0</v>
      </c>
      <c r="AO1290">
        <v>0</v>
      </c>
      <c r="AP1290">
        <v>0</v>
      </c>
      <c r="AQ1290">
        <v>0</v>
      </c>
      <c r="AR1290">
        <v>0</v>
      </c>
      <c r="AS1290">
        <v>0</v>
      </c>
      <c r="AT1290">
        <v>0</v>
      </c>
      <c r="AU1290">
        <v>0</v>
      </c>
      <c r="AV1290">
        <v>0</v>
      </c>
      <c r="AW1290">
        <v>0</v>
      </c>
      <c r="AX1290">
        <v>0</v>
      </c>
      <c r="AY1290">
        <v>0</v>
      </c>
      <c r="AZ1290">
        <v>0</v>
      </c>
      <c r="BA1290">
        <v>0</v>
      </c>
      <c r="BB1290">
        <v>0</v>
      </c>
      <c r="BC1290">
        <v>0</v>
      </c>
      <c r="BD1290">
        <v>0</v>
      </c>
      <c r="BE1290">
        <v>0</v>
      </c>
      <c r="BF1290">
        <v>0</v>
      </c>
      <c r="BG1290">
        <v>0</v>
      </c>
      <c r="BH1290">
        <v>0</v>
      </c>
      <c r="BI1290">
        <v>0</v>
      </c>
      <c r="BJ1290">
        <v>0</v>
      </c>
      <c r="BK1290">
        <v>0</v>
      </c>
      <c r="BL1290">
        <v>0</v>
      </c>
      <c r="BM1290">
        <v>0</v>
      </c>
      <c r="BN1290">
        <v>0</v>
      </c>
      <c r="BO1290">
        <v>0</v>
      </c>
      <c r="BP1290">
        <v>0</v>
      </c>
      <c r="BQ1290">
        <v>0</v>
      </c>
      <c r="BR1290">
        <v>0</v>
      </c>
      <c r="BS1290">
        <v>0</v>
      </c>
      <c r="BT1290">
        <v>0</v>
      </c>
      <c r="BU1290">
        <v>0</v>
      </c>
      <c r="BV1290">
        <v>0</v>
      </c>
      <c r="BW1290" s="4">
        <v>0</v>
      </c>
    </row>
    <row r="1291" spans="6:75" x14ac:dyDescent="0.25">
      <c r="F1291" s="52">
        <f t="shared" si="67"/>
        <v>100000</v>
      </c>
      <c r="G1291" s="12">
        <f t="shared" si="68"/>
        <v>0.82558139534883723</v>
      </c>
      <c r="J1291" s="3">
        <f t="shared" si="69"/>
        <v>0.85014710208884969</v>
      </c>
      <c r="K1291" s="4"/>
      <c r="L1291" s="5">
        <v>1</v>
      </c>
      <c r="M1291">
        <v>0.82558139534883723</v>
      </c>
      <c r="N1291">
        <v>0.82558139534883723</v>
      </c>
      <c r="O1291">
        <v>0.84914781075521606</v>
      </c>
      <c r="P1291">
        <v>0.84914781075521606</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0</v>
      </c>
      <c r="AL1291">
        <v>0</v>
      </c>
      <c r="AM1291">
        <v>0</v>
      </c>
      <c r="AN1291">
        <v>0</v>
      </c>
      <c r="AO1291">
        <v>0</v>
      </c>
      <c r="AP1291">
        <v>0</v>
      </c>
      <c r="AQ1291">
        <v>0</v>
      </c>
      <c r="AR1291">
        <v>0</v>
      </c>
      <c r="AS1291">
        <v>0</v>
      </c>
      <c r="AT1291">
        <v>0</v>
      </c>
      <c r="AU1291">
        <v>0</v>
      </c>
      <c r="AV1291">
        <v>0</v>
      </c>
      <c r="AW1291">
        <v>0</v>
      </c>
      <c r="AX1291">
        <v>0</v>
      </c>
      <c r="AY1291">
        <v>0</v>
      </c>
      <c r="AZ1291">
        <v>0</v>
      </c>
      <c r="BA1291">
        <v>0</v>
      </c>
      <c r="BB1291">
        <v>0</v>
      </c>
      <c r="BC1291">
        <v>0</v>
      </c>
      <c r="BD1291">
        <v>0</v>
      </c>
      <c r="BE1291">
        <v>0</v>
      </c>
      <c r="BF1291">
        <v>0</v>
      </c>
      <c r="BG1291">
        <v>0</v>
      </c>
      <c r="BH1291">
        <v>0</v>
      </c>
      <c r="BI1291">
        <v>0</v>
      </c>
      <c r="BJ1291">
        <v>0</v>
      </c>
      <c r="BK1291">
        <v>0</v>
      </c>
      <c r="BL1291">
        <v>0</v>
      </c>
      <c r="BM1291">
        <v>0</v>
      </c>
      <c r="BN1291">
        <v>0</v>
      </c>
      <c r="BO1291">
        <v>0</v>
      </c>
      <c r="BP1291">
        <v>0</v>
      </c>
      <c r="BQ1291">
        <v>0</v>
      </c>
      <c r="BR1291">
        <v>0</v>
      </c>
      <c r="BS1291">
        <v>0</v>
      </c>
      <c r="BT1291">
        <v>0</v>
      </c>
      <c r="BU1291">
        <v>0</v>
      </c>
      <c r="BV1291">
        <v>0</v>
      </c>
      <c r="BW1291" s="4">
        <v>0</v>
      </c>
    </row>
    <row r="1292" spans="6:75" x14ac:dyDescent="0.25">
      <c r="F1292" s="52">
        <f t="shared" si="67"/>
        <v>100100</v>
      </c>
      <c r="G1292" s="12">
        <f t="shared" si="68"/>
        <v>0.82558139534883723</v>
      </c>
      <c r="J1292" s="3">
        <f t="shared" si="69"/>
        <v>0.8506325389820536</v>
      </c>
      <c r="K1292" s="4"/>
      <c r="L1292" s="5">
        <v>1</v>
      </c>
      <c r="M1292">
        <v>0.82558139534883723</v>
      </c>
      <c r="N1292">
        <v>0.82558139534883723</v>
      </c>
      <c r="O1292">
        <v>0.84963267704966217</v>
      </c>
      <c r="P1292">
        <v>0.84963267704966217</v>
      </c>
      <c r="Q1292">
        <v>0</v>
      </c>
      <c r="R1292">
        <v>0</v>
      </c>
      <c r="S1292">
        <v>0</v>
      </c>
      <c r="T1292">
        <v>0</v>
      </c>
      <c r="U1292">
        <v>0</v>
      </c>
      <c r="V1292">
        <v>0</v>
      </c>
      <c r="W1292">
        <v>0</v>
      </c>
      <c r="X1292">
        <v>0</v>
      </c>
      <c r="Y1292">
        <v>0</v>
      </c>
      <c r="Z1292">
        <v>0</v>
      </c>
      <c r="AA1292">
        <v>0</v>
      </c>
      <c r="AB1292">
        <v>0</v>
      </c>
      <c r="AC1292">
        <v>0</v>
      </c>
      <c r="AD1292">
        <v>0</v>
      </c>
      <c r="AE1292">
        <v>0</v>
      </c>
      <c r="AF1292">
        <v>0</v>
      </c>
      <c r="AG1292">
        <v>0</v>
      </c>
      <c r="AH1292">
        <v>0</v>
      </c>
      <c r="AI1292">
        <v>0</v>
      </c>
      <c r="AJ1292">
        <v>0</v>
      </c>
      <c r="AK1292">
        <v>0</v>
      </c>
      <c r="AL1292">
        <v>0</v>
      </c>
      <c r="AM1292">
        <v>0</v>
      </c>
      <c r="AN1292">
        <v>0</v>
      </c>
      <c r="AO1292">
        <v>0</v>
      </c>
      <c r="AP1292">
        <v>0</v>
      </c>
      <c r="AQ1292">
        <v>0</v>
      </c>
      <c r="AR1292">
        <v>0</v>
      </c>
      <c r="AS1292">
        <v>0</v>
      </c>
      <c r="AT1292">
        <v>0</v>
      </c>
      <c r="AU1292">
        <v>0</v>
      </c>
      <c r="AV1292">
        <v>0</v>
      </c>
      <c r="AW1292">
        <v>0</v>
      </c>
      <c r="AX1292">
        <v>0</v>
      </c>
      <c r="AY1292">
        <v>0</v>
      </c>
      <c r="AZ1292">
        <v>0</v>
      </c>
      <c r="BA1292">
        <v>0</v>
      </c>
      <c r="BB1292">
        <v>0</v>
      </c>
      <c r="BC1292">
        <v>0</v>
      </c>
      <c r="BD1292">
        <v>0</v>
      </c>
      <c r="BE1292">
        <v>0</v>
      </c>
      <c r="BF1292">
        <v>0</v>
      </c>
      <c r="BG1292">
        <v>0</v>
      </c>
      <c r="BH1292">
        <v>0</v>
      </c>
      <c r="BI1292">
        <v>0</v>
      </c>
      <c r="BJ1292">
        <v>0</v>
      </c>
      <c r="BK1292">
        <v>0</v>
      </c>
      <c r="BL1292">
        <v>0</v>
      </c>
      <c r="BM1292">
        <v>0</v>
      </c>
      <c r="BN1292">
        <v>0</v>
      </c>
      <c r="BO1292">
        <v>0</v>
      </c>
      <c r="BP1292">
        <v>0</v>
      </c>
      <c r="BQ1292">
        <v>0</v>
      </c>
      <c r="BR1292">
        <v>0</v>
      </c>
      <c r="BS1292">
        <v>0</v>
      </c>
      <c r="BT1292">
        <v>0</v>
      </c>
      <c r="BU1292">
        <v>0</v>
      </c>
      <c r="BV1292">
        <v>0</v>
      </c>
      <c r="BW1292" s="4">
        <v>0</v>
      </c>
    </row>
    <row r="1293" spans="6:75" x14ac:dyDescent="0.25">
      <c r="F1293" s="52">
        <f t="shared" si="67"/>
        <v>100200</v>
      </c>
      <c r="G1293" s="12">
        <f t="shared" si="68"/>
        <v>0.82558139534883723</v>
      </c>
      <c r="J1293" s="3">
        <f t="shared" si="69"/>
        <v>0.8511179758752575</v>
      </c>
      <c r="K1293" s="4"/>
      <c r="L1293" s="5">
        <v>1</v>
      </c>
      <c r="M1293">
        <v>0.82558139534883723</v>
      </c>
      <c r="N1293">
        <v>0.82558139534883723</v>
      </c>
      <c r="O1293">
        <v>0.85011754334410816</v>
      </c>
      <c r="P1293">
        <v>0.85011754334410816</v>
      </c>
      <c r="Q1293">
        <v>0</v>
      </c>
      <c r="R1293">
        <v>0</v>
      </c>
      <c r="S1293">
        <v>0</v>
      </c>
      <c r="T1293">
        <v>0</v>
      </c>
      <c r="U1293">
        <v>0</v>
      </c>
      <c r="V1293">
        <v>0</v>
      </c>
      <c r="W1293">
        <v>0</v>
      </c>
      <c r="X1293">
        <v>0</v>
      </c>
      <c r="Y1293">
        <v>0</v>
      </c>
      <c r="Z1293">
        <v>0</v>
      </c>
      <c r="AA1293">
        <v>0</v>
      </c>
      <c r="AB1293">
        <v>0</v>
      </c>
      <c r="AC1293">
        <v>0</v>
      </c>
      <c r="AD1293">
        <v>0</v>
      </c>
      <c r="AE1293">
        <v>0</v>
      </c>
      <c r="AF1293">
        <v>0</v>
      </c>
      <c r="AG1293">
        <v>0</v>
      </c>
      <c r="AH1293">
        <v>0</v>
      </c>
      <c r="AI1293">
        <v>0</v>
      </c>
      <c r="AJ1293">
        <v>0</v>
      </c>
      <c r="AK1293">
        <v>0</v>
      </c>
      <c r="AL1293">
        <v>0</v>
      </c>
      <c r="AM1293">
        <v>0</v>
      </c>
      <c r="AN1293">
        <v>0</v>
      </c>
      <c r="AO1293">
        <v>0</v>
      </c>
      <c r="AP1293">
        <v>0</v>
      </c>
      <c r="AQ1293">
        <v>0</v>
      </c>
      <c r="AR1293">
        <v>0</v>
      </c>
      <c r="AS1293">
        <v>0</v>
      </c>
      <c r="AT1293">
        <v>0</v>
      </c>
      <c r="AU1293">
        <v>0</v>
      </c>
      <c r="AV1293">
        <v>0</v>
      </c>
      <c r="AW1293">
        <v>0</v>
      </c>
      <c r="AX1293">
        <v>0</v>
      </c>
      <c r="AY1293">
        <v>0</v>
      </c>
      <c r="AZ1293">
        <v>0</v>
      </c>
      <c r="BA1293">
        <v>0</v>
      </c>
      <c r="BB1293">
        <v>0</v>
      </c>
      <c r="BC1293">
        <v>0</v>
      </c>
      <c r="BD1293">
        <v>0</v>
      </c>
      <c r="BE1293">
        <v>0</v>
      </c>
      <c r="BF1293">
        <v>0</v>
      </c>
      <c r="BG1293">
        <v>0</v>
      </c>
      <c r="BH1293">
        <v>0</v>
      </c>
      <c r="BI1293">
        <v>0</v>
      </c>
      <c r="BJ1293">
        <v>0</v>
      </c>
      <c r="BK1293">
        <v>0</v>
      </c>
      <c r="BL1293">
        <v>0</v>
      </c>
      <c r="BM1293">
        <v>0</v>
      </c>
      <c r="BN1293">
        <v>0</v>
      </c>
      <c r="BO1293">
        <v>0</v>
      </c>
      <c r="BP1293">
        <v>0</v>
      </c>
      <c r="BQ1293">
        <v>0</v>
      </c>
      <c r="BR1293">
        <v>0</v>
      </c>
      <c r="BS1293">
        <v>0</v>
      </c>
      <c r="BT1293">
        <v>0</v>
      </c>
      <c r="BU1293">
        <v>0</v>
      </c>
      <c r="BV1293">
        <v>0</v>
      </c>
      <c r="BW1293" s="4">
        <v>0</v>
      </c>
    </row>
    <row r="1294" spans="6:75" x14ac:dyDescent="0.25">
      <c r="F1294" s="52">
        <f t="shared" si="67"/>
        <v>100300</v>
      </c>
      <c r="G1294" s="12">
        <f t="shared" si="68"/>
        <v>0.82558139534883723</v>
      </c>
      <c r="J1294" s="3">
        <f t="shared" si="69"/>
        <v>0.85160341276846141</v>
      </c>
      <c r="K1294" s="4"/>
      <c r="L1294" s="5">
        <v>1</v>
      </c>
      <c r="M1294">
        <v>0.82558139534883723</v>
      </c>
      <c r="N1294">
        <v>0.82558139534883723</v>
      </c>
      <c r="O1294">
        <v>0.85060240963855427</v>
      </c>
      <c r="P1294">
        <v>0.85060240963855427</v>
      </c>
      <c r="Q1294">
        <v>0</v>
      </c>
      <c r="R1294">
        <v>0</v>
      </c>
      <c r="S1294">
        <v>0</v>
      </c>
      <c r="T1294">
        <v>0</v>
      </c>
      <c r="U1294">
        <v>0</v>
      </c>
      <c r="V1294">
        <v>0</v>
      </c>
      <c r="W1294">
        <v>0</v>
      </c>
      <c r="X1294">
        <v>0</v>
      </c>
      <c r="Y1294">
        <v>0</v>
      </c>
      <c r="Z1294">
        <v>0</v>
      </c>
      <c r="AA1294">
        <v>0</v>
      </c>
      <c r="AB1294">
        <v>0</v>
      </c>
      <c r="AC1294">
        <v>0</v>
      </c>
      <c r="AD1294">
        <v>0</v>
      </c>
      <c r="AE1294">
        <v>0</v>
      </c>
      <c r="AF1294">
        <v>0</v>
      </c>
      <c r="AG1294">
        <v>0</v>
      </c>
      <c r="AH1294">
        <v>0</v>
      </c>
      <c r="AI1294">
        <v>0</v>
      </c>
      <c r="AJ1294">
        <v>0</v>
      </c>
      <c r="AK1294">
        <v>0</v>
      </c>
      <c r="AL1294">
        <v>0</v>
      </c>
      <c r="AM1294">
        <v>0</v>
      </c>
      <c r="AN1294">
        <v>0</v>
      </c>
      <c r="AO1294">
        <v>0</v>
      </c>
      <c r="AP1294">
        <v>0</v>
      </c>
      <c r="AQ1294">
        <v>0</v>
      </c>
      <c r="AR1294">
        <v>0</v>
      </c>
      <c r="AS1294">
        <v>0</v>
      </c>
      <c r="AT1294">
        <v>0</v>
      </c>
      <c r="AU1294">
        <v>0</v>
      </c>
      <c r="AV1294">
        <v>0</v>
      </c>
      <c r="AW1294">
        <v>0</v>
      </c>
      <c r="AX1294">
        <v>0</v>
      </c>
      <c r="AY1294">
        <v>0</v>
      </c>
      <c r="AZ1294">
        <v>0</v>
      </c>
      <c r="BA1294">
        <v>0</v>
      </c>
      <c r="BB1294">
        <v>0</v>
      </c>
      <c r="BC1294">
        <v>0</v>
      </c>
      <c r="BD1294">
        <v>0</v>
      </c>
      <c r="BE1294">
        <v>0</v>
      </c>
      <c r="BF1294">
        <v>0</v>
      </c>
      <c r="BG1294">
        <v>0</v>
      </c>
      <c r="BH1294">
        <v>0</v>
      </c>
      <c r="BI1294">
        <v>0</v>
      </c>
      <c r="BJ1294">
        <v>0</v>
      </c>
      <c r="BK1294">
        <v>0</v>
      </c>
      <c r="BL1294">
        <v>0</v>
      </c>
      <c r="BM1294">
        <v>0</v>
      </c>
      <c r="BN1294">
        <v>0</v>
      </c>
      <c r="BO1294">
        <v>0</v>
      </c>
      <c r="BP1294">
        <v>0</v>
      </c>
      <c r="BQ1294">
        <v>0</v>
      </c>
      <c r="BR1294">
        <v>0</v>
      </c>
      <c r="BS1294">
        <v>0</v>
      </c>
      <c r="BT1294">
        <v>0</v>
      </c>
      <c r="BU1294">
        <v>0</v>
      </c>
      <c r="BV1294">
        <v>0</v>
      </c>
      <c r="BW1294" s="4">
        <v>0</v>
      </c>
    </row>
    <row r="1295" spans="6:75" x14ac:dyDescent="0.25">
      <c r="F1295" s="52">
        <f t="shared" si="67"/>
        <v>100400</v>
      </c>
      <c r="G1295" s="12">
        <f t="shared" si="68"/>
        <v>0.82558139534883723</v>
      </c>
      <c r="J1295" s="3">
        <f t="shared" si="69"/>
        <v>0.85208884966166532</v>
      </c>
      <c r="K1295" s="4"/>
      <c r="L1295" s="5">
        <v>1</v>
      </c>
      <c r="M1295">
        <v>0.82558139534883723</v>
      </c>
      <c r="N1295">
        <v>0.82558139534883723</v>
      </c>
      <c r="O1295">
        <v>0.85108727593300038</v>
      </c>
      <c r="P1295">
        <v>0.85108727593300038</v>
      </c>
      <c r="Q1295">
        <v>0</v>
      </c>
      <c r="R1295">
        <v>0</v>
      </c>
      <c r="S1295">
        <v>0</v>
      </c>
      <c r="T1295">
        <v>0</v>
      </c>
      <c r="U1295">
        <v>0</v>
      </c>
      <c r="V1295">
        <v>0</v>
      </c>
      <c r="W1295">
        <v>0</v>
      </c>
      <c r="X1295">
        <v>0</v>
      </c>
      <c r="Y1295">
        <v>0</v>
      </c>
      <c r="Z1295">
        <v>0</v>
      </c>
      <c r="AA1295">
        <v>0</v>
      </c>
      <c r="AB1295">
        <v>0</v>
      </c>
      <c r="AC1295">
        <v>0</v>
      </c>
      <c r="AD1295">
        <v>0</v>
      </c>
      <c r="AE1295">
        <v>0</v>
      </c>
      <c r="AF1295">
        <v>0</v>
      </c>
      <c r="AG1295">
        <v>0</v>
      </c>
      <c r="AH1295">
        <v>0</v>
      </c>
      <c r="AI1295">
        <v>0</v>
      </c>
      <c r="AJ1295">
        <v>0</v>
      </c>
      <c r="AK1295">
        <v>0</v>
      </c>
      <c r="AL1295">
        <v>0</v>
      </c>
      <c r="AM1295">
        <v>0</v>
      </c>
      <c r="AN1295">
        <v>0</v>
      </c>
      <c r="AO1295">
        <v>0</v>
      </c>
      <c r="AP1295">
        <v>0</v>
      </c>
      <c r="AQ1295">
        <v>0</v>
      </c>
      <c r="AR1295">
        <v>0</v>
      </c>
      <c r="AS1295">
        <v>0</v>
      </c>
      <c r="AT1295">
        <v>0</v>
      </c>
      <c r="AU1295">
        <v>0</v>
      </c>
      <c r="AV1295">
        <v>0</v>
      </c>
      <c r="AW1295">
        <v>0</v>
      </c>
      <c r="AX1295">
        <v>0</v>
      </c>
      <c r="AY1295">
        <v>0</v>
      </c>
      <c r="AZ1295">
        <v>0</v>
      </c>
      <c r="BA1295">
        <v>0</v>
      </c>
      <c r="BB1295">
        <v>0</v>
      </c>
      <c r="BC1295">
        <v>0</v>
      </c>
      <c r="BD1295">
        <v>0</v>
      </c>
      <c r="BE1295">
        <v>0</v>
      </c>
      <c r="BF1295">
        <v>0</v>
      </c>
      <c r="BG1295">
        <v>0</v>
      </c>
      <c r="BH1295">
        <v>0</v>
      </c>
      <c r="BI1295">
        <v>0</v>
      </c>
      <c r="BJ1295">
        <v>0</v>
      </c>
      <c r="BK1295">
        <v>0</v>
      </c>
      <c r="BL1295">
        <v>0</v>
      </c>
      <c r="BM1295">
        <v>0</v>
      </c>
      <c r="BN1295">
        <v>0</v>
      </c>
      <c r="BO1295">
        <v>0</v>
      </c>
      <c r="BP1295">
        <v>0</v>
      </c>
      <c r="BQ1295">
        <v>0</v>
      </c>
      <c r="BR1295">
        <v>0</v>
      </c>
      <c r="BS1295">
        <v>0</v>
      </c>
      <c r="BT1295">
        <v>0</v>
      </c>
      <c r="BU1295">
        <v>0</v>
      </c>
      <c r="BV1295">
        <v>0</v>
      </c>
      <c r="BW1295" s="4">
        <v>0</v>
      </c>
    </row>
    <row r="1296" spans="6:75" x14ac:dyDescent="0.25">
      <c r="F1296" s="52">
        <f t="shared" si="67"/>
        <v>100500</v>
      </c>
      <c r="G1296" s="12">
        <f t="shared" si="68"/>
        <v>0.82558139534883723</v>
      </c>
      <c r="J1296" s="3">
        <f t="shared" si="69"/>
        <v>0.85257428655486922</v>
      </c>
      <c r="K1296" s="4"/>
      <c r="L1296" s="5">
        <v>1</v>
      </c>
      <c r="M1296">
        <v>0.82558139534883723</v>
      </c>
      <c r="N1296">
        <v>0.82558139534883723</v>
      </c>
      <c r="O1296">
        <v>0.85157214222744648</v>
      </c>
      <c r="P1296">
        <v>0.85157214222744648</v>
      </c>
      <c r="Q1296">
        <v>0</v>
      </c>
      <c r="R1296">
        <v>0</v>
      </c>
      <c r="S1296">
        <v>0</v>
      </c>
      <c r="T1296">
        <v>0</v>
      </c>
      <c r="U1296">
        <v>0</v>
      </c>
      <c r="V1296">
        <v>0</v>
      </c>
      <c r="W1296">
        <v>0</v>
      </c>
      <c r="X1296">
        <v>0</v>
      </c>
      <c r="Y1296">
        <v>0</v>
      </c>
      <c r="Z1296">
        <v>0</v>
      </c>
      <c r="AA1296">
        <v>0</v>
      </c>
      <c r="AB1296">
        <v>0</v>
      </c>
      <c r="AC1296">
        <v>0</v>
      </c>
      <c r="AD1296">
        <v>0</v>
      </c>
      <c r="AE1296">
        <v>0</v>
      </c>
      <c r="AF1296">
        <v>0</v>
      </c>
      <c r="AG1296">
        <v>0</v>
      </c>
      <c r="AH1296">
        <v>0</v>
      </c>
      <c r="AI1296">
        <v>0</v>
      </c>
      <c r="AJ1296">
        <v>0</v>
      </c>
      <c r="AK1296">
        <v>0</v>
      </c>
      <c r="AL1296">
        <v>0</v>
      </c>
      <c r="AM1296">
        <v>0</v>
      </c>
      <c r="AN1296">
        <v>0</v>
      </c>
      <c r="AO1296">
        <v>0</v>
      </c>
      <c r="AP1296">
        <v>0</v>
      </c>
      <c r="AQ1296">
        <v>0</v>
      </c>
      <c r="AR1296">
        <v>0</v>
      </c>
      <c r="AS1296">
        <v>0</v>
      </c>
      <c r="AT1296">
        <v>0</v>
      </c>
      <c r="AU1296">
        <v>0</v>
      </c>
      <c r="AV1296">
        <v>0</v>
      </c>
      <c r="AW1296">
        <v>0</v>
      </c>
      <c r="AX1296">
        <v>0</v>
      </c>
      <c r="AY1296">
        <v>0</v>
      </c>
      <c r="AZ1296">
        <v>0</v>
      </c>
      <c r="BA1296">
        <v>0</v>
      </c>
      <c r="BB1296">
        <v>0</v>
      </c>
      <c r="BC1296">
        <v>0</v>
      </c>
      <c r="BD1296">
        <v>0</v>
      </c>
      <c r="BE1296">
        <v>0</v>
      </c>
      <c r="BF1296">
        <v>0</v>
      </c>
      <c r="BG1296">
        <v>0</v>
      </c>
      <c r="BH1296">
        <v>0</v>
      </c>
      <c r="BI1296">
        <v>0</v>
      </c>
      <c r="BJ1296">
        <v>0</v>
      </c>
      <c r="BK1296">
        <v>0</v>
      </c>
      <c r="BL1296">
        <v>0</v>
      </c>
      <c r="BM1296">
        <v>0</v>
      </c>
      <c r="BN1296">
        <v>0</v>
      </c>
      <c r="BO1296">
        <v>0</v>
      </c>
      <c r="BP1296">
        <v>0</v>
      </c>
      <c r="BQ1296">
        <v>0</v>
      </c>
      <c r="BR1296">
        <v>0</v>
      </c>
      <c r="BS1296">
        <v>0</v>
      </c>
      <c r="BT1296">
        <v>0</v>
      </c>
      <c r="BU1296">
        <v>0</v>
      </c>
      <c r="BV1296">
        <v>0</v>
      </c>
      <c r="BW1296" s="4">
        <v>0</v>
      </c>
    </row>
    <row r="1297" spans="6:75" x14ac:dyDescent="0.25">
      <c r="F1297" s="52">
        <f t="shared" si="67"/>
        <v>100600</v>
      </c>
      <c r="G1297" s="12">
        <f t="shared" si="68"/>
        <v>0.82558139534883723</v>
      </c>
      <c r="J1297" s="3">
        <f t="shared" si="69"/>
        <v>0.85305972344807302</v>
      </c>
      <c r="K1297" s="4"/>
      <c r="L1297" s="5">
        <v>1</v>
      </c>
      <c r="M1297">
        <v>0.82558139534883723</v>
      </c>
      <c r="N1297">
        <v>0.82558139534883723</v>
      </c>
      <c r="O1297">
        <v>0.85205700852189248</v>
      </c>
      <c r="P1297">
        <v>0.85205700852189248</v>
      </c>
      <c r="Q1297">
        <v>0</v>
      </c>
      <c r="R1297">
        <v>0</v>
      </c>
      <c r="S1297">
        <v>0</v>
      </c>
      <c r="T1297">
        <v>0</v>
      </c>
      <c r="U1297">
        <v>0</v>
      </c>
      <c r="V1297">
        <v>0</v>
      </c>
      <c r="W1297">
        <v>0</v>
      </c>
      <c r="X1297">
        <v>0</v>
      </c>
      <c r="Y1297">
        <v>0</v>
      </c>
      <c r="Z1297">
        <v>0</v>
      </c>
      <c r="AA1297">
        <v>0</v>
      </c>
      <c r="AB1297">
        <v>0</v>
      </c>
      <c r="AC1297">
        <v>0</v>
      </c>
      <c r="AD1297">
        <v>0</v>
      </c>
      <c r="AE1297">
        <v>0</v>
      </c>
      <c r="AF1297">
        <v>0</v>
      </c>
      <c r="AG1297">
        <v>0</v>
      </c>
      <c r="AH1297">
        <v>0</v>
      </c>
      <c r="AI1297">
        <v>0</v>
      </c>
      <c r="AJ1297">
        <v>0</v>
      </c>
      <c r="AK1297">
        <v>0</v>
      </c>
      <c r="AL1297">
        <v>0</v>
      </c>
      <c r="AM1297">
        <v>0</v>
      </c>
      <c r="AN1297">
        <v>0</v>
      </c>
      <c r="AO1297">
        <v>0</v>
      </c>
      <c r="AP1297">
        <v>0</v>
      </c>
      <c r="AQ1297">
        <v>0</v>
      </c>
      <c r="AR1297">
        <v>0</v>
      </c>
      <c r="AS1297">
        <v>0</v>
      </c>
      <c r="AT1297">
        <v>0</v>
      </c>
      <c r="AU1297">
        <v>0</v>
      </c>
      <c r="AV1297">
        <v>0</v>
      </c>
      <c r="AW1297">
        <v>0</v>
      </c>
      <c r="AX1297">
        <v>0</v>
      </c>
      <c r="AY1297">
        <v>0</v>
      </c>
      <c r="AZ1297">
        <v>0</v>
      </c>
      <c r="BA1297">
        <v>0</v>
      </c>
      <c r="BB1297">
        <v>0</v>
      </c>
      <c r="BC1297">
        <v>0</v>
      </c>
      <c r="BD1297">
        <v>0</v>
      </c>
      <c r="BE1297">
        <v>0</v>
      </c>
      <c r="BF1297">
        <v>0</v>
      </c>
      <c r="BG1297">
        <v>0</v>
      </c>
      <c r="BH1297">
        <v>0</v>
      </c>
      <c r="BI1297">
        <v>0</v>
      </c>
      <c r="BJ1297">
        <v>0</v>
      </c>
      <c r="BK1297">
        <v>0</v>
      </c>
      <c r="BL1297">
        <v>0</v>
      </c>
      <c r="BM1297">
        <v>0</v>
      </c>
      <c r="BN1297">
        <v>0</v>
      </c>
      <c r="BO1297">
        <v>0</v>
      </c>
      <c r="BP1297">
        <v>0</v>
      </c>
      <c r="BQ1297">
        <v>0</v>
      </c>
      <c r="BR1297">
        <v>0</v>
      </c>
      <c r="BS1297">
        <v>0</v>
      </c>
      <c r="BT1297">
        <v>0</v>
      </c>
      <c r="BU1297">
        <v>0</v>
      </c>
      <c r="BV1297">
        <v>0</v>
      </c>
      <c r="BW1297" s="4">
        <v>0</v>
      </c>
    </row>
    <row r="1298" spans="6:75" x14ac:dyDescent="0.25">
      <c r="F1298" s="52">
        <f t="shared" si="67"/>
        <v>100700</v>
      </c>
      <c r="G1298" s="12">
        <f t="shared" si="68"/>
        <v>0.82558139534883723</v>
      </c>
      <c r="J1298" s="3">
        <f t="shared" si="69"/>
        <v>0.85354516034127692</v>
      </c>
      <c r="K1298" s="4"/>
      <c r="L1298" s="5">
        <v>1</v>
      </c>
      <c r="M1298">
        <v>0.82558139534883723</v>
      </c>
      <c r="N1298">
        <v>0.82558139534883723</v>
      </c>
      <c r="O1298">
        <v>0.85254187481633859</v>
      </c>
      <c r="P1298">
        <v>0.85254187481633859</v>
      </c>
      <c r="Q1298">
        <v>0</v>
      </c>
      <c r="R1298">
        <v>0</v>
      </c>
      <c r="S1298">
        <v>0</v>
      </c>
      <c r="T1298">
        <v>0</v>
      </c>
      <c r="U1298">
        <v>0</v>
      </c>
      <c r="V1298">
        <v>0</v>
      </c>
      <c r="W1298">
        <v>0</v>
      </c>
      <c r="X1298">
        <v>0</v>
      </c>
      <c r="Y1298">
        <v>0</v>
      </c>
      <c r="Z1298">
        <v>0</v>
      </c>
      <c r="AA1298">
        <v>0</v>
      </c>
      <c r="AB1298">
        <v>0</v>
      </c>
      <c r="AC1298">
        <v>0</v>
      </c>
      <c r="AD1298">
        <v>0</v>
      </c>
      <c r="AE1298">
        <v>0</v>
      </c>
      <c r="AF1298">
        <v>0</v>
      </c>
      <c r="AG1298">
        <v>0</v>
      </c>
      <c r="AH1298">
        <v>0</v>
      </c>
      <c r="AI1298">
        <v>0</v>
      </c>
      <c r="AJ1298">
        <v>0</v>
      </c>
      <c r="AK1298">
        <v>0</v>
      </c>
      <c r="AL1298">
        <v>0</v>
      </c>
      <c r="AM1298">
        <v>0</v>
      </c>
      <c r="AN1298">
        <v>0</v>
      </c>
      <c r="AO1298">
        <v>0</v>
      </c>
      <c r="AP1298">
        <v>0</v>
      </c>
      <c r="AQ1298">
        <v>0</v>
      </c>
      <c r="AR1298">
        <v>0</v>
      </c>
      <c r="AS1298">
        <v>0</v>
      </c>
      <c r="AT1298">
        <v>0</v>
      </c>
      <c r="AU1298">
        <v>0</v>
      </c>
      <c r="AV1298">
        <v>0</v>
      </c>
      <c r="AW1298">
        <v>0</v>
      </c>
      <c r="AX1298">
        <v>0</v>
      </c>
      <c r="AY1298">
        <v>0</v>
      </c>
      <c r="AZ1298">
        <v>0</v>
      </c>
      <c r="BA1298">
        <v>0</v>
      </c>
      <c r="BB1298">
        <v>0</v>
      </c>
      <c r="BC1298">
        <v>0</v>
      </c>
      <c r="BD1298">
        <v>0</v>
      </c>
      <c r="BE1298">
        <v>0</v>
      </c>
      <c r="BF1298">
        <v>0</v>
      </c>
      <c r="BG1298">
        <v>0</v>
      </c>
      <c r="BH1298">
        <v>0</v>
      </c>
      <c r="BI1298">
        <v>0</v>
      </c>
      <c r="BJ1298">
        <v>0</v>
      </c>
      <c r="BK1298">
        <v>0</v>
      </c>
      <c r="BL1298">
        <v>0</v>
      </c>
      <c r="BM1298">
        <v>0</v>
      </c>
      <c r="BN1298">
        <v>0</v>
      </c>
      <c r="BO1298">
        <v>0</v>
      </c>
      <c r="BP1298">
        <v>0</v>
      </c>
      <c r="BQ1298">
        <v>0</v>
      </c>
      <c r="BR1298">
        <v>0</v>
      </c>
      <c r="BS1298">
        <v>0</v>
      </c>
      <c r="BT1298">
        <v>0</v>
      </c>
      <c r="BU1298">
        <v>0</v>
      </c>
      <c r="BV1298">
        <v>0</v>
      </c>
      <c r="BW1298" s="4">
        <v>0</v>
      </c>
    </row>
    <row r="1299" spans="6:75" x14ac:dyDescent="0.25">
      <c r="F1299" s="52">
        <f t="shared" si="67"/>
        <v>100800</v>
      </c>
      <c r="G1299" s="12">
        <f t="shared" si="68"/>
        <v>0.82558139534883723</v>
      </c>
      <c r="J1299" s="3">
        <f t="shared" si="69"/>
        <v>0.85403059723448083</v>
      </c>
      <c r="K1299" s="4"/>
      <c r="L1299" s="5">
        <v>1</v>
      </c>
      <c r="M1299">
        <v>0.82558139534883723</v>
      </c>
      <c r="N1299">
        <v>0.82558139534883723</v>
      </c>
      <c r="O1299">
        <v>0.85302674111078469</v>
      </c>
      <c r="P1299">
        <v>0.85302674111078469</v>
      </c>
      <c r="Q1299">
        <v>0</v>
      </c>
      <c r="R1299">
        <v>0</v>
      </c>
      <c r="S1299">
        <v>0</v>
      </c>
      <c r="T1299">
        <v>0</v>
      </c>
      <c r="U1299">
        <v>0</v>
      </c>
      <c r="V1299">
        <v>0</v>
      </c>
      <c r="W1299">
        <v>0</v>
      </c>
      <c r="X1299">
        <v>0</v>
      </c>
      <c r="Y1299">
        <v>0</v>
      </c>
      <c r="Z1299">
        <v>0</v>
      </c>
      <c r="AA1299">
        <v>0</v>
      </c>
      <c r="AB1299">
        <v>0</v>
      </c>
      <c r="AC1299">
        <v>0</v>
      </c>
      <c r="AD1299">
        <v>0</v>
      </c>
      <c r="AE1299">
        <v>0</v>
      </c>
      <c r="AF1299">
        <v>0</v>
      </c>
      <c r="AG1299">
        <v>0</v>
      </c>
      <c r="AH1299">
        <v>0</v>
      </c>
      <c r="AI1299">
        <v>0</v>
      </c>
      <c r="AJ1299">
        <v>0</v>
      </c>
      <c r="AK1299">
        <v>0</v>
      </c>
      <c r="AL1299">
        <v>0</v>
      </c>
      <c r="AM1299">
        <v>0</v>
      </c>
      <c r="AN1299">
        <v>0</v>
      </c>
      <c r="AO1299">
        <v>0</v>
      </c>
      <c r="AP1299">
        <v>0</v>
      </c>
      <c r="AQ1299">
        <v>0</v>
      </c>
      <c r="AR1299">
        <v>0</v>
      </c>
      <c r="AS1299">
        <v>0</v>
      </c>
      <c r="AT1299">
        <v>0</v>
      </c>
      <c r="AU1299">
        <v>0</v>
      </c>
      <c r="AV1299">
        <v>0</v>
      </c>
      <c r="AW1299">
        <v>0</v>
      </c>
      <c r="AX1299">
        <v>0</v>
      </c>
      <c r="AY1299">
        <v>0</v>
      </c>
      <c r="AZ1299">
        <v>0</v>
      </c>
      <c r="BA1299">
        <v>0</v>
      </c>
      <c r="BB1299">
        <v>0</v>
      </c>
      <c r="BC1299">
        <v>0</v>
      </c>
      <c r="BD1299">
        <v>0</v>
      </c>
      <c r="BE1299">
        <v>0</v>
      </c>
      <c r="BF1299">
        <v>0</v>
      </c>
      <c r="BG1299">
        <v>0</v>
      </c>
      <c r="BH1299">
        <v>0</v>
      </c>
      <c r="BI1299">
        <v>0</v>
      </c>
      <c r="BJ1299">
        <v>0</v>
      </c>
      <c r="BK1299">
        <v>0</v>
      </c>
      <c r="BL1299">
        <v>0</v>
      </c>
      <c r="BM1299">
        <v>0</v>
      </c>
      <c r="BN1299">
        <v>0</v>
      </c>
      <c r="BO1299">
        <v>0</v>
      </c>
      <c r="BP1299">
        <v>0</v>
      </c>
      <c r="BQ1299">
        <v>0</v>
      </c>
      <c r="BR1299">
        <v>0</v>
      </c>
      <c r="BS1299">
        <v>0</v>
      </c>
      <c r="BT1299">
        <v>0</v>
      </c>
      <c r="BU1299">
        <v>0</v>
      </c>
      <c r="BV1299">
        <v>0</v>
      </c>
      <c r="BW1299" s="4">
        <v>0</v>
      </c>
    </row>
    <row r="1300" spans="6:75" x14ac:dyDescent="0.25">
      <c r="F1300" s="52">
        <f t="shared" si="67"/>
        <v>100900</v>
      </c>
      <c r="G1300" s="12">
        <f t="shared" si="68"/>
        <v>0.82558139534883723</v>
      </c>
      <c r="J1300" s="3">
        <f t="shared" si="69"/>
        <v>0.85451603412768473</v>
      </c>
      <c r="K1300" s="4"/>
      <c r="L1300" s="5">
        <v>1</v>
      </c>
      <c r="M1300">
        <v>0.82558139534883723</v>
      </c>
      <c r="N1300">
        <v>0.82558139534883723</v>
      </c>
      <c r="O1300">
        <v>0.8535116074052308</v>
      </c>
      <c r="P1300">
        <v>0.8535116074052308</v>
      </c>
      <c r="Q1300">
        <v>0</v>
      </c>
      <c r="R1300">
        <v>0</v>
      </c>
      <c r="S1300">
        <v>0</v>
      </c>
      <c r="T1300">
        <v>0</v>
      </c>
      <c r="U1300">
        <v>0</v>
      </c>
      <c r="V1300">
        <v>0</v>
      </c>
      <c r="W1300">
        <v>0</v>
      </c>
      <c r="X1300">
        <v>0</v>
      </c>
      <c r="Y1300">
        <v>0</v>
      </c>
      <c r="Z1300">
        <v>0</v>
      </c>
      <c r="AA1300">
        <v>0</v>
      </c>
      <c r="AB1300">
        <v>0</v>
      </c>
      <c r="AC1300">
        <v>0</v>
      </c>
      <c r="AD1300">
        <v>0</v>
      </c>
      <c r="AE1300">
        <v>0</v>
      </c>
      <c r="AF1300">
        <v>0</v>
      </c>
      <c r="AG1300">
        <v>0</v>
      </c>
      <c r="AH1300">
        <v>0</v>
      </c>
      <c r="AI1300">
        <v>0</v>
      </c>
      <c r="AJ1300">
        <v>0</v>
      </c>
      <c r="AK1300">
        <v>0</v>
      </c>
      <c r="AL1300">
        <v>0</v>
      </c>
      <c r="AM1300">
        <v>0</v>
      </c>
      <c r="AN1300">
        <v>0</v>
      </c>
      <c r="AO1300">
        <v>0</v>
      </c>
      <c r="AP1300">
        <v>0</v>
      </c>
      <c r="AQ1300">
        <v>0</v>
      </c>
      <c r="AR1300">
        <v>0</v>
      </c>
      <c r="AS1300">
        <v>0</v>
      </c>
      <c r="AT1300">
        <v>0</v>
      </c>
      <c r="AU1300">
        <v>0</v>
      </c>
      <c r="AV1300">
        <v>0</v>
      </c>
      <c r="AW1300">
        <v>0</v>
      </c>
      <c r="AX1300">
        <v>0</v>
      </c>
      <c r="AY1300">
        <v>0</v>
      </c>
      <c r="AZ1300">
        <v>0</v>
      </c>
      <c r="BA1300">
        <v>0</v>
      </c>
      <c r="BB1300">
        <v>0</v>
      </c>
      <c r="BC1300">
        <v>0</v>
      </c>
      <c r="BD1300">
        <v>0</v>
      </c>
      <c r="BE1300">
        <v>0</v>
      </c>
      <c r="BF1300">
        <v>0</v>
      </c>
      <c r="BG1300">
        <v>0</v>
      </c>
      <c r="BH1300">
        <v>0</v>
      </c>
      <c r="BI1300">
        <v>0</v>
      </c>
      <c r="BJ1300">
        <v>0</v>
      </c>
      <c r="BK1300">
        <v>0</v>
      </c>
      <c r="BL1300">
        <v>0</v>
      </c>
      <c r="BM1300">
        <v>0</v>
      </c>
      <c r="BN1300">
        <v>0</v>
      </c>
      <c r="BO1300">
        <v>0</v>
      </c>
      <c r="BP1300">
        <v>0</v>
      </c>
      <c r="BQ1300">
        <v>0</v>
      </c>
      <c r="BR1300">
        <v>0</v>
      </c>
      <c r="BS1300">
        <v>0</v>
      </c>
      <c r="BT1300">
        <v>0</v>
      </c>
      <c r="BU1300">
        <v>0</v>
      </c>
      <c r="BV1300">
        <v>0</v>
      </c>
      <c r="BW1300" s="4">
        <v>0</v>
      </c>
    </row>
    <row r="1301" spans="6:75" x14ac:dyDescent="0.25">
      <c r="F1301" s="52">
        <f t="shared" si="67"/>
        <v>101000</v>
      </c>
      <c r="G1301" s="12">
        <f t="shared" si="68"/>
        <v>0.82558139534883723</v>
      </c>
      <c r="J1301" s="3">
        <f t="shared" si="69"/>
        <v>0.85500147102088853</v>
      </c>
      <c r="K1301" s="4"/>
      <c r="L1301" s="5">
        <v>1</v>
      </c>
      <c r="M1301">
        <v>0.82558139534883723</v>
      </c>
      <c r="N1301">
        <v>0.82558139534883723</v>
      </c>
      <c r="O1301">
        <v>0.85399647369967679</v>
      </c>
      <c r="P1301">
        <v>0.85399647369967679</v>
      </c>
      <c r="Q1301">
        <v>0</v>
      </c>
      <c r="R1301">
        <v>0</v>
      </c>
      <c r="S1301">
        <v>0</v>
      </c>
      <c r="T1301">
        <v>0</v>
      </c>
      <c r="U1301">
        <v>0</v>
      </c>
      <c r="V1301">
        <v>0</v>
      </c>
      <c r="W1301">
        <v>0</v>
      </c>
      <c r="X1301">
        <v>0</v>
      </c>
      <c r="Y1301">
        <v>0</v>
      </c>
      <c r="Z1301">
        <v>0</v>
      </c>
      <c r="AA1301">
        <v>0</v>
      </c>
      <c r="AB1301">
        <v>0</v>
      </c>
      <c r="AC1301">
        <v>0</v>
      </c>
      <c r="AD1301">
        <v>0</v>
      </c>
      <c r="AE1301">
        <v>0</v>
      </c>
      <c r="AF1301">
        <v>0</v>
      </c>
      <c r="AG1301">
        <v>0</v>
      </c>
      <c r="AH1301">
        <v>0</v>
      </c>
      <c r="AI1301">
        <v>0</v>
      </c>
      <c r="AJ1301">
        <v>0</v>
      </c>
      <c r="AK1301">
        <v>0</v>
      </c>
      <c r="AL1301">
        <v>0</v>
      </c>
      <c r="AM1301">
        <v>0</v>
      </c>
      <c r="AN1301">
        <v>0</v>
      </c>
      <c r="AO1301">
        <v>0</v>
      </c>
      <c r="AP1301">
        <v>0</v>
      </c>
      <c r="AQ1301">
        <v>0</v>
      </c>
      <c r="AR1301">
        <v>0</v>
      </c>
      <c r="AS1301">
        <v>0</v>
      </c>
      <c r="AT1301">
        <v>0</v>
      </c>
      <c r="AU1301">
        <v>0</v>
      </c>
      <c r="AV1301">
        <v>0</v>
      </c>
      <c r="AW1301">
        <v>0</v>
      </c>
      <c r="AX1301">
        <v>0</v>
      </c>
      <c r="AY1301">
        <v>0</v>
      </c>
      <c r="AZ1301">
        <v>0</v>
      </c>
      <c r="BA1301">
        <v>0</v>
      </c>
      <c r="BB1301">
        <v>0</v>
      </c>
      <c r="BC1301">
        <v>0</v>
      </c>
      <c r="BD1301">
        <v>0</v>
      </c>
      <c r="BE1301">
        <v>0</v>
      </c>
      <c r="BF1301">
        <v>0</v>
      </c>
      <c r="BG1301">
        <v>0</v>
      </c>
      <c r="BH1301">
        <v>0</v>
      </c>
      <c r="BI1301">
        <v>0</v>
      </c>
      <c r="BJ1301">
        <v>0</v>
      </c>
      <c r="BK1301">
        <v>0</v>
      </c>
      <c r="BL1301">
        <v>0</v>
      </c>
      <c r="BM1301">
        <v>0</v>
      </c>
      <c r="BN1301">
        <v>0</v>
      </c>
      <c r="BO1301">
        <v>0</v>
      </c>
      <c r="BP1301">
        <v>0</v>
      </c>
      <c r="BQ1301">
        <v>0</v>
      </c>
      <c r="BR1301">
        <v>0</v>
      </c>
      <c r="BS1301">
        <v>0</v>
      </c>
      <c r="BT1301">
        <v>0</v>
      </c>
      <c r="BU1301">
        <v>0</v>
      </c>
      <c r="BV1301">
        <v>0</v>
      </c>
      <c r="BW1301" s="4">
        <v>0</v>
      </c>
    </row>
    <row r="1302" spans="6:75" x14ac:dyDescent="0.25">
      <c r="F1302" s="52">
        <f t="shared" si="67"/>
        <v>101100</v>
      </c>
      <c r="G1302" s="12">
        <f t="shared" si="68"/>
        <v>0.82558139534883723</v>
      </c>
      <c r="J1302" s="3">
        <f t="shared" si="69"/>
        <v>0.85548690791409243</v>
      </c>
      <c r="K1302" s="4"/>
      <c r="L1302" s="5">
        <v>1</v>
      </c>
      <c r="M1302">
        <v>0.82558139534883723</v>
      </c>
      <c r="N1302">
        <v>0.82558139534883723</v>
      </c>
      <c r="O1302">
        <v>0.8544813399941229</v>
      </c>
      <c r="P1302">
        <v>0.8544813399941229</v>
      </c>
      <c r="Q1302">
        <v>0</v>
      </c>
      <c r="R1302">
        <v>0</v>
      </c>
      <c r="S1302">
        <v>0</v>
      </c>
      <c r="T1302">
        <v>0</v>
      </c>
      <c r="U1302">
        <v>0</v>
      </c>
      <c r="V1302">
        <v>0</v>
      </c>
      <c r="W1302">
        <v>0</v>
      </c>
      <c r="X1302">
        <v>0</v>
      </c>
      <c r="Y1302">
        <v>0</v>
      </c>
      <c r="Z1302">
        <v>0</v>
      </c>
      <c r="AA1302">
        <v>0</v>
      </c>
      <c r="AB1302">
        <v>0</v>
      </c>
      <c r="AC1302">
        <v>0</v>
      </c>
      <c r="AD1302">
        <v>0</v>
      </c>
      <c r="AE1302">
        <v>0</v>
      </c>
      <c r="AF1302">
        <v>0</v>
      </c>
      <c r="AG1302">
        <v>0</v>
      </c>
      <c r="AH1302">
        <v>0</v>
      </c>
      <c r="AI1302">
        <v>0</v>
      </c>
      <c r="AJ1302">
        <v>0</v>
      </c>
      <c r="AK1302">
        <v>0</v>
      </c>
      <c r="AL1302">
        <v>0</v>
      </c>
      <c r="AM1302">
        <v>0</v>
      </c>
      <c r="AN1302">
        <v>0</v>
      </c>
      <c r="AO1302">
        <v>0</v>
      </c>
      <c r="AP1302">
        <v>0</v>
      </c>
      <c r="AQ1302">
        <v>0</v>
      </c>
      <c r="AR1302">
        <v>0</v>
      </c>
      <c r="AS1302">
        <v>0</v>
      </c>
      <c r="AT1302">
        <v>0</v>
      </c>
      <c r="AU1302">
        <v>0</v>
      </c>
      <c r="AV1302">
        <v>0</v>
      </c>
      <c r="AW1302">
        <v>0</v>
      </c>
      <c r="AX1302">
        <v>0</v>
      </c>
      <c r="AY1302">
        <v>0</v>
      </c>
      <c r="AZ1302">
        <v>0</v>
      </c>
      <c r="BA1302">
        <v>0</v>
      </c>
      <c r="BB1302">
        <v>0</v>
      </c>
      <c r="BC1302">
        <v>0</v>
      </c>
      <c r="BD1302">
        <v>0</v>
      </c>
      <c r="BE1302">
        <v>0</v>
      </c>
      <c r="BF1302">
        <v>0</v>
      </c>
      <c r="BG1302">
        <v>0</v>
      </c>
      <c r="BH1302">
        <v>0</v>
      </c>
      <c r="BI1302">
        <v>0</v>
      </c>
      <c r="BJ1302">
        <v>0</v>
      </c>
      <c r="BK1302">
        <v>0</v>
      </c>
      <c r="BL1302">
        <v>0</v>
      </c>
      <c r="BM1302">
        <v>0</v>
      </c>
      <c r="BN1302">
        <v>0</v>
      </c>
      <c r="BO1302">
        <v>0</v>
      </c>
      <c r="BP1302">
        <v>0</v>
      </c>
      <c r="BQ1302">
        <v>0</v>
      </c>
      <c r="BR1302">
        <v>0</v>
      </c>
      <c r="BS1302">
        <v>0</v>
      </c>
      <c r="BT1302">
        <v>0</v>
      </c>
      <c r="BU1302">
        <v>0</v>
      </c>
      <c r="BV1302">
        <v>0</v>
      </c>
      <c r="BW1302" s="4">
        <v>0</v>
      </c>
    </row>
    <row r="1303" spans="6:75" x14ac:dyDescent="0.25">
      <c r="F1303" s="52">
        <f t="shared" si="67"/>
        <v>101200</v>
      </c>
      <c r="G1303" s="12">
        <f t="shared" si="68"/>
        <v>0.82558139534883723</v>
      </c>
      <c r="J1303" s="3">
        <f t="shared" si="69"/>
        <v>0.85597234480729634</v>
      </c>
      <c r="K1303" s="4"/>
      <c r="L1303" s="5">
        <v>1</v>
      </c>
      <c r="M1303">
        <v>0.82558139534883723</v>
      </c>
      <c r="N1303">
        <v>0.82558139534883723</v>
      </c>
      <c r="O1303">
        <v>0.85496620628856901</v>
      </c>
      <c r="P1303">
        <v>0.85496620628856901</v>
      </c>
      <c r="Q1303">
        <v>0</v>
      </c>
      <c r="R1303">
        <v>0</v>
      </c>
      <c r="S1303">
        <v>0</v>
      </c>
      <c r="T1303">
        <v>0</v>
      </c>
      <c r="U1303">
        <v>0</v>
      </c>
      <c r="V1303">
        <v>0</v>
      </c>
      <c r="W1303">
        <v>0</v>
      </c>
      <c r="X1303">
        <v>0</v>
      </c>
      <c r="Y1303">
        <v>0</v>
      </c>
      <c r="Z1303">
        <v>0</v>
      </c>
      <c r="AA1303">
        <v>0</v>
      </c>
      <c r="AB1303">
        <v>0</v>
      </c>
      <c r="AC1303">
        <v>0</v>
      </c>
      <c r="AD1303">
        <v>0</v>
      </c>
      <c r="AE1303">
        <v>0</v>
      </c>
      <c r="AF1303">
        <v>0</v>
      </c>
      <c r="AG1303">
        <v>0</v>
      </c>
      <c r="AH1303">
        <v>0</v>
      </c>
      <c r="AI1303">
        <v>0</v>
      </c>
      <c r="AJ1303">
        <v>0</v>
      </c>
      <c r="AK1303">
        <v>0</v>
      </c>
      <c r="AL1303">
        <v>0</v>
      </c>
      <c r="AM1303">
        <v>0</v>
      </c>
      <c r="AN1303">
        <v>0</v>
      </c>
      <c r="AO1303">
        <v>0</v>
      </c>
      <c r="AP1303">
        <v>0</v>
      </c>
      <c r="AQ1303">
        <v>0</v>
      </c>
      <c r="AR1303">
        <v>0</v>
      </c>
      <c r="AS1303">
        <v>0</v>
      </c>
      <c r="AT1303">
        <v>0</v>
      </c>
      <c r="AU1303">
        <v>0</v>
      </c>
      <c r="AV1303">
        <v>0</v>
      </c>
      <c r="AW1303">
        <v>0</v>
      </c>
      <c r="AX1303">
        <v>0</v>
      </c>
      <c r="AY1303">
        <v>0</v>
      </c>
      <c r="AZ1303">
        <v>0</v>
      </c>
      <c r="BA1303">
        <v>0</v>
      </c>
      <c r="BB1303">
        <v>0</v>
      </c>
      <c r="BC1303">
        <v>0</v>
      </c>
      <c r="BD1303">
        <v>0</v>
      </c>
      <c r="BE1303">
        <v>0</v>
      </c>
      <c r="BF1303">
        <v>0</v>
      </c>
      <c r="BG1303">
        <v>0</v>
      </c>
      <c r="BH1303">
        <v>0</v>
      </c>
      <c r="BI1303">
        <v>0</v>
      </c>
      <c r="BJ1303">
        <v>0</v>
      </c>
      <c r="BK1303">
        <v>0</v>
      </c>
      <c r="BL1303">
        <v>0</v>
      </c>
      <c r="BM1303">
        <v>0</v>
      </c>
      <c r="BN1303">
        <v>0</v>
      </c>
      <c r="BO1303">
        <v>0</v>
      </c>
      <c r="BP1303">
        <v>0</v>
      </c>
      <c r="BQ1303">
        <v>0</v>
      </c>
      <c r="BR1303">
        <v>0</v>
      </c>
      <c r="BS1303">
        <v>0</v>
      </c>
      <c r="BT1303">
        <v>0</v>
      </c>
      <c r="BU1303">
        <v>0</v>
      </c>
      <c r="BV1303">
        <v>0</v>
      </c>
      <c r="BW1303" s="4">
        <v>0</v>
      </c>
    </row>
    <row r="1304" spans="6:75" x14ac:dyDescent="0.25">
      <c r="F1304" s="52">
        <f t="shared" si="67"/>
        <v>101300</v>
      </c>
      <c r="G1304" s="12">
        <f t="shared" si="68"/>
        <v>0.82558139534883723</v>
      </c>
      <c r="J1304" s="3">
        <f t="shared" si="69"/>
        <v>0.85645778170050024</v>
      </c>
      <c r="K1304" s="4"/>
      <c r="L1304" s="5">
        <v>1</v>
      </c>
      <c r="M1304">
        <v>0.82558139534883723</v>
      </c>
      <c r="N1304">
        <v>0.82558139534883723</v>
      </c>
      <c r="O1304">
        <v>0.85545107258301512</v>
      </c>
      <c r="P1304">
        <v>0.85545107258301512</v>
      </c>
      <c r="Q1304">
        <v>0</v>
      </c>
      <c r="R1304">
        <v>0</v>
      </c>
      <c r="S1304">
        <v>0</v>
      </c>
      <c r="T1304">
        <v>0</v>
      </c>
      <c r="U1304">
        <v>0</v>
      </c>
      <c r="V1304">
        <v>0</v>
      </c>
      <c r="W1304">
        <v>0</v>
      </c>
      <c r="X1304">
        <v>0</v>
      </c>
      <c r="Y1304">
        <v>0</v>
      </c>
      <c r="Z1304">
        <v>0</v>
      </c>
      <c r="AA1304">
        <v>0</v>
      </c>
      <c r="AB1304">
        <v>0</v>
      </c>
      <c r="AC1304">
        <v>0</v>
      </c>
      <c r="AD1304">
        <v>0</v>
      </c>
      <c r="AE1304">
        <v>0</v>
      </c>
      <c r="AF1304">
        <v>0</v>
      </c>
      <c r="AG1304">
        <v>0</v>
      </c>
      <c r="AH1304">
        <v>0</v>
      </c>
      <c r="AI1304">
        <v>0</v>
      </c>
      <c r="AJ1304">
        <v>0</v>
      </c>
      <c r="AK1304">
        <v>0</v>
      </c>
      <c r="AL1304">
        <v>0</v>
      </c>
      <c r="AM1304">
        <v>0</v>
      </c>
      <c r="AN1304">
        <v>0</v>
      </c>
      <c r="AO1304">
        <v>0</v>
      </c>
      <c r="AP1304">
        <v>0</v>
      </c>
      <c r="AQ1304">
        <v>0</v>
      </c>
      <c r="AR1304">
        <v>0</v>
      </c>
      <c r="AS1304">
        <v>0</v>
      </c>
      <c r="AT1304">
        <v>0</v>
      </c>
      <c r="AU1304">
        <v>0</v>
      </c>
      <c r="AV1304">
        <v>0</v>
      </c>
      <c r="AW1304">
        <v>0</v>
      </c>
      <c r="AX1304">
        <v>0</v>
      </c>
      <c r="AY1304">
        <v>0</v>
      </c>
      <c r="AZ1304">
        <v>0</v>
      </c>
      <c r="BA1304">
        <v>0</v>
      </c>
      <c r="BB1304">
        <v>0</v>
      </c>
      <c r="BC1304">
        <v>0</v>
      </c>
      <c r="BD1304">
        <v>0</v>
      </c>
      <c r="BE1304">
        <v>0</v>
      </c>
      <c r="BF1304">
        <v>0</v>
      </c>
      <c r="BG1304">
        <v>0</v>
      </c>
      <c r="BH1304">
        <v>0</v>
      </c>
      <c r="BI1304">
        <v>0</v>
      </c>
      <c r="BJ1304">
        <v>0</v>
      </c>
      <c r="BK1304">
        <v>0</v>
      </c>
      <c r="BL1304">
        <v>0</v>
      </c>
      <c r="BM1304">
        <v>0</v>
      </c>
      <c r="BN1304">
        <v>0</v>
      </c>
      <c r="BO1304">
        <v>0</v>
      </c>
      <c r="BP1304">
        <v>0</v>
      </c>
      <c r="BQ1304">
        <v>0</v>
      </c>
      <c r="BR1304">
        <v>0</v>
      </c>
      <c r="BS1304">
        <v>0</v>
      </c>
      <c r="BT1304">
        <v>0</v>
      </c>
      <c r="BU1304">
        <v>0</v>
      </c>
      <c r="BV1304">
        <v>0</v>
      </c>
      <c r="BW1304" s="4">
        <v>0</v>
      </c>
    </row>
    <row r="1305" spans="6:75" x14ac:dyDescent="0.25">
      <c r="F1305" s="52">
        <f t="shared" si="67"/>
        <v>101400</v>
      </c>
      <c r="G1305" s="12">
        <f t="shared" si="68"/>
        <v>0.82558139534883723</v>
      </c>
      <c r="J1305" s="3">
        <f t="shared" si="69"/>
        <v>0.85694321859370404</v>
      </c>
      <c r="K1305" s="4"/>
      <c r="L1305" s="5">
        <v>1</v>
      </c>
      <c r="M1305">
        <v>0.82558139534883723</v>
      </c>
      <c r="N1305">
        <v>0.82558139534883723</v>
      </c>
      <c r="O1305">
        <v>0.85593593887746111</v>
      </c>
      <c r="P1305">
        <v>0.85593593887746111</v>
      </c>
      <c r="Q1305">
        <v>0</v>
      </c>
      <c r="R1305">
        <v>0</v>
      </c>
      <c r="S1305">
        <v>0</v>
      </c>
      <c r="T1305">
        <v>0</v>
      </c>
      <c r="U1305">
        <v>0</v>
      </c>
      <c r="V1305">
        <v>0</v>
      </c>
      <c r="W1305">
        <v>0</v>
      </c>
      <c r="X1305">
        <v>0</v>
      </c>
      <c r="Y1305">
        <v>0</v>
      </c>
      <c r="Z1305">
        <v>0</v>
      </c>
      <c r="AA1305">
        <v>0</v>
      </c>
      <c r="AB1305">
        <v>0</v>
      </c>
      <c r="AC1305">
        <v>0</v>
      </c>
      <c r="AD1305">
        <v>0</v>
      </c>
      <c r="AE1305">
        <v>0</v>
      </c>
      <c r="AF1305">
        <v>0</v>
      </c>
      <c r="AG1305">
        <v>0</v>
      </c>
      <c r="AH1305">
        <v>0</v>
      </c>
      <c r="AI1305">
        <v>0</v>
      </c>
      <c r="AJ1305">
        <v>0</v>
      </c>
      <c r="AK1305">
        <v>0</v>
      </c>
      <c r="AL1305">
        <v>0</v>
      </c>
      <c r="AM1305">
        <v>0</v>
      </c>
      <c r="AN1305">
        <v>0</v>
      </c>
      <c r="AO1305">
        <v>0</v>
      </c>
      <c r="AP1305">
        <v>0</v>
      </c>
      <c r="AQ1305">
        <v>0</v>
      </c>
      <c r="AR1305">
        <v>0</v>
      </c>
      <c r="AS1305">
        <v>0</v>
      </c>
      <c r="AT1305">
        <v>0</v>
      </c>
      <c r="AU1305">
        <v>0</v>
      </c>
      <c r="AV1305">
        <v>0</v>
      </c>
      <c r="AW1305">
        <v>0</v>
      </c>
      <c r="AX1305">
        <v>0</v>
      </c>
      <c r="AY1305">
        <v>0</v>
      </c>
      <c r="AZ1305">
        <v>0</v>
      </c>
      <c r="BA1305">
        <v>0</v>
      </c>
      <c r="BB1305">
        <v>0</v>
      </c>
      <c r="BC1305">
        <v>0</v>
      </c>
      <c r="BD1305">
        <v>0</v>
      </c>
      <c r="BE1305">
        <v>0</v>
      </c>
      <c r="BF1305">
        <v>0</v>
      </c>
      <c r="BG1305">
        <v>0</v>
      </c>
      <c r="BH1305">
        <v>0</v>
      </c>
      <c r="BI1305">
        <v>0</v>
      </c>
      <c r="BJ1305">
        <v>0</v>
      </c>
      <c r="BK1305">
        <v>0</v>
      </c>
      <c r="BL1305">
        <v>0</v>
      </c>
      <c r="BM1305">
        <v>0</v>
      </c>
      <c r="BN1305">
        <v>0</v>
      </c>
      <c r="BO1305">
        <v>0</v>
      </c>
      <c r="BP1305">
        <v>0</v>
      </c>
      <c r="BQ1305">
        <v>0</v>
      </c>
      <c r="BR1305">
        <v>0</v>
      </c>
      <c r="BS1305">
        <v>0</v>
      </c>
      <c r="BT1305">
        <v>0</v>
      </c>
      <c r="BU1305">
        <v>0</v>
      </c>
      <c r="BV1305">
        <v>0</v>
      </c>
      <c r="BW1305" s="4">
        <v>0</v>
      </c>
    </row>
    <row r="1306" spans="6:75" x14ac:dyDescent="0.25">
      <c r="F1306" s="52">
        <f t="shared" ref="F1306:F1369" si="70">2*F1305-F1304</f>
        <v>101500</v>
      </c>
      <c r="G1306" s="12">
        <f t="shared" si="68"/>
        <v>0.82558139534883723</v>
      </c>
      <c r="J1306" s="3">
        <f t="shared" si="69"/>
        <v>0.85742865548690794</v>
      </c>
      <c r="K1306" s="4"/>
      <c r="L1306" s="5">
        <v>1</v>
      </c>
      <c r="M1306">
        <v>0.82558139534883723</v>
      </c>
      <c r="N1306">
        <v>0.82558139534883723</v>
      </c>
      <c r="O1306">
        <v>0.85642080517190722</v>
      </c>
      <c r="P1306">
        <v>0.85642080517190722</v>
      </c>
      <c r="Q1306">
        <v>0</v>
      </c>
      <c r="R1306">
        <v>0</v>
      </c>
      <c r="S1306">
        <v>0</v>
      </c>
      <c r="T1306">
        <v>0</v>
      </c>
      <c r="U1306">
        <v>0</v>
      </c>
      <c r="V1306">
        <v>0</v>
      </c>
      <c r="W1306">
        <v>0</v>
      </c>
      <c r="X1306">
        <v>0</v>
      </c>
      <c r="Y1306">
        <v>0</v>
      </c>
      <c r="Z1306">
        <v>0</v>
      </c>
      <c r="AA1306">
        <v>0</v>
      </c>
      <c r="AB1306">
        <v>0</v>
      </c>
      <c r="AC1306">
        <v>0</v>
      </c>
      <c r="AD1306">
        <v>0</v>
      </c>
      <c r="AE1306">
        <v>0</v>
      </c>
      <c r="AF1306">
        <v>0</v>
      </c>
      <c r="AG1306">
        <v>0</v>
      </c>
      <c r="AH1306">
        <v>0</v>
      </c>
      <c r="AI1306">
        <v>0</v>
      </c>
      <c r="AJ1306">
        <v>0</v>
      </c>
      <c r="AK1306">
        <v>0</v>
      </c>
      <c r="AL1306">
        <v>0</v>
      </c>
      <c r="AM1306">
        <v>0</v>
      </c>
      <c r="AN1306">
        <v>0</v>
      </c>
      <c r="AO1306">
        <v>0</v>
      </c>
      <c r="AP1306">
        <v>0</v>
      </c>
      <c r="AQ1306">
        <v>0</v>
      </c>
      <c r="AR1306">
        <v>0</v>
      </c>
      <c r="AS1306">
        <v>0</v>
      </c>
      <c r="AT1306">
        <v>0</v>
      </c>
      <c r="AU1306">
        <v>0</v>
      </c>
      <c r="AV1306">
        <v>0</v>
      </c>
      <c r="AW1306">
        <v>0</v>
      </c>
      <c r="AX1306">
        <v>0</v>
      </c>
      <c r="AY1306">
        <v>0</v>
      </c>
      <c r="AZ1306">
        <v>0</v>
      </c>
      <c r="BA1306">
        <v>0</v>
      </c>
      <c r="BB1306">
        <v>0</v>
      </c>
      <c r="BC1306">
        <v>0</v>
      </c>
      <c r="BD1306">
        <v>0</v>
      </c>
      <c r="BE1306">
        <v>0</v>
      </c>
      <c r="BF1306">
        <v>0</v>
      </c>
      <c r="BG1306">
        <v>0</v>
      </c>
      <c r="BH1306">
        <v>0</v>
      </c>
      <c r="BI1306">
        <v>0</v>
      </c>
      <c r="BJ1306">
        <v>0</v>
      </c>
      <c r="BK1306">
        <v>0</v>
      </c>
      <c r="BL1306">
        <v>0</v>
      </c>
      <c r="BM1306">
        <v>0</v>
      </c>
      <c r="BN1306">
        <v>0</v>
      </c>
      <c r="BO1306">
        <v>0</v>
      </c>
      <c r="BP1306">
        <v>0</v>
      </c>
      <c r="BQ1306">
        <v>0</v>
      </c>
      <c r="BR1306">
        <v>0</v>
      </c>
      <c r="BS1306">
        <v>0</v>
      </c>
      <c r="BT1306">
        <v>0</v>
      </c>
      <c r="BU1306">
        <v>0</v>
      </c>
      <c r="BV1306">
        <v>0</v>
      </c>
      <c r="BW1306" s="4">
        <v>0</v>
      </c>
    </row>
    <row r="1307" spans="6:75" x14ac:dyDescent="0.25">
      <c r="F1307" s="52">
        <f t="shared" si="70"/>
        <v>101600</v>
      </c>
      <c r="G1307" s="12">
        <f t="shared" ref="G1307:G1370" si="71">INDEX($L1307:$BW1307,G$276)</f>
        <v>0.82558139534883723</v>
      </c>
      <c r="J1307" s="3">
        <f t="shared" si="69"/>
        <v>0.85791409238011185</v>
      </c>
      <c r="K1307" s="4"/>
      <c r="L1307" s="5">
        <v>1</v>
      </c>
      <c r="M1307">
        <v>0.82558139534883723</v>
      </c>
      <c r="N1307">
        <v>0.82558139534883723</v>
      </c>
      <c r="O1307">
        <v>0.85690567146635332</v>
      </c>
      <c r="P1307">
        <v>0.85690567146635332</v>
      </c>
      <c r="Q1307">
        <v>0</v>
      </c>
      <c r="R1307">
        <v>0</v>
      </c>
      <c r="S1307">
        <v>0</v>
      </c>
      <c r="T1307">
        <v>0</v>
      </c>
      <c r="U1307">
        <v>0</v>
      </c>
      <c r="V1307">
        <v>0</v>
      </c>
      <c r="W1307">
        <v>0</v>
      </c>
      <c r="X1307">
        <v>0</v>
      </c>
      <c r="Y1307">
        <v>0</v>
      </c>
      <c r="Z1307">
        <v>0</v>
      </c>
      <c r="AA1307">
        <v>0</v>
      </c>
      <c r="AB1307">
        <v>0</v>
      </c>
      <c r="AC1307">
        <v>0</v>
      </c>
      <c r="AD1307">
        <v>0</v>
      </c>
      <c r="AE1307">
        <v>0</v>
      </c>
      <c r="AF1307">
        <v>0</v>
      </c>
      <c r="AG1307">
        <v>0</v>
      </c>
      <c r="AH1307">
        <v>0</v>
      </c>
      <c r="AI1307">
        <v>0</v>
      </c>
      <c r="AJ1307">
        <v>0</v>
      </c>
      <c r="AK1307">
        <v>0</v>
      </c>
      <c r="AL1307">
        <v>0</v>
      </c>
      <c r="AM1307">
        <v>0</v>
      </c>
      <c r="AN1307">
        <v>0</v>
      </c>
      <c r="AO1307">
        <v>0</v>
      </c>
      <c r="AP1307">
        <v>0</v>
      </c>
      <c r="AQ1307">
        <v>0</v>
      </c>
      <c r="AR1307">
        <v>0</v>
      </c>
      <c r="AS1307">
        <v>0</v>
      </c>
      <c r="AT1307">
        <v>0</v>
      </c>
      <c r="AU1307">
        <v>0</v>
      </c>
      <c r="AV1307">
        <v>0</v>
      </c>
      <c r="AW1307">
        <v>0</v>
      </c>
      <c r="AX1307">
        <v>0</v>
      </c>
      <c r="AY1307">
        <v>0</v>
      </c>
      <c r="AZ1307">
        <v>0</v>
      </c>
      <c r="BA1307">
        <v>0</v>
      </c>
      <c r="BB1307">
        <v>0</v>
      </c>
      <c r="BC1307">
        <v>0</v>
      </c>
      <c r="BD1307">
        <v>0</v>
      </c>
      <c r="BE1307">
        <v>0</v>
      </c>
      <c r="BF1307">
        <v>0</v>
      </c>
      <c r="BG1307">
        <v>0</v>
      </c>
      <c r="BH1307">
        <v>0</v>
      </c>
      <c r="BI1307">
        <v>0</v>
      </c>
      <c r="BJ1307">
        <v>0</v>
      </c>
      <c r="BK1307">
        <v>0</v>
      </c>
      <c r="BL1307">
        <v>0</v>
      </c>
      <c r="BM1307">
        <v>0</v>
      </c>
      <c r="BN1307">
        <v>0</v>
      </c>
      <c r="BO1307">
        <v>0</v>
      </c>
      <c r="BP1307">
        <v>0</v>
      </c>
      <c r="BQ1307">
        <v>0</v>
      </c>
      <c r="BR1307">
        <v>0</v>
      </c>
      <c r="BS1307">
        <v>0</v>
      </c>
      <c r="BT1307">
        <v>0</v>
      </c>
      <c r="BU1307">
        <v>0</v>
      </c>
      <c r="BV1307">
        <v>0</v>
      </c>
      <c r="BW1307" s="4">
        <v>0</v>
      </c>
    </row>
    <row r="1308" spans="6:75" x14ac:dyDescent="0.25">
      <c r="F1308" s="52">
        <f t="shared" si="70"/>
        <v>101700</v>
      </c>
      <c r="G1308" s="12">
        <f t="shared" si="71"/>
        <v>0.82558139534883723</v>
      </c>
      <c r="J1308" s="3">
        <f t="shared" si="69"/>
        <v>0.85839952927331586</v>
      </c>
      <c r="K1308" s="4"/>
      <c r="L1308" s="5">
        <v>1</v>
      </c>
      <c r="M1308">
        <v>0.82558139534883723</v>
      </c>
      <c r="N1308">
        <v>0.82558139534883723</v>
      </c>
      <c r="O1308">
        <v>0.85739053776079943</v>
      </c>
      <c r="P1308">
        <v>0.85739053776079943</v>
      </c>
      <c r="Q1308">
        <v>0</v>
      </c>
      <c r="R1308">
        <v>0</v>
      </c>
      <c r="S1308">
        <v>0</v>
      </c>
      <c r="T1308">
        <v>0</v>
      </c>
      <c r="U1308">
        <v>0</v>
      </c>
      <c r="V1308">
        <v>0</v>
      </c>
      <c r="W1308">
        <v>0</v>
      </c>
      <c r="X1308">
        <v>0</v>
      </c>
      <c r="Y1308">
        <v>0</v>
      </c>
      <c r="Z1308">
        <v>0</v>
      </c>
      <c r="AA1308">
        <v>0</v>
      </c>
      <c r="AB1308">
        <v>0</v>
      </c>
      <c r="AC1308">
        <v>0</v>
      </c>
      <c r="AD1308">
        <v>0</v>
      </c>
      <c r="AE1308">
        <v>0</v>
      </c>
      <c r="AF1308">
        <v>0</v>
      </c>
      <c r="AG1308">
        <v>0</v>
      </c>
      <c r="AH1308">
        <v>0</v>
      </c>
      <c r="AI1308">
        <v>0</v>
      </c>
      <c r="AJ1308">
        <v>0</v>
      </c>
      <c r="AK1308">
        <v>0</v>
      </c>
      <c r="AL1308">
        <v>0</v>
      </c>
      <c r="AM1308">
        <v>0</v>
      </c>
      <c r="AN1308">
        <v>0</v>
      </c>
      <c r="AO1308">
        <v>0</v>
      </c>
      <c r="AP1308">
        <v>0</v>
      </c>
      <c r="AQ1308">
        <v>0</v>
      </c>
      <c r="AR1308">
        <v>0</v>
      </c>
      <c r="AS1308">
        <v>0</v>
      </c>
      <c r="AT1308">
        <v>0</v>
      </c>
      <c r="AU1308">
        <v>0</v>
      </c>
      <c r="AV1308">
        <v>0</v>
      </c>
      <c r="AW1308">
        <v>0</v>
      </c>
      <c r="AX1308">
        <v>0</v>
      </c>
      <c r="AY1308">
        <v>0</v>
      </c>
      <c r="AZ1308">
        <v>0</v>
      </c>
      <c r="BA1308">
        <v>0</v>
      </c>
      <c r="BB1308">
        <v>0</v>
      </c>
      <c r="BC1308">
        <v>0</v>
      </c>
      <c r="BD1308">
        <v>0</v>
      </c>
      <c r="BE1308">
        <v>0</v>
      </c>
      <c r="BF1308">
        <v>0</v>
      </c>
      <c r="BG1308">
        <v>0</v>
      </c>
      <c r="BH1308">
        <v>0</v>
      </c>
      <c r="BI1308">
        <v>0</v>
      </c>
      <c r="BJ1308">
        <v>0</v>
      </c>
      <c r="BK1308">
        <v>0</v>
      </c>
      <c r="BL1308">
        <v>0</v>
      </c>
      <c r="BM1308">
        <v>0</v>
      </c>
      <c r="BN1308">
        <v>0</v>
      </c>
      <c r="BO1308">
        <v>0</v>
      </c>
      <c r="BP1308">
        <v>0</v>
      </c>
      <c r="BQ1308">
        <v>0</v>
      </c>
      <c r="BR1308">
        <v>0</v>
      </c>
      <c r="BS1308">
        <v>0</v>
      </c>
      <c r="BT1308">
        <v>0</v>
      </c>
      <c r="BU1308">
        <v>0</v>
      </c>
      <c r="BV1308">
        <v>0</v>
      </c>
      <c r="BW1308" s="4">
        <v>0</v>
      </c>
    </row>
    <row r="1309" spans="6:75" x14ac:dyDescent="0.25">
      <c r="F1309" s="52">
        <f t="shared" si="70"/>
        <v>101800</v>
      </c>
      <c r="G1309" s="12">
        <f t="shared" si="71"/>
        <v>0.82558139534883723</v>
      </c>
      <c r="J1309" s="3">
        <f t="shared" si="69"/>
        <v>0.85888496616651966</v>
      </c>
      <c r="K1309" s="4"/>
      <c r="L1309" s="5">
        <v>1</v>
      </c>
      <c r="M1309">
        <v>0.82558139534883723</v>
      </c>
      <c r="N1309">
        <v>0.82558139534883723</v>
      </c>
      <c r="O1309">
        <v>0.85787540405524543</v>
      </c>
      <c r="P1309">
        <v>0.85787540405524543</v>
      </c>
      <c r="Q1309">
        <v>0</v>
      </c>
      <c r="R1309">
        <v>0</v>
      </c>
      <c r="S1309">
        <v>0</v>
      </c>
      <c r="T1309">
        <v>0</v>
      </c>
      <c r="U1309">
        <v>0</v>
      </c>
      <c r="V1309">
        <v>0</v>
      </c>
      <c r="W1309">
        <v>0</v>
      </c>
      <c r="X1309">
        <v>0</v>
      </c>
      <c r="Y1309">
        <v>0</v>
      </c>
      <c r="Z1309">
        <v>0</v>
      </c>
      <c r="AA1309">
        <v>0</v>
      </c>
      <c r="AB1309">
        <v>0</v>
      </c>
      <c r="AC1309">
        <v>0</v>
      </c>
      <c r="AD1309">
        <v>0</v>
      </c>
      <c r="AE1309">
        <v>0</v>
      </c>
      <c r="AF1309">
        <v>0</v>
      </c>
      <c r="AG1309">
        <v>0</v>
      </c>
      <c r="AH1309">
        <v>0</v>
      </c>
      <c r="AI1309">
        <v>0</v>
      </c>
      <c r="AJ1309">
        <v>0</v>
      </c>
      <c r="AK1309">
        <v>0</v>
      </c>
      <c r="AL1309">
        <v>0</v>
      </c>
      <c r="AM1309">
        <v>0</v>
      </c>
      <c r="AN1309">
        <v>0</v>
      </c>
      <c r="AO1309">
        <v>0</v>
      </c>
      <c r="AP1309">
        <v>0</v>
      </c>
      <c r="AQ1309">
        <v>0</v>
      </c>
      <c r="AR1309">
        <v>0</v>
      </c>
      <c r="AS1309">
        <v>0</v>
      </c>
      <c r="AT1309">
        <v>0</v>
      </c>
      <c r="AU1309">
        <v>0</v>
      </c>
      <c r="AV1309">
        <v>0</v>
      </c>
      <c r="AW1309">
        <v>0</v>
      </c>
      <c r="AX1309">
        <v>0</v>
      </c>
      <c r="AY1309">
        <v>0</v>
      </c>
      <c r="AZ1309">
        <v>0</v>
      </c>
      <c r="BA1309">
        <v>0</v>
      </c>
      <c r="BB1309">
        <v>0</v>
      </c>
      <c r="BC1309">
        <v>0</v>
      </c>
      <c r="BD1309">
        <v>0</v>
      </c>
      <c r="BE1309">
        <v>0</v>
      </c>
      <c r="BF1309">
        <v>0</v>
      </c>
      <c r="BG1309">
        <v>0</v>
      </c>
      <c r="BH1309">
        <v>0</v>
      </c>
      <c r="BI1309">
        <v>0</v>
      </c>
      <c r="BJ1309">
        <v>0</v>
      </c>
      <c r="BK1309">
        <v>0</v>
      </c>
      <c r="BL1309">
        <v>0</v>
      </c>
      <c r="BM1309">
        <v>0</v>
      </c>
      <c r="BN1309">
        <v>0</v>
      </c>
      <c r="BO1309">
        <v>0</v>
      </c>
      <c r="BP1309">
        <v>0</v>
      </c>
      <c r="BQ1309">
        <v>0</v>
      </c>
      <c r="BR1309">
        <v>0</v>
      </c>
      <c r="BS1309">
        <v>0</v>
      </c>
      <c r="BT1309">
        <v>0</v>
      </c>
      <c r="BU1309">
        <v>0</v>
      </c>
      <c r="BV1309">
        <v>0</v>
      </c>
      <c r="BW1309" s="4">
        <v>0</v>
      </c>
    </row>
    <row r="1310" spans="6:75" x14ac:dyDescent="0.25">
      <c r="F1310" s="52">
        <f t="shared" si="70"/>
        <v>101900</v>
      </c>
      <c r="G1310" s="12">
        <f t="shared" si="71"/>
        <v>0.82558139534883723</v>
      </c>
      <c r="J1310" s="3">
        <f t="shared" si="69"/>
        <v>0.85937040305972356</v>
      </c>
      <c r="K1310" s="4"/>
      <c r="L1310" s="5">
        <v>1</v>
      </c>
      <c r="M1310">
        <v>0.82558139534883723</v>
      </c>
      <c r="N1310">
        <v>0.82558139534883723</v>
      </c>
      <c r="O1310">
        <v>0.85836027034969153</v>
      </c>
      <c r="P1310">
        <v>0.85836027034969153</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0</v>
      </c>
      <c r="AL1310">
        <v>0</v>
      </c>
      <c r="AM1310">
        <v>0</v>
      </c>
      <c r="AN1310">
        <v>0</v>
      </c>
      <c r="AO1310">
        <v>0</v>
      </c>
      <c r="AP1310">
        <v>0</v>
      </c>
      <c r="AQ1310">
        <v>0</v>
      </c>
      <c r="AR1310">
        <v>0</v>
      </c>
      <c r="AS1310">
        <v>0</v>
      </c>
      <c r="AT1310">
        <v>0</v>
      </c>
      <c r="AU1310">
        <v>0</v>
      </c>
      <c r="AV1310">
        <v>0</v>
      </c>
      <c r="AW1310">
        <v>0</v>
      </c>
      <c r="AX1310">
        <v>0</v>
      </c>
      <c r="AY1310">
        <v>0</v>
      </c>
      <c r="AZ1310">
        <v>0</v>
      </c>
      <c r="BA1310">
        <v>0</v>
      </c>
      <c r="BB1310">
        <v>0</v>
      </c>
      <c r="BC1310">
        <v>0</v>
      </c>
      <c r="BD1310">
        <v>0</v>
      </c>
      <c r="BE1310">
        <v>0</v>
      </c>
      <c r="BF1310">
        <v>0</v>
      </c>
      <c r="BG1310">
        <v>0</v>
      </c>
      <c r="BH1310">
        <v>0</v>
      </c>
      <c r="BI1310">
        <v>0</v>
      </c>
      <c r="BJ1310">
        <v>0</v>
      </c>
      <c r="BK1310">
        <v>0</v>
      </c>
      <c r="BL1310">
        <v>0</v>
      </c>
      <c r="BM1310">
        <v>0</v>
      </c>
      <c r="BN1310">
        <v>0</v>
      </c>
      <c r="BO1310">
        <v>0</v>
      </c>
      <c r="BP1310">
        <v>0</v>
      </c>
      <c r="BQ1310">
        <v>0</v>
      </c>
      <c r="BR1310">
        <v>0</v>
      </c>
      <c r="BS1310">
        <v>0</v>
      </c>
      <c r="BT1310">
        <v>0</v>
      </c>
      <c r="BU1310">
        <v>0</v>
      </c>
      <c r="BV1310">
        <v>0</v>
      </c>
      <c r="BW1310" s="4">
        <v>0</v>
      </c>
    </row>
    <row r="1311" spans="6:75" x14ac:dyDescent="0.25">
      <c r="F1311" s="52">
        <f t="shared" si="70"/>
        <v>102000</v>
      </c>
      <c r="G1311" s="12">
        <f t="shared" si="71"/>
        <v>0.82558139534883723</v>
      </c>
      <c r="J1311" s="3">
        <f t="shared" si="69"/>
        <v>0.86022359517505154</v>
      </c>
      <c r="K1311" s="4"/>
      <c r="L1311" s="5">
        <v>1</v>
      </c>
      <c r="M1311">
        <v>0.82558139534883723</v>
      </c>
      <c r="N1311">
        <v>0.82558139534883723</v>
      </c>
      <c r="O1311">
        <v>0.85921245959447556</v>
      </c>
      <c r="P1311">
        <v>0.85921245959447556</v>
      </c>
      <c r="Q1311">
        <v>0</v>
      </c>
      <c r="R1311">
        <v>0</v>
      </c>
      <c r="S1311">
        <v>0</v>
      </c>
      <c r="T1311">
        <v>0</v>
      </c>
      <c r="U1311">
        <v>0</v>
      </c>
      <c r="V1311">
        <v>0</v>
      </c>
      <c r="W1311">
        <v>0</v>
      </c>
      <c r="X1311">
        <v>0</v>
      </c>
      <c r="Y1311">
        <v>0</v>
      </c>
      <c r="Z1311">
        <v>0</v>
      </c>
      <c r="AA1311">
        <v>0</v>
      </c>
      <c r="AB1311">
        <v>0</v>
      </c>
      <c r="AC1311">
        <v>0</v>
      </c>
      <c r="AD1311">
        <v>0</v>
      </c>
      <c r="AE1311">
        <v>0</v>
      </c>
      <c r="AF1311">
        <v>0</v>
      </c>
      <c r="AG1311">
        <v>0</v>
      </c>
      <c r="AH1311">
        <v>0</v>
      </c>
      <c r="AI1311">
        <v>0</v>
      </c>
      <c r="AJ1311">
        <v>0</v>
      </c>
      <c r="AK1311">
        <v>0</v>
      </c>
      <c r="AL1311">
        <v>0</v>
      </c>
      <c r="AM1311">
        <v>0</v>
      </c>
      <c r="AN1311">
        <v>0</v>
      </c>
      <c r="AO1311">
        <v>0</v>
      </c>
      <c r="AP1311">
        <v>0</v>
      </c>
      <c r="AQ1311">
        <v>0</v>
      </c>
      <c r="AR1311">
        <v>0</v>
      </c>
      <c r="AS1311">
        <v>0</v>
      </c>
      <c r="AT1311">
        <v>0</v>
      </c>
      <c r="AU1311">
        <v>0</v>
      </c>
      <c r="AV1311">
        <v>0</v>
      </c>
      <c r="AW1311">
        <v>0</v>
      </c>
      <c r="AX1311">
        <v>0</v>
      </c>
      <c r="AY1311">
        <v>0</v>
      </c>
      <c r="AZ1311">
        <v>0</v>
      </c>
      <c r="BA1311">
        <v>0</v>
      </c>
      <c r="BB1311">
        <v>0</v>
      </c>
      <c r="BC1311">
        <v>0</v>
      </c>
      <c r="BD1311">
        <v>0</v>
      </c>
      <c r="BE1311">
        <v>0</v>
      </c>
      <c r="BF1311">
        <v>0</v>
      </c>
      <c r="BG1311">
        <v>0</v>
      </c>
      <c r="BH1311">
        <v>0</v>
      </c>
      <c r="BI1311">
        <v>0</v>
      </c>
      <c r="BJ1311">
        <v>0</v>
      </c>
      <c r="BK1311">
        <v>0</v>
      </c>
      <c r="BL1311">
        <v>0</v>
      </c>
      <c r="BM1311">
        <v>0</v>
      </c>
      <c r="BN1311">
        <v>0</v>
      </c>
      <c r="BO1311">
        <v>0</v>
      </c>
      <c r="BP1311">
        <v>0</v>
      </c>
      <c r="BQ1311">
        <v>0</v>
      </c>
      <c r="BR1311">
        <v>0</v>
      </c>
      <c r="BS1311">
        <v>0</v>
      </c>
      <c r="BT1311">
        <v>0</v>
      </c>
      <c r="BU1311">
        <v>0</v>
      </c>
      <c r="BV1311">
        <v>0</v>
      </c>
      <c r="BW1311" s="4">
        <v>0</v>
      </c>
    </row>
    <row r="1312" spans="6:75" x14ac:dyDescent="0.25">
      <c r="F1312" s="52">
        <f t="shared" si="70"/>
        <v>102100</v>
      </c>
      <c r="G1312" s="12">
        <f t="shared" si="71"/>
        <v>0.82558139534883723</v>
      </c>
      <c r="J1312" s="3">
        <f t="shared" si="69"/>
        <v>0.86107678729037962</v>
      </c>
      <c r="K1312" s="4"/>
      <c r="L1312" s="5">
        <v>1</v>
      </c>
      <c r="M1312">
        <v>0.82558139534883723</v>
      </c>
      <c r="N1312">
        <v>0.82558139534883723</v>
      </c>
      <c r="O1312">
        <v>0.86006464883925959</v>
      </c>
      <c r="P1312">
        <v>0.86006464883925959</v>
      </c>
      <c r="Q1312">
        <v>0</v>
      </c>
      <c r="R1312">
        <v>0</v>
      </c>
      <c r="S1312">
        <v>0</v>
      </c>
      <c r="T1312">
        <v>0</v>
      </c>
      <c r="U1312">
        <v>0</v>
      </c>
      <c r="V1312">
        <v>0</v>
      </c>
      <c r="W1312">
        <v>0</v>
      </c>
      <c r="X1312">
        <v>0</v>
      </c>
      <c r="Y1312">
        <v>0</v>
      </c>
      <c r="Z1312">
        <v>0</v>
      </c>
      <c r="AA1312">
        <v>0</v>
      </c>
      <c r="AB1312">
        <v>0</v>
      </c>
      <c r="AC1312">
        <v>0</v>
      </c>
      <c r="AD1312">
        <v>0</v>
      </c>
      <c r="AE1312">
        <v>0</v>
      </c>
      <c r="AF1312">
        <v>0</v>
      </c>
      <c r="AG1312">
        <v>0</v>
      </c>
      <c r="AH1312">
        <v>0</v>
      </c>
      <c r="AI1312">
        <v>0</v>
      </c>
      <c r="AJ1312">
        <v>0</v>
      </c>
      <c r="AK1312">
        <v>0</v>
      </c>
      <c r="AL1312">
        <v>0</v>
      </c>
      <c r="AM1312">
        <v>0</v>
      </c>
      <c r="AN1312">
        <v>0</v>
      </c>
      <c r="AO1312">
        <v>0</v>
      </c>
      <c r="AP1312">
        <v>0</v>
      </c>
      <c r="AQ1312">
        <v>0</v>
      </c>
      <c r="AR1312">
        <v>0</v>
      </c>
      <c r="AS1312">
        <v>0</v>
      </c>
      <c r="AT1312">
        <v>0</v>
      </c>
      <c r="AU1312">
        <v>0</v>
      </c>
      <c r="AV1312">
        <v>0</v>
      </c>
      <c r="AW1312">
        <v>0</v>
      </c>
      <c r="AX1312">
        <v>0</v>
      </c>
      <c r="AY1312">
        <v>0</v>
      </c>
      <c r="AZ1312">
        <v>0</v>
      </c>
      <c r="BA1312">
        <v>0</v>
      </c>
      <c r="BB1312">
        <v>0</v>
      </c>
      <c r="BC1312">
        <v>0</v>
      </c>
      <c r="BD1312">
        <v>0</v>
      </c>
      <c r="BE1312">
        <v>0</v>
      </c>
      <c r="BF1312">
        <v>0</v>
      </c>
      <c r="BG1312">
        <v>0</v>
      </c>
      <c r="BH1312">
        <v>0</v>
      </c>
      <c r="BI1312">
        <v>0</v>
      </c>
      <c r="BJ1312">
        <v>0</v>
      </c>
      <c r="BK1312">
        <v>0</v>
      </c>
      <c r="BL1312">
        <v>0</v>
      </c>
      <c r="BM1312">
        <v>0</v>
      </c>
      <c r="BN1312">
        <v>0</v>
      </c>
      <c r="BO1312">
        <v>0</v>
      </c>
      <c r="BP1312">
        <v>0</v>
      </c>
      <c r="BQ1312">
        <v>0</v>
      </c>
      <c r="BR1312">
        <v>0</v>
      </c>
      <c r="BS1312">
        <v>0</v>
      </c>
      <c r="BT1312">
        <v>0</v>
      </c>
      <c r="BU1312">
        <v>0</v>
      </c>
      <c r="BV1312">
        <v>0</v>
      </c>
      <c r="BW1312" s="4">
        <v>0</v>
      </c>
    </row>
    <row r="1313" spans="6:75" x14ac:dyDescent="0.25">
      <c r="F1313" s="52">
        <f t="shared" si="70"/>
        <v>102200</v>
      </c>
      <c r="G1313" s="12">
        <f t="shared" si="71"/>
        <v>0.82558139534883723</v>
      </c>
      <c r="J1313" s="3">
        <f t="shared" si="69"/>
        <v>0.86192997940570759</v>
      </c>
      <c r="K1313" s="4"/>
      <c r="L1313" s="5">
        <v>1</v>
      </c>
      <c r="M1313">
        <v>0.82558139534883723</v>
      </c>
      <c r="N1313">
        <v>0.82558139534883723</v>
      </c>
      <c r="O1313">
        <v>0.86091683808404351</v>
      </c>
      <c r="P1313">
        <v>0.86091683808404351</v>
      </c>
      <c r="Q1313">
        <v>0</v>
      </c>
      <c r="R1313">
        <v>0</v>
      </c>
      <c r="S1313">
        <v>0</v>
      </c>
      <c r="T1313">
        <v>0</v>
      </c>
      <c r="U1313">
        <v>0</v>
      </c>
      <c r="V1313">
        <v>0</v>
      </c>
      <c r="W1313">
        <v>0</v>
      </c>
      <c r="X1313">
        <v>0</v>
      </c>
      <c r="Y1313">
        <v>0</v>
      </c>
      <c r="Z1313">
        <v>0</v>
      </c>
      <c r="AA1313">
        <v>0</v>
      </c>
      <c r="AB1313">
        <v>0</v>
      </c>
      <c r="AC1313">
        <v>0</v>
      </c>
      <c r="AD1313">
        <v>0</v>
      </c>
      <c r="AE1313">
        <v>0</v>
      </c>
      <c r="AF1313">
        <v>0</v>
      </c>
      <c r="AG1313">
        <v>0</v>
      </c>
      <c r="AH1313">
        <v>0</v>
      </c>
      <c r="AI1313">
        <v>0</v>
      </c>
      <c r="AJ1313">
        <v>0</v>
      </c>
      <c r="AK1313">
        <v>0</v>
      </c>
      <c r="AL1313">
        <v>0</v>
      </c>
      <c r="AM1313">
        <v>0</v>
      </c>
      <c r="AN1313">
        <v>0</v>
      </c>
      <c r="AO1313">
        <v>0</v>
      </c>
      <c r="AP1313">
        <v>0</v>
      </c>
      <c r="AQ1313">
        <v>0</v>
      </c>
      <c r="AR1313">
        <v>0</v>
      </c>
      <c r="AS1313">
        <v>0</v>
      </c>
      <c r="AT1313">
        <v>0</v>
      </c>
      <c r="AU1313">
        <v>0</v>
      </c>
      <c r="AV1313">
        <v>0</v>
      </c>
      <c r="AW1313">
        <v>0</v>
      </c>
      <c r="AX1313">
        <v>0</v>
      </c>
      <c r="AY1313">
        <v>0</v>
      </c>
      <c r="AZ1313">
        <v>0</v>
      </c>
      <c r="BA1313">
        <v>0</v>
      </c>
      <c r="BB1313">
        <v>0</v>
      </c>
      <c r="BC1313">
        <v>0</v>
      </c>
      <c r="BD1313">
        <v>0</v>
      </c>
      <c r="BE1313">
        <v>0</v>
      </c>
      <c r="BF1313">
        <v>0</v>
      </c>
      <c r="BG1313">
        <v>0</v>
      </c>
      <c r="BH1313">
        <v>0</v>
      </c>
      <c r="BI1313">
        <v>0</v>
      </c>
      <c r="BJ1313">
        <v>0</v>
      </c>
      <c r="BK1313">
        <v>0</v>
      </c>
      <c r="BL1313">
        <v>0</v>
      </c>
      <c r="BM1313">
        <v>0</v>
      </c>
      <c r="BN1313">
        <v>0</v>
      </c>
      <c r="BO1313">
        <v>0</v>
      </c>
      <c r="BP1313">
        <v>0</v>
      </c>
      <c r="BQ1313">
        <v>0</v>
      </c>
      <c r="BR1313">
        <v>0</v>
      </c>
      <c r="BS1313">
        <v>0</v>
      </c>
      <c r="BT1313">
        <v>0</v>
      </c>
      <c r="BU1313">
        <v>0</v>
      </c>
      <c r="BV1313">
        <v>0</v>
      </c>
      <c r="BW1313" s="4">
        <v>0</v>
      </c>
    </row>
    <row r="1314" spans="6:75" x14ac:dyDescent="0.25">
      <c r="F1314" s="52">
        <f t="shared" si="70"/>
        <v>102300</v>
      </c>
      <c r="G1314" s="12">
        <f t="shared" si="71"/>
        <v>0.82558139534883723</v>
      </c>
      <c r="J1314" s="3">
        <f t="shared" si="69"/>
        <v>0.86278317152103567</v>
      </c>
      <c r="K1314" s="4"/>
      <c r="L1314" s="5">
        <v>1</v>
      </c>
      <c r="M1314">
        <v>0.82558139534883723</v>
      </c>
      <c r="N1314">
        <v>0.82558139534883723</v>
      </c>
      <c r="O1314">
        <v>0.86176902732882754</v>
      </c>
      <c r="P1314">
        <v>0.86176902732882754</v>
      </c>
      <c r="Q1314">
        <v>0</v>
      </c>
      <c r="R1314">
        <v>0</v>
      </c>
      <c r="S1314">
        <v>0</v>
      </c>
      <c r="T1314">
        <v>0</v>
      </c>
      <c r="U1314">
        <v>0</v>
      </c>
      <c r="V1314">
        <v>0</v>
      </c>
      <c r="W1314">
        <v>0</v>
      </c>
      <c r="X1314">
        <v>0</v>
      </c>
      <c r="Y1314">
        <v>0</v>
      </c>
      <c r="Z1314">
        <v>0</v>
      </c>
      <c r="AA1314">
        <v>0</v>
      </c>
      <c r="AB1314">
        <v>0</v>
      </c>
      <c r="AC1314">
        <v>0</v>
      </c>
      <c r="AD1314">
        <v>0</v>
      </c>
      <c r="AE1314">
        <v>0</v>
      </c>
      <c r="AF1314">
        <v>0</v>
      </c>
      <c r="AG1314">
        <v>0</v>
      </c>
      <c r="AH1314">
        <v>0</v>
      </c>
      <c r="AI1314">
        <v>0</v>
      </c>
      <c r="AJ1314">
        <v>0</v>
      </c>
      <c r="AK1314">
        <v>0</v>
      </c>
      <c r="AL1314">
        <v>0</v>
      </c>
      <c r="AM1314">
        <v>0</v>
      </c>
      <c r="AN1314">
        <v>0</v>
      </c>
      <c r="AO1314">
        <v>0</v>
      </c>
      <c r="AP1314">
        <v>0</v>
      </c>
      <c r="AQ1314">
        <v>0</v>
      </c>
      <c r="AR1314">
        <v>0</v>
      </c>
      <c r="AS1314">
        <v>0</v>
      </c>
      <c r="AT1314">
        <v>0</v>
      </c>
      <c r="AU1314">
        <v>0</v>
      </c>
      <c r="AV1314">
        <v>0</v>
      </c>
      <c r="AW1314">
        <v>0</v>
      </c>
      <c r="AX1314">
        <v>0</v>
      </c>
      <c r="AY1314">
        <v>0</v>
      </c>
      <c r="AZ1314">
        <v>0</v>
      </c>
      <c r="BA1314">
        <v>0</v>
      </c>
      <c r="BB1314">
        <v>0</v>
      </c>
      <c r="BC1314">
        <v>0</v>
      </c>
      <c r="BD1314">
        <v>0</v>
      </c>
      <c r="BE1314">
        <v>0</v>
      </c>
      <c r="BF1314">
        <v>0</v>
      </c>
      <c r="BG1314">
        <v>0</v>
      </c>
      <c r="BH1314">
        <v>0</v>
      </c>
      <c r="BI1314">
        <v>0</v>
      </c>
      <c r="BJ1314">
        <v>0</v>
      </c>
      <c r="BK1314">
        <v>0</v>
      </c>
      <c r="BL1314">
        <v>0</v>
      </c>
      <c r="BM1314">
        <v>0</v>
      </c>
      <c r="BN1314">
        <v>0</v>
      </c>
      <c r="BO1314">
        <v>0</v>
      </c>
      <c r="BP1314">
        <v>0</v>
      </c>
      <c r="BQ1314">
        <v>0</v>
      </c>
      <c r="BR1314">
        <v>0</v>
      </c>
      <c r="BS1314">
        <v>0</v>
      </c>
      <c r="BT1314">
        <v>0</v>
      </c>
      <c r="BU1314">
        <v>0</v>
      </c>
      <c r="BV1314">
        <v>0</v>
      </c>
      <c r="BW1314" s="4">
        <v>0</v>
      </c>
    </row>
    <row r="1315" spans="6:75" x14ac:dyDescent="0.25">
      <c r="F1315" s="52">
        <f t="shared" si="70"/>
        <v>102400</v>
      </c>
      <c r="G1315" s="12">
        <f t="shared" si="71"/>
        <v>0.82558139534883723</v>
      </c>
      <c r="J1315" s="3">
        <f t="shared" si="69"/>
        <v>0.86363636363636365</v>
      </c>
      <c r="K1315" s="4"/>
      <c r="L1315" s="5">
        <v>1</v>
      </c>
      <c r="M1315">
        <v>0.82558139534883723</v>
      </c>
      <c r="N1315">
        <v>0.82558139534883723</v>
      </c>
      <c r="O1315">
        <v>0.86262121657361157</v>
      </c>
      <c r="P1315">
        <v>0.86262121657361157</v>
      </c>
      <c r="Q1315">
        <v>0</v>
      </c>
      <c r="R1315">
        <v>0</v>
      </c>
      <c r="S1315">
        <v>0</v>
      </c>
      <c r="T1315">
        <v>0</v>
      </c>
      <c r="U1315">
        <v>0</v>
      </c>
      <c r="V1315">
        <v>0</v>
      </c>
      <c r="W1315">
        <v>0</v>
      </c>
      <c r="X1315">
        <v>0</v>
      </c>
      <c r="Y1315">
        <v>0</v>
      </c>
      <c r="Z1315">
        <v>0</v>
      </c>
      <c r="AA1315">
        <v>0</v>
      </c>
      <c r="AB1315">
        <v>0</v>
      </c>
      <c r="AC1315">
        <v>0</v>
      </c>
      <c r="AD1315">
        <v>0</v>
      </c>
      <c r="AE1315">
        <v>0</v>
      </c>
      <c r="AF1315">
        <v>0</v>
      </c>
      <c r="AG1315">
        <v>0</v>
      </c>
      <c r="AH1315">
        <v>0</v>
      </c>
      <c r="AI1315">
        <v>0</v>
      </c>
      <c r="AJ1315">
        <v>0</v>
      </c>
      <c r="AK1315">
        <v>0</v>
      </c>
      <c r="AL1315">
        <v>0</v>
      </c>
      <c r="AM1315">
        <v>0</v>
      </c>
      <c r="AN1315">
        <v>0</v>
      </c>
      <c r="AO1315">
        <v>0</v>
      </c>
      <c r="AP1315">
        <v>0</v>
      </c>
      <c r="AQ1315">
        <v>0</v>
      </c>
      <c r="AR1315">
        <v>0</v>
      </c>
      <c r="AS1315">
        <v>0</v>
      </c>
      <c r="AT1315">
        <v>0</v>
      </c>
      <c r="AU1315">
        <v>0</v>
      </c>
      <c r="AV1315">
        <v>0</v>
      </c>
      <c r="AW1315">
        <v>0</v>
      </c>
      <c r="AX1315">
        <v>0</v>
      </c>
      <c r="AY1315">
        <v>0</v>
      </c>
      <c r="AZ1315">
        <v>0</v>
      </c>
      <c r="BA1315">
        <v>0</v>
      </c>
      <c r="BB1315">
        <v>0</v>
      </c>
      <c r="BC1315">
        <v>0</v>
      </c>
      <c r="BD1315">
        <v>0</v>
      </c>
      <c r="BE1315">
        <v>0</v>
      </c>
      <c r="BF1315">
        <v>0</v>
      </c>
      <c r="BG1315">
        <v>0</v>
      </c>
      <c r="BH1315">
        <v>0</v>
      </c>
      <c r="BI1315">
        <v>0</v>
      </c>
      <c r="BJ1315">
        <v>0</v>
      </c>
      <c r="BK1315">
        <v>0</v>
      </c>
      <c r="BL1315">
        <v>0</v>
      </c>
      <c r="BM1315">
        <v>0</v>
      </c>
      <c r="BN1315">
        <v>0</v>
      </c>
      <c r="BO1315">
        <v>0</v>
      </c>
      <c r="BP1315">
        <v>0</v>
      </c>
      <c r="BQ1315">
        <v>0</v>
      </c>
      <c r="BR1315">
        <v>0</v>
      </c>
      <c r="BS1315">
        <v>0</v>
      </c>
      <c r="BT1315">
        <v>0</v>
      </c>
      <c r="BU1315">
        <v>0</v>
      </c>
      <c r="BV1315">
        <v>0</v>
      </c>
      <c r="BW1315" s="4">
        <v>0</v>
      </c>
    </row>
    <row r="1316" spans="6:75" x14ac:dyDescent="0.25">
      <c r="F1316" s="52">
        <f t="shared" si="70"/>
        <v>102500</v>
      </c>
      <c r="G1316" s="12">
        <f t="shared" si="71"/>
        <v>0.82558139534883723</v>
      </c>
      <c r="J1316" s="3">
        <f t="shared" si="69"/>
        <v>0.86448955575169173</v>
      </c>
      <c r="K1316" s="4"/>
      <c r="L1316" s="5">
        <v>1</v>
      </c>
      <c r="M1316">
        <v>0.82558139534883723</v>
      </c>
      <c r="N1316">
        <v>0.82558139534883723</v>
      </c>
      <c r="O1316">
        <v>0.8634734058183956</v>
      </c>
      <c r="P1316">
        <v>0.8634734058183956</v>
      </c>
      <c r="Q1316">
        <v>0</v>
      </c>
      <c r="R1316">
        <v>0</v>
      </c>
      <c r="S1316">
        <v>0</v>
      </c>
      <c r="T1316">
        <v>0</v>
      </c>
      <c r="U1316">
        <v>0</v>
      </c>
      <c r="V1316">
        <v>0</v>
      </c>
      <c r="W1316">
        <v>0</v>
      </c>
      <c r="X1316">
        <v>0</v>
      </c>
      <c r="Y1316">
        <v>0</v>
      </c>
      <c r="Z1316">
        <v>0</v>
      </c>
      <c r="AA1316">
        <v>0</v>
      </c>
      <c r="AB1316">
        <v>0</v>
      </c>
      <c r="AC1316">
        <v>0</v>
      </c>
      <c r="AD1316">
        <v>0</v>
      </c>
      <c r="AE1316">
        <v>0</v>
      </c>
      <c r="AF1316">
        <v>0</v>
      </c>
      <c r="AG1316">
        <v>0</v>
      </c>
      <c r="AH1316">
        <v>0</v>
      </c>
      <c r="AI1316">
        <v>0</v>
      </c>
      <c r="AJ1316">
        <v>0</v>
      </c>
      <c r="AK1316">
        <v>0</v>
      </c>
      <c r="AL1316">
        <v>0</v>
      </c>
      <c r="AM1316">
        <v>0</v>
      </c>
      <c r="AN1316">
        <v>0</v>
      </c>
      <c r="AO1316">
        <v>0</v>
      </c>
      <c r="AP1316">
        <v>0</v>
      </c>
      <c r="AQ1316">
        <v>0</v>
      </c>
      <c r="AR1316">
        <v>0</v>
      </c>
      <c r="AS1316">
        <v>0</v>
      </c>
      <c r="AT1316">
        <v>0</v>
      </c>
      <c r="AU1316">
        <v>0</v>
      </c>
      <c r="AV1316">
        <v>0</v>
      </c>
      <c r="AW1316">
        <v>0</v>
      </c>
      <c r="AX1316">
        <v>0</v>
      </c>
      <c r="AY1316">
        <v>0</v>
      </c>
      <c r="AZ1316">
        <v>0</v>
      </c>
      <c r="BA1316">
        <v>0</v>
      </c>
      <c r="BB1316">
        <v>0</v>
      </c>
      <c r="BC1316">
        <v>0</v>
      </c>
      <c r="BD1316">
        <v>0</v>
      </c>
      <c r="BE1316">
        <v>0</v>
      </c>
      <c r="BF1316">
        <v>0</v>
      </c>
      <c r="BG1316">
        <v>0</v>
      </c>
      <c r="BH1316">
        <v>0</v>
      </c>
      <c r="BI1316">
        <v>0</v>
      </c>
      <c r="BJ1316">
        <v>0</v>
      </c>
      <c r="BK1316">
        <v>0</v>
      </c>
      <c r="BL1316">
        <v>0</v>
      </c>
      <c r="BM1316">
        <v>0</v>
      </c>
      <c r="BN1316">
        <v>0</v>
      </c>
      <c r="BO1316">
        <v>0</v>
      </c>
      <c r="BP1316">
        <v>0</v>
      </c>
      <c r="BQ1316">
        <v>0</v>
      </c>
      <c r="BR1316">
        <v>0</v>
      </c>
      <c r="BS1316">
        <v>0</v>
      </c>
      <c r="BT1316">
        <v>0</v>
      </c>
      <c r="BU1316">
        <v>0</v>
      </c>
      <c r="BV1316">
        <v>0</v>
      </c>
      <c r="BW1316" s="4">
        <v>0</v>
      </c>
    </row>
    <row r="1317" spans="6:75" x14ac:dyDescent="0.25">
      <c r="F1317" s="52">
        <f t="shared" si="70"/>
        <v>102600</v>
      </c>
      <c r="G1317" s="12">
        <f t="shared" si="71"/>
        <v>0.82558139534883723</v>
      </c>
      <c r="J1317" s="3">
        <f t="shared" si="69"/>
        <v>0.86534274786701981</v>
      </c>
      <c r="K1317" s="4"/>
      <c r="L1317" s="5">
        <v>1</v>
      </c>
      <c r="M1317">
        <v>0.82558139534883723</v>
      </c>
      <c r="N1317">
        <v>0.82558139534883723</v>
      </c>
      <c r="O1317">
        <v>0.86432559506317963</v>
      </c>
      <c r="P1317">
        <v>0.86432559506317963</v>
      </c>
      <c r="Q1317">
        <v>0</v>
      </c>
      <c r="R1317">
        <v>0</v>
      </c>
      <c r="S1317">
        <v>0</v>
      </c>
      <c r="T1317">
        <v>0</v>
      </c>
      <c r="U1317">
        <v>0</v>
      </c>
      <c r="V1317">
        <v>0</v>
      </c>
      <c r="W1317">
        <v>0</v>
      </c>
      <c r="X1317">
        <v>0</v>
      </c>
      <c r="Y1317">
        <v>0</v>
      </c>
      <c r="Z1317">
        <v>0</v>
      </c>
      <c r="AA1317">
        <v>0</v>
      </c>
      <c r="AB1317">
        <v>0</v>
      </c>
      <c r="AC1317">
        <v>0</v>
      </c>
      <c r="AD1317">
        <v>0</v>
      </c>
      <c r="AE1317">
        <v>0</v>
      </c>
      <c r="AF1317">
        <v>0</v>
      </c>
      <c r="AG1317">
        <v>0</v>
      </c>
      <c r="AH1317">
        <v>0</v>
      </c>
      <c r="AI1317">
        <v>0</v>
      </c>
      <c r="AJ1317">
        <v>0</v>
      </c>
      <c r="AK1317">
        <v>0</v>
      </c>
      <c r="AL1317">
        <v>0</v>
      </c>
      <c r="AM1317">
        <v>0</v>
      </c>
      <c r="AN1317">
        <v>0</v>
      </c>
      <c r="AO1317">
        <v>0</v>
      </c>
      <c r="AP1317">
        <v>0</v>
      </c>
      <c r="AQ1317">
        <v>0</v>
      </c>
      <c r="AR1317">
        <v>0</v>
      </c>
      <c r="AS1317">
        <v>0</v>
      </c>
      <c r="AT1317">
        <v>0</v>
      </c>
      <c r="AU1317">
        <v>0</v>
      </c>
      <c r="AV1317">
        <v>0</v>
      </c>
      <c r="AW1317">
        <v>0</v>
      </c>
      <c r="AX1317">
        <v>0</v>
      </c>
      <c r="AY1317">
        <v>0</v>
      </c>
      <c r="AZ1317">
        <v>0</v>
      </c>
      <c r="BA1317">
        <v>0</v>
      </c>
      <c r="BB1317">
        <v>0</v>
      </c>
      <c r="BC1317">
        <v>0</v>
      </c>
      <c r="BD1317">
        <v>0</v>
      </c>
      <c r="BE1317">
        <v>0</v>
      </c>
      <c r="BF1317">
        <v>0</v>
      </c>
      <c r="BG1317">
        <v>0</v>
      </c>
      <c r="BH1317">
        <v>0</v>
      </c>
      <c r="BI1317">
        <v>0</v>
      </c>
      <c r="BJ1317">
        <v>0</v>
      </c>
      <c r="BK1317">
        <v>0</v>
      </c>
      <c r="BL1317">
        <v>0</v>
      </c>
      <c r="BM1317">
        <v>0</v>
      </c>
      <c r="BN1317">
        <v>0</v>
      </c>
      <c r="BO1317">
        <v>0</v>
      </c>
      <c r="BP1317">
        <v>0</v>
      </c>
      <c r="BQ1317">
        <v>0</v>
      </c>
      <c r="BR1317">
        <v>0</v>
      </c>
      <c r="BS1317">
        <v>0</v>
      </c>
      <c r="BT1317">
        <v>0</v>
      </c>
      <c r="BU1317">
        <v>0</v>
      </c>
      <c r="BV1317">
        <v>0</v>
      </c>
      <c r="BW1317" s="4">
        <v>0</v>
      </c>
    </row>
    <row r="1318" spans="6:75" x14ac:dyDescent="0.25">
      <c r="F1318" s="52">
        <f t="shared" si="70"/>
        <v>102700</v>
      </c>
      <c r="G1318" s="12">
        <f t="shared" si="71"/>
        <v>0.82558139534883723</v>
      </c>
      <c r="J1318" s="3">
        <f t="shared" si="69"/>
        <v>0.86619593998234778</v>
      </c>
      <c r="K1318" s="4"/>
      <c r="L1318" s="5">
        <v>1</v>
      </c>
      <c r="M1318">
        <v>0.82558139534883723</v>
      </c>
      <c r="N1318">
        <v>0.82558139534883723</v>
      </c>
      <c r="O1318">
        <v>0.86517778430796355</v>
      </c>
      <c r="P1318">
        <v>0.86517778430796355</v>
      </c>
      <c r="Q1318">
        <v>0</v>
      </c>
      <c r="R1318">
        <v>0</v>
      </c>
      <c r="S1318">
        <v>0</v>
      </c>
      <c r="T1318">
        <v>0</v>
      </c>
      <c r="U1318">
        <v>0</v>
      </c>
      <c r="V1318">
        <v>0</v>
      </c>
      <c r="W1318">
        <v>0</v>
      </c>
      <c r="X1318">
        <v>0</v>
      </c>
      <c r="Y1318">
        <v>0</v>
      </c>
      <c r="Z1318">
        <v>0</v>
      </c>
      <c r="AA1318">
        <v>0</v>
      </c>
      <c r="AB1318">
        <v>0</v>
      </c>
      <c r="AC1318">
        <v>0</v>
      </c>
      <c r="AD1318">
        <v>0</v>
      </c>
      <c r="AE1318">
        <v>0</v>
      </c>
      <c r="AF1318">
        <v>0</v>
      </c>
      <c r="AG1318">
        <v>0</v>
      </c>
      <c r="AH1318">
        <v>0</v>
      </c>
      <c r="AI1318">
        <v>0</v>
      </c>
      <c r="AJ1318">
        <v>0</v>
      </c>
      <c r="AK1318">
        <v>0</v>
      </c>
      <c r="AL1318">
        <v>0</v>
      </c>
      <c r="AM1318">
        <v>0</v>
      </c>
      <c r="AN1318">
        <v>0</v>
      </c>
      <c r="AO1318">
        <v>0</v>
      </c>
      <c r="AP1318">
        <v>0</v>
      </c>
      <c r="AQ1318">
        <v>0</v>
      </c>
      <c r="AR1318">
        <v>0</v>
      </c>
      <c r="AS1318">
        <v>0</v>
      </c>
      <c r="AT1318">
        <v>0</v>
      </c>
      <c r="AU1318">
        <v>0</v>
      </c>
      <c r="AV1318">
        <v>0</v>
      </c>
      <c r="AW1318">
        <v>0</v>
      </c>
      <c r="AX1318">
        <v>0</v>
      </c>
      <c r="AY1318">
        <v>0</v>
      </c>
      <c r="AZ1318">
        <v>0</v>
      </c>
      <c r="BA1318">
        <v>0</v>
      </c>
      <c r="BB1318">
        <v>0</v>
      </c>
      <c r="BC1318">
        <v>0</v>
      </c>
      <c r="BD1318">
        <v>0</v>
      </c>
      <c r="BE1318">
        <v>0</v>
      </c>
      <c r="BF1318">
        <v>0</v>
      </c>
      <c r="BG1318">
        <v>0</v>
      </c>
      <c r="BH1318">
        <v>0</v>
      </c>
      <c r="BI1318">
        <v>0</v>
      </c>
      <c r="BJ1318">
        <v>0</v>
      </c>
      <c r="BK1318">
        <v>0</v>
      </c>
      <c r="BL1318">
        <v>0</v>
      </c>
      <c r="BM1318">
        <v>0</v>
      </c>
      <c r="BN1318">
        <v>0</v>
      </c>
      <c r="BO1318">
        <v>0</v>
      </c>
      <c r="BP1318">
        <v>0</v>
      </c>
      <c r="BQ1318">
        <v>0</v>
      </c>
      <c r="BR1318">
        <v>0</v>
      </c>
      <c r="BS1318">
        <v>0</v>
      </c>
      <c r="BT1318">
        <v>0</v>
      </c>
      <c r="BU1318">
        <v>0</v>
      </c>
      <c r="BV1318">
        <v>0</v>
      </c>
      <c r="BW1318" s="4">
        <v>0</v>
      </c>
    </row>
    <row r="1319" spans="6:75" x14ac:dyDescent="0.25">
      <c r="F1319" s="52">
        <f t="shared" si="70"/>
        <v>102800</v>
      </c>
      <c r="G1319" s="12">
        <f t="shared" si="71"/>
        <v>0.82558139534883723</v>
      </c>
      <c r="J1319" s="3">
        <f t="shared" si="69"/>
        <v>0.86704913209767576</v>
      </c>
      <c r="K1319" s="4"/>
      <c r="L1319" s="5">
        <v>1</v>
      </c>
      <c r="M1319">
        <v>0.82558139534883723</v>
      </c>
      <c r="N1319">
        <v>0.82558139534883723</v>
      </c>
      <c r="O1319">
        <v>0.86602997355274758</v>
      </c>
      <c r="P1319">
        <v>0.86602997355274758</v>
      </c>
      <c r="Q1319">
        <v>0</v>
      </c>
      <c r="R1319">
        <v>0</v>
      </c>
      <c r="S1319">
        <v>0</v>
      </c>
      <c r="T1319">
        <v>0</v>
      </c>
      <c r="U1319">
        <v>0</v>
      </c>
      <c r="V1319">
        <v>0</v>
      </c>
      <c r="W1319">
        <v>0</v>
      </c>
      <c r="X1319">
        <v>0</v>
      </c>
      <c r="Y1319">
        <v>0</v>
      </c>
      <c r="Z1319">
        <v>0</v>
      </c>
      <c r="AA1319">
        <v>0</v>
      </c>
      <c r="AB1319">
        <v>0</v>
      </c>
      <c r="AC1319">
        <v>0</v>
      </c>
      <c r="AD1319">
        <v>0</v>
      </c>
      <c r="AE1319">
        <v>0</v>
      </c>
      <c r="AF1319">
        <v>0</v>
      </c>
      <c r="AG1319">
        <v>0</v>
      </c>
      <c r="AH1319">
        <v>0</v>
      </c>
      <c r="AI1319">
        <v>0</v>
      </c>
      <c r="AJ1319">
        <v>0</v>
      </c>
      <c r="AK1319">
        <v>0</v>
      </c>
      <c r="AL1319">
        <v>0</v>
      </c>
      <c r="AM1319">
        <v>0</v>
      </c>
      <c r="AN1319">
        <v>0</v>
      </c>
      <c r="AO1319">
        <v>0</v>
      </c>
      <c r="AP1319">
        <v>0</v>
      </c>
      <c r="AQ1319">
        <v>0</v>
      </c>
      <c r="AR1319">
        <v>0</v>
      </c>
      <c r="AS1319">
        <v>0</v>
      </c>
      <c r="AT1319">
        <v>0</v>
      </c>
      <c r="AU1319">
        <v>0</v>
      </c>
      <c r="AV1319">
        <v>0</v>
      </c>
      <c r="AW1319">
        <v>0</v>
      </c>
      <c r="AX1319">
        <v>0</v>
      </c>
      <c r="AY1319">
        <v>0</v>
      </c>
      <c r="AZ1319">
        <v>0</v>
      </c>
      <c r="BA1319">
        <v>0</v>
      </c>
      <c r="BB1319">
        <v>0</v>
      </c>
      <c r="BC1319">
        <v>0</v>
      </c>
      <c r="BD1319">
        <v>0</v>
      </c>
      <c r="BE1319">
        <v>0</v>
      </c>
      <c r="BF1319">
        <v>0</v>
      </c>
      <c r="BG1319">
        <v>0</v>
      </c>
      <c r="BH1319">
        <v>0</v>
      </c>
      <c r="BI1319">
        <v>0</v>
      </c>
      <c r="BJ1319">
        <v>0</v>
      </c>
      <c r="BK1319">
        <v>0</v>
      </c>
      <c r="BL1319">
        <v>0</v>
      </c>
      <c r="BM1319">
        <v>0</v>
      </c>
      <c r="BN1319">
        <v>0</v>
      </c>
      <c r="BO1319">
        <v>0</v>
      </c>
      <c r="BP1319">
        <v>0</v>
      </c>
      <c r="BQ1319">
        <v>0</v>
      </c>
      <c r="BR1319">
        <v>0</v>
      </c>
      <c r="BS1319">
        <v>0</v>
      </c>
      <c r="BT1319">
        <v>0</v>
      </c>
      <c r="BU1319">
        <v>0</v>
      </c>
      <c r="BV1319">
        <v>0</v>
      </c>
      <c r="BW1319" s="4">
        <v>0</v>
      </c>
    </row>
    <row r="1320" spans="6:75" x14ac:dyDescent="0.25">
      <c r="F1320" s="52">
        <f t="shared" si="70"/>
        <v>102900</v>
      </c>
      <c r="G1320" s="12">
        <f t="shared" si="71"/>
        <v>0.82558139534883723</v>
      </c>
      <c r="J1320" s="3">
        <f t="shared" ref="J1320:J1351" si="72">INDEX($L1320:$BW1320,J$276) / INDEX($L$291:$BW$291,J$276)</f>
        <v>0.86790232421300384</v>
      </c>
      <c r="K1320" s="4"/>
      <c r="L1320" s="5">
        <v>1</v>
      </c>
      <c r="M1320">
        <v>0.82558139534883723</v>
      </c>
      <c r="N1320">
        <v>0.82558139534883723</v>
      </c>
      <c r="O1320">
        <v>0.86688216279753161</v>
      </c>
      <c r="P1320">
        <v>0.86688216279753161</v>
      </c>
      <c r="Q1320">
        <v>0</v>
      </c>
      <c r="R1320">
        <v>0</v>
      </c>
      <c r="S1320">
        <v>0</v>
      </c>
      <c r="T1320">
        <v>0</v>
      </c>
      <c r="U1320">
        <v>0</v>
      </c>
      <c r="V1320">
        <v>0</v>
      </c>
      <c r="W1320">
        <v>0</v>
      </c>
      <c r="X1320">
        <v>0</v>
      </c>
      <c r="Y1320">
        <v>0</v>
      </c>
      <c r="Z1320">
        <v>0</v>
      </c>
      <c r="AA1320">
        <v>0</v>
      </c>
      <c r="AB1320">
        <v>0</v>
      </c>
      <c r="AC1320">
        <v>0</v>
      </c>
      <c r="AD1320">
        <v>0</v>
      </c>
      <c r="AE1320">
        <v>0</v>
      </c>
      <c r="AF1320">
        <v>0</v>
      </c>
      <c r="AG1320">
        <v>0</v>
      </c>
      <c r="AH1320">
        <v>0</v>
      </c>
      <c r="AI1320">
        <v>0</v>
      </c>
      <c r="AJ1320">
        <v>0</v>
      </c>
      <c r="AK1320">
        <v>0</v>
      </c>
      <c r="AL1320">
        <v>0</v>
      </c>
      <c r="AM1320">
        <v>0</v>
      </c>
      <c r="AN1320">
        <v>0</v>
      </c>
      <c r="AO1320">
        <v>0</v>
      </c>
      <c r="AP1320">
        <v>0</v>
      </c>
      <c r="AQ1320">
        <v>0</v>
      </c>
      <c r="AR1320">
        <v>0</v>
      </c>
      <c r="AS1320">
        <v>0</v>
      </c>
      <c r="AT1320">
        <v>0</v>
      </c>
      <c r="AU1320">
        <v>0</v>
      </c>
      <c r="AV1320">
        <v>0</v>
      </c>
      <c r="AW1320">
        <v>0</v>
      </c>
      <c r="AX1320">
        <v>0</v>
      </c>
      <c r="AY1320">
        <v>0</v>
      </c>
      <c r="AZ1320">
        <v>0</v>
      </c>
      <c r="BA1320">
        <v>0</v>
      </c>
      <c r="BB1320">
        <v>0</v>
      </c>
      <c r="BC1320">
        <v>0</v>
      </c>
      <c r="BD1320">
        <v>0</v>
      </c>
      <c r="BE1320">
        <v>0</v>
      </c>
      <c r="BF1320">
        <v>0</v>
      </c>
      <c r="BG1320">
        <v>0</v>
      </c>
      <c r="BH1320">
        <v>0</v>
      </c>
      <c r="BI1320">
        <v>0</v>
      </c>
      <c r="BJ1320">
        <v>0</v>
      </c>
      <c r="BK1320">
        <v>0</v>
      </c>
      <c r="BL1320">
        <v>0</v>
      </c>
      <c r="BM1320">
        <v>0</v>
      </c>
      <c r="BN1320">
        <v>0</v>
      </c>
      <c r="BO1320">
        <v>0</v>
      </c>
      <c r="BP1320">
        <v>0</v>
      </c>
      <c r="BQ1320">
        <v>0</v>
      </c>
      <c r="BR1320">
        <v>0</v>
      </c>
      <c r="BS1320">
        <v>0</v>
      </c>
      <c r="BT1320">
        <v>0</v>
      </c>
      <c r="BU1320">
        <v>0</v>
      </c>
      <c r="BV1320">
        <v>0</v>
      </c>
      <c r="BW1320" s="4">
        <v>0</v>
      </c>
    </row>
    <row r="1321" spans="6:75" x14ac:dyDescent="0.25">
      <c r="F1321" s="52">
        <f t="shared" si="70"/>
        <v>103000</v>
      </c>
      <c r="G1321" s="12">
        <f t="shared" si="71"/>
        <v>0.82558139534883723</v>
      </c>
      <c r="J1321" s="3">
        <f t="shared" si="72"/>
        <v>0.86875551632833192</v>
      </c>
      <c r="K1321" s="4"/>
      <c r="L1321" s="5">
        <v>1</v>
      </c>
      <c r="M1321">
        <v>0.82558139534883723</v>
      </c>
      <c r="N1321">
        <v>0.82558139534883723</v>
      </c>
      <c r="O1321">
        <v>0.86773435204231564</v>
      </c>
      <c r="P1321">
        <v>0.86773435204231564</v>
      </c>
      <c r="Q1321">
        <v>0</v>
      </c>
      <c r="R1321">
        <v>0</v>
      </c>
      <c r="S1321">
        <v>0</v>
      </c>
      <c r="T1321">
        <v>0</v>
      </c>
      <c r="U1321">
        <v>0</v>
      </c>
      <c r="V1321">
        <v>0</v>
      </c>
      <c r="W1321">
        <v>0</v>
      </c>
      <c r="X1321">
        <v>0</v>
      </c>
      <c r="Y1321">
        <v>0</v>
      </c>
      <c r="Z1321">
        <v>0</v>
      </c>
      <c r="AA1321">
        <v>0</v>
      </c>
      <c r="AB1321">
        <v>0</v>
      </c>
      <c r="AC1321">
        <v>0</v>
      </c>
      <c r="AD1321">
        <v>0</v>
      </c>
      <c r="AE1321">
        <v>0</v>
      </c>
      <c r="AF1321">
        <v>0</v>
      </c>
      <c r="AG1321">
        <v>0</v>
      </c>
      <c r="AH1321">
        <v>0</v>
      </c>
      <c r="AI1321">
        <v>0</v>
      </c>
      <c r="AJ1321">
        <v>0</v>
      </c>
      <c r="AK1321">
        <v>0</v>
      </c>
      <c r="AL1321">
        <v>0</v>
      </c>
      <c r="AM1321">
        <v>0</v>
      </c>
      <c r="AN1321">
        <v>0</v>
      </c>
      <c r="AO1321">
        <v>0</v>
      </c>
      <c r="AP1321">
        <v>0</v>
      </c>
      <c r="AQ1321">
        <v>0</v>
      </c>
      <c r="AR1321">
        <v>0</v>
      </c>
      <c r="AS1321">
        <v>0</v>
      </c>
      <c r="AT1321">
        <v>0</v>
      </c>
      <c r="AU1321">
        <v>0</v>
      </c>
      <c r="AV1321">
        <v>0</v>
      </c>
      <c r="AW1321">
        <v>0</v>
      </c>
      <c r="AX1321">
        <v>0</v>
      </c>
      <c r="AY1321">
        <v>0</v>
      </c>
      <c r="AZ1321">
        <v>0</v>
      </c>
      <c r="BA1321">
        <v>0</v>
      </c>
      <c r="BB1321">
        <v>0</v>
      </c>
      <c r="BC1321">
        <v>0</v>
      </c>
      <c r="BD1321">
        <v>0</v>
      </c>
      <c r="BE1321">
        <v>0</v>
      </c>
      <c r="BF1321">
        <v>0</v>
      </c>
      <c r="BG1321">
        <v>0</v>
      </c>
      <c r="BH1321">
        <v>0</v>
      </c>
      <c r="BI1321">
        <v>0</v>
      </c>
      <c r="BJ1321">
        <v>0</v>
      </c>
      <c r="BK1321">
        <v>0</v>
      </c>
      <c r="BL1321">
        <v>0</v>
      </c>
      <c r="BM1321">
        <v>0</v>
      </c>
      <c r="BN1321">
        <v>0</v>
      </c>
      <c r="BO1321">
        <v>0</v>
      </c>
      <c r="BP1321">
        <v>0</v>
      </c>
      <c r="BQ1321">
        <v>0</v>
      </c>
      <c r="BR1321">
        <v>0</v>
      </c>
      <c r="BS1321">
        <v>0</v>
      </c>
      <c r="BT1321">
        <v>0</v>
      </c>
      <c r="BU1321">
        <v>0</v>
      </c>
      <c r="BV1321">
        <v>0</v>
      </c>
      <c r="BW1321" s="4">
        <v>0</v>
      </c>
    </row>
    <row r="1322" spans="6:75" x14ac:dyDescent="0.25">
      <c r="F1322" s="52">
        <f t="shared" si="70"/>
        <v>103100</v>
      </c>
      <c r="G1322" s="12">
        <f t="shared" si="71"/>
        <v>0.82558139534883723</v>
      </c>
      <c r="J1322" s="3">
        <f t="shared" si="72"/>
        <v>0.86960870844365989</v>
      </c>
      <c r="K1322" s="4"/>
      <c r="L1322" s="5">
        <v>1</v>
      </c>
      <c r="M1322">
        <v>0.82558139534883723</v>
      </c>
      <c r="N1322">
        <v>0.82558139534883723</v>
      </c>
      <c r="O1322">
        <v>0.86858654128709967</v>
      </c>
      <c r="P1322">
        <v>0.86858654128709967</v>
      </c>
      <c r="Q1322">
        <v>0</v>
      </c>
      <c r="R1322">
        <v>0</v>
      </c>
      <c r="S1322">
        <v>0</v>
      </c>
      <c r="T1322">
        <v>0</v>
      </c>
      <c r="U1322">
        <v>0</v>
      </c>
      <c r="V1322">
        <v>0</v>
      </c>
      <c r="W1322">
        <v>0</v>
      </c>
      <c r="X1322">
        <v>0</v>
      </c>
      <c r="Y1322">
        <v>0</v>
      </c>
      <c r="Z1322">
        <v>0</v>
      </c>
      <c r="AA1322">
        <v>0</v>
      </c>
      <c r="AB1322">
        <v>0</v>
      </c>
      <c r="AC1322">
        <v>0</v>
      </c>
      <c r="AD1322">
        <v>0</v>
      </c>
      <c r="AE1322">
        <v>0</v>
      </c>
      <c r="AF1322">
        <v>0</v>
      </c>
      <c r="AG1322">
        <v>0</v>
      </c>
      <c r="AH1322">
        <v>0</v>
      </c>
      <c r="AI1322">
        <v>0</v>
      </c>
      <c r="AJ1322">
        <v>0</v>
      </c>
      <c r="AK1322">
        <v>0</v>
      </c>
      <c r="AL1322">
        <v>0</v>
      </c>
      <c r="AM1322">
        <v>0</v>
      </c>
      <c r="AN1322">
        <v>0</v>
      </c>
      <c r="AO1322">
        <v>0</v>
      </c>
      <c r="AP1322">
        <v>0</v>
      </c>
      <c r="AQ1322">
        <v>0</v>
      </c>
      <c r="AR1322">
        <v>0</v>
      </c>
      <c r="AS1322">
        <v>0</v>
      </c>
      <c r="AT1322">
        <v>0</v>
      </c>
      <c r="AU1322">
        <v>0</v>
      </c>
      <c r="AV1322">
        <v>0</v>
      </c>
      <c r="AW1322">
        <v>0</v>
      </c>
      <c r="AX1322">
        <v>0</v>
      </c>
      <c r="AY1322">
        <v>0</v>
      </c>
      <c r="AZ1322">
        <v>0</v>
      </c>
      <c r="BA1322">
        <v>0</v>
      </c>
      <c r="BB1322">
        <v>0</v>
      </c>
      <c r="BC1322">
        <v>0</v>
      </c>
      <c r="BD1322">
        <v>0</v>
      </c>
      <c r="BE1322">
        <v>0</v>
      </c>
      <c r="BF1322">
        <v>0</v>
      </c>
      <c r="BG1322">
        <v>0</v>
      </c>
      <c r="BH1322">
        <v>0</v>
      </c>
      <c r="BI1322">
        <v>0</v>
      </c>
      <c r="BJ1322">
        <v>0</v>
      </c>
      <c r="BK1322">
        <v>0</v>
      </c>
      <c r="BL1322">
        <v>0</v>
      </c>
      <c r="BM1322">
        <v>0</v>
      </c>
      <c r="BN1322">
        <v>0</v>
      </c>
      <c r="BO1322">
        <v>0</v>
      </c>
      <c r="BP1322">
        <v>0</v>
      </c>
      <c r="BQ1322">
        <v>0</v>
      </c>
      <c r="BR1322">
        <v>0</v>
      </c>
      <c r="BS1322">
        <v>0</v>
      </c>
      <c r="BT1322">
        <v>0</v>
      </c>
      <c r="BU1322">
        <v>0</v>
      </c>
      <c r="BV1322">
        <v>0</v>
      </c>
      <c r="BW1322" s="4">
        <v>0</v>
      </c>
    </row>
    <row r="1323" spans="6:75" x14ac:dyDescent="0.25">
      <c r="F1323" s="52">
        <f t="shared" si="70"/>
        <v>103200</v>
      </c>
      <c r="G1323" s="12">
        <f t="shared" si="71"/>
        <v>0.82558139534883723</v>
      </c>
      <c r="J1323" s="3">
        <f t="shared" si="72"/>
        <v>0.87046190055898787</v>
      </c>
      <c r="K1323" s="4"/>
      <c r="L1323" s="5">
        <v>1</v>
      </c>
      <c r="M1323">
        <v>0.82558139534883723</v>
      </c>
      <c r="N1323">
        <v>0.82558139534883723</v>
      </c>
      <c r="O1323">
        <v>0.86943873053188359</v>
      </c>
      <c r="P1323">
        <v>0.86943873053188359</v>
      </c>
      <c r="Q1323">
        <v>0</v>
      </c>
      <c r="R1323">
        <v>0</v>
      </c>
      <c r="S1323">
        <v>0</v>
      </c>
      <c r="T1323">
        <v>0</v>
      </c>
      <c r="U1323">
        <v>0</v>
      </c>
      <c r="V1323">
        <v>0</v>
      </c>
      <c r="W1323">
        <v>0</v>
      </c>
      <c r="X1323">
        <v>0</v>
      </c>
      <c r="Y1323">
        <v>0</v>
      </c>
      <c r="Z1323">
        <v>0</v>
      </c>
      <c r="AA1323">
        <v>0</v>
      </c>
      <c r="AB1323">
        <v>0</v>
      </c>
      <c r="AC1323">
        <v>0</v>
      </c>
      <c r="AD1323">
        <v>0</v>
      </c>
      <c r="AE1323">
        <v>0</v>
      </c>
      <c r="AF1323">
        <v>0</v>
      </c>
      <c r="AG1323">
        <v>0</v>
      </c>
      <c r="AH1323">
        <v>0</v>
      </c>
      <c r="AI1323">
        <v>0</v>
      </c>
      <c r="AJ1323">
        <v>0</v>
      </c>
      <c r="AK1323">
        <v>0</v>
      </c>
      <c r="AL1323">
        <v>0</v>
      </c>
      <c r="AM1323">
        <v>0</v>
      </c>
      <c r="AN1323">
        <v>0</v>
      </c>
      <c r="AO1323">
        <v>0</v>
      </c>
      <c r="AP1323">
        <v>0</v>
      </c>
      <c r="AQ1323">
        <v>0</v>
      </c>
      <c r="AR1323">
        <v>0</v>
      </c>
      <c r="AS1323">
        <v>0</v>
      </c>
      <c r="AT1323">
        <v>0</v>
      </c>
      <c r="AU1323">
        <v>0</v>
      </c>
      <c r="AV1323">
        <v>0</v>
      </c>
      <c r="AW1323">
        <v>0</v>
      </c>
      <c r="AX1323">
        <v>0</v>
      </c>
      <c r="AY1323">
        <v>0</v>
      </c>
      <c r="AZ1323">
        <v>0</v>
      </c>
      <c r="BA1323">
        <v>0</v>
      </c>
      <c r="BB1323">
        <v>0</v>
      </c>
      <c r="BC1323">
        <v>0</v>
      </c>
      <c r="BD1323">
        <v>0</v>
      </c>
      <c r="BE1323">
        <v>0</v>
      </c>
      <c r="BF1323">
        <v>0</v>
      </c>
      <c r="BG1323">
        <v>0</v>
      </c>
      <c r="BH1323">
        <v>0</v>
      </c>
      <c r="BI1323">
        <v>0</v>
      </c>
      <c r="BJ1323">
        <v>0</v>
      </c>
      <c r="BK1323">
        <v>0</v>
      </c>
      <c r="BL1323">
        <v>0</v>
      </c>
      <c r="BM1323">
        <v>0</v>
      </c>
      <c r="BN1323">
        <v>0</v>
      </c>
      <c r="BO1323">
        <v>0</v>
      </c>
      <c r="BP1323">
        <v>0</v>
      </c>
      <c r="BQ1323">
        <v>0</v>
      </c>
      <c r="BR1323">
        <v>0</v>
      </c>
      <c r="BS1323">
        <v>0</v>
      </c>
      <c r="BT1323">
        <v>0</v>
      </c>
      <c r="BU1323">
        <v>0</v>
      </c>
      <c r="BV1323">
        <v>0</v>
      </c>
      <c r="BW1323" s="4">
        <v>0</v>
      </c>
    </row>
    <row r="1324" spans="6:75" x14ac:dyDescent="0.25">
      <c r="F1324" s="52">
        <f t="shared" si="70"/>
        <v>103300</v>
      </c>
      <c r="G1324" s="12">
        <f t="shared" si="71"/>
        <v>0.82558139534883723</v>
      </c>
      <c r="J1324" s="3">
        <f t="shared" si="72"/>
        <v>0.87131509267431595</v>
      </c>
      <c r="K1324" s="4"/>
      <c r="L1324" s="5">
        <v>1</v>
      </c>
      <c r="M1324">
        <v>0.82558139534883723</v>
      </c>
      <c r="N1324">
        <v>0.82558139534883723</v>
      </c>
      <c r="O1324">
        <v>0.87029091977666762</v>
      </c>
      <c r="P1324">
        <v>0.87029091977666762</v>
      </c>
      <c r="Q1324">
        <v>0</v>
      </c>
      <c r="R1324">
        <v>0</v>
      </c>
      <c r="S1324">
        <v>0</v>
      </c>
      <c r="T1324">
        <v>0</v>
      </c>
      <c r="U1324">
        <v>0</v>
      </c>
      <c r="V1324">
        <v>0</v>
      </c>
      <c r="W1324">
        <v>0</v>
      </c>
      <c r="X1324">
        <v>0</v>
      </c>
      <c r="Y1324">
        <v>0</v>
      </c>
      <c r="Z1324">
        <v>0</v>
      </c>
      <c r="AA1324">
        <v>0</v>
      </c>
      <c r="AB1324">
        <v>0</v>
      </c>
      <c r="AC1324">
        <v>0</v>
      </c>
      <c r="AD1324">
        <v>0</v>
      </c>
      <c r="AE1324">
        <v>0</v>
      </c>
      <c r="AF1324">
        <v>0</v>
      </c>
      <c r="AG1324">
        <v>0</v>
      </c>
      <c r="AH1324">
        <v>0</v>
      </c>
      <c r="AI1324">
        <v>0</v>
      </c>
      <c r="AJ1324">
        <v>0</v>
      </c>
      <c r="AK1324">
        <v>0</v>
      </c>
      <c r="AL1324">
        <v>0</v>
      </c>
      <c r="AM1324">
        <v>0</v>
      </c>
      <c r="AN1324">
        <v>0</v>
      </c>
      <c r="AO1324">
        <v>0</v>
      </c>
      <c r="AP1324">
        <v>0</v>
      </c>
      <c r="AQ1324">
        <v>0</v>
      </c>
      <c r="AR1324">
        <v>0</v>
      </c>
      <c r="AS1324">
        <v>0</v>
      </c>
      <c r="AT1324">
        <v>0</v>
      </c>
      <c r="AU1324">
        <v>0</v>
      </c>
      <c r="AV1324">
        <v>0</v>
      </c>
      <c r="AW1324">
        <v>0</v>
      </c>
      <c r="AX1324">
        <v>0</v>
      </c>
      <c r="AY1324">
        <v>0</v>
      </c>
      <c r="AZ1324">
        <v>0</v>
      </c>
      <c r="BA1324">
        <v>0</v>
      </c>
      <c r="BB1324">
        <v>0</v>
      </c>
      <c r="BC1324">
        <v>0</v>
      </c>
      <c r="BD1324">
        <v>0</v>
      </c>
      <c r="BE1324">
        <v>0</v>
      </c>
      <c r="BF1324">
        <v>0</v>
      </c>
      <c r="BG1324">
        <v>0</v>
      </c>
      <c r="BH1324">
        <v>0</v>
      </c>
      <c r="BI1324">
        <v>0</v>
      </c>
      <c r="BJ1324">
        <v>0</v>
      </c>
      <c r="BK1324">
        <v>0</v>
      </c>
      <c r="BL1324">
        <v>0</v>
      </c>
      <c r="BM1324">
        <v>0</v>
      </c>
      <c r="BN1324">
        <v>0</v>
      </c>
      <c r="BO1324">
        <v>0</v>
      </c>
      <c r="BP1324">
        <v>0</v>
      </c>
      <c r="BQ1324">
        <v>0</v>
      </c>
      <c r="BR1324">
        <v>0</v>
      </c>
      <c r="BS1324">
        <v>0</v>
      </c>
      <c r="BT1324">
        <v>0</v>
      </c>
      <c r="BU1324">
        <v>0</v>
      </c>
      <c r="BV1324">
        <v>0</v>
      </c>
      <c r="BW1324" s="4">
        <v>0</v>
      </c>
    </row>
    <row r="1325" spans="6:75" x14ac:dyDescent="0.25">
      <c r="F1325" s="52">
        <f t="shared" si="70"/>
        <v>103400</v>
      </c>
      <c r="G1325" s="12">
        <f t="shared" si="71"/>
        <v>0.82558139534883723</v>
      </c>
      <c r="J1325" s="3">
        <f t="shared" si="72"/>
        <v>0.87216828478964403</v>
      </c>
      <c r="K1325" s="4"/>
      <c r="L1325" s="5">
        <v>1</v>
      </c>
      <c r="M1325">
        <v>0.82558139534883723</v>
      </c>
      <c r="N1325">
        <v>0.82558139534883723</v>
      </c>
      <c r="O1325">
        <v>0.87114310902145164</v>
      </c>
      <c r="P1325">
        <v>0.87114310902145164</v>
      </c>
      <c r="Q1325">
        <v>0</v>
      </c>
      <c r="R1325">
        <v>0</v>
      </c>
      <c r="S1325">
        <v>0</v>
      </c>
      <c r="T1325">
        <v>0</v>
      </c>
      <c r="U1325">
        <v>0</v>
      </c>
      <c r="V1325">
        <v>0</v>
      </c>
      <c r="W1325">
        <v>0</v>
      </c>
      <c r="X1325">
        <v>0</v>
      </c>
      <c r="Y1325">
        <v>0</v>
      </c>
      <c r="Z1325">
        <v>0</v>
      </c>
      <c r="AA1325">
        <v>0</v>
      </c>
      <c r="AB1325">
        <v>0</v>
      </c>
      <c r="AC1325">
        <v>0</v>
      </c>
      <c r="AD1325">
        <v>0</v>
      </c>
      <c r="AE1325">
        <v>0</v>
      </c>
      <c r="AF1325">
        <v>0</v>
      </c>
      <c r="AG1325">
        <v>0</v>
      </c>
      <c r="AH1325">
        <v>0</v>
      </c>
      <c r="AI1325">
        <v>0</v>
      </c>
      <c r="AJ1325">
        <v>0</v>
      </c>
      <c r="AK1325">
        <v>0</v>
      </c>
      <c r="AL1325">
        <v>0</v>
      </c>
      <c r="AM1325">
        <v>0</v>
      </c>
      <c r="AN1325">
        <v>0</v>
      </c>
      <c r="AO1325">
        <v>0</v>
      </c>
      <c r="AP1325">
        <v>0</v>
      </c>
      <c r="AQ1325">
        <v>0</v>
      </c>
      <c r="AR1325">
        <v>0</v>
      </c>
      <c r="AS1325">
        <v>0</v>
      </c>
      <c r="AT1325">
        <v>0</v>
      </c>
      <c r="AU1325">
        <v>0</v>
      </c>
      <c r="AV1325">
        <v>0</v>
      </c>
      <c r="AW1325">
        <v>0</v>
      </c>
      <c r="AX1325">
        <v>0</v>
      </c>
      <c r="AY1325">
        <v>0</v>
      </c>
      <c r="AZ1325">
        <v>0</v>
      </c>
      <c r="BA1325">
        <v>0</v>
      </c>
      <c r="BB1325">
        <v>0</v>
      </c>
      <c r="BC1325">
        <v>0</v>
      </c>
      <c r="BD1325">
        <v>0</v>
      </c>
      <c r="BE1325">
        <v>0</v>
      </c>
      <c r="BF1325">
        <v>0</v>
      </c>
      <c r="BG1325">
        <v>0</v>
      </c>
      <c r="BH1325">
        <v>0</v>
      </c>
      <c r="BI1325">
        <v>0</v>
      </c>
      <c r="BJ1325">
        <v>0</v>
      </c>
      <c r="BK1325">
        <v>0</v>
      </c>
      <c r="BL1325">
        <v>0</v>
      </c>
      <c r="BM1325">
        <v>0</v>
      </c>
      <c r="BN1325">
        <v>0</v>
      </c>
      <c r="BO1325">
        <v>0</v>
      </c>
      <c r="BP1325">
        <v>0</v>
      </c>
      <c r="BQ1325">
        <v>0</v>
      </c>
      <c r="BR1325">
        <v>0</v>
      </c>
      <c r="BS1325">
        <v>0</v>
      </c>
      <c r="BT1325">
        <v>0</v>
      </c>
      <c r="BU1325">
        <v>0</v>
      </c>
      <c r="BV1325">
        <v>0</v>
      </c>
      <c r="BW1325" s="4">
        <v>0</v>
      </c>
    </row>
    <row r="1326" spans="6:75" x14ac:dyDescent="0.25">
      <c r="F1326" s="52">
        <f t="shared" si="70"/>
        <v>103500</v>
      </c>
      <c r="G1326" s="12">
        <f t="shared" si="71"/>
        <v>0.82558139534883723</v>
      </c>
      <c r="J1326" s="3">
        <f t="shared" si="72"/>
        <v>0.873021476904972</v>
      </c>
      <c r="K1326" s="4"/>
      <c r="L1326" s="5">
        <v>1</v>
      </c>
      <c r="M1326">
        <v>0.82558139534883723</v>
      </c>
      <c r="N1326">
        <v>0.82558139534883723</v>
      </c>
      <c r="O1326">
        <v>0.87199529826623567</v>
      </c>
      <c r="P1326">
        <v>0.87199529826623567</v>
      </c>
      <c r="Q1326">
        <v>0</v>
      </c>
      <c r="R1326">
        <v>0</v>
      </c>
      <c r="S1326">
        <v>0</v>
      </c>
      <c r="T1326">
        <v>0</v>
      </c>
      <c r="U1326">
        <v>0</v>
      </c>
      <c r="V1326">
        <v>0</v>
      </c>
      <c r="W1326">
        <v>0</v>
      </c>
      <c r="X1326">
        <v>0</v>
      </c>
      <c r="Y1326">
        <v>0</v>
      </c>
      <c r="Z1326">
        <v>0</v>
      </c>
      <c r="AA1326">
        <v>0</v>
      </c>
      <c r="AB1326">
        <v>0</v>
      </c>
      <c r="AC1326">
        <v>0</v>
      </c>
      <c r="AD1326">
        <v>0</v>
      </c>
      <c r="AE1326">
        <v>0</v>
      </c>
      <c r="AF1326">
        <v>0</v>
      </c>
      <c r="AG1326">
        <v>0</v>
      </c>
      <c r="AH1326">
        <v>0</v>
      </c>
      <c r="AI1326">
        <v>0</v>
      </c>
      <c r="AJ1326">
        <v>0</v>
      </c>
      <c r="AK1326">
        <v>0</v>
      </c>
      <c r="AL1326">
        <v>0</v>
      </c>
      <c r="AM1326">
        <v>0</v>
      </c>
      <c r="AN1326">
        <v>0</v>
      </c>
      <c r="AO1326">
        <v>0</v>
      </c>
      <c r="AP1326">
        <v>0</v>
      </c>
      <c r="AQ1326">
        <v>0</v>
      </c>
      <c r="AR1326">
        <v>0</v>
      </c>
      <c r="AS1326">
        <v>0</v>
      </c>
      <c r="AT1326">
        <v>0</v>
      </c>
      <c r="AU1326">
        <v>0</v>
      </c>
      <c r="AV1326">
        <v>0</v>
      </c>
      <c r="AW1326">
        <v>0</v>
      </c>
      <c r="AX1326">
        <v>0</v>
      </c>
      <c r="AY1326">
        <v>0</v>
      </c>
      <c r="AZ1326">
        <v>0</v>
      </c>
      <c r="BA1326">
        <v>0</v>
      </c>
      <c r="BB1326">
        <v>0</v>
      </c>
      <c r="BC1326">
        <v>0</v>
      </c>
      <c r="BD1326">
        <v>0</v>
      </c>
      <c r="BE1326">
        <v>0</v>
      </c>
      <c r="BF1326">
        <v>0</v>
      </c>
      <c r="BG1326">
        <v>0</v>
      </c>
      <c r="BH1326">
        <v>0</v>
      </c>
      <c r="BI1326">
        <v>0</v>
      </c>
      <c r="BJ1326">
        <v>0</v>
      </c>
      <c r="BK1326">
        <v>0</v>
      </c>
      <c r="BL1326">
        <v>0</v>
      </c>
      <c r="BM1326">
        <v>0</v>
      </c>
      <c r="BN1326">
        <v>0</v>
      </c>
      <c r="BO1326">
        <v>0</v>
      </c>
      <c r="BP1326">
        <v>0</v>
      </c>
      <c r="BQ1326">
        <v>0</v>
      </c>
      <c r="BR1326">
        <v>0</v>
      </c>
      <c r="BS1326">
        <v>0</v>
      </c>
      <c r="BT1326">
        <v>0</v>
      </c>
      <c r="BU1326">
        <v>0</v>
      </c>
      <c r="BV1326">
        <v>0</v>
      </c>
      <c r="BW1326" s="4">
        <v>0</v>
      </c>
    </row>
    <row r="1327" spans="6:75" x14ac:dyDescent="0.25">
      <c r="F1327" s="52">
        <f t="shared" si="70"/>
        <v>103600</v>
      </c>
      <c r="G1327" s="12">
        <f t="shared" si="71"/>
        <v>0.82558139534883723</v>
      </c>
      <c r="J1327" s="3">
        <f t="shared" si="72"/>
        <v>0.87387466902030009</v>
      </c>
      <c r="K1327" s="4"/>
      <c r="L1327" s="5">
        <v>1</v>
      </c>
      <c r="M1327">
        <v>0.82558139534883723</v>
      </c>
      <c r="N1327">
        <v>0.82558139534883723</v>
      </c>
      <c r="O1327">
        <v>0.8728474875110197</v>
      </c>
      <c r="P1327">
        <v>0.8728474875110197</v>
      </c>
      <c r="Q1327">
        <v>0</v>
      </c>
      <c r="R1327">
        <v>0</v>
      </c>
      <c r="S1327">
        <v>0</v>
      </c>
      <c r="T1327">
        <v>0</v>
      </c>
      <c r="U1327">
        <v>0</v>
      </c>
      <c r="V1327">
        <v>0</v>
      </c>
      <c r="W1327">
        <v>0</v>
      </c>
      <c r="X1327">
        <v>0</v>
      </c>
      <c r="Y1327">
        <v>0</v>
      </c>
      <c r="Z1327">
        <v>0</v>
      </c>
      <c r="AA1327">
        <v>0</v>
      </c>
      <c r="AB1327">
        <v>0</v>
      </c>
      <c r="AC1327">
        <v>0</v>
      </c>
      <c r="AD1327">
        <v>0</v>
      </c>
      <c r="AE1327">
        <v>0</v>
      </c>
      <c r="AF1327">
        <v>0</v>
      </c>
      <c r="AG1327">
        <v>0</v>
      </c>
      <c r="AH1327">
        <v>0</v>
      </c>
      <c r="AI1327">
        <v>0</v>
      </c>
      <c r="AJ1327">
        <v>0</v>
      </c>
      <c r="AK1327">
        <v>0</v>
      </c>
      <c r="AL1327">
        <v>0</v>
      </c>
      <c r="AM1327">
        <v>0</v>
      </c>
      <c r="AN1327">
        <v>0</v>
      </c>
      <c r="AO1327">
        <v>0</v>
      </c>
      <c r="AP1327">
        <v>0</v>
      </c>
      <c r="AQ1327">
        <v>0</v>
      </c>
      <c r="AR1327">
        <v>0</v>
      </c>
      <c r="AS1327">
        <v>0</v>
      </c>
      <c r="AT1327">
        <v>0</v>
      </c>
      <c r="AU1327">
        <v>0</v>
      </c>
      <c r="AV1327">
        <v>0</v>
      </c>
      <c r="AW1327">
        <v>0</v>
      </c>
      <c r="AX1327">
        <v>0</v>
      </c>
      <c r="AY1327">
        <v>0</v>
      </c>
      <c r="AZ1327">
        <v>0</v>
      </c>
      <c r="BA1327">
        <v>0</v>
      </c>
      <c r="BB1327">
        <v>0</v>
      </c>
      <c r="BC1327">
        <v>0</v>
      </c>
      <c r="BD1327">
        <v>0</v>
      </c>
      <c r="BE1327">
        <v>0</v>
      </c>
      <c r="BF1327">
        <v>0</v>
      </c>
      <c r="BG1327">
        <v>0</v>
      </c>
      <c r="BH1327">
        <v>0</v>
      </c>
      <c r="BI1327">
        <v>0</v>
      </c>
      <c r="BJ1327">
        <v>0</v>
      </c>
      <c r="BK1327">
        <v>0</v>
      </c>
      <c r="BL1327">
        <v>0</v>
      </c>
      <c r="BM1327">
        <v>0</v>
      </c>
      <c r="BN1327">
        <v>0</v>
      </c>
      <c r="BO1327">
        <v>0</v>
      </c>
      <c r="BP1327">
        <v>0</v>
      </c>
      <c r="BQ1327">
        <v>0</v>
      </c>
      <c r="BR1327">
        <v>0</v>
      </c>
      <c r="BS1327">
        <v>0</v>
      </c>
      <c r="BT1327">
        <v>0</v>
      </c>
      <c r="BU1327">
        <v>0</v>
      </c>
      <c r="BV1327">
        <v>0</v>
      </c>
      <c r="BW1327" s="4">
        <v>0</v>
      </c>
    </row>
    <row r="1328" spans="6:75" x14ac:dyDescent="0.25">
      <c r="F1328" s="52">
        <f t="shared" si="70"/>
        <v>103700</v>
      </c>
      <c r="G1328" s="12">
        <f t="shared" si="71"/>
        <v>0.82558139534883723</v>
      </c>
      <c r="J1328" s="3">
        <f t="shared" si="72"/>
        <v>0.87472786113562806</v>
      </c>
      <c r="K1328" s="4"/>
      <c r="L1328" s="5">
        <v>1</v>
      </c>
      <c r="M1328">
        <v>0.82558139534883723</v>
      </c>
      <c r="N1328">
        <v>0.82558139534883723</v>
      </c>
      <c r="O1328">
        <v>0.87369967675580362</v>
      </c>
      <c r="P1328">
        <v>0.87369967675580362</v>
      </c>
      <c r="Q1328">
        <v>0</v>
      </c>
      <c r="R1328">
        <v>0</v>
      </c>
      <c r="S1328">
        <v>0</v>
      </c>
      <c r="T1328">
        <v>0</v>
      </c>
      <c r="U1328">
        <v>0</v>
      </c>
      <c r="V1328">
        <v>0</v>
      </c>
      <c r="W1328">
        <v>0</v>
      </c>
      <c r="X1328">
        <v>0</v>
      </c>
      <c r="Y1328">
        <v>0</v>
      </c>
      <c r="Z1328">
        <v>0</v>
      </c>
      <c r="AA1328">
        <v>0</v>
      </c>
      <c r="AB1328">
        <v>0</v>
      </c>
      <c r="AC1328">
        <v>0</v>
      </c>
      <c r="AD1328">
        <v>0</v>
      </c>
      <c r="AE1328">
        <v>0</v>
      </c>
      <c r="AF1328">
        <v>0</v>
      </c>
      <c r="AG1328">
        <v>0</v>
      </c>
      <c r="AH1328">
        <v>0</v>
      </c>
      <c r="AI1328">
        <v>0</v>
      </c>
      <c r="AJ1328">
        <v>0</v>
      </c>
      <c r="AK1328">
        <v>0</v>
      </c>
      <c r="AL1328">
        <v>0</v>
      </c>
      <c r="AM1328">
        <v>0</v>
      </c>
      <c r="AN1328">
        <v>0</v>
      </c>
      <c r="AO1328">
        <v>0</v>
      </c>
      <c r="AP1328">
        <v>0</v>
      </c>
      <c r="AQ1328">
        <v>0</v>
      </c>
      <c r="AR1328">
        <v>0</v>
      </c>
      <c r="AS1328">
        <v>0</v>
      </c>
      <c r="AT1328">
        <v>0</v>
      </c>
      <c r="AU1328">
        <v>0</v>
      </c>
      <c r="AV1328">
        <v>0</v>
      </c>
      <c r="AW1328">
        <v>0</v>
      </c>
      <c r="AX1328">
        <v>0</v>
      </c>
      <c r="AY1328">
        <v>0</v>
      </c>
      <c r="AZ1328">
        <v>0</v>
      </c>
      <c r="BA1328">
        <v>0</v>
      </c>
      <c r="BB1328">
        <v>0</v>
      </c>
      <c r="BC1328">
        <v>0</v>
      </c>
      <c r="BD1328">
        <v>0</v>
      </c>
      <c r="BE1328">
        <v>0</v>
      </c>
      <c r="BF1328">
        <v>0</v>
      </c>
      <c r="BG1328">
        <v>0</v>
      </c>
      <c r="BH1328">
        <v>0</v>
      </c>
      <c r="BI1328">
        <v>0</v>
      </c>
      <c r="BJ1328">
        <v>0</v>
      </c>
      <c r="BK1328">
        <v>0</v>
      </c>
      <c r="BL1328">
        <v>0</v>
      </c>
      <c r="BM1328">
        <v>0</v>
      </c>
      <c r="BN1328">
        <v>0</v>
      </c>
      <c r="BO1328">
        <v>0</v>
      </c>
      <c r="BP1328">
        <v>0</v>
      </c>
      <c r="BQ1328">
        <v>0</v>
      </c>
      <c r="BR1328">
        <v>0</v>
      </c>
      <c r="BS1328">
        <v>0</v>
      </c>
      <c r="BT1328">
        <v>0</v>
      </c>
      <c r="BU1328">
        <v>0</v>
      </c>
      <c r="BV1328">
        <v>0</v>
      </c>
      <c r="BW1328" s="4">
        <v>0</v>
      </c>
    </row>
    <row r="1329" spans="6:75" x14ac:dyDescent="0.25">
      <c r="F1329" s="52">
        <f t="shared" si="70"/>
        <v>103800</v>
      </c>
      <c r="G1329" s="12">
        <f t="shared" si="71"/>
        <v>0.82558139534883723</v>
      </c>
      <c r="J1329" s="3">
        <f t="shared" si="72"/>
        <v>0.87558105325095614</v>
      </c>
      <c r="K1329" s="4"/>
      <c r="L1329" s="5">
        <v>1</v>
      </c>
      <c r="M1329">
        <v>0.82558139534883723</v>
      </c>
      <c r="N1329">
        <v>0.82558139534883723</v>
      </c>
      <c r="O1329">
        <v>0.87455186600058765</v>
      </c>
      <c r="P1329">
        <v>0.87455186600058765</v>
      </c>
      <c r="Q1329">
        <v>0</v>
      </c>
      <c r="R1329">
        <v>0</v>
      </c>
      <c r="S1329">
        <v>0</v>
      </c>
      <c r="T1329">
        <v>0</v>
      </c>
      <c r="U1329">
        <v>0</v>
      </c>
      <c r="V1329">
        <v>0</v>
      </c>
      <c r="W1329">
        <v>0</v>
      </c>
      <c r="X1329">
        <v>0</v>
      </c>
      <c r="Y1329">
        <v>0</v>
      </c>
      <c r="Z1329">
        <v>0</v>
      </c>
      <c r="AA1329">
        <v>0</v>
      </c>
      <c r="AB1329">
        <v>0</v>
      </c>
      <c r="AC1329">
        <v>0</v>
      </c>
      <c r="AD1329">
        <v>0</v>
      </c>
      <c r="AE1329">
        <v>0</v>
      </c>
      <c r="AF1329">
        <v>0</v>
      </c>
      <c r="AG1329">
        <v>0</v>
      </c>
      <c r="AH1329">
        <v>0</v>
      </c>
      <c r="AI1329">
        <v>0</v>
      </c>
      <c r="AJ1329">
        <v>0</v>
      </c>
      <c r="AK1329">
        <v>0</v>
      </c>
      <c r="AL1329">
        <v>0</v>
      </c>
      <c r="AM1329">
        <v>0</v>
      </c>
      <c r="AN1329">
        <v>0</v>
      </c>
      <c r="AO1329">
        <v>0</v>
      </c>
      <c r="AP1329">
        <v>0</v>
      </c>
      <c r="AQ1329">
        <v>0</v>
      </c>
      <c r="AR1329">
        <v>0</v>
      </c>
      <c r="AS1329">
        <v>0</v>
      </c>
      <c r="AT1329">
        <v>0</v>
      </c>
      <c r="AU1329">
        <v>0</v>
      </c>
      <c r="AV1329">
        <v>0</v>
      </c>
      <c r="AW1329">
        <v>0</v>
      </c>
      <c r="AX1329">
        <v>0</v>
      </c>
      <c r="AY1329">
        <v>0</v>
      </c>
      <c r="AZ1329">
        <v>0</v>
      </c>
      <c r="BA1329">
        <v>0</v>
      </c>
      <c r="BB1329">
        <v>0</v>
      </c>
      <c r="BC1329">
        <v>0</v>
      </c>
      <c r="BD1329">
        <v>0</v>
      </c>
      <c r="BE1329">
        <v>0</v>
      </c>
      <c r="BF1329">
        <v>0</v>
      </c>
      <c r="BG1329">
        <v>0</v>
      </c>
      <c r="BH1329">
        <v>0</v>
      </c>
      <c r="BI1329">
        <v>0</v>
      </c>
      <c r="BJ1329">
        <v>0</v>
      </c>
      <c r="BK1329">
        <v>0</v>
      </c>
      <c r="BL1329">
        <v>0</v>
      </c>
      <c r="BM1329">
        <v>0</v>
      </c>
      <c r="BN1329">
        <v>0</v>
      </c>
      <c r="BO1329">
        <v>0</v>
      </c>
      <c r="BP1329">
        <v>0</v>
      </c>
      <c r="BQ1329">
        <v>0</v>
      </c>
      <c r="BR1329">
        <v>0</v>
      </c>
      <c r="BS1329">
        <v>0</v>
      </c>
      <c r="BT1329">
        <v>0</v>
      </c>
      <c r="BU1329">
        <v>0</v>
      </c>
      <c r="BV1329">
        <v>0</v>
      </c>
      <c r="BW1329" s="4">
        <v>0</v>
      </c>
    </row>
    <row r="1330" spans="6:75" x14ac:dyDescent="0.25">
      <c r="F1330" s="52">
        <f t="shared" si="70"/>
        <v>103900</v>
      </c>
      <c r="G1330" s="12">
        <f t="shared" si="71"/>
        <v>0.82558139534883723</v>
      </c>
      <c r="J1330" s="3">
        <f t="shared" si="72"/>
        <v>0.87643424536628411</v>
      </c>
      <c r="K1330" s="4"/>
      <c r="L1330" s="5">
        <v>1</v>
      </c>
      <c r="M1330">
        <v>0.82558139534883723</v>
      </c>
      <c r="N1330">
        <v>0.82558139534883723</v>
      </c>
      <c r="O1330">
        <v>0.87540405524537168</v>
      </c>
      <c r="P1330">
        <v>0.87540405524537168</v>
      </c>
      <c r="Q1330">
        <v>0</v>
      </c>
      <c r="R1330">
        <v>0</v>
      </c>
      <c r="S1330">
        <v>0</v>
      </c>
      <c r="T1330">
        <v>0</v>
      </c>
      <c r="U1330">
        <v>0</v>
      </c>
      <c r="V1330">
        <v>0</v>
      </c>
      <c r="W1330">
        <v>0</v>
      </c>
      <c r="X1330">
        <v>0</v>
      </c>
      <c r="Y1330">
        <v>0</v>
      </c>
      <c r="Z1330">
        <v>0</v>
      </c>
      <c r="AA1330">
        <v>0</v>
      </c>
      <c r="AB1330">
        <v>0</v>
      </c>
      <c r="AC1330">
        <v>0</v>
      </c>
      <c r="AD1330">
        <v>0</v>
      </c>
      <c r="AE1330">
        <v>0</v>
      </c>
      <c r="AF1330">
        <v>0</v>
      </c>
      <c r="AG1330">
        <v>0</v>
      </c>
      <c r="AH1330">
        <v>0</v>
      </c>
      <c r="AI1330">
        <v>0</v>
      </c>
      <c r="AJ1330">
        <v>0</v>
      </c>
      <c r="AK1330">
        <v>0</v>
      </c>
      <c r="AL1330">
        <v>0</v>
      </c>
      <c r="AM1330">
        <v>0</v>
      </c>
      <c r="AN1330">
        <v>0</v>
      </c>
      <c r="AO1330">
        <v>0</v>
      </c>
      <c r="AP1330">
        <v>0</v>
      </c>
      <c r="AQ1330">
        <v>0</v>
      </c>
      <c r="AR1330">
        <v>0</v>
      </c>
      <c r="AS1330">
        <v>0</v>
      </c>
      <c r="AT1330">
        <v>0</v>
      </c>
      <c r="AU1330">
        <v>0</v>
      </c>
      <c r="AV1330">
        <v>0</v>
      </c>
      <c r="AW1330">
        <v>0</v>
      </c>
      <c r="AX1330">
        <v>0</v>
      </c>
      <c r="AY1330">
        <v>0</v>
      </c>
      <c r="AZ1330">
        <v>0</v>
      </c>
      <c r="BA1330">
        <v>0</v>
      </c>
      <c r="BB1330">
        <v>0</v>
      </c>
      <c r="BC1330">
        <v>0</v>
      </c>
      <c r="BD1330">
        <v>0</v>
      </c>
      <c r="BE1330">
        <v>0</v>
      </c>
      <c r="BF1330">
        <v>0</v>
      </c>
      <c r="BG1330">
        <v>0</v>
      </c>
      <c r="BH1330">
        <v>0</v>
      </c>
      <c r="BI1330">
        <v>0</v>
      </c>
      <c r="BJ1330">
        <v>0</v>
      </c>
      <c r="BK1330">
        <v>0</v>
      </c>
      <c r="BL1330">
        <v>0</v>
      </c>
      <c r="BM1330">
        <v>0</v>
      </c>
      <c r="BN1330">
        <v>0</v>
      </c>
      <c r="BO1330">
        <v>0</v>
      </c>
      <c r="BP1330">
        <v>0</v>
      </c>
      <c r="BQ1330">
        <v>0</v>
      </c>
      <c r="BR1330">
        <v>0</v>
      </c>
      <c r="BS1330">
        <v>0</v>
      </c>
      <c r="BT1330">
        <v>0</v>
      </c>
      <c r="BU1330">
        <v>0</v>
      </c>
      <c r="BV1330">
        <v>0</v>
      </c>
      <c r="BW1330" s="4">
        <v>0</v>
      </c>
    </row>
    <row r="1331" spans="6:75" x14ac:dyDescent="0.25">
      <c r="F1331" s="52">
        <f t="shared" si="70"/>
        <v>104000</v>
      </c>
      <c r="G1331" s="12">
        <f t="shared" si="71"/>
        <v>0.82558139534883723</v>
      </c>
      <c r="J1331" s="3">
        <f t="shared" si="72"/>
        <v>0.87725801706384221</v>
      </c>
      <c r="K1331" s="4"/>
      <c r="L1331" s="5">
        <v>1</v>
      </c>
      <c r="M1331">
        <v>0.82558139534883723</v>
      </c>
      <c r="N1331">
        <v>0.82558139534883723</v>
      </c>
      <c r="O1331">
        <v>0.87622685865412864</v>
      </c>
      <c r="P1331">
        <v>0.87622685865412864</v>
      </c>
      <c r="Q1331">
        <v>0</v>
      </c>
      <c r="R1331">
        <v>0</v>
      </c>
      <c r="S1331">
        <v>0</v>
      </c>
      <c r="T1331">
        <v>0</v>
      </c>
      <c r="U1331">
        <v>0</v>
      </c>
      <c r="V1331">
        <v>0</v>
      </c>
      <c r="W1331">
        <v>0</v>
      </c>
      <c r="X1331">
        <v>0</v>
      </c>
      <c r="Y1331">
        <v>0</v>
      </c>
      <c r="Z1331">
        <v>0</v>
      </c>
      <c r="AA1331">
        <v>0</v>
      </c>
      <c r="AB1331">
        <v>0</v>
      </c>
      <c r="AC1331">
        <v>0</v>
      </c>
      <c r="AD1331">
        <v>0</v>
      </c>
      <c r="AE1331">
        <v>0</v>
      </c>
      <c r="AF1331">
        <v>0</v>
      </c>
      <c r="AG1331">
        <v>0</v>
      </c>
      <c r="AH1331">
        <v>0</v>
      </c>
      <c r="AI1331">
        <v>0</v>
      </c>
      <c r="AJ1331">
        <v>0</v>
      </c>
      <c r="AK1331">
        <v>0</v>
      </c>
      <c r="AL1331">
        <v>0</v>
      </c>
      <c r="AM1331">
        <v>0</v>
      </c>
      <c r="AN1331">
        <v>0</v>
      </c>
      <c r="AO1331">
        <v>0</v>
      </c>
      <c r="AP1331">
        <v>0</v>
      </c>
      <c r="AQ1331">
        <v>0</v>
      </c>
      <c r="AR1331">
        <v>0</v>
      </c>
      <c r="AS1331">
        <v>0</v>
      </c>
      <c r="AT1331">
        <v>0</v>
      </c>
      <c r="AU1331">
        <v>0</v>
      </c>
      <c r="AV1331">
        <v>0</v>
      </c>
      <c r="AW1331">
        <v>0</v>
      </c>
      <c r="AX1331">
        <v>0</v>
      </c>
      <c r="AY1331">
        <v>0</v>
      </c>
      <c r="AZ1331">
        <v>0</v>
      </c>
      <c r="BA1331">
        <v>0</v>
      </c>
      <c r="BB1331">
        <v>0</v>
      </c>
      <c r="BC1331">
        <v>0</v>
      </c>
      <c r="BD1331">
        <v>0</v>
      </c>
      <c r="BE1331">
        <v>0</v>
      </c>
      <c r="BF1331">
        <v>0</v>
      </c>
      <c r="BG1331">
        <v>0</v>
      </c>
      <c r="BH1331">
        <v>0</v>
      </c>
      <c r="BI1331">
        <v>0</v>
      </c>
      <c r="BJ1331">
        <v>0</v>
      </c>
      <c r="BK1331">
        <v>0</v>
      </c>
      <c r="BL1331">
        <v>0</v>
      </c>
      <c r="BM1331">
        <v>0</v>
      </c>
      <c r="BN1331">
        <v>0</v>
      </c>
      <c r="BO1331">
        <v>0</v>
      </c>
      <c r="BP1331">
        <v>0</v>
      </c>
      <c r="BQ1331">
        <v>0</v>
      </c>
      <c r="BR1331">
        <v>0</v>
      </c>
      <c r="BS1331">
        <v>0</v>
      </c>
      <c r="BT1331">
        <v>0</v>
      </c>
      <c r="BU1331">
        <v>0</v>
      </c>
      <c r="BV1331">
        <v>0</v>
      </c>
      <c r="BW1331" s="4">
        <v>0</v>
      </c>
    </row>
    <row r="1332" spans="6:75" x14ac:dyDescent="0.25">
      <c r="F1332" s="52">
        <f t="shared" si="70"/>
        <v>104100</v>
      </c>
      <c r="G1332" s="12">
        <f t="shared" si="71"/>
        <v>0.82558139534883723</v>
      </c>
      <c r="J1332" s="3">
        <f t="shared" si="72"/>
        <v>0.87808178876140031</v>
      </c>
      <c r="K1332" s="4"/>
      <c r="L1332" s="5">
        <v>1</v>
      </c>
      <c r="M1332">
        <v>0.82558139534883723</v>
      </c>
      <c r="N1332">
        <v>0.82558139534883723</v>
      </c>
      <c r="O1332">
        <v>0.87704966206288559</v>
      </c>
      <c r="P1332">
        <v>0.87704966206288559</v>
      </c>
      <c r="Q1332">
        <v>0</v>
      </c>
      <c r="R1332">
        <v>0</v>
      </c>
      <c r="S1332">
        <v>0</v>
      </c>
      <c r="T1332">
        <v>0</v>
      </c>
      <c r="U1332">
        <v>0</v>
      </c>
      <c r="V1332">
        <v>0</v>
      </c>
      <c r="W1332">
        <v>0</v>
      </c>
      <c r="X1332">
        <v>0</v>
      </c>
      <c r="Y1332">
        <v>0</v>
      </c>
      <c r="Z1332">
        <v>0</v>
      </c>
      <c r="AA1332">
        <v>0</v>
      </c>
      <c r="AB1332">
        <v>0</v>
      </c>
      <c r="AC1332">
        <v>0</v>
      </c>
      <c r="AD1332">
        <v>0</v>
      </c>
      <c r="AE1332">
        <v>0</v>
      </c>
      <c r="AF1332">
        <v>0</v>
      </c>
      <c r="AG1332">
        <v>0</v>
      </c>
      <c r="AH1332">
        <v>0</v>
      </c>
      <c r="AI1332">
        <v>0</v>
      </c>
      <c r="AJ1332">
        <v>0</v>
      </c>
      <c r="AK1332">
        <v>0</v>
      </c>
      <c r="AL1332">
        <v>0</v>
      </c>
      <c r="AM1332">
        <v>0</v>
      </c>
      <c r="AN1332">
        <v>0</v>
      </c>
      <c r="AO1332">
        <v>0</v>
      </c>
      <c r="AP1332">
        <v>0</v>
      </c>
      <c r="AQ1332">
        <v>0</v>
      </c>
      <c r="AR1332">
        <v>0</v>
      </c>
      <c r="AS1332">
        <v>0</v>
      </c>
      <c r="AT1332">
        <v>0</v>
      </c>
      <c r="AU1332">
        <v>0</v>
      </c>
      <c r="AV1332">
        <v>0</v>
      </c>
      <c r="AW1332">
        <v>0</v>
      </c>
      <c r="AX1332">
        <v>0</v>
      </c>
      <c r="AY1332">
        <v>0</v>
      </c>
      <c r="AZ1332">
        <v>0</v>
      </c>
      <c r="BA1332">
        <v>0</v>
      </c>
      <c r="BB1332">
        <v>0</v>
      </c>
      <c r="BC1332">
        <v>0</v>
      </c>
      <c r="BD1332">
        <v>0</v>
      </c>
      <c r="BE1332">
        <v>0</v>
      </c>
      <c r="BF1332">
        <v>0</v>
      </c>
      <c r="BG1332">
        <v>0</v>
      </c>
      <c r="BH1332">
        <v>0</v>
      </c>
      <c r="BI1332">
        <v>0</v>
      </c>
      <c r="BJ1332">
        <v>0</v>
      </c>
      <c r="BK1332">
        <v>0</v>
      </c>
      <c r="BL1332">
        <v>0</v>
      </c>
      <c r="BM1332">
        <v>0</v>
      </c>
      <c r="BN1332">
        <v>0</v>
      </c>
      <c r="BO1332">
        <v>0</v>
      </c>
      <c r="BP1332">
        <v>0</v>
      </c>
      <c r="BQ1332">
        <v>0</v>
      </c>
      <c r="BR1332">
        <v>0</v>
      </c>
      <c r="BS1332">
        <v>0</v>
      </c>
      <c r="BT1332">
        <v>0</v>
      </c>
      <c r="BU1332">
        <v>0</v>
      </c>
      <c r="BV1332">
        <v>0</v>
      </c>
      <c r="BW1332" s="4">
        <v>0</v>
      </c>
    </row>
    <row r="1333" spans="6:75" x14ac:dyDescent="0.25">
      <c r="F1333" s="52">
        <f t="shared" si="70"/>
        <v>104200</v>
      </c>
      <c r="G1333" s="12">
        <f t="shared" si="71"/>
        <v>0.82558139534883723</v>
      </c>
      <c r="J1333" s="3">
        <f t="shared" si="72"/>
        <v>0.87890556045895851</v>
      </c>
      <c r="K1333" s="4"/>
      <c r="L1333" s="5">
        <v>1</v>
      </c>
      <c r="M1333">
        <v>0.82558139534883723</v>
      </c>
      <c r="N1333">
        <v>0.82558139534883723</v>
      </c>
      <c r="O1333">
        <v>0.87787246547164266</v>
      </c>
      <c r="P1333">
        <v>0.87787246547164266</v>
      </c>
      <c r="Q1333">
        <v>0</v>
      </c>
      <c r="R1333">
        <v>0</v>
      </c>
      <c r="S1333">
        <v>0</v>
      </c>
      <c r="T1333">
        <v>0</v>
      </c>
      <c r="U1333">
        <v>0</v>
      </c>
      <c r="V1333">
        <v>0</v>
      </c>
      <c r="W1333">
        <v>0</v>
      </c>
      <c r="X1333">
        <v>0</v>
      </c>
      <c r="Y1333">
        <v>0</v>
      </c>
      <c r="Z1333">
        <v>0</v>
      </c>
      <c r="AA1333">
        <v>0</v>
      </c>
      <c r="AB1333">
        <v>0</v>
      </c>
      <c r="AC1333">
        <v>0</v>
      </c>
      <c r="AD1333">
        <v>0</v>
      </c>
      <c r="AE1333">
        <v>0</v>
      </c>
      <c r="AF1333">
        <v>0</v>
      </c>
      <c r="AG1333">
        <v>0</v>
      </c>
      <c r="AH1333">
        <v>0</v>
      </c>
      <c r="AI1333">
        <v>0</v>
      </c>
      <c r="AJ1333">
        <v>0</v>
      </c>
      <c r="AK1333">
        <v>0</v>
      </c>
      <c r="AL1333">
        <v>0</v>
      </c>
      <c r="AM1333">
        <v>0</v>
      </c>
      <c r="AN1333">
        <v>0</v>
      </c>
      <c r="AO1333">
        <v>0</v>
      </c>
      <c r="AP1333">
        <v>0</v>
      </c>
      <c r="AQ1333">
        <v>0</v>
      </c>
      <c r="AR1333">
        <v>0</v>
      </c>
      <c r="AS1333">
        <v>0</v>
      </c>
      <c r="AT1333">
        <v>0</v>
      </c>
      <c r="AU1333">
        <v>0</v>
      </c>
      <c r="AV1333">
        <v>0</v>
      </c>
      <c r="AW1333">
        <v>0</v>
      </c>
      <c r="AX1333">
        <v>0</v>
      </c>
      <c r="AY1333">
        <v>0</v>
      </c>
      <c r="AZ1333">
        <v>0</v>
      </c>
      <c r="BA1333">
        <v>0</v>
      </c>
      <c r="BB1333">
        <v>0</v>
      </c>
      <c r="BC1333">
        <v>0</v>
      </c>
      <c r="BD1333">
        <v>0</v>
      </c>
      <c r="BE1333">
        <v>0</v>
      </c>
      <c r="BF1333">
        <v>0</v>
      </c>
      <c r="BG1333">
        <v>0</v>
      </c>
      <c r="BH1333">
        <v>0</v>
      </c>
      <c r="BI1333">
        <v>0</v>
      </c>
      <c r="BJ1333">
        <v>0</v>
      </c>
      <c r="BK1333">
        <v>0</v>
      </c>
      <c r="BL1333">
        <v>0</v>
      </c>
      <c r="BM1333">
        <v>0</v>
      </c>
      <c r="BN1333">
        <v>0</v>
      </c>
      <c r="BO1333">
        <v>0</v>
      </c>
      <c r="BP1333">
        <v>0</v>
      </c>
      <c r="BQ1333">
        <v>0</v>
      </c>
      <c r="BR1333">
        <v>0</v>
      </c>
      <c r="BS1333">
        <v>0</v>
      </c>
      <c r="BT1333">
        <v>0</v>
      </c>
      <c r="BU1333">
        <v>0</v>
      </c>
      <c r="BV1333">
        <v>0</v>
      </c>
      <c r="BW1333" s="4">
        <v>0</v>
      </c>
    </row>
    <row r="1334" spans="6:75" x14ac:dyDescent="0.25">
      <c r="F1334" s="52">
        <f t="shared" si="70"/>
        <v>104300</v>
      </c>
      <c r="G1334" s="12">
        <f t="shared" si="71"/>
        <v>0.82558139534883723</v>
      </c>
      <c r="J1334" s="3">
        <f t="shared" si="72"/>
        <v>0.87972933215651661</v>
      </c>
      <c r="K1334" s="4"/>
      <c r="L1334" s="5">
        <v>1</v>
      </c>
      <c r="M1334">
        <v>0.82558139534883723</v>
      </c>
      <c r="N1334">
        <v>0.82558139534883723</v>
      </c>
      <c r="O1334">
        <v>0.87869526888039962</v>
      </c>
      <c r="P1334">
        <v>0.87869526888039962</v>
      </c>
      <c r="Q1334">
        <v>0</v>
      </c>
      <c r="R1334">
        <v>0</v>
      </c>
      <c r="S1334">
        <v>0</v>
      </c>
      <c r="T1334">
        <v>0</v>
      </c>
      <c r="U1334">
        <v>0</v>
      </c>
      <c r="V1334">
        <v>0</v>
      </c>
      <c r="W1334">
        <v>0</v>
      </c>
      <c r="X1334">
        <v>0</v>
      </c>
      <c r="Y1334">
        <v>0</v>
      </c>
      <c r="Z1334">
        <v>0</v>
      </c>
      <c r="AA1334">
        <v>0</v>
      </c>
      <c r="AB1334">
        <v>0</v>
      </c>
      <c r="AC1334">
        <v>0</v>
      </c>
      <c r="AD1334">
        <v>0</v>
      </c>
      <c r="AE1334">
        <v>0</v>
      </c>
      <c r="AF1334">
        <v>0</v>
      </c>
      <c r="AG1334">
        <v>0</v>
      </c>
      <c r="AH1334">
        <v>0</v>
      </c>
      <c r="AI1334">
        <v>0</v>
      </c>
      <c r="AJ1334">
        <v>0</v>
      </c>
      <c r="AK1334">
        <v>0</v>
      </c>
      <c r="AL1334">
        <v>0</v>
      </c>
      <c r="AM1334">
        <v>0</v>
      </c>
      <c r="AN1334">
        <v>0</v>
      </c>
      <c r="AO1334">
        <v>0</v>
      </c>
      <c r="AP1334">
        <v>0</v>
      </c>
      <c r="AQ1334">
        <v>0</v>
      </c>
      <c r="AR1334">
        <v>0</v>
      </c>
      <c r="AS1334">
        <v>0</v>
      </c>
      <c r="AT1334">
        <v>0</v>
      </c>
      <c r="AU1334">
        <v>0</v>
      </c>
      <c r="AV1334">
        <v>0</v>
      </c>
      <c r="AW1334">
        <v>0</v>
      </c>
      <c r="AX1334">
        <v>0</v>
      </c>
      <c r="AY1334">
        <v>0</v>
      </c>
      <c r="AZ1334">
        <v>0</v>
      </c>
      <c r="BA1334">
        <v>0</v>
      </c>
      <c r="BB1334">
        <v>0</v>
      </c>
      <c r="BC1334">
        <v>0</v>
      </c>
      <c r="BD1334">
        <v>0</v>
      </c>
      <c r="BE1334">
        <v>0</v>
      </c>
      <c r="BF1334">
        <v>0</v>
      </c>
      <c r="BG1334">
        <v>0</v>
      </c>
      <c r="BH1334">
        <v>0</v>
      </c>
      <c r="BI1334">
        <v>0</v>
      </c>
      <c r="BJ1334">
        <v>0</v>
      </c>
      <c r="BK1334">
        <v>0</v>
      </c>
      <c r="BL1334">
        <v>0</v>
      </c>
      <c r="BM1334">
        <v>0</v>
      </c>
      <c r="BN1334">
        <v>0</v>
      </c>
      <c r="BO1334">
        <v>0</v>
      </c>
      <c r="BP1334">
        <v>0</v>
      </c>
      <c r="BQ1334">
        <v>0</v>
      </c>
      <c r="BR1334">
        <v>0</v>
      </c>
      <c r="BS1334">
        <v>0</v>
      </c>
      <c r="BT1334">
        <v>0</v>
      </c>
      <c r="BU1334">
        <v>0</v>
      </c>
      <c r="BV1334">
        <v>0</v>
      </c>
      <c r="BW1334" s="4">
        <v>0</v>
      </c>
    </row>
    <row r="1335" spans="6:75" x14ac:dyDescent="0.25">
      <c r="F1335" s="52">
        <f t="shared" si="70"/>
        <v>104400</v>
      </c>
      <c r="G1335" s="12">
        <f t="shared" si="71"/>
        <v>0.82558139534883723</v>
      </c>
      <c r="J1335" s="3">
        <f t="shared" si="72"/>
        <v>0.8805531038540747</v>
      </c>
      <c r="K1335" s="4"/>
      <c r="L1335" s="5">
        <v>1</v>
      </c>
      <c r="M1335">
        <v>0.82558139534883723</v>
      </c>
      <c r="N1335">
        <v>0.82558139534883723</v>
      </c>
      <c r="O1335">
        <v>0.87951807228915657</v>
      </c>
      <c r="P1335">
        <v>0.87951807228915657</v>
      </c>
      <c r="Q1335">
        <v>0</v>
      </c>
      <c r="R1335">
        <v>0</v>
      </c>
      <c r="S1335">
        <v>0</v>
      </c>
      <c r="T1335">
        <v>0</v>
      </c>
      <c r="U1335">
        <v>0</v>
      </c>
      <c r="V1335">
        <v>0</v>
      </c>
      <c r="W1335">
        <v>0</v>
      </c>
      <c r="X1335">
        <v>0</v>
      </c>
      <c r="Y1335">
        <v>0</v>
      </c>
      <c r="Z1335">
        <v>0</v>
      </c>
      <c r="AA1335">
        <v>0</v>
      </c>
      <c r="AB1335">
        <v>0</v>
      </c>
      <c r="AC1335">
        <v>0</v>
      </c>
      <c r="AD1335">
        <v>0</v>
      </c>
      <c r="AE1335">
        <v>0</v>
      </c>
      <c r="AF1335">
        <v>0</v>
      </c>
      <c r="AG1335">
        <v>0</v>
      </c>
      <c r="AH1335">
        <v>0</v>
      </c>
      <c r="AI1335">
        <v>0</v>
      </c>
      <c r="AJ1335">
        <v>0</v>
      </c>
      <c r="AK1335">
        <v>0</v>
      </c>
      <c r="AL1335">
        <v>0</v>
      </c>
      <c r="AM1335">
        <v>0</v>
      </c>
      <c r="AN1335">
        <v>0</v>
      </c>
      <c r="AO1335">
        <v>0</v>
      </c>
      <c r="AP1335">
        <v>0</v>
      </c>
      <c r="AQ1335">
        <v>0</v>
      </c>
      <c r="AR1335">
        <v>0</v>
      </c>
      <c r="AS1335">
        <v>0</v>
      </c>
      <c r="AT1335">
        <v>0</v>
      </c>
      <c r="AU1335">
        <v>0</v>
      </c>
      <c r="AV1335">
        <v>0</v>
      </c>
      <c r="AW1335">
        <v>0</v>
      </c>
      <c r="AX1335">
        <v>0</v>
      </c>
      <c r="AY1335">
        <v>0</v>
      </c>
      <c r="AZ1335">
        <v>0</v>
      </c>
      <c r="BA1335">
        <v>0</v>
      </c>
      <c r="BB1335">
        <v>0</v>
      </c>
      <c r="BC1335">
        <v>0</v>
      </c>
      <c r="BD1335">
        <v>0</v>
      </c>
      <c r="BE1335">
        <v>0</v>
      </c>
      <c r="BF1335">
        <v>0</v>
      </c>
      <c r="BG1335">
        <v>0</v>
      </c>
      <c r="BH1335">
        <v>0</v>
      </c>
      <c r="BI1335">
        <v>0</v>
      </c>
      <c r="BJ1335">
        <v>0</v>
      </c>
      <c r="BK1335">
        <v>0</v>
      </c>
      <c r="BL1335">
        <v>0</v>
      </c>
      <c r="BM1335">
        <v>0</v>
      </c>
      <c r="BN1335">
        <v>0</v>
      </c>
      <c r="BO1335">
        <v>0</v>
      </c>
      <c r="BP1335">
        <v>0</v>
      </c>
      <c r="BQ1335">
        <v>0</v>
      </c>
      <c r="BR1335">
        <v>0</v>
      </c>
      <c r="BS1335">
        <v>0</v>
      </c>
      <c r="BT1335">
        <v>0</v>
      </c>
      <c r="BU1335">
        <v>0</v>
      </c>
      <c r="BV1335">
        <v>0</v>
      </c>
      <c r="BW1335" s="4">
        <v>0</v>
      </c>
    </row>
    <row r="1336" spans="6:75" x14ac:dyDescent="0.25">
      <c r="F1336" s="52">
        <f t="shared" si="70"/>
        <v>104500</v>
      </c>
      <c r="G1336" s="12">
        <f t="shared" si="71"/>
        <v>0.82558139534883723</v>
      </c>
      <c r="J1336" s="3">
        <f t="shared" si="72"/>
        <v>0.8813768755516328</v>
      </c>
      <c r="K1336" s="4"/>
      <c r="L1336" s="5">
        <v>1</v>
      </c>
      <c r="M1336">
        <v>0.82558139534883723</v>
      </c>
      <c r="N1336">
        <v>0.82558139534883723</v>
      </c>
      <c r="O1336">
        <v>0.88034087569791353</v>
      </c>
      <c r="P1336">
        <v>0.88034087569791353</v>
      </c>
      <c r="Q1336">
        <v>0</v>
      </c>
      <c r="R1336">
        <v>0</v>
      </c>
      <c r="S1336">
        <v>0</v>
      </c>
      <c r="T1336">
        <v>0</v>
      </c>
      <c r="U1336">
        <v>0</v>
      </c>
      <c r="V1336">
        <v>0</v>
      </c>
      <c r="W1336">
        <v>0</v>
      </c>
      <c r="X1336">
        <v>0</v>
      </c>
      <c r="Y1336">
        <v>0</v>
      </c>
      <c r="Z1336">
        <v>0</v>
      </c>
      <c r="AA1336">
        <v>0</v>
      </c>
      <c r="AB1336">
        <v>0</v>
      </c>
      <c r="AC1336">
        <v>0</v>
      </c>
      <c r="AD1336">
        <v>0</v>
      </c>
      <c r="AE1336">
        <v>0</v>
      </c>
      <c r="AF1336">
        <v>0</v>
      </c>
      <c r="AG1336">
        <v>0</v>
      </c>
      <c r="AH1336">
        <v>0</v>
      </c>
      <c r="AI1336">
        <v>0</v>
      </c>
      <c r="AJ1336">
        <v>0</v>
      </c>
      <c r="AK1336">
        <v>0</v>
      </c>
      <c r="AL1336">
        <v>0</v>
      </c>
      <c r="AM1336">
        <v>0</v>
      </c>
      <c r="AN1336">
        <v>0</v>
      </c>
      <c r="AO1336">
        <v>0</v>
      </c>
      <c r="AP1336">
        <v>0</v>
      </c>
      <c r="AQ1336">
        <v>0</v>
      </c>
      <c r="AR1336">
        <v>0</v>
      </c>
      <c r="AS1336">
        <v>0</v>
      </c>
      <c r="AT1336">
        <v>0</v>
      </c>
      <c r="AU1336">
        <v>0</v>
      </c>
      <c r="AV1336">
        <v>0</v>
      </c>
      <c r="AW1336">
        <v>0</v>
      </c>
      <c r="AX1336">
        <v>0</v>
      </c>
      <c r="AY1336">
        <v>0</v>
      </c>
      <c r="AZ1336">
        <v>0</v>
      </c>
      <c r="BA1336">
        <v>0</v>
      </c>
      <c r="BB1336">
        <v>0</v>
      </c>
      <c r="BC1336">
        <v>0</v>
      </c>
      <c r="BD1336">
        <v>0</v>
      </c>
      <c r="BE1336">
        <v>0</v>
      </c>
      <c r="BF1336">
        <v>0</v>
      </c>
      <c r="BG1336">
        <v>0</v>
      </c>
      <c r="BH1336">
        <v>0</v>
      </c>
      <c r="BI1336">
        <v>0</v>
      </c>
      <c r="BJ1336">
        <v>0</v>
      </c>
      <c r="BK1336">
        <v>0</v>
      </c>
      <c r="BL1336">
        <v>0</v>
      </c>
      <c r="BM1336">
        <v>0</v>
      </c>
      <c r="BN1336">
        <v>0</v>
      </c>
      <c r="BO1336">
        <v>0</v>
      </c>
      <c r="BP1336">
        <v>0</v>
      </c>
      <c r="BQ1336">
        <v>0</v>
      </c>
      <c r="BR1336">
        <v>0</v>
      </c>
      <c r="BS1336">
        <v>0</v>
      </c>
      <c r="BT1336">
        <v>0</v>
      </c>
      <c r="BU1336">
        <v>0</v>
      </c>
      <c r="BV1336">
        <v>0</v>
      </c>
      <c r="BW1336" s="4">
        <v>0</v>
      </c>
    </row>
    <row r="1337" spans="6:75" x14ac:dyDescent="0.25">
      <c r="F1337" s="52">
        <f t="shared" si="70"/>
        <v>104600</v>
      </c>
      <c r="G1337" s="12">
        <f t="shared" si="71"/>
        <v>0.82558139534883723</v>
      </c>
      <c r="J1337" s="3">
        <f t="shared" si="72"/>
        <v>0.88220064724919078</v>
      </c>
      <c r="K1337" s="4"/>
      <c r="L1337" s="5">
        <v>1</v>
      </c>
      <c r="M1337">
        <v>0.82558139534883723</v>
      </c>
      <c r="N1337">
        <v>0.82558139534883723</v>
      </c>
      <c r="O1337">
        <v>0.88116367910667048</v>
      </c>
      <c r="P1337">
        <v>0.88116367910667048</v>
      </c>
      <c r="Q1337">
        <v>0</v>
      </c>
      <c r="R1337">
        <v>0</v>
      </c>
      <c r="S1337">
        <v>0</v>
      </c>
      <c r="T1337">
        <v>0</v>
      </c>
      <c r="U1337">
        <v>0</v>
      </c>
      <c r="V1337">
        <v>0</v>
      </c>
      <c r="W1337">
        <v>0</v>
      </c>
      <c r="X1337">
        <v>0</v>
      </c>
      <c r="Y1337">
        <v>0</v>
      </c>
      <c r="Z1337">
        <v>0</v>
      </c>
      <c r="AA1337">
        <v>0</v>
      </c>
      <c r="AB1337">
        <v>0</v>
      </c>
      <c r="AC1337">
        <v>0</v>
      </c>
      <c r="AD1337">
        <v>0</v>
      </c>
      <c r="AE1337">
        <v>0</v>
      </c>
      <c r="AF1337">
        <v>0</v>
      </c>
      <c r="AG1337">
        <v>0</v>
      </c>
      <c r="AH1337">
        <v>0</v>
      </c>
      <c r="AI1337">
        <v>0</v>
      </c>
      <c r="AJ1337">
        <v>0</v>
      </c>
      <c r="AK1337">
        <v>0</v>
      </c>
      <c r="AL1337">
        <v>0</v>
      </c>
      <c r="AM1337">
        <v>0</v>
      </c>
      <c r="AN1337">
        <v>0</v>
      </c>
      <c r="AO1337">
        <v>0</v>
      </c>
      <c r="AP1337">
        <v>0</v>
      </c>
      <c r="AQ1337">
        <v>0</v>
      </c>
      <c r="AR1337">
        <v>0</v>
      </c>
      <c r="AS1337">
        <v>0</v>
      </c>
      <c r="AT1337">
        <v>0</v>
      </c>
      <c r="AU1337">
        <v>0</v>
      </c>
      <c r="AV1337">
        <v>0</v>
      </c>
      <c r="AW1337">
        <v>0</v>
      </c>
      <c r="AX1337">
        <v>0</v>
      </c>
      <c r="AY1337">
        <v>0</v>
      </c>
      <c r="AZ1337">
        <v>0</v>
      </c>
      <c r="BA1337">
        <v>0</v>
      </c>
      <c r="BB1337">
        <v>0</v>
      </c>
      <c r="BC1337">
        <v>0</v>
      </c>
      <c r="BD1337">
        <v>0</v>
      </c>
      <c r="BE1337">
        <v>0</v>
      </c>
      <c r="BF1337">
        <v>0</v>
      </c>
      <c r="BG1337">
        <v>0</v>
      </c>
      <c r="BH1337">
        <v>0</v>
      </c>
      <c r="BI1337">
        <v>0</v>
      </c>
      <c r="BJ1337">
        <v>0</v>
      </c>
      <c r="BK1337">
        <v>0</v>
      </c>
      <c r="BL1337">
        <v>0</v>
      </c>
      <c r="BM1337">
        <v>0</v>
      </c>
      <c r="BN1337">
        <v>0</v>
      </c>
      <c r="BO1337">
        <v>0</v>
      </c>
      <c r="BP1337">
        <v>0</v>
      </c>
      <c r="BQ1337">
        <v>0</v>
      </c>
      <c r="BR1337">
        <v>0</v>
      </c>
      <c r="BS1337">
        <v>0</v>
      </c>
      <c r="BT1337">
        <v>0</v>
      </c>
      <c r="BU1337">
        <v>0</v>
      </c>
      <c r="BV1337">
        <v>0</v>
      </c>
      <c r="BW1337" s="4">
        <v>0</v>
      </c>
    </row>
    <row r="1338" spans="6:75" x14ac:dyDescent="0.25">
      <c r="F1338" s="52">
        <f t="shared" si="70"/>
        <v>104700</v>
      </c>
      <c r="G1338" s="12">
        <f t="shared" si="71"/>
        <v>0.82558139534883723</v>
      </c>
      <c r="J1338" s="3">
        <f t="shared" si="72"/>
        <v>0.88302441894674899</v>
      </c>
      <c r="K1338" s="4"/>
      <c r="L1338" s="5">
        <v>1</v>
      </c>
      <c r="M1338">
        <v>0.82558139534883723</v>
      </c>
      <c r="N1338">
        <v>0.82558139534883723</v>
      </c>
      <c r="O1338">
        <v>0.88198648251542755</v>
      </c>
      <c r="P1338">
        <v>0.88198648251542755</v>
      </c>
      <c r="Q1338">
        <v>0</v>
      </c>
      <c r="R1338">
        <v>0</v>
      </c>
      <c r="S1338">
        <v>0</v>
      </c>
      <c r="T1338">
        <v>0</v>
      </c>
      <c r="U1338">
        <v>0</v>
      </c>
      <c r="V1338">
        <v>0</v>
      </c>
      <c r="W1338">
        <v>0</v>
      </c>
      <c r="X1338">
        <v>0</v>
      </c>
      <c r="Y1338">
        <v>0</v>
      </c>
      <c r="Z1338">
        <v>0</v>
      </c>
      <c r="AA1338">
        <v>0</v>
      </c>
      <c r="AB1338">
        <v>0</v>
      </c>
      <c r="AC1338">
        <v>0</v>
      </c>
      <c r="AD1338">
        <v>0</v>
      </c>
      <c r="AE1338">
        <v>0</v>
      </c>
      <c r="AF1338">
        <v>0</v>
      </c>
      <c r="AG1338">
        <v>0</v>
      </c>
      <c r="AH1338">
        <v>0</v>
      </c>
      <c r="AI1338">
        <v>0</v>
      </c>
      <c r="AJ1338">
        <v>0</v>
      </c>
      <c r="AK1338">
        <v>0</v>
      </c>
      <c r="AL1338">
        <v>0</v>
      </c>
      <c r="AM1338">
        <v>0</v>
      </c>
      <c r="AN1338">
        <v>0</v>
      </c>
      <c r="AO1338">
        <v>0</v>
      </c>
      <c r="AP1338">
        <v>0</v>
      </c>
      <c r="AQ1338">
        <v>0</v>
      </c>
      <c r="AR1338">
        <v>0</v>
      </c>
      <c r="AS1338">
        <v>0</v>
      </c>
      <c r="AT1338">
        <v>0</v>
      </c>
      <c r="AU1338">
        <v>0</v>
      </c>
      <c r="AV1338">
        <v>0</v>
      </c>
      <c r="AW1338">
        <v>0</v>
      </c>
      <c r="AX1338">
        <v>0</v>
      </c>
      <c r="AY1338">
        <v>0</v>
      </c>
      <c r="AZ1338">
        <v>0</v>
      </c>
      <c r="BA1338">
        <v>0</v>
      </c>
      <c r="BB1338">
        <v>0</v>
      </c>
      <c r="BC1338">
        <v>0</v>
      </c>
      <c r="BD1338">
        <v>0</v>
      </c>
      <c r="BE1338">
        <v>0</v>
      </c>
      <c r="BF1338">
        <v>0</v>
      </c>
      <c r="BG1338">
        <v>0</v>
      </c>
      <c r="BH1338">
        <v>0</v>
      </c>
      <c r="BI1338">
        <v>0</v>
      </c>
      <c r="BJ1338">
        <v>0</v>
      </c>
      <c r="BK1338">
        <v>0</v>
      </c>
      <c r="BL1338">
        <v>0</v>
      </c>
      <c r="BM1338">
        <v>0</v>
      </c>
      <c r="BN1338">
        <v>0</v>
      </c>
      <c r="BO1338">
        <v>0</v>
      </c>
      <c r="BP1338">
        <v>0</v>
      </c>
      <c r="BQ1338">
        <v>0</v>
      </c>
      <c r="BR1338">
        <v>0</v>
      </c>
      <c r="BS1338">
        <v>0</v>
      </c>
      <c r="BT1338">
        <v>0</v>
      </c>
      <c r="BU1338">
        <v>0</v>
      </c>
      <c r="BV1338">
        <v>0</v>
      </c>
      <c r="BW1338" s="4">
        <v>0</v>
      </c>
    </row>
    <row r="1339" spans="6:75" x14ac:dyDescent="0.25">
      <c r="F1339" s="52">
        <f t="shared" si="70"/>
        <v>104800</v>
      </c>
      <c r="G1339" s="12">
        <f t="shared" si="71"/>
        <v>0.82558139534883723</v>
      </c>
      <c r="J1339" s="3">
        <f t="shared" si="72"/>
        <v>0.88384819064430709</v>
      </c>
      <c r="K1339" s="4"/>
      <c r="L1339" s="5">
        <v>1</v>
      </c>
      <c r="M1339">
        <v>0.82558139534883723</v>
      </c>
      <c r="N1339">
        <v>0.82558139534883723</v>
      </c>
      <c r="O1339">
        <v>0.88280928592418451</v>
      </c>
      <c r="P1339">
        <v>0.88280928592418451</v>
      </c>
      <c r="Q1339">
        <v>0</v>
      </c>
      <c r="R1339">
        <v>0</v>
      </c>
      <c r="S1339">
        <v>0</v>
      </c>
      <c r="T1339">
        <v>0</v>
      </c>
      <c r="U1339">
        <v>0</v>
      </c>
      <c r="V1339">
        <v>0</v>
      </c>
      <c r="W1339">
        <v>0</v>
      </c>
      <c r="X1339">
        <v>0</v>
      </c>
      <c r="Y1339">
        <v>0</v>
      </c>
      <c r="Z1339">
        <v>0</v>
      </c>
      <c r="AA1339">
        <v>0</v>
      </c>
      <c r="AB1339">
        <v>0</v>
      </c>
      <c r="AC1339">
        <v>0</v>
      </c>
      <c r="AD1339">
        <v>0</v>
      </c>
      <c r="AE1339">
        <v>0</v>
      </c>
      <c r="AF1339">
        <v>0</v>
      </c>
      <c r="AG1339">
        <v>0</v>
      </c>
      <c r="AH1339">
        <v>0</v>
      </c>
      <c r="AI1339">
        <v>0</v>
      </c>
      <c r="AJ1339">
        <v>0</v>
      </c>
      <c r="AK1339">
        <v>0</v>
      </c>
      <c r="AL1339">
        <v>0</v>
      </c>
      <c r="AM1339">
        <v>0</v>
      </c>
      <c r="AN1339">
        <v>0</v>
      </c>
      <c r="AO1339">
        <v>0</v>
      </c>
      <c r="AP1339">
        <v>0</v>
      </c>
      <c r="AQ1339">
        <v>0</v>
      </c>
      <c r="AR1339">
        <v>0</v>
      </c>
      <c r="AS1339">
        <v>0</v>
      </c>
      <c r="AT1339">
        <v>0</v>
      </c>
      <c r="AU1339">
        <v>0</v>
      </c>
      <c r="AV1339">
        <v>0</v>
      </c>
      <c r="AW1339">
        <v>0</v>
      </c>
      <c r="AX1339">
        <v>0</v>
      </c>
      <c r="AY1339">
        <v>0</v>
      </c>
      <c r="AZ1339">
        <v>0</v>
      </c>
      <c r="BA1339">
        <v>0</v>
      </c>
      <c r="BB1339">
        <v>0</v>
      </c>
      <c r="BC1339">
        <v>0</v>
      </c>
      <c r="BD1339">
        <v>0</v>
      </c>
      <c r="BE1339">
        <v>0</v>
      </c>
      <c r="BF1339">
        <v>0</v>
      </c>
      <c r="BG1339">
        <v>0</v>
      </c>
      <c r="BH1339">
        <v>0</v>
      </c>
      <c r="BI1339">
        <v>0</v>
      </c>
      <c r="BJ1339">
        <v>0</v>
      </c>
      <c r="BK1339">
        <v>0</v>
      </c>
      <c r="BL1339">
        <v>0</v>
      </c>
      <c r="BM1339">
        <v>0</v>
      </c>
      <c r="BN1339">
        <v>0</v>
      </c>
      <c r="BO1339">
        <v>0</v>
      </c>
      <c r="BP1339">
        <v>0</v>
      </c>
      <c r="BQ1339">
        <v>0</v>
      </c>
      <c r="BR1339">
        <v>0</v>
      </c>
      <c r="BS1339">
        <v>0</v>
      </c>
      <c r="BT1339">
        <v>0</v>
      </c>
      <c r="BU1339">
        <v>0</v>
      </c>
      <c r="BV1339">
        <v>0</v>
      </c>
      <c r="BW1339" s="4">
        <v>0</v>
      </c>
    </row>
    <row r="1340" spans="6:75" x14ac:dyDescent="0.25">
      <c r="F1340" s="52">
        <f t="shared" si="70"/>
        <v>104900</v>
      </c>
      <c r="G1340" s="12">
        <f t="shared" si="71"/>
        <v>0.82558139534883723</v>
      </c>
      <c r="J1340" s="3">
        <f t="shared" si="72"/>
        <v>0.88467196234186518</v>
      </c>
      <c r="K1340" s="4"/>
      <c r="L1340" s="5">
        <v>1</v>
      </c>
      <c r="M1340">
        <v>0.82558139534883723</v>
      </c>
      <c r="N1340">
        <v>0.82558139534883723</v>
      </c>
      <c r="O1340">
        <v>0.88363208933294146</v>
      </c>
      <c r="P1340">
        <v>0.88363208933294146</v>
      </c>
      <c r="Q1340">
        <v>0</v>
      </c>
      <c r="R1340">
        <v>0</v>
      </c>
      <c r="S1340">
        <v>0</v>
      </c>
      <c r="T1340">
        <v>0</v>
      </c>
      <c r="U1340">
        <v>0</v>
      </c>
      <c r="V1340">
        <v>0</v>
      </c>
      <c r="W1340">
        <v>0</v>
      </c>
      <c r="X1340">
        <v>0</v>
      </c>
      <c r="Y1340">
        <v>0</v>
      </c>
      <c r="Z1340">
        <v>0</v>
      </c>
      <c r="AA1340">
        <v>0</v>
      </c>
      <c r="AB1340">
        <v>0</v>
      </c>
      <c r="AC1340">
        <v>0</v>
      </c>
      <c r="AD1340">
        <v>0</v>
      </c>
      <c r="AE1340">
        <v>0</v>
      </c>
      <c r="AF1340">
        <v>0</v>
      </c>
      <c r="AG1340">
        <v>0</v>
      </c>
      <c r="AH1340">
        <v>0</v>
      </c>
      <c r="AI1340">
        <v>0</v>
      </c>
      <c r="AJ1340">
        <v>0</v>
      </c>
      <c r="AK1340">
        <v>0</v>
      </c>
      <c r="AL1340">
        <v>0</v>
      </c>
      <c r="AM1340">
        <v>0</v>
      </c>
      <c r="AN1340">
        <v>0</v>
      </c>
      <c r="AO1340">
        <v>0</v>
      </c>
      <c r="AP1340">
        <v>0</v>
      </c>
      <c r="AQ1340">
        <v>0</v>
      </c>
      <c r="AR1340">
        <v>0</v>
      </c>
      <c r="AS1340">
        <v>0</v>
      </c>
      <c r="AT1340">
        <v>0</v>
      </c>
      <c r="AU1340">
        <v>0</v>
      </c>
      <c r="AV1340">
        <v>0</v>
      </c>
      <c r="AW1340">
        <v>0</v>
      </c>
      <c r="AX1340">
        <v>0</v>
      </c>
      <c r="AY1340">
        <v>0</v>
      </c>
      <c r="AZ1340">
        <v>0</v>
      </c>
      <c r="BA1340">
        <v>0</v>
      </c>
      <c r="BB1340">
        <v>0</v>
      </c>
      <c r="BC1340">
        <v>0</v>
      </c>
      <c r="BD1340">
        <v>0</v>
      </c>
      <c r="BE1340">
        <v>0</v>
      </c>
      <c r="BF1340">
        <v>0</v>
      </c>
      <c r="BG1340">
        <v>0</v>
      </c>
      <c r="BH1340">
        <v>0</v>
      </c>
      <c r="BI1340">
        <v>0</v>
      </c>
      <c r="BJ1340">
        <v>0</v>
      </c>
      <c r="BK1340">
        <v>0</v>
      </c>
      <c r="BL1340">
        <v>0</v>
      </c>
      <c r="BM1340">
        <v>0</v>
      </c>
      <c r="BN1340">
        <v>0</v>
      </c>
      <c r="BO1340">
        <v>0</v>
      </c>
      <c r="BP1340">
        <v>0</v>
      </c>
      <c r="BQ1340">
        <v>0</v>
      </c>
      <c r="BR1340">
        <v>0</v>
      </c>
      <c r="BS1340">
        <v>0</v>
      </c>
      <c r="BT1340">
        <v>0</v>
      </c>
      <c r="BU1340">
        <v>0</v>
      </c>
      <c r="BV1340">
        <v>0</v>
      </c>
      <c r="BW1340" s="4">
        <v>0</v>
      </c>
    </row>
    <row r="1341" spans="6:75" x14ac:dyDescent="0.25">
      <c r="F1341" s="52">
        <f t="shared" si="70"/>
        <v>105000</v>
      </c>
      <c r="G1341" s="12">
        <f t="shared" si="71"/>
        <v>0.82558139534883723</v>
      </c>
      <c r="J1341" s="3">
        <f t="shared" si="72"/>
        <v>0.88549573403942328</v>
      </c>
      <c r="K1341" s="4"/>
      <c r="L1341" s="5">
        <v>1</v>
      </c>
      <c r="M1341">
        <v>0.82558139534883723</v>
      </c>
      <c r="N1341">
        <v>0.82558139534883723</v>
      </c>
      <c r="O1341">
        <v>0.88445489274169842</v>
      </c>
      <c r="P1341">
        <v>0.88445489274169842</v>
      </c>
      <c r="Q1341">
        <v>0</v>
      </c>
      <c r="R1341">
        <v>0</v>
      </c>
      <c r="S1341">
        <v>0</v>
      </c>
      <c r="T1341">
        <v>0</v>
      </c>
      <c r="U1341">
        <v>0</v>
      </c>
      <c r="V1341">
        <v>0</v>
      </c>
      <c r="W1341">
        <v>0</v>
      </c>
      <c r="X1341">
        <v>0</v>
      </c>
      <c r="Y1341">
        <v>0</v>
      </c>
      <c r="Z1341">
        <v>0</v>
      </c>
      <c r="AA1341">
        <v>0</v>
      </c>
      <c r="AB1341">
        <v>0</v>
      </c>
      <c r="AC1341">
        <v>0</v>
      </c>
      <c r="AD1341">
        <v>0</v>
      </c>
      <c r="AE1341">
        <v>0</v>
      </c>
      <c r="AF1341">
        <v>0</v>
      </c>
      <c r="AG1341">
        <v>0</v>
      </c>
      <c r="AH1341">
        <v>0</v>
      </c>
      <c r="AI1341">
        <v>0</v>
      </c>
      <c r="AJ1341">
        <v>0</v>
      </c>
      <c r="AK1341">
        <v>0</v>
      </c>
      <c r="AL1341">
        <v>0</v>
      </c>
      <c r="AM1341">
        <v>0</v>
      </c>
      <c r="AN1341">
        <v>0</v>
      </c>
      <c r="AO1341">
        <v>0</v>
      </c>
      <c r="AP1341">
        <v>0</v>
      </c>
      <c r="AQ1341">
        <v>0</v>
      </c>
      <c r="AR1341">
        <v>0</v>
      </c>
      <c r="AS1341">
        <v>0</v>
      </c>
      <c r="AT1341">
        <v>0</v>
      </c>
      <c r="AU1341">
        <v>0</v>
      </c>
      <c r="AV1341">
        <v>0</v>
      </c>
      <c r="AW1341">
        <v>0</v>
      </c>
      <c r="AX1341">
        <v>0</v>
      </c>
      <c r="AY1341">
        <v>0</v>
      </c>
      <c r="AZ1341">
        <v>0</v>
      </c>
      <c r="BA1341">
        <v>0</v>
      </c>
      <c r="BB1341">
        <v>0</v>
      </c>
      <c r="BC1341">
        <v>0</v>
      </c>
      <c r="BD1341">
        <v>0</v>
      </c>
      <c r="BE1341">
        <v>0</v>
      </c>
      <c r="BF1341">
        <v>0</v>
      </c>
      <c r="BG1341">
        <v>0</v>
      </c>
      <c r="BH1341">
        <v>0</v>
      </c>
      <c r="BI1341">
        <v>0</v>
      </c>
      <c r="BJ1341">
        <v>0</v>
      </c>
      <c r="BK1341">
        <v>0</v>
      </c>
      <c r="BL1341">
        <v>0</v>
      </c>
      <c r="BM1341">
        <v>0</v>
      </c>
      <c r="BN1341">
        <v>0</v>
      </c>
      <c r="BO1341">
        <v>0</v>
      </c>
      <c r="BP1341">
        <v>0</v>
      </c>
      <c r="BQ1341">
        <v>0</v>
      </c>
      <c r="BR1341">
        <v>0</v>
      </c>
      <c r="BS1341">
        <v>0</v>
      </c>
      <c r="BT1341">
        <v>0</v>
      </c>
      <c r="BU1341">
        <v>0</v>
      </c>
      <c r="BV1341">
        <v>0</v>
      </c>
      <c r="BW1341" s="4">
        <v>0</v>
      </c>
    </row>
    <row r="1342" spans="6:75" x14ac:dyDescent="0.25">
      <c r="F1342" s="52">
        <f t="shared" si="70"/>
        <v>105100</v>
      </c>
      <c r="G1342" s="12">
        <f t="shared" si="71"/>
        <v>0.82558139534883723</v>
      </c>
      <c r="J1342" s="3">
        <f t="shared" si="72"/>
        <v>0.88631950573698137</v>
      </c>
      <c r="K1342" s="4"/>
      <c r="L1342" s="5">
        <v>1</v>
      </c>
      <c r="M1342">
        <v>0.82558139534883723</v>
      </c>
      <c r="N1342">
        <v>0.82558139534883723</v>
      </c>
      <c r="O1342">
        <v>0.88527769615045537</v>
      </c>
      <c r="P1342">
        <v>0.88527769615045537</v>
      </c>
      <c r="Q1342">
        <v>0</v>
      </c>
      <c r="R1342">
        <v>0</v>
      </c>
      <c r="S1342">
        <v>0</v>
      </c>
      <c r="T1342">
        <v>0</v>
      </c>
      <c r="U1342">
        <v>0</v>
      </c>
      <c r="V1342">
        <v>0</v>
      </c>
      <c r="W1342">
        <v>0</v>
      </c>
      <c r="X1342">
        <v>0</v>
      </c>
      <c r="Y1342">
        <v>0</v>
      </c>
      <c r="Z1342">
        <v>0</v>
      </c>
      <c r="AA1342">
        <v>0</v>
      </c>
      <c r="AB1342">
        <v>0</v>
      </c>
      <c r="AC1342">
        <v>0</v>
      </c>
      <c r="AD1342">
        <v>0</v>
      </c>
      <c r="AE1342">
        <v>0</v>
      </c>
      <c r="AF1342">
        <v>0</v>
      </c>
      <c r="AG1342">
        <v>0</v>
      </c>
      <c r="AH1342">
        <v>0</v>
      </c>
      <c r="AI1342">
        <v>0</v>
      </c>
      <c r="AJ1342">
        <v>0</v>
      </c>
      <c r="AK1342">
        <v>0</v>
      </c>
      <c r="AL1342">
        <v>0</v>
      </c>
      <c r="AM1342">
        <v>0</v>
      </c>
      <c r="AN1342">
        <v>0</v>
      </c>
      <c r="AO1342">
        <v>0</v>
      </c>
      <c r="AP1342">
        <v>0</v>
      </c>
      <c r="AQ1342">
        <v>0</v>
      </c>
      <c r="AR1342">
        <v>0</v>
      </c>
      <c r="AS1342">
        <v>0</v>
      </c>
      <c r="AT1342">
        <v>0</v>
      </c>
      <c r="AU1342">
        <v>0</v>
      </c>
      <c r="AV1342">
        <v>0</v>
      </c>
      <c r="AW1342">
        <v>0</v>
      </c>
      <c r="AX1342">
        <v>0</v>
      </c>
      <c r="AY1342">
        <v>0</v>
      </c>
      <c r="AZ1342">
        <v>0</v>
      </c>
      <c r="BA1342">
        <v>0</v>
      </c>
      <c r="BB1342">
        <v>0</v>
      </c>
      <c r="BC1342">
        <v>0</v>
      </c>
      <c r="BD1342">
        <v>0</v>
      </c>
      <c r="BE1342">
        <v>0</v>
      </c>
      <c r="BF1342">
        <v>0</v>
      </c>
      <c r="BG1342">
        <v>0</v>
      </c>
      <c r="BH1342">
        <v>0</v>
      </c>
      <c r="BI1342">
        <v>0</v>
      </c>
      <c r="BJ1342">
        <v>0</v>
      </c>
      <c r="BK1342">
        <v>0</v>
      </c>
      <c r="BL1342">
        <v>0</v>
      </c>
      <c r="BM1342">
        <v>0</v>
      </c>
      <c r="BN1342">
        <v>0</v>
      </c>
      <c r="BO1342">
        <v>0</v>
      </c>
      <c r="BP1342">
        <v>0</v>
      </c>
      <c r="BQ1342">
        <v>0</v>
      </c>
      <c r="BR1342">
        <v>0</v>
      </c>
      <c r="BS1342">
        <v>0</v>
      </c>
      <c r="BT1342">
        <v>0</v>
      </c>
      <c r="BU1342">
        <v>0</v>
      </c>
      <c r="BV1342">
        <v>0</v>
      </c>
      <c r="BW1342" s="4">
        <v>0</v>
      </c>
    </row>
    <row r="1343" spans="6:75" x14ac:dyDescent="0.25">
      <c r="F1343" s="52">
        <f t="shared" si="70"/>
        <v>105200</v>
      </c>
      <c r="G1343" s="12">
        <f t="shared" si="71"/>
        <v>0.82558139534883723</v>
      </c>
      <c r="J1343" s="3">
        <f t="shared" si="72"/>
        <v>0.88714327743453958</v>
      </c>
      <c r="K1343" s="4"/>
      <c r="L1343" s="5">
        <v>1</v>
      </c>
      <c r="M1343">
        <v>0.82558139534883723</v>
      </c>
      <c r="N1343">
        <v>0.82558139534883723</v>
      </c>
      <c r="O1343">
        <v>0.88610049955921244</v>
      </c>
      <c r="P1343">
        <v>0.88610049955921244</v>
      </c>
      <c r="Q1343">
        <v>0</v>
      </c>
      <c r="R1343">
        <v>0</v>
      </c>
      <c r="S1343">
        <v>0</v>
      </c>
      <c r="T1343">
        <v>0</v>
      </c>
      <c r="U1343">
        <v>0</v>
      </c>
      <c r="V1343">
        <v>0</v>
      </c>
      <c r="W1343">
        <v>0</v>
      </c>
      <c r="X1343">
        <v>0</v>
      </c>
      <c r="Y1343">
        <v>0</v>
      </c>
      <c r="Z1343">
        <v>0</v>
      </c>
      <c r="AA1343">
        <v>0</v>
      </c>
      <c r="AB1343">
        <v>0</v>
      </c>
      <c r="AC1343">
        <v>0</v>
      </c>
      <c r="AD1343">
        <v>0</v>
      </c>
      <c r="AE1343">
        <v>0</v>
      </c>
      <c r="AF1343">
        <v>0</v>
      </c>
      <c r="AG1343">
        <v>0</v>
      </c>
      <c r="AH1343">
        <v>0</v>
      </c>
      <c r="AI1343">
        <v>0</v>
      </c>
      <c r="AJ1343">
        <v>0</v>
      </c>
      <c r="AK1343">
        <v>0</v>
      </c>
      <c r="AL1343">
        <v>0</v>
      </c>
      <c r="AM1343">
        <v>0</v>
      </c>
      <c r="AN1343">
        <v>0</v>
      </c>
      <c r="AO1343">
        <v>0</v>
      </c>
      <c r="AP1343">
        <v>0</v>
      </c>
      <c r="AQ1343">
        <v>0</v>
      </c>
      <c r="AR1343">
        <v>0</v>
      </c>
      <c r="AS1343">
        <v>0</v>
      </c>
      <c r="AT1343">
        <v>0</v>
      </c>
      <c r="AU1343">
        <v>0</v>
      </c>
      <c r="AV1343">
        <v>0</v>
      </c>
      <c r="AW1343">
        <v>0</v>
      </c>
      <c r="AX1343">
        <v>0</v>
      </c>
      <c r="AY1343">
        <v>0</v>
      </c>
      <c r="AZ1343">
        <v>0</v>
      </c>
      <c r="BA1343">
        <v>0</v>
      </c>
      <c r="BB1343">
        <v>0</v>
      </c>
      <c r="BC1343">
        <v>0</v>
      </c>
      <c r="BD1343">
        <v>0</v>
      </c>
      <c r="BE1343">
        <v>0</v>
      </c>
      <c r="BF1343">
        <v>0</v>
      </c>
      <c r="BG1343">
        <v>0</v>
      </c>
      <c r="BH1343">
        <v>0</v>
      </c>
      <c r="BI1343">
        <v>0</v>
      </c>
      <c r="BJ1343">
        <v>0</v>
      </c>
      <c r="BK1343">
        <v>0</v>
      </c>
      <c r="BL1343">
        <v>0</v>
      </c>
      <c r="BM1343">
        <v>0</v>
      </c>
      <c r="BN1343">
        <v>0</v>
      </c>
      <c r="BO1343">
        <v>0</v>
      </c>
      <c r="BP1343">
        <v>0</v>
      </c>
      <c r="BQ1343">
        <v>0</v>
      </c>
      <c r="BR1343">
        <v>0</v>
      </c>
      <c r="BS1343">
        <v>0</v>
      </c>
      <c r="BT1343">
        <v>0</v>
      </c>
      <c r="BU1343">
        <v>0</v>
      </c>
      <c r="BV1343">
        <v>0</v>
      </c>
      <c r="BW1343" s="4">
        <v>0</v>
      </c>
    </row>
    <row r="1344" spans="6:75" x14ac:dyDescent="0.25">
      <c r="F1344" s="52">
        <f t="shared" si="70"/>
        <v>105300</v>
      </c>
      <c r="G1344" s="12">
        <f t="shared" si="71"/>
        <v>0.82558139534883723</v>
      </c>
      <c r="J1344" s="3">
        <f t="shared" si="72"/>
        <v>0.88796704913209767</v>
      </c>
      <c r="K1344" s="4"/>
      <c r="L1344" s="5">
        <v>1</v>
      </c>
      <c r="M1344">
        <v>0.82558139534883723</v>
      </c>
      <c r="N1344">
        <v>0.82558139534883723</v>
      </c>
      <c r="O1344">
        <v>0.8869233029679694</v>
      </c>
      <c r="P1344">
        <v>0.8869233029679694</v>
      </c>
      <c r="Q1344">
        <v>0</v>
      </c>
      <c r="R1344">
        <v>0</v>
      </c>
      <c r="S1344">
        <v>0</v>
      </c>
      <c r="T1344">
        <v>0</v>
      </c>
      <c r="U1344">
        <v>0</v>
      </c>
      <c r="V1344">
        <v>0</v>
      </c>
      <c r="W1344">
        <v>0</v>
      </c>
      <c r="X1344">
        <v>0</v>
      </c>
      <c r="Y1344">
        <v>0</v>
      </c>
      <c r="Z1344">
        <v>0</v>
      </c>
      <c r="AA1344">
        <v>0</v>
      </c>
      <c r="AB1344">
        <v>0</v>
      </c>
      <c r="AC1344">
        <v>0</v>
      </c>
      <c r="AD1344">
        <v>0</v>
      </c>
      <c r="AE1344">
        <v>0</v>
      </c>
      <c r="AF1344">
        <v>0</v>
      </c>
      <c r="AG1344">
        <v>0</v>
      </c>
      <c r="AH1344">
        <v>0</v>
      </c>
      <c r="AI1344">
        <v>0</v>
      </c>
      <c r="AJ1344">
        <v>0</v>
      </c>
      <c r="AK1344">
        <v>0</v>
      </c>
      <c r="AL1344">
        <v>0</v>
      </c>
      <c r="AM1344">
        <v>0</v>
      </c>
      <c r="AN1344">
        <v>0</v>
      </c>
      <c r="AO1344">
        <v>0</v>
      </c>
      <c r="AP1344">
        <v>0</v>
      </c>
      <c r="AQ1344">
        <v>0</v>
      </c>
      <c r="AR1344">
        <v>0</v>
      </c>
      <c r="AS1344">
        <v>0</v>
      </c>
      <c r="AT1344">
        <v>0</v>
      </c>
      <c r="AU1344">
        <v>0</v>
      </c>
      <c r="AV1344">
        <v>0</v>
      </c>
      <c r="AW1344">
        <v>0</v>
      </c>
      <c r="AX1344">
        <v>0</v>
      </c>
      <c r="AY1344">
        <v>0</v>
      </c>
      <c r="AZ1344">
        <v>0</v>
      </c>
      <c r="BA1344">
        <v>0</v>
      </c>
      <c r="BB1344">
        <v>0</v>
      </c>
      <c r="BC1344">
        <v>0</v>
      </c>
      <c r="BD1344">
        <v>0</v>
      </c>
      <c r="BE1344">
        <v>0</v>
      </c>
      <c r="BF1344">
        <v>0</v>
      </c>
      <c r="BG1344">
        <v>0</v>
      </c>
      <c r="BH1344">
        <v>0</v>
      </c>
      <c r="BI1344">
        <v>0</v>
      </c>
      <c r="BJ1344">
        <v>0</v>
      </c>
      <c r="BK1344">
        <v>0</v>
      </c>
      <c r="BL1344">
        <v>0</v>
      </c>
      <c r="BM1344">
        <v>0</v>
      </c>
      <c r="BN1344">
        <v>0</v>
      </c>
      <c r="BO1344">
        <v>0</v>
      </c>
      <c r="BP1344">
        <v>0</v>
      </c>
      <c r="BQ1344">
        <v>0</v>
      </c>
      <c r="BR1344">
        <v>0</v>
      </c>
      <c r="BS1344">
        <v>0</v>
      </c>
      <c r="BT1344">
        <v>0</v>
      </c>
      <c r="BU1344">
        <v>0</v>
      </c>
      <c r="BV1344">
        <v>0</v>
      </c>
      <c r="BW1344" s="4">
        <v>0</v>
      </c>
    </row>
    <row r="1345" spans="6:75" x14ac:dyDescent="0.25">
      <c r="F1345" s="52">
        <f t="shared" si="70"/>
        <v>105400</v>
      </c>
      <c r="G1345" s="12">
        <f t="shared" si="71"/>
        <v>0.82558139534883723</v>
      </c>
      <c r="J1345" s="3">
        <f t="shared" si="72"/>
        <v>0.88879082082965566</v>
      </c>
      <c r="K1345" s="4"/>
      <c r="L1345" s="5">
        <v>1</v>
      </c>
      <c r="M1345">
        <v>0.82558139534883723</v>
      </c>
      <c r="N1345">
        <v>0.82558139534883723</v>
      </c>
      <c r="O1345">
        <v>0.88774610637672635</v>
      </c>
      <c r="P1345">
        <v>0.88774610637672635</v>
      </c>
      <c r="Q1345">
        <v>0</v>
      </c>
      <c r="R1345">
        <v>0</v>
      </c>
      <c r="S1345">
        <v>0</v>
      </c>
      <c r="T1345">
        <v>0</v>
      </c>
      <c r="U1345">
        <v>0</v>
      </c>
      <c r="V1345">
        <v>0</v>
      </c>
      <c r="W1345">
        <v>0</v>
      </c>
      <c r="X1345">
        <v>0</v>
      </c>
      <c r="Y1345">
        <v>0</v>
      </c>
      <c r="Z1345">
        <v>0</v>
      </c>
      <c r="AA1345">
        <v>0</v>
      </c>
      <c r="AB1345">
        <v>0</v>
      </c>
      <c r="AC1345">
        <v>0</v>
      </c>
      <c r="AD1345">
        <v>0</v>
      </c>
      <c r="AE1345">
        <v>0</v>
      </c>
      <c r="AF1345">
        <v>0</v>
      </c>
      <c r="AG1345">
        <v>0</v>
      </c>
      <c r="AH1345">
        <v>0</v>
      </c>
      <c r="AI1345">
        <v>0</v>
      </c>
      <c r="AJ1345">
        <v>0</v>
      </c>
      <c r="AK1345">
        <v>0</v>
      </c>
      <c r="AL1345">
        <v>0</v>
      </c>
      <c r="AM1345">
        <v>0</v>
      </c>
      <c r="AN1345">
        <v>0</v>
      </c>
      <c r="AO1345">
        <v>0</v>
      </c>
      <c r="AP1345">
        <v>0</v>
      </c>
      <c r="AQ1345">
        <v>0</v>
      </c>
      <c r="AR1345">
        <v>0</v>
      </c>
      <c r="AS1345">
        <v>0</v>
      </c>
      <c r="AT1345">
        <v>0</v>
      </c>
      <c r="AU1345">
        <v>0</v>
      </c>
      <c r="AV1345">
        <v>0</v>
      </c>
      <c r="AW1345">
        <v>0</v>
      </c>
      <c r="AX1345">
        <v>0</v>
      </c>
      <c r="AY1345">
        <v>0</v>
      </c>
      <c r="AZ1345">
        <v>0</v>
      </c>
      <c r="BA1345">
        <v>0</v>
      </c>
      <c r="BB1345">
        <v>0</v>
      </c>
      <c r="BC1345">
        <v>0</v>
      </c>
      <c r="BD1345">
        <v>0</v>
      </c>
      <c r="BE1345">
        <v>0</v>
      </c>
      <c r="BF1345">
        <v>0</v>
      </c>
      <c r="BG1345">
        <v>0</v>
      </c>
      <c r="BH1345">
        <v>0</v>
      </c>
      <c r="BI1345">
        <v>0</v>
      </c>
      <c r="BJ1345">
        <v>0</v>
      </c>
      <c r="BK1345">
        <v>0</v>
      </c>
      <c r="BL1345">
        <v>0</v>
      </c>
      <c r="BM1345">
        <v>0</v>
      </c>
      <c r="BN1345">
        <v>0</v>
      </c>
      <c r="BO1345">
        <v>0</v>
      </c>
      <c r="BP1345">
        <v>0</v>
      </c>
      <c r="BQ1345">
        <v>0</v>
      </c>
      <c r="BR1345">
        <v>0</v>
      </c>
      <c r="BS1345">
        <v>0</v>
      </c>
      <c r="BT1345">
        <v>0</v>
      </c>
      <c r="BU1345">
        <v>0</v>
      </c>
      <c r="BV1345">
        <v>0</v>
      </c>
      <c r="BW1345" s="4">
        <v>0</v>
      </c>
    </row>
    <row r="1346" spans="6:75" x14ac:dyDescent="0.25">
      <c r="F1346" s="52">
        <f t="shared" si="70"/>
        <v>105500</v>
      </c>
      <c r="G1346" s="12">
        <f t="shared" si="71"/>
        <v>0.82558139534883723</v>
      </c>
      <c r="J1346" s="3">
        <f t="shared" si="72"/>
        <v>0.88961459252721375</v>
      </c>
      <c r="K1346" s="4"/>
      <c r="L1346" s="5">
        <v>1</v>
      </c>
      <c r="M1346">
        <v>0.82558139534883723</v>
      </c>
      <c r="N1346">
        <v>0.82558139534883723</v>
      </c>
      <c r="O1346">
        <v>0.88856890978548331</v>
      </c>
      <c r="P1346">
        <v>0.88856890978548331</v>
      </c>
      <c r="Q1346">
        <v>0</v>
      </c>
      <c r="R1346">
        <v>0</v>
      </c>
      <c r="S1346">
        <v>0</v>
      </c>
      <c r="T1346">
        <v>0</v>
      </c>
      <c r="U1346">
        <v>0</v>
      </c>
      <c r="V1346">
        <v>0</v>
      </c>
      <c r="W1346">
        <v>0</v>
      </c>
      <c r="X1346">
        <v>0</v>
      </c>
      <c r="Y1346">
        <v>0</v>
      </c>
      <c r="Z1346">
        <v>0</v>
      </c>
      <c r="AA1346">
        <v>0</v>
      </c>
      <c r="AB1346">
        <v>0</v>
      </c>
      <c r="AC1346">
        <v>0</v>
      </c>
      <c r="AD1346">
        <v>0</v>
      </c>
      <c r="AE1346">
        <v>0</v>
      </c>
      <c r="AF1346">
        <v>0</v>
      </c>
      <c r="AG1346">
        <v>0</v>
      </c>
      <c r="AH1346">
        <v>0</v>
      </c>
      <c r="AI1346">
        <v>0</v>
      </c>
      <c r="AJ1346">
        <v>0</v>
      </c>
      <c r="AK1346">
        <v>0</v>
      </c>
      <c r="AL1346">
        <v>0</v>
      </c>
      <c r="AM1346">
        <v>0</v>
      </c>
      <c r="AN1346">
        <v>0</v>
      </c>
      <c r="AO1346">
        <v>0</v>
      </c>
      <c r="AP1346">
        <v>0</v>
      </c>
      <c r="AQ1346">
        <v>0</v>
      </c>
      <c r="AR1346">
        <v>0</v>
      </c>
      <c r="AS1346">
        <v>0</v>
      </c>
      <c r="AT1346">
        <v>0</v>
      </c>
      <c r="AU1346">
        <v>0</v>
      </c>
      <c r="AV1346">
        <v>0</v>
      </c>
      <c r="AW1346">
        <v>0</v>
      </c>
      <c r="AX1346">
        <v>0</v>
      </c>
      <c r="AY1346">
        <v>0</v>
      </c>
      <c r="AZ1346">
        <v>0</v>
      </c>
      <c r="BA1346">
        <v>0</v>
      </c>
      <c r="BB1346">
        <v>0</v>
      </c>
      <c r="BC1346">
        <v>0</v>
      </c>
      <c r="BD1346">
        <v>0</v>
      </c>
      <c r="BE1346">
        <v>0</v>
      </c>
      <c r="BF1346">
        <v>0</v>
      </c>
      <c r="BG1346">
        <v>0</v>
      </c>
      <c r="BH1346">
        <v>0</v>
      </c>
      <c r="BI1346">
        <v>0</v>
      </c>
      <c r="BJ1346">
        <v>0</v>
      </c>
      <c r="BK1346">
        <v>0</v>
      </c>
      <c r="BL1346">
        <v>0</v>
      </c>
      <c r="BM1346">
        <v>0</v>
      </c>
      <c r="BN1346">
        <v>0</v>
      </c>
      <c r="BO1346">
        <v>0</v>
      </c>
      <c r="BP1346">
        <v>0</v>
      </c>
      <c r="BQ1346">
        <v>0</v>
      </c>
      <c r="BR1346">
        <v>0</v>
      </c>
      <c r="BS1346">
        <v>0</v>
      </c>
      <c r="BT1346">
        <v>0</v>
      </c>
      <c r="BU1346">
        <v>0</v>
      </c>
      <c r="BV1346">
        <v>0</v>
      </c>
      <c r="BW1346" s="4">
        <v>0</v>
      </c>
    </row>
    <row r="1347" spans="6:75" x14ac:dyDescent="0.25">
      <c r="F1347" s="52">
        <f t="shared" si="70"/>
        <v>105600</v>
      </c>
      <c r="G1347" s="12">
        <f t="shared" si="71"/>
        <v>0.82558139534883723</v>
      </c>
      <c r="J1347" s="3">
        <f t="shared" si="72"/>
        <v>0.89043836422477185</v>
      </c>
      <c r="K1347" s="4"/>
      <c r="L1347" s="5">
        <v>1</v>
      </c>
      <c r="M1347">
        <v>0.82558139534883723</v>
      </c>
      <c r="N1347">
        <v>0.82558139534883723</v>
      </c>
      <c r="O1347">
        <v>0.88939171319424026</v>
      </c>
      <c r="P1347">
        <v>0.88939171319424026</v>
      </c>
      <c r="Q1347">
        <v>0</v>
      </c>
      <c r="R1347">
        <v>0</v>
      </c>
      <c r="S1347">
        <v>0</v>
      </c>
      <c r="T1347">
        <v>0</v>
      </c>
      <c r="U1347">
        <v>0</v>
      </c>
      <c r="V1347">
        <v>0</v>
      </c>
      <c r="W1347">
        <v>0</v>
      </c>
      <c r="X1347">
        <v>0</v>
      </c>
      <c r="Y1347">
        <v>0</v>
      </c>
      <c r="Z1347">
        <v>0</v>
      </c>
      <c r="AA1347">
        <v>0</v>
      </c>
      <c r="AB1347">
        <v>0</v>
      </c>
      <c r="AC1347">
        <v>0</v>
      </c>
      <c r="AD1347">
        <v>0</v>
      </c>
      <c r="AE1347">
        <v>0</v>
      </c>
      <c r="AF1347">
        <v>0</v>
      </c>
      <c r="AG1347">
        <v>0</v>
      </c>
      <c r="AH1347">
        <v>0</v>
      </c>
      <c r="AI1347">
        <v>0</v>
      </c>
      <c r="AJ1347">
        <v>0</v>
      </c>
      <c r="AK1347">
        <v>0</v>
      </c>
      <c r="AL1347">
        <v>0</v>
      </c>
      <c r="AM1347">
        <v>0</v>
      </c>
      <c r="AN1347">
        <v>0</v>
      </c>
      <c r="AO1347">
        <v>0</v>
      </c>
      <c r="AP1347">
        <v>0</v>
      </c>
      <c r="AQ1347">
        <v>0</v>
      </c>
      <c r="AR1347">
        <v>0</v>
      </c>
      <c r="AS1347">
        <v>0</v>
      </c>
      <c r="AT1347">
        <v>0</v>
      </c>
      <c r="AU1347">
        <v>0</v>
      </c>
      <c r="AV1347">
        <v>0</v>
      </c>
      <c r="AW1347">
        <v>0</v>
      </c>
      <c r="AX1347">
        <v>0</v>
      </c>
      <c r="AY1347">
        <v>0</v>
      </c>
      <c r="AZ1347">
        <v>0</v>
      </c>
      <c r="BA1347">
        <v>0</v>
      </c>
      <c r="BB1347">
        <v>0</v>
      </c>
      <c r="BC1347">
        <v>0</v>
      </c>
      <c r="BD1347">
        <v>0</v>
      </c>
      <c r="BE1347">
        <v>0</v>
      </c>
      <c r="BF1347">
        <v>0</v>
      </c>
      <c r="BG1347">
        <v>0</v>
      </c>
      <c r="BH1347">
        <v>0</v>
      </c>
      <c r="BI1347">
        <v>0</v>
      </c>
      <c r="BJ1347">
        <v>0</v>
      </c>
      <c r="BK1347">
        <v>0</v>
      </c>
      <c r="BL1347">
        <v>0</v>
      </c>
      <c r="BM1347">
        <v>0</v>
      </c>
      <c r="BN1347">
        <v>0</v>
      </c>
      <c r="BO1347">
        <v>0</v>
      </c>
      <c r="BP1347">
        <v>0</v>
      </c>
      <c r="BQ1347">
        <v>0</v>
      </c>
      <c r="BR1347">
        <v>0</v>
      </c>
      <c r="BS1347">
        <v>0</v>
      </c>
      <c r="BT1347">
        <v>0</v>
      </c>
      <c r="BU1347">
        <v>0</v>
      </c>
      <c r="BV1347">
        <v>0</v>
      </c>
      <c r="BW1347" s="4">
        <v>0</v>
      </c>
    </row>
    <row r="1348" spans="6:75" x14ac:dyDescent="0.25">
      <c r="F1348" s="52">
        <f t="shared" si="70"/>
        <v>105700</v>
      </c>
      <c r="G1348" s="12">
        <f t="shared" si="71"/>
        <v>0.82558139534883723</v>
      </c>
      <c r="J1348" s="3">
        <f t="shared" si="72"/>
        <v>0.89126213592233006</v>
      </c>
      <c r="K1348" s="4"/>
      <c r="L1348" s="5">
        <v>1</v>
      </c>
      <c r="M1348">
        <v>0.82558139534883723</v>
      </c>
      <c r="N1348">
        <v>0.82558139534883723</v>
      </c>
      <c r="O1348">
        <v>0.89021451660299733</v>
      </c>
      <c r="P1348">
        <v>0.89021451660299733</v>
      </c>
      <c r="Q1348">
        <v>0</v>
      </c>
      <c r="R1348">
        <v>0</v>
      </c>
      <c r="S1348">
        <v>0</v>
      </c>
      <c r="T1348">
        <v>0</v>
      </c>
      <c r="U1348">
        <v>0</v>
      </c>
      <c r="V1348">
        <v>0</v>
      </c>
      <c r="W1348">
        <v>0</v>
      </c>
      <c r="X1348">
        <v>0</v>
      </c>
      <c r="Y1348">
        <v>0</v>
      </c>
      <c r="Z1348">
        <v>0</v>
      </c>
      <c r="AA1348">
        <v>0</v>
      </c>
      <c r="AB1348">
        <v>0</v>
      </c>
      <c r="AC1348">
        <v>0</v>
      </c>
      <c r="AD1348">
        <v>0</v>
      </c>
      <c r="AE1348">
        <v>0</v>
      </c>
      <c r="AF1348">
        <v>0</v>
      </c>
      <c r="AG1348">
        <v>0</v>
      </c>
      <c r="AH1348">
        <v>0</v>
      </c>
      <c r="AI1348">
        <v>0</v>
      </c>
      <c r="AJ1348">
        <v>0</v>
      </c>
      <c r="AK1348">
        <v>0</v>
      </c>
      <c r="AL1348">
        <v>0</v>
      </c>
      <c r="AM1348">
        <v>0</v>
      </c>
      <c r="AN1348">
        <v>0</v>
      </c>
      <c r="AO1348">
        <v>0</v>
      </c>
      <c r="AP1348">
        <v>0</v>
      </c>
      <c r="AQ1348">
        <v>0</v>
      </c>
      <c r="AR1348">
        <v>0</v>
      </c>
      <c r="AS1348">
        <v>0</v>
      </c>
      <c r="AT1348">
        <v>0</v>
      </c>
      <c r="AU1348">
        <v>0</v>
      </c>
      <c r="AV1348">
        <v>0</v>
      </c>
      <c r="AW1348">
        <v>0</v>
      </c>
      <c r="AX1348">
        <v>0</v>
      </c>
      <c r="AY1348">
        <v>0</v>
      </c>
      <c r="AZ1348">
        <v>0</v>
      </c>
      <c r="BA1348">
        <v>0</v>
      </c>
      <c r="BB1348">
        <v>0</v>
      </c>
      <c r="BC1348">
        <v>0</v>
      </c>
      <c r="BD1348">
        <v>0</v>
      </c>
      <c r="BE1348">
        <v>0</v>
      </c>
      <c r="BF1348">
        <v>0</v>
      </c>
      <c r="BG1348">
        <v>0</v>
      </c>
      <c r="BH1348">
        <v>0</v>
      </c>
      <c r="BI1348">
        <v>0</v>
      </c>
      <c r="BJ1348">
        <v>0</v>
      </c>
      <c r="BK1348">
        <v>0</v>
      </c>
      <c r="BL1348">
        <v>0</v>
      </c>
      <c r="BM1348">
        <v>0</v>
      </c>
      <c r="BN1348">
        <v>0</v>
      </c>
      <c r="BO1348">
        <v>0</v>
      </c>
      <c r="BP1348">
        <v>0</v>
      </c>
      <c r="BQ1348">
        <v>0</v>
      </c>
      <c r="BR1348">
        <v>0</v>
      </c>
      <c r="BS1348">
        <v>0</v>
      </c>
      <c r="BT1348">
        <v>0</v>
      </c>
      <c r="BU1348">
        <v>0</v>
      </c>
      <c r="BV1348">
        <v>0</v>
      </c>
      <c r="BW1348" s="4">
        <v>0</v>
      </c>
    </row>
    <row r="1349" spans="6:75" x14ac:dyDescent="0.25">
      <c r="F1349" s="52">
        <f t="shared" si="70"/>
        <v>105800</v>
      </c>
      <c r="G1349" s="12">
        <f t="shared" si="71"/>
        <v>0.82558139534883723</v>
      </c>
      <c r="J1349" s="3">
        <f t="shared" si="72"/>
        <v>0.89208590761988815</v>
      </c>
      <c r="K1349" s="4"/>
      <c r="L1349" s="5">
        <v>1</v>
      </c>
      <c r="M1349">
        <v>0.82558139534883723</v>
      </c>
      <c r="N1349">
        <v>0.82558139534883723</v>
      </c>
      <c r="O1349">
        <v>0.89103732001175429</v>
      </c>
      <c r="P1349">
        <v>0.89103732001175429</v>
      </c>
      <c r="Q1349">
        <v>0</v>
      </c>
      <c r="R1349">
        <v>0</v>
      </c>
      <c r="S1349">
        <v>0</v>
      </c>
      <c r="T1349">
        <v>0</v>
      </c>
      <c r="U1349">
        <v>0</v>
      </c>
      <c r="V1349">
        <v>0</v>
      </c>
      <c r="W1349">
        <v>0</v>
      </c>
      <c r="X1349">
        <v>0</v>
      </c>
      <c r="Y1349">
        <v>0</v>
      </c>
      <c r="Z1349">
        <v>0</v>
      </c>
      <c r="AA1349">
        <v>0</v>
      </c>
      <c r="AB1349">
        <v>0</v>
      </c>
      <c r="AC1349">
        <v>0</v>
      </c>
      <c r="AD1349">
        <v>0</v>
      </c>
      <c r="AE1349">
        <v>0</v>
      </c>
      <c r="AF1349">
        <v>0</v>
      </c>
      <c r="AG1349">
        <v>0</v>
      </c>
      <c r="AH1349">
        <v>0</v>
      </c>
      <c r="AI1349">
        <v>0</v>
      </c>
      <c r="AJ1349">
        <v>0</v>
      </c>
      <c r="AK1349">
        <v>0</v>
      </c>
      <c r="AL1349">
        <v>0</v>
      </c>
      <c r="AM1349">
        <v>0</v>
      </c>
      <c r="AN1349">
        <v>0</v>
      </c>
      <c r="AO1349">
        <v>0</v>
      </c>
      <c r="AP1349">
        <v>0</v>
      </c>
      <c r="AQ1349">
        <v>0</v>
      </c>
      <c r="AR1349">
        <v>0</v>
      </c>
      <c r="AS1349">
        <v>0</v>
      </c>
      <c r="AT1349">
        <v>0</v>
      </c>
      <c r="AU1349">
        <v>0</v>
      </c>
      <c r="AV1349">
        <v>0</v>
      </c>
      <c r="AW1349">
        <v>0</v>
      </c>
      <c r="AX1349">
        <v>0</v>
      </c>
      <c r="AY1349">
        <v>0</v>
      </c>
      <c r="AZ1349">
        <v>0</v>
      </c>
      <c r="BA1349">
        <v>0</v>
      </c>
      <c r="BB1349">
        <v>0</v>
      </c>
      <c r="BC1349">
        <v>0</v>
      </c>
      <c r="BD1349">
        <v>0</v>
      </c>
      <c r="BE1349">
        <v>0</v>
      </c>
      <c r="BF1349">
        <v>0</v>
      </c>
      <c r="BG1349">
        <v>0</v>
      </c>
      <c r="BH1349">
        <v>0</v>
      </c>
      <c r="BI1349">
        <v>0</v>
      </c>
      <c r="BJ1349">
        <v>0</v>
      </c>
      <c r="BK1349">
        <v>0</v>
      </c>
      <c r="BL1349">
        <v>0</v>
      </c>
      <c r="BM1349">
        <v>0</v>
      </c>
      <c r="BN1349">
        <v>0</v>
      </c>
      <c r="BO1349">
        <v>0</v>
      </c>
      <c r="BP1349">
        <v>0</v>
      </c>
      <c r="BQ1349">
        <v>0</v>
      </c>
      <c r="BR1349">
        <v>0</v>
      </c>
      <c r="BS1349">
        <v>0</v>
      </c>
      <c r="BT1349">
        <v>0</v>
      </c>
      <c r="BU1349">
        <v>0</v>
      </c>
      <c r="BV1349">
        <v>0</v>
      </c>
      <c r="BW1349" s="4">
        <v>0</v>
      </c>
    </row>
    <row r="1350" spans="6:75" x14ac:dyDescent="0.25">
      <c r="F1350" s="52">
        <f t="shared" si="70"/>
        <v>105900</v>
      </c>
      <c r="G1350" s="12">
        <f t="shared" si="71"/>
        <v>0.82558139534883723</v>
      </c>
      <c r="J1350" s="3">
        <f t="shared" si="72"/>
        <v>0.89290967931744625</v>
      </c>
      <c r="K1350" s="4"/>
      <c r="L1350" s="5">
        <v>1</v>
      </c>
      <c r="M1350">
        <v>0.82558139534883723</v>
      </c>
      <c r="N1350">
        <v>0.82558139534883723</v>
      </c>
      <c r="O1350">
        <v>0.89186012342051124</v>
      </c>
      <c r="P1350">
        <v>0.89186012342051124</v>
      </c>
      <c r="Q1350">
        <v>0</v>
      </c>
      <c r="R1350">
        <v>0</v>
      </c>
      <c r="S1350">
        <v>0</v>
      </c>
      <c r="T1350">
        <v>0</v>
      </c>
      <c r="U1350">
        <v>0</v>
      </c>
      <c r="V1350">
        <v>0</v>
      </c>
      <c r="W1350">
        <v>0</v>
      </c>
      <c r="X1350">
        <v>0</v>
      </c>
      <c r="Y1350">
        <v>0</v>
      </c>
      <c r="Z1350">
        <v>0</v>
      </c>
      <c r="AA1350">
        <v>0</v>
      </c>
      <c r="AB1350">
        <v>0</v>
      </c>
      <c r="AC1350">
        <v>0</v>
      </c>
      <c r="AD1350">
        <v>0</v>
      </c>
      <c r="AE1350">
        <v>0</v>
      </c>
      <c r="AF1350">
        <v>0</v>
      </c>
      <c r="AG1350">
        <v>0</v>
      </c>
      <c r="AH1350">
        <v>0</v>
      </c>
      <c r="AI1350">
        <v>0</v>
      </c>
      <c r="AJ1350">
        <v>0</v>
      </c>
      <c r="AK1350">
        <v>0</v>
      </c>
      <c r="AL1350">
        <v>0</v>
      </c>
      <c r="AM1350">
        <v>0</v>
      </c>
      <c r="AN1350">
        <v>0</v>
      </c>
      <c r="AO1350">
        <v>0</v>
      </c>
      <c r="AP1350">
        <v>0</v>
      </c>
      <c r="AQ1350">
        <v>0</v>
      </c>
      <c r="AR1350">
        <v>0</v>
      </c>
      <c r="AS1350">
        <v>0</v>
      </c>
      <c r="AT1350">
        <v>0</v>
      </c>
      <c r="AU1350">
        <v>0</v>
      </c>
      <c r="AV1350">
        <v>0</v>
      </c>
      <c r="AW1350">
        <v>0</v>
      </c>
      <c r="AX1350">
        <v>0</v>
      </c>
      <c r="AY1350">
        <v>0</v>
      </c>
      <c r="AZ1350">
        <v>0</v>
      </c>
      <c r="BA1350">
        <v>0</v>
      </c>
      <c r="BB1350">
        <v>0</v>
      </c>
      <c r="BC1350">
        <v>0</v>
      </c>
      <c r="BD1350">
        <v>0</v>
      </c>
      <c r="BE1350">
        <v>0</v>
      </c>
      <c r="BF1350">
        <v>0</v>
      </c>
      <c r="BG1350">
        <v>0</v>
      </c>
      <c r="BH1350">
        <v>0</v>
      </c>
      <c r="BI1350">
        <v>0</v>
      </c>
      <c r="BJ1350">
        <v>0</v>
      </c>
      <c r="BK1350">
        <v>0</v>
      </c>
      <c r="BL1350">
        <v>0</v>
      </c>
      <c r="BM1350">
        <v>0</v>
      </c>
      <c r="BN1350">
        <v>0</v>
      </c>
      <c r="BO1350">
        <v>0</v>
      </c>
      <c r="BP1350">
        <v>0</v>
      </c>
      <c r="BQ1350">
        <v>0</v>
      </c>
      <c r="BR1350">
        <v>0</v>
      </c>
      <c r="BS1350">
        <v>0</v>
      </c>
      <c r="BT1350">
        <v>0</v>
      </c>
      <c r="BU1350">
        <v>0</v>
      </c>
      <c r="BV1350">
        <v>0</v>
      </c>
      <c r="BW1350" s="4">
        <v>0</v>
      </c>
    </row>
    <row r="1351" spans="6:75" x14ac:dyDescent="0.25">
      <c r="F1351" s="52">
        <f t="shared" si="70"/>
        <v>106000</v>
      </c>
      <c r="G1351" s="12">
        <f t="shared" si="71"/>
        <v>0.82558139534883723</v>
      </c>
      <c r="J1351" s="3">
        <f t="shared" si="72"/>
        <v>0.89371874080611935</v>
      </c>
      <c r="K1351" s="4"/>
      <c r="L1351" s="5">
        <v>1</v>
      </c>
      <c r="M1351">
        <v>0.82558139534883723</v>
      </c>
      <c r="N1351">
        <v>0.82558139534883723</v>
      </c>
      <c r="O1351">
        <v>0.89266823391125472</v>
      </c>
      <c r="P1351">
        <v>0.89266823391125472</v>
      </c>
      <c r="Q1351">
        <v>0</v>
      </c>
      <c r="R1351">
        <v>0</v>
      </c>
      <c r="S1351">
        <v>0</v>
      </c>
      <c r="T1351">
        <v>0</v>
      </c>
      <c r="U1351">
        <v>0</v>
      </c>
      <c r="V1351">
        <v>0</v>
      </c>
      <c r="W1351">
        <v>0</v>
      </c>
      <c r="X1351">
        <v>0</v>
      </c>
      <c r="Y1351">
        <v>0</v>
      </c>
      <c r="Z1351">
        <v>0</v>
      </c>
      <c r="AA1351">
        <v>0</v>
      </c>
      <c r="AB1351">
        <v>0</v>
      </c>
      <c r="AC1351">
        <v>0</v>
      </c>
      <c r="AD1351">
        <v>0</v>
      </c>
      <c r="AE1351">
        <v>0</v>
      </c>
      <c r="AF1351">
        <v>0</v>
      </c>
      <c r="AG1351">
        <v>0</v>
      </c>
      <c r="AH1351">
        <v>0</v>
      </c>
      <c r="AI1351">
        <v>0</v>
      </c>
      <c r="AJ1351">
        <v>0</v>
      </c>
      <c r="AK1351">
        <v>0</v>
      </c>
      <c r="AL1351">
        <v>0</v>
      </c>
      <c r="AM1351">
        <v>0</v>
      </c>
      <c r="AN1351">
        <v>0</v>
      </c>
      <c r="AO1351">
        <v>0</v>
      </c>
      <c r="AP1351">
        <v>0</v>
      </c>
      <c r="AQ1351">
        <v>0</v>
      </c>
      <c r="AR1351">
        <v>0</v>
      </c>
      <c r="AS1351">
        <v>0</v>
      </c>
      <c r="AT1351">
        <v>0</v>
      </c>
      <c r="AU1351">
        <v>0</v>
      </c>
      <c r="AV1351">
        <v>0</v>
      </c>
      <c r="AW1351">
        <v>0</v>
      </c>
      <c r="AX1351">
        <v>0</v>
      </c>
      <c r="AY1351">
        <v>0</v>
      </c>
      <c r="AZ1351">
        <v>0</v>
      </c>
      <c r="BA1351">
        <v>0</v>
      </c>
      <c r="BB1351">
        <v>0</v>
      </c>
      <c r="BC1351">
        <v>0</v>
      </c>
      <c r="BD1351">
        <v>0</v>
      </c>
      <c r="BE1351">
        <v>0</v>
      </c>
      <c r="BF1351">
        <v>0</v>
      </c>
      <c r="BG1351">
        <v>0</v>
      </c>
      <c r="BH1351">
        <v>0</v>
      </c>
      <c r="BI1351">
        <v>0</v>
      </c>
      <c r="BJ1351">
        <v>0</v>
      </c>
      <c r="BK1351">
        <v>0</v>
      </c>
      <c r="BL1351">
        <v>0</v>
      </c>
      <c r="BM1351">
        <v>0</v>
      </c>
      <c r="BN1351">
        <v>0</v>
      </c>
      <c r="BO1351">
        <v>0</v>
      </c>
      <c r="BP1351">
        <v>0</v>
      </c>
      <c r="BQ1351">
        <v>0</v>
      </c>
      <c r="BR1351">
        <v>0</v>
      </c>
      <c r="BS1351">
        <v>0</v>
      </c>
      <c r="BT1351">
        <v>0</v>
      </c>
      <c r="BU1351">
        <v>0</v>
      </c>
      <c r="BV1351">
        <v>0</v>
      </c>
      <c r="BW1351" s="4">
        <v>0</v>
      </c>
    </row>
    <row r="1352" spans="6:75" x14ac:dyDescent="0.25">
      <c r="F1352" s="52">
        <f t="shared" si="70"/>
        <v>106100</v>
      </c>
      <c r="G1352" s="12">
        <f t="shared" si="71"/>
        <v>0.82558139534883723</v>
      </c>
      <c r="J1352" s="3">
        <f t="shared" ref="J1352:J1383" si="73">INDEX($L1352:$BW1352,J$276) / INDEX($L$291:$BW$291,J$276)</f>
        <v>0.89452780229479256</v>
      </c>
      <c r="K1352" s="4"/>
      <c r="L1352" s="5">
        <v>1</v>
      </c>
      <c r="M1352">
        <v>0.82558139534883723</v>
      </c>
      <c r="N1352">
        <v>0.82558139534883723</v>
      </c>
      <c r="O1352">
        <v>0.89347634440199819</v>
      </c>
      <c r="P1352">
        <v>0.89347634440199819</v>
      </c>
      <c r="Q1352">
        <v>0</v>
      </c>
      <c r="R1352">
        <v>0</v>
      </c>
      <c r="S1352">
        <v>0</v>
      </c>
      <c r="T1352">
        <v>0</v>
      </c>
      <c r="U1352">
        <v>0</v>
      </c>
      <c r="V1352">
        <v>0</v>
      </c>
      <c r="W1352">
        <v>0</v>
      </c>
      <c r="X1352">
        <v>0</v>
      </c>
      <c r="Y1352">
        <v>0</v>
      </c>
      <c r="Z1352">
        <v>0</v>
      </c>
      <c r="AA1352">
        <v>0</v>
      </c>
      <c r="AB1352">
        <v>0</v>
      </c>
      <c r="AC1352">
        <v>0</v>
      </c>
      <c r="AD1352">
        <v>0</v>
      </c>
      <c r="AE1352">
        <v>0</v>
      </c>
      <c r="AF1352">
        <v>0</v>
      </c>
      <c r="AG1352">
        <v>0</v>
      </c>
      <c r="AH1352">
        <v>0</v>
      </c>
      <c r="AI1352">
        <v>0</v>
      </c>
      <c r="AJ1352">
        <v>0</v>
      </c>
      <c r="AK1352">
        <v>0</v>
      </c>
      <c r="AL1352">
        <v>0</v>
      </c>
      <c r="AM1352">
        <v>0</v>
      </c>
      <c r="AN1352">
        <v>0</v>
      </c>
      <c r="AO1352">
        <v>0</v>
      </c>
      <c r="AP1352">
        <v>0</v>
      </c>
      <c r="AQ1352">
        <v>0</v>
      </c>
      <c r="AR1352">
        <v>0</v>
      </c>
      <c r="AS1352">
        <v>0</v>
      </c>
      <c r="AT1352">
        <v>0</v>
      </c>
      <c r="AU1352">
        <v>0</v>
      </c>
      <c r="AV1352">
        <v>0</v>
      </c>
      <c r="AW1352">
        <v>0</v>
      </c>
      <c r="AX1352">
        <v>0</v>
      </c>
      <c r="AY1352">
        <v>0</v>
      </c>
      <c r="AZ1352">
        <v>0</v>
      </c>
      <c r="BA1352">
        <v>0</v>
      </c>
      <c r="BB1352">
        <v>0</v>
      </c>
      <c r="BC1352">
        <v>0</v>
      </c>
      <c r="BD1352">
        <v>0</v>
      </c>
      <c r="BE1352">
        <v>0</v>
      </c>
      <c r="BF1352">
        <v>0</v>
      </c>
      <c r="BG1352">
        <v>0</v>
      </c>
      <c r="BH1352">
        <v>0</v>
      </c>
      <c r="BI1352">
        <v>0</v>
      </c>
      <c r="BJ1352">
        <v>0</v>
      </c>
      <c r="BK1352">
        <v>0</v>
      </c>
      <c r="BL1352">
        <v>0</v>
      </c>
      <c r="BM1352">
        <v>0</v>
      </c>
      <c r="BN1352">
        <v>0</v>
      </c>
      <c r="BO1352">
        <v>0</v>
      </c>
      <c r="BP1352">
        <v>0</v>
      </c>
      <c r="BQ1352">
        <v>0</v>
      </c>
      <c r="BR1352">
        <v>0</v>
      </c>
      <c r="BS1352">
        <v>0</v>
      </c>
      <c r="BT1352">
        <v>0</v>
      </c>
      <c r="BU1352">
        <v>0</v>
      </c>
      <c r="BV1352">
        <v>0</v>
      </c>
      <c r="BW1352" s="4">
        <v>0</v>
      </c>
    </row>
    <row r="1353" spans="6:75" x14ac:dyDescent="0.25">
      <c r="F1353" s="52">
        <f t="shared" si="70"/>
        <v>106200</v>
      </c>
      <c r="G1353" s="12">
        <f t="shared" si="71"/>
        <v>0.82558139534883723</v>
      </c>
      <c r="J1353" s="3">
        <f t="shared" si="73"/>
        <v>0.89533686378346566</v>
      </c>
      <c r="K1353" s="4"/>
      <c r="L1353" s="5">
        <v>1</v>
      </c>
      <c r="M1353">
        <v>0.82558139534883723</v>
      </c>
      <c r="N1353">
        <v>0.82558139534883723</v>
      </c>
      <c r="O1353">
        <v>0.89428445489274166</v>
      </c>
      <c r="P1353">
        <v>0.89428445489274166</v>
      </c>
      <c r="Q1353">
        <v>0</v>
      </c>
      <c r="R1353">
        <v>0</v>
      </c>
      <c r="S1353">
        <v>0</v>
      </c>
      <c r="T1353">
        <v>0</v>
      </c>
      <c r="U1353">
        <v>0</v>
      </c>
      <c r="V1353">
        <v>0</v>
      </c>
      <c r="W1353">
        <v>0</v>
      </c>
      <c r="X1353">
        <v>0</v>
      </c>
      <c r="Y1353">
        <v>0</v>
      </c>
      <c r="Z1353">
        <v>0</v>
      </c>
      <c r="AA1353">
        <v>0</v>
      </c>
      <c r="AB1353">
        <v>0</v>
      </c>
      <c r="AC1353">
        <v>0</v>
      </c>
      <c r="AD1353">
        <v>0</v>
      </c>
      <c r="AE1353">
        <v>0</v>
      </c>
      <c r="AF1353">
        <v>0</v>
      </c>
      <c r="AG1353">
        <v>0</v>
      </c>
      <c r="AH1353">
        <v>0</v>
      </c>
      <c r="AI1353">
        <v>0</v>
      </c>
      <c r="AJ1353">
        <v>0</v>
      </c>
      <c r="AK1353">
        <v>0</v>
      </c>
      <c r="AL1353">
        <v>0</v>
      </c>
      <c r="AM1353">
        <v>0</v>
      </c>
      <c r="AN1353">
        <v>0</v>
      </c>
      <c r="AO1353">
        <v>0</v>
      </c>
      <c r="AP1353">
        <v>0</v>
      </c>
      <c r="AQ1353">
        <v>0</v>
      </c>
      <c r="AR1353">
        <v>0</v>
      </c>
      <c r="AS1353">
        <v>0</v>
      </c>
      <c r="AT1353">
        <v>0</v>
      </c>
      <c r="AU1353">
        <v>0</v>
      </c>
      <c r="AV1353">
        <v>0</v>
      </c>
      <c r="AW1353">
        <v>0</v>
      </c>
      <c r="AX1353">
        <v>0</v>
      </c>
      <c r="AY1353">
        <v>0</v>
      </c>
      <c r="AZ1353">
        <v>0</v>
      </c>
      <c r="BA1353">
        <v>0</v>
      </c>
      <c r="BB1353">
        <v>0</v>
      </c>
      <c r="BC1353">
        <v>0</v>
      </c>
      <c r="BD1353">
        <v>0</v>
      </c>
      <c r="BE1353">
        <v>0</v>
      </c>
      <c r="BF1353">
        <v>0</v>
      </c>
      <c r="BG1353">
        <v>0</v>
      </c>
      <c r="BH1353">
        <v>0</v>
      </c>
      <c r="BI1353">
        <v>0</v>
      </c>
      <c r="BJ1353">
        <v>0</v>
      </c>
      <c r="BK1353">
        <v>0</v>
      </c>
      <c r="BL1353">
        <v>0</v>
      </c>
      <c r="BM1353">
        <v>0</v>
      </c>
      <c r="BN1353">
        <v>0</v>
      </c>
      <c r="BO1353">
        <v>0</v>
      </c>
      <c r="BP1353">
        <v>0</v>
      </c>
      <c r="BQ1353">
        <v>0</v>
      </c>
      <c r="BR1353">
        <v>0</v>
      </c>
      <c r="BS1353">
        <v>0</v>
      </c>
      <c r="BT1353">
        <v>0</v>
      </c>
      <c r="BU1353">
        <v>0</v>
      </c>
      <c r="BV1353">
        <v>0</v>
      </c>
      <c r="BW1353" s="4">
        <v>0</v>
      </c>
    </row>
    <row r="1354" spans="6:75" x14ac:dyDescent="0.25">
      <c r="F1354" s="52">
        <f t="shared" si="70"/>
        <v>106300</v>
      </c>
      <c r="G1354" s="12">
        <f t="shared" si="71"/>
        <v>0.82558139534883723</v>
      </c>
      <c r="J1354" s="3">
        <f t="shared" si="73"/>
        <v>0.89614592527213888</v>
      </c>
      <c r="K1354" s="4"/>
      <c r="L1354" s="5">
        <v>1</v>
      </c>
      <c r="M1354">
        <v>0.82558139534883723</v>
      </c>
      <c r="N1354">
        <v>0.82558139534883723</v>
      </c>
      <c r="O1354">
        <v>0.89509256538348514</v>
      </c>
      <c r="P1354">
        <v>0.89509256538348514</v>
      </c>
      <c r="Q1354">
        <v>0</v>
      </c>
      <c r="R1354">
        <v>0</v>
      </c>
      <c r="S1354">
        <v>0</v>
      </c>
      <c r="T1354">
        <v>0</v>
      </c>
      <c r="U1354">
        <v>0</v>
      </c>
      <c r="V1354">
        <v>0</v>
      </c>
      <c r="W1354">
        <v>0</v>
      </c>
      <c r="X1354">
        <v>0</v>
      </c>
      <c r="Y1354">
        <v>0</v>
      </c>
      <c r="Z1354">
        <v>0</v>
      </c>
      <c r="AA1354">
        <v>0</v>
      </c>
      <c r="AB1354">
        <v>0</v>
      </c>
      <c r="AC1354">
        <v>0</v>
      </c>
      <c r="AD1354">
        <v>0</v>
      </c>
      <c r="AE1354">
        <v>0</v>
      </c>
      <c r="AF1354">
        <v>0</v>
      </c>
      <c r="AG1354">
        <v>0</v>
      </c>
      <c r="AH1354">
        <v>0</v>
      </c>
      <c r="AI1354">
        <v>0</v>
      </c>
      <c r="AJ1354">
        <v>0</v>
      </c>
      <c r="AK1354">
        <v>0</v>
      </c>
      <c r="AL1354">
        <v>0</v>
      </c>
      <c r="AM1354">
        <v>0</v>
      </c>
      <c r="AN1354">
        <v>0</v>
      </c>
      <c r="AO1354">
        <v>0</v>
      </c>
      <c r="AP1354">
        <v>0</v>
      </c>
      <c r="AQ1354">
        <v>0</v>
      </c>
      <c r="AR1354">
        <v>0</v>
      </c>
      <c r="AS1354">
        <v>0</v>
      </c>
      <c r="AT1354">
        <v>0</v>
      </c>
      <c r="AU1354">
        <v>0</v>
      </c>
      <c r="AV1354">
        <v>0</v>
      </c>
      <c r="AW1354">
        <v>0</v>
      </c>
      <c r="AX1354">
        <v>0</v>
      </c>
      <c r="AY1354">
        <v>0</v>
      </c>
      <c r="AZ1354">
        <v>0</v>
      </c>
      <c r="BA1354">
        <v>0</v>
      </c>
      <c r="BB1354">
        <v>0</v>
      </c>
      <c r="BC1354">
        <v>0</v>
      </c>
      <c r="BD1354">
        <v>0</v>
      </c>
      <c r="BE1354">
        <v>0</v>
      </c>
      <c r="BF1354">
        <v>0</v>
      </c>
      <c r="BG1354">
        <v>0</v>
      </c>
      <c r="BH1354">
        <v>0</v>
      </c>
      <c r="BI1354">
        <v>0</v>
      </c>
      <c r="BJ1354">
        <v>0</v>
      </c>
      <c r="BK1354">
        <v>0</v>
      </c>
      <c r="BL1354">
        <v>0</v>
      </c>
      <c r="BM1354">
        <v>0</v>
      </c>
      <c r="BN1354">
        <v>0</v>
      </c>
      <c r="BO1354">
        <v>0</v>
      </c>
      <c r="BP1354">
        <v>0</v>
      </c>
      <c r="BQ1354">
        <v>0</v>
      </c>
      <c r="BR1354">
        <v>0</v>
      </c>
      <c r="BS1354">
        <v>0</v>
      </c>
      <c r="BT1354">
        <v>0</v>
      </c>
      <c r="BU1354">
        <v>0</v>
      </c>
      <c r="BV1354">
        <v>0</v>
      </c>
      <c r="BW1354" s="4">
        <v>0</v>
      </c>
    </row>
    <row r="1355" spans="6:75" x14ac:dyDescent="0.25">
      <c r="F1355" s="52">
        <f t="shared" si="70"/>
        <v>106400</v>
      </c>
      <c r="G1355" s="12">
        <f t="shared" si="71"/>
        <v>0.82558139534883723</v>
      </c>
      <c r="J1355" s="3">
        <f t="shared" si="73"/>
        <v>0.89695498676081198</v>
      </c>
      <c r="K1355" s="4"/>
      <c r="L1355" s="5">
        <v>1</v>
      </c>
      <c r="M1355">
        <v>0.82558139534883723</v>
      </c>
      <c r="N1355">
        <v>0.82558139534883723</v>
      </c>
      <c r="O1355">
        <v>0.89590067587422861</v>
      </c>
      <c r="P1355">
        <v>0.89590067587422861</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0</v>
      </c>
      <c r="AL1355">
        <v>0</v>
      </c>
      <c r="AM1355">
        <v>0</v>
      </c>
      <c r="AN1355">
        <v>0</v>
      </c>
      <c r="AO1355">
        <v>0</v>
      </c>
      <c r="AP1355">
        <v>0</v>
      </c>
      <c r="AQ1355">
        <v>0</v>
      </c>
      <c r="AR1355">
        <v>0</v>
      </c>
      <c r="AS1355">
        <v>0</v>
      </c>
      <c r="AT1355">
        <v>0</v>
      </c>
      <c r="AU1355">
        <v>0</v>
      </c>
      <c r="AV1355">
        <v>0</v>
      </c>
      <c r="AW1355">
        <v>0</v>
      </c>
      <c r="AX1355">
        <v>0</v>
      </c>
      <c r="AY1355">
        <v>0</v>
      </c>
      <c r="AZ1355">
        <v>0</v>
      </c>
      <c r="BA1355">
        <v>0</v>
      </c>
      <c r="BB1355">
        <v>0</v>
      </c>
      <c r="BC1355">
        <v>0</v>
      </c>
      <c r="BD1355">
        <v>0</v>
      </c>
      <c r="BE1355">
        <v>0</v>
      </c>
      <c r="BF1355">
        <v>0</v>
      </c>
      <c r="BG1355">
        <v>0</v>
      </c>
      <c r="BH1355">
        <v>0</v>
      </c>
      <c r="BI1355">
        <v>0</v>
      </c>
      <c r="BJ1355">
        <v>0</v>
      </c>
      <c r="BK1355">
        <v>0</v>
      </c>
      <c r="BL1355">
        <v>0</v>
      </c>
      <c r="BM1355">
        <v>0</v>
      </c>
      <c r="BN1355">
        <v>0</v>
      </c>
      <c r="BO1355">
        <v>0</v>
      </c>
      <c r="BP1355">
        <v>0</v>
      </c>
      <c r="BQ1355">
        <v>0</v>
      </c>
      <c r="BR1355">
        <v>0</v>
      </c>
      <c r="BS1355">
        <v>0</v>
      </c>
      <c r="BT1355">
        <v>0</v>
      </c>
      <c r="BU1355">
        <v>0</v>
      </c>
      <c r="BV1355">
        <v>0</v>
      </c>
      <c r="BW1355" s="4">
        <v>0</v>
      </c>
    </row>
    <row r="1356" spans="6:75" x14ac:dyDescent="0.25">
      <c r="F1356" s="52">
        <f t="shared" si="70"/>
        <v>106500</v>
      </c>
      <c r="G1356" s="12">
        <f t="shared" si="71"/>
        <v>0.82558139534883723</v>
      </c>
      <c r="J1356" s="3">
        <f t="shared" si="73"/>
        <v>0.89776404824948508</v>
      </c>
      <c r="K1356" s="4"/>
      <c r="L1356" s="5">
        <v>1</v>
      </c>
      <c r="M1356">
        <v>0.82558139534883723</v>
      </c>
      <c r="N1356">
        <v>0.82558139534883723</v>
      </c>
      <c r="O1356">
        <v>0.89670878636497198</v>
      </c>
      <c r="P1356">
        <v>0.89670878636497198</v>
      </c>
      <c r="Q1356">
        <v>0</v>
      </c>
      <c r="R1356">
        <v>0</v>
      </c>
      <c r="S1356">
        <v>0</v>
      </c>
      <c r="T1356">
        <v>0</v>
      </c>
      <c r="U1356">
        <v>0</v>
      </c>
      <c r="V1356">
        <v>0</v>
      </c>
      <c r="W1356">
        <v>0</v>
      </c>
      <c r="X1356">
        <v>0</v>
      </c>
      <c r="Y1356">
        <v>0</v>
      </c>
      <c r="Z1356">
        <v>0</v>
      </c>
      <c r="AA1356">
        <v>0</v>
      </c>
      <c r="AB1356">
        <v>0</v>
      </c>
      <c r="AC1356">
        <v>0</v>
      </c>
      <c r="AD1356">
        <v>0</v>
      </c>
      <c r="AE1356">
        <v>0</v>
      </c>
      <c r="AF1356">
        <v>0</v>
      </c>
      <c r="AG1356">
        <v>0</v>
      </c>
      <c r="AH1356">
        <v>0</v>
      </c>
      <c r="AI1356">
        <v>0</v>
      </c>
      <c r="AJ1356">
        <v>0</v>
      </c>
      <c r="AK1356">
        <v>0</v>
      </c>
      <c r="AL1356">
        <v>0</v>
      </c>
      <c r="AM1356">
        <v>0</v>
      </c>
      <c r="AN1356">
        <v>0</v>
      </c>
      <c r="AO1356">
        <v>0</v>
      </c>
      <c r="AP1356">
        <v>0</v>
      </c>
      <c r="AQ1356">
        <v>0</v>
      </c>
      <c r="AR1356">
        <v>0</v>
      </c>
      <c r="AS1356">
        <v>0</v>
      </c>
      <c r="AT1356">
        <v>0</v>
      </c>
      <c r="AU1356">
        <v>0</v>
      </c>
      <c r="AV1356">
        <v>0</v>
      </c>
      <c r="AW1356">
        <v>0</v>
      </c>
      <c r="AX1356">
        <v>0</v>
      </c>
      <c r="AY1356">
        <v>0</v>
      </c>
      <c r="AZ1356">
        <v>0</v>
      </c>
      <c r="BA1356">
        <v>0</v>
      </c>
      <c r="BB1356">
        <v>0</v>
      </c>
      <c r="BC1356">
        <v>0</v>
      </c>
      <c r="BD1356">
        <v>0</v>
      </c>
      <c r="BE1356">
        <v>0</v>
      </c>
      <c r="BF1356">
        <v>0</v>
      </c>
      <c r="BG1356">
        <v>0</v>
      </c>
      <c r="BH1356">
        <v>0</v>
      </c>
      <c r="BI1356">
        <v>0</v>
      </c>
      <c r="BJ1356">
        <v>0</v>
      </c>
      <c r="BK1356">
        <v>0</v>
      </c>
      <c r="BL1356">
        <v>0</v>
      </c>
      <c r="BM1356">
        <v>0</v>
      </c>
      <c r="BN1356">
        <v>0</v>
      </c>
      <c r="BO1356">
        <v>0</v>
      </c>
      <c r="BP1356">
        <v>0</v>
      </c>
      <c r="BQ1356">
        <v>0</v>
      </c>
      <c r="BR1356">
        <v>0</v>
      </c>
      <c r="BS1356">
        <v>0</v>
      </c>
      <c r="BT1356">
        <v>0</v>
      </c>
      <c r="BU1356">
        <v>0</v>
      </c>
      <c r="BV1356">
        <v>0</v>
      </c>
      <c r="BW1356" s="4">
        <v>0</v>
      </c>
    </row>
    <row r="1357" spans="6:75" x14ac:dyDescent="0.25">
      <c r="F1357" s="52">
        <f t="shared" si="70"/>
        <v>106600</v>
      </c>
      <c r="G1357" s="12">
        <f t="shared" si="71"/>
        <v>0.82558139534883723</v>
      </c>
      <c r="J1357" s="3">
        <f t="shared" si="73"/>
        <v>0.89857310973815818</v>
      </c>
      <c r="K1357" s="4"/>
      <c r="L1357" s="5">
        <v>1</v>
      </c>
      <c r="M1357">
        <v>0.82558139534883723</v>
      </c>
      <c r="N1357">
        <v>0.82558139534883723</v>
      </c>
      <c r="O1357">
        <v>0.89751689685571545</v>
      </c>
      <c r="P1357">
        <v>0.89751689685571545</v>
      </c>
      <c r="Q1357">
        <v>0</v>
      </c>
      <c r="R1357">
        <v>0</v>
      </c>
      <c r="S1357">
        <v>0</v>
      </c>
      <c r="T1357">
        <v>0</v>
      </c>
      <c r="U1357">
        <v>0</v>
      </c>
      <c r="V1357">
        <v>0</v>
      </c>
      <c r="W1357">
        <v>0</v>
      </c>
      <c r="X1357">
        <v>0</v>
      </c>
      <c r="Y1357">
        <v>0</v>
      </c>
      <c r="Z1357">
        <v>0</v>
      </c>
      <c r="AA1357">
        <v>0</v>
      </c>
      <c r="AB1357">
        <v>0</v>
      </c>
      <c r="AC1357">
        <v>0</v>
      </c>
      <c r="AD1357">
        <v>0</v>
      </c>
      <c r="AE1357">
        <v>0</v>
      </c>
      <c r="AF1357">
        <v>0</v>
      </c>
      <c r="AG1357">
        <v>0</v>
      </c>
      <c r="AH1357">
        <v>0</v>
      </c>
      <c r="AI1357">
        <v>0</v>
      </c>
      <c r="AJ1357">
        <v>0</v>
      </c>
      <c r="AK1357">
        <v>0</v>
      </c>
      <c r="AL1357">
        <v>0</v>
      </c>
      <c r="AM1357">
        <v>0</v>
      </c>
      <c r="AN1357">
        <v>0</v>
      </c>
      <c r="AO1357">
        <v>0</v>
      </c>
      <c r="AP1357">
        <v>0</v>
      </c>
      <c r="AQ1357">
        <v>0</v>
      </c>
      <c r="AR1357">
        <v>0</v>
      </c>
      <c r="AS1357">
        <v>0</v>
      </c>
      <c r="AT1357">
        <v>0</v>
      </c>
      <c r="AU1357">
        <v>0</v>
      </c>
      <c r="AV1357">
        <v>0</v>
      </c>
      <c r="AW1357">
        <v>0</v>
      </c>
      <c r="AX1357">
        <v>0</v>
      </c>
      <c r="AY1357">
        <v>0</v>
      </c>
      <c r="AZ1357">
        <v>0</v>
      </c>
      <c r="BA1357">
        <v>0</v>
      </c>
      <c r="BB1357">
        <v>0</v>
      </c>
      <c r="BC1357">
        <v>0</v>
      </c>
      <c r="BD1357">
        <v>0</v>
      </c>
      <c r="BE1357">
        <v>0</v>
      </c>
      <c r="BF1357">
        <v>0</v>
      </c>
      <c r="BG1357">
        <v>0</v>
      </c>
      <c r="BH1357">
        <v>0</v>
      </c>
      <c r="BI1357">
        <v>0</v>
      </c>
      <c r="BJ1357">
        <v>0</v>
      </c>
      <c r="BK1357">
        <v>0</v>
      </c>
      <c r="BL1357">
        <v>0</v>
      </c>
      <c r="BM1357">
        <v>0</v>
      </c>
      <c r="BN1357">
        <v>0</v>
      </c>
      <c r="BO1357">
        <v>0</v>
      </c>
      <c r="BP1357">
        <v>0</v>
      </c>
      <c r="BQ1357">
        <v>0</v>
      </c>
      <c r="BR1357">
        <v>0</v>
      </c>
      <c r="BS1357">
        <v>0</v>
      </c>
      <c r="BT1357">
        <v>0</v>
      </c>
      <c r="BU1357">
        <v>0</v>
      </c>
      <c r="BV1357">
        <v>0</v>
      </c>
      <c r="BW1357" s="4">
        <v>0</v>
      </c>
    </row>
    <row r="1358" spans="6:75" x14ac:dyDescent="0.25">
      <c r="F1358" s="52">
        <f t="shared" si="70"/>
        <v>106700</v>
      </c>
      <c r="G1358" s="12">
        <f t="shared" si="71"/>
        <v>0.82558139534883723</v>
      </c>
      <c r="J1358" s="3">
        <f t="shared" si="73"/>
        <v>0.89938217122683128</v>
      </c>
      <c r="K1358" s="4"/>
      <c r="L1358" s="5">
        <v>1</v>
      </c>
      <c r="M1358">
        <v>0.82558139534883723</v>
      </c>
      <c r="N1358">
        <v>0.82558139534883723</v>
      </c>
      <c r="O1358">
        <v>0.89832500734645893</v>
      </c>
      <c r="P1358">
        <v>0.89832500734645893</v>
      </c>
      <c r="Q1358">
        <v>0</v>
      </c>
      <c r="R1358">
        <v>0</v>
      </c>
      <c r="S1358">
        <v>0</v>
      </c>
      <c r="T1358">
        <v>0</v>
      </c>
      <c r="U1358">
        <v>0</v>
      </c>
      <c r="V1358">
        <v>0</v>
      </c>
      <c r="W1358">
        <v>0</v>
      </c>
      <c r="X1358">
        <v>0</v>
      </c>
      <c r="Y1358">
        <v>0</v>
      </c>
      <c r="Z1358">
        <v>0</v>
      </c>
      <c r="AA1358">
        <v>0</v>
      </c>
      <c r="AB1358">
        <v>0</v>
      </c>
      <c r="AC1358">
        <v>0</v>
      </c>
      <c r="AD1358">
        <v>0</v>
      </c>
      <c r="AE1358">
        <v>0</v>
      </c>
      <c r="AF1358">
        <v>0</v>
      </c>
      <c r="AG1358">
        <v>0</v>
      </c>
      <c r="AH1358">
        <v>0</v>
      </c>
      <c r="AI1358">
        <v>0</v>
      </c>
      <c r="AJ1358">
        <v>0</v>
      </c>
      <c r="AK1358">
        <v>0</v>
      </c>
      <c r="AL1358">
        <v>0</v>
      </c>
      <c r="AM1358">
        <v>0</v>
      </c>
      <c r="AN1358">
        <v>0</v>
      </c>
      <c r="AO1358">
        <v>0</v>
      </c>
      <c r="AP1358">
        <v>0</v>
      </c>
      <c r="AQ1358">
        <v>0</v>
      </c>
      <c r="AR1358">
        <v>0</v>
      </c>
      <c r="AS1358">
        <v>0</v>
      </c>
      <c r="AT1358">
        <v>0</v>
      </c>
      <c r="AU1358">
        <v>0</v>
      </c>
      <c r="AV1358">
        <v>0</v>
      </c>
      <c r="AW1358">
        <v>0</v>
      </c>
      <c r="AX1358">
        <v>0</v>
      </c>
      <c r="AY1358">
        <v>0</v>
      </c>
      <c r="AZ1358">
        <v>0</v>
      </c>
      <c r="BA1358">
        <v>0</v>
      </c>
      <c r="BB1358">
        <v>0</v>
      </c>
      <c r="BC1358">
        <v>0</v>
      </c>
      <c r="BD1358">
        <v>0</v>
      </c>
      <c r="BE1358">
        <v>0</v>
      </c>
      <c r="BF1358">
        <v>0</v>
      </c>
      <c r="BG1358">
        <v>0</v>
      </c>
      <c r="BH1358">
        <v>0</v>
      </c>
      <c r="BI1358">
        <v>0</v>
      </c>
      <c r="BJ1358">
        <v>0</v>
      </c>
      <c r="BK1358">
        <v>0</v>
      </c>
      <c r="BL1358">
        <v>0</v>
      </c>
      <c r="BM1358">
        <v>0</v>
      </c>
      <c r="BN1358">
        <v>0</v>
      </c>
      <c r="BO1358">
        <v>0</v>
      </c>
      <c r="BP1358">
        <v>0</v>
      </c>
      <c r="BQ1358">
        <v>0</v>
      </c>
      <c r="BR1358">
        <v>0</v>
      </c>
      <c r="BS1358">
        <v>0</v>
      </c>
      <c r="BT1358">
        <v>0</v>
      </c>
      <c r="BU1358">
        <v>0</v>
      </c>
      <c r="BV1358">
        <v>0</v>
      </c>
      <c r="BW1358" s="4">
        <v>0</v>
      </c>
    </row>
    <row r="1359" spans="6:75" x14ac:dyDescent="0.25">
      <c r="F1359" s="52">
        <f t="shared" si="70"/>
        <v>106800</v>
      </c>
      <c r="G1359" s="12">
        <f t="shared" si="71"/>
        <v>0.82558139534883723</v>
      </c>
      <c r="J1359" s="3">
        <f t="shared" si="73"/>
        <v>0.9001912327155045</v>
      </c>
      <c r="K1359" s="4"/>
      <c r="L1359" s="5">
        <v>1</v>
      </c>
      <c r="M1359">
        <v>0.82558139534883723</v>
      </c>
      <c r="N1359">
        <v>0.82558139534883723</v>
      </c>
      <c r="O1359">
        <v>0.8991331178372024</v>
      </c>
      <c r="P1359">
        <v>0.8991331178372024</v>
      </c>
      <c r="Q1359">
        <v>0</v>
      </c>
      <c r="R1359">
        <v>0</v>
      </c>
      <c r="S1359">
        <v>0</v>
      </c>
      <c r="T1359">
        <v>0</v>
      </c>
      <c r="U1359">
        <v>0</v>
      </c>
      <c r="V1359">
        <v>0</v>
      </c>
      <c r="W1359">
        <v>0</v>
      </c>
      <c r="X1359">
        <v>0</v>
      </c>
      <c r="Y1359">
        <v>0</v>
      </c>
      <c r="Z1359">
        <v>0</v>
      </c>
      <c r="AA1359">
        <v>0</v>
      </c>
      <c r="AB1359">
        <v>0</v>
      </c>
      <c r="AC1359">
        <v>0</v>
      </c>
      <c r="AD1359">
        <v>0</v>
      </c>
      <c r="AE1359">
        <v>0</v>
      </c>
      <c r="AF1359">
        <v>0</v>
      </c>
      <c r="AG1359">
        <v>0</v>
      </c>
      <c r="AH1359">
        <v>0</v>
      </c>
      <c r="AI1359">
        <v>0</v>
      </c>
      <c r="AJ1359">
        <v>0</v>
      </c>
      <c r="AK1359">
        <v>0</v>
      </c>
      <c r="AL1359">
        <v>0</v>
      </c>
      <c r="AM1359">
        <v>0</v>
      </c>
      <c r="AN1359">
        <v>0</v>
      </c>
      <c r="AO1359">
        <v>0</v>
      </c>
      <c r="AP1359">
        <v>0</v>
      </c>
      <c r="AQ1359">
        <v>0</v>
      </c>
      <c r="AR1359">
        <v>0</v>
      </c>
      <c r="AS1359">
        <v>0</v>
      </c>
      <c r="AT1359">
        <v>0</v>
      </c>
      <c r="AU1359">
        <v>0</v>
      </c>
      <c r="AV1359">
        <v>0</v>
      </c>
      <c r="AW1359">
        <v>0</v>
      </c>
      <c r="AX1359">
        <v>0</v>
      </c>
      <c r="AY1359">
        <v>0</v>
      </c>
      <c r="AZ1359">
        <v>0</v>
      </c>
      <c r="BA1359">
        <v>0</v>
      </c>
      <c r="BB1359">
        <v>0</v>
      </c>
      <c r="BC1359">
        <v>0</v>
      </c>
      <c r="BD1359">
        <v>0</v>
      </c>
      <c r="BE1359">
        <v>0</v>
      </c>
      <c r="BF1359">
        <v>0</v>
      </c>
      <c r="BG1359">
        <v>0</v>
      </c>
      <c r="BH1359">
        <v>0</v>
      </c>
      <c r="BI1359">
        <v>0</v>
      </c>
      <c r="BJ1359">
        <v>0</v>
      </c>
      <c r="BK1359">
        <v>0</v>
      </c>
      <c r="BL1359">
        <v>0</v>
      </c>
      <c r="BM1359">
        <v>0</v>
      </c>
      <c r="BN1359">
        <v>0</v>
      </c>
      <c r="BO1359">
        <v>0</v>
      </c>
      <c r="BP1359">
        <v>0</v>
      </c>
      <c r="BQ1359">
        <v>0</v>
      </c>
      <c r="BR1359">
        <v>0</v>
      </c>
      <c r="BS1359">
        <v>0</v>
      </c>
      <c r="BT1359">
        <v>0</v>
      </c>
      <c r="BU1359">
        <v>0</v>
      </c>
      <c r="BV1359">
        <v>0</v>
      </c>
      <c r="BW1359" s="4">
        <v>0</v>
      </c>
    </row>
    <row r="1360" spans="6:75" x14ac:dyDescent="0.25">
      <c r="F1360" s="52">
        <f t="shared" si="70"/>
        <v>106900</v>
      </c>
      <c r="G1360" s="12">
        <f t="shared" si="71"/>
        <v>0.82558139534883723</v>
      </c>
      <c r="J1360" s="3">
        <f t="shared" si="73"/>
        <v>0.9010002942041776</v>
      </c>
      <c r="K1360" s="4"/>
      <c r="L1360" s="5">
        <v>1</v>
      </c>
      <c r="M1360">
        <v>0.82558139534883723</v>
      </c>
      <c r="N1360">
        <v>0.82558139534883723</v>
      </c>
      <c r="O1360">
        <v>0.89994122832794587</v>
      </c>
      <c r="P1360">
        <v>0.89994122832794587</v>
      </c>
      <c r="Q1360">
        <v>0</v>
      </c>
      <c r="R1360">
        <v>0</v>
      </c>
      <c r="S1360">
        <v>0</v>
      </c>
      <c r="T1360">
        <v>0</v>
      </c>
      <c r="U1360">
        <v>0</v>
      </c>
      <c r="V1360">
        <v>0</v>
      </c>
      <c r="W1360">
        <v>0</v>
      </c>
      <c r="X1360">
        <v>0</v>
      </c>
      <c r="Y1360">
        <v>0</v>
      </c>
      <c r="Z1360">
        <v>0</v>
      </c>
      <c r="AA1360">
        <v>0</v>
      </c>
      <c r="AB1360">
        <v>0</v>
      </c>
      <c r="AC1360">
        <v>0</v>
      </c>
      <c r="AD1360">
        <v>0</v>
      </c>
      <c r="AE1360">
        <v>0</v>
      </c>
      <c r="AF1360">
        <v>0</v>
      </c>
      <c r="AG1360">
        <v>0</v>
      </c>
      <c r="AH1360">
        <v>0</v>
      </c>
      <c r="AI1360">
        <v>0</v>
      </c>
      <c r="AJ1360">
        <v>0</v>
      </c>
      <c r="AK1360">
        <v>0</v>
      </c>
      <c r="AL1360">
        <v>0</v>
      </c>
      <c r="AM1360">
        <v>0</v>
      </c>
      <c r="AN1360">
        <v>0</v>
      </c>
      <c r="AO1360">
        <v>0</v>
      </c>
      <c r="AP1360">
        <v>0</v>
      </c>
      <c r="AQ1360">
        <v>0</v>
      </c>
      <c r="AR1360">
        <v>0</v>
      </c>
      <c r="AS1360">
        <v>0</v>
      </c>
      <c r="AT1360">
        <v>0</v>
      </c>
      <c r="AU1360">
        <v>0</v>
      </c>
      <c r="AV1360">
        <v>0</v>
      </c>
      <c r="AW1360">
        <v>0</v>
      </c>
      <c r="AX1360">
        <v>0</v>
      </c>
      <c r="AY1360">
        <v>0</v>
      </c>
      <c r="AZ1360">
        <v>0</v>
      </c>
      <c r="BA1360">
        <v>0</v>
      </c>
      <c r="BB1360">
        <v>0</v>
      </c>
      <c r="BC1360">
        <v>0</v>
      </c>
      <c r="BD1360">
        <v>0</v>
      </c>
      <c r="BE1360">
        <v>0</v>
      </c>
      <c r="BF1360">
        <v>0</v>
      </c>
      <c r="BG1360">
        <v>0</v>
      </c>
      <c r="BH1360">
        <v>0</v>
      </c>
      <c r="BI1360">
        <v>0</v>
      </c>
      <c r="BJ1360">
        <v>0</v>
      </c>
      <c r="BK1360">
        <v>0</v>
      </c>
      <c r="BL1360">
        <v>0</v>
      </c>
      <c r="BM1360">
        <v>0</v>
      </c>
      <c r="BN1360">
        <v>0</v>
      </c>
      <c r="BO1360">
        <v>0</v>
      </c>
      <c r="BP1360">
        <v>0</v>
      </c>
      <c r="BQ1360">
        <v>0</v>
      </c>
      <c r="BR1360">
        <v>0</v>
      </c>
      <c r="BS1360">
        <v>0</v>
      </c>
      <c r="BT1360">
        <v>0</v>
      </c>
      <c r="BU1360">
        <v>0</v>
      </c>
      <c r="BV1360">
        <v>0</v>
      </c>
      <c r="BW1360" s="4">
        <v>0</v>
      </c>
    </row>
    <row r="1361" spans="6:75" x14ac:dyDescent="0.25">
      <c r="F1361" s="52">
        <f t="shared" si="70"/>
        <v>107000</v>
      </c>
      <c r="G1361" s="12">
        <f t="shared" si="71"/>
        <v>0.82558139534883723</v>
      </c>
      <c r="J1361" s="3">
        <f t="shared" si="73"/>
        <v>0.90180935569285081</v>
      </c>
      <c r="K1361" s="4"/>
      <c r="L1361" s="5">
        <v>1</v>
      </c>
      <c r="M1361">
        <v>0.82558139534883723</v>
      </c>
      <c r="N1361">
        <v>0.82558139534883723</v>
      </c>
      <c r="O1361">
        <v>0.90074933881868935</v>
      </c>
      <c r="P1361">
        <v>0.90074933881868935</v>
      </c>
      <c r="Q1361">
        <v>0</v>
      </c>
      <c r="R1361">
        <v>0</v>
      </c>
      <c r="S1361">
        <v>0</v>
      </c>
      <c r="T1361">
        <v>0</v>
      </c>
      <c r="U1361">
        <v>0</v>
      </c>
      <c r="V1361">
        <v>0</v>
      </c>
      <c r="W1361">
        <v>0</v>
      </c>
      <c r="X1361">
        <v>0</v>
      </c>
      <c r="Y1361">
        <v>0</v>
      </c>
      <c r="Z1361">
        <v>0</v>
      </c>
      <c r="AA1361">
        <v>0</v>
      </c>
      <c r="AB1361">
        <v>0</v>
      </c>
      <c r="AC1361">
        <v>0</v>
      </c>
      <c r="AD1361">
        <v>0</v>
      </c>
      <c r="AE1361">
        <v>0</v>
      </c>
      <c r="AF1361">
        <v>0</v>
      </c>
      <c r="AG1361">
        <v>0</v>
      </c>
      <c r="AH1361">
        <v>0</v>
      </c>
      <c r="AI1361">
        <v>0</v>
      </c>
      <c r="AJ1361">
        <v>0</v>
      </c>
      <c r="AK1361">
        <v>0</v>
      </c>
      <c r="AL1361">
        <v>0</v>
      </c>
      <c r="AM1361">
        <v>0</v>
      </c>
      <c r="AN1361">
        <v>0</v>
      </c>
      <c r="AO1361">
        <v>0</v>
      </c>
      <c r="AP1361">
        <v>0</v>
      </c>
      <c r="AQ1361">
        <v>0</v>
      </c>
      <c r="AR1361">
        <v>0</v>
      </c>
      <c r="AS1361">
        <v>0</v>
      </c>
      <c r="AT1361">
        <v>0</v>
      </c>
      <c r="AU1361">
        <v>0</v>
      </c>
      <c r="AV1361">
        <v>0</v>
      </c>
      <c r="AW1361">
        <v>0</v>
      </c>
      <c r="AX1361">
        <v>0</v>
      </c>
      <c r="AY1361">
        <v>0</v>
      </c>
      <c r="AZ1361">
        <v>0</v>
      </c>
      <c r="BA1361">
        <v>0</v>
      </c>
      <c r="BB1361">
        <v>0</v>
      </c>
      <c r="BC1361">
        <v>0</v>
      </c>
      <c r="BD1361">
        <v>0</v>
      </c>
      <c r="BE1361">
        <v>0</v>
      </c>
      <c r="BF1361">
        <v>0</v>
      </c>
      <c r="BG1361">
        <v>0</v>
      </c>
      <c r="BH1361">
        <v>0</v>
      </c>
      <c r="BI1361">
        <v>0</v>
      </c>
      <c r="BJ1361">
        <v>0</v>
      </c>
      <c r="BK1361">
        <v>0</v>
      </c>
      <c r="BL1361">
        <v>0</v>
      </c>
      <c r="BM1361">
        <v>0</v>
      </c>
      <c r="BN1361">
        <v>0</v>
      </c>
      <c r="BO1361">
        <v>0</v>
      </c>
      <c r="BP1361">
        <v>0</v>
      </c>
      <c r="BQ1361">
        <v>0</v>
      </c>
      <c r="BR1361">
        <v>0</v>
      </c>
      <c r="BS1361">
        <v>0</v>
      </c>
      <c r="BT1361">
        <v>0</v>
      </c>
      <c r="BU1361">
        <v>0</v>
      </c>
      <c r="BV1361">
        <v>0</v>
      </c>
      <c r="BW1361" s="4">
        <v>0</v>
      </c>
    </row>
    <row r="1362" spans="6:75" x14ac:dyDescent="0.25">
      <c r="F1362" s="52">
        <f t="shared" si="70"/>
        <v>107100</v>
      </c>
      <c r="G1362" s="12">
        <f t="shared" si="71"/>
        <v>0.82558139534883723</v>
      </c>
      <c r="J1362" s="3">
        <f t="shared" si="73"/>
        <v>0.90261841718152391</v>
      </c>
      <c r="K1362" s="4"/>
      <c r="L1362" s="5">
        <v>1</v>
      </c>
      <c r="M1362">
        <v>0.82558139534883723</v>
      </c>
      <c r="N1362">
        <v>0.82558139534883723</v>
      </c>
      <c r="O1362">
        <v>0.90155744930943282</v>
      </c>
      <c r="P1362">
        <v>0.90155744930943282</v>
      </c>
      <c r="Q1362">
        <v>0</v>
      </c>
      <c r="R1362">
        <v>0</v>
      </c>
      <c r="S1362">
        <v>0</v>
      </c>
      <c r="T1362">
        <v>0</v>
      </c>
      <c r="U1362">
        <v>0</v>
      </c>
      <c r="V1362">
        <v>0</v>
      </c>
      <c r="W1362">
        <v>0</v>
      </c>
      <c r="X1362">
        <v>0</v>
      </c>
      <c r="Y1362">
        <v>0</v>
      </c>
      <c r="Z1362">
        <v>0</v>
      </c>
      <c r="AA1362">
        <v>0</v>
      </c>
      <c r="AB1362">
        <v>0</v>
      </c>
      <c r="AC1362">
        <v>0</v>
      </c>
      <c r="AD1362">
        <v>0</v>
      </c>
      <c r="AE1362">
        <v>0</v>
      </c>
      <c r="AF1362">
        <v>0</v>
      </c>
      <c r="AG1362">
        <v>0</v>
      </c>
      <c r="AH1362">
        <v>0</v>
      </c>
      <c r="AI1362">
        <v>0</v>
      </c>
      <c r="AJ1362">
        <v>0</v>
      </c>
      <c r="AK1362">
        <v>0</v>
      </c>
      <c r="AL1362">
        <v>0</v>
      </c>
      <c r="AM1362">
        <v>0</v>
      </c>
      <c r="AN1362">
        <v>0</v>
      </c>
      <c r="AO1362">
        <v>0</v>
      </c>
      <c r="AP1362">
        <v>0</v>
      </c>
      <c r="AQ1362">
        <v>0</v>
      </c>
      <c r="AR1362">
        <v>0</v>
      </c>
      <c r="AS1362">
        <v>0</v>
      </c>
      <c r="AT1362">
        <v>0</v>
      </c>
      <c r="AU1362">
        <v>0</v>
      </c>
      <c r="AV1362">
        <v>0</v>
      </c>
      <c r="AW1362">
        <v>0</v>
      </c>
      <c r="AX1362">
        <v>0</v>
      </c>
      <c r="AY1362">
        <v>0</v>
      </c>
      <c r="AZ1362">
        <v>0</v>
      </c>
      <c r="BA1362">
        <v>0</v>
      </c>
      <c r="BB1362">
        <v>0</v>
      </c>
      <c r="BC1362">
        <v>0</v>
      </c>
      <c r="BD1362">
        <v>0</v>
      </c>
      <c r="BE1362">
        <v>0</v>
      </c>
      <c r="BF1362">
        <v>0</v>
      </c>
      <c r="BG1362">
        <v>0</v>
      </c>
      <c r="BH1362">
        <v>0</v>
      </c>
      <c r="BI1362">
        <v>0</v>
      </c>
      <c r="BJ1362">
        <v>0</v>
      </c>
      <c r="BK1362">
        <v>0</v>
      </c>
      <c r="BL1362">
        <v>0</v>
      </c>
      <c r="BM1362">
        <v>0</v>
      </c>
      <c r="BN1362">
        <v>0</v>
      </c>
      <c r="BO1362">
        <v>0</v>
      </c>
      <c r="BP1362">
        <v>0</v>
      </c>
      <c r="BQ1362">
        <v>0</v>
      </c>
      <c r="BR1362">
        <v>0</v>
      </c>
      <c r="BS1362">
        <v>0</v>
      </c>
      <c r="BT1362">
        <v>0</v>
      </c>
      <c r="BU1362">
        <v>0</v>
      </c>
      <c r="BV1362">
        <v>0</v>
      </c>
      <c r="BW1362" s="4">
        <v>0</v>
      </c>
    </row>
    <row r="1363" spans="6:75" x14ac:dyDescent="0.25">
      <c r="F1363" s="52">
        <f t="shared" si="70"/>
        <v>107200</v>
      </c>
      <c r="G1363" s="12">
        <f t="shared" si="71"/>
        <v>0.82558139534883723</v>
      </c>
      <c r="J1363" s="3">
        <f t="shared" si="73"/>
        <v>0.90342747867019713</v>
      </c>
      <c r="K1363" s="4"/>
      <c r="L1363" s="5">
        <v>1</v>
      </c>
      <c r="M1363">
        <v>0.82558139534883723</v>
      </c>
      <c r="N1363">
        <v>0.82558139534883723</v>
      </c>
      <c r="O1363">
        <v>0.9023655598001763</v>
      </c>
      <c r="P1363">
        <v>0.9023655598001763</v>
      </c>
      <c r="Q1363">
        <v>0</v>
      </c>
      <c r="R1363">
        <v>0</v>
      </c>
      <c r="S1363">
        <v>0</v>
      </c>
      <c r="T1363">
        <v>0</v>
      </c>
      <c r="U1363">
        <v>0</v>
      </c>
      <c r="V1363">
        <v>0</v>
      </c>
      <c r="W1363">
        <v>0</v>
      </c>
      <c r="X1363">
        <v>0</v>
      </c>
      <c r="Y1363">
        <v>0</v>
      </c>
      <c r="Z1363">
        <v>0</v>
      </c>
      <c r="AA1363">
        <v>0</v>
      </c>
      <c r="AB1363">
        <v>0</v>
      </c>
      <c r="AC1363">
        <v>0</v>
      </c>
      <c r="AD1363">
        <v>0</v>
      </c>
      <c r="AE1363">
        <v>0</v>
      </c>
      <c r="AF1363">
        <v>0</v>
      </c>
      <c r="AG1363">
        <v>0</v>
      </c>
      <c r="AH1363">
        <v>0</v>
      </c>
      <c r="AI1363">
        <v>0</v>
      </c>
      <c r="AJ1363">
        <v>0</v>
      </c>
      <c r="AK1363">
        <v>0</v>
      </c>
      <c r="AL1363">
        <v>0</v>
      </c>
      <c r="AM1363">
        <v>0</v>
      </c>
      <c r="AN1363">
        <v>0</v>
      </c>
      <c r="AO1363">
        <v>0</v>
      </c>
      <c r="AP1363">
        <v>0</v>
      </c>
      <c r="AQ1363">
        <v>0</v>
      </c>
      <c r="AR1363">
        <v>0</v>
      </c>
      <c r="AS1363">
        <v>0</v>
      </c>
      <c r="AT1363">
        <v>0</v>
      </c>
      <c r="AU1363">
        <v>0</v>
      </c>
      <c r="AV1363">
        <v>0</v>
      </c>
      <c r="AW1363">
        <v>0</v>
      </c>
      <c r="AX1363">
        <v>0</v>
      </c>
      <c r="AY1363">
        <v>0</v>
      </c>
      <c r="AZ1363">
        <v>0</v>
      </c>
      <c r="BA1363">
        <v>0</v>
      </c>
      <c r="BB1363">
        <v>0</v>
      </c>
      <c r="BC1363">
        <v>0</v>
      </c>
      <c r="BD1363">
        <v>0</v>
      </c>
      <c r="BE1363">
        <v>0</v>
      </c>
      <c r="BF1363">
        <v>0</v>
      </c>
      <c r="BG1363">
        <v>0</v>
      </c>
      <c r="BH1363">
        <v>0</v>
      </c>
      <c r="BI1363">
        <v>0</v>
      </c>
      <c r="BJ1363">
        <v>0</v>
      </c>
      <c r="BK1363">
        <v>0</v>
      </c>
      <c r="BL1363">
        <v>0</v>
      </c>
      <c r="BM1363">
        <v>0</v>
      </c>
      <c r="BN1363">
        <v>0</v>
      </c>
      <c r="BO1363">
        <v>0</v>
      </c>
      <c r="BP1363">
        <v>0</v>
      </c>
      <c r="BQ1363">
        <v>0</v>
      </c>
      <c r="BR1363">
        <v>0</v>
      </c>
      <c r="BS1363">
        <v>0</v>
      </c>
      <c r="BT1363">
        <v>0</v>
      </c>
      <c r="BU1363">
        <v>0</v>
      </c>
      <c r="BV1363">
        <v>0</v>
      </c>
      <c r="BW1363" s="4">
        <v>0</v>
      </c>
    </row>
    <row r="1364" spans="6:75" x14ac:dyDescent="0.25">
      <c r="F1364" s="52">
        <f t="shared" si="70"/>
        <v>107300</v>
      </c>
      <c r="G1364" s="12">
        <f t="shared" si="71"/>
        <v>0.82558139534883723</v>
      </c>
      <c r="J1364" s="3">
        <f t="shared" si="73"/>
        <v>0.90423654015887023</v>
      </c>
      <c r="K1364" s="4"/>
      <c r="L1364" s="5">
        <v>1</v>
      </c>
      <c r="M1364">
        <v>0.82558139534883723</v>
      </c>
      <c r="N1364">
        <v>0.82558139534883723</v>
      </c>
      <c r="O1364">
        <v>0.90317367029091977</v>
      </c>
      <c r="P1364">
        <v>0.90317367029091977</v>
      </c>
      <c r="Q1364">
        <v>0</v>
      </c>
      <c r="R1364">
        <v>0</v>
      </c>
      <c r="S1364">
        <v>0</v>
      </c>
      <c r="T1364">
        <v>0</v>
      </c>
      <c r="U1364">
        <v>0</v>
      </c>
      <c r="V1364">
        <v>0</v>
      </c>
      <c r="W1364">
        <v>0</v>
      </c>
      <c r="X1364">
        <v>0</v>
      </c>
      <c r="Y1364">
        <v>0</v>
      </c>
      <c r="Z1364">
        <v>0</v>
      </c>
      <c r="AA1364">
        <v>0</v>
      </c>
      <c r="AB1364">
        <v>0</v>
      </c>
      <c r="AC1364">
        <v>0</v>
      </c>
      <c r="AD1364">
        <v>0</v>
      </c>
      <c r="AE1364">
        <v>0</v>
      </c>
      <c r="AF1364">
        <v>0</v>
      </c>
      <c r="AG1364">
        <v>0</v>
      </c>
      <c r="AH1364">
        <v>0</v>
      </c>
      <c r="AI1364">
        <v>0</v>
      </c>
      <c r="AJ1364">
        <v>0</v>
      </c>
      <c r="AK1364">
        <v>0</v>
      </c>
      <c r="AL1364">
        <v>0</v>
      </c>
      <c r="AM1364">
        <v>0</v>
      </c>
      <c r="AN1364">
        <v>0</v>
      </c>
      <c r="AO1364">
        <v>0</v>
      </c>
      <c r="AP1364">
        <v>0</v>
      </c>
      <c r="AQ1364">
        <v>0</v>
      </c>
      <c r="AR1364">
        <v>0</v>
      </c>
      <c r="AS1364">
        <v>0</v>
      </c>
      <c r="AT1364">
        <v>0</v>
      </c>
      <c r="AU1364">
        <v>0</v>
      </c>
      <c r="AV1364">
        <v>0</v>
      </c>
      <c r="AW1364">
        <v>0</v>
      </c>
      <c r="AX1364">
        <v>0</v>
      </c>
      <c r="AY1364">
        <v>0</v>
      </c>
      <c r="AZ1364">
        <v>0</v>
      </c>
      <c r="BA1364">
        <v>0</v>
      </c>
      <c r="BB1364">
        <v>0</v>
      </c>
      <c r="BC1364">
        <v>0</v>
      </c>
      <c r="BD1364">
        <v>0</v>
      </c>
      <c r="BE1364">
        <v>0</v>
      </c>
      <c r="BF1364">
        <v>0</v>
      </c>
      <c r="BG1364">
        <v>0</v>
      </c>
      <c r="BH1364">
        <v>0</v>
      </c>
      <c r="BI1364">
        <v>0</v>
      </c>
      <c r="BJ1364">
        <v>0</v>
      </c>
      <c r="BK1364">
        <v>0</v>
      </c>
      <c r="BL1364">
        <v>0</v>
      </c>
      <c r="BM1364">
        <v>0</v>
      </c>
      <c r="BN1364">
        <v>0</v>
      </c>
      <c r="BO1364">
        <v>0</v>
      </c>
      <c r="BP1364">
        <v>0</v>
      </c>
      <c r="BQ1364">
        <v>0</v>
      </c>
      <c r="BR1364">
        <v>0</v>
      </c>
      <c r="BS1364">
        <v>0</v>
      </c>
      <c r="BT1364">
        <v>0</v>
      </c>
      <c r="BU1364">
        <v>0</v>
      </c>
      <c r="BV1364">
        <v>0</v>
      </c>
      <c r="BW1364" s="4">
        <v>0</v>
      </c>
    </row>
    <row r="1365" spans="6:75" x14ac:dyDescent="0.25">
      <c r="F1365" s="52">
        <f t="shared" si="70"/>
        <v>107400</v>
      </c>
      <c r="G1365" s="12">
        <f t="shared" si="71"/>
        <v>0.82558139534883723</v>
      </c>
      <c r="J1365" s="3">
        <f t="shared" si="73"/>
        <v>0.90504560164754344</v>
      </c>
      <c r="K1365" s="4"/>
      <c r="L1365" s="5">
        <v>1</v>
      </c>
      <c r="M1365">
        <v>0.82558139534883723</v>
      </c>
      <c r="N1365">
        <v>0.82558139534883723</v>
      </c>
      <c r="O1365">
        <v>0.90398178078166325</v>
      </c>
      <c r="P1365">
        <v>0.90398178078166325</v>
      </c>
      <c r="Q1365">
        <v>0</v>
      </c>
      <c r="R1365">
        <v>0</v>
      </c>
      <c r="S1365">
        <v>0</v>
      </c>
      <c r="T1365">
        <v>0</v>
      </c>
      <c r="U1365">
        <v>0</v>
      </c>
      <c r="V1365">
        <v>0</v>
      </c>
      <c r="W1365">
        <v>0</v>
      </c>
      <c r="X1365">
        <v>0</v>
      </c>
      <c r="Y1365">
        <v>0</v>
      </c>
      <c r="Z1365">
        <v>0</v>
      </c>
      <c r="AA1365">
        <v>0</v>
      </c>
      <c r="AB1365">
        <v>0</v>
      </c>
      <c r="AC1365">
        <v>0</v>
      </c>
      <c r="AD1365">
        <v>0</v>
      </c>
      <c r="AE1365">
        <v>0</v>
      </c>
      <c r="AF1365">
        <v>0</v>
      </c>
      <c r="AG1365">
        <v>0</v>
      </c>
      <c r="AH1365">
        <v>0</v>
      </c>
      <c r="AI1365">
        <v>0</v>
      </c>
      <c r="AJ1365">
        <v>0</v>
      </c>
      <c r="AK1365">
        <v>0</v>
      </c>
      <c r="AL1365">
        <v>0</v>
      </c>
      <c r="AM1365">
        <v>0</v>
      </c>
      <c r="AN1365">
        <v>0</v>
      </c>
      <c r="AO1365">
        <v>0</v>
      </c>
      <c r="AP1365">
        <v>0</v>
      </c>
      <c r="AQ1365">
        <v>0</v>
      </c>
      <c r="AR1365">
        <v>0</v>
      </c>
      <c r="AS1365">
        <v>0</v>
      </c>
      <c r="AT1365">
        <v>0</v>
      </c>
      <c r="AU1365">
        <v>0</v>
      </c>
      <c r="AV1365">
        <v>0</v>
      </c>
      <c r="AW1365">
        <v>0</v>
      </c>
      <c r="AX1365">
        <v>0</v>
      </c>
      <c r="AY1365">
        <v>0</v>
      </c>
      <c r="AZ1365">
        <v>0</v>
      </c>
      <c r="BA1365">
        <v>0</v>
      </c>
      <c r="BB1365">
        <v>0</v>
      </c>
      <c r="BC1365">
        <v>0</v>
      </c>
      <c r="BD1365">
        <v>0</v>
      </c>
      <c r="BE1365">
        <v>0</v>
      </c>
      <c r="BF1365">
        <v>0</v>
      </c>
      <c r="BG1365">
        <v>0</v>
      </c>
      <c r="BH1365">
        <v>0</v>
      </c>
      <c r="BI1365">
        <v>0</v>
      </c>
      <c r="BJ1365">
        <v>0</v>
      </c>
      <c r="BK1365">
        <v>0</v>
      </c>
      <c r="BL1365">
        <v>0</v>
      </c>
      <c r="BM1365">
        <v>0</v>
      </c>
      <c r="BN1365">
        <v>0</v>
      </c>
      <c r="BO1365">
        <v>0</v>
      </c>
      <c r="BP1365">
        <v>0</v>
      </c>
      <c r="BQ1365">
        <v>0</v>
      </c>
      <c r="BR1365">
        <v>0</v>
      </c>
      <c r="BS1365">
        <v>0</v>
      </c>
      <c r="BT1365">
        <v>0</v>
      </c>
      <c r="BU1365">
        <v>0</v>
      </c>
      <c r="BV1365">
        <v>0</v>
      </c>
      <c r="BW1365" s="4">
        <v>0</v>
      </c>
    </row>
    <row r="1366" spans="6:75" x14ac:dyDescent="0.25">
      <c r="F1366" s="52">
        <f t="shared" si="70"/>
        <v>107500</v>
      </c>
      <c r="G1366" s="12">
        <f t="shared" si="71"/>
        <v>0.82558139534883723</v>
      </c>
      <c r="J1366" s="3">
        <f t="shared" si="73"/>
        <v>0.90585466313621643</v>
      </c>
      <c r="K1366" s="4"/>
      <c r="L1366" s="5">
        <v>1</v>
      </c>
      <c r="M1366">
        <v>0.82558139534883723</v>
      </c>
      <c r="N1366">
        <v>0.82558139534883723</v>
      </c>
      <c r="O1366">
        <v>0.90478989127240661</v>
      </c>
      <c r="P1366">
        <v>0.90478989127240661</v>
      </c>
      <c r="Q1366">
        <v>0</v>
      </c>
      <c r="R1366">
        <v>0</v>
      </c>
      <c r="S1366">
        <v>0</v>
      </c>
      <c r="T1366">
        <v>0</v>
      </c>
      <c r="U1366">
        <v>0</v>
      </c>
      <c r="V1366">
        <v>0</v>
      </c>
      <c r="W1366">
        <v>0</v>
      </c>
      <c r="X1366">
        <v>0</v>
      </c>
      <c r="Y1366">
        <v>0</v>
      </c>
      <c r="Z1366">
        <v>0</v>
      </c>
      <c r="AA1366">
        <v>0</v>
      </c>
      <c r="AB1366">
        <v>0</v>
      </c>
      <c r="AC1366">
        <v>0</v>
      </c>
      <c r="AD1366">
        <v>0</v>
      </c>
      <c r="AE1366">
        <v>0</v>
      </c>
      <c r="AF1366">
        <v>0</v>
      </c>
      <c r="AG1366">
        <v>0</v>
      </c>
      <c r="AH1366">
        <v>0</v>
      </c>
      <c r="AI1366">
        <v>0</v>
      </c>
      <c r="AJ1366">
        <v>0</v>
      </c>
      <c r="AK1366">
        <v>0</v>
      </c>
      <c r="AL1366">
        <v>0</v>
      </c>
      <c r="AM1366">
        <v>0</v>
      </c>
      <c r="AN1366">
        <v>0</v>
      </c>
      <c r="AO1366">
        <v>0</v>
      </c>
      <c r="AP1366">
        <v>0</v>
      </c>
      <c r="AQ1366">
        <v>0</v>
      </c>
      <c r="AR1366">
        <v>0</v>
      </c>
      <c r="AS1366">
        <v>0</v>
      </c>
      <c r="AT1366">
        <v>0</v>
      </c>
      <c r="AU1366">
        <v>0</v>
      </c>
      <c r="AV1366">
        <v>0</v>
      </c>
      <c r="AW1366">
        <v>0</v>
      </c>
      <c r="AX1366">
        <v>0</v>
      </c>
      <c r="AY1366">
        <v>0</v>
      </c>
      <c r="AZ1366">
        <v>0</v>
      </c>
      <c r="BA1366">
        <v>0</v>
      </c>
      <c r="BB1366">
        <v>0</v>
      </c>
      <c r="BC1366">
        <v>0</v>
      </c>
      <c r="BD1366">
        <v>0</v>
      </c>
      <c r="BE1366">
        <v>0</v>
      </c>
      <c r="BF1366">
        <v>0</v>
      </c>
      <c r="BG1366">
        <v>0</v>
      </c>
      <c r="BH1366">
        <v>0</v>
      </c>
      <c r="BI1366">
        <v>0</v>
      </c>
      <c r="BJ1366">
        <v>0</v>
      </c>
      <c r="BK1366">
        <v>0</v>
      </c>
      <c r="BL1366">
        <v>0</v>
      </c>
      <c r="BM1366">
        <v>0</v>
      </c>
      <c r="BN1366">
        <v>0</v>
      </c>
      <c r="BO1366">
        <v>0</v>
      </c>
      <c r="BP1366">
        <v>0</v>
      </c>
      <c r="BQ1366">
        <v>0</v>
      </c>
      <c r="BR1366">
        <v>0</v>
      </c>
      <c r="BS1366">
        <v>0</v>
      </c>
      <c r="BT1366">
        <v>0</v>
      </c>
      <c r="BU1366">
        <v>0</v>
      </c>
      <c r="BV1366">
        <v>0</v>
      </c>
      <c r="BW1366" s="4">
        <v>0</v>
      </c>
    </row>
    <row r="1367" spans="6:75" x14ac:dyDescent="0.25">
      <c r="F1367" s="52">
        <f t="shared" si="70"/>
        <v>107600</v>
      </c>
      <c r="G1367" s="12">
        <f t="shared" si="71"/>
        <v>0.82558139534883723</v>
      </c>
      <c r="J1367" s="3">
        <f t="shared" si="73"/>
        <v>0.90666372462488964</v>
      </c>
      <c r="K1367" s="4"/>
      <c r="L1367" s="5">
        <v>1</v>
      </c>
      <c r="M1367">
        <v>0.82558139534883723</v>
      </c>
      <c r="N1367">
        <v>0.82558139534883723</v>
      </c>
      <c r="O1367">
        <v>0.90559800176315008</v>
      </c>
      <c r="P1367">
        <v>0.90559800176315008</v>
      </c>
      <c r="Q1367">
        <v>0</v>
      </c>
      <c r="R1367">
        <v>0</v>
      </c>
      <c r="S1367">
        <v>0</v>
      </c>
      <c r="T1367">
        <v>0</v>
      </c>
      <c r="U1367">
        <v>0</v>
      </c>
      <c r="V1367">
        <v>0</v>
      </c>
      <c r="W1367">
        <v>0</v>
      </c>
      <c r="X1367">
        <v>0</v>
      </c>
      <c r="Y1367">
        <v>0</v>
      </c>
      <c r="Z1367">
        <v>0</v>
      </c>
      <c r="AA1367">
        <v>0</v>
      </c>
      <c r="AB1367">
        <v>0</v>
      </c>
      <c r="AC1367">
        <v>0</v>
      </c>
      <c r="AD1367">
        <v>0</v>
      </c>
      <c r="AE1367">
        <v>0</v>
      </c>
      <c r="AF1367">
        <v>0</v>
      </c>
      <c r="AG1367">
        <v>0</v>
      </c>
      <c r="AH1367">
        <v>0</v>
      </c>
      <c r="AI1367">
        <v>0</v>
      </c>
      <c r="AJ1367">
        <v>0</v>
      </c>
      <c r="AK1367">
        <v>0</v>
      </c>
      <c r="AL1367">
        <v>0</v>
      </c>
      <c r="AM1367">
        <v>0</v>
      </c>
      <c r="AN1367">
        <v>0</v>
      </c>
      <c r="AO1367">
        <v>0</v>
      </c>
      <c r="AP1367">
        <v>0</v>
      </c>
      <c r="AQ1367">
        <v>0</v>
      </c>
      <c r="AR1367">
        <v>0</v>
      </c>
      <c r="AS1367">
        <v>0</v>
      </c>
      <c r="AT1367">
        <v>0</v>
      </c>
      <c r="AU1367">
        <v>0</v>
      </c>
      <c r="AV1367">
        <v>0</v>
      </c>
      <c r="AW1367">
        <v>0</v>
      </c>
      <c r="AX1367">
        <v>0</v>
      </c>
      <c r="AY1367">
        <v>0</v>
      </c>
      <c r="AZ1367">
        <v>0</v>
      </c>
      <c r="BA1367">
        <v>0</v>
      </c>
      <c r="BB1367">
        <v>0</v>
      </c>
      <c r="BC1367">
        <v>0</v>
      </c>
      <c r="BD1367">
        <v>0</v>
      </c>
      <c r="BE1367">
        <v>0</v>
      </c>
      <c r="BF1367">
        <v>0</v>
      </c>
      <c r="BG1367">
        <v>0</v>
      </c>
      <c r="BH1367">
        <v>0</v>
      </c>
      <c r="BI1367">
        <v>0</v>
      </c>
      <c r="BJ1367">
        <v>0</v>
      </c>
      <c r="BK1367">
        <v>0</v>
      </c>
      <c r="BL1367">
        <v>0</v>
      </c>
      <c r="BM1367">
        <v>0</v>
      </c>
      <c r="BN1367">
        <v>0</v>
      </c>
      <c r="BO1367">
        <v>0</v>
      </c>
      <c r="BP1367">
        <v>0</v>
      </c>
      <c r="BQ1367">
        <v>0</v>
      </c>
      <c r="BR1367">
        <v>0</v>
      </c>
      <c r="BS1367">
        <v>0</v>
      </c>
      <c r="BT1367">
        <v>0</v>
      </c>
      <c r="BU1367">
        <v>0</v>
      </c>
      <c r="BV1367">
        <v>0</v>
      </c>
      <c r="BW1367" s="4">
        <v>0</v>
      </c>
    </row>
    <row r="1368" spans="6:75" x14ac:dyDescent="0.25">
      <c r="F1368" s="52">
        <f t="shared" si="70"/>
        <v>107700</v>
      </c>
      <c r="G1368" s="12">
        <f t="shared" si="71"/>
        <v>0.82558139534883723</v>
      </c>
      <c r="J1368" s="3">
        <f t="shared" si="73"/>
        <v>0.90747278611356275</v>
      </c>
      <c r="K1368" s="4"/>
      <c r="L1368" s="5">
        <v>1</v>
      </c>
      <c r="M1368">
        <v>0.82558139534883723</v>
      </c>
      <c r="N1368">
        <v>0.82558139534883723</v>
      </c>
      <c r="O1368">
        <v>0.90640611225389356</v>
      </c>
      <c r="P1368">
        <v>0.90640611225389356</v>
      </c>
      <c r="Q1368">
        <v>0</v>
      </c>
      <c r="R1368">
        <v>0</v>
      </c>
      <c r="S1368">
        <v>0</v>
      </c>
      <c r="T1368">
        <v>0</v>
      </c>
      <c r="U1368">
        <v>0</v>
      </c>
      <c r="V1368">
        <v>0</v>
      </c>
      <c r="W1368">
        <v>0</v>
      </c>
      <c r="X1368">
        <v>0</v>
      </c>
      <c r="Y1368">
        <v>0</v>
      </c>
      <c r="Z1368">
        <v>0</v>
      </c>
      <c r="AA1368">
        <v>0</v>
      </c>
      <c r="AB1368">
        <v>0</v>
      </c>
      <c r="AC1368">
        <v>0</v>
      </c>
      <c r="AD1368">
        <v>0</v>
      </c>
      <c r="AE1368">
        <v>0</v>
      </c>
      <c r="AF1368">
        <v>0</v>
      </c>
      <c r="AG1368">
        <v>0</v>
      </c>
      <c r="AH1368">
        <v>0</v>
      </c>
      <c r="AI1368">
        <v>0</v>
      </c>
      <c r="AJ1368">
        <v>0</v>
      </c>
      <c r="AK1368">
        <v>0</v>
      </c>
      <c r="AL1368">
        <v>0</v>
      </c>
      <c r="AM1368">
        <v>0</v>
      </c>
      <c r="AN1368">
        <v>0</v>
      </c>
      <c r="AO1368">
        <v>0</v>
      </c>
      <c r="AP1368">
        <v>0</v>
      </c>
      <c r="AQ1368">
        <v>0</v>
      </c>
      <c r="AR1368">
        <v>0</v>
      </c>
      <c r="AS1368">
        <v>0</v>
      </c>
      <c r="AT1368">
        <v>0</v>
      </c>
      <c r="AU1368">
        <v>0</v>
      </c>
      <c r="AV1368">
        <v>0</v>
      </c>
      <c r="AW1368">
        <v>0</v>
      </c>
      <c r="AX1368">
        <v>0</v>
      </c>
      <c r="AY1368">
        <v>0</v>
      </c>
      <c r="AZ1368">
        <v>0</v>
      </c>
      <c r="BA1368">
        <v>0</v>
      </c>
      <c r="BB1368">
        <v>0</v>
      </c>
      <c r="BC1368">
        <v>0</v>
      </c>
      <c r="BD1368">
        <v>0</v>
      </c>
      <c r="BE1368">
        <v>0</v>
      </c>
      <c r="BF1368">
        <v>0</v>
      </c>
      <c r="BG1368">
        <v>0</v>
      </c>
      <c r="BH1368">
        <v>0</v>
      </c>
      <c r="BI1368">
        <v>0</v>
      </c>
      <c r="BJ1368">
        <v>0</v>
      </c>
      <c r="BK1368">
        <v>0</v>
      </c>
      <c r="BL1368">
        <v>0</v>
      </c>
      <c r="BM1368">
        <v>0</v>
      </c>
      <c r="BN1368">
        <v>0</v>
      </c>
      <c r="BO1368">
        <v>0</v>
      </c>
      <c r="BP1368">
        <v>0</v>
      </c>
      <c r="BQ1368">
        <v>0</v>
      </c>
      <c r="BR1368">
        <v>0</v>
      </c>
      <c r="BS1368">
        <v>0</v>
      </c>
      <c r="BT1368">
        <v>0</v>
      </c>
      <c r="BU1368">
        <v>0</v>
      </c>
      <c r="BV1368">
        <v>0</v>
      </c>
      <c r="BW1368" s="4">
        <v>0</v>
      </c>
    </row>
    <row r="1369" spans="6:75" x14ac:dyDescent="0.25">
      <c r="F1369" s="52">
        <f t="shared" si="70"/>
        <v>107800</v>
      </c>
      <c r="G1369" s="12">
        <f t="shared" si="71"/>
        <v>0.82558139534883723</v>
      </c>
      <c r="J1369" s="3">
        <f t="shared" si="73"/>
        <v>0.90828184760223585</v>
      </c>
      <c r="K1369" s="4"/>
      <c r="L1369" s="5">
        <v>1</v>
      </c>
      <c r="M1369">
        <v>0.82558139534883723</v>
      </c>
      <c r="N1369">
        <v>0.82558139534883723</v>
      </c>
      <c r="O1369">
        <v>0.90721422274463703</v>
      </c>
      <c r="P1369">
        <v>0.90721422274463703</v>
      </c>
      <c r="Q1369">
        <v>0</v>
      </c>
      <c r="R1369">
        <v>0</v>
      </c>
      <c r="S1369">
        <v>0</v>
      </c>
      <c r="T1369">
        <v>0</v>
      </c>
      <c r="U1369">
        <v>0</v>
      </c>
      <c r="V1369">
        <v>0</v>
      </c>
      <c r="W1369">
        <v>0</v>
      </c>
      <c r="X1369">
        <v>0</v>
      </c>
      <c r="Y1369">
        <v>0</v>
      </c>
      <c r="Z1369">
        <v>0</v>
      </c>
      <c r="AA1369">
        <v>0</v>
      </c>
      <c r="AB1369">
        <v>0</v>
      </c>
      <c r="AC1369">
        <v>0</v>
      </c>
      <c r="AD1369">
        <v>0</v>
      </c>
      <c r="AE1369">
        <v>0</v>
      </c>
      <c r="AF1369">
        <v>0</v>
      </c>
      <c r="AG1369">
        <v>0</v>
      </c>
      <c r="AH1369">
        <v>0</v>
      </c>
      <c r="AI1369">
        <v>0</v>
      </c>
      <c r="AJ1369">
        <v>0</v>
      </c>
      <c r="AK1369">
        <v>0</v>
      </c>
      <c r="AL1369">
        <v>0</v>
      </c>
      <c r="AM1369">
        <v>0</v>
      </c>
      <c r="AN1369">
        <v>0</v>
      </c>
      <c r="AO1369">
        <v>0</v>
      </c>
      <c r="AP1369">
        <v>0</v>
      </c>
      <c r="AQ1369">
        <v>0</v>
      </c>
      <c r="AR1369">
        <v>0</v>
      </c>
      <c r="AS1369">
        <v>0</v>
      </c>
      <c r="AT1369">
        <v>0</v>
      </c>
      <c r="AU1369">
        <v>0</v>
      </c>
      <c r="AV1369">
        <v>0</v>
      </c>
      <c r="AW1369">
        <v>0</v>
      </c>
      <c r="AX1369">
        <v>0</v>
      </c>
      <c r="AY1369">
        <v>0</v>
      </c>
      <c r="AZ1369">
        <v>0</v>
      </c>
      <c r="BA1369">
        <v>0</v>
      </c>
      <c r="BB1369">
        <v>0</v>
      </c>
      <c r="BC1369">
        <v>0</v>
      </c>
      <c r="BD1369">
        <v>0</v>
      </c>
      <c r="BE1369">
        <v>0</v>
      </c>
      <c r="BF1369">
        <v>0</v>
      </c>
      <c r="BG1369">
        <v>0</v>
      </c>
      <c r="BH1369">
        <v>0</v>
      </c>
      <c r="BI1369">
        <v>0</v>
      </c>
      <c r="BJ1369">
        <v>0</v>
      </c>
      <c r="BK1369">
        <v>0</v>
      </c>
      <c r="BL1369">
        <v>0</v>
      </c>
      <c r="BM1369">
        <v>0</v>
      </c>
      <c r="BN1369">
        <v>0</v>
      </c>
      <c r="BO1369">
        <v>0</v>
      </c>
      <c r="BP1369">
        <v>0</v>
      </c>
      <c r="BQ1369">
        <v>0</v>
      </c>
      <c r="BR1369">
        <v>0</v>
      </c>
      <c r="BS1369">
        <v>0</v>
      </c>
      <c r="BT1369">
        <v>0</v>
      </c>
      <c r="BU1369">
        <v>0</v>
      </c>
      <c r="BV1369">
        <v>0</v>
      </c>
      <c r="BW1369" s="4">
        <v>0</v>
      </c>
    </row>
    <row r="1370" spans="6:75" x14ac:dyDescent="0.25">
      <c r="F1370" s="52">
        <f t="shared" ref="F1370:F1433" si="74">2*F1369-F1368</f>
        <v>107900</v>
      </c>
      <c r="G1370" s="12">
        <f t="shared" si="71"/>
        <v>0.82558139534883723</v>
      </c>
      <c r="J1370" s="3">
        <f t="shared" si="73"/>
        <v>0.90909090909090906</v>
      </c>
      <c r="K1370" s="4"/>
      <c r="L1370" s="5">
        <v>1</v>
      </c>
      <c r="M1370">
        <v>0.82558139534883723</v>
      </c>
      <c r="N1370">
        <v>0.82558139534883723</v>
      </c>
      <c r="O1370">
        <v>0.90802233323538051</v>
      </c>
      <c r="P1370">
        <v>0.90802233323538051</v>
      </c>
      <c r="Q1370">
        <v>0</v>
      </c>
      <c r="R1370">
        <v>0</v>
      </c>
      <c r="S1370">
        <v>0</v>
      </c>
      <c r="T1370">
        <v>0</v>
      </c>
      <c r="U1370">
        <v>0</v>
      </c>
      <c r="V1370">
        <v>0</v>
      </c>
      <c r="W1370">
        <v>0</v>
      </c>
      <c r="X1370">
        <v>0</v>
      </c>
      <c r="Y1370">
        <v>0</v>
      </c>
      <c r="Z1370">
        <v>0</v>
      </c>
      <c r="AA1370">
        <v>0</v>
      </c>
      <c r="AB1370">
        <v>0</v>
      </c>
      <c r="AC1370">
        <v>0</v>
      </c>
      <c r="AD1370">
        <v>0</v>
      </c>
      <c r="AE1370">
        <v>0</v>
      </c>
      <c r="AF1370">
        <v>0</v>
      </c>
      <c r="AG1370">
        <v>0</v>
      </c>
      <c r="AH1370">
        <v>0</v>
      </c>
      <c r="AI1370">
        <v>0</v>
      </c>
      <c r="AJ1370">
        <v>0</v>
      </c>
      <c r="AK1370">
        <v>0</v>
      </c>
      <c r="AL1370">
        <v>0</v>
      </c>
      <c r="AM1370">
        <v>0</v>
      </c>
      <c r="AN1370">
        <v>0</v>
      </c>
      <c r="AO1370">
        <v>0</v>
      </c>
      <c r="AP1370">
        <v>0</v>
      </c>
      <c r="AQ1370">
        <v>0</v>
      </c>
      <c r="AR1370">
        <v>0</v>
      </c>
      <c r="AS1370">
        <v>0</v>
      </c>
      <c r="AT1370">
        <v>0</v>
      </c>
      <c r="AU1370">
        <v>0</v>
      </c>
      <c r="AV1370">
        <v>0</v>
      </c>
      <c r="AW1370">
        <v>0</v>
      </c>
      <c r="AX1370">
        <v>0</v>
      </c>
      <c r="AY1370">
        <v>0</v>
      </c>
      <c r="AZ1370">
        <v>0</v>
      </c>
      <c r="BA1370">
        <v>0</v>
      </c>
      <c r="BB1370">
        <v>0</v>
      </c>
      <c r="BC1370">
        <v>0</v>
      </c>
      <c r="BD1370">
        <v>0</v>
      </c>
      <c r="BE1370">
        <v>0</v>
      </c>
      <c r="BF1370">
        <v>0</v>
      </c>
      <c r="BG1370">
        <v>0</v>
      </c>
      <c r="BH1370">
        <v>0</v>
      </c>
      <c r="BI1370">
        <v>0</v>
      </c>
      <c r="BJ1370">
        <v>0</v>
      </c>
      <c r="BK1370">
        <v>0</v>
      </c>
      <c r="BL1370">
        <v>0</v>
      </c>
      <c r="BM1370">
        <v>0</v>
      </c>
      <c r="BN1370">
        <v>0</v>
      </c>
      <c r="BO1370">
        <v>0</v>
      </c>
      <c r="BP1370">
        <v>0</v>
      </c>
      <c r="BQ1370">
        <v>0</v>
      </c>
      <c r="BR1370">
        <v>0</v>
      </c>
      <c r="BS1370">
        <v>0</v>
      </c>
      <c r="BT1370">
        <v>0</v>
      </c>
      <c r="BU1370">
        <v>0</v>
      </c>
      <c r="BV1370">
        <v>0</v>
      </c>
      <c r="BW1370" s="4">
        <v>0</v>
      </c>
    </row>
    <row r="1371" spans="6:75" x14ac:dyDescent="0.25">
      <c r="F1371" s="52">
        <f t="shared" si="74"/>
        <v>108000</v>
      </c>
      <c r="G1371" s="12">
        <f t="shared" ref="G1371:G1434" si="75">INDEX($L1371:$BW1371,G$276)</f>
        <v>0.82558139534883723</v>
      </c>
      <c r="J1371" s="3">
        <f t="shared" si="73"/>
        <v>0.90989997057958216</v>
      </c>
      <c r="K1371" s="4"/>
      <c r="L1371" s="5">
        <v>1</v>
      </c>
      <c r="M1371">
        <v>0.82558139534883723</v>
      </c>
      <c r="N1371">
        <v>0.82558139534883723</v>
      </c>
      <c r="O1371">
        <v>0.90883044372612398</v>
      </c>
      <c r="P1371">
        <v>0.90883044372612398</v>
      </c>
      <c r="Q1371">
        <v>0</v>
      </c>
      <c r="R1371">
        <v>0</v>
      </c>
      <c r="S1371">
        <v>0</v>
      </c>
      <c r="T1371">
        <v>0</v>
      </c>
      <c r="U1371">
        <v>0</v>
      </c>
      <c r="V1371">
        <v>0</v>
      </c>
      <c r="W1371">
        <v>0</v>
      </c>
      <c r="X1371">
        <v>0</v>
      </c>
      <c r="Y1371">
        <v>0</v>
      </c>
      <c r="Z1371">
        <v>0</v>
      </c>
      <c r="AA1371">
        <v>0</v>
      </c>
      <c r="AB1371">
        <v>0</v>
      </c>
      <c r="AC1371">
        <v>0</v>
      </c>
      <c r="AD1371">
        <v>0</v>
      </c>
      <c r="AE1371">
        <v>0</v>
      </c>
      <c r="AF1371">
        <v>0</v>
      </c>
      <c r="AG1371">
        <v>0</v>
      </c>
      <c r="AH1371">
        <v>0</v>
      </c>
      <c r="AI1371">
        <v>0</v>
      </c>
      <c r="AJ1371">
        <v>0</v>
      </c>
      <c r="AK1371">
        <v>0</v>
      </c>
      <c r="AL1371">
        <v>0</v>
      </c>
      <c r="AM1371">
        <v>0</v>
      </c>
      <c r="AN1371">
        <v>0</v>
      </c>
      <c r="AO1371">
        <v>0</v>
      </c>
      <c r="AP1371">
        <v>0</v>
      </c>
      <c r="AQ1371">
        <v>0</v>
      </c>
      <c r="AR1371">
        <v>0</v>
      </c>
      <c r="AS1371">
        <v>0</v>
      </c>
      <c r="AT1371">
        <v>0</v>
      </c>
      <c r="AU1371">
        <v>0</v>
      </c>
      <c r="AV1371">
        <v>0</v>
      </c>
      <c r="AW1371">
        <v>0</v>
      </c>
      <c r="AX1371">
        <v>0</v>
      </c>
      <c r="AY1371">
        <v>0</v>
      </c>
      <c r="AZ1371">
        <v>0</v>
      </c>
      <c r="BA1371">
        <v>0</v>
      </c>
      <c r="BB1371">
        <v>0</v>
      </c>
      <c r="BC1371">
        <v>0</v>
      </c>
      <c r="BD1371">
        <v>0</v>
      </c>
      <c r="BE1371">
        <v>0</v>
      </c>
      <c r="BF1371">
        <v>0</v>
      </c>
      <c r="BG1371">
        <v>0</v>
      </c>
      <c r="BH1371">
        <v>0</v>
      </c>
      <c r="BI1371">
        <v>0</v>
      </c>
      <c r="BJ1371">
        <v>0</v>
      </c>
      <c r="BK1371">
        <v>0</v>
      </c>
      <c r="BL1371">
        <v>0</v>
      </c>
      <c r="BM1371">
        <v>0</v>
      </c>
      <c r="BN1371">
        <v>0</v>
      </c>
      <c r="BO1371">
        <v>0</v>
      </c>
      <c r="BP1371">
        <v>0</v>
      </c>
      <c r="BQ1371">
        <v>0</v>
      </c>
      <c r="BR1371">
        <v>0</v>
      </c>
      <c r="BS1371">
        <v>0</v>
      </c>
      <c r="BT1371">
        <v>0</v>
      </c>
      <c r="BU1371">
        <v>0</v>
      </c>
      <c r="BV1371">
        <v>0</v>
      </c>
      <c r="BW1371" s="4">
        <v>0</v>
      </c>
    </row>
    <row r="1372" spans="6:75" x14ac:dyDescent="0.25">
      <c r="F1372" s="52">
        <f t="shared" si="74"/>
        <v>108100</v>
      </c>
      <c r="G1372" s="12">
        <f t="shared" si="75"/>
        <v>0.82558139534883723</v>
      </c>
      <c r="J1372" s="3">
        <f t="shared" si="73"/>
        <v>0.91070903206825538</v>
      </c>
      <c r="K1372" s="4"/>
      <c r="L1372" s="5">
        <v>1</v>
      </c>
      <c r="M1372">
        <v>0.82558139534883723</v>
      </c>
      <c r="N1372">
        <v>0.82558139534883723</v>
      </c>
      <c r="O1372">
        <v>0.90963855421686746</v>
      </c>
      <c r="P1372">
        <v>0.90963855421686746</v>
      </c>
      <c r="Q1372">
        <v>0</v>
      </c>
      <c r="R1372">
        <v>0</v>
      </c>
      <c r="S1372">
        <v>0</v>
      </c>
      <c r="T1372">
        <v>0</v>
      </c>
      <c r="U1372">
        <v>0</v>
      </c>
      <c r="V1372">
        <v>0</v>
      </c>
      <c r="W1372">
        <v>0</v>
      </c>
      <c r="X1372">
        <v>0</v>
      </c>
      <c r="Y1372">
        <v>0</v>
      </c>
      <c r="Z1372">
        <v>0</v>
      </c>
      <c r="AA1372">
        <v>0</v>
      </c>
      <c r="AB1372">
        <v>0</v>
      </c>
      <c r="AC1372">
        <v>0</v>
      </c>
      <c r="AD1372">
        <v>0</v>
      </c>
      <c r="AE1372">
        <v>0</v>
      </c>
      <c r="AF1372">
        <v>0</v>
      </c>
      <c r="AG1372">
        <v>0</v>
      </c>
      <c r="AH1372">
        <v>0</v>
      </c>
      <c r="AI1372">
        <v>0</v>
      </c>
      <c r="AJ1372">
        <v>0</v>
      </c>
      <c r="AK1372">
        <v>0</v>
      </c>
      <c r="AL1372">
        <v>0</v>
      </c>
      <c r="AM1372">
        <v>0</v>
      </c>
      <c r="AN1372">
        <v>0</v>
      </c>
      <c r="AO1372">
        <v>0</v>
      </c>
      <c r="AP1372">
        <v>0</v>
      </c>
      <c r="AQ1372">
        <v>0</v>
      </c>
      <c r="AR1372">
        <v>0</v>
      </c>
      <c r="AS1372">
        <v>0</v>
      </c>
      <c r="AT1372">
        <v>0</v>
      </c>
      <c r="AU1372">
        <v>0</v>
      </c>
      <c r="AV1372">
        <v>0</v>
      </c>
      <c r="AW1372">
        <v>0</v>
      </c>
      <c r="AX1372">
        <v>0</v>
      </c>
      <c r="AY1372">
        <v>0</v>
      </c>
      <c r="AZ1372">
        <v>0</v>
      </c>
      <c r="BA1372">
        <v>0</v>
      </c>
      <c r="BB1372">
        <v>0</v>
      </c>
      <c r="BC1372">
        <v>0</v>
      </c>
      <c r="BD1372">
        <v>0</v>
      </c>
      <c r="BE1372">
        <v>0</v>
      </c>
      <c r="BF1372">
        <v>0</v>
      </c>
      <c r="BG1372">
        <v>0</v>
      </c>
      <c r="BH1372">
        <v>0</v>
      </c>
      <c r="BI1372">
        <v>0</v>
      </c>
      <c r="BJ1372">
        <v>0</v>
      </c>
      <c r="BK1372">
        <v>0</v>
      </c>
      <c r="BL1372">
        <v>0</v>
      </c>
      <c r="BM1372">
        <v>0</v>
      </c>
      <c r="BN1372">
        <v>0</v>
      </c>
      <c r="BO1372">
        <v>0</v>
      </c>
      <c r="BP1372">
        <v>0</v>
      </c>
      <c r="BQ1372">
        <v>0</v>
      </c>
      <c r="BR1372">
        <v>0</v>
      </c>
      <c r="BS1372">
        <v>0</v>
      </c>
      <c r="BT1372">
        <v>0</v>
      </c>
      <c r="BU1372">
        <v>0</v>
      </c>
      <c r="BV1372">
        <v>0</v>
      </c>
      <c r="BW1372" s="4">
        <v>0</v>
      </c>
    </row>
    <row r="1373" spans="6:75" x14ac:dyDescent="0.25">
      <c r="F1373" s="52">
        <f t="shared" si="74"/>
        <v>108200</v>
      </c>
      <c r="G1373" s="12">
        <f t="shared" si="75"/>
        <v>0.82558139534883723</v>
      </c>
      <c r="J1373" s="3">
        <f t="shared" si="73"/>
        <v>0.91151809355692848</v>
      </c>
      <c r="K1373" s="4"/>
      <c r="L1373" s="5">
        <v>1</v>
      </c>
      <c r="M1373">
        <v>0.82558139534883723</v>
      </c>
      <c r="N1373">
        <v>0.82558139534883723</v>
      </c>
      <c r="O1373">
        <v>0.91044666470761093</v>
      </c>
      <c r="P1373">
        <v>0.91044666470761093</v>
      </c>
      <c r="Q1373">
        <v>0</v>
      </c>
      <c r="R1373">
        <v>0</v>
      </c>
      <c r="S1373">
        <v>0</v>
      </c>
      <c r="T1373">
        <v>0</v>
      </c>
      <c r="U1373">
        <v>0</v>
      </c>
      <c r="V1373">
        <v>0</v>
      </c>
      <c r="W1373">
        <v>0</v>
      </c>
      <c r="X1373">
        <v>0</v>
      </c>
      <c r="Y1373">
        <v>0</v>
      </c>
      <c r="Z1373">
        <v>0</v>
      </c>
      <c r="AA1373">
        <v>0</v>
      </c>
      <c r="AB1373">
        <v>0</v>
      </c>
      <c r="AC1373">
        <v>0</v>
      </c>
      <c r="AD1373">
        <v>0</v>
      </c>
      <c r="AE1373">
        <v>0</v>
      </c>
      <c r="AF1373">
        <v>0</v>
      </c>
      <c r="AG1373">
        <v>0</v>
      </c>
      <c r="AH1373">
        <v>0</v>
      </c>
      <c r="AI1373">
        <v>0</v>
      </c>
      <c r="AJ1373">
        <v>0</v>
      </c>
      <c r="AK1373">
        <v>0</v>
      </c>
      <c r="AL1373">
        <v>0</v>
      </c>
      <c r="AM1373">
        <v>0</v>
      </c>
      <c r="AN1373">
        <v>0</v>
      </c>
      <c r="AO1373">
        <v>0</v>
      </c>
      <c r="AP1373">
        <v>0</v>
      </c>
      <c r="AQ1373">
        <v>0</v>
      </c>
      <c r="AR1373">
        <v>0</v>
      </c>
      <c r="AS1373">
        <v>0</v>
      </c>
      <c r="AT1373">
        <v>0</v>
      </c>
      <c r="AU1373">
        <v>0</v>
      </c>
      <c r="AV1373">
        <v>0</v>
      </c>
      <c r="AW1373">
        <v>0</v>
      </c>
      <c r="AX1373">
        <v>0</v>
      </c>
      <c r="AY1373">
        <v>0</v>
      </c>
      <c r="AZ1373">
        <v>0</v>
      </c>
      <c r="BA1373">
        <v>0</v>
      </c>
      <c r="BB1373">
        <v>0</v>
      </c>
      <c r="BC1373">
        <v>0</v>
      </c>
      <c r="BD1373">
        <v>0</v>
      </c>
      <c r="BE1373">
        <v>0</v>
      </c>
      <c r="BF1373">
        <v>0</v>
      </c>
      <c r="BG1373">
        <v>0</v>
      </c>
      <c r="BH1373">
        <v>0</v>
      </c>
      <c r="BI1373">
        <v>0</v>
      </c>
      <c r="BJ1373">
        <v>0</v>
      </c>
      <c r="BK1373">
        <v>0</v>
      </c>
      <c r="BL1373">
        <v>0</v>
      </c>
      <c r="BM1373">
        <v>0</v>
      </c>
      <c r="BN1373">
        <v>0</v>
      </c>
      <c r="BO1373">
        <v>0</v>
      </c>
      <c r="BP1373">
        <v>0</v>
      </c>
      <c r="BQ1373">
        <v>0</v>
      </c>
      <c r="BR1373">
        <v>0</v>
      </c>
      <c r="BS1373">
        <v>0</v>
      </c>
      <c r="BT1373">
        <v>0</v>
      </c>
      <c r="BU1373">
        <v>0</v>
      </c>
      <c r="BV1373">
        <v>0</v>
      </c>
      <c r="BW1373" s="4">
        <v>0</v>
      </c>
    </row>
    <row r="1374" spans="6:75" x14ac:dyDescent="0.25">
      <c r="F1374" s="52">
        <f t="shared" si="74"/>
        <v>108300</v>
      </c>
      <c r="G1374" s="12">
        <f t="shared" si="75"/>
        <v>0.82558139534883723</v>
      </c>
      <c r="J1374" s="3">
        <f t="shared" si="73"/>
        <v>0.91232715504560169</v>
      </c>
      <c r="K1374" s="4"/>
      <c r="L1374" s="5">
        <v>1</v>
      </c>
      <c r="M1374">
        <v>0.82558139534883723</v>
      </c>
      <c r="N1374">
        <v>0.82558139534883723</v>
      </c>
      <c r="O1374">
        <v>0.91125477519835441</v>
      </c>
      <c r="P1374">
        <v>0.91125477519835441</v>
      </c>
      <c r="Q1374">
        <v>0</v>
      </c>
      <c r="R1374">
        <v>0</v>
      </c>
      <c r="S1374">
        <v>0</v>
      </c>
      <c r="T1374">
        <v>0</v>
      </c>
      <c r="U1374">
        <v>0</v>
      </c>
      <c r="V1374">
        <v>0</v>
      </c>
      <c r="W1374">
        <v>0</v>
      </c>
      <c r="X1374">
        <v>0</v>
      </c>
      <c r="Y1374">
        <v>0</v>
      </c>
      <c r="Z1374">
        <v>0</v>
      </c>
      <c r="AA1374">
        <v>0</v>
      </c>
      <c r="AB1374">
        <v>0</v>
      </c>
      <c r="AC1374">
        <v>0</v>
      </c>
      <c r="AD1374">
        <v>0</v>
      </c>
      <c r="AE1374">
        <v>0</v>
      </c>
      <c r="AF1374">
        <v>0</v>
      </c>
      <c r="AG1374">
        <v>0</v>
      </c>
      <c r="AH1374">
        <v>0</v>
      </c>
      <c r="AI1374">
        <v>0</v>
      </c>
      <c r="AJ1374">
        <v>0</v>
      </c>
      <c r="AK1374">
        <v>0</v>
      </c>
      <c r="AL1374">
        <v>0</v>
      </c>
      <c r="AM1374">
        <v>0</v>
      </c>
      <c r="AN1374">
        <v>0</v>
      </c>
      <c r="AO1374">
        <v>0</v>
      </c>
      <c r="AP1374">
        <v>0</v>
      </c>
      <c r="AQ1374">
        <v>0</v>
      </c>
      <c r="AR1374">
        <v>0</v>
      </c>
      <c r="AS1374">
        <v>0</v>
      </c>
      <c r="AT1374">
        <v>0</v>
      </c>
      <c r="AU1374">
        <v>0</v>
      </c>
      <c r="AV1374">
        <v>0</v>
      </c>
      <c r="AW1374">
        <v>0</v>
      </c>
      <c r="AX1374">
        <v>0</v>
      </c>
      <c r="AY1374">
        <v>0</v>
      </c>
      <c r="AZ1374">
        <v>0</v>
      </c>
      <c r="BA1374">
        <v>0</v>
      </c>
      <c r="BB1374">
        <v>0</v>
      </c>
      <c r="BC1374">
        <v>0</v>
      </c>
      <c r="BD1374">
        <v>0</v>
      </c>
      <c r="BE1374">
        <v>0</v>
      </c>
      <c r="BF1374">
        <v>0</v>
      </c>
      <c r="BG1374">
        <v>0</v>
      </c>
      <c r="BH1374">
        <v>0</v>
      </c>
      <c r="BI1374">
        <v>0</v>
      </c>
      <c r="BJ1374">
        <v>0</v>
      </c>
      <c r="BK1374">
        <v>0</v>
      </c>
      <c r="BL1374">
        <v>0</v>
      </c>
      <c r="BM1374">
        <v>0</v>
      </c>
      <c r="BN1374">
        <v>0</v>
      </c>
      <c r="BO1374">
        <v>0</v>
      </c>
      <c r="BP1374">
        <v>0</v>
      </c>
      <c r="BQ1374">
        <v>0</v>
      </c>
      <c r="BR1374">
        <v>0</v>
      </c>
      <c r="BS1374">
        <v>0</v>
      </c>
      <c r="BT1374">
        <v>0</v>
      </c>
      <c r="BU1374">
        <v>0</v>
      </c>
      <c r="BV1374">
        <v>0</v>
      </c>
      <c r="BW1374" s="4">
        <v>0</v>
      </c>
    </row>
    <row r="1375" spans="6:75" x14ac:dyDescent="0.25">
      <c r="F1375" s="52">
        <f t="shared" si="74"/>
        <v>108400</v>
      </c>
      <c r="G1375" s="12">
        <f t="shared" si="75"/>
        <v>0.82558139534883723</v>
      </c>
      <c r="J1375" s="3">
        <f t="shared" si="73"/>
        <v>0.91313621653427479</v>
      </c>
      <c r="K1375" s="4"/>
      <c r="L1375" s="5">
        <v>1</v>
      </c>
      <c r="M1375">
        <v>0.82558139534883723</v>
      </c>
      <c r="N1375">
        <v>0.82558139534883723</v>
      </c>
      <c r="O1375">
        <v>0.91206288568909788</v>
      </c>
      <c r="P1375">
        <v>0.91206288568909788</v>
      </c>
      <c r="Q1375">
        <v>0</v>
      </c>
      <c r="R1375">
        <v>0</v>
      </c>
      <c r="S1375">
        <v>0</v>
      </c>
      <c r="T1375">
        <v>0</v>
      </c>
      <c r="U1375">
        <v>0</v>
      </c>
      <c r="V1375">
        <v>0</v>
      </c>
      <c r="W1375">
        <v>0</v>
      </c>
      <c r="X1375">
        <v>0</v>
      </c>
      <c r="Y1375">
        <v>0</v>
      </c>
      <c r="Z1375">
        <v>0</v>
      </c>
      <c r="AA1375">
        <v>0</v>
      </c>
      <c r="AB1375">
        <v>0</v>
      </c>
      <c r="AC1375">
        <v>0</v>
      </c>
      <c r="AD1375">
        <v>0</v>
      </c>
      <c r="AE1375">
        <v>0</v>
      </c>
      <c r="AF1375">
        <v>0</v>
      </c>
      <c r="AG1375">
        <v>0</v>
      </c>
      <c r="AH1375">
        <v>0</v>
      </c>
      <c r="AI1375">
        <v>0</v>
      </c>
      <c r="AJ1375">
        <v>0</v>
      </c>
      <c r="AK1375">
        <v>0</v>
      </c>
      <c r="AL1375">
        <v>0</v>
      </c>
      <c r="AM1375">
        <v>0</v>
      </c>
      <c r="AN1375">
        <v>0</v>
      </c>
      <c r="AO1375">
        <v>0</v>
      </c>
      <c r="AP1375">
        <v>0</v>
      </c>
      <c r="AQ1375">
        <v>0</v>
      </c>
      <c r="AR1375">
        <v>0</v>
      </c>
      <c r="AS1375">
        <v>0</v>
      </c>
      <c r="AT1375">
        <v>0</v>
      </c>
      <c r="AU1375">
        <v>0</v>
      </c>
      <c r="AV1375">
        <v>0</v>
      </c>
      <c r="AW1375">
        <v>0</v>
      </c>
      <c r="AX1375">
        <v>0</v>
      </c>
      <c r="AY1375">
        <v>0</v>
      </c>
      <c r="AZ1375">
        <v>0</v>
      </c>
      <c r="BA1375">
        <v>0</v>
      </c>
      <c r="BB1375">
        <v>0</v>
      </c>
      <c r="BC1375">
        <v>0</v>
      </c>
      <c r="BD1375">
        <v>0</v>
      </c>
      <c r="BE1375">
        <v>0</v>
      </c>
      <c r="BF1375">
        <v>0</v>
      </c>
      <c r="BG1375">
        <v>0</v>
      </c>
      <c r="BH1375">
        <v>0</v>
      </c>
      <c r="BI1375">
        <v>0</v>
      </c>
      <c r="BJ1375">
        <v>0</v>
      </c>
      <c r="BK1375">
        <v>0</v>
      </c>
      <c r="BL1375">
        <v>0</v>
      </c>
      <c r="BM1375">
        <v>0</v>
      </c>
      <c r="BN1375">
        <v>0</v>
      </c>
      <c r="BO1375">
        <v>0</v>
      </c>
      <c r="BP1375">
        <v>0</v>
      </c>
      <c r="BQ1375">
        <v>0</v>
      </c>
      <c r="BR1375">
        <v>0</v>
      </c>
      <c r="BS1375">
        <v>0</v>
      </c>
      <c r="BT1375">
        <v>0</v>
      </c>
      <c r="BU1375">
        <v>0</v>
      </c>
      <c r="BV1375">
        <v>0</v>
      </c>
      <c r="BW1375" s="4">
        <v>0</v>
      </c>
    </row>
    <row r="1376" spans="6:75" x14ac:dyDescent="0.25">
      <c r="F1376" s="52">
        <f t="shared" si="74"/>
        <v>108500</v>
      </c>
      <c r="G1376" s="12">
        <f t="shared" si="75"/>
        <v>0.82558139534883723</v>
      </c>
      <c r="J1376" s="3">
        <f t="shared" si="73"/>
        <v>0.91394527802294789</v>
      </c>
      <c r="K1376" s="4"/>
      <c r="L1376" s="5">
        <v>1</v>
      </c>
      <c r="M1376">
        <v>0.82558139534883723</v>
      </c>
      <c r="N1376">
        <v>0.82558139534883723</v>
      </c>
      <c r="O1376">
        <v>0.91287099617984124</v>
      </c>
      <c r="P1376">
        <v>0.91287099617984124</v>
      </c>
      <c r="Q1376">
        <v>0</v>
      </c>
      <c r="R1376">
        <v>0</v>
      </c>
      <c r="S1376">
        <v>0</v>
      </c>
      <c r="T1376">
        <v>0</v>
      </c>
      <c r="U1376">
        <v>0</v>
      </c>
      <c r="V1376">
        <v>0</v>
      </c>
      <c r="W1376">
        <v>0</v>
      </c>
      <c r="X1376">
        <v>0</v>
      </c>
      <c r="Y1376">
        <v>0</v>
      </c>
      <c r="Z1376">
        <v>0</v>
      </c>
      <c r="AA1376">
        <v>0</v>
      </c>
      <c r="AB1376">
        <v>0</v>
      </c>
      <c r="AC1376">
        <v>0</v>
      </c>
      <c r="AD1376">
        <v>0</v>
      </c>
      <c r="AE1376">
        <v>0</v>
      </c>
      <c r="AF1376">
        <v>0</v>
      </c>
      <c r="AG1376">
        <v>0</v>
      </c>
      <c r="AH1376">
        <v>0</v>
      </c>
      <c r="AI1376">
        <v>0</v>
      </c>
      <c r="AJ1376">
        <v>0</v>
      </c>
      <c r="AK1376">
        <v>0</v>
      </c>
      <c r="AL1376">
        <v>0</v>
      </c>
      <c r="AM1376">
        <v>0</v>
      </c>
      <c r="AN1376">
        <v>0</v>
      </c>
      <c r="AO1376">
        <v>0</v>
      </c>
      <c r="AP1376">
        <v>0</v>
      </c>
      <c r="AQ1376">
        <v>0</v>
      </c>
      <c r="AR1376">
        <v>0</v>
      </c>
      <c r="AS1376">
        <v>0</v>
      </c>
      <c r="AT1376">
        <v>0</v>
      </c>
      <c r="AU1376">
        <v>0</v>
      </c>
      <c r="AV1376">
        <v>0</v>
      </c>
      <c r="AW1376">
        <v>0</v>
      </c>
      <c r="AX1376">
        <v>0</v>
      </c>
      <c r="AY1376">
        <v>0</v>
      </c>
      <c r="AZ1376">
        <v>0</v>
      </c>
      <c r="BA1376">
        <v>0</v>
      </c>
      <c r="BB1376">
        <v>0</v>
      </c>
      <c r="BC1376">
        <v>0</v>
      </c>
      <c r="BD1376">
        <v>0</v>
      </c>
      <c r="BE1376">
        <v>0</v>
      </c>
      <c r="BF1376">
        <v>0</v>
      </c>
      <c r="BG1376">
        <v>0</v>
      </c>
      <c r="BH1376">
        <v>0</v>
      </c>
      <c r="BI1376">
        <v>0</v>
      </c>
      <c r="BJ1376">
        <v>0</v>
      </c>
      <c r="BK1376">
        <v>0</v>
      </c>
      <c r="BL1376">
        <v>0</v>
      </c>
      <c r="BM1376">
        <v>0</v>
      </c>
      <c r="BN1376">
        <v>0</v>
      </c>
      <c r="BO1376">
        <v>0</v>
      </c>
      <c r="BP1376">
        <v>0</v>
      </c>
      <c r="BQ1376">
        <v>0</v>
      </c>
      <c r="BR1376">
        <v>0</v>
      </c>
      <c r="BS1376">
        <v>0</v>
      </c>
      <c r="BT1376">
        <v>0</v>
      </c>
      <c r="BU1376">
        <v>0</v>
      </c>
      <c r="BV1376">
        <v>0</v>
      </c>
      <c r="BW1376" s="4">
        <v>0</v>
      </c>
    </row>
    <row r="1377" spans="6:75" x14ac:dyDescent="0.25">
      <c r="F1377" s="52">
        <f t="shared" si="74"/>
        <v>108600</v>
      </c>
      <c r="G1377" s="12">
        <f t="shared" si="75"/>
        <v>0.82558139534883723</v>
      </c>
      <c r="J1377" s="3">
        <f t="shared" si="73"/>
        <v>0.914754339511621</v>
      </c>
      <c r="K1377" s="4"/>
      <c r="L1377" s="5">
        <v>1</v>
      </c>
      <c r="M1377">
        <v>0.82558139534883723</v>
      </c>
      <c r="N1377">
        <v>0.82558139534883723</v>
      </c>
      <c r="O1377">
        <v>0.91367910667058472</v>
      </c>
      <c r="P1377">
        <v>0.91367910667058472</v>
      </c>
      <c r="Q1377">
        <v>0</v>
      </c>
      <c r="R1377">
        <v>0</v>
      </c>
      <c r="S1377">
        <v>0</v>
      </c>
      <c r="T1377">
        <v>0</v>
      </c>
      <c r="U1377">
        <v>0</v>
      </c>
      <c r="V1377">
        <v>0</v>
      </c>
      <c r="W1377">
        <v>0</v>
      </c>
      <c r="X1377">
        <v>0</v>
      </c>
      <c r="Y1377">
        <v>0</v>
      </c>
      <c r="Z1377">
        <v>0</v>
      </c>
      <c r="AA1377">
        <v>0</v>
      </c>
      <c r="AB1377">
        <v>0</v>
      </c>
      <c r="AC1377">
        <v>0</v>
      </c>
      <c r="AD1377">
        <v>0</v>
      </c>
      <c r="AE1377">
        <v>0</v>
      </c>
      <c r="AF1377">
        <v>0</v>
      </c>
      <c r="AG1377">
        <v>0</v>
      </c>
      <c r="AH1377">
        <v>0</v>
      </c>
      <c r="AI1377">
        <v>0</v>
      </c>
      <c r="AJ1377">
        <v>0</v>
      </c>
      <c r="AK1377">
        <v>0</v>
      </c>
      <c r="AL1377">
        <v>0</v>
      </c>
      <c r="AM1377">
        <v>0</v>
      </c>
      <c r="AN1377">
        <v>0</v>
      </c>
      <c r="AO1377">
        <v>0</v>
      </c>
      <c r="AP1377">
        <v>0</v>
      </c>
      <c r="AQ1377">
        <v>0</v>
      </c>
      <c r="AR1377">
        <v>0</v>
      </c>
      <c r="AS1377">
        <v>0</v>
      </c>
      <c r="AT1377">
        <v>0</v>
      </c>
      <c r="AU1377">
        <v>0</v>
      </c>
      <c r="AV1377">
        <v>0</v>
      </c>
      <c r="AW1377">
        <v>0</v>
      </c>
      <c r="AX1377">
        <v>0</v>
      </c>
      <c r="AY1377">
        <v>0</v>
      </c>
      <c r="AZ1377">
        <v>0</v>
      </c>
      <c r="BA1377">
        <v>0</v>
      </c>
      <c r="BB1377">
        <v>0</v>
      </c>
      <c r="BC1377">
        <v>0</v>
      </c>
      <c r="BD1377">
        <v>0</v>
      </c>
      <c r="BE1377">
        <v>0</v>
      </c>
      <c r="BF1377">
        <v>0</v>
      </c>
      <c r="BG1377">
        <v>0</v>
      </c>
      <c r="BH1377">
        <v>0</v>
      </c>
      <c r="BI1377">
        <v>0</v>
      </c>
      <c r="BJ1377">
        <v>0</v>
      </c>
      <c r="BK1377">
        <v>0</v>
      </c>
      <c r="BL1377">
        <v>0</v>
      </c>
      <c r="BM1377">
        <v>0</v>
      </c>
      <c r="BN1377">
        <v>0</v>
      </c>
      <c r="BO1377">
        <v>0</v>
      </c>
      <c r="BP1377">
        <v>0</v>
      </c>
      <c r="BQ1377">
        <v>0</v>
      </c>
      <c r="BR1377">
        <v>0</v>
      </c>
      <c r="BS1377">
        <v>0</v>
      </c>
      <c r="BT1377">
        <v>0</v>
      </c>
      <c r="BU1377">
        <v>0</v>
      </c>
      <c r="BV1377">
        <v>0</v>
      </c>
      <c r="BW1377" s="4">
        <v>0</v>
      </c>
    </row>
    <row r="1378" spans="6:75" x14ac:dyDescent="0.25">
      <c r="F1378" s="52">
        <f t="shared" si="74"/>
        <v>108700</v>
      </c>
      <c r="G1378" s="12">
        <f t="shared" si="75"/>
        <v>0.82558139534883723</v>
      </c>
      <c r="J1378" s="3">
        <f t="shared" si="73"/>
        <v>0.91556340100029421</v>
      </c>
      <c r="K1378" s="4"/>
      <c r="L1378" s="5">
        <v>1</v>
      </c>
      <c r="M1378">
        <v>0.82558139534883723</v>
      </c>
      <c r="N1378">
        <v>0.82558139534883723</v>
      </c>
      <c r="O1378">
        <v>0.91448721716132819</v>
      </c>
      <c r="P1378">
        <v>0.91448721716132819</v>
      </c>
      <c r="Q1378">
        <v>0</v>
      </c>
      <c r="R1378">
        <v>0</v>
      </c>
      <c r="S1378">
        <v>0</v>
      </c>
      <c r="T1378">
        <v>0</v>
      </c>
      <c r="U1378">
        <v>0</v>
      </c>
      <c r="V1378">
        <v>0</v>
      </c>
      <c r="W1378">
        <v>0</v>
      </c>
      <c r="X1378">
        <v>0</v>
      </c>
      <c r="Y1378">
        <v>0</v>
      </c>
      <c r="Z1378">
        <v>0</v>
      </c>
      <c r="AA1378">
        <v>0</v>
      </c>
      <c r="AB1378">
        <v>0</v>
      </c>
      <c r="AC1378">
        <v>0</v>
      </c>
      <c r="AD1378">
        <v>0</v>
      </c>
      <c r="AE1378">
        <v>0</v>
      </c>
      <c r="AF1378">
        <v>0</v>
      </c>
      <c r="AG1378">
        <v>0</v>
      </c>
      <c r="AH1378">
        <v>0</v>
      </c>
      <c r="AI1378">
        <v>0</v>
      </c>
      <c r="AJ1378">
        <v>0</v>
      </c>
      <c r="AK1378">
        <v>0</v>
      </c>
      <c r="AL1378">
        <v>0</v>
      </c>
      <c r="AM1378">
        <v>0</v>
      </c>
      <c r="AN1378">
        <v>0</v>
      </c>
      <c r="AO1378">
        <v>0</v>
      </c>
      <c r="AP1378">
        <v>0</v>
      </c>
      <c r="AQ1378">
        <v>0</v>
      </c>
      <c r="AR1378">
        <v>0</v>
      </c>
      <c r="AS1378">
        <v>0</v>
      </c>
      <c r="AT1378">
        <v>0</v>
      </c>
      <c r="AU1378">
        <v>0</v>
      </c>
      <c r="AV1378">
        <v>0</v>
      </c>
      <c r="AW1378">
        <v>0</v>
      </c>
      <c r="AX1378">
        <v>0</v>
      </c>
      <c r="AY1378">
        <v>0</v>
      </c>
      <c r="AZ1378">
        <v>0</v>
      </c>
      <c r="BA1378">
        <v>0</v>
      </c>
      <c r="BB1378">
        <v>0</v>
      </c>
      <c r="BC1378">
        <v>0</v>
      </c>
      <c r="BD1378">
        <v>0</v>
      </c>
      <c r="BE1378">
        <v>0</v>
      </c>
      <c r="BF1378">
        <v>0</v>
      </c>
      <c r="BG1378">
        <v>0</v>
      </c>
      <c r="BH1378">
        <v>0</v>
      </c>
      <c r="BI1378">
        <v>0</v>
      </c>
      <c r="BJ1378">
        <v>0</v>
      </c>
      <c r="BK1378">
        <v>0</v>
      </c>
      <c r="BL1378">
        <v>0</v>
      </c>
      <c r="BM1378">
        <v>0</v>
      </c>
      <c r="BN1378">
        <v>0</v>
      </c>
      <c r="BO1378">
        <v>0</v>
      </c>
      <c r="BP1378">
        <v>0</v>
      </c>
      <c r="BQ1378">
        <v>0</v>
      </c>
      <c r="BR1378">
        <v>0</v>
      </c>
      <c r="BS1378">
        <v>0</v>
      </c>
      <c r="BT1378">
        <v>0</v>
      </c>
      <c r="BU1378">
        <v>0</v>
      </c>
      <c r="BV1378">
        <v>0</v>
      </c>
      <c r="BW1378" s="4">
        <v>0</v>
      </c>
    </row>
    <row r="1379" spans="6:75" x14ac:dyDescent="0.25">
      <c r="F1379" s="52">
        <f t="shared" si="74"/>
        <v>108800</v>
      </c>
      <c r="G1379" s="12">
        <f t="shared" si="75"/>
        <v>0.82558139534883723</v>
      </c>
      <c r="J1379" s="3">
        <f t="shared" si="73"/>
        <v>0.91637246248896731</v>
      </c>
      <c r="K1379" s="4"/>
      <c r="L1379" s="5">
        <v>1</v>
      </c>
      <c r="M1379">
        <v>0.82558139534883723</v>
      </c>
      <c r="N1379">
        <v>0.82558139534883723</v>
      </c>
      <c r="O1379">
        <v>0.91529532765207167</v>
      </c>
      <c r="P1379">
        <v>0.91529532765207167</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0</v>
      </c>
      <c r="AL1379">
        <v>0</v>
      </c>
      <c r="AM1379">
        <v>0</v>
      </c>
      <c r="AN1379">
        <v>0</v>
      </c>
      <c r="AO1379">
        <v>0</v>
      </c>
      <c r="AP1379">
        <v>0</v>
      </c>
      <c r="AQ1379">
        <v>0</v>
      </c>
      <c r="AR1379">
        <v>0</v>
      </c>
      <c r="AS1379">
        <v>0</v>
      </c>
      <c r="AT1379">
        <v>0</v>
      </c>
      <c r="AU1379">
        <v>0</v>
      </c>
      <c r="AV1379">
        <v>0</v>
      </c>
      <c r="AW1379">
        <v>0</v>
      </c>
      <c r="AX1379">
        <v>0</v>
      </c>
      <c r="AY1379">
        <v>0</v>
      </c>
      <c r="AZ1379">
        <v>0</v>
      </c>
      <c r="BA1379">
        <v>0</v>
      </c>
      <c r="BB1379">
        <v>0</v>
      </c>
      <c r="BC1379">
        <v>0</v>
      </c>
      <c r="BD1379">
        <v>0</v>
      </c>
      <c r="BE1379">
        <v>0</v>
      </c>
      <c r="BF1379">
        <v>0</v>
      </c>
      <c r="BG1379">
        <v>0</v>
      </c>
      <c r="BH1379">
        <v>0</v>
      </c>
      <c r="BI1379">
        <v>0</v>
      </c>
      <c r="BJ1379">
        <v>0</v>
      </c>
      <c r="BK1379">
        <v>0</v>
      </c>
      <c r="BL1379">
        <v>0</v>
      </c>
      <c r="BM1379">
        <v>0</v>
      </c>
      <c r="BN1379">
        <v>0</v>
      </c>
      <c r="BO1379">
        <v>0</v>
      </c>
      <c r="BP1379">
        <v>0</v>
      </c>
      <c r="BQ1379">
        <v>0</v>
      </c>
      <c r="BR1379">
        <v>0</v>
      </c>
      <c r="BS1379">
        <v>0</v>
      </c>
      <c r="BT1379">
        <v>0</v>
      </c>
      <c r="BU1379">
        <v>0</v>
      </c>
      <c r="BV1379">
        <v>0</v>
      </c>
      <c r="BW1379" s="4">
        <v>0</v>
      </c>
    </row>
    <row r="1380" spans="6:75" x14ac:dyDescent="0.25">
      <c r="F1380" s="52">
        <f t="shared" si="74"/>
        <v>108900</v>
      </c>
      <c r="G1380" s="12">
        <f t="shared" si="75"/>
        <v>0.82558139534883723</v>
      </c>
      <c r="J1380" s="3">
        <f t="shared" si="73"/>
        <v>0.91718152397764041</v>
      </c>
      <c r="K1380" s="4"/>
      <c r="L1380" s="5">
        <v>1</v>
      </c>
      <c r="M1380">
        <v>0.82558139534883723</v>
      </c>
      <c r="N1380">
        <v>0.82558139534883723</v>
      </c>
      <c r="O1380">
        <v>0.91610343814281514</v>
      </c>
      <c r="P1380">
        <v>0.91610343814281514</v>
      </c>
      <c r="Q1380">
        <v>0</v>
      </c>
      <c r="R1380">
        <v>0</v>
      </c>
      <c r="S1380">
        <v>0</v>
      </c>
      <c r="T1380">
        <v>0</v>
      </c>
      <c r="U1380">
        <v>0</v>
      </c>
      <c r="V1380">
        <v>0</v>
      </c>
      <c r="W1380">
        <v>0</v>
      </c>
      <c r="X1380">
        <v>0</v>
      </c>
      <c r="Y1380">
        <v>0</v>
      </c>
      <c r="Z1380">
        <v>0</v>
      </c>
      <c r="AA1380">
        <v>0</v>
      </c>
      <c r="AB1380">
        <v>0</v>
      </c>
      <c r="AC1380">
        <v>0</v>
      </c>
      <c r="AD1380">
        <v>0</v>
      </c>
      <c r="AE1380">
        <v>0</v>
      </c>
      <c r="AF1380">
        <v>0</v>
      </c>
      <c r="AG1380">
        <v>0</v>
      </c>
      <c r="AH1380">
        <v>0</v>
      </c>
      <c r="AI1380">
        <v>0</v>
      </c>
      <c r="AJ1380">
        <v>0</v>
      </c>
      <c r="AK1380">
        <v>0</v>
      </c>
      <c r="AL1380">
        <v>0</v>
      </c>
      <c r="AM1380">
        <v>0</v>
      </c>
      <c r="AN1380">
        <v>0</v>
      </c>
      <c r="AO1380">
        <v>0</v>
      </c>
      <c r="AP1380">
        <v>0</v>
      </c>
      <c r="AQ1380">
        <v>0</v>
      </c>
      <c r="AR1380">
        <v>0</v>
      </c>
      <c r="AS1380">
        <v>0</v>
      </c>
      <c r="AT1380">
        <v>0</v>
      </c>
      <c r="AU1380">
        <v>0</v>
      </c>
      <c r="AV1380">
        <v>0</v>
      </c>
      <c r="AW1380">
        <v>0</v>
      </c>
      <c r="AX1380">
        <v>0</v>
      </c>
      <c r="AY1380">
        <v>0</v>
      </c>
      <c r="AZ1380">
        <v>0</v>
      </c>
      <c r="BA1380">
        <v>0</v>
      </c>
      <c r="BB1380">
        <v>0</v>
      </c>
      <c r="BC1380">
        <v>0</v>
      </c>
      <c r="BD1380">
        <v>0</v>
      </c>
      <c r="BE1380">
        <v>0</v>
      </c>
      <c r="BF1380">
        <v>0</v>
      </c>
      <c r="BG1380">
        <v>0</v>
      </c>
      <c r="BH1380">
        <v>0</v>
      </c>
      <c r="BI1380">
        <v>0</v>
      </c>
      <c r="BJ1380">
        <v>0</v>
      </c>
      <c r="BK1380">
        <v>0</v>
      </c>
      <c r="BL1380">
        <v>0</v>
      </c>
      <c r="BM1380">
        <v>0</v>
      </c>
      <c r="BN1380">
        <v>0</v>
      </c>
      <c r="BO1380">
        <v>0</v>
      </c>
      <c r="BP1380">
        <v>0</v>
      </c>
      <c r="BQ1380">
        <v>0</v>
      </c>
      <c r="BR1380">
        <v>0</v>
      </c>
      <c r="BS1380">
        <v>0</v>
      </c>
      <c r="BT1380">
        <v>0</v>
      </c>
      <c r="BU1380">
        <v>0</v>
      </c>
      <c r="BV1380">
        <v>0</v>
      </c>
      <c r="BW1380" s="4">
        <v>0</v>
      </c>
    </row>
    <row r="1381" spans="6:75" x14ac:dyDescent="0.25">
      <c r="F1381" s="52">
        <f t="shared" si="74"/>
        <v>109000</v>
      </c>
      <c r="G1381" s="12">
        <f t="shared" si="75"/>
        <v>0.82558139534883723</v>
      </c>
      <c r="J1381" s="3">
        <f t="shared" si="73"/>
        <v>0.91799058546631362</v>
      </c>
      <c r="K1381" s="4"/>
      <c r="L1381" s="5">
        <v>1</v>
      </c>
      <c r="M1381">
        <v>0.82558139534883723</v>
      </c>
      <c r="N1381">
        <v>0.82558139534883723</v>
      </c>
      <c r="O1381">
        <v>0.91691154863355862</v>
      </c>
      <c r="P1381">
        <v>0.91691154863355862</v>
      </c>
      <c r="Q1381">
        <v>0</v>
      </c>
      <c r="R1381">
        <v>0</v>
      </c>
      <c r="S1381">
        <v>0</v>
      </c>
      <c r="T1381">
        <v>0</v>
      </c>
      <c r="U1381">
        <v>0</v>
      </c>
      <c r="V1381">
        <v>0</v>
      </c>
      <c r="W1381">
        <v>0</v>
      </c>
      <c r="X1381">
        <v>0</v>
      </c>
      <c r="Y1381">
        <v>0</v>
      </c>
      <c r="Z1381">
        <v>0</v>
      </c>
      <c r="AA1381">
        <v>0</v>
      </c>
      <c r="AB1381">
        <v>0</v>
      </c>
      <c r="AC1381">
        <v>0</v>
      </c>
      <c r="AD1381">
        <v>0</v>
      </c>
      <c r="AE1381">
        <v>0</v>
      </c>
      <c r="AF1381">
        <v>0</v>
      </c>
      <c r="AG1381">
        <v>0</v>
      </c>
      <c r="AH1381">
        <v>0</v>
      </c>
      <c r="AI1381">
        <v>0</v>
      </c>
      <c r="AJ1381">
        <v>0</v>
      </c>
      <c r="AK1381">
        <v>0</v>
      </c>
      <c r="AL1381">
        <v>0</v>
      </c>
      <c r="AM1381">
        <v>0</v>
      </c>
      <c r="AN1381">
        <v>0</v>
      </c>
      <c r="AO1381">
        <v>0</v>
      </c>
      <c r="AP1381">
        <v>0</v>
      </c>
      <c r="AQ1381">
        <v>0</v>
      </c>
      <c r="AR1381">
        <v>0</v>
      </c>
      <c r="AS1381">
        <v>0</v>
      </c>
      <c r="AT1381">
        <v>0</v>
      </c>
      <c r="AU1381">
        <v>0</v>
      </c>
      <c r="AV1381">
        <v>0</v>
      </c>
      <c r="AW1381">
        <v>0</v>
      </c>
      <c r="AX1381">
        <v>0</v>
      </c>
      <c r="AY1381">
        <v>0</v>
      </c>
      <c r="AZ1381">
        <v>0</v>
      </c>
      <c r="BA1381">
        <v>0</v>
      </c>
      <c r="BB1381">
        <v>0</v>
      </c>
      <c r="BC1381">
        <v>0</v>
      </c>
      <c r="BD1381">
        <v>0</v>
      </c>
      <c r="BE1381">
        <v>0</v>
      </c>
      <c r="BF1381">
        <v>0</v>
      </c>
      <c r="BG1381">
        <v>0</v>
      </c>
      <c r="BH1381">
        <v>0</v>
      </c>
      <c r="BI1381">
        <v>0</v>
      </c>
      <c r="BJ1381">
        <v>0</v>
      </c>
      <c r="BK1381">
        <v>0</v>
      </c>
      <c r="BL1381">
        <v>0</v>
      </c>
      <c r="BM1381">
        <v>0</v>
      </c>
      <c r="BN1381">
        <v>0</v>
      </c>
      <c r="BO1381">
        <v>0</v>
      </c>
      <c r="BP1381">
        <v>0</v>
      </c>
      <c r="BQ1381">
        <v>0</v>
      </c>
      <c r="BR1381">
        <v>0</v>
      </c>
      <c r="BS1381">
        <v>0</v>
      </c>
      <c r="BT1381">
        <v>0</v>
      </c>
      <c r="BU1381">
        <v>0</v>
      </c>
      <c r="BV1381">
        <v>0</v>
      </c>
      <c r="BW1381" s="4">
        <v>0</v>
      </c>
    </row>
    <row r="1382" spans="6:75" x14ac:dyDescent="0.25">
      <c r="F1382" s="52">
        <f t="shared" si="74"/>
        <v>109100</v>
      </c>
      <c r="G1382" s="12">
        <f t="shared" si="75"/>
        <v>0.82558139534883723</v>
      </c>
      <c r="J1382" s="3">
        <f t="shared" si="73"/>
        <v>0.91879964695498673</v>
      </c>
      <c r="K1382" s="4"/>
      <c r="L1382" s="5">
        <v>1</v>
      </c>
      <c r="M1382">
        <v>0.82558139534883723</v>
      </c>
      <c r="N1382">
        <v>0.82558139534883723</v>
      </c>
      <c r="O1382">
        <v>0.91771965912430209</v>
      </c>
      <c r="P1382">
        <v>0.91771965912430209</v>
      </c>
      <c r="Q1382">
        <v>0</v>
      </c>
      <c r="R1382">
        <v>0</v>
      </c>
      <c r="S1382">
        <v>0</v>
      </c>
      <c r="T1382">
        <v>0</v>
      </c>
      <c r="U1382">
        <v>0</v>
      </c>
      <c r="V1382">
        <v>0</v>
      </c>
      <c r="W1382">
        <v>0</v>
      </c>
      <c r="X1382">
        <v>0</v>
      </c>
      <c r="Y1382">
        <v>0</v>
      </c>
      <c r="Z1382">
        <v>0</v>
      </c>
      <c r="AA1382">
        <v>0</v>
      </c>
      <c r="AB1382">
        <v>0</v>
      </c>
      <c r="AC1382">
        <v>0</v>
      </c>
      <c r="AD1382">
        <v>0</v>
      </c>
      <c r="AE1382">
        <v>0</v>
      </c>
      <c r="AF1382">
        <v>0</v>
      </c>
      <c r="AG1382">
        <v>0</v>
      </c>
      <c r="AH1382">
        <v>0</v>
      </c>
      <c r="AI1382">
        <v>0</v>
      </c>
      <c r="AJ1382">
        <v>0</v>
      </c>
      <c r="AK1382">
        <v>0</v>
      </c>
      <c r="AL1382">
        <v>0</v>
      </c>
      <c r="AM1382">
        <v>0</v>
      </c>
      <c r="AN1382">
        <v>0</v>
      </c>
      <c r="AO1382">
        <v>0</v>
      </c>
      <c r="AP1382">
        <v>0</v>
      </c>
      <c r="AQ1382">
        <v>0</v>
      </c>
      <c r="AR1382">
        <v>0</v>
      </c>
      <c r="AS1382">
        <v>0</v>
      </c>
      <c r="AT1382">
        <v>0</v>
      </c>
      <c r="AU1382">
        <v>0</v>
      </c>
      <c r="AV1382">
        <v>0</v>
      </c>
      <c r="AW1382">
        <v>0</v>
      </c>
      <c r="AX1382">
        <v>0</v>
      </c>
      <c r="AY1382">
        <v>0</v>
      </c>
      <c r="AZ1382">
        <v>0</v>
      </c>
      <c r="BA1382">
        <v>0</v>
      </c>
      <c r="BB1382">
        <v>0</v>
      </c>
      <c r="BC1382">
        <v>0</v>
      </c>
      <c r="BD1382">
        <v>0</v>
      </c>
      <c r="BE1382">
        <v>0</v>
      </c>
      <c r="BF1382">
        <v>0</v>
      </c>
      <c r="BG1382">
        <v>0</v>
      </c>
      <c r="BH1382">
        <v>0</v>
      </c>
      <c r="BI1382">
        <v>0</v>
      </c>
      <c r="BJ1382">
        <v>0</v>
      </c>
      <c r="BK1382">
        <v>0</v>
      </c>
      <c r="BL1382">
        <v>0</v>
      </c>
      <c r="BM1382">
        <v>0</v>
      </c>
      <c r="BN1382">
        <v>0</v>
      </c>
      <c r="BO1382">
        <v>0</v>
      </c>
      <c r="BP1382">
        <v>0</v>
      </c>
      <c r="BQ1382">
        <v>0</v>
      </c>
      <c r="BR1382">
        <v>0</v>
      </c>
      <c r="BS1382">
        <v>0</v>
      </c>
      <c r="BT1382">
        <v>0</v>
      </c>
      <c r="BU1382">
        <v>0</v>
      </c>
      <c r="BV1382">
        <v>0</v>
      </c>
      <c r="BW1382" s="4">
        <v>0</v>
      </c>
    </row>
    <row r="1383" spans="6:75" x14ac:dyDescent="0.25">
      <c r="F1383" s="52">
        <f t="shared" si="74"/>
        <v>109200</v>
      </c>
      <c r="G1383" s="12">
        <f t="shared" si="75"/>
        <v>0.82558139534883723</v>
      </c>
      <c r="J1383" s="3">
        <f t="shared" si="73"/>
        <v>0.91960870844365994</v>
      </c>
      <c r="K1383" s="4"/>
      <c r="L1383" s="5">
        <v>1</v>
      </c>
      <c r="M1383">
        <v>0.82558139534883723</v>
      </c>
      <c r="N1383">
        <v>0.82558139534883723</v>
      </c>
      <c r="O1383">
        <v>0.91852776961504556</v>
      </c>
      <c r="P1383">
        <v>0.91852776961504556</v>
      </c>
      <c r="Q1383">
        <v>0</v>
      </c>
      <c r="R1383">
        <v>0</v>
      </c>
      <c r="S1383">
        <v>0</v>
      </c>
      <c r="T1383">
        <v>0</v>
      </c>
      <c r="U1383">
        <v>0</v>
      </c>
      <c r="V1383">
        <v>0</v>
      </c>
      <c r="W1383">
        <v>0</v>
      </c>
      <c r="X1383">
        <v>0</v>
      </c>
      <c r="Y1383">
        <v>0</v>
      </c>
      <c r="Z1383">
        <v>0</v>
      </c>
      <c r="AA1383">
        <v>0</v>
      </c>
      <c r="AB1383">
        <v>0</v>
      </c>
      <c r="AC1383">
        <v>0</v>
      </c>
      <c r="AD1383">
        <v>0</v>
      </c>
      <c r="AE1383">
        <v>0</v>
      </c>
      <c r="AF1383">
        <v>0</v>
      </c>
      <c r="AG1383">
        <v>0</v>
      </c>
      <c r="AH1383">
        <v>0</v>
      </c>
      <c r="AI1383">
        <v>0</v>
      </c>
      <c r="AJ1383">
        <v>0</v>
      </c>
      <c r="AK1383">
        <v>0</v>
      </c>
      <c r="AL1383">
        <v>0</v>
      </c>
      <c r="AM1383">
        <v>0</v>
      </c>
      <c r="AN1383">
        <v>0</v>
      </c>
      <c r="AO1383">
        <v>0</v>
      </c>
      <c r="AP1383">
        <v>0</v>
      </c>
      <c r="AQ1383">
        <v>0</v>
      </c>
      <c r="AR1383">
        <v>0</v>
      </c>
      <c r="AS1383">
        <v>0</v>
      </c>
      <c r="AT1383">
        <v>0</v>
      </c>
      <c r="AU1383">
        <v>0</v>
      </c>
      <c r="AV1383">
        <v>0</v>
      </c>
      <c r="AW1383">
        <v>0</v>
      </c>
      <c r="AX1383">
        <v>0</v>
      </c>
      <c r="AY1383">
        <v>0</v>
      </c>
      <c r="AZ1383">
        <v>0</v>
      </c>
      <c r="BA1383">
        <v>0</v>
      </c>
      <c r="BB1383">
        <v>0</v>
      </c>
      <c r="BC1383">
        <v>0</v>
      </c>
      <c r="BD1383">
        <v>0</v>
      </c>
      <c r="BE1383">
        <v>0</v>
      </c>
      <c r="BF1383">
        <v>0</v>
      </c>
      <c r="BG1383">
        <v>0</v>
      </c>
      <c r="BH1383">
        <v>0</v>
      </c>
      <c r="BI1383">
        <v>0</v>
      </c>
      <c r="BJ1383">
        <v>0</v>
      </c>
      <c r="BK1383">
        <v>0</v>
      </c>
      <c r="BL1383">
        <v>0</v>
      </c>
      <c r="BM1383">
        <v>0</v>
      </c>
      <c r="BN1383">
        <v>0</v>
      </c>
      <c r="BO1383">
        <v>0</v>
      </c>
      <c r="BP1383">
        <v>0</v>
      </c>
      <c r="BQ1383">
        <v>0</v>
      </c>
      <c r="BR1383">
        <v>0</v>
      </c>
      <c r="BS1383">
        <v>0</v>
      </c>
      <c r="BT1383">
        <v>0</v>
      </c>
      <c r="BU1383">
        <v>0</v>
      </c>
      <c r="BV1383">
        <v>0</v>
      </c>
      <c r="BW1383" s="4">
        <v>0</v>
      </c>
    </row>
    <row r="1384" spans="6:75" x14ac:dyDescent="0.25">
      <c r="F1384" s="52">
        <f t="shared" si="74"/>
        <v>109300</v>
      </c>
      <c r="G1384" s="12">
        <f t="shared" si="75"/>
        <v>0.82558139534883723</v>
      </c>
      <c r="J1384" s="3">
        <f t="shared" ref="J1384:J1415" si="76">INDEX($L1384:$BW1384,J$276) / INDEX($L$291:$BW$291,J$276)</f>
        <v>0.92041776993233304</v>
      </c>
      <c r="K1384" s="4"/>
      <c r="L1384" s="5">
        <v>1</v>
      </c>
      <c r="M1384">
        <v>0.82558139534883723</v>
      </c>
      <c r="N1384">
        <v>0.82558139534883723</v>
      </c>
      <c r="O1384">
        <v>0.91933588010578904</v>
      </c>
      <c r="P1384">
        <v>0.91933588010578904</v>
      </c>
      <c r="Q1384">
        <v>0</v>
      </c>
      <c r="R1384">
        <v>0</v>
      </c>
      <c r="S1384">
        <v>0</v>
      </c>
      <c r="T1384">
        <v>0</v>
      </c>
      <c r="U1384">
        <v>0</v>
      </c>
      <c r="V1384">
        <v>0</v>
      </c>
      <c r="W1384">
        <v>0</v>
      </c>
      <c r="X1384">
        <v>0</v>
      </c>
      <c r="Y1384">
        <v>0</v>
      </c>
      <c r="Z1384">
        <v>0</v>
      </c>
      <c r="AA1384">
        <v>0</v>
      </c>
      <c r="AB1384">
        <v>0</v>
      </c>
      <c r="AC1384">
        <v>0</v>
      </c>
      <c r="AD1384">
        <v>0</v>
      </c>
      <c r="AE1384">
        <v>0</v>
      </c>
      <c r="AF1384">
        <v>0</v>
      </c>
      <c r="AG1384">
        <v>0</v>
      </c>
      <c r="AH1384">
        <v>0</v>
      </c>
      <c r="AI1384">
        <v>0</v>
      </c>
      <c r="AJ1384">
        <v>0</v>
      </c>
      <c r="AK1384">
        <v>0</v>
      </c>
      <c r="AL1384">
        <v>0</v>
      </c>
      <c r="AM1384">
        <v>0</v>
      </c>
      <c r="AN1384">
        <v>0</v>
      </c>
      <c r="AO1384">
        <v>0</v>
      </c>
      <c r="AP1384">
        <v>0</v>
      </c>
      <c r="AQ1384">
        <v>0</v>
      </c>
      <c r="AR1384">
        <v>0</v>
      </c>
      <c r="AS1384">
        <v>0</v>
      </c>
      <c r="AT1384">
        <v>0</v>
      </c>
      <c r="AU1384">
        <v>0</v>
      </c>
      <c r="AV1384">
        <v>0</v>
      </c>
      <c r="AW1384">
        <v>0</v>
      </c>
      <c r="AX1384">
        <v>0</v>
      </c>
      <c r="AY1384">
        <v>0</v>
      </c>
      <c r="AZ1384">
        <v>0</v>
      </c>
      <c r="BA1384">
        <v>0</v>
      </c>
      <c r="BB1384">
        <v>0</v>
      </c>
      <c r="BC1384">
        <v>0</v>
      </c>
      <c r="BD1384">
        <v>0</v>
      </c>
      <c r="BE1384">
        <v>0</v>
      </c>
      <c r="BF1384">
        <v>0</v>
      </c>
      <c r="BG1384">
        <v>0</v>
      </c>
      <c r="BH1384">
        <v>0</v>
      </c>
      <c r="BI1384">
        <v>0</v>
      </c>
      <c r="BJ1384">
        <v>0</v>
      </c>
      <c r="BK1384">
        <v>0</v>
      </c>
      <c r="BL1384">
        <v>0</v>
      </c>
      <c r="BM1384">
        <v>0</v>
      </c>
      <c r="BN1384">
        <v>0</v>
      </c>
      <c r="BO1384">
        <v>0</v>
      </c>
      <c r="BP1384">
        <v>0</v>
      </c>
      <c r="BQ1384">
        <v>0</v>
      </c>
      <c r="BR1384">
        <v>0</v>
      </c>
      <c r="BS1384">
        <v>0</v>
      </c>
      <c r="BT1384">
        <v>0</v>
      </c>
      <c r="BU1384">
        <v>0</v>
      </c>
      <c r="BV1384">
        <v>0</v>
      </c>
      <c r="BW1384" s="4">
        <v>0</v>
      </c>
    </row>
    <row r="1385" spans="6:75" x14ac:dyDescent="0.25">
      <c r="F1385" s="52">
        <f t="shared" si="74"/>
        <v>109400</v>
      </c>
      <c r="G1385" s="12">
        <f t="shared" si="75"/>
        <v>0.82558139534883723</v>
      </c>
      <c r="J1385" s="3">
        <f t="shared" si="76"/>
        <v>0.92122683142100625</v>
      </c>
      <c r="K1385" s="4"/>
      <c r="L1385" s="5">
        <v>1</v>
      </c>
      <c r="M1385">
        <v>0.82558139534883723</v>
      </c>
      <c r="N1385">
        <v>0.82558139534883723</v>
      </c>
      <c r="O1385">
        <v>0.92014399059653251</v>
      </c>
      <c r="P1385">
        <v>0.92014399059653251</v>
      </c>
      <c r="Q1385">
        <v>0</v>
      </c>
      <c r="R1385">
        <v>0</v>
      </c>
      <c r="S1385">
        <v>0</v>
      </c>
      <c r="T1385">
        <v>0</v>
      </c>
      <c r="U1385">
        <v>0</v>
      </c>
      <c r="V1385">
        <v>0</v>
      </c>
      <c r="W1385">
        <v>0</v>
      </c>
      <c r="X1385">
        <v>0</v>
      </c>
      <c r="Y1385">
        <v>0</v>
      </c>
      <c r="Z1385">
        <v>0</v>
      </c>
      <c r="AA1385">
        <v>0</v>
      </c>
      <c r="AB1385">
        <v>0</v>
      </c>
      <c r="AC1385">
        <v>0</v>
      </c>
      <c r="AD1385">
        <v>0</v>
      </c>
      <c r="AE1385">
        <v>0</v>
      </c>
      <c r="AF1385">
        <v>0</v>
      </c>
      <c r="AG1385">
        <v>0</v>
      </c>
      <c r="AH1385">
        <v>0</v>
      </c>
      <c r="AI1385">
        <v>0</v>
      </c>
      <c r="AJ1385">
        <v>0</v>
      </c>
      <c r="AK1385">
        <v>0</v>
      </c>
      <c r="AL1385">
        <v>0</v>
      </c>
      <c r="AM1385">
        <v>0</v>
      </c>
      <c r="AN1385">
        <v>0</v>
      </c>
      <c r="AO1385">
        <v>0</v>
      </c>
      <c r="AP1385">
        <v>0</v>
      </c>
      <c r="AQ1385">
        <v>0</v>
      </c>
      <c r="AR1385">
        <v>0</v>
      </c>
      <c r="AS1385">
        <v>0</v>
      </c>
      <c r="AT1385">
        <v>0</v>
      </c>
      <c r="AU1385">
        <v>0</v>
      </c>
      <c r="AV1385">
        <v>0</v>
      </c>
      <c r="AW1385">
        <v>0</v>
      </c>
      <c r="AX1385">
        <v>0</v>
      </c>
      <c r="AY1385">
        <v>0</v>
      </c>
      <c r="AZ1385">
        <v>0</v>
      </c>
      <c r="BA1385">
        <v>0</v>
      </c>
      <c r="BB1385">
        <v>0</v>
      </c>
      <c r="BC1385">
        <v>0</v>
      </c>
      <c r="BD1385">
        <v>0</v>
      </c>
      <c r="BE1385">
        <v>0</v>
      </c>
      <c r="BF1385">
        <v>0</v>
      </c>
      <c r="BG1385">
        <v>0</v>
      </c>
      <c r="BH1385">
        <v>0</v>
      </c>
      <c r="BI1385">
        <v>0</v>
      </c>
      <c r="BJ1385">
        <v>0</v>
      </c>
      <c r="BK1385">
        <v>0</v>
      </c>
      <c r="BL1385">
        <v>0</v>
      </c>
      <c r="BM1385">
        <v>0</v>
      </c>
      <c r="BN1385">
        <v>0</v>
      </c>
      <c r="BO1385">
        <v>0</v>
      </c>
      <c r="BP1385">
        <v>0</v>
      </c>
      <c r="BQ1385">
        <v>0</v>
      </c>
      <c r="BR1385">
        <v>0</v>
      </c>
      <c r="BS1385">
        <v>0</v>
      </c>
      <c r="BT1385">
        <v>0</v>
      </c>
      <c r="BU1385">
        <v>0</v>
      </c>
      <c r="BV1385">
        <v>0</v>
      </c>
      <c r="BW1385" s="4">
        <v>0</v>
      </c>
    </row>
    <row r="1386" spans="6:75" x14ac:dyDescent="0.25">
      <c r="F1386" s="52">
        <f t="shared" si="74"/>
        <v>109500</v>
      </c>
      <c r="G1386" s="12">
        <f t="shared" si="75"/>
        <v>0.82558139534883723</v>
      </c>
      <c r="J1386" s="3">
        <f t="shared" si="76"/>
        <v>0.92203589290967924</v>
      </c>
      <c r="K1386" s="4"/>
      <c r="L1386" s="5">
        <v>1</v>
      </c>
      <c r="M1386">
        <v>0.82558139534883723</v>
      </c>
      <c r="N1386">
        <v>0.82558139534883723</v>
      </c>
      <c r="O1386">
        <v>0.92095210108727588</v>
      </c>
      <c r="P1386">
        <v>0.92095210108727588</v>
      </c>
      <c r="Q1386">
        <v>0</v>
      </c>
      <c r="R1386">
        <v>0</v>
      </c>
      <c r="S1386">
        <v>0</v>
      </c>
      <c r="T1386">
        <v>0</v>
      </c>
      <c r="U1386">
        <v>0</v>
      </c>
      <c r="V1386">
        <v>0</v>
      </c>
      <c r="W1386">
        <v>0</v>
      </c>
      <c r="X1386">
        <v>0</v>
      </c>
      <c r="Y1386">
        <v>0</v>
      </c>
      <c r="Z1386">
        <v>0</v>
      </c>
      <c r="AA1386">
        <v>0</v>
      </c>
      <c r="AB1386">
        <v>0</v>
      </c>
      <c r="AC1386">
        <v>0</v>
      </c>
      <c r="AD1386">
        <v>0</v>
      </c>
      <c r="AE1386">
        <v>0</v>
      </c>
      <c r="AF1386">
        <v>0</v>
      </c>
      <c r="AG1386">
        <v>0</v>
      </c>
      <c r="AH1386">
        <v>0</v>
      </c>
      <c r="AI1386">
        <v>0</v>
      </c>
      <c r="AJ1386">
        <v>0</v>
      </c>
      <c r="AK1386">
        <v>0</v>
      </c>
      <c r="AL1386">
        <v>0</v>
      </c>
      <c r="AM1386">
        <v>0</v>
      </c>
      <c r="AN1386">
        <v>0</v>
      </c>
      <c r="AO1386">
        <v>0</v>
      </c>
      <c r="AP1386">
        <v>0</v>
      </c>
      <c r="AQ1386">
        <v>0</v>
      </c>
      <c r="AR1386">
        <v>0</v>
      </c>
      <c r="AS1386">
        <v>0</v>
      </c>
      <c r="AT1386">
        <v>0</v>
      </c>
      <c r="AU1386">
        <v>0</v>
      </c>
      <c r="AV1386">
        <v>0</v>
      </c>
      <c r="AW1386">
        <v>0</v>
      </c>
      <c r="AX1386">
        <v>0</v>
      </c>
      <c r="AY1386">
        <v>0</v>
      </c>
      <c r="AZ1386">
        <v>0</v>
      </c>
      <c r="BA1386">
        <v>0</v>
      </c>
      <c r="BB1386">
        <v>0</v>
      </c>
      <c r="BC1386">
        <v>0</v>
      </c>
      <c r="BD1386">
        <v>0</v>
      </c>
      <c r="BE1386">
        <v>0</v>
      </c>
      <c r="BF1386">
        <v>0</v>
      </c>
      <c r="BG1386">
        <v>0</v>
      </c>
      <c r="BH1386">
        <v>0</v>
      </c>
      <c r="BI1386">
        <v>0</v>
      </c>
      <c r="BJ1386">
        <v>0</v>
      </c>
      <c r="BK1386">
        <v>0</v>
      </c>
      <c r="BL1386">
        <v>0</v>
      </c>
      <c r="BM1386">
        <v>0</v>
      </c>
      <c r="BN1386">
        <v>0</v>
      </c>
      <c r="BO1386">
        <v>0</v>
      </c>
      <c r="BP1386">
        <v>0</v>
      </c>
      <c r="BQ1386">
        <v>0</v>
      </c>
      <c r="BR1386">
        <v>0</v>
      </c>
      <c r="BS1386">
        <v>0</v>
      </c>
      <c r="BT1386">
        <v>0</v>
      </c>
      <c r="BU1386">
        <v>0</v>
      </c>
      <c r="BV1386">
        <v>0</v>
      </c>
      <c r="BW1386" s="4">
        <v>0</v>
      </c>
    </row>
    <row r="1387" spans="6:75" x14ac:dyDescent="0.25">
      <c r="F1387" s="52">
        <f t="shared" si="74"/>
        <v>109600</v>
      </c>
      <c r="G1387" s="12">
        <f t="shared" si="75"/>
        <v>0.82558139534883723</v>
      </c>
      <c r="J1387" s="3">
        <f t="shared" si="76"/>
        <v>0.92284495439835246</v>
      </c>
      <c r="K1387" s="4"/>
      <c r="L1387" s="5">
        <v>1</v>
      </c>
      <c r="M1387">
        <v>0.82558139534883723</v>
      </c>
      <c r="N1387">
        <v>0.82558139534883723</v>
      </c>
      <c r="O1387">
        <v>0.92176021157801935</v>
      </c>
      <c r="P1387">
        <v>0.92176021157801935</v>
      </c>
      <c r="Q1387">
        <v>0</v>
      </c>
      <c r="R1387">
        <v>0</v>
      </c>
      <c r="S1387">
        <v>0</v>
      </c>
      <c r="T1387">
        <v>0</v>
      </c>
      <c r="U1387">
        <v>0</v>
      </c>
      <c r="V1387">
        <v>0</v>
      </c>
      <c r="W1387">
        <v>0</v>
      </c>
      <c r="X1387">
        <v>0</v>
      </c>
      <c r="Y1387">
        <v>0</v>
      </c>
      <c r="Z1387">
        <v>0</v>
      </c>
      <c r="AA1387">
        <v>0</v>
      </c>
      <c r="AB1387">
        <v>0</v>
      </c>
      <c r="AC1387">
        <v>0</v>
      </c>
      <c r="AD1387">
        <v>0</v>
      </c>
      <c r="AE1387">
        <v>0</v>
      </c>
      <c r="AF1387">
        <v>0</v>
      </c>
      <c r="AG1387">
        <v>0</v>
      </c>
      <c r="AH1387">
        <v>0</v>
      </c>
      <c r="AI1387">
        <v>0</v>
      </c>
      <c r="AJ1387">
        <v>0</v>
      </c>
      <c r="AK1387">
        <v>0</v>
      </c>
      <c r="AL1387">
        <v>0</v>
      </c>
      <c r="AM1387">
        <v>0</v>
      </c>
      <c r="AN1387">
        <v>0</v>
      </c>
      <c r="AO1387">
        <v>0</v>
      </c>
      <c r="AP1387">
        <v>0</v>
      </c>
      <c r="AQ1387">
        <v>0</v>
      </c>
      <c r="AR1387">
        <v>0</v>
      </c>
      <c r="AS1387">
        <v>0</v>
      </c>
      <c r="AT1387">
        <v>0</v>
      </c>
      <c r="AU1387">
        <v>0</v>
      </c>
      <c r="AV1387">
        <v>0</v>
      </c>
      <c r="AW1387">
        <v>0</v>
      </c>
      <c r="AX1387">
        <v>0</v>
      </c>
      <c r="AY1387">
        <v>0</v>
      </c>
      <c r="AZ1387">
        <v>0</v>
      </c>
      <c r="BA1387">
        <v>0</v>
      </c>
      <c r="BB1387">
        <v>0</v>
      </c>
      <c r="BC1387">
        <v>0</v>
      </c>
      <c r="BD1387">
        <v>0</v>
      </c>
      <c r="BE1387">
        <v>0</v>
      </c>
      <c r="BF1387">
        <v>0</v>
      </c>
      <c r="BG1387">
        <v>0</v>
      </c>
      <c r="BH1387">
        <v>0</v>
      </c>
      <c r="BI1387">
        <v>0</v>
      </c>
      <c r="BJ1387">
        <v>0</v>
      </c>
      <c r="BK1387">
        <v>0</v>
      </c>
      <c r="BL1387">
        <v>0</v>
      </c>
      <c r="BM1387">
        <v>0</v>
      </c>
      <c r="BN1387">
        <v>0</v>
      </c>
      <c r="BO1387">
        <v>0</v>
      </c>
      <c r="BP1387">
        <v>0</v>
      </c>
      <c r="BQ1387">
        <v>0</v>
      </c>
      <c r="BR1387">
        <v>0</v>
      </c>
      <c r="BS1387">
        <v>0</v>
      </c>
      <c r="BT1387">
        <v>0</v>
      </c>
      <c r="BU1387">
        <v>0</v>
      </c>
      <c r="BV1387">
        <v>0</v>
      </c>
      <c r="BW1387" s="4">
        <v>0</v>
      </c>
    </row>
    <row r="1388" spans="6:75" x14ac:dyDescent="0.25">
      <c r="F1388" s="52">
        <f t="shared" si="74"/>
        <v>109700</v>
      </c>
      <c r="G1388" s="12">
        <f t="shared" si="75"/>
        <v>0.82558139534883723</v>
      </c>
      <c r="J1388" s="3">
        <f t="shared" si="76"/>
        <v>0.92365401588702556</v>
      </c>
      <c r="K1388" s="4"/>
      <c r="L1388" s="5">
        <v>1</v>
      </c>
      <c r="M1388">
        <v>0.82558139534883723</v>
      </c>
      <c r="N1388">
        <v>0.82558139534883723</v>
      </c>
      <c r="O1388">
        <v>0.92256832206876282</v>
      </c>
      <c r="P1388">
        <v>0.92256832206876282</v>
      </c>
      <c r="Q1388">
        <v>0</v>
      </c>
      <c r="R1388">
        <v>0</v>
      </c>
      <c r="S1388">
        <v>0</v>
      </c>
      <c r="T1388">
        <v>0</v>
      </c>
      <c r="U1388">
        <v>0</v>
      </c>
      <c r="V1388">
        <v>0</v>
      </c>
      <c r="W1388">
        <v>0</v>
      </c>
      <c r="X1388">
        <v>0</v>
      </c>
      <c r="Y1388">
        <v>0</v>
      </c>
      <c r="Z1388">
        <v>0</v>
      </c>
      <c r="AA1388">
        <v>0</v>
      </c>
      <c r="AB1388">
        <v>0</v>
      </c>
      <c r="AC1388">
        <v>0</v>
      </c>
      <c r="AD1388">
        <v>0</v>
      </c>
      <c r="AE1388">
        <v>0</v>
      </c>
      <c r="AF1388">
        <v>0</v>
      </c>
      <c r="AG1388">
        <v>0</v>
      </c>
      <c r="AH1388">
        <v>0</v>
      </c>
      <c r="AI1388">
        <v>0</v>
      </c>
      <c r="AJ1388">
        <v>0</v>
      </c>
      <c r="AK1388">
        <v>0</v>
      </c>
      <c r="AL1388">
        <v>0</v>
      </c>
      <c r="AM1388">
        <v>0</v>
      </c>
      <c r="AN1388">
        <v>0</v>
      </c>
      <c r="AO1388">
        <v>0</v>
      </c>
      <c r="AP1388">
        <v>0</v>
      </c>
      <c r="AQ1388">
        <v>0</v>
      </c>
      <c r="AR1388">
        <v>0</v>
      </c>
      <c r="AS1388">
        <v>0</v>
      </c>
      <c r="AT1388">
        <v>0</v>
      </c>
      <c r="AU1388">
        <v>0</v>
      </c>
      <c r="AV1388">
        <v>0</v>
      </c>
      <c r="AW1388">
        <v>0</v>
      </c>
      <c r="AX1388">
        <v>0</v>
      </c>
      <c r="AY1388">
        <v>0</v>
      </c>
      <c r="AZ1388">
        <v>0</v>
      </c>
      <c r="BA1388">
        <v>0</v>
      </c>
      <c r="BB1388">
        <v>0</v>
      </c>
      <c r="BC1388">
        <v>0</v>
      </c>
      <c r="BD1388">
        <v>0</v>
      </c>
      <c r="BE1388">
        <v>0</v>
      </c>
      <c r="BF1388">
        <v>0</v>
      </c>
      <c r="BG1388">
        <v>0</v>
      </c>
      <c r="BH1388">
        <v>0</v>
      </c>
      <c r="BI1388">
        <v>0</v>
      </c>
      <c r="BJ1388">
        <v>0</v>
      </c>
      <c r="BK1388">
        <v>0</v>
      </c>
      <c r="BL1388">
        <v>0</v>
      </c>
      <c r="BM1388">
        <v>0</v>
      </c>
      <c r="BN1388">
        <v>0</v>
      </c>
      <c r="BO1388">
        <v>0</v>
      </c>
      <c r="BP1388">
        <v>0</v>
      </c>
      <c r="BQ1388">
        <v>0</v>
      </c>
      <c r="BR1388">
        <v>0</v>
      </c>
      <c r="BS1388">
        <v>0</v>
      </c>
      <c r="BT1388">
        <v>0</v>
      </c>
      <c r="BU1388">
        <v>0</v>
      </c>
      <c r="BV1388">
        <v>0</v>
      </c>
      <c r="BW1388" s="4">
        <v>0</v>
      </c>
    </row>
    <row r="1389" spans="6:75" x14ac:dyDescent="0.25">
      <c r="F1389" s="52">
        <f t="shared" si="74"/>
        <v>109800</v>
      </c>
      <c r="G1389" s="12">
        <f t="shared" si="75"/>
        <v>0.82558139534883723</v>
      </c>
      <c r="J1389" s="3">
        <f t="shared" si="76"/>
        <v>0.92446307737569866</v>
      </c>
      <c r="K1389" s="4"/>
      <c r="L1389" s="5">
        <v>1</v>
      </c>
      <c r="M1389">
        <v>0.82558139534883723</v>
      </c>
      <c r="N1389">
        <v>0.82558139534883723</v>
      </c>
      <c r="O1389">
        <v>0.9233764325595063</v>
      </c>
      <c r="P1389">
        <v>0.9233764325595063</v>
      </c>
      <c r="Q1389">
        <v>0</v>
      </c>
      <c r="R1389">
        <v>0</v>
      </c>
      <c r="S1389">
        <v>0</v>
      </c>
      <c r="T1389">
        <v>0</v>
      </c>
      <c r="U1389">
        <v>0</v>
      </c>
      <c r="V1389">
        <v>0</v>
      </c>
      <c r="W1389">
        <v>0</v>
      </c>
      <c r="X1389">
        <v>0</v>
      </c>
      <c r="Y1389">
        <v>0</v>
      </c>
      <c r="Z1389">
        <v>0</v>
      </c>
      <c r="AA1389">
        <v>0</v>
      </c>
      <c r="AB1389">
        <v>0</v>
      </c>
      <c r="AC1389">
        <v>0</v>
      </c>
      <c r="AD1389">
        <v>0</v>
      </c>
      <c r="AE1389">
        <v>0</v>
      </c>
      <c r="AF1389">
        <v>0</v>
      </c>
      <c r="AG1389">
        <v>0</v>
      </c>
      <c r="AH1389">
        <v>0</v>
      </c>
      <c r="AI1389">
        <v>0</v>
      </c>
      <c r="AJ1389">
        <v>0</v>
      </c>
      <c r="AK1389">
        <v>0</v>
      </c>
      <c r="AL1389">
        <v>0</v>
      </c>
      <c r="AM1389">
        <v>0</v>
      </c>
      <c r="AN1389">
        <v>0</v>
      </c>
      <c r="AO1389">
        <v>0</v>
      </c>
      <c r="AP1389">
        <v>0</v>
      </c>
      <c r="AQ1389">
        <v>0</v>
      </c>
      <c r="AR1389">
        <v>0</v>
      </c>
      <c r="AS1389">
        <v>0</v>
      </c>
      <c r="AT1389">
        <v>0</v>
      </c>
      <c r="AU1389">
        <v>0</v>
      </c>
      <c r="AV1389">
        <v>0</v>
      </c>
      <c r="AW1389">
        <v>0</v>
      </c>
      <c r="AX1389">
        <v>0</v>
      </c>
      <c r="AY1389">
        <v>0</v>
      </c>
      <c r="AZ1389">
        <v>0</v>
      </c>
      <c r="BA1389">
        <v>0</v>
      </c>
      <c r="BB1389">
        <v>0</v>
      </c>
      <c r="BC1389">
        <v>0</v>
      </c>
      <c r="BD1389">
        <v>0</v>
      </c>
      <c r="BE1389">
        <v>0</v>
      </c>
      <c r="BF1389">
        <v>0</v>
      </c>
      <c r="BG1389">
        <v>0</v>
      </c>
      <c r="BH1389">
        <v>0</v>
      </c>
      <c r="BI1389">
        <v>0</v>
      </c>
      <c r="BJ1389">
        <v>0</v>
      </c>
      <c r="BK1389">
        <v>0</v>
      </c>
      <c r="BL1389">
        <v>0</v>
      </c>
      <c r="BM1389">
        <v>0</v>
      </c>
      <c r="BN1389">
        <v>0</v>
      </c>
      <c r="BO1389">
        <v>0</v>
      </c>
      <c r="BP1389">
        <v>0</v>
      </c>
      <c r="BQ1389">
        <v>0</v>
      </c>
      <c r="BR1389">
        <v>0</v>
      </c>
      <c r="BS1389">
        <v>0</v>
      </c>
      <c r="BT1389">
        <v>0</v>
      </c>
      <c r="BU1389">
        <v>0</v>
      </c>
      <c r="BV1389">
        <v>0</v>
      </c>
      <c r="BW1389" s="4">
        <v>0</v>
      </c>
    </row>
    <row r="1390" spans="6:75" x14ac:dyDescent="0.25">
      <c r="F1390" s="52">
        <f t="shared" si="74"/>
        <v>109900</v>
      </c>
      <c r="G1390" s="12">
        <f t="shared" si="75"/>
        <v>0.82558139534883723</v>
      </c>
      <c r="J1390" s="3">
        <f t="shared" si="76"/>
        <v>0.92527213886437187</v>
      </c>
      <c r="K1390" s="4"/>
      <c r="L1390" s="5">
        <v>1</v>
      </c>
      <c r="M1390">
        <v>0.82558139534883723</v>
      </c>
      <c r="N1390">
        <v>0.82558139534883723</v>
      </c>
      <c r="O1390">
        <v>0.92418454305024977</v>
      </c>
      <c r="P1390">
        <v>0.92418454305024977</v>
      </c>
      <c r="Q1390">
        <v>0</v>
      </c>
      <c r="R1390">
        <v>0</v>
      </c>
      <c r="S1390">
        <v>0</v>
      </c>
      <c r="T1390">
        <v>0</v>
      </c>
      <c r="U1390">
        <v>0</v>
      </c>
      <c r="V1390">
        <v>0</v>
      </c>
      <c r="W1390">
        <v>0</v>
      </c>
      <c r="X1390">
        <v>0</v>
      </c>
      <c r="Y1390">
        <v>0</v>
      </c>
      <c r="Z1390">
        <v>0</v>
      </c>
      <c r="AA1390">
        <v>0</v>
      </c>
      <c r="AB1390">
        <v>0</v>
      </c>
      <c r="AC1390">
        <v>0</v>
      </c>
      <c r="AD1390">
        <v>0</v>
      </c>
      <c r="AE1390">
        <v>0</v>
      </c>
      <c r="AF1390">
        <v>0</v>
      </c>
      <c r="AG1390">
        <v>0</v>
      </c>
      <c r="AH1390">
        <v>0</v>
      </c>
      <c r="AI1390">
        <v>0</v>
      </c>
      <c r="AJ1390">
        <v>0</v>
      </c>
      <c r="AK1390">
        <v>0</v>
      </c>
      <c r="AL1390">
        <v>0</v>
      </c>
      <c r="AM1390">
        <v>0</v>
      </c>
      <c r="AN1390">
        <v>0</v>
      </c>
      <c r="AO1390">
        <v>0</v>
      </c>
      <c r="AP1390">
        <v>0</v>
      </c>
      <c r="AQ1390">
        <v>0</v>
      </c>
      <c r="AR1390">
        <v>0</v>
      </c>
      <c r="AS1390">
        <v>0</v>
      </c>
      <c r="AT1390">
        <v>0</v>
      </c>
      <c r="AU1390">
        <v>0</v>
      </c>
      <c r="AV1390">
        <v>0</v>
      </c>
      <c r="AW1390">
        <v>0</v>
      </c>
      <c r="AX1390">
        <v>0</v>
      </c>
      <c r="AY1390">
        <v>0</v>
      </c>
      <c r="AZ1390">
        <v>0</v>
      </c>
      <c r="BA1390">
        <v>0</v>
      </c>
      <c r="BB1390">
        <v>0</v>
      </c>
      <c r="BC1390">
        <v>0</v>
      </c>
      <c r="BD1390">
        <v>0</v>
      </c>
      <c r="BE1390">
        <v>0</v>
      </c>
      <c r="BF1390">
        <v>0</v>
      </c>
      <c r="BG1390">
        <v>0</v>
      </c>
      <c r="BH1390">
        <v>0</v>
      </c>
      <c r="BI1390">
        <v>0</v>
      </c>
      <c r="BJ1390">
        <v>0</v>
      </c>
      <c r="BK1390">
        <v>0</v>
      </c>
      <c r="BL1390">
        <v>0</v>
      </c>
      <c r="BM1390">
        <v>0</v>
      </c>
      <c r="BN1390">
        <v>0</v>
      </c>
      <c r="BO1390">
        <v>0</v>
      </c>
      <c r="BP1390">
        <v>0</v>
      </c>
      <c r="BQ1390">
        <v>0</v>
      </c>
      <c r="BR1390">
        <v>0</v>
      </c>
      <c r="BS1390">
        <v>0</v>
      </c>
      <c r="BT1390">
        <v>0</v>
      </c>
      <c r="BU1390">
        <v>0</v>
      </c>
      <c r="BV1390">
        <v>0</v>
      </c>
      <c r="BW1390" s="4">
        <v>0</v>
      </c>
    </row>
    <row r="1391" spans="6:75" x14ac:dyDescent="0.25">
      <c r="F1391" s="52">
        <f t="shared" si="74"/>
        <v>110000</v>
      </c>
      <c r="G1391" s="12">
        <f t="shared" si="75"/>
        <v>0.82558139534883723</v>
      </c>
      <c r="J1391" s="3">
        <f t="shared" si="76"/>
        <v>0.92612533097969996</v>
      </c>
      <c r="K1391" s="4"/>
      <c r="L1391" s="5">
        <v>1</v>
      </c>
      <c r="M1391">
        <v>0.82558139534883723</v>
      </c>
      <c r="N1391">
        <v>0.82558139534883723</v>
      </c>
      <c r="O1391">
        <v>0.9250367322950338</v>
      </c>
      <c r="P1391">
        <v>0.9250367322950338</v>
      </c>
      <c r="Q1391">
        <v>0</v>
      </c>
      <c r="R1391">
        <v>0</v>
      </c>
      <c r="S1391">
        <v>0</v>
      </c>
      <c r="T1391">
        <v>0</v>
      </c>
      <c r="U1391">
        <v>0</v>
      </c>
      <c r="V1391">
        <v>0</v>
      </c>
      <c r="W1391">
        <v>0</v>
      </c>
      <c r="X1391">
        <v>0</v>
      </c>
      <c r="Y1391">
        <v>0</v>
      </c>
      <c r="Z1391">
        <v>0</v>
      </c>
      <c r="AA1391">
        <v>0</v>
      </c>
      <c r="AB1391">
        <v>0</v>
      </c>
      <c r="AC1391">
        <v>0</v>
      </c>
      <c r="AD1391">
        <v>0</v>
      </c>
      <c r="AE1391">
        <v>0</v>
      </c>
      <c r="AF1391">
        <v>0</v>
      </c>
      <c r="AG1391">
        <v>0</v>
      </c>
      <c r="AH1391">
        <v>0</v>
      </c>
      <c r="AI1391">
        <v>0</v>
      </c>
      <c r="AJ1391">
        <v>0</v>
      </c>
      <c r="AK1391">
        <v>0</v>
      </c>
      <c r="AL1391">
        <v>0</v>
      </c>
      <c r="AM1391">
        <v>0</v>
      </c>
      <c r="AN1391">
        <v>0</v>
      </c>
      <c r="AO1391">
        <v>0</v>
      </c>
      <c r="AP1391">
        <v>0</v>
      </c>
      <c r="AQ1391">
        <v>0</v>
      </c>
      <c r="AR1391">
        <v>0</v>
      </c>
      <c r="AS1391">
        <v>0</v>
      </c>
      <c r="AT1391">
        <v>0</v>
      </c>
      <c r="AU1391">
        <v>0</v>
      </c>
      <c r="AV1391">
        <v>0</v>
      </c>
      <c r="AW1391">
        <v>0</v>
      </c>
      <c r="AX1391">
        <v>0</v>
      </c>
      <c r="AY1391">
        <v>0</v>
      </c>
      <c r="AZ1391">
        <v>0</v>
      </c>
      <c r="BA1391">
        <v>0</v>
      </c>
      <c r="BB1391">
        <v>0</v>
      </c>
      <c r="BC1391">
        <v>0</v>
      </c>
      <c r="BD1391">
        <v>0</v>
      </c>
      <c r="BE1391">
        <v>0</v>
      </c>
      <c r="BF1391">
        <v>0</v>
      </c>
      <c r="BG1391">
        <v>0</v>
      </c>
      <c r="BH1391">
        <v>0</v>
      </c>
      <c r="BI1391">
        <v>0</v>
      </c>
      <c r="BJ1391">
        <v>0</v>
      </c>
      <c r="BK1391">
        <v>0</v>
      </c>
      <c r="BL1391">
        <v>0</v>
      </c>
      <c r="BM1391">
        <v>0</v>
      </c>
      <c r="BN1391">
        <v>0</v>
      </c>
      <c r="BO1391">
        <v>0</v>
      </c>
      <c r="BP1391">
        <v>0</v>
      </c>
      <c r="BQ1391">
        <v>0</v>
      </c>
      <c r="BR1391">
        <v>0</v>
      </c>
      <c r="BS1391">
        <v>0</v>
      </c>
      <c r="BT1391">
        <v>0</v>
      </c>
      <c r="BU1391">
        <v>0</v>
      </c>
      <c r="BV1391">
        <v>0</v>
      </c>
      <c r="BW1391" s="4">
        <v>0</v>
      </c>
    </row>
    <row r="1392" spans="6:75" x14ac:dyDescent="0.25">
      <c r="F1392" s="52">
        <f t="shared" si="74"/>
        <v>110100</v>
      </c>
      <c r="G1392" s="12">
        <f t="shared" si="75"/>
        <v>0.82558139534883723</v>
      </c>
      <c r="J1392" s="3">
        <f t="shared" si="76"/>
        <v>0.92697852309502793</v>
      </c>
      <c r="K1392" s="4"/>
      <c r="L1392" s="5">
        <v>1</v>
      </c>
      <c r="M1392">
        <v>0.82558139534883723</v>
      </c>
      <c r="N1392">
        <v>0.82558139534883723</v>
      </c>
      <c r="O1392">
        <v>0.92588892153981783</v>
      </c>
      <c r="P1392">
        <v>0.92588892153981783</v>
      </c>
      <c r="Q1392">
        <v>0</v>
      </c>
      <c r="R1392">
        <v>0</v>
      </c>
      <c r="S1392">
        <v>0</v>
      </c>
      <c r="T1392">
        <v>0</v>
      </c>
      <c r="U1392">
        <v>0</v>
      </c>
      <c r="V1392">
        <v>0</v>
      </c>
      <c r="W1392">
        <v>0</v>
      </c>
      <c r="X1392">
        <v>0</v>
      </c>
      <c r="Y1392">
        <v>0</v>
      </c>
      <c r="Z1392">
        <v>0</v>
      </c>
      <c r="AA1392">
        <v>0</v>
      </c>
      <c r="AB1392">
        <v>0</v>
      </c>
      <c r="AC1392">
        <v>0</v>
      </c>
      <c r="AD1392">
        <v>0</v>
      </c>
      <c r="AE1392">
        <v>0</v>
      </c>
      <c r="AF1392">
        <v>0</v>
      </c>
      <c r="AG1392">
        <v>0</v>
      </c>
      <c r="AH1392">
        <v>0</v>
      </c>
      <c r="AI1392">
        <v>0</v>
      </c>
      <c r="AJ1392">
        <v>0</v>
      </c>
      <c r="AK1392">
        <v>0</v>
      </c>
      <c r="AL1392">
        <v>0</v>
      </c>
      <c r="AM1392">
        <v>0</v>
      </c>
      <c r="AN1392">
        <v>0</v>
      </c>
      <c r="AO1392">
        <v>0</v>
      </c>
      <c r="AP1392">
        <v>0</v>
      </c>
      <c r="AQ1392">
        <v>0</v>
      </c>
      <c r="AR1392">
        <v>0</v>
      </c>
      <c r="AS1392">
        <v>0</v>
      </c>
      <c r="AT1392">
        <v>0</v>
      </c>
      <c r="AU1392">
        <v>0</v>
      </c>
      <c r="AV1392">
        <v>0</v>
      </c>
      <c r="AW1392">
        <v>0</v>
      </c>
      <c r="AX1392">
        <v>0</v>
      </c>
      <c r="AY1392">
        <v>0</v>
      </c>
      <c r="AZ1392">
        <v>0</v>
      </c>
      <c r="BA1392">
        <v>0</v>
      </c>
      <c r="BB1392">
        <v>0</v>
      </c>
      <c r="BC1392">
        <v>0</v>
      </c>
      <c r="BD1392">
        <v>0</v>
      </c>
      <c r="BE1392">
        <v>0</v>
      </c>
      <c r="BF1392">
        <v>0</v>
      </c>
      <c r="BG1392">
        <v>0</v>
      </c>
      <c r="BH1392">
        <v>0</v>
      </c>
      <c r="BI1392">
        <v>0</v>
      </c>
      <c r="BJ1392">
        <v>0</v>
      </c>
      <c r="BK1392">
        <v>0</v>
      </c>
      <c r="BL1392">
        <v>0</v>
      </c>
      <c r="BM1392">
        <v>0</v>
      </c>
      <c r="BN1392">
        <v>0</v>
      </c>
      <c r="BO1392">
        <v>0</v>
      </c>
      <c r="BP1392">
        <v>0</v>
      </c>
      <c r="BQ1392">
        <v>0</v>
      </c>
      <c r="BR1392">
        <v>0</v>
      </c>
      <c r="BS1392">
        <v>0</v>
      </c>
      <c r="BT1392">
        <v>0</v>
      </c>
      <c r="BU1392">
        <v>0</v>
      </c>
      <c r="BV1392">
        <v>0</v>
      </c>
      <c r="BW1392" s="4">
        <v>0</v>
      </c>
    </row>
    <row r="1393" spans="6:75" x14ac:dyDescent="0.25">
      <c r="F1393" s="52">
        <f t="shared" si="74"/>
        <v>110200</v>
      </c>
      <c r="G1393" s="12">
        <f t="shared" si="75"/>
        <v>0.82558139534883723</v>
      </c>
      <c r="J1393" s="3">
        <f t="shared" si="76"/>
        <v>0.92783171521035601</v>
      </c>
      <c r="K1393" s="4"/>
      <c r="L1393" s="5">
        <v>1</v>
      </c>
      <c r="M1393">
        <v>0.82558139534883723</v>
      </c>
      <c r="N1393">
        <v>0.82558139534883723</v>
      </c>
      <c r="O1393">
        <v>0.92674111078460186</v>
      </c>
      <c r="P1393">
        <v>0.92674111078460186</v>
      </c>
      <c r="Q1393">
        <v>0</v>
      </c>
      <c r="R1393">
        <v>0</v>
      </c>
      <c r="S1393">
        <v>0</v>
      </c>
      <c r="T1393">
        <v>0</v>
      </c>
      <c r="U1393">
        <v>0</v>
      </c>
      <c r="V1393">
        <v>0</v>
      </c>
      <c r="W1393">
        <v>0</v>
      </c>
      <c r="X1393">
        <v>0</v>
      </c>
      <c r="Y1393">
        <v>0</v>
      </c>
      <c r="Z1393">
        <v>0</v>
      </c>
      <c r="AA1393">
        <v>0</v>
      </c>
      <c r="AB1393">
        <v>0</v>
      </c>
      <c r="AC1393">
        <v>0</v>
      </c>
      <c r="AD1393">
        <v>0</v>
      </c>
      <c r="AE1393">
        <v>0</v>
      </c>
      <c r="AF1393">
        <v>0</v>
      </c>
      <c r="AG1393">
        <v>0</v>
      </c>
      <c r="AH1393">
        <v>0</v>
      </c>
      <c r="AI1393">
        <v>0</v>
      </c>
      <c r="AJ1393">
        <v>0</v>
      </c>
      <c r="AK1393">
        <v>0</v>
      </c>
      <c r="AL1393">
        <v>0</v>
      </c>
      <c r="AM1393">
        <v>0</v>
      </c>
      <c r="AN1393">
        <v>0</v>
      </c>
      <c r="AO1393">
        <v>0</v>
      </c>
      <c r="AP1393">
        <v>0</v>
      </c>
      <c r="AQ1393">
        <v>0</v>
      </c>
      <c r="AR1393">
        <v>0</v>
      </c>
      <c r="AS1393">
        <v>0</v>
      </c>
      <c r="AT1393">
        <v>0</v>
      </c>
      <c r="AU1393">
        <v>0</v>
      </c>
      <c r="AV1393">
        <v>0</v>
      </c>
      <c r="AW1393">
        <v>0</v>
      </c>
      <c r="AX1393">
        <v>0</v>
      </c>
      <c r="AY1393">
        <v>0</v>
      </c>
      <c r="AZ1393">
        <v>0</v>
      </c>
      <c r="BA1393">
        <v>0</v>
      </c>
      <c r="BB1393">
        <v>0</v>
      </c>
      <c r="BC1393">
        <v>0</v>
      </c>
      <c r="BD1393">
        <v>0</v>
      </c>
      <c r="BE1393">
        <v>0</v>
      </c>
      <c r="BF1393">
        <v>0</v>
      </c>
      <c r="BG1393">
        <v>0</v>
      </c>
      <c r="BH1393">
        <v>0</v>
      </c>
      <c r="BI1393">
        <v>0</v>
      </c>
      <c r="BJ1393">
        <v>0</v>
      </c>
      <c r="BK1393">
        <v>0</v>
      </c>
      <c r="BL1393">
        <v>0</v>
      </c>
      <c r="BM1393">
        <v>0</v>
      </c>
      <c r="BN1393">
        <v>0</v>
      </c>
      <c r="BO1393">
        <v>0</v>
      </c>
      <c r="BP1393">
        <v>0</v>
      </c>
      <c r="BQ1393">
        <v>0</v>
      </c>
      <c r="BR1393">
        <v>0</v>
      </c>
      <c r="BS1393">
        <v>0</v>
      </c>
      <c r="BT1393">
        <v>0</v>
      </c>
      <c r="BU1393">
        <v>0</v>
      </c>
      <c r="BV1393">
        <v>0</v>
      </c>
      <c r="BW1393" s="4">
        <v>0</v>
      </c>
    </row>
    <row r="1394" spans="6:75" x14ac:dyDescent="0.25">
      <c r="F1394" s="52">
        <f t="shared" si="74"/>
        <v>110300</v>
      </c>
      <c r="G1394" s="12">
        <f t="shared" si="75"/>
        <v>0.82558139534883723</v>
      </c>
      <c r="J1394" s="3">
        <f t="shared" si="76"/>
        <v>0.92868490732568398</v>
      </c>
      <c r="K1394" s="4"/>
      <c r="L1394" s="5">
        <v>1</v>
      </c>
      <c r="M1394">
        <v>0.82558139534883723</v>
      </c>
      <c r="N1394">
        <v>0.82558139534883723</v>
      </c>
      <c r="O1394">
        <v>0.92759330002938578</v>
      </c>
      <c r="P1394">
        <v>0.92759330002938578</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0</v>
      </c>
      <c r="AL1394">
        <v>0</v>
      </c>
      <c r="AM1394">
        <v>0</v>
      </c>
      <c r="AN1394">
        <v>0</v>
      </c>
      <c r="AO1394">
        <v>0</v>
      </c>
      <c r="AP1394">
        <v>0</v>
      </c>
      <c r="AQ1394">
        <v>0</v>
      </c>
      <c r="AR1394">
        <v>0</v>
      </c>
      <c r="AS1394">
        <v>0</v>
      </c>
      <c r="AT1394">
        <v>0</v>
      </c>
      <c r="AU1394">
        <v>0</v>
      </c>
      <c r="AV1394">
        <v>0</v>
      </c>
      <c r="AW1394">
        <v>0</v>
      </c>
      <c r="AX1394">
        <v>0</v>
      </c>
      <c r="AY1394">
        <v>0</v>
      </c>
      <c r="AZ1394">
        <v>0</v>
      </c>
      <c r="BA1394">
        <v>0</v>
      </c>
      <c r="BB1394">
        <v>0</v>
      </c>
      <c r="BC1394">
        <v>0</v>
      </c>
      <c r="BD1394">
        <v>0</v>
      </c>
      <c r="BE1394">
        <v>0</v>
      </c>
      <c r="BF1394">
        <v>0</v>
      </c>
      <c r="BG1394">
        <v>0</v>
      </c>
      <c r="BH1394">
        <v>0</v>
      </c>
      <c r="BI1394">
        <v>0</v>
      </c>
      <c r="BJ1394">
        <v>0</v>
      </c>
      <c r="BK1394">
        <v>0</v>
      </c>
      <c r="BL1394">
        <v>0</v>
      </c>
      <c r="BM1394">
        <v>0</v>
      </c>
      <c r="BN1394">
        <v>0</v>
      </c>
      <c r="BO1394">
        <v>0</v>
      </c>
      <c r="BP1394">
        <v>0</v>
      </c>
      <c r="BQ1394">
        <v>0</v>
      </c>
      <c r="BR1394">
        <v>0</v>
      </c>
      <c r="BS1394">
        <v>0</v>
      </c>
      <c r="BT1394">
        <v>0</v>
      </c>
      <c r="BU1394">
        <v>0</v>
      </c>
      <c r="BV1394">
        <v>0</v>
      </c>
      <c r="BW1394" s="4">
        <v>0</v>
      </c>
    </row>
    <row r="1395" spans="6:75" x14ac:dyDescent="0.25">
      <c r="F1395" s="52">
        <f t="shared" si="74"/>
        <v>110400</v>
      </c>
      <c r="G1395" s="12">
        <f t="shared" si="75"/>
        <v>0.82558139534883723</v>
      </c>
      <c r="J1395" s="3">
        <f t="shared" si="76"/>
        <v>0.92953809944101207</v>
      </c>
      <c r="K1395" s="4"/>
      <c r="L1395" s="5">
        <v>1</v>
      </c>
      <c r="M1395">
        <v>0.82558139534883723</v>
      </c>
      <c r="N1395">
        <v>0.82558139534883723</v>
      </c>
      <c r="O1395">
        <v>0.92844548927416981</v>
      </c>
      <c r="P1395">
        <v>0.92844548927416981</v>
      </c>
      <c r="Q1395">
        <v>0</v>
      </c>
      <c r="R1395">
        <v>0</v>
      </c>
      <c r="S1395">
        <v>0</v>
      </c>
      <c r="T1395">
        <v>0</v>
      </c>
      <c r="U1395">
        <v>0</v>
      </c>
      <c r="V1395">
        <v>0</v>
      </c>
      <c r="W1395">
        <v>0</v>
      </c>
      <c r="X1395">
        <v>0</v>
      </c>
      <c r="Y1395">
        <v>0</v>
      </c>
      <c r="Z1395">
        <v>0</v>
      </c>
      <c r="AA1395">
        <v>0</v>
      </c>
      <c r="AB1395">
        <v>0</v>
      </c>
      <c r="AC1395">
        <v>0</v>
      </c>
      <c r="AD1395">
        <v>0</v>
      </c>
      <c r="AE1395">
        <v>0</v>
      </c>
      <c r="AF1395">
        <v>0</v>
      </c>
      <c r="AG1395">
        <v>0</v>
      </c>
      <c r="AH1395">
        <v>0</v>
      </c>
      <c r="AI1395">
        <v>0</v>
      </c>
      <c r="AJ1395">
        <v>0</v>
      </c>
      <c r="AK1395">
        <v>0</v>
      </c>
      <c r="AL1395">
        <v>0</v>
      </c>
      <c r="AM1395">
        <v>0</v>
      </c>
      <c r="AN1395">
        <v>0</v>
      </c>
      <c r="AO1395">
        <v>0</v>
      </c>
      <c r="AP1395">
        <v>0</v>
      </c>
      <c r="AQ1395">
        <v>0</v>
      </c>
      <c r="AR1395">
        <v>0</v>
      </c>
      <c r="AS1395">
        <v>0</v>
      </c>
      <c r="AT1395">
        <v>0</v>
      </c>
      <c r="AU1395">
        <v>0</v>
      </c>
      <c r="AV1395">
        <v>0</v>
      </c>
      <c r="AW1395">
        <v>0</v>
      </c>
      <c r="AX1395">
        <v>0</v>
      </c>
      <c r="AY1395">
        <v>0</v>
      </c>
      <c r="AZ1395">
        <v>0</v>
      </c>
      <c r="BA1395">
        <v>0</v>
      </c>
      <c r="BB1395">
        <v>0</v>
      </c>
      <c r="BC1395">
        <v>0</v>
      </c>
      <c r="BD1395">
        <v>0</v>
      </c>
      <c r="BE1395">
        <v>0</v>
      </c>
      <c r="BF1395">
        <v>0</v>
      </c>
      <c r="BG1395">
        <v>0</v>
      </c>
      <c r="BH1395">
        <v>0</v>
      </c>
      <c r="BI1395">
        <v>0</v>
      </c>
      <c r="BJ1395">
        <v>0</v>
      </c>
      <c r="BK1395">
        <v>0</v>
      </c>
      <c r="BL1395">
        <v>0</v>
      </c>
      <c r="BM1395">
        <v>0</v>
      </c>
      <c r="BN1395">
        <v>0</v>
      </c>
      <c r="BO1395">
        <v>0</v>
      </c>
      <c r="BP1395">
        <v>0</v>
      </c>
      <c r="BQ1395">
        <v>0</v>
      </c>
      <c r="BR1395">
        <v>0</v>
      </c>
      <c r="BS1395">
        <v>0</v>
      </c>
      <c r="BT1395">
        <v>0</v>
      </c>
      <c r="BU1395">
        <v>0</v>
      </c>
      <c r="BV1395">
        <v>0</v>
      </c>
      <c r="BW1395" s="4">
        <v>0</v>
      </c>
    </row>
    <row r="1396" spans="6:75" x14ac:dyDescent="0.25">
      <c r="F1396" s="52">
        <f t="shared" si="74"/>
        <v>110500</v>
      </c>
      <c r="G1396" s="12">
        <f t="shared" si="75"/>
        <v>0.82558139534883723</v>
      </c>
      <c r="J1396" s="3">
        <f t="shared" si="76"/>
        <v>0.93039129155634004</v>
      </c>
      <c r="K1396" s="4"/>
      <c r="L1396" s="5">
        <v>1</v>
      </c>
      <c r="M1396">
        <v>0.82558139534883723</v>
      </c>
      <c r="N1396">
        <v>0.82558139534883723</v>
      </c>
      <c r="O1396">
        <v>0.92929767851895384</v>
      </c>
      <c r="P1396">
        <v>0.92929767851895384</v>
      </c>
      <c r="Q1396">
        <v>0</v>
      </c>
      <c r="R1396">
        <v>0</v>
      </c>
      <c r="S1396">
        <v>0</v>
      </c>
      <c r="T1396">
        <v>0</v>
      </c>
      <c r="U1396">
        <v>0</v>
      </c>
      <c r="V1396">
        <v>0</v>
      </c>
      <c r="W1396">
        <v>0</v>
      </c>
      <c r="X1396">
        <v>0</v>
      </c>
      <c r="Y1396">
        <v>0</v>
      </c>
      <c r="Z1396">
        <v>0</v>
      </c>
      <c r="AA1396">
        <v>0</v>
      </c>
      <c r="AB1396">
        <v>0</v>
      </c>
      <c r="AC1396">
        <v>0</v>
      </c>
      <c r="AD1396">
        <v>0</v>
      </c>
      <c r="AE1396">
        <v>0</v>
      </c>
      <c r="AF1396">
        <v>0</v>
      </c>
      <c r="AG1396">
        <v>0</v>
      </c>
      <c r="AH1396">
        <v>0</v>
      </c>
      <c r="AI1396">
        <v>0</v>
      </c>
      <c r="AJ1396">
        <v>0</v>
      </c>
      <c r="AK1396">
        <v>0</v>
      </c>
      <c r="AL1396">
        <v>0</v>
      </c>
      <c r="AM1396">
        <v>0</v>
      </c>
      <c r="AN1396">
        <v>0</v>
      </c>
      <c r="AO1396">
        <v>0</v>
      </c>
      <c r="AP1396">
        <v>0</v>
      </c>
      <c r="AQ1396">
        <v>0</v>
      </c>
      <c r="AR1396">
        <v>0</v>
      </c>
      <c r="AS1396">
        <v>0</v>
      </c>
      <c r="AT1396">
        <v>0</v>
      </c>
      <c r="AU1396">
        <v>0</v>
      </c>
      <c r="AV1396">
        <v>0</v>
      </c>
      <c r="AW1396">
        <v>0</v>
      </c>
      <c r="AX1396">
        <v>0</v>
      </c>
      <c r="AY1396">
        <v>0</v>
      </c>
      <c r="AZ1396">
        <v>0</v>
      </c>
      <c r="BA1396">
        <v>0</v>
      </c>
      <c r="BB1396">
        <v>0</v>
      </c>
      <c r="BC1396">
        <v>0</v>
      </c>
      <c r="BD1396">
        <v>0</v>
      </c>
      <c r="BE1396">
        <v>0</v>
      </c>
      <c r="BF1396">
        <v>0</v>
      </c>
      <c r="BG1396">
        <v>0</v>
      </c>
      <c r="BH1396">
        <v>0</v>
      </c>
      <c r="BI1396">
        <v>0</v>
      </c>
      <c r="BJ1396">
        <v>0</v>
      </c>
      <c r="BK1396">
        <v>0</v>
      </c>
      <c r="BL1396">
        <v>0</v>
      </c>
      <c r="BM1396">
        <v>0</v>
      </c>
      <c r="BN1396">
        <v>0</v>
      </c>
      <c r="BO1396">
        <v>0</v>
      </c>
      <c r="BP1396">
        <v>0</v>
      </c>
      <c r="BQ1396">
        <v>0</v>
      </c>
      <c r="BR1396">
        <v>0</v>
      </c>
      <c r="BS1396">
        <v>0</v>
      </c>
      <c r="BT1396">
        <v>0</v>
      </c>
      <c r="BU1396">
        <v>0</v>
      </c>
      <c r="BV1396">
        <v>0</v>
      </c>
      <c r="BW1396" s="4">
        <v>0</v>
      </c>
    </row>
    <row r="1397" spans="6:75" x14ac:dyDescent="0.25">
      <c r="F1397" s="52">
        <f t="shared" si="74"/>
        <v>110600</v>
      </c>
      <c r="G1397" s="12">
        <f t="shared" si="75"/>
        <v>0.82558139534883723</v>
      </c>
      <c r="J1397" s="3">
        <f t="shared" si="76"/>
        <v>0.93124448367166812</v>
      </c>
      <c r="K1397" s="4"/>
      <c r="L1397" s="5">
        <v>1</v>
      </c>
      <c r="M1397">
        <v>0.82558139534883723</v>
      </c>
      <c r="N1397">
        <v>0.82558139534883723</v>
      </c>
      <c r="O1397">
        <v>0.93014986776373787</v>
      </c>
      <c r="P1397">
        <v>0.93014986776373787</v>
      </c>
      <c r="Q1397">
        <v>0</v>
      </c>
      <c r="R1397">
        <v>0</v>
      </c>
      <c r="S1397">
        <v>0</v>
      </c>
      <c r="T1397">
        <v>0</v>
      </c>
      <c r="U1397">
        <v>0</v>
      </c>
      <c r="V1397">
        <v>0</v>
      </c>
      <c r="W1397">
        <v>0</v>
      </c>
      <c r="X1397">
        <v>0</v>
      </c>
      <c r="Y1397">
        <v>0</v>
      </c>
      <c r="Z1397">
        <v>0</v>
      </c>
      <c r="AA1397">
        <v>0</v>
      </c>
      <c r="AB1397">
        <v>0</v>
      </c>
      <c r="AC1397">
        <v>0</v>
      </c>
      <c r="AD1397">
        <v>0</v>
      </c>
      <c r="AE1397">
        <v>0</v>
      </c>
      <c r="AF1397">
        <v>0</v>
      </c>
      <c r="AG1397">
        <v>0</v>
      </c>
      <c r="AH1397">
        <v>0</v>
      </c>
      <c r="AI1397">
        <v>0</v>
      </c>
      <c r="AJ1397">
        <v>0</v>
      </c>
      <c r="AK1397">
        <v>0</v>
      </c>
      <c r="AL1397">
        <v>0</v>
      </c>
      <c r="AM1397">
        <v>0</v>
      </c>
      <c r="AN1397">
        <v>0</v>
      </c>
      <c r="AO1397">
        <v>0</v>
      </c>
      <c r="AP1397">
        <v>0</v>
      </c>
      <c r="AQ1397">
        <v>0</v>
      </c>
      <c r="AR1397">
        <v>0</v>
      </c>
      <c r="AS1397">
        <v>0</v>
      </c>
      <c r="AT1397">
        <v>0</v>
      </c>
      <c r="AU1397">
        <v>0</v>
      </c>
      <c r="AV1397">
        <v>0</v>
      </c>
      <c r="AW1397">
        <v>0</v>
      </c>
      <c r="AX1397">
        <v>0</v>
      </c>
      <c r="AY1397">
        <v>0</v>
      </c>
      <c r="AZ1397">
        <v>0</v>
      </c>
      <c r="BA1397">
        <v>0</v>
      </c>
      <c r="BB1397">
        <v>0</v>
      </c>
      <c r="BC1397">
        <v>0</v>
      </c>
      <c r="BD1397">
        <v>0</v>
      </c>
      <c r="BE1397">
        <v>0</v>
      </c>
      <c r="BF1397">
        <v>0</v>
      </c>
      <c r="BG1397">
        <v>0</v>
      </c>
      <c r="BH1397">
        <v>0</v>
      </c>
      <c r="BI1397">
        <v>0</v>
      </c>
      <c r="BJ1397">
        <v>0</v>
      </c>
      <c r="BK1397">
        <v>0</v>
      </c>
      <c r="BL1397">
        <v>0</v>
      </c>
      <c r="BM1397">
        <v>0</v>
      </c>
      <c r="BN1397">
        <v>0</v>
      </c>
      <c r="BO1397">
        <v>0</v>
      </c>
      <c r="BP1397">
        <v>0</v>
      </c>
      <c r="BQ1397">
        <v>0</v>
      </c>
      <c r="BR1397">
        <v>0</v>
      </c>
      <c r="BS1397">
        <v>0</v>
      </c>
      <c r="BT1397">
        <v>0</v>
      </c>
      <c r="BU1397">
        <v>0</v>
      </c>
      <c r="BV1397">
        <v>0</v>
      </c>
      <c r="BW1397" s="4">
        <v>0</v>
      </c>
    </row>
    <row r="1398" spans="6:75" x14ac:dyDescent="0.25">
      <c r="F1398" s="52">
        <f t="shared" si="74"/>
        <v>110700</v>
      </c>
      <c r="G1398" s="12">
        <f t="shared" si="75"/>
        <v>0.82558139534883723</v>
      </c>
      <c r="J1398" s="3">
        <f t="shared" si="76"/>
        <v>0.9320976757869962</v>
      </c>
      <c r="K1398" s="4"/>
      <c r="L1398" s="5">
        <v>1</v>
      </c>
      <c r="M1398">
        <v>0.82558139534883723</v>
      </c>
      <c r="N1398">
        <v>0.82558139534883723</v>
      </c>
      <c r="O1398">
        <v>0.9310020570085219</v>
      </c>
      <c r="P1398">
        <v>0.9310020570085219</v>
      </c>
      <c r="Q1398">
        <v>0</v>
      </c>
      <c r="R1398">
        <v>0</v>
      </c>
      <c r="S1398">
        <v>0</v>
      </c>
      <c r="T1398">
        <v>0</v>
      </c>
      <c r="U1398">
        <v>0</v>
      </c>
      <c r="V1398">
        <v>0</v>
      </c>
      <c r="W1398">
        <v>0</v>
      </c>
      <c r="X1398">
        <v>0</v>
      </c>
      <c r="Y1398">
        <v>0</v>
      </c>
      <c r="Z1398">
        <v>0</v>
      </c>
      <c r="AA1398">
        <v>0</v>
      </c>
      <c r="AB1398">
        <v>0</v>
      </c>
      <c r="AC1398">
        <v>0</v>
      </c>
      <c r="AD1398">
        <v>0</v>
      </c>
      <c r="AE1398">
        <v>0</v>
      </c>
      <c r="AF1398">
        <v>0</v>
      </c>
      <c r="AG1398">
        <v>0</v>
      </c>
      <c r="AH1398">
        <v>0</v>
      </c>
      <c r="AI1398">
        <v>0</v>
      </c>
      <c r="AJ1398">
        <v>0</v>
      </c>
      <c r="AK1398">
        <v>0</v>
      </c>
      <c r="AL1398">
        <v>0</v>
      </c>
      <c r="AM1398">
        <v>0</v>
      </c>
      <c r="AN1398">
        <v>0</v>
      </c>
      <c r="AO1398">
        <v>0</v>
      </c>
      <c r="AP1398">
        <v>0</v>
      </c>
      <c r="AQ1398">
        <v>0</v>
      </c>
      <c r="AR1398">
        <v>0</v>
      </c>
      <c r="AS1398">
        <v>0</v>
      </c>
      <c r="AT1398">
        <v>0</v>
      </c>
      <c r="AU1398">
        <v>0</v>
      </c>
      <c r="AV1398">
        <v>0</v>
      </c>
      <c r="AW1398">
        <v>0</v>
      </c>
      <c r="AX1398">
        <v>0</v>
      </c>
      <c r="AY1398">
        <v>0</v>
      </c>
      <c r="AZ1398">
        <v>0</v>
      </c>
      <c r="BA1398">
        <v>0</v>
      </c>
      <c r="BB1398">
        <v>0</v>
      </c>
      <c r="BC1398">
        <v>0</v>
      </c>
      <c r="BD1398">
        <v>0</v>
      </c>
      <c r="BE1398">
        <v>0</v>
      </c>
      <c r="BF1398">
        <v>0</v>
      </c>
      <c r="BG1398">
        <v>0</v>
      </c>
      <c r="BH1398">
        <v>0</v>
      </c>
      <c r="BI1398">
        <v>0</v>
      </c>
      <c r="BJ1398">
        <v>0</v>
      </c>
      <c r="BK1398">
        <v>0</v>
      </c>
      <c r="BL1398">
        <v>0</v>
      </c>
      <c r="BM1398">
        <v>0</v>
      </c>
      <c r="BN1398">
        <v>0</v>
      </c>
      <c r="BO1398">
        <v>0</v>
      </c>
      <c r="BP1398">
        <v>0</v>
      </c>
      <c r="BQ1398">
        <v>0</v>
      </c>
      <c r="BR1398">
        <v>0</v>
      </c>
      <c r="BS1398">
        <v>0</v>
      </c>
      <c r="BT1398">
        <v>0</v>
      </c>
      <c r="BU1398">
        <v>0</v>
      </c>
      <c r="BV1398">
        <v>0</v>
      </c>
      <c r="BW1398" s="4">
        <v>0</v>
      </c>
    </row>
    <row r="1399" spans="6:75" x14ac:dyDescent="0.25">
      <c r="F1399" s="52">
        <f t="shared" si="74"/>
        <v>110800</v>
      </c>
      <c r="G1399" s="12">
        <f t="shared" si="75"/>
        <v>0.82558139534883723</v>
      </c>
      <c r="J1399" s="3">
        <f t="shared" si="76"/>
        <v>0.93295086790232429</v>
      </c>
      <c r="K1399" s="4"/>
      <c r="L1399" s="5">
        <v>1</v>
      </c>
      <c r="M1399">
        <v>0.82558139534883723</v>
      </c>
      <c r="N1399">
        <v>0.82558139534883723</v>
      </c>
      <c r="O1399">
        <v>0.93185424625330593</v>
      </c>
      <c r="P1399">
        <v>0.93185424625330593</v>
      </c>
      <c r="Q1399">
        <v>0</v>
      </c>
      <c r="R1399">
        <v>0</v>
      </c>
      <c r="S1399">
        <v>0</v>
      </c>
      <c r="T1399">
        <v>0</v>
      </c>
      <c r="U1399">
        <v>0</v>
      </c>
      <c r="V1399">
        <v>0</v>
      </c>
      <c r="W1399">
        <v>0</v>
      </c>
      <c r="X1399">
        <v>0</v>
      </c>
      <c r="Y1399">
        <v>0</v>
      </c>
      <c r="Z1399">
        <v>0</v>
      </c>
      <c r="AA1399">
        <v>0</v>
      </c>
      <c r="AB1399">
        <v>0</v>
      </c>
      <c r="AC1399">
        <v>0</v>
      </c>
      <c r="AD1399">
        <v>0</v>
      </c>
      <c r="AE1399">
        <v>0</v>
      </c>
      <c r="AF1399">
        <v>0</v>
      </c>
      <c r="AG1399">
        <v>0</v>
      </c>
      <c r="AH1399">
        <v>0</v>
      </c>
      <c r="AI1399">
        <v>0</v>
      </c>
      <c r="AJ1399">
        <v>0</v>
      </c>
      <c r="AK1399">
        <v>0</v>
      </c>
      <c r="AL1399">
        <v>0</v>
      </c>
      <c r="AM1399">
        <v>0</v>
      </c>
      <c r="AN1399">
        <v>0</v>
      </c>
      <c r="AO1399">
        <v>0</v>
      </c>
      <c r="AP1399">
        <v>0</v>
      </c>
      <c r="AQ1399">
        <v>0</v>
      </c>
      <c r="AR1399">
        <v>0</v>
      </c>
      <c r="AS1399">
        <v>0</v>
      </c>
      <c r="AT1399">
        <v>0</v>
      </c>
      <c r="AU1399">
        <v>0</v>
      </c>
      <c r="AV1399">
        <v>0</v>
      </c>
      <c r="AW1399">
        <v>0</v>
      </c>
      <c r="AX1399">
        <v>0</v>
      </c>
      <c r="AY1399">
        <v>0</v>
      </c>
      <c r="AZ1399">
        <v>0</v>
      </c>
      <c r="BA1399">
        <v>0</v>
      </c>
      <c r="BB1399">
        <v>0</v>
      </c>
      <c r="BC1399">
        <v>0</v>
      </c>
      <c r="BD1399">
        <v>0</v>
      </c>
      <c r="BE1399">
        <v>0</v>
      </c>
      <c r="BF1399">
        <v>0</v>
      </c>
      <c r="BG1399">
        <v>0</v>
      </c>
      <c r="BH1399">
        <v>0</v>
      </c>
      <c r="BI1399">
        <v>0</v>
      </c>
      <c r="BJ1399">
        <v>0</v>
      </c>
      <c r="BK1399">
        <v>0</v>
      </c>
      <c r="BL1399">
        <v>0</v>
      </c>
      <c r="BM1399">
        <v>0</v>
      </c>
      <c r="BN1399">
        <v>0</v>
      </c>
      <c r="BO1399">
        <v>0</v>
      </c>
      <c r="BP1399">
        <v>0</v>
      </c>
      <c r="BQ1399">
        <v>0</v>
      </c>
      <c r="BR1399">
        <v>0</v>
      </c>
      <c r="BS1399">
        <v>0</v>
      </c>
      <c r="BT1399">
        <v>0</v>
      </c>
      <c r="BU1399">
        <v>0</v>
      </c>
      <c r="BV1399">
        <v>0</v>
      </c>
      <c r="BW1399" s="4">
        <v>0</v>
      </c>
    </row>
    <row r="1400" spans="6:75" x14ac:dyDescent="0.25">
      <c r="F1400" s="52">
        <f t="shared" si="74"/>
        <v>110900</v>
      </c>
      <c r="G1400" s="12">
        <f t="shared" si="75"/>
        <v>0.82558139534883723</v>
      </c>
      <c r="J1400" s="3">
        <f t="shared" si="76"/>
        <v>0.93380406001765226</v>
      </c>
      <c r="K1400" s="4"/>
      <c r="L1400" s="5">
        <v>1</v>
      </c>
      <c r="M1400">
        <v>0.82558139534883723</v>
      </c>
      <c r="N1400">
        <v>0.82558139534883723</v>
      </c>
      <c r="O1400">
        <v>0.93270643549808996</v>
      </c>
      <c r="P1400">
        <v>0.93270643549808996</v>
      </c>
      <c r="Q1400">
        <v>0</v>
      </c>
      <c r="R1400">
        <v>0</v>
      </c>
      <c r="S1400">
        <v>0</v>
      </c>
      <c r="T1400">
        <v>0</v>
      </c>
      <c r="U1400">
        <v>0</v>
      </c>
      <c r="V1400">
        <v>0</v>
      </c>
      <c r="W1400">
        <v>0</v>
      </c>
      <c r="X1400">
        <v>0</v>
      </c>
      <c r="Y1400">
        <v>0</v>
      </c>
      <c r="Z1400">
        <v>0</v>
      </c>
      <c r="AA1400">
        <v>0</v>
      </c>
      <c r="AB1400">
        <v>0</v>
      </c>
      <c r="AC1400">
        <v>0</v>
      </c>
      <c r="AD1400">
        <v>0</v>
      </c>
      <c r="AE1400">
        <v>0</v>
      </c>
      <c r="AF1400">
        <v>0</v>
      </c>
      <c r="AG1400">
        <v>0</v>
      </c>
      <c r="AH1400">
        <v>0</v>
      </c>
      <c r="AI1400">
        <v>0</v>
      </c>
      <c r="AJ1400">
        <v>0</v>
      </c>
      <c r="AK1400">
        <v>0</v>
      </c>
      <c r="AL1400">
        <v>0</v>
      </c>
      <c r="AM1400">
        <v>0</v>
      </c>
      <c r="AN1400">
        <v>0</v>
      </c>
      <c r="AO1400">
        <v>0</v>
      </c>
      <c r="AP1400">
        <v>0</v>
      </c>
      <c r="AQ1400">
        <v>0</v>
      </c>
      <c r="AR1400">
        <v>0</v>
      </c>
      <c r="AS1400">
        <v>0</v>
      </c>
      <c r="AT1400">
        <v>0</v>
      </c>
      <c r="AU1400">
        <v>0</v>
      </c>
      <c r="AV1400">
        <v>0</v>
      </c>
      <c r="AW1400">
        <v>0</v>
      </c>
      <c r="AX1400">
        <v>0</v>
      </c>
      <c r="AY1400">
        <v>0</v>
      </c>
      <c r="AZ1400">
        <v>0</v>
      </c>
      <c r="BA1400">
        <v>0</v>
      </c>
      <c r="BB1400">
        <v>0</v>
      </c>
      <c r="BC1400">
        <v>0</v>
      </c>
      <c r="BD1400">
        <v>0</v>
      </c>
      <c r="BE1400">
        <v>0</v>
      </c>
      <c r="BF1400">
        <v>0</v>
      </c>
      <c r="BG1400">
        <v>0</v>
      </c>
      <c r="BH1400">
        <v>0</v>
      </c>
      <c r="BI1400">
        <v>0</v>
      </c>
      <c r="BJ1400">
        <v>0</v>
      </c>
      <c r="BK1400">
        <v>0</v>
      </c>
      <c r="BL1400">
        <v>0</v>
      </c>
      <c r="BM1400">
        <v>0</v>
      </c>
      <c r="BN1400">
        <v>0</v>
      </c>
      <c r="BO1400">
        <v>0</v>
      </c>
      <c r="BP1400">
        <v>0</v>
      </c>
      <c r="BQ1400">
        <v>0</v>
      </c>
      <c r="BR1400">
        <v>0</v>
      </c>
      <c r="BS1400">
        <v>0</v>
      </c>
      <c r="BT1400">
        <v>0</v>
      </c>
      <c r="BU1400">
        <v>0</v>
      </c>
      <c r="BV1400">
        <v>0</v>
      </c>
      <c r="BW1400" s="4">
        <v>0</v>
      </c>
    </row>
    <row r="1401" spans="6:75" x14ac:dyDescent="0.25">
      <c r="F1401" s="52">
        <f t="shared" si="74"/>
        <v>111000</v>
      </c>
      <c r="G1401" s="12">
        <f t="shared" si="75"/>
        <v>0.82558139534883723</v>
      </c>
      <c r="J1401" s="3">
        <f t="shared" si="76"/>
        <v>0.93465725213298023</v>
      </c>
      <c r="K1401" s="4"/>
      <c r="L1401" s="5">
        <v>1</v>
      </c>
      <c r="M1401">
        <v>0.82558139534883723</v>
      </c>
      <c r="N1401">
        <v>0.82558139534883723</v>
      </c>
      <c r="O1401">
        <v>0.93355862474287388</v>
      </c>
      <c r="P1401">
        <v>0.93355862474287388</v>
      </c>
      <c r="Q1401">
        <v>0</v>
      </c>
      <c r="R1401">
        <v>0</v>
      </c>
      <c r="S1401">
        <v>0</v>
      </c>
      <c r="T1401">
        <v>0</v>
      </c>
      <c r="U1401">
        <v>0</v>
      </c>
      <c r="V1401">
        <v>0</v>
      </c>
      <c r="W1401">
        <v>0</v>
      </c>
      <c r="X1401">
        <v>0</v>
      </c>
      <c r="Y1401">
        <v>0</v>
      </c>
      <c r="Z1401">
        <v>0</v>
      </c>
      <c r="AA1401">
        <v>0</v>
      </c>
      <c r="AB1401">
        <v>0</v>
      </c>
      <c r="AC1401">
        <v>0</v>
      </c>
      <c r="AD1401">
        <v>0</v>
      </c>
      <c r="AE1401">
        <v>0</v>
      </c>
      <c r="AF1401">
        <v>0</v>
      </c>
      <c r="AG1401">
        <v>0</v>
      </c>
      <c r="AH1401">
        <v>0</v>
      </c>
      <c r="AI1401">
        <v>0</v>
      </c>
      <c r="AJ1401">
        <v>0</v>
      </c>
      <c r="AK1401">
        <v>0</v>
      </c>
      <c r="AL1401">
        <v>0</v>
      </c>
      <c r="AM1401">
        <v>0</v>
      </c>
      <c r="AN1401">
        <v>0</v>
      </c>
      <c r="AO1401">
        <v>0</v>
      </c>
      <c r="AP1401">
        <v>0</v>
      </c>
      <c r="AQ1401">
        <v>0</v>
      </c>
      <c r="AR1401">
        <v>0</v>
      </c>
      <c r="AS1401">
        <v>0</v>
      </c>
      <c r="AT1401">
        <v>0</v>
      </c>
      <c r="AU1401">
        <v>0</v>
      </c>
      <c r="AV1401">
        <v>0</v>
      </c>
      <c r="AW1401">
        <v>0</v>
      </c>
      <c r="AX1401">
        <v>0</v>
      </c>
      <c r="AY1401">
        <v>0</v>
      </c>
      <c r="AZ1401">
        <v>0</v>
      </c>
      <c r="BA1401">
        <v>0</v>
      </c>
      <c r="BB1401">
        <v>0</v>
      </c>
      <c r="BC1401">
        <v>0</v>
      </c>
      <c r="BD1401">
        <v>0</v>
      </c>
      <c r="BE1401">
        <v>0</v>
      </c>
      <c r="BF1401">
        <v>0</v>
      </c>
      <c r="BG1401">
        <v>0</v>
      </c>
      <c r="BH1401">
        <v>0</v>
      </c>
      <c r="BI1401">
        <v>0</v>
      </c>
      <c r="BJ1401">
        <v>0</v>
      </c>
      <c r="BK1401">
        <v>0</v>
      </c>
      <c r="BL1401">
        <v>0</v>
      </c>
      <c r="BM1401">
        <v>0</v>
      </c>
      <c r="BN1401">
        <v>0</v>
      </c>
      <c r="BO1401">
        <v>0</v>
      </c>
      <c r="BP1401">
        <v>0</v>
      </c>
      <c r="BQ1401">
        <v>0</v>
      </c>
      <c r="BR1401">
        <v>0</v>
      </c>
      <c r="BS1401">
        <v>0</v>
      </c>
      <c r="BT1401">
        <v>0</v>
      </c>
      <c r="BU1401">
        <v>0</v>
      </c>
      <c r="BV1401">
        <v>0</v>
      </c>
      <c r="BW1401" s="4">
        <v>0</v>
      </c>
    </row>
    <row r="1402" spans="6:75" x14ac:dyDescent="0.25">
      <c r="F1402" s="52">
        <f t="shared" si="74"/>
        <v>111100</v>
      </c>
      <c r="G1402" s="12">
        <f t="shared" si="75"/>
        <v>0.82558139534883723</v>
      </c>
      <c r="J1402" s="3">
        <f t="shared" si="76"/>
        <v>0.93551044424830831</v>
      </c>
      <c r="K1402" s="4"/>
      <c r="L1402" s="5">
        <v>1</v>
      </c>
      <c r="M1402">
        <v>0.82558139534883723</v>
      </c>
      <c r="N1402">
        <v>0.82558139534883723</v>
      </c>
      <c r="O1402">
        <v>0.93441081398765791</v>
      </c>
      <c r="P1402">
        <v>0.93441081398765791</v>
      </c>
      <c r="Q1402">
        <v>0</v>
      </c>
      <c r="R1402">
        <v>0</v>
      </c>
      <c r="S1402">
        <v>0</v>
      </c>
      <c r="T1402">
        <v>0</v>
      </c>
      <c r="U1402">
        <v>0</v>
      </c>
      <c r="V1402">
        <v>0</v>
      </c>
      <c r="W1402">
        <v>0</v>
      </c>
      <c r="X1402">
        <v>0</v>
      </c>
      <c r="Y1402">
        <v>0</v>
      </c>
      <c r="Z1402">
        <v>0</v>
      </c>
      <c r="AA1402">
        <v>0</v>
      </c>
      <c r="AB1402">
        <v>0</v>
      </c>
      <c r="AC1402">
        <v>0</v>
      </c>
      <c r="AD1402">
        <v>0</v>
      </c>
      <c r="AE1402">
        <v>0</v>
      </c>
      <c r="AF1402">
        <v>0</v>
      </c>
      <c r="AG1402">
        <v>0</v>
      </c>
      <c r="AH1402">
        <v>0</v>
      </c>
      <c r="AI1402">
        <v>0</v>
      </c>
      <c r="AJ1402">
        <v>0</v>
      </c>
      <c r="AK1402">
        <v>0</v>
      </c>
      <c r="AL1402">
        <v>0</v>
      </c>
      <c r="AM1402">
        <v>0</v>
      </c>
      <c r="AN1402">
        <v>0</v>
      </c>
      <c r="AO1402">
        <v>0</v>
      </c>
      <c r="AP1402">
        <v>0</v>
      </c>
      <c r="AQ1402">
        <v>0</v>
      </c>
      <c r="AR1402">
        <v>0</v>
      </c>
      <c r="AS1402">
        <v>0</v>
      </c>
      <c r="AT1402">
        <v>0</v>
      </c>
      <c r="AU1402">
        <v>0</v>
      </c>
      <c r="AV1402">
        <v>0</v>
      </c>
      <c r="AW1402">
        <v>0</v>
      </c>
      <c r="AX1402">
        <v>0</v>
      </c>
      <c r="AY1402">
        <v>0</v>
      </c>
      <c r="AZ1402">
        <v>0</v>
      </c>
      <c r="BA1402">
        <v>0</v>
      </c>
      <c r="BB1402">
        <v>0</v>
      </c>
      <c r="BC1402">
        <v>0</v>
      </c>
      <c r="BD1402">
        <v>0</v>
      </c>
      <c r="BE1402">
        <v>0</v>
      </c>
      <c r="BF1402">
        <v>0</v>
      </c>
      <c r="BG1402">
        <v>0</v>
      </c>
      <c r="BH1402">
        <v>0</v>
      </c>
      <c r="BI1402">
        <v>0</v>
      </c>
      <c r="BJ1402">
        <v>0</v>
      </c>
      <c r="BK1402">
        <v>0</v>
      </c>
      <c r="BL1402">
        <v>0</v>
      </c>
      <c r="BM1402">
        <v>0</v>
      </c>
      <c r="BN1402">
        <v>0</v>
      </c>
      <c r="BO1402">
        <v>0</v>
      </c>
      <c r="BP1402">
        <v>0</v>
      </c>
      <c r="BQ1402">
        <v>0</v>
      </c>
      <c r="BR1402">
        <v>0</v>
      </c>
      <c r="BS1402">
        <v>0</v>
      </c>
      <c r="BT1402">
        <v>0</v>
      </c>
      <c r="BU1402">
        <v>0</v>
      </c>
      <c r="BV1402">
        <v>0</v>
      </c>
      <c r="BW1402" s="4">
        <v>0</v>
      </c>
    </row>
    <row r="1403" spans="6:75" x14ac:dyDescent="0.25">
      <c r="F1403" s="52">
        <f t="shared" si="74"/>
        <v>111200</v>
      </c>
      <c r="G1403" s="12">
        <f t="shared" si="75"/>
        <v>0.82558139534883723</v>
      </c>
      <c r="J1403" s="3">
        <f t="shared" si="76"/>
        <v>0.93636363636363629</v>
      </c>
      <c r="K1403" s="4"/>
      <c r="L1403" s="5">
        <v>1</v>
      </c>
      <c r="M1403">
        <v>0.82558139534883723</v>
      </c>
      <c r="N1403">
        <v>0.82558139534883723</v>
      </c>
      <c r="O1403">
        <v>0.93526300323244194</v>
      </c>
      <c r="P1403">
        <v>0.93526300323244194</v>
      </c>
      <c r="Q1403">
        <v>0</v>
      </c>
      <c r="R1403">
        <v>0</v>
      </c>
      <c r="S1403">
        <v>0</v>
      </c>
      <c r="T1403">
        <v>0</v>
      </c>
      <c r="U1403">
        <v>0</v>
      </c>
      <c r="V1403">
        <v>0</v>
      </c>
      <c r="W1403">
        <v>0</v>
      </c>
      <c r="X1403">
        <v>0</v>
      </c>
      <c r="Y1403">
        <v>0</v>
      </c>
      <c r="Z1403">
        <v>0</v>
      </c>
      <c r="AA1403">
        <v>0</v>
      </c>
      <c r="AB1403">
        <v>0</v>
      </c>
      <c r="AC1403">
        <v>0</v>
      </c>
      <c r="AD1403">
        <v>0</v>
      </c>
      <c r="AE1403">
        <v>0</v>
      </c>
      <c r="AF1403">
        <v>0</v>
      </c>
      <c r="AG1403">
        <v>0</v>
      </c>
      <c r="AH1403">
        <v>0</v>
      </c>
      <c r="AI1403">
        <v>0</v>
      </c>
      <c r="AJ1403">
        <v>0</v>
      </c>
      <c r="AK1403">
        <v>0</v>
      </c>
      <c r="AL1403">
        <v>0</v>
      </c>
      <c r="AM1403">
        <v>0</v>
      </c>
      <c r="AN1403">
        <v>0</v>
      </c>
      <c r="AO1403">
        <v>0</v>
      </c>
      <c r="AP1403">
        <v>0</v>
      </c>
      <c r="AQ1403">
        <v>0</v>
      </c>
      <c r="AR1403">
        <v>0</v>
      </c>
      <c r="AS1403">
        <v>0</v>
      </c>
      <c r="AT1403">
        <v>0</v>
      </c>
      <c r="AU1403">
        <v>0</v>
      </c>
      <c r="AV1403">
        <v>0</v>
      </c>
      <c r="AW1403">
        <v>0</v>
      </c>
      <c r="AX1403">
        <v>0</v>
      </c>
      <c r="AY1403">
        <v>0</v>
      </c>
      <c r="AZ1403">
        <v>0</v>
      </c>
      <c r="BA1403">
        <v>0</v>
      </c>
      <c r="BB1403">
        <v>0</v>
      </c>
      <c r="BC1403">
        <v>0</v>
      </c>
      <c r="BD1403">
        <v>0</v>
      </c>
      <c r="BE1403">
        <v>0</v>
      </c>
      <c r="BF1403">
        <v>0</v>
      </c>
      <c r="BG1403">
        <v>0</v>
      </c>
      <c r="BH1403">
        <v>0</v>
      </c>
      <c r="BI1403">
        <v>0</v>
      </c>
      <c r="BJ1403">
        <v>0</v>
      </c>
      <c r="BK1403">
        <v>0</v>
      </c>
      <c r="BL1403">
        <v>0</v>
      </c>
      <c r="BM1403">
        <v>0</v>
      </c>
      <c r="BN1403">
        <v>0</v>
      </c>
      <c r="BO1403">
        <v>0</v>
      </c>
      <c r="BP1403">
        <v>0</v>
      </c>
      <c r="BQ1403">
        <v>0</v>
      </c>
      <c r="BR1403">
        <v>0</v>
      </c>
      <c r="BS1403">
        <v>0</v>
      </c>
      <c r="BT1403">
        <v>0</v>
      </c>
      <c r="BU1403">
        <v>0</v>
      </c>
      <c r="BV1403">
        <v>0</v>
      </c>
      <c r="BW1403" s="4">
        <v>0</v>
      </c>
    </row>
    <row r="1404" spans="6:75" x14ac:dyDescent="0.25">
      <c r="F1404" s="52">
        <f t="shared" si="74"/>
        <v>111300</v>
      </c>
      <c r="G1404" s="12">
        <f t="shared" si="75"/>
        <v>0.82558139534883723</v>
      </c>
      <c r="J1404" s="3">
        <f t="shared" si="76"/>
        <v>0.93721682847896437</v>
      </c>
      <c r="K1404" s="4"/>
      <c r="L1404" s="5">
        <v>1</v>
      </c>
      <c r="M1404">
        <v>0.82558139534883723</v>
      </c>
      <c r="N1404">
        <v>0.82558139534883723</v>
      </c>
      <c r="O1404">
        <v>0.93611519247722597</v>
      </c>
      <c r="P1404">
        <v>0.93611519247722597</v>
      </c>
      <c r="Q1404">
        <v>0</v>
      </c>
      <c r="R1404">
        <v>0</v>
      </c>
      <c r="S1404">
        <v>0</v>
      </c>
      <c r="T1404">
        <v>0</v>
      </c>
      <c r="U1404">
        <v>0</v>
      </c>
      <c r="V1404">
        <v>0</v>
      </c>
      <c r="W1404">
        <v>0</v>
      </c>
      <c r="X1404">
        <v>0</v>
      </c>
      <c r="Y1404">
        <v>0</v>
      </c>
      <c r="Z1404">
        <v>0</v>
      </c>
      <c r="AA1404">
        <v>0</v>
      </c>
      <c r="AB1404">
        <v>0</v>
      </c>
      <c r="AC1404">
        <v>0</v>
      </c>
      <c r="AD1404">
        <v>0</v>
      </c>
      <c r="AE1404">
        <v>0</v>
      </c>
      <c r="AF1404">
        <v>0</v>
      </c>
      <c r="AG1404">
        <v>0</v>
      </c>
      <c r="AH1404">
        <v>0</v>
      </c>
      <c r="AI1404">
        <v>0</v>
      </c>
      <c r="AJ1404">
        <v>0</v>
      </c>
      <c r="AK1404">
        <v>0</v>
      </c>
      <c r="AL1404">
        <v>0</v>
      </c>
      <c r="AM1404">
        <v>0</v>
      </c>
      <c r="AN1404">
        <v>0</v>
      </c>
      <c r="AO1404">
        <v>0</v>
      </c>
      <c r="AP1404">
        <v>0</v>
      </c>
      <c r="AQ1404">
        <v>0</v>
      </c>
      <c r="AR1404">
        <v>0</v>
      </c>
      <c r="AS1404">
        <v>0</v>
      </c>
      <c r="AT1404">
        <v>0</v>
      </c>
      <c r="AU1404">
        <v>0</v>
      </c>
      <c r="AV1404">
        <v>0</v>
      </c>
      <c r="AW1404">
        <v>0</v>
      </c>
      <c r="AX1404">
        <v>0</v>
      </c>
      <c r="AY1404">
        <v>0</v>
      </c>
      <c r="AZ1404">
        <v>0</v>
      </c>
      <c r="BA1404">
        <v>0</v>
      </c>
      <c r="BB1404">
        <v>0</v>
      </c>
      <c r="BC1404">
        <v>0</v>
      </c>
      <c r="BD1404">
        <v>0</v>
      </c>
      <c r="BE1404">
        <v>0</v>
      </c>
      <c r="BF1404">
        <v>0</v>
      </c>
      <c r="BG1404">
        <v>0</v>
      </c>
      <c r="BH1404">
        <v>0</v>
      </c>
      <c r="BI1404">
        <v>0</v>
      </c>
      <c r="BJ1404">
        <v>0</v>
      </c>
      <c r="BK1404">
        <v>0</v>
      </c>
      <c r="BL1404">
        <v>0</v>
      </c>
      <c r="BM1404">
        <v>0</v>
      </c>
      <c r="BN1404">
        <v>0</v>
      </c>
      <c r="BO1404">
        <v>0</v>
      </c>
      <c r="BP1404">
        <v>0</v>
      </c>
      <c r="BQ1404">
        <v>0</v>
      </c>
      <c r="BR1404">
        <v>0</v>
      </c>
      <c r="BS1404">
        <v>0</v>
      </c>
      <c r="BT1404">
        <v>0</v>
      </c>
      <c r="BU1404">
        <v>0</v>
      </c>
      <c r="BV1404">
        <v>0</v>
      </c>
      <c r="BW1404" s="4">
        <v>0</v>
      </c>
    </row>
    <row r="1405" spans="6:75" x14ac:dyDescent="0.25">
      <c r="F1405" s="52">
        <f t="shared" si="74"/>
        <v>111400</v>
      </c>
      <c r="G1405" s="12">
        <f t="shared" si="75"/>
        <v>0.82558139534883723</v>
      </c>
      <c r="J1405" s="3">
        <f t="shared" si="76"/>
        <v>0.93807002059429245</v>
      </c>
      <c r="K1405" s="4"/>
      <c r="L1405" s="5">
        <v>1</v>
      </c>
      <c r="M1405">
        <v>0.82558139534883723</v>
      </c>
      <c r="N1405">
        <v>0.82558139534883723</v>
      </c>
      <c r="O1405">
        <v>0.93696738172201</v>
      </c>
      <c r="P1405">
        <v>0.93696738172201</v>
      </c>
      <c r="Q1405">
        <v>0</v>
      </c>
      <c r="R1405">
        <v>0</v>
      </c>
      <c r="S1405">
        <v>0</v>
      </c>
      <c r="T1405">
        <v>0</v>
      </c>
      <c r="U1405">
        <v>0</v>
      </c>
      <c r="V1405">
        <v>0</v>
      </c>
      <c r="W1405">
        <v>0</v>
      </c>
      <c r="X1405">
        <v>0</v>
      </c>
      <c r="Y1405">
        <v>0</v>
      </c>
      <c r="Z1405">
        <v>0</v>
      </c>
      <c r="AA1405">
        <v>0</v>
      </c>
      <c r="AB1405">
        <v>0</v>
      </c>
      <c r="AC1405">
        <v>0</v>
      </c>
      <c r="AD1405">
        <v>0</v>
      </c>
      <c r="AE1405">
        <v>0</v>
      </c>
      <c r="AF1405">
        <v>0</v>
      </c>
      <c r="AG1405">
        <v>0</v>
      </c>
      <c r="AH1405">
        <v>0</v>
      </c>
      <c r="AI1405">
        <v>0</v>
      </c>
      <c r="AJ1405">
        <v>0</v>
      </c>
      <c r="AK1405">
        <v>0</v>
      </c>
      <c r="AL1405">
        <v>0</v>
      </c>
      <c r="AM1405">
        <v>0</v>
      </c>
      <c r="AN1405">
        <v>0</v>
      </c>
      <c r="AO1405">
        <v>0</v>
      </c>
      <c r="AP1405">
        <v>0</v>
      </c>
      <c r="AQ1405">
        <v>0</v>
      </c>
      <c r="AR1405">
        <v>0</v>
      </c>
      <c r="AS1405">
        <v>0</v>
      </c>
      <c r="AT1405">
        <v>0</v>
      </c>
      <c r="AU1405">
        <v>0</v>
      </c>
      <c r="AV1405">
        <v>0</v>
      </c>
      <c r="AW1405">
        <v>0</v>
      </c>
      <c r="AX1405">
        <v>0</v>
      </c>
      <c r="AY1405">
        <v>0</v>
      </c>
      <c r="AZ1405">
        <v>0</v>
      </c>
      <c r="BA1405">
        <v>0</v>
      </c>
      <c r="BB1405">
        <v>0</v>
      </c>
      <c r="BC1405">
        <v>0</v>
      </c>
      <c r="BD1405">
        <v>0</v>
      </c>
      <c r="BE1405">
        <v>0</v>
      </c>
      <c r="BF1405">
        <v>0</v>
      </c>
      <c r="BG1405">
        <v>0</v>
      </c>
      <c r="BH1405">
        <v>0</v>
      </c>
      <c r="BI1405">
        <v>0</v>
      </c>
      <c r="BJ1405">
        <v>0</v>
      </c>
      <c r="BK1405">
        <v>0</v>
      </c>
      <c r="BL1405">
        <v>0</v>
      </c>
      <c r="BM1405">
        <v>0</v>
      </c>
      <c r="BN1405">
        <v>0</v>
      </c>
      <c r="BO1405">
        <v>0</v>
      </c>
      <c r="BP1405">
        <v>0</v>
      </c>
      <c r="BQ1405">
        <v>0</v>
      </c>
      <c r="BR1405">
        <v>0</v>
      </c>
      <c r="BS1405">
        <v>0</v>
      </c>
      <c r="BT1405">
        <v>0</v>
      </c>
      <c r="BU1405">
        <v>0</v>
      </c>
      <c r="BV1405">
        <v>0</v>
      </c>
      <c r="BW1405" s="4">
        <v>0</v>
      </c>
    </row>
    <row r="1406" spans="6:75" x14ac:dyDescent="0.25">
      <c r="F1406" s="52">
        <f t="shared" si="74"/>
        <v>111500</v>
      </c>
      <c r="G1406" s="12">
        <f t="shared" si="75"/>
        <v>0.82558139534883723</v>
      </c>
      <c r="J1406" s="3">
        <f t="shared" si="76"/>
        <v>0.93892321270962054</v>
      </c>
      <c r="K1406" s="4"/>
      <c r="L1406" s="5">
        <v>1</v>
      </c>
      <c r="M1406">
        <v>0.82558139534883723</v>
      </c>
      <c r="N1406">
        <v>0.82558139534883723</v>
      </c>
      <c r="O1406">
        <v>0.93781957096679402</v>
      </c>
      <c r="P1406">
        <v>0.93781957096679402</v>
      </c>
      <c r="Q1406">
        <v>0</v>
      </c>
      <c r="R1406">
        <v>0</v>
      </c>
      <c r="S1406">
        <v>0</v>
      </c>
      <c r="T1406">
        <v>0</v>
      </c>
      <c r="U1406">
        <v>0</v>
      </c>
      <c r="V1406">
        <v>0</v>
      </c>
      <c r="W1406">
        <v>0</v>
      </c>
      <c r="X1406">
        <v>0</v>
      </c>
      <c r="Y1406">
        <v>0</v>
      </c>
      <c r="Z1406">
        <v>0</v>
      </c>
      <c r="AA1406">
        <v>0</v>
      </c>
      <c r="AB1406">
        <v>0</v>
      </c>
      <c r="AC1406">
        <v>0</v>
      </c>
      <c r="AD1406">
        <v>0</v>
      </c>
      <c r="AE1406">
        <v>0</v>
      </c>
      <c r="AF1406">
        <v>0</v>
      </c>
      <c r="AG1406">
        <v>0</v>
      </c>
      <c r="AH1406">
        <v>0</v>
      </c>
      <c r="AI1406">
        <v>0</v>
      </c>
      <c r="AJ1406">
        <v>0</v>
      </c>
      <c r="AK1406">
        <v>0</v>
      </c>
      <c r="AL1406">
        <v>0</v>
      </c>
      <c r="AM1406">
        <v>0</v>
      </c>
      <c r="AN1406">
        <v>0</v>
      </c>
      <c r="AO1406">
        <v>0</v>
      </c>
      <c r="AP1406">
        <v>0</v>
      </c>
      <c r="AQ1406">
        <v>0</v>
      </c>
      <c r="AR1406">
        <v>0</v>
      </c>
      <c r="AS1406">
        <v>0</v>
      </c>
      <c r="AT1406">
        <v>0</v>
      </c>
      <c r="AU1406">
        <v>0</v>
      </c>
      <c r="AV1406">
        <v>0</v>
      </c>
      <c r="AW1406">
        <v>0</v>
      </c>
      <c r="AX1406">
        <v>0</v>
      </c>
      <c r="AY1406">
        <v>0</v>
      </c>
      <c r="AZ1406">
        <v>0</v>
      </c>
      <c r="BA1406">
        <v>0</v>
      </c>
      <c r="BB1406">
        <v>0</v>
      </c>
      <c r="BC1406">
        <v>0</v>
      </c>
      <c r="BD1406">
        <v>0</v>
      </c>
      <c r="BE1406">
        <v>0</v>
      </c>
      <c r="BF1406">
        <v>0</v>
      </c>
      <c r="BG1406">
        <v>0</v>
      </c>
      <c r="BH1406">
        <v>0</v>
      </c>
      <c r="BI1406">
        <v>0</v>
      </c>
      <c r="BJ1406">
        <v>0</v>
      </c>
      <c r="BK1406">
        <v>0</v>
      </c>
      <c r="BL1406">
        <v>0</v>
      </c>
      <c r="BM1406">
        <v>0</v>
      </c>
      <c r="BN1406">
        <v>0</v>
      </c>
      <c r="BO1406">
        <v>0</v>
      </c>
      <c r="BP1406">
        <v>0</v>
      </c>
      <c r="BQ1406">
        <v>0</v>
      </c>
      <c r="BR1406">
        <v>0</v>
      </c>
      <c r="BS1406">
        <v>0</v>
      </c>
      <c r="BT1406">
        <v>0</v>
      </c>
      <c r="BU1406">
        <v>0</v>
      </c>
      <c r="BV1406">
        <v>0</v>
      </c>
      <c r="BW1406" s="4">
        <v>0</v>
      </c>
    </row>
    <row r="1407" spans="6:75" x14ac:dyDescent="0.25">
      <c r="F1407" s="52">
        <f t="shared" si="74"/>
        <v>111600</v>
      </c>
      <c r="G1407" s="12">
        <f t="shared" si="75"/>
        <v>0.82558139534883723</v>
      </c>
      <c r="J1407" s="3">
        <f t="shared" si="76"/>
        <v>0.9397764048249484</v>
      </c>
      <c r="K1407" s="4"/>
      <c r="L1407" s="5">
        <v>1</v>
      </c>
      <c r="M1407">
        <v>0.82558139534883723</v>
      </c>
      <c r="N1407">
        <v>0.82558139534883723</v>
      </c>
      <c r="O1407">
        <v>0.93867176021157794</v>
      </c>
      <c r="P1407">
        <v>0.93867176021157794</v>
      </c>
      <c r="Q1407">
        <v>0</v>
      </c>
      <c r="R1407">
        <v>0</v>
      </c>
      <c r="S1407">
        <v>0</v>
      </c>
      <c r="T1407">
        <v>0</v>
      </c>
      <c r="U1407">
        <v>0</v>
      </c>
      <c r="V1407">
        <v>0</v>
      </c>
      <c r="W1407">
        <v>0</v>
      </c>
      <c r="X1407">
        <v>0</v>
      </c>
      <c r="Y1407">
        <v>0</v>
      </c>
      <c r="Z1407">
        <v>0</v>
      </c>
      <c r="AA1407">
        <v>0</v>
      </c>
      <c r="AB1407">
        <v>0</v>
      </c>
      <c r="AC1407">
        <v>0</v>
      </c>
      <c r="AD1407">
        <v>0</v>
      </c>
      <c r="AE1407">
        <v>0</v>
      </c>
      <c r="AF1407">
        <v>0</v>
      </c>
      <c r="AG1407">
        <v>0</v>
      </c>
      <c r="AH1407">
        <v>0</v>
      </c>
      <c r="AI1407">
        <v>0</v>
      </c>
      <c r="AJ1407">
        <v>0</v>
      </c>
      <c r="AK1407">
        <v>0</v>
      </c>
      <c r="AL1407">
        <v>0</v>
      </c>
      <c r="AM1407">
        <v>0</v>
      </c>
      <c r="AN1407">
        <v>0</v>
      </c>
      <c r="AO1407">
        <v>0</v>
      </c>
      <c r="AP1407">
        <v>0</v>
      </c>
      <c r="AQ1407">
        <v>0</v>
      </c>
      <c r="AR1407">
        <v>0</v>
      </c>
      <c r="AS1407">
        <v>0</v>
      </c>
      <c r="AT1407">
        <v>0</v>
      </c>
      <c r="AU1407">
        <v>0</v>
      </c>
      <c r="AV1407">
        <v>0</v>
      </c>
      <c r="AW1407">
        <v>0</v>
      </c>
      <c r="AX1407">
        <v>0</v>
      </c>
      <c r="AY1407">
        <v>0</v>
      </c>
      <c r="AZ1407">
        <v>0</v>
      </c>
      <c r="BA1407">
        <v>0</v>
      </c>
      <c r="BB1407">
        <v>0</v>
      </c>
      <c r="BC1407">
        <v>0</v>
      </c>
      <c r="BD1407">
        <v>0</v>
      </c>
      <c r="BE1407">
        <v>0</v>
      </c>
      <c r="BF1407">
        <v>0</v>
      </c>
      <c r="BG1407">
        <v>0</v>
      </c>
      <c r="BH1407">
        <v>0</v>
      </c>
      <c r="BI1407">
        <v>0</v>
      </c>
      <c r="BJ1407">
        <v>0</v>
      </c>
      <c r="BK1407">
        <v>0</v>
      </c>
      <c r="BL1407">
        <v>0</v>
      </c>
      <c r="BM1407">
        <v>0</v>
      </c>
      <c r="BN1407">
        <v>0</v>
      </c>
      <c r="BO1407">
        <v>0</v>
      </c>
      <c r="BP1407">
        <v>0</v>
      </c>
      <c r="BQ1407">
        <v>0</v>
      </c>
      <c r="BR1407">
        <v>0</v>
      </c>
      <c r="BS1407">
        <v>0</v>
      </c>
      <c r="BT1407">
        <v>0</v>
      </c>
      <c r="BU1407">
        <v>0</v>
      </c>
      <c r="BV1407">
        <v>0</v>
      </c>
      <c r="BW1407" s="4">
        <v>0</v>
      </c>
    </row>
    <row r="1408" spans="6:75" x14ac:dyDescent="0.25">
      <c r="F1408" s="52">
        <f t="shared" si="74"/>
        <v>111700</v>
      </c>
      <c r="G1408" s="12">
        <f t="shared" si="75"/>
        <v>0.82558139534883723</v>
      </c>
      <c r="J1408" s="3">
        <f t="shared" si="76"/>
        <v>0.94062959694027648</v>
      </c>
      <c r="K1408" s="4"/>
      <c r="L1408" s="5">
        <v>1</v>
      </c>
      <c r="M1408">
        <v>0.82558139534883723</v>
      </c>
      <c r="N1408">
        <v>0.82558139534883723</v>
      </c>
      <c r="O1408">
        <v>0.93952394945636197</v>
      </c>
      <c r="P1408">
        <v>0.93952394945636197</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0</v>
      </c>
      <c r="AL1408">
        <v>0</v>
      </c>
      <c r="AM1408">
        <v>0</v>
      </c>
      <c r="AN1408">
        <v>0</v>
      </c>
      <c r="AO1408">
        <v>0</v>
      </c>
      <c r="AP1408">
        <v>0</v>
      </c>
      <c r="AQ1408">
        <v>0</v>
      </c>
      <c r="AR1408">
        <v>0</v>
      </c>
      <c r="AS1408">
        <v>0</v>
      </c>
      <c r="AT1408">
        <v>0</v>
      </c>
      <c r="AU1408">
        <v>0</v>
      </c>
      <c r="AV1408">
        <v>0</v>
      </c>
      <c r="AW1408">
        <v>0</v>
      </c>
      <c r="AX1408">
        <v>0</v>
      </c>
      <c r="AY1408">
        <v>0</v>
      </c>
      <c r="AZ1408">
        <v>0</v>
      </c>
      <c r="BA1408">
        <v>0</v>
      </c>
      <c r="BB1408">
        <v>0</v>
      </c>
      <c r="BC1408">
        <v>0</v>
      </c>
      <c r="BD1408">
        <v>0</v>
      </c>
      <c r="BE1408">
        <v>0</v>
      </c>
      <c r="BF1408">
        <v>0</v>
      </c>
      <c r="BG1408">
        <v>0</v>
      </c>
      <c r="BH1408">
        <v>0</v>
      </c>
      <c r="BI1408">
        <v>0</v>
      </c>
      <c r="BJ1408">
        <v>0</v>
      </c>
      <c r="BK1408">
        <v>0</v>
      </c>
      <c r="BL1408">
        <v>0</v>
      </c>
      <c r="BM1408">
        <v>0</v>
      </c>
      <c r="BN1408">
        <v>0</v>
      </c>
      <c r="BO1408">
        <v>0</v>
      </c>
      <c r="BP1408">
        <v>0</v>
      </c>
      <c r="BQ1408">
        <v>0</v>
      </c>
      <c r="BR1408">
        <v>0</v>
      </c>
      <c r="BS1408">
        <v>0</v>
      </c>
      <c r="BT1408">
        <v>0</v>
      </c>
      <c r="BU1408">
        <v>0</v>
      </c>
      <c r="BV1408">
        <v>0</v>
      </c>
      <c r="BW1408" s="4">
        <v>0</v>
      </c>
    </row>
    <row r="1409" spans="6:75" x14ac:dyDescent="0.25">
      <c r="F1409" s="52">
        <f t="shared" si="74"/>
        <v>111800</v>
      </c>
      <c r="G1409" s="12">
        <f t="shared" si="75"/>
        <v>0.82558139534883723</v>
      </c>
      <c r="J1409" s="3">
        <f t="shared" si="76"/>
        <v>0.94148278905560456</v>
      </c>
      <c r="K1409" s="4"/>
      <c r="L1409" s="5">
        <v>1</v>
      </c>
      <c r="M1409">
        <v>0.82558139534883723</v>
      </c>
      <c r="N1409">
        <v>0.82558139534883723</v>
      </c>
      <c r="O1409">
        <v>0.940376138701146</v>
      </c>
      <c r="P1409">
        <v>0.940376138701146</v>
      </c>
      <c r="Q1409">
        <v>0</v>
      </c>
      <c r="R1409">
        <v>0</v>
      </c>
      <c r="S1409">
        <v>0</v>
      </c>
      <c r="T1409">
        <v>0</v>
      </c>
      <c r="U1409">
        <v>0</v>
      </c>
      <c r="V1409">
        <v>0</v>
      </c>
      <c r="W1409">
        <v>0</v>
      </c>
      <c r="X1409">
        <v>0</v>
      </c>
      <c r="Y1409">
        <v>0</v>
      </c>
      <c r="Z1409">
        <v>0</v>
      </c>
      <c r="AA1409">
        <v>0</v>
      </c>
      <c r="AB1409">
        <v>0</v>
      </c>
      <c r="AC1409">
        <v>0</v>
      </c>
      <c r="AD1409">
        <v>0</v>
      </c>
      <c r="AE1409">
        <v>0</v>
      </c>
      <c r="AF1409">
        <v>0</v>
      </c>
      <c r="AG1409">
        <v>0</v>
      </c>
      <c r="AH1409">
        <v>0</v>
      </c>
      <c r="AI1409">
        <v>0</v>
      </c>
      <c r="AJ1409">
        <v>0</v>
      </c>
      <c r="AK1409">
        <v>0</v>
      </c>
      <c r="AL1409">
        <v>0</v>
      </c>
      <c r="AM1409">
        <v>0</v>
      </c>
      <c r="AN1409">
        <v>0</v>
      </c>
      <c r="AO1409">
        <v>0</v>
      </c>
      <c r="AP1409">
        <v>0</v>
      </c>
      <c r="AQ1409">
        <v>0</v>
      </c>
      <c r="AR1409">
        <v>0</v>
      </c>
      <c r="AS1409">
        <v>0</v>
      </c>
      <c r="AT1409">
        <v>0</v>
      </c>
      <c r="AU1409">
        <v>0</v>
      </c>
      <c r="AV1409">
        <v>0</v>
      </c>
      <c r="AW1409">
        <v>0</v>
      </c>
      <c r="AX1409">
        <v>0</v>
      </c>
      <c r="AY1409">
        <v>0</v>
      </c>
      <c r="AZ1409">
        <v>0</v>
      </c>
      <c r="BA1409">
        <v>0</v>
      </c>
      <c r="BB1409">
        <v>0</v>
      </c>
      <c r="BC1409">
        <v>0</v>
      </c>
      <c r="BD1409">
        <v>0</v>
      </c>
      <c r="BE1409">
        <v>0</v>
      </c>
      <c r="BF1409">
        <v>0</v>
      </c>
      <c r="BG1409">
        <v>0</v>
      </c>
      <c r="BH1409">
        <v>0</v>
      </c>
      <c r="BI1409">
        <v>0</v>
      </c>
      <c r="BJ1409">
        <v>0</v>
      </c>
      <c r="BK1409">
        <v>0</v>
      </c>
      <c r="BL1409">
        <v>0</v>
      </c>
      <c r="BM1409">
        <v>0</v>
      </c>
      <c r="BN1409">
        <v>0</v>
      </c>
      <c r="BO1409">
        <v>0</v>
      </c>
      <c r="BP1409">
        <v>0</v>
      </c>
      <c r="BQ1409">
        <v>0</v>
      </c>
      <c r="BR1409">
        <v>0</v>
      </c>
      <c r="BS1409">
        <v>0</v>
      </c>
      <c r="BT1409">
        <v>0</v>
      </c>
      <c r="BU1409">
        <v>0</v>
      </c>
      <c r="BV1409">
        <v>0</v>
      </c>
      <c r="BW1409" s="4">
        <v>0</v>
      </c>
    </row>
    <row r="1410" spans="6:75" x14ac:dyDescent="0.25">
      <c r="F1410" s="52">
        <f t="shared" si="74"/>
        <v>111900</v>
      </c>
      <c r="G1410" s="12">
        <f t="shared" si="75"/>
        <v>0.82558139534883723</v>
      </c>
      <c r="J1410" s="3">
        <f t="shared" si="76"/>
        <v>0.94233598117093265</v>
      </c>
      <c r="K1410" s="4"/>
      <c r="L1410" s="5">
        <v>1</v>
      </c>
      <c r="M1410">
        <v>0.82558139534883723</v>
      </c>
      <c r="N1410">
        <v>0.82558139534883723</v>
      </c>
      <c r="O1410">
        <v>0.94122832794593003</v>
      </c>
      <c r="P1410">
        <v>0.94122832794593003</v>
      </c>
      <c r="Q1410">
        <v>0</v>
      </c>
      <c r="R1410">
        <v>0</v>
      </c>
      <c r="S1410">
        <v>0</v>
      </c>
      <c r="T1410">
        <v>0</v>
      </c>
      <c r="U1410">
        <v>0</v>
      </c>
      <c r="V1410">
        <v>0</v>
      </c>
      <c r="W1410">
        <v>0</v>
      </c>
      <c r="X1410">
        <v>0</v>
      </c>
      <c r="Y1410">
        <v>0</v>
      </c>
      <c r="Z1410">
        <v>0</v>
      </c>
      <c r="AA1410">
        <v>0</v>
      </c>
      <c r="AB1410">
        <v>0</v>
      </c>
      <c r="AC1410">
        <v>0</v>
      </c>
      <c r="AD1410">
        <v>0</v>
      </c>
      <c r="AE1410">
        <v>0</v>
      </c>
      <c r="AF1410">
        <v>0</v>
      </c>
      <c r="AG1410">
        <v>0</v>
      </c>
      <c r="AH1410">
        <v>0</v>
      </c>
      <c r="AI1410">
        <v>0</v>
      </c>
      <c r="AJ1410">
        <v>0</v>
      </c>
      <c r="AK1410">
        <v>0</v>
      </c>
      <c r="AL1410">
        <v>0</v>
      </c>
      <c r="AM1410">
        <v>0</v>
      </c>
      <c r="AN1410">
        <v>0</v>
      </c>
      <c r="AO1410">
        <v>0</v>
      </c>
      <c r="AP1410">
        <v>0</v>
      </c>
      <c r="AQ1410">
        <v>0</v>
      </c>
      <c r="AR1410">
        <v>0</v>
      </c>
      <c r="AS1410">
        <v>0</v>
      </c>
      <c r="AT1410">
        <v>0</v>
      </c>
      <c r="AU1410">
        <v>0</v>
      </c>
      <c r="AV1410">
        <v>0</v>
      </c>
      <c r="AW1410">
        <v>0</v>
      </c>
      <c r="AX1410">
        <v>0</v>
      </c>
      <c r="AY1410">
        <v>0</v>
      </c>
      <c r="AZ1410">
        <v>0</v>
      </c>
      <c r="BA1410">
        <v>0</v>
      </c>
      <c r="BB1410">
        <v>0</v>
      </c>
      <c r="BC1410">
        <v>0</v>
      </c>
      <c r="BD1410">
        <v>0</v>
      </c>
      <c r="BE1410">
        <v>0</v>
      </c>
      <c r="BF1410">
        <v>0</v>
      </c>
      <c r="BG1410">
        <v>0</v>
      </c>
      <c r="BH1410">
        <v>0</v>
      </c>
      <c r="BI1410">
        <v>0</v>
      </c>
      <c r="BJ1410">
        <v>0</v>
      </c>
      <c r="BK1410">
        <v>0</v>
      </c>
      <c r="BL1410">
        <v>0</v>
      </c>
      <c r="BM1410">
        <v>0</v>
      </c>
      <c r="BN1410">
        <v>0</v>
      </c>
      <c r="BO1410">
        <v>0</v>
      </c>
      <c r="BP1410">
        <v>0</v>
      </c>
      <c r="BQ1410">
        <v>0</v>
      </c>
      <c r="BR1410">
        <v>0</v>
      </c>
      <c r="BS1410">
        <v>0</v>
      </c>
      <c r="BT1410">
        <v>0</v>
      </c>
      <c r="BU1410">
        <v>0</v>
      </c>
      <c r="BV1410">
        <v>0</v>
      </c>
      <c r="BW1410" s="4">
        <v>0</v>
      </c>
    </row>
    <row r="1411" spans="6:75" x14ac:dyDescent="0.25">
      <c r="F1411" s="52">
        <f t="shared" si="74"/>
        <v>112000</v>
      </c>
      <c r="G1411" s="12">
        <f t="shared" si="75"/>
        <v>0.82558139534883723</v>
      </c>
      <c r="J1411" s="3">
        <f t="shared" si="76"/>
        <v>0.94517505148573111</v>
      </c>
      <c r="K1411" s="4"/>
      <c r="L1411" s="5">
        <v>1</v>
      </c>
      <c r="M1411">
        <v>0.82558139534883723</v>
      </c>
      <c r="N1411">
        <v>0.82558139534883723</v>
      </c>
      <c r="O1411">
        <v>0.94406406112253893</v>
      </c>
      <c r="P1411">
        <v>0.94406406112253893</v>
      </c>
      <c r="Q1411">
        <v>0</v>
      </c>
      <c r="R1411">
        <v>0</v>
      </c>
      <c r="S1411">
        <v>0</v>
      </c>
      <c r="T1411">
        <v>0</v>
      </c>
      <c r="U1411">
        <v>0</v>
      </c>
      <c r="V1411">
        <v>0</v>
      </c>
      <c r="W1411">
        <v>0</v>
      </c>
      <c r="X1411">
        <v>0</v>
      </c>
      <c r="Y1411">
        <v>0</v>
      </c>
      <c r="Z1411">
        <v>0</v>
      </c>
      <c r="AA1411">
        <v>0</v>
      </c>
      <c r="AB1411">
        <v>0</v>
      </c>
      <c r="AC1411">
        <v>0</v>
      </c>
      <c r="AD1411">
        <v>0</v>
      </c>
      <c r="AE1411">
        <v>0</v>
      </c>
      <c r="AF1411">
        <v>0</v>
      </c>
      <c r="AG1411">
        <v>0</v>
      </c>
      <c r="AH1411">
        <v>0</v>
      </c>
      <c r="AI1411">
        <v>0</v>
      </c>
      <c r="AJ1411">
        <v>0</v>
      </c>
      <c r="AK1411">
        <v>0</v>
      </c>
      <c r="AL1411">
        <v>0</v>
      </c>
      <c r="AM1411">
        <v>0</v>
      </c>
      <c r="AN1411">
        <v>0</v>
      </c>
      <c r="AO1411">
        <v>0</v>
      </c>
      <c r="AP1411">
        <v>0</v>
      </c>
      <c r="AQ1411">
        <v>0</v>
      </c>
      <c r="AR1411">
        <v>0</v>
      </c>
      <c r="AS1411">
        <v>0</v>
      </c>
      <c r="AT1411">
        <v>0</v>
      </c>
      <c r="AU1411">
        <v>0</v>
      </c>
      <c r="AV1411">
        <v>0</v>
      </c>
      <c r="AW1411">
        <v>0</v>
      </c>
      <c r="AX1411">
        <v>0</v>
      </c>
      <c r="AY1411">
        <v>0</v>
      </c>
      <c r="AZ1411">
        <v>0</v>
      </c>
      <c r="BA1411">
        <v>0</v>
      </c>
      <c r="BB1411">
        <v>0</v>
      </c>
      <c r="BC1411">
        <v>0</v>
      </c>
      <c r="BD1411">
        <v>0</v>
      </c>
      <c r="BE1411">
        <v>0</v>
      </c>
      <c r="BF1411">
        <v>0</v>
      </c>
      <c r="BG1411">
        <v>0</v>
      </c>
      <c r="BH1411">
        <v>0</v>
      </c>
      <c r="BI1411">
        <v>0</v>
      </c>
      <c r="BJ1411">
        <v>0</v>
      </c>
      <c r="BK1411">
        <v>0</v>
      </c>
      <c r="BL1411">
        <v>0</v>
      </c>
      <c r="BM1411">
        <v>0</v>
      </c>
      <c r="BN1411">
        <v>0</v>
      </c>
      <c r="BO1411">
        <v>0</v>
      </c>
      <c r="BP1411">
        <v>0</v>
      </c>
      <c r="BQ1411">
        <v>0</v>
      </c>
      <c r="BR1411">
        <v>0</v>
      </c>
      <c r="BS1411">
        <v>0</v>
      </c>
      <c r="BT1411">
        <v>0</v>
      </c>
      <c r="BU1411">
        <v>0</v>
      </c>
      <c r="BV1411">
        <v>0</v>
      </c>
      <c r="BW1411" s="4">
        <v>0</v>
      </c>
    </row>
    <row r="1412" spans="6:75" x14ac:dyDescent="0.25">
      <c r="F1412" s="52">
        <f t="shared" si="74"/>
        <v>112100</v>
      </c>
      <c r="G1412" s="12">
        <f t="shared" si="75"/>
        <v>0.82558139534883723</v>
      </c>
      <c r="J1412" s="3">
        <f t="shared" si="76"/>
        <v>0.94801412180052957</v>
      </c>
      <c r="K1412" s="4"/>
      <c r="L1412" s="5">
        <v>1</v>
      </c>
      <c r="M1412">
        <v>0.82558139534883723</v>
      </c>
      <c r="N1412">
        <v>0.82558139534883723</v>
      </c>
      <c r="O1412">
        <v>0.94689979429914783</v>
      </c>
      <c r="P1412">
        <v>0.94689979429914783</v>
      </c>
      <c r="Q1412">
        <v>0</v>
      </c>
      <c r="R1412">
        <v>0</v>
      </c>
      <c r="S1412">
        <v>0</v>
      </c>
      <c r="T1412">
        <v>0</v>
      </c>
      <c r="U1412">
        <v>0</v>
      </c>
      <c r="V1412">
        <v>0</v>
      </c>
      <c r="W1412">
        <v>0</v>
      </c>
      <c r="X1412">
        <v>0</v>
      </c>
      <c r="Y1412">
        <v>0</v>
      </c>
      <c r="Z1412">
        <v>0</v>
      </c>
      <c r="AA1412">
        <v>0</v>
      </c>
      <c r="AB1412">
        <v>0</v>
      </c>
      <c r="AC1412">
        <v>0</v>
      </c>
      <c r="AD1412">
        <v>0</v>
      </c>
      <c r="AE1412">
        <v>0</v>
      </c>
      <c r="AF1412">
        <v>0</v>
      </c>
      <c r="AG1412">
        <v>0</v>
      </c>
      <c r="AH1412">
        <v>0</v>
      </c>
      <c r="AI1412">
        <v>0</v>
      </c>
      <c r="AJ1412">
        <v>0</v>
      </c>
      <c r="AK1412">
        <v>0</v>
      </c>
      <c r="AL1412">
        <v>0</v>
      </c>
      <c r="AM1412">
        <v>0</v>
      </c>
      <c r="AN1412">
        <v>0</v>
      </c>
      <c r="AO1412">
        <v>0</v>
      </c>
      <c r="AP1412">
        <v>0</v>
      </c>
      <c r="AQ1412">
        <v>0</v>
      </c>
      <c r="AR1412">
        <v>0</v>
      </c>
      <c r="AS1412">
        <v>0</v>
      </c>
      <c r="AT1412">
        <v>0</v>
      </c>
      <c r="AU1412">
        <v>0</v>
      </c>
      <c r="AV1412">
        <v>0</v>
      </c>
      <c r="AW1412">
        <v>0</v>
      </c>
      <c r="AX1412">
        <v>0</v>
      </c>
      <c r="AY1412">
        <v>0</v>
      </c>
      <c r="AZ1412">
        <v>0</v>
      </c>
      <c r="BA1412">
        <v>0</v>
      </c>
      <c r="BB1412">
        <v>0</v>
      </c>
      <c r="BC1412">
        <v>0</v>
      </c>
      <c r="BD1412">
        <v>0</v>
      </c>
      <c r="BE1412">
        <v>0</v>
      </c>
      <c r="BF1412">
        <v>0</v>
      </c>
      <c r="BG1412">
        <v>0</v>
      </c>
      <c r="BH1412">
        <v>0</v>
      </c>
      <c r="BI1412">
        <v>0</v>
      </c>
      <c r="BJ1412">
        <v>0</v>
      </c>
      <c r="BK1412">
        <v>0</v>
      </c>
      <c r="BL1412">
        <v>0</v>
      </c>
      <c r="BM1412">
        <v>0</v>
      </c>
      <c r="BN1412">
        <v>0</v>
      </c>
      <c r="BO1412">
        <v>0</v>
      </c>
      <c r="BP1412">
        <v>0</v>
      </c>
      <c r="BQ1412">
        <v>0</v>
      </c>
      <c r="BR1412">
        <v>0</v>
      </c>
      <c r="BS1412">
        <v>0</v>
      </c>
      <c r="BT1412">
        <v>0</v>
      </c>
      <c r="BU1412">
        <v>0</v>
      </c>
      <c r="BV1412">
        <v>0</v>
      </c>
      <c r="BW1412" s="4">
        <v>0</v>
      </c>
    </row>
    <row r="1413" spans="6:75" x14ac:dyDescent="0.25">
      <c r="F1413" s="52">
        <f t="shared" si="74"/>
        <v>112200</v>
      </c>
      <c r="G1413" s="12">
        <f t="shared" si="75"/>
        <v>0.82558139534883723</v>
      </c>
      <c r="J1413" s="3">
        <f t="shared" si="76"/>
        <v>0.95085319211532793</v>
      </c>
      <c r="K1413" s="4"/>
      <c r="L1413" s="5">
        <v>1</v>
      </c>
      <c r="M1413">
        <v>0.82558139534883723</v>
      </c>
      <c r="N1413">
        <v>0.82558139534883723</v>
      </c>
      <c r="O1413">
        <v>0.94973552747575662</v>
      </c>
      <c r="P1413">
        <v>0.94973552747575662</v>
      </c>
      <c r="Q1413">
        <v>0</v>
      </c>
      <c r="R1413">
        <v>0</v>
      </c>
      <c r="S1413">
        <v>0</v>
      </c>
      <c r="T1413">
        <v>0</v>
      </c>
      <c r="U1413">
        <v>0</v>
      </c>
      <c r="V1413">
        <v>0</v>
      </c>
      <c r="W1413">
        <v>0</v>
      </c>
      <c r="X1413">
        <v>0</v>
      </c>
      <c r="Y1413">
        <v>0</v>
      </c>
      <c r="Z1413">
        <v>0</v>
      </c>
      <c r="AA1413">
        <v>0</v>
      </c>
      <c r="AB1413">
        <v>0</v>
      </c>
      <c r="AC1413">
        <v>0</v>
      </c>
      <c r="AD1413">
        <v>0</v>
      </c>
      <c r="AE1413">
        <v>0</v>
      </c>
      <c r="AF1413">
        <v>0</v>
      </c>
      <c r="AG1413">
        <v>0</v>
      </c>
      <c r="AH1413">
        <v>0</v>
      </c>
      <c r="AI1413">
        <v>0</v>
      </c>
      <c r="AJ1413">
        <v>0</v>
      </c>
      <c r="AK1413">
        <v>0</v>
      </c>
      <c r="AL1413">
        <v>0</v>
      </c>
      <c r="AM1413">
        <v>0</v>
      </c>
      <c r="AN1413">
        <v>0</v>
      </c>
      <c r="AO1413">
        <v>0</v>
      </c>
      <c r="AP1413">
        <v>0</v>
      </c>
      <c r="AQ1413">
        <v>0</v>
      </c>
      <c r="AR1413">
        <v>0</v>
      </c>
      <c r="AS1413">
        <v>0</v>
      </c>
      <c r="AT1413">
        <v>0</v>
      </c>
      <c r="AU1413">
        <v>0</v>
      </c>
      <c r="AV1413">
        <v>0</v>
      </c>
      <c r="AW1413">
        <v>0</v>
      </c>
      <c r="AX1413">
        <v>0</v>
      </c>
      <c r="AY1413">
        <v>0</v>
      </c>
      <c r="AZ1413">
        <v>0</v>
      </c>
      <c r="BA1413">
        <v>0</v>
      </c>
      <c r="BB1413">
        <v>0</v>
      </c>
      <c r="BC1413">
        <v>0</v>
      </c>
      <c r="BD1413">
        <v>0</v>
      </c>
      <c r="BE1413">
        <v>0</v>
      </c>
      <c r="BF1413">
        <v>0</v>
      </c>
      <c r="BG1413">
        <v>0</v>
      </c>
      <c r="BH1413">
        <v>0</v>
      </c>
      <c r="BI1413">
        <v>0</v>
      </c>
      <c r="BJ1413">
        <v>0</v>
      </c>
      <c r="BK1413">
        <v>0</v>
      </c>
      <c r="BL1413">
        <v>0</v>
      </c>
      <c r="BM1413">
        <v>0</v>
      </c>
      <c r="BN1413">
        <v>0</v>
      </c>
      <c r="BO1413">
        <v>0</v>
      </c>
      <c r="BP1413">
        <v>0</v>
      </c>
      <c r="BQ1413">
        <v>0</v>
      </c>
      <c r="BR1413">
        <v>0</v>
      </c>
      <c r="BS1413">
        <v>0</v>
      </c>
      <c r="BT1413">
        <v>0</v>
      </c>
      <c r="BU1413">
        <v>0</v>
      </c>
      <c r="BV1413">
        <v>0</v>
      </c>
      <c r="BW1413" s="4">
        <v>0</v>
      </c>
    </row>
    <row r="1414" spans="6:75" x14ac:dyDescent="0.25">
      <c r="F1414" s="52">
        <f t="shared" si="74"/>
        <v>112300</v>
      </c>
      <c r="G1414" s="12">
        <f t="shared" si="75"/>
        <v>0.82558139534883723</v>
      </c>
      <c r="J1414" s="3">
        <f t="shared" si="76"/>
        <v>0.9536922624301265</v>
      </c>
      <c r="K1414" s="4"/>
      <c r="L1414" s="5">
        <v>1</v>
      </c>
      <c r="M1414">
        <v>0.82558139534883723</v>
      </c>
      <c r="N1414">
        <v>0.82558139534883723</v>
      </c>
      <c r="O1414">
        <v>0.95257126065236553</v>
      </c>
      <c r="P1414">
        <v>0.95257126065236553</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0</v>
      </c>
      <c r="AM1414">
        <v>0</v>
      </c>
      <c r="AN1414">
        <v>0</v>
      </c>
      <c r="AO1414">
        <v>0</v>
      </c>
      <c r="AP1414">
        <v>0</v>
      </c>
      <c r="AQ1414">
        <v>0</v>
      </c>
      <c r="AR1414">
        <v>0</v>
      </c>
      <c r="AS1414">
        <v>0</v>
      </c>
      <c r="AT1414">
        <v>0</v>
      </c>
      <c r="AU1414">
        <v>0</v>
      </c>
      <c r="AV1414">
        <v>0</v>
      </c>
      <c r="AW1414">
        <v>0</v>
      </c>
      <c r="AX1414">
        <v>0</v>
      </c>
      <c r="AY1414">
        <v>0</v>
      </c>
      <c r="AZ1414">
        <v>0</v>
      </c>
      <c r="BA1414">
        <v>0</v>
      </c>
      <c r="BB1414">
        <v>0</v>
      </c>
      <c r="BC1414">
        <v>0</v>
      </c>
      <c r="BD1414">
        <v>0</v>
      </c>
      <c r="BE1414">
        <v>0</v>
      </c>
      <c r="BF1414">
        <v>0</v>
      </c>
      <c r="BG1414">
        <v>0</v>
      </c>
      <c r="BH1414">
        <v>0</v>
      </c>
      <c r="BI1414">
        <v>0</v>
      </c>
      <c r="BJ1414">
        <v>0</v>
      </c>
      <c r="BK1414">
        <v>0</v>
      </c>
      <c r="BL1414">
        <v>0</v>
      </c>
      <c r="BM1414">
        <v>0</v>
      </c>
      <c r="BN1414">
        <v>0</v>
      </c>
      <c r="BO1414">
        <v>0</v>
      </c>
      <c r="BP1414">
        <v>0</v>
      </c>
      <c r="BQ1414">
        <v>0</v>
      </c>
      <c r="BR1414">
        <v>0</v>
      </c>
      <c r="BS1414">
        <v>0</v>
      </c>
      <c r="BT1414">
        <v>0</v>
      </c>
      <c r="BU1414">
        <v>0</v>
      </c>
      <c r="BV1414">
        <v>0</v>
      </c>
      <c r="BW1414" s="4">
        <v>0</v>
      </c>
    </row>
    <row r="1415" spans="6:75" x14ac:dyDescent="0.25">
      <c r="F1415" s="52">
        <f t="shared" si="74"/>
        <v>112400</v>
      </c>
      <c r="G1415" s="12">
        <f t="shared" si="75"/>
        <v>0.82558139534883723</v>
      </c>
      <c r="J1415" s="3">
        <f t="shared" si="76"/>
        <v>0.95653133274492497</v>
      </c>
      <c r="K1415" s="4"/>
      <c r="L1415" s="5">
        <v>1</v>
      </c>
      <c r="M1415">
        <v>0.82558139534883723</v>
      </c>
      <c r="N1415">
        <v>0.82558139534883723</v>
      </c>
      <c r="O1415">
        <v>0.95540699382897443</v>
      </c>
      <c r="P1415">
        <v>0.95540699382897443</v>
      </c>
      <c r="Q1415">
        <v>0</v>
      </c>
      <c r="R1415">
        <v>0</v>
      </c>
      <c r="S1415">
        <v>0</v>
      </c>
      <c r="T1415">
        <v>0</v>
      </c>
      <c r="U1415">
        <v>0</v>
      </c>
      <c r="V1415">
        <v>0</v>
      </c>
      <c r="W1415">
        <v>0</v>
      </c>
      <c r="X1415">
        <v>0</v>
      </c>
      <c r="Y1415">
        <v>0</v>
      </c>
      <c r="Z1415">
        <v>0</v>
      </c>
      <c r="AA1415">
        <v>0</v>
      </c>
      <c r="AB1415">
        <v>0</v>
      </c>
      <c r="AC1415">
        <v>0</v>
      </c>
      <c r="AD1415">
        <v>0</v>
      </c>
      <c r="AE1415">
        <v>0</v>
      </c>
      <c r="AF1415">
        <v>0</v>
      </c>
      <c r="AG1415">
        <v>0</v>
      </c>
      <c r="AH1415">
        <v>0</v>
      </c>
      <c r="AI1415">
        <v>0</v>
      </c>
      <c r="AJ1415">
        <v>0</v>
      </c>
      <c r="AK1415">
        <v>0</v>
      </c>
      <c r="AL1415">
        <v>0</v>
      </c>
      <c r="AM1415">
        <v>0</v>
      </c>
      <c r="AN1415">
        <v>0</v>
      </c>
      <c r="AO1415">
        <v>0</v>
      </c>
      <c r="AP1415">
        <v>0</v>
      </c>
      <c r="AQ1415">
        <v>0</v>
      </c>
      <c r="AR1415">
        <v>0</v>
      </c>
      <c r="AS1415">
        <v>0</v>
      </c>
      <c r="AT1415">
        <v>0</v>
      </c>
      <c r="AU1415">
        <v>0</v>
      </c>
      <c r="AV1415">
        <v>0</v>
      </c>
      <c r="AW1415">
        <v>0</v>
      </c>
      <c r="AX1415">
        <v>0</v>
      </c>
      <c r="AY1415">
        <v>0</v>
      </c>
      <c r="AZ1415">
        <v>0</v>
      </c>
      <c r="BA1415">
        <v>0</v>
      </c>
      <c r="BB1415">
        <v>0</v>
      </c>
      <c r="BC1415">
        <v>0</v>
      </c>
      <c r="BD1415">
        <v>0</v>
      </c>
      <c r="BE1415">
        <v>0</v>
      </c>
      <c r="BF1415">
        <v>0</v>
      </c>
      <c r="BG1415">
        <v>0</v>
      </c>
      <c r="BH1415">
        <v>0</v>
      </c>
      <c r="BI1415">
        <v>0</v>
      </c>
      <c r="BJ1415">
        <v>0</v>
      </c>
      <c r="BK1415">
        <v>0</v>
      </c>
      <c r="BL1415">
        <v>0</v>
      </c>
      <c r="BM1415">
        <v>0</v>
      </c>
      <c r="BN1415">
        <v>0</v>
      </c>
      <c r="BO1415">
        <v>0</v>
      </c>
      <c r="BP1415">
        <v>0</v>
      </c>
      <c r="BQ1415">
        <v>0</v>
      </c>
      <c r="BR1415">
        <v>0</v>
      </c>
      <c r="BS1415">
        <v>0</v>
      </c>
      <c r="BT1415">
        <v>0</v>
      </c>
      <c r="BU1415">
        <v>0</v>
      </c>
      <c r="BV1415">
        <v>0</v>
      </c>
      <c r="BW1415" s="4">
        <v>0</v>
      </c>
    </row>
    <row r="1416" spans="6:75" x14ac:dyDescent="0.25">
      <c r="F1416" s="52">
        <f t="shared" si="74"/>
        <v>112500</v>
      </c>
      <c r="G1416" s="12">
        <f t="shared" si="75"/>
        <v>0.82558139534883723</v>
      </c>
      <c r="J1416" s="3">
        <f t="shared" ref="J1416:J1447" si="77">INDEX($L1416:$BW1416,J$276) / INDEX($L$291:$BW$291,J$276)</f>
        <v>0.95937040305972343</v>
      </c>
      <c r="K1416" s="4"/>
      <c r="L1416" s="5">
        <v>1</v>
      </c>
      <c r="M1416">
        <v>0.82558139534883723</v>
      </c>
      <c r="N1416">
        <v>0.82558139534883723</v>
      </c>
      <c r="O1416">
        <v>0.95824272700558333</v>
      </c>
      <c r="P1416">
        <v>0.95824272700558333</v>
      </c>
      <c r="Q1416">
        <v>0</v>
      </c>
      <c r="R1416">
        <v>0</v>
      </c>
      <c r="S1416">
        <v>0</v>
      </c>
      <c r="T1416">
        <v>0</v>
      </c>
      <c r="U1416">
        <v>0</v>
      </c>
      <c r="V1416">
        <v>0</v>
      </c>
      <c r="W1416">
        <v>0</v>
      </c>
      <c r="X1416">
        <v>0</v>
      </c>
      <c r="Y1416">
        <v>0</v>
      </c>
      <c r="Z1416">
        <v>0</v>
      </c>
      <c r="AA1416">
        <v>0</v>
      </c>
      <c r="AB1416">
        <v>0</v>
      </c>
      <c r="AC1416">
        <v>0</v>
      </c>
      <c r="AD1416">
        <v>0</v>
      </c>
      <c r="AE1416">
        <v>0</v>
      </c>
      <c r="AF1416">
        <v>0</v>
      </c>
      <c r="AG1416">
        <v>0</v>
      </c>
      <c r="AH1416">
        <v>0</v>
      </c>
      <c r="AI1416">
        <v>0</v>
      </c>
      <c r="AJ1416">
        <v>0</v>
      </c>
      <c r="AK1416">
        <v>0</v>
      </c>
      <c r="AL1416">
        <v>0</v>
      </c>
      <c r="AM1416">
        <v>0</v>
      </c>
      <c r="AN1416">
        <v>0</v>
      </c>
      <c r="AO1416">
        <v>0</v>
      </c>
      <c r="AP1416">
        <v>0</v>
      </c>
      <c r="AQ1416">
        <v>0</v>
      </c>
      <c r="AR1416">
        <v>0</v>
      </c>
      <c r="AS1416">
        <v>0</v>
      </c>
      <c r="AT1416">
        <v>0</v>
      </c>
      <c r="AU1416">
        <v>0</v>
      </c>
      <c r="AV1416">
        <v>0</v>
      </c>
      <c r="AW1416">
        <v>0</v>
      </c>
      <c r="AX1416">
        <v>0</v>
      </c>
      <c r="AY1416">
        <v>0</v>
      </c>
      <c r="AZ1416">
        <v>0</v>
      </c>
      <c r="BA1416">
        <v>0</v>
      </c>
      <c r="BB1416">
        <v>0</v>
      </c>
      <c r="BC1416">
        <v>0</v>
      </c>
      <c r="BD1416">
        <v>0</v>
      </c>
      <c r="BE1416">
        <v>0</v>
      </c>
      <c r="BF1416">
        <v>0</v>
      </c>
      <c r="BG1416">
        <v>0</v>
      </c>
      <c r="BH1416">
        <v>0</v>
      </c>
      <c r="BI1416">
        <v>0</v>
      </c>
      <c r="BJ1416">
        <v>0</v>
      </c>
      <c r="BK1416">
        <v>0</v>
      </c>
      <c r="BL1416">
        <v>0</v>
      </c>
      <c r="BM1416">
        <v>0</v>
      </c>
      <c r="BN1416">
        <v>0</v>
      </c>
      <c r="BO1416">
        <v>0</v>
      </c>
      <c r="BP1416">
        <v>0</v>
      </c>
      <c r="BQ1416">
        <v>0</v>
      </c>
      <c r="BR1416">
        <v>0</v>
      </c>
      <c r="BS1416">
        <v>0</v>
      </c>
      <c r="BT1416">
        <v>0</v>
      </c>
      <c r="BU1416">
        <v>0</v>
      </c>
      <c r="BV1416">
        <v>0</v>
      </c>
      <c r="BW1416" s="4">
        <v>0</v>
      </c>
    </row>
    <row r="1417" spans="6:75" x14ac:dyDescent="0.25">
      <c r="F1417" s="52">
        <f t="shared" si="74"/>
        <v>112600</v>
      </c>
      <c r="G1417" s="12">
        <f t="shared" si="75"/>
        <v>0.82558139534883723</v>
      </c>
      <c r="J1417" s="3">
        <f t="shared" si="77"/>
        <v>0.96220947337452201</v>
      </c>
      <c r="K1417" s="4"/>
      <c r="L1417" s="5">
        <v>1</v>
      </c>
      <c r="M1417">
        <v>0.82558139534883723</v>
      </c>
      <c r="N1417">
        <v>0.82558139534883723</v>
      </c>
      <c r="O1417">
        <v>0.96107846018219223</v>
      </c>
      <c r="P1417">
        <v>0.96107846018219223</v>
      </c>
      <c r="Q1417">
        <v>0</v>
      </c>
      <c r="R1417">
        <v>0</v>
      </c>
      <c r="S1417">
        <v>0</v>
      </c>
      <c r="T1417">
        <v>0</v>
      </c>
      <c r="U1417">
        <v>0</v>
      </c>
      <c r="V1417">
        <v>0</v>
      </c>
      <c r="W1417">
        <v>0</v>
      </c>
      <c r="X1417">
        <v>0</v>
      </c>
      <c r="Y1417">
        <v>0</v>
      </c>
      <c r="Z1417">
        <v>0</v>
      </c>
      <c r="AA1417">
        <v>0</v>
      </c>
      <c r="AB1417">
        <v>0</v>
      </c>
      <c r="AC1417">
        <v>0</v>
      </c>
      <c r="AD1417">
        <v>0</v>
      </c>
      <c r="AE1417">
        <v>0</v>
      </c>
      <c r="AF1417">
        <v>0</v>
      </c>
      <c r="AG1417">
        <v>0</v>
      </c>
      <c r="AH1417">
        <v>0</v>
      </c>
      <c r="AI1417">
        <v>0</v>
      </c>
      <c r="AJ1417">
        <v>0</v>
      </c>
      <c r="AK1417">
        <v>0</v>
      </c>
      <c r="AL1417">
        <v>0</v>
      </c>
      <c r="AM1417">
        <v>0</v>
      </c>
      <c r="AN1417">
        <v>0</v>
      </c>
      <c r="AO1417">
        <v>0</v>
      </c>
      <c r="AP1417">
        <v>0</v>
      </c>
      <c r="AQ1417">
        <v>0</v>
      </c>
      <c r="AR1417">
        <v>0</v>
      </c>
      <c r="AS1417">
        <v>0</v>
      </c>
      <c r="AT1417">
        <v>0</v>
      </c>
      <c r="AU1417">
        <v>0</v>
      </c>
      <c r="AV1417">
        <v>0</v>
      </c>
      <c r="AW1417">
        <v>0</v>
      </c>
      <c r="AX1417">
        <v>0</v>
      </c>
      <c r="AY1417">
        <v>0</v>
      </c>
      <c r="AZ1417">
        <v>0</v>
      </c>
      <c r="BA1417">
        <v>0</v>
      </c>
      <c r="BB1417">
        <v>0</v>
      </c>
      <c r="BC1417">
        <v>0</v>
      </c>
      <c r="BD1417">
        <v>0</v>
      </c>
      <c r="BE1417">
        <v>0</v>
      </c>
      <c r="BF1417">
        <v>0</v>
      </c>
      <c r="BG1417">
        <v>0</v>
      </c>
      <c r="BH1417">
        <v>0</v>
      </c>
      <c r="BI1417">
        <v>0</v>
      </c>
      <c r="BJ1417">
        <v>0</v>
      </c>
      <c r="BK1417">
        <v>0</v>
      </c>
      <c r="BL1417">
        <v>0</v>
      </c>
      <c r="BM1417">
        <v>0</v>
      </c>
      <c r="BN1417">
        <v>0</v>
      </c>
      <c r="BO1417">
        <v>0</v>
      </c>
      <c r="BP1417">
        <v>0</v>
      </c>
      <c r="BQ1417">
        <v>0</v>
      </c>
      <c r="BR1417">
        <v>0</v>
      </c>
      <c r="BS1417">
        <v>0</v>
      </c>
      <c r="BT1417">
        <v>0</v>
      </c>
      <c r="BU1417">
        <v>0</v>
      </c>
      <c r="BV1417">
        <v>0</v>
      </c>
      <c r="BW1417" s="4">
        <v>0</v>
      </c>
    </row>
    <row r="1418" spans="6:75" x14ac:dyDescent="0.25">
      <c r="F1418" s="52">
        <f t="shared" si="74"/>
        <v>112700</v>
      </c>
      <c r="G1418" s="12">
        <f t="shared" si="75"/>
        <v>0.82558139534883723</v>
      </c>
      <c r="J1418" s="3">
        <f t="shared" si="77"/>
        <v>0.96504854368932036</v>
      </c>
      <c r="K1418" s="4"/>
      <c r="L1418" s="5">
        <v>1</v>
      </c>
      <c r="M1418">
        <v>0.82558139534883723</v>
      </c>
      <c r="N1418">
        <v>0.82558139534883723</v>
      </c>
      <c r="O1418">
        <v>0.96391419335880102</v>
      </c>
      <c r="P1418">
        <v>0.96391419335880102</v>
      </c>
      <c r="Q1418">
        <v>0</v>
      </c>
      <c r="R1418">
        <v>0</v>
      </c>
      <c r="S1418">
        <v>0</v>
      </c>
      <c r="T1418">
        <v>0</v>
      </c>
      <c r="U1418">
        <v>0</v>
      </c>
      <c r="V1418">
        <v>0</v>
      </c>
      <c r="W1418">
        <v>0</v>
      </c>
      <c r="X1418">
        <v>0</v>
      </c>
      <c r="Y1418">
        <v>0</v>
      </c>
      <c r="Z1418">
        <v>0</v>
      </c>
      <c r="AA1418">
        <v>0</v>
      </c>
      <c r="AB1418">
        <v>0</v>
      </c>
      <c r="AC1418">
        <v>0</v>
      </c>
      <c r="AD1418">
        <v>0</v>
      </c>
      <c r="AE1418">
        <v>0</v>
      </c>
      <c r="AF1418">
        <v>0</v>
      </c>
      <c r="AG1418">
        <v>0</v>
      </c>
      <c r="AH1418">
        <v>0</v>
      </c>
      <c r="AI1418">
        <v>0</v>
      </c>
      <c r="AJ1418">
        <v>0</v>
      </c>
      <c r="AK1418">
        <v>0</v>
      </c>
      <c r="AL1418">
        <v>0</v>
      </c>
      <c r="AM1418">
        <v>0</v>
      </c>
      <c r="AN1418">
        <v>0</v>
      </c>
      <c r="AO1418">
        <v>0</v>
      </c>
      <c r="AP1418">
        <v>0</v>
      </c>
      <c r="AQ1418">
        <v>0</v>
      </c>
      <c r="AR1418">
        <v>0</v>
      </c>
      <c r="AS1418">
        <v>0</v>
      </c>
      <c r="AT1418">
        <v>0</v>
      </c>
      <c r="AU1418">
        <v>0</v>
      </c>
      <c r="AV1418">
        <v>0</v>
      </c>
      <c r="AW1418">
        <v>0</v>
      </c>
      <c r="AX1418">
        <v>0</v>
      </c>
      <c r="AY1418">
        <v>0</v>
      </c>
      <c r="AZ1418">
        <v>0</v>
      </c>
      <c r="BA1418">
        <v>0</v>
      </c>
      <c r="BB1418">
        <v>0</v>
      </c>
      <c r="BC1418">
        <v>0</v>
      </c>
      <c r="BD1418">
        <v>0</v>
      </c>
      <c r="BE1418">
        <v>0</v>
      </c>
      <c r="BF1418">
        <v>0</v>
      </c>
      <c r="BG1418">
        <v>0</v>
      </c>
      <c r="BH1418">
        <v>0</v>
      </c>
      <c r="BI1418">
        <v>0</v>
      </c>
      <c r="BJ1418">
        <v>0</v>
      </c>
      <c r="BK1418">
        <v>0</v>
      </c>
      <c r="BL1418">
        <v>0</v>
      </c>
      <c r="BM1418">
        <v>0</v>
      </c>
      <c r="BN1418">
        <v>0</v>
      </c>
      <c r="BO1418">
        <v>0</v>
      </c>
      <c r="BP1418">
        <v>0</v>
      </c>
      <c r="BQ1418">
        <v>0</v>
      </c>
      <c r="BR1418">
        <v>0</v>
      </c>
      <c r="BS1418">
        <v>0</v>
      </c>
      <c r="BT1418">
        <v>0</v>
      </c>
      <c r="BU1418">
        <v>0</v>
      </c>
      <c r="BV1418">
        <v>0</v>
      </c>
      <c r="BW1418" s="4">
        <v>0</v>
      </c>
    </row>
    <row r="1419" spans="6:75" x14ac:dyDescent="0.25">
      <c r="F1419" s="52">
        <f t="shared" si="74"/>
        <v>112800</v>
      </c>
      <c r="G1419" s="12">
        <f t="shared" si="75"/>
        <v>0.82558139534883723</v>
      </c>
      <c r="J1419" s="3">
        <f t="shared" si="77"/>
        <v>0.96788761400411882</v>
      </c>
      <c r="K1419" s="4"/>
      <c r="L1419" s="5">
        <v>1</v>
      </c>
      <c r="M1419">
        <v>0.82558139534883723</v>
      </c>
      <c r="N1419">
        <v>0.82558139534883723</v>
      </c>
      <c r="O1419">
        <v>0.96674992653540992</v>
      </c>
      <c r="P1419">
        <v>0.96674992653540992</v>
      </c>
      <c r="Q1419">
        <v>0</v>
      </c>
      <c r="R1419">
        <v>0</v>
      </c>
      <c r="S1419">
        <v>0</v>
      </c>
      <c r="T1419">
        <v>0</v>
      </c>
      <c r="U1419">
        <v>0</v>
      </c>
      <c r="V1419">
        <v>0</v>
      </c>
      <c r="W1419">
        <v>0</v>
      </c>
      <c r="X1419">
        <v>0</v>
      </c>
      <c r="Y1419">
        <v>0</v>
      </c>
      <c r="Z1419">
        <v>0</v>
      </c>
      <c r="AA1419">
        <v>0</v>
      </c>
      <c r="AB1419">
        <v>0</v>
      </c>
      <c r="AC1419">
        <v>0</v>
      </c>
      <c r="AD1419">
        <v>0</v>
      </c>
      <c r="AE1419">
        <v>0</v>
      </c>
      <c r="AF1419">
        <v>0</v>
      </c>
      <c r="AG1419">
        <v>0</v>
      </c>
      <c r="AH1419">
        <v>0</v>
      </c>
      <c r="AI1419">
        <v>0</v>
      </c>
      <c r="AJ1419">
        <v>0</v>
      </c>
      <c r="AK1419">
        <v>0</v>
      </c>
      <c r="AL1419">
        <v>0</v>
      </c>
      <c r="AM1419">
        <v>0</v>
      </c>
      <c r="AN1419">
        <v>0</v>
      </c>
      <c r="AO1419">
        <v>0</v>
      </c>
      <c r="AP1419">
        <v>0</v>
      </c>
      <c r="AQ1419">
        <v>0</v>
      </c>
      <c r="AR1419">
        <v>0</v>
      </c>
      <c r="AS1419">
        <v>0</v>
      </c>
      <c r="AT1419">
        <v>0</v>
      </c>
      <c r="AU1419">
        <v>0</v>
      </c>
      <c r="AV1419">
        <v>0</v>
      </c>
      <c r="AW1419">
        <v>0</v>
      </c>
      <c r="AX1419">
        <v>0</v>
      </c>
      <c r="AY1419">
        <v>0</v>
      </c>
      <c r="AZ1419">
        <v>0</v>
      </c>
      <c r="BA1419">
        <v>0</v>
      </c>
      <c r="BB1419">
        <v>0</v>
      </c>
      <c r="BC1419">
        <v>0</v>
      </c>
      <c r="BD1419">
        <v>0</v>
      </c>
      <c r="BE1419">
        <v>0</v>
      </c>
      <c r="BF1419">
        <v>0</v>
      </c>
      <c r="BG1419">
        <v>0</v>
      </c>
      <c r="BH1419">
        <v>0</v>
      </c>
      <c r="BI1419">
        <v>0</v>
      </c>
      <c r="BJ1419">
        <v>0</v>
      </c>
      <c r="BK1419">
        <v>0</v>
      </c>
      <c r="BL1419">
        <v>0</v>
      </c>
      <c r="BM1419">
        <v>0</v>
      </c>
      <c r="BN1419">
        <v>0</v>
      </c>
      <c r="BO1419">
        <v>0</v>
      </c>
      <c r="BP1419">
        <v>0</v>
      </c>
      <c r="BQ1419">
        <v>0</v>
      </c>
      <c r="BR1419">
        <v>0</v>
      </c>
      <c r="BS1419">
        <v>0</v>
      </c>
      <c r="BT1419">
        <v>0</v>
      </c>
      <c r="BU1419">
        <v>0</v>
      </c>
      <c r="BV1419">
        <v>0</v>
      </c>
      <c r="BW1419" s="4">
        <v>0</v>
      </c>
    </row>
    <row r="1420" spans="6:75" x14ac:dyDescent="0.25">
      <c r="F1420" s="52">
        <f t="shared" si="74"/>
        <v>112900</v>
      </c>
      <c r="G1420" s="12">
        <f t="shared" si="75"/>
        <v>0.82558139534883723</v>
      </c>
      <c r="J1420" s="3">
        <f t="shared" si="77"/>
        <v>0.97072668431891729</v>
      </c>
      <c r="K1420" s="4"/>
      <c r="L1420" s="5">
        <v>1</v>
      </c>
      <c r="M1420">
        <v>0.82558139534883723</v>
      </c>
      <c r="N1420">
        <v>0.82558139534883723</v>
      </c>
      <c r="O1420">
        <v>0.96958565971201882</v>
      </c>
      <c r="P1420">
        <v>0.96958565971201882</v>
      </c>
      <c r="Q1420">
        <v>0</v>
      </c>
      <c r="R1420">
        <v>0</v>
      </c>
      <c r="S1420">
        <v>0</v>
      </c>
      <c r="T1420">
        <v>0</v>
      </c>
      <c r="U1420">
        <v>0</v>
      </c>
      <c r="V1420">
        <v>0</v>
      </c>
      <c r="W1420">
        <v>0</v>
      </c>
      <c r="X1420">
        <v>0</v>
      </c>
      <c r="Y1420">
        <v>0</v>
      </c>
      <c r="Z1420">
        <v>0</v>
      </c>
      <c r="AA1420">
        <v>0</v>
      </c>
      <c r="AB1420">
        <v>0</v>
      </c>
      <c r="AC1420">
        <v>0</v>
      </c>
      <c r="AD1420">
        <v>0</v>
      </c>
      <c r="AE1420">
        <v>0</v>
      </c>
      <c r="AF1420">
        <v>0</v>
      </c>
      <c r="AG1420">
        <v>0</v>
      </c>
      <c r="AH1420">
        <v>0</v>
      </c>
      <c r="AI1420">
        <v>0</v>
      </c>
      <c r="AJ1420">
        <v>0</v>
      </c>
      <c r="AK1420">
        <v>0</v>
      </c>
      <c r="AL1420">
        <v>0</v>
      </c>
      <c r="AM1420">
        <v>0</v>
      </c>
      <c r="AN1420">
        <v>0</v>
      </c>
      <c r="AO1420">
        <v>0</v>
      </c>
      <c r="AP1420">
        <v>0</v>
      </c>
      <c r="AQ1420">
        <v>0</v>
      </c>
      <c r="AR1420">
        <v>0</v>
      </c>
      <c r="AS1420">
        <v>0</v>
      </c>
      <c r="AT1420">
        <v>0</v>
      </c>
      <c r="AU1420">
        <v>0</v>
      </c>
      <c r="AV1420">
        <v>0</v>
      </c>
      <c r="AW1420">
        <v>0</v>
      </c>
      <c r="AX1420">
        <v>0</v>
      </c>
      <c r="AY1420">
        <v>0</v>
      </c>
      <c r="AZ1420">
        <v>0</v>
      </c>
      <c r="BA1420">
        <v>0</v>
      </c>
      <c r="BB1420">
        <v>0</v>
      </c>
      <c r="BC1420">
        <v>0</v>
      </c>
      <c r="BD1420">
        <v>0</v>
      </c>
      <c r="BE1420">
        <v>0</v>
      </c>
      <c r="BF1420">
        <v>0</v>
      </c>
      <c r="BG1420">
        <v>0</v>
      </c>
      <c r="BH1420">
        <v>0</v>
      </c>
      <c r="BI1420">
        <v>0</v>
      </c>
      <c r="BJ1420">
        <v>0</v>
      </c>
      <c r="BK1420">
        <v>0</v>
      </c>
      <c r="BL1420">
        <v>0</v>
      </c>
      <c r="BM1420">
        <v>0</v>
      </c>
      <c r="BN1420">
        <v>0</v>
      </c>
      <c r="BO1420">
        <v>0</v>
      </c>
      <c r="BP1420">
        <v>0</v>
      </c>
      <c r="BQ1420">
        <v>0</v>
      </c>
      <c r="BR1420">
        <v>0</v>
      </c>
      <c r="BS1420">
        <v>0</v>
      </c>
      <c r="BT1420">
        <v>0</v>
      </c>
      <c r="BU1420">
        <v>0</v>
      </c>
      <c r="BV1420">
        <v>0</v>
      </c>
      <c r="BW1420" s="4">
        <v>0</v>
      </c>
    </row>
    <row r="1421" spans="6:75" x14ac:dyDescent="0.25">
      <c r="F1421" s="52">
        <f t="shared" si="74"/>
        <v>113000</v>
      </c>
      <c r="G1421" s="12">
        <f t="shared" si="75"/>
        <v>0.82558139534883723</v>
      </c>
      <c r="J1421" s="3">
        <f t="shared" si="77"/>
        <v>0.97356575463371586</v>
      </c>
      <c r="K1421" s="4"/>
      <c r="L1421" s="5">
        <v>1</v>
      </c>
      <c r="M1421">
        <v>0.82558139534883723</v>
      </c>
      <c r="N1421">
        <v>0.82558139534883723</v>
      </c>
      <c r="O1421">
        <v>0.97242139288862772</v>
      </c>
      <c r="P1421">
        <v>0.97242139288862772</v>
      </c>
      <c r="Q1421">
        <v>0</v>
      </c>
      <c r="R1421">
        <v>0</v>
      </c>
      <c r="S1421">
        <v>0</v>
      </c>
      <c r="T1421">
        <v>0</v>
      </c>
      <c r="U1421">
        <v>0</v>
      </c>
      <c r="V1421">
        <v>0</v>
      </c>
      <c r="W1421">
        <v>0</v>
      </c>
      <c r="X1421">
        <v>0</v>
      </c>
      <c r="Y1421">
        <v>0</v>
      </c>
      <c r="Z1421">
        <v>0</v>
      </c>
      <c r="AA1421">
        <v>0</v>
      </c>
      <c r="AB1421">
        <v>0</v>
      </c>
      <c r="AC1421">
        <v>0</v>
      </c>
      <c r="AD1421">
        <v>0</v>
      </c>
      <c r="AE1421">
        <v>0</v>
      </c>
      <c r="AF1421">
        <v>0</v>
      </c>
      <c r="AG1421">
        <v>0</v>
      </c>
      <c r="AH1421">
        <v>0</v>
      </c>
      <c r="AI1421">
        <v>0</v>
      </c>
      <c r="AJ1421">
        <v>0</v>
      </c>
      <c r="AK1421">
        <v>0</v>
      </c>
      <c r="AL1421">
        <v>0</v>
      </c>
      <c r="AM1421">
        <v>0</v>
      </c>
      <c r="AN1421">
        <v>0</v>
      </c>
      <c r="AO1421">
        <v>0</v>
      </c>
      <c r="AP1421">
        <v>0</v>
      </c>
      <c r="AQ1421">
        <v>0</v>
      </c>
      <c r="AR1421">
        <v>0</v>
      </c>
      <c r="AS1421">
        <v>0</v>
      </c>
      <c r="AT1421">
        <v>0</v>
      </c>
      <c r="AU1421">
        <v>0</v>
      </c>
      <c r="AV1421">
        <v>0</v>
      </c>
      <c r="AW1421">
        <v>0</v>
      </c>
      <c r="AX1421">
        <v>0</v>
      </c>
      <c r="AY1421">
        <v>0</v>
      </c>
      <c r="AZ1421">
        <v>0</v>
      </c>
      <c r="BA1421">
        <v>0</v>
      </c>
      <c r="BB1421">
        <v>0</v>
      </c>
      <c r="BC1421">
        <v>0</v>
      </c>
      <c r="BD1421">
        <v>0</v>
      </c>
      <c r="BE1421">
        <v>0</v>
      </c>
      <c r="BF1421">
        <v>0</v>
      </c>
      <c r="BG1421">
        <v>0</v>
      </c>
      <c r="BH1421">
        <v>0</v>
      </c>
      <c r="BI1421">
        <v>0</v>
      </c>
      <c r="BJ1421">
        <v>0</v>
      </c>
      <c r="BK1421">
        <v>0</v>
      </c>
      <c r="BL1421">
        <v>0</v>
      </c>
      <c r="BM1421">
        <v>0</v>
      </c>
      <c r="BN1421">
        <v>0</v>
      </c>
      <c r="BO1421">
        <v>0</v>
      </c>
      <c r="BP1421">
        <v>0</v>
      </c>
      <c r="BQ1421">
        <v>0</v>
      </c>
      <c r="BR1421">
        <v>0</v>
      </c>
      <c r="BS1421">
        <v>0</v>
      </c>
      <c r="BT1421">
        <v>0</v>
      </c>
      <c r="BU1421">
        <v>0</v>
      </c>
      <c r="BV1421">
        <v>0</v>
      </c>
      <c r="BW1421" s="4">
        <v>0</v>
      </c>
    </row>
    <row r="1422" spans="6:75" x14ac:dyDescent="0.25">
      <c r="F1422" s="52">
        <f t="shared" si="74"/>
        <v>113100</v>
      </c>
      <c r="G1422" s="12">
        <f t="shared" si="75"/>
        <v>0.82558139534883723</v>
      </c>
      <c r="J1422" s="3">
        <f t="shared" si="77"/>
        <v>0.97640482494851433</v>
      </c>
      <c r="K1422" s="4"/>
      <c r="L1422" s="5">
        <v>1</v>
      </c>
      <c r="M1422">
        <v>0.82558139534883723</v>
      </c>
      <c r="N1422">
        <v>0.82558139534883723</v>
      </c>
      <c r="O1422">
        <v>0.97525712606523662</v>
      </c>
      <c r="P1422">
        <v>0.97525712606523662</v>
      </c>
      <c r="Q1422">
        <v>0</v>
      </c>
      <c r="R1422">
        <v>0</v>
      </c>
      <c r="S1422">
        <v>0</v>
      </c>
      <c r="T1422">
        <v>0</v>
      </c>
      <c r="U1422">
        <v>0</v>
      </c>
      <c r="V1422">
        <v>0</v>
      </c>
      <c r="W1422">
        <v>0</v>
      </c>
      <c r="X1422">
        <v>0</v>
      </c>
      <c r="Y1422">
        <v>0</v>
      </c>
      <c r="Z1422">
        <v>0</v>
      </c>
      <c r="AA1422">
        <v>0</v>
      </c>
      <c r="AB1422">
        <v>0</v>
      </c>
      <c r="AC1422">
        <v>0</v>
      </c>
      <c r="AD1422">
        <v>0</v>
      </c>
      <c r="AE1422">
        <v>0</v>
      </c>
      <c r="AF1422">
        <v>0</v>
      </c>
      <c r="AG1422">
        <v>0</v>
      </c>
      <c r="AH1422">
        <v>0</v>
      </c>
      <c r="AI1422">
        <v>0</v>
      </c>
      <c r="AJ1422">
        <v>0</v>
      </c>
      <c r="AK1422">
        <v>0</v>
      </c>
      <c r="AL1422">
        <v>0</v>
      </c>
      <c r="AM1422">
        <v>0</v>
      </c>
      <c r="AN1422">
        <v>0</v>
      </c>
      <c r="AO1422">
        <v>0</v>
      </c>
      <c r="AP1422">
        <v>0</v>
      </c>
      <c r="AQ1422">
        <v>0</v>
      </c>
      <c r="AR1422">
        <v>0</v>
      </c>
      <c r="AS1422">
        <v>0</v>
      </c>
      <c r="AT1422">
        <v>0</v>
      </c>
      <c r="AU1422">
        <v>0</v>
      </c>
      <c r="AV1422">
        <v>0</v>
      </c>
      <c r="AW1422">
        <v>0</v>
      </c>
      <c r="AX1422">
        <v>0</v>
      </c>
      <c r="AY1422">
        <v>0</v>
      </c>
      <c r="AZ1422">
        <v>0</v>
      </c>
      <c r="BA1422">
        <v>0</v>
      </c>
      <c r="BB1422">
        <v>0</v>
      </c>
      <c r="BC1422">
        <v>0</v>
      </c>
      <c r="BD1422">
        <v>0</v>
      </c>
      <c r="BE1422">
        <v>0</v>
      </c>
      <c r="BF1422">
        <v>0</v>
      </c>
      <c r="BG1422">
        <v>0</v>
      </c>
      <c r="BH1422">
        <v>0</v>
      </c>
      <c r="BI1422">
        <v>0</v>
      </c>
      <c r="BJ1422">
        <v>0</v>
      </c>
      <c r="BK1422">
        <v>0</v>
      </c>
      <c r="BL1422">
        <v>0</v>
      </c>
      <c r="BM1422">
        <v>0</v>
      </c>
      <c r="BN1422">
        <v>0</v>
      </c>
      <c r="BO1422">
        <v>0</v>
      </c>
      <c r="BP1422">
        <v>0</v>
      </c>
      <c r="BQ1422">
        <v>0</v>
      </c>
      <c r="BR1422">
        <v>0</v>
      </c>
      <c r="BS1422">
        <v>0</v>
      </c>
      <c r="BT1422">
        <v>0</v>
      </c>
      <c r="BU1422">
        <v>0</v>
      </c>
      <c r="BV1422">
        <v>0</v>
      </c>
      <c r="BW1422" s="4">
        <v>0</v>
      </c>
    </row>
    <row r="1423" spans="6:75" x14ac:dyDescent="0.25">
      <c r="F1423" s="52">
        <f t="shared" si="74"/>
        <v>113200</v>
      </c>
      <c r="G1423" s="12">
        <f t="shared" si="75"/>
        <v>0.82558139534883723</v>
      </c>
      <c r="J1423" s="3">
        <f t="shared" si="77"/>
        <v>0.97924389526331268</v>
      </c>
      <c r="K1423" s="4"/>
      <c r="L1423" s="5">
        <v>1</v>
      </c>
      <c r="M1423">
        <v>0.82558139534883723</v>
      </c>
      <c r="N1423">
        <v>0.82558139534883723</v>
      </c>
      <c r="O1423">
        <v>0.97809285924184541</v>
      </c>
      <c r="P1423">
        <v>0.97809285924184541</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0</v>
      </c>
      <c r="AJ1423">
        <v>0</v>
      </c>
      <c r="AK1423">
        <v>0</v>
      </c>
      <c r="AL1423">
        <v>0</v>
      </c>
      <c r="AM1423">
        <v>0</v>
      </c>
      <c r="AN1423">
        <v>0</v>
      </c>
      <c r="AO1423">
        <v>0</v>
      </c>
      <c r="AP1423">
        <v>0</v>
      </c>
      <c r="AQ1423">
        <v>0</v>
      </c>
      <c r="AR1423">
        <v>0</v>
      </c>
      <c r="AS1423">
        <v>0</v>
      </c>
      <c r="AT1423">
        <v>0</v>
      </c>
      <c r="AU1423">
        <v>0</v>
      </c>
      <c r="AV1423">
        <v>0</v>
      </c>
      <c r="AW1423">
        <v>0</v>
      </c>
      <c r="AX1423">
        <v>0</v>
      </c>
      <c r="AY1423">
        <v>0</v>
      </c>
      <c r="AZ1423">
        <v>0</v>
      </c>
      <c r="BA1423">
        <v>0</v>
      </c>
      <c r="BB1423">
        <v>0</v>
      </c>
      <c r="BC1423">
        <v>0</v>
      </c>
      <c r="BD1423">
        <v>0</v>
      </c>
      <c r="BE1423">
        <v>0</v>
      </c>
      <c r="BF1423">
        <v>0</v>
      </c>
      <c r="BG1423">
        <v>0</v>
      </c>
      <c r="BH1423">
        <v>0</v>
      </c>
      <c r="BI1423">
        <v>0</v>
      </c>
      <c r="BJ1423">
        <v>0</v>
      </c>
      <c r="BK1423">
        <v>0</v>
      </c>
      <c r="BL1423">
        <v>0</v>
      </c>
      <c r="BM1423">
        <v>0</v>
      </c>
      <c r="BN1423">
        <v>0</v>
      </c>
      <c r="BO1423">
        <v>0</v>
      </c>
      <c r="BP1423">
        <v>0</v>
      </c>
      <c r="BQ1423">
        <v>0</v>
      </c>
      <c r="BR1423">
        <v>0</v>
      </c>
      <c r="BS1423">
        <v>0</v>
      </c>
      <c r="BT1423">
        <v>0</v>
      </c>
      <c r="BU1423">
        <v>0</v>
      </c>
      <c r="BV1423">
        <v>0</v>
      </c>
      <c r="BW1423" s="4">
        <v>0</v>
      </c>
    </row>
    <row r="1424" spans="6:75" x14ac:dyDescent="0.25">
      <c r="F1424" s="52">
        <f t="shared" si="74"/>
        <v>113300</v>
      </c>
      <c r="G1424" s="12">
        <f t="shared" si="75"/>
        <v>0.82558139534883723</v>
      </c>
      <c r="J1424" s="3">
        <f t="shared" si="77"/>
        <v>0.98208296557811126</v>
      </c>
      <c r="K1424" s="4"/>
      <c r="L1424" s="5">
        <v>1</v>
      </c>
      <c r="M1424">
        <v>0.82558139534883723</v>
      </c>
      <c r="N1424">
        <v>0.82558139534883723</v>
      </c>
      <c r="O1424">
        <v>0.98092859241845431</v>
      </c>
      <c r="P1424">
        <v>0.98092859241845431</v>
      </c>
      <c r="Q1424">
        <v>0</v>
      </c>
      <c r="R1424">
        <v>0</v>
      </c>
      <c r="S1424">
        <v>0</v>
      </c>
      <c r="T1424">
        <v>0</v>
      </c>
      <c r="U1424">
        <v>0</v>
      </c>
      <c r="V1424">
        <v>0</v>
      </c>
      <c r="W1424">
        <v>0</v>
      </c>
      <c r="X1424">
        <v>0</v>
      </c>
      <c r="Y1424">
        <v>0</v>
      </c>
      <c r="Z1424">
        <v>0</v>
      </c>
      <c r="AA1424">
        <v>0</v>
      </c>
      <c r="AB1424">
        <v>0</v>
      </c>
      <c r="AC1424">
        <v>0</v>
      </c>
      <c r="AD1424">
        <v>0</v>
      </c>
      <c r="AE1424">
        <v>0</v>
      </c>
      <c r="AF1424">
        <v>0</v>
      </c>
      <c r="AG1424">
        <v>0</v>
      </c>
      <c r="AH1424">
        <v>0</v>
      </c>
      <c r="AI1424">
        <v>0</v>
      </c>
      <c r="AJ1424">
        <v>0</v>
      </c>
      <c r="AK1424">
        <v>0</v>
      </c>
      <c r="AL1424">
        <v>0</v>
      </c>
      <c r="AM1424">
        <v>0</v>
      </c>
      <c r="AN1424">
        <v>0</v>
      </c>
      <c r="AO1424">
        <v>0</v>
      </c>
      <c r="AP1424">
        <v>0</v>
      </c>
      <c r="AQ1424">
        <v>0</v>
      </c>
      <c r="AR1424">
        <v>0</v>
      </c>
      <c r="AS1424">
        <v>0</v>
      </c>
      <c r="AT1424">
        <v>0</v>
      </c>
      <c r="AU1424">
        <v>0</v>
      </c>
      <c r="AV1424">
        <v>0</v>
      </c>
      <c r="AW1424">
        <v>0</v>
      </c>
      <c r="AX1424">
        <v>0</v>
      </c>
      <c r="AY1424">
        <v>0</v>
      </c>
      <c r="AZ1424">
        <v>0</v>
      </c>
      <c r="BA1424">
        <v>0</v>
      </c>
      <c r="BB1424">
        <v>0</v>
      </c>
      <c r="BC1424">
        <v>0</v>
      </c>
      <c r="BD1424">
        <v>0</v>
      </c>
      <c r="BE1424">
        <v>0</v>
      </c>
      <c r="BF1424">
        <v>0</v>
      </c>
      <c r="BG1424">
        <v>0</v>
      </c>
      <c r="BH1424">
        <v>0</v>
      </c>
      <c r="BI1424">
        <v>0</v>
      </c>
      <c r="BJ1424">
        <v>0</v>
      </c>
      <c r="BK1424">
        <v>0</v>
      </c>
      <c r="BL1424">
        <v>0</v>
      </c>
      <c r="BM1424">
        <v>0</v>
      </c>
      <c r="BN1424">
        <v>0</v>
      </c>
      <c r="BO1424">
        <v>0</v>
      </c>
      <c r="BP1424">
        <v>0</v>
      </c>
      <c r="BQ1424">
        <v>0</v>
      </c>
      <c r="BR1424">
        <v>0</v>
      </c>
      <c r="BS1424">
        <v>0</v>
      </c>
      <c r="BT1424">
        <v>0</v>
      </c>
      <c r="BU1424">
        <v>0</v>
      </c>
      <c r="BV1424">
        <v>0</v>
      </c>
      <c r="BW1424" s="4">
        <v>0</v>
      </c>
    </row>
    <row r="1425" spans="6:75" x14ac:dyDescent="0.25">
      <c r="F1425" s="52">
        <f t="shared" si="74"/>
        <v>113400</v>
      </c>
      <c r="G1425" s="12">
        <f t="shared" si="75"/>
        <v>0.82558139534883723</v>
      </c>
      <c r="J1425" s="3">
        <f t="shared" si="77"/>
        <v>0.98492203589290972</v>
      </c>
      <c r="K1425" s="4"/>
      <c r="L1425" s="5">
        <v>1</v>
      </c>
      <c r="M1425">
        <v>0.82558139534883723</v>
      </c>
      <c r="N1425">
        <v>0.82558139534883723</v>
      </c>
      <c r="O1425">
        <v>0.98376432559506322</v>
      </c>
      <c r="P1425">
        <v>0.98376432559506322</v>
      </c>
      <c r="Q1425">
        <v>0</v>
      </c>
      <c r="R1425">
        <v>0</v>
      </c>
      <c r="S1425">
        <v>0</v>
      </c>
      <c r="T1425">
        <v>0</v>
      </c>
      <c r="U1425">
        <v>0</v>
      </c>
      <c r="V1425">
        <v>0</v>
      </c>
      <c r="W1425">
        <v>0</v>
      </c>
      <c r="X1425">
        <v>0</v>
      </c>
      <c r="Y1425">
        <v>0</v>
      </c>
      <c r="Z1425">
        <v>0</v>
      </c>
      <c r="AA1425">
        <v>0</v>
      </c>
      <c r="AB1425">
        <v>0</v>
      </c>
      <c r="AC1425">
        <v>0</v>
      </c>
      <c r="AD1425">
        <v>0</v>
      </c>
      <c r="AE1425">
        <v>0</v>
      </c>
      <c r="AF1425">
        <v>0</v>
      </c>
      <c r="AG1425">
        <v>0</v>
      </c>
      <c r="AH1425">
        <v>0</v>
      </c>
      <c r="AI1425">
        <v>0</v>
      </c>
      <c r="AJ1425">
        <v>0</v>
      </c>
      <c r="AK1425">
        <v>0</v>
      </c>
      <c r="AL1425">
        <v>0</v>
      </c>
      <c r="AM1425">
        <v>0</v>
      </c>
      <c r="AN1425">
        <v>0</v>
      </c>
      <c r="AO1425">
        <v>0</v>
      </c>
      <c r="AP1425">
        <v>0</v>
      </c>
      <c r="AQ1425">
        <v>0</v>
      </c>
      <c r="AR1425">
        <v>0</v>
      </c>
      <c r="AS1425">
        <v>0</v>
      </c>
      <c r="AT1425">
        <v>0</v>
      </c>
      <c r="AU1425">
        <v>0</v>
      </c>
      <c r="AV1425">
        <v>0</v>
      </c>
      <c r="AW1425">
        <v>0</v>
      </c>
      <c r="AX1425">
        <v>0</v>
      </c>
      <c r="AY1425">
        <v>0</v>
      </c>
      <c r="AZ1425">
        <v>0</v>
      </c>
      <c r="BA1425">
        <v>0</v>
      </c>
      <c r="BB1425">
        <v>0</v>
      </c>
      <c r="BC1425">
        <v>0</v>
      </c>
      <c r="BD1425">
        <v>0</v>
      </c>
      <c r="BE1425">
        <v>0</v>
      </c>
      <c r="BF1425">
        <v>0</v>
      </c>
      <c r="BG1425">
        <v>0</v>
      </c>
      <c r="BH1425">
        <v>0</v>
      </c>
      <c r="BI1425">
        <v>0</v>
      </c>
      <c r="BJ1425">
        <v>0</v>
      </c>
      <c r="BK1425">
        <v>0</v>
      </c>
      <c r="BL1425">
        <v>0</v>
      </c>
      <c r="BM1425">
        <v>0</v>
      </c>
      <c r="BN1425">
        <v>0</v>
      </c>
      <c r="BO1425">
        <v>0</v>
      </c>
      <c r="BP1425">
        <v>0</v>
      </c>
      <c r="BQ1425">
        <v>0</v>
      </c>
      <c r="BR1425">
        <v>0</v>
      </c>
      <c r="BS1425">
        <v>0</v>
      </c>
      <c r="BT1425">
        <v>0</v>
      </c>
      <c r="BU1425">
        <v>0</v>
      </c>
      <c r="BV1425">
        <v>0</v>
      </c>
      <c r="BW1425" s="4">
        <v>0</v>
      </c>
    </row>
    <row r="1426" spans="6:75" x14ac:dyDescent="0.25">
      <c r="F1426" s="52">
        <f t="shared" si="74"/>
        <v>113500</v>
      </c>
      <c r="G1426" s="12">
        <f t="shared" si="75"/>
        <v>0.82558139534883723</v>
      </c>
      <c r="J1426" s="3">
        <f t="shared" si="77"/>
        <v>0.98776110620770818</v>
      </c>
      <c r="K1426" s="4"/>
      <c r="L1426" s="5">
        <v>1</v>
      </c>
      <c r="M1426">
        <v>0.82558139534883723</v>
      </c>
      <c r="N1426">
        <v>0.82558139534883723</v>
      </c>
      <c r="O1426">
        <v>0.98660005877167212</v>
      </c>
      <c r="P1426">
        <v>0.98660005877167212</v>
      </c>
      <c r="Q1426">
        <v>0</v>
      </c>
      <c r="R1426">
        <v>0</v>
      </c>
      <c r="S1426">
        <v>0</v>
      </c>
      <c r="T1426">
        <v>0</v>
      </c>
      <c r="U1426">
        <v>0</v>
      </c>
      <c r="V1426">
        <v>0</v>
      </c>
      <c r="W1426">
        <v>0</v>
      </c>
      <c r="X1426">
        <v>0</v>
      </c>
      <c r="Y1426">
        <v>0</v>
      </c>
      <c r="Z1426">
        <v>0</v>
      </c>
      <c r="AA1426">
        <v>0</v>
      </c>
      <c r="AB1426">
        <v>0</v>
      </c>
      <c r="AC1426">
        <v>0</v>
      </c>
      <c r="AD1426">
        <v>0</v>
      </c>
      <c r="AE1426">
        <v>0</v>
      </c>
      <c r="AF1426">
        <v>0</v>
      </c>
      <c r="AG1426">
        <v>0</v>
      </c>
      <c r="AH1426">
        <v>0</v>
      </c>
      <c r="AI1426">
        <v>0</v>
      </c>
      <c r="AJ1426">
        <v>0</v>
      </c>
      <c r="AK1426">
        <v>0</v>
      </c>
      <c r="AL1426">
        <v>0</v>
      </c>
      <c r="AM1426">
        <v>0</v>
      </c>
      <c r="AN1426">
        <v>0</v>
      </c>
      <c r="AO1426">
        <v>0</v>
      </c>
      <c r="AP1426">
        <v>0</v>
      </c>
      <c r="AQ1426">
        <v>0</v>
      </c>
      <c r="AR1426">
        <v>0</v>
      </c>
      <c r="AS1426">
        <v>0</v>
      </c>
      <c r="AT1426">
        <v>0</v>
      </c>
      <c r="AU1426">
        <v>0</v>
      </c>
      <c r="AV1426">
        <v>0</v>
      </c>
      <c r="AW1426">
        <v>0</v>
      </c>
      <c r="AX1426">
        <v>0</v>
      </c>
      <c r="AY1426">
        <v>0</v>
      </c>
      <c r="AZ1426">
        <v>0</v>
      </c>
      <c r="BA1426">
        <v>0</v>
      </c>
      <c r="BB1426">
        <v>0</v>
      </c>
      <c r="BC1426">
        <v>0</v>
      </c>
      <c r="BD1426">
        <v>0</v>
      </c>
      <c r="BE1426">
        <v>0</v>
      </c>
      <c r="BF1426">
        <v>0</v>
      </c>
      <c r="BG1426">
        <v>0</v>
      </c>
      <c r="BH1426">
        <v>0</v>
      </c>
      <c r="BI1426">
        <v>0</v>
      </c>
      <c r="BJ1426">
        <v>0</v>
      </c>
      <c r="BK1426">
        <v>0</v>
      </c>
      <c r="BL1426">
        <v>0</v>
      </c>
      <c r="BM1426">
        <v>0</v>
      </c>
      <c r="BN1426">
        <v>0</v>
      </c>
      <c r="BO1426">
        <v>0</v>
      </c>
      <c r="BP1426">
        <v>0</v>
      </c>
      <c r="BQ1426">
        <v>0</v>
      </c>
      <c r="BR1426">
        <v>0</v>
      </c>
      <c r="BS1426">
        <v>0</v>
      </c>
      <c r="BT1426">
        <v>0</v>
      </c>
      <c r="BU1426">
        <v>0</v>
      </c>
      <c r="BV1426">
        <v>0</v>
      </c>
      <c r="BW1426" s="4">
        <v>0</v>
      </c>
    </row>
    <row r="1427" spans="6:75" x14ac:dyDescent="0.25">
      <c r="F1427" s="52">
        <f t="shared" si="74"/>
        <v>113600</v>
      </c>
      <c r="G1427" s="12">
        <f t="shared" si="75"/>
        <v>0.82558139534883723</v>
      </c>
      <c r="J1427" s="3">
        <f t="shared" si="77"/>
        <v>0.99060017652250676</v>
      </c>
      <c r="K1427" s="4"/>
      <c r="L1427" s="5">
        <v>1</v>
      </c>
      <c r="M1427">
        <v>0.82558139534883723</v>
      </c>
      <c r="N1427">
        <v>0.82558139534883723</v>
      </c>
      <c r="O1427">
        <v>0.98943579194828102</v>
      </c>
      <c r="P1427">
        <v>0.98943579194828102</v>
      </c>
      <c r="Q1427">
        <v>0</v>
      </c>
      <c r="R1427">
        <v>0</v>
      </c>
      <c r="S1427">
        <v>0</v>
      </c>
      <c r="T1427">
        <v>0</v>
      </c>
      <c r="U1427">
        <v>0</v>
      </c>
      <c r="V1427">
        <v>0</v>
      </c>
      <c r="W1427">
        <v>0</v>
      </c>
      <c r="X1427">
        <v>0</v>
      </c>
      <c r="Y1427">
        <v>0</v>
      </c>
      <c r="Z1427">
        <v>0</v>
      </c>
      <c r="AA1427">
        <v>0</v>
      </c>
      <c r="AB1427">
        <v>0</v>
      </c>
      <c r="AC1427">
        <v>0</v>
      </c>
      <c r="AD1427">
        <v>0</v>
      </c>
      <c r="AE1427">
        <v>0</v>
      </c>
      <c r="AF1427">
        <v>0</v>
      </c>
      <c r="AG1427">
        <v>0</v>
      </c>
      <c r="AH1427">
        <v>0</v>
      </c>
      <c r="AI1427">
        <v>0</v>
      </c>
      <c r="AJ1427">
        <v>0</v>
      </c>
      <c r="AK1427">
        <v>0</v>
      </c>
      <c r="AL1427">
        <v>0</v>
      </c>
      <c r="AM1427">
        <v>0</v>
      </c>
      <c r="AN1427">
        <v>0</v>
      </c>
      <c r="AO1427">
        <v>0</v>
      </c>
      <c r="AP1427">
        <v>0</v>
      </c>
      <c r="AQ1427">
        <v>0</v>
      </c>
      <c r="AR1427">
        <v>0</v>
      </c>
      <c r="AS1427">
        <v>0</v>
      </c>
      <c r="AT1427">
        <v>0</v>
      </c>
      <c r="AU1427">
        <v>0</v>
      </c>
      <c r="AV1427">
        <v>0</v>
      </c>
      <c r="AW1427">
        <v>0</v>
      </c>
      <c r="AX1427">
        <v>0</v>
      </c>
      <c r="AY1427">
        <v>0</v>
      </c>
      <c r="AZ1427">
        <v>0</v>
      </c>
      <c r="BA1427">
        <v>0</v>
      </c>
      <c r="BB1427">
        <v>0</v>
      </c>
      <c r="BC1427">
        <v>0</v>
      </c>
      <c r="BD1427">
        <v>0</v>
      </c>
      <c r="BE1427">
        <v>0</v>
      </c>
      <c r="BF1427">
        <v>0</v>
      </c>
      <c r="BG1427">
        <v>0</v>
      </c>
      <c r="BH1427">
        <v>0</v>
      </c>
      <c r="BI1427">
        <v>0</v>
      </c>
      <c r="BJ1427">
        <v>0</v>
      </c>
      <c r="BK1427">
        <v>0</v>
      </c>
      <c r="BL1427">
        <v>0</v>
      </c>
      <c r="BM1427">
        <v>0</v>
      </c>
      <c r="BN1427">
        <v>0</v>
      </c>
      <c r="BO1427">
        <v>0</v>
      </c>
      <c r="BP1427">
        <v>0</v>
      </c>
      <c r="BQ1427">
        <v>0</v>
      </c>
      <c r="BR1427">
        <v>0</v>
      </c>
      <c r="BS1427">
        <v>0</v>
      </c>
      <c r="BT1427">
        <v>0</v>
      </c>
      <c r="BU1427">
        <v>0</v>
      </c>
      <c r="BV1427">
        <v>0</v>
      </c>
      <c r="BW1427" s="4">
        <v>0</v>
      </c>
    </row>
    <row r="1428" spans="6:75" x14ac:dyDescent="0.25">
      <c r="F1428" s="52">
        <f t="shared" si="74"/>
        <v>113700</v>
      </c>
      <c r="G1428" s="12">
        <f t="shared" si="75"/>
        <v>0.82558139534883723</v>
      </c>
      <c r="J1428" s="3">
        <f t="shared" si="77"/>
        <v>0.99343924683730511</v>
      </c>
      <c r="K1428" s="4"/>
      <c r="L1428" s="5">
        <v>1</v>
      </c>
      <c r="M1428">
        <v>0.82558139534883723</v>
      </c>
      <c r="N1428">
        <v>0.82558139534883723</v>
      </c>
      <c r="O1428">
        <v>0.99227152512488981</v>
      </c>
      <c r="P1428">
        <v>0.99227152512488981</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0</v>
      </c>
      <c r="AL1428">
        <v>0</v>
      </c>
      <c r="AM1428">
        <v>0</v>
      </c>
      <c r="AN1428">
        <v>0</v>
      </c>
      <c r="AO1428">
        <v>0</v>
      </c>
      <c r="AP1428">
        <v>0</v>
      </c>
      <c r="AQ1428">
        <v>0</v>
      </c>
      <c r="AR1428">
        <v>0</v>
      </c>
      <c r="AS1428">
        <v>0</v>
      </c>
      <c r="AT1428">
        <v>0</v>
      </c>
      <c r="AU1428">
        <v>0</v>
      </c>
      <c r="AV1428">
        <v>0</v>
      </c>
      <c r="AW1428">
        <v>0</v>
      </c>
      <c r="AX1428">
        <v>0</v>
      </c>
      <c r="AY1428">
        <v>0</v>
      </c>
      <c r="AZ1428">
        <v>0</v>
      </c>
      <c r="BA1428">
        <v>0</v>
      </c>
      <c r="BB1428">
        <v>0</v>
      </c>
      <c r="BC1428">
        <v>0</v>
      </c>
      <c r="BD1428">
        <v>0</v>
      </c>
      <c r="BE1428">
        <v>0</v>
      </c>
      <c r="BF1428">
        <v>0</v>
      </c>
      <c r="BG1428">
        <v>0</v>
      </c>
      <c r="BH1428">
        <v>0</v>
      </c>
      <c r="BI1428">
        <v>0</v>
      </c>
      <c r="BJ1428">
        <v>0</v>
      </c>
      <c r="BK1428">
        <v>0</v>
      </c>
      <c r="BL1428">
        <v>0</v>
      </c>
      <c r="BM1428">
        <v>0</v>
      </c>
      <c r="BN1428">
        <v>0</v>
      </c>
      <c r="BO1428">
        <v>0</v>
      </c>
      <c r="BP1428">
        <v>0</v>
      </c>
      <c r="BQ1428">
        <v>0</v>
      </c>
      <c r="BR1428">
        <v>0</v>
      </c>
      <c r="BS1428">
        <v>0</v>
      </c>
      <c r="BT1428">
        <v>0</v>
      </c>
      <c r="BU1428">
        <v>0</v>
      </c>
      <c r="BV1428">
        <v>0</v>
      </c>
      <c r="BW1428" s="4">
        <v>0</v>
      </c>
    </row>
    <row r="1429" spans="6:75" x14ac:dyDescent="0.25">
      <c r="F1429" s="52">
        <f t="shared" si="74"/>
        <v>113800</v>
      </c>
      <c r="G1429" s="12">
        <f t="shared" si="75"/>
        <v>0.82558139534883723</v>
      </c>
      <c r="J1429" s="3">
        <f t="shared" si="77"/>
        <v>0.99627831715210358</v>
      </c>
      <c r="K1429" s="4"/>
      <c r="L1429" s="5">
        <v>1</v>
      </c>
      <c r="M1429">
        <v>0.82558139534883723</v>
      </c>
      <c r="N1429">
        <v>0.82558139534883723</v>
      </c>
      <c r="O1429">
        <v>0.99510725830149871</v>
      </c>
      <c r="P1429">
        <v>0.99510725830149871</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0</v>
      </c>
      <c r="AL1429">
        <v>0</v>
      </c>
      <c r="AM1429">
        <v>0</v>
      </c>
      <c r="AN1429">
        <v>0</v>
      </c>
      <c r="AO1429">
        <v>0</v>
      </c>
      <c r="AP1429">
        <v>0</v>
      </c>
      <c r="AQ1429">
        <v>0</v>
      </c>
      <c r="AR1429">
        <v>0</v>
      </c>
      <c r="AS1429">
        <v>0</v>
      </c>
      <c r="AT1429">
        <v>0</v>
      </c>
      <c r="AU1429">
        <v>0</v>
      </c>
      <c r="AV1429">
        <v>0</v>
      </c>
      <c r="AW1429">
        <v>0</v>
      </c>
      <c r="AX1429">
        <v>0</v>
      </c>
      <c r="AY1429">
        <v>0</v>
      </c>
      <c r="AZ1429">
        <v>0</v>
      </c>
      <c r="BA1429">
        <v>0</v>
      </c>
      <c r="BB1429">
        <v>0</v>
      </c>
      <c r="BC1429">
        <v>0</v>
      </c>
      <c r="BD1429">
        <v>0</v>
      </c>
      <c r="BE1429">
        <v>0</v>
      </c>
      <c r="BF1429">
        <v>0</v>
      </c>
      <c r="BG1429">
        <v>0</v>
      </c>
      <c r="BH1429">
        <v>0</v>
      </c>
      <c r="BI1429">
        <v>0</v>
      </c>
      <c r="BJ1429">
        <v>0</v>
      </c>
      <c r="BK1429">
        <v>0</v>
      </c>
      <c r="BL1429">
        <v>0</v>
      </c>
      <c r="BM1429">
        <v>0</v>
      </c>
      <c r="BN1429">
        <v>0</v>
      </c>
      <c r="BO1429">
        <v>0</v>
      </c>
      <c r="BP1429">
        <v>0</v>
      </c>
      <c r="BQ1429">
        <v>0</v>
      </c>
      <c r="BR1429">
        <v>0</v>
      </c>
      <c r="BS1429">
        <v>0</v>
      </c>
      <c r="BT1429">
        <v>0</v>
      </c>
      <c r="BU1429">
        <v>0</v>
      </c>
      <c r="BV1429">
        <v>0</v>
      </c>
      <c r="BW1429" s="4">
        <v>0</v>
      </c>
    </row>
    <row r="1430" spans="6:75" x14ac:dyDescent="0.25">
      <c r="F1430" s="52">
        <f t="shared" si="74"/>
        <v>113900</v>
      </c>
      <c r="G1430" s="12">
        <f t="shared" si="75"/>
        <v>0.82558139534883723</v>
      </c>
      <c r="J1430" s="3">
        <f t="shared" si="77"/>
        <v>0.99911738746690204</v>
      </c>
      <c r="K1430" s="4"/>
      <c r="L1430" s="5">
        <v>1</v>
      </c>
      <c r="M1430">
        <v>0.82558139534883723</v>
      </c>
      <c r="N1430">
        <v>0.82558139534883723</v>
      </c>
      <c r="O1430">
        <v>0.99794299147810761</v>
      </c>
      <c r="P1430">
        <v>0.99794299147810761</v>
      </c>
      <c r="Q1430">
        <v>0</v>
      </c>
      <c r="R1430">
        <v>0</v>
      </c>
      <c r="S1430">
        <v>0</v>
      </c>
      <c r="T1430">
        <v>0</v>
      </c>
      <c r="U1430">
        <v>0</v>
      </c>
      <c r="V1430">
        <v>0</v>
      </c>
      <c r="W1430">
        <v>0</v>
      </c>
      <c r="X1430">
        <v>0</v>
      </c>
      <c r="Y1430">
        <v>0</v>
      </c>
      <c r="Z1430">
        <v>0</v>
      </c>
      <c r="AA1430">
        <v>0</v>
      </c>
      <c r="AB1430">
        <v>0</v>
      </c>
      <c r="AC1430">
        <v>0</v>
      </c>
      <c r="AD1430">
        <v>0</v>
      </c>
      <c r="AE1430">
        <v>0</v>
      </c>
      <c r="AF1430">
        <v>0</v>
      </c>
      <c r="AG1430">
        <v>0</v>
      </c>
      <c r="AH1430">
        <v>0</v>
      </c>
      <c r="AI1430">
        <v>0</v>
      </c>
      <c r="AJ1430">
        <v>0</v>
      </c>
      <c r="AK1430">
        <v>0</v>
      </c>
      <c r="AL1430">
        <v>0</v>
      </c>
      <c r="AM1430">
        <v>0</v>
      </c>
      <c r="AN1430">
        <v>0</v>
      </c>
      <c r="AO1430">
        <v>0</v>
      </c>
      <c r="AP1430">
        <v>0</v>
      </c>
      <c r="AQ1430">
        <v>0</v>
      </c>
      <c r="AR1430">
        <v>0</v>
      </c>
      <c r="AS1430">
        <v>0</v>
      </c>
      <c r="AT1430">
        <v>0</v>
      </c>
      <c r="AU1430">
        <v>0</v>
      </c>
      <c r="AV1430">
        <v>0</v>
      </c>
      <c r="AW1430">
        <v>0</v>
      </c>
      <c r="AX1430">
        <v>0</v>
      </c>
      <c r="AY1430">
        <v>0</v>
      </c>
      <c r="AZ1430">
        <v>0</v>
      </c>
      <c r="BA1430">
        <v>0</v>
      </c>
      <c r="BB1430">
        <v>0</v>
      </c>
      <c r="BC1430">
        <v>0</v>
      </c>
      <c r="BD1430">
        <v>0</v>
      </c>
      <c r="BE1430">
        <v>0</v>
      </c>
      <c r="BF1430">
        <v>0</v>
      </c>
      <c r="BG1430">
        <v>0</v>
      </c>
      <c r="BH1430">
        <v>0</v>
      </c>
      <c r="BI1430">
        <v>0</v>
      </c>
      <c r="BJ1430">
        <v>0</v>
      </c>
      <c r="BK1430">
        <v>0</v>
      </c>
      <c r="BL1430">
        <v>0</v>
      </c>
      <c r="BM1430">
        <v>0</v>
      </c>
      <c r="BN1430">
        <v>0</v>
      </c>
      <c r="BO1430">
        <v>0</v>
      </c>
      <c r="BP1430">
        <v>0</v>
      </c>
      <c r="BQ1430">
        <v>0</v>
      </c>
      <c r="BR1430">
        <v>0</v>
      </c>
      <c r="BS1430">
        <v>0</v>
      </c>
      <c r="BT1430">
        <v>0</v>
      </c>
      <c r="BU1430">
        <v>0</v>
      </c>
      <c r="BV1430">
        <v>0</v>
      </c>
      <c r="BW1430" s="4">
        <v>0</v>
      </c>
    </row>
    <row r="1431" spans="6:75" x14ac:dyDescent="0.25">
      <c r="F1431" s="52">
        <f t="shared" si="74"/>
        <v>114000</v>
      </c>
      <c r="G1431" s="12">
        <f t="shared" si="75"/>
        <v>0.82558139534883723</v>
      </c>
      <c r="J1431" s="3">
        <f t="shared" si="77"/>
        <v>1.0018093556928509</v>
      </c>
      <c r="K1431" s="4"/>
      <c r="L1431" s="5">
        <v>1</v>
      </c>
      <c r="M1431">
        <v>0.82558139534883723</v>
      </c>
      <c r="N1431">
        <v>0.82558139534883723</v>
      </c>
      <c r="O1431">
        <v>1.0006317954745814</v>
      </c>
      <c r="P1431">
        <v>1.0006317954745814</v>
      </c>
      <c r="Q1431">
        <v>0</v>
      </c>
      <c r="R1431">
        <v>0</v>
      </c>
      <c r="S1431">
        <v>0</v>
      </c>
      <c r="T1431">
        <v>0</v>
      </c>
      <c r="U1431">
        <v>0</v>
      </c>
      <c r="V1431">
        <v>0</v>
      </c>
      <c r="W1431">
        <v>0</v>
      </c>
      <c r="X1431">
        <v>0</v>
      </c>
      <c r="Y1431">
        <v>0</v>
      </c>
      <c r="Z1431">
        <v>0</v>
      </c>
      <c r="AA1431">
        <v>0</v>
      </c>
      <c r="AB1431">
        <v>0</v>
      </c>
      <c r="AC1431">
        <v>0</v>
      </c>
      <c r="AD1431">
        <v>0</v>
      </c>
      <c r="AE1431">
        <v>0</v>
      </c>
      <c r="AF1431">
        <v>0</v>
      </c>
      <c r="AG1431">
        <v>0</v>
      </c>
      <c r="AH1431">
        <v>0</v>
      </c>
      <c r="AI1431">
        <v>0</v>
      </c>
      <c r="AJ1431">
        <v>0</v>
      </c>
      <c r="AK1431">
        <v>0</v>
      </c>
      <c r="AL1431">
        <v>0</v>
      </c>
      <c r="AM1431">
        <v>0</v>
      </c>
      <c r="AN1431">
        <v>0</v>
      </c>
      <c r="AO1431">
        <v>0</v>
      </c>
      <c r="AP1431">
        <v>0</v>
      </c>
      <c r="AQ1431">
        <v>0</v>
      </c>
      <c r="AR1431">
        <v>0</v>
      </c>
      <c r="AS1431">
        <v>0</v>
      </c>
      <c r="AT1431">
        <v>0</v>
      </c>
      <c r="AU1431">
        <v>0</v>
      </c>
      <c r="AV1431">
        <v>0</v>
      </c>
      <c r="AW1431">
        <v>0</v>
      </c>
      <c r="AX1431">
        <v>0</v>
      </c>
      <c r="AY1431">
        <v>0</v>
      </c>
      <c r="AZ1431">
        <v>0</v>
      </c>
      <c r="BA1431">
        <v>0</v>
      </c>
      <c r="BB1431">
        <v>0</v>
      </c>
      <c r="BC1431">
        <v>0</v>
      </c>
      <c r="BD1431">
        <v>0</v>
      </c>
      <c r="BE1431">
        <v>0</v>
      </c>
      <c r="BF1431">
        <v>0</v>
      </c>
      <c r="BG1431">
        <v>0</v>
      </c>
      <c r="BH1431">
        <v>0</v>
      </c>
      <c r="BI1431">
        <v>0</v>
      </c>
      <c r="BJ1431">
        <v>0</v>
      </c>
      <c r="BK1431">
        <v>0</v>
      </c>
      <c r="BL1431">
        <v>0</v>
      </c>
      <c r="BM1431">
        <v>0</v>
      </c>
      <c r="BN1431">
        <v>0</v>
      </c>
      <c r="BO1431">
        <v>0</v>
      </c>
      <c r="BP1431">
        <v>0</v>
      </c>
      <c r="BQ1431">
        <v>0</v>
      </c>
      <c r="BR1431">
        <v>0</v>
      </c>
      <c r="BS1431">
        <v>0</v>
      </c>
      <c r="BT1431">
        <v>0</v>
      </c>
      <c r="BU1431">
        <v>0</v>
      </c>
      <c r="BV1431">
        <v>0</v>
      </c>
      <c r="BW1431" s="4">
        <v>0</v>
      </c>
    </row>
    <row r="1432" spans="6:75" x14ac:dyDescent="0.25">
      <c r="F1432" s="52">
        <f t="shared" si="74"/>
        <v>114100</v>
      </c>
      <c r="G1432" s="12">
        <f t="shared" si="75"/>
        <v>0.82558139534883723</v>
      </c>
      <c r="J1432" s="3">
        <f t="shared" si="77"/>
        <v>1.0045013239187996</v>
      </c>
      <c r="K1432" s="4"/>
      <c r="L1432" s="5">
        <v>1</v>
      </c>
      <c r="M1432">
        <v>0.82558139534883723</v>
      </c>
      <c r="N1432">
        <v>0.82558139534883723</v>
      </c>
      <c r="O1432">
        <v>1.003320599471055</v>
      </c>
      <c r="P1432">
        <v>1.003320599471055</v>
      </c>
      <c r="Q1432">
        <v>0</v>
      </c>
      <c r="R1432">
        <v>0</v>
      </c>
      <c r="S1432">
        <v>0</v>
      </c>
      <c r="T1432">
        <v>0</v>
      </c>
      <c r="U1432">
        <v>0</v>
      </c>
      <c r="V1432">
        <v>0</v>
      </c>
      <c r="W1432">
        <v>0</v>
      </c>
      <c r="X1432">
        <v>0</v>
      </c>
      <c r="Y1432">
        <v>0</v>
      </c>
      <c r="Z1432">
        <v>0</v>
      </c>
      <c r="AA1432">
        <v>0</v>
      </c>
      <c r="AB1432">
        <v>0</v>
      </c>
      <c r="AC1432">
        <v>0</v>
      </c>
      <c r="AD1432">
        <v>0</v>
      </c>
      <c r="AE1432">
        <v>0</v>
      </c>
      <c r="AF1432">
        <v>0</v>
      </c>
      <c r="AG1432">
        <v>0</v>
      </c>
      <c r="AH1432">
        <v>0</v>
      </c>
      <c r="AI1432">
        <v>0</v>
      </c>
      <c r="AJ1432">
        <v>0</v>
      </c>
      <c r="AK1432">
        <v>0</v>
      </c>
      <c r="AL1432">
        <v>0</v>
      </c>
      <c r="AM1432">
        <v>0</v>
      </c>
      <c r="AN1432">
        <v>0</v>
      </c>
      <c r="AO1432">
        <v>0</v>
      </c>
      <c r="AP1432">
        <v>0</v>
      </c>
      <c r="AQ1432">
        <v>0</v>
      </c>
      <c r="AR1432">
        <v>0</v>
      </c>
      <c r="AS1432">
        <v>0</v>
      </c>
      <c r="AT1432">
        <v>0</v>
      </c>
      <c r="AU1432">
        <v>0</v>
      </c>
      <c r="AV1432">
        <v>0</v>
      </c>
      <c r="AW1432">
        <v>0</v>
      </c>
      <c r="AX1432">
        <v>0</v>
      </c>
      <c r="AY1432">
        <v>0</v>
      </c>
      <c r="AZ1432">
        <v>0</v>
      </c>
      <c r="BA1432">
        <v>0</v>
      </c>
      <c r="BB1432">
        <v>0</v>
      </c>
      <c r="BC1432">
        <v>0</v>
      </c>
      <c r="BD1432">
        <v>0</v>
      </c>
      <c r="BE1432">
        <v>0</v>
      </c>
      <c r="BF1432">
        <v>0</v>
      </c>
      <c r="BG1432">
        <v>0</v>
      </c>
      <c r="BH1432">
        <v>0</v>
      </c>
      <c r="BI1432">
        <v>0</v>
      </c>
      <c r="BJ1432">
        <v>0</v>
      </c>
      <c r="BK1432">
        <v>0</v>
      </c>
      <c r="BL1432">
        <v>0</v>
      </c>
      <c r="BM1432">
        <v>0</v>
      </c>
      <c r="BN1432">
        <v>0</v>
      </c>
      <c r="BO1432">
        <v>0</v>
      </c>
      <c r="BP1432">
        <v>0</v>
      </c>
      <c r="BQ1432">
        <v>0</v>
      </c>
      <c r="BR1432">
        <v>0</v>
      </c>
      <c r="BS1432">
        <v>0</v>
      </c>
      <c r="BT1432">
        <v>0</v>
      </c>
      <c r="BU1432">
        <v>0</v>
      </c>
      <c r="BV1432">
        <v>0</v>
      </c>
      <c r="BW1432" s="4">
        <v>0</v>
      </c>
    </row>
    <row r="1433" spans="6:75" x14ac:dyDescent="0.25">
      <c r="F1433" s="52">
        <f t="shared" si="74"/>
        <v>114200</v>
      </c>
      <c r="G1433" s="12">
        <f t="shared" si="75"/>
        <v>0.82558139534883723</v>
      </c>
      <c r="J1433" s="3">
        <f t="shared" si="77"/>
        <v>1.0071932921447484</v>
      </c>
      <c r="K1433" s="4"/>
      <c r="L1433" s="5">
        <v>1</v>
      </c>
      <c r="M1433">
        <v>0.82558139534883723</v>
      </c>
      <c r="N1433">
        <v>0.82558139534883723</v>
      </c>
      <c r="O1433">
        <v>1.0060094034675287</v>
      </c>
      <c r="P1433">
        <v>1.0060094034675287</v>
      </c>
      <c r="Q1433">
        <v>0</v>
      </c>
      <c r="R1433">
        <v>0</v>
      </c>
      <c r="S1433">
        <v>0</v>
      </c>
      <c r="T1433">
        <v>0</v>
      </c>
      <c r="U1433">
        <v>0</v>
      </c>
      <c r="V1433">
        <v>0</v>
      </c>
      <c r="W1433">
        <v>0</v>
      </c>
      <c r="X1433">
        <v>0</v>
      </c>
      <c r="Y1433">
        <v>0</v>
      </c>
      <c r="Z1433">
        <v>0</v>
      </c>
      <c r="AA1433">
        <v>0</v>
      </c>
      <c r="AB1433">
        <v>0</v>
      </c>
      <c r="AC1433">
        <v>0</v>
      </c>
      <c r="AD1433">
        <v>0</v>
      </c>
      <c r="AE1433">
        <v>0</v>
      </c>
      <c r="AF1433">
        <v>0</v>
      </c>
      <c r="AG1433">
        <v>0</v>
      </c>
      <c r="AH1433">
        <v>0</v>
      </c>
      <c r="AI1433">
        <v>0</v>
      </c>
      <c r="AJ1433">
        <v>0</v>
      </c>
      <c r="AK1433">
        <v>0</v>
      </c>
      <c r="AL1433">
        <v>0</v>
      </c>
      <c r="AM1433">
        <v>0</v>
      </c>
      <c r="AN1433">
        <v>0</v>
      </c>
      <c r="AO1433">
        <v>0</v>
      </c>
      <c r="AP1433">
        <v>0</v>
      </c>
      <c r="AQ1433">
        <v>0</v>
      </c>
      <c r="AR1433">
        <v>0</v>
      </c>
      <c r="AS1433">
        <v>0</v>
      </c>
      <c r="AT1433">
        <v>0</v>
      </c>
      <c r="AU1433">
        <v>0</v>
      </c>
      <c r="AV1433">
        <v>0</v>
      </c>
      <c r="AW1433">
        <v>0</v>
      </c>
      <c r="AX1433">
        <v>0</v>
      </c>
      <c r="AY1433">
        <v>0</v>
      </c>
      <c r="AZ1433">
        <v>0</v>
      </c>
      <c r="BA1433">
        <v>0</v>
      </c>
      <c r="BB1433">
        <v>0</v>
      </c>
      <c r="BC1433">
        <v>0</v>
      </c>
      <c r="BD1433">
        <v>0</v>
      </c>
      <c r="BE1433">
        <v>0</v>
      </c>
      <c r="BF1433">
        <v>0</v>
      </c>
      <c r="BG1433">
        <v>0</v>
      </c>
      <c r="BH1433">
        <v>0</v>
      </c>
      <c r="BI1433">
        <v>0</v>
      </c>
      <c r="BJ1433">
        <v>0</v>
      </c>
      <c r="BK1433">
        <v>0</v>
      </c>
      <c r="BL1433">
        <v>0</v>
      </c>
      <c r="BM1433">
        <v>0</v>
      </c>
      <c r="BN1433">
        <v>0</v>
      </c>
      <c r="BO1433">
        <v>0</v>
      </c>
      <c r="BP1433">
        <v>0</v>
      </c>
      <c r="BQ1433">
        <v>0</v>
      </c>
      <c r="BR1433">
        <v>0</v>
      </c>
      <c r="BS1433">
        <v>0</v>
      </c>
      <c r="BT1433">
        <v>0</v>
      </c>
      <c r="BU1433">
        <v>0</v>
      </c>
      <c r="BV1433">
        <v>0</v>
      </c>
      <c r="BW1433" s="4">
        <v>0</v>
      </c>
    </row>
    <row r="1434" spans="6:75" x14ac:dyDescent="0.25">
      <c r="F1434" s="52">
        <f t="shared" ref="F1434:F1491" si="78">2*F1433-F1432</f>
        <v>114300</v>
      </c>
      <c r="G1434" s="12">
        <f t="shared" si="75"/>
        <v>0.82558139534883723</v>
      </c>
      <c r="J1434" s="3">
        <f t="shared" si="77"/>
        <v>1.0098852603706971</v>
      </c>
      <c r="K1434" s="4"/>
      <c r="L1434" s="5">
        <v>1</v>
      </c>
      <c r="M1434">
        <v>0.82558139534883723</v>
      </c>
      <c r="N1434">
        <v>0.82558139534883723</v>
      </c>
      <c r="O1434">
        <v>1.0086982074640023</v>
      </c>
      <c r="P1434">
        <v>1.0086982074640023</v>
      </c>
      <c r="Q1434">
        <v>0</v>
      </c>
      <c r="R1434">
        <v>0</v>
      </c>
      <c r="S1434">
        <v>0</v>
      </c>
      <c r="T1434">
        <v>0</v>
      </c>
      <c r="U1434">
        <v>0</v>
      </c>
      <c r="V1434">
        <v>0</v>
      </c>
      <c r="W1434">
        <v>0</v>
      </c>
      <c r="X1434">
        <v>0</v>
      </c>
      <c r="Y1434">
        <v>0</v>
      </c>
      <c r="Z1434">
        <v>0</v>
      </c>
      <c r="AA1434">
        <v>0</v>
      </c>
      <c r="AB1434">
        <v>0</v>
      </c>
      <c r="AC1434">
        <v>0</v>
      </c>
      <c r="AD1434">
        <v>0</v>
      </c>
      <c r="AE1434">
        <v>0</v>
      </c>
      <c r="AF1434">
        <v>0</v>
      </c>
      <c r="AG1434">
        <v>0</v>
      </c>
      <c r="AH1434">
        <v>0</v>
      </c>
      <c r="AI1434">
        <v>0</v>
      </c>
      <c r="AJ1434">
        <v>0</v>
      </c>
      <c r="AK1434">
        <v>0</v>
      </c>
      <c r="AL1434">
        <v>0</v>
      </c>
      <c r="AM1434">
        <v>0</v>
      </c>
      <c r="AN1434">
        <v>0</v>
      </c>
      <c r="AO1434">
        <v>0</v>
      </c>
      <c r="AP1434">
        <v>0</v>
      </c>
      <c r="AQ1434">
        <v>0</v>
      </c>
      <c r="AR1434">
        <v>0</v>
      </c>
      <c r="AS1434">
        <v>0</v>
      </c>
      <c r="AT1434">
        <v>0</v>
      </c>
      <c r="AU1434">
        <v>0</v>
      </c>
      <c r="AV1434">
        <v>0</v>
      </c>
      <c r="AW1434">
        <v>0</v>
      </c>
      <c r="AX1434">
        <v>0</v>
      </c>
      <c r="AY1434">
        <v>0</v>
      </c>
      <c r="AZ1434">
        <v>0</v>
      </c>
      <c r="BA1434">
        <v>0</v>
      </c>
      <c r="BB1434">
        <v>0</v>
      </c>
      <c r="BC1434">
        <v>0</v>
      </c>
      <c r="BD1434">
        <v>0</v>
      </c>
      <c r="BE1434">
        <v>0</v>
      </c>
      <c r="BF1434">
        <v>0</v>
      </c>
      <c r="BG1434">
        <v>0</v>
      </c>
      <c r="BH1434">
        <v>0</v>
      </c>
      <c r="BI1434">
        <v>0</v>
      </c>
      <c r="BJ1434">
        <v>0</v>
      </c>
      <c r="BK1434">
        <v>0</v>
      </c>
      <c r="BL1434">
        <v>0</v>
      </c>
      <c r="BM1434">
        <v>0</v>
      </c>
      <c r="BN1434">
        <v>0</v>
      </c>
      <c r="BO1434">
        <v>0</v>
      </c>
      <c r="BP1434">
        <v>0</v>
      </c>
      <c r="BQ1434">
        <v>0</v>
      </c>
      <c r="BR1434">
        <v>0</v>
      </c>
      <c r="BS1434">
        <v>0</v>
      </c>
      <c r="BT1434">
        <v>0</v>
      </c>
      <c r="BU1434">
        <v>0</v>
      </c>
      <c r="BV1434">
        <v>0</v>
      </c>
      <c r="BW1434" s="4">
        <v>0</v>
      </c>
    </row>
    <row r="1435" spans="6:75" x14ac:dyDescent="0.25">
      <c r="F1435" s="52">
        <f t="shared" si="78"/>
        <v>114400</v>
      </c>
      <c r="G1435" s="12">
        <f t="shared" ref="G1435:G1491" si="79">INDEX($L1435:$BW1435,G$276)</f>
        <v>0.82558139534883723</v>
      </c>
      <c r="J1435" s="3">
        <f t="shared" si="77"/>
        <v>1.0125772285966461</v>
      </c>
      <c r="K1435" s="4"/>
      <c r="L1435" s="5">
        <v>1</v>
      </c>
      <c r="M1435">
        <v>0.82558139534883723</v>
      </c>
      <c r="N1435">
        <v>0.82558139534883723</v>
      </c>
      <c r="O1435">
        <v>1.0113870114604762</v>
      </c>
      <c r="P1435">
        <v>1.0113870114604762</v>
      </c>
      <c r="Q1435">
        <v>0</v>
      </c>
      <c r="R1435">
        <v>0</v>
      </c>
      <c r="S1435">
        <v>0</v>
      </c>
      <c r="T1435">
        <v>0</v>
      </c>
      <c r="U1435">
        <v>0</v>
      </c>
      <c r="V1435">
        <v>0</v>
      </c>
      <c r="W1435">
        <v>0</v>
      </c>
      <c r="X1435">
        <v>0</v>
      </c>
      <c r="Y1435">
        <v>0</v>
      </c>
      <c r="Z1435">
        <v>0</v>
      </c>
      <c r="AA1435">
        <v>0</v>
      </c>
      <c r="AB1435">
        <v>0</v>
      </c>
      <c r="AC1435">
        <v>0</v>
      </c>
      <c r="AD1435">
        <v>0</v>
      </c>
      <c r="AE1435">
        <v>0</v>
      </c>
      <c r="AF1435">
        <v>0</v>
      </c>
      <c r="AG1435">
        <v>0</v>
      </c>
      <c r="AH1435">
        <v>0</v>
      </c>
      <c r="AI1435">
        <v>0</v>
      </c>
      <c r="AJ1435">
        <v>0</v>
      </c>
      <c r="AK1435">
        <v>0</v>
      </c>
      <c r="AL1435">
        <v>0</v>
      </c>
      <c r="AM1435">
        <v>0</v>
      </c>
      <c r="AN1435">
        <v>0</v>
      </c>
      <c r="AO1435">
        <v>0</v>
      </c>
      <c r="AP1435">
        <v>0</v>
      </c>
      <c r="AQ1435">
        <v>0</v>
      </c>
      <c r="AR1435">
        <v>0</v>
      </c>
      <c r="AS1435">
        <v>0</v>
      </c>
      <c r="AT1435">
        <v>0</v>
      </c>
      <c r="AU1435">
        <v>0</v>
      </c>
      <c r="AV1435">
        <v>0</v>
      </c>
      <c r="AW1435">
        <v>0</v>
      </c>
      <c r="AX1435">
        <v>0</v>
      </c>
      <c r="AY1435">
        <v>0</v>
      </c>
      <c r="AZ1435">
        <v>0</v>
      </c>
      <c r="BA1435">
        <v>0</v>
      </c>
      <c r="BB1435">
        <v>0</v>
      </c>
      <c r="BC1435">
        <v>0</v>
      </c>
      <c r="BD1435">
        <v>0</v>
      </c>
      <c r="BE1435">
        <v>0</v>
      </c>
      <c r="BF1435">
        <v>0</v>
      </c>
      <c r="BG1435">
        <v>0</v>
      </c>
      <c r="BH1435">
        <v>0</v>
      </c>
      <c r="BI1435">
        <v>0</v>
      </c>
      <c r="BJ1435">
        <v>0</v>
      </c>
      <c r="BK1435">
        <v>0</v>
      </c>
      <c r="BL1435">
        <v>0</v>
      </c>
      <c r="BM1435">
        <v>0</v>
      </c>
      <c r="BN1435">
        <v>0</v>
      </c>
      <c r="BO1435">
        <v>0</v>
      </c>
      <c r="BP1435">
        <v>0</v>
      </c>
      <c r="BQ1435">
        <v>0</v>
      </c>
      <c r="BR1435">
        <v>0</v>
      </c>
      <c r="BS1435">
        <v>0</v>
      </c>
      <c r="BT1435">
        <v>0</v>
      </c>
      <c r="BU1435">
        <v>0</v>
      </c>
      <c r="BV1435">
        <v>0</v>
      </c>
      <c r="BW1435" s="4">
        <v>0</v>
      </c>
    </row>
    <row r="1436" spans="6:75" x14ac:dyDescent="0.25">
      <c r="F1436" s="52">
        <f t="shared" si="78"/>
        <v>114500</v>
      </c>
      <c r="G1436" s="12">
        <f t="shared" si="79"/>
        <v>0.82558139534883723</v>
      </c>
      <c r="J1436" s="3">
        <f t="shared" si="77"/>
        <v>1.0152691968225949</v>
      </c>
      <c r="K1436" s="4"/>
      <c r="L1436" s="5">
        <v>1</v>
      </c>
      <c r="M1436">
        <v>0.82558139534883723</v>
      </c>
      <c r="N1436">
        <v>0.82558139534883723</v>
      </c>
      <c r="O1436">
        <v>1.0140758154569498</v>
      </c>
      <c r="P1436">
        <v>1.0140758154569498</v>
      </c>
      <c r="Q1436">
        <v>0</v>
      </c>
      <c r="R1436">
        <v>0</v>
      </c>
      <c r="S1436">
        <v>0</v>
      </c>
      <c r="T1436">
        <v>0</v>
      </c>
      <c r="U1436">
        <v>0</v>
      </c>
      <c r="V1436">
        <v>0</v>
      </c>
      <c r="W1436">
        <v>0</v>
      </c>
      <c r="X1436">
        <v>0</v>
      </c>
      <c r="Y1436">
        <v>0</v>
      </c>
      <c r="Z1436">
        <v>0</v>
      </c>
      <c r="AA1436">
        <v>0</v>
      </c>
      <c r="AB1436">
        <v>0</v>
      </c>
      <c r="AC1436">
        <v>0</v>
      </c>
      <c r="AD1436">
        <v>0</v>
      </c>
      <c r="AE1436">
        <v>0</v>
      </c>
      <c r="AF1436">
        <v>0</v>
      </c>
      <c r="AG1436">
        <v>0</v>
      </c>
      <c r="AH1436">
        <v>0</v>
      </c>
      <c r="AI1436">
        <v>0</v>
      </c>
      <c r="AJ1436">
        <v>0</v>
      </c>
      <c r="AK1436">
        <v>0</v>
      </c>
      <c r="AL1436">
        <v>0</v>
      </c>
      <c r="AM1436">
        <v>0</v>
      </c>
      <c r="AN1436">
        <v>0</v>
      </c>
      <c r="AO1436">
        <v>0</v>
      </c>
      <c r="AP1436">
        <v>0</v>
      </c>
      <c r="AQ1436">
        <v>0</v>
      </c>
      <c r="AR1436">
        <v>0</v>
      </c>
      <c r="AS1436">
        <v>0</v>
      </c>
      <c r="AT1436">
        <v>0</v>
      </c>
      <c r="AU1436">
        <v>0</v>
      </c>
      <c r="AV1436">
        <v>0</v>
      </c>
      <c r="AW1436">
        <v>0</v>
      </c>
      <c r="AX1436">
        <v>0</v>
      </c>
      <c r="AY1436">
        <v>0</v>
      </c>
      <c r="AZ1436">
        <v>0</v>
      </c>
      <c r="BA1436">
        <v>0</v>
      </c>
      <c r="BB1436">
        <v>0</v>
      </c>
      <c r="BC1436">
        <v>0</v>
      </c>
      <c r="BD1436">
        <v>0</v>
      </c>
      <c r="BE1436">
        <v>0</v>
      </c>
      <c r="BF1436">
        <v>0</v>
      </c>
      <c r="BG1436">
        <v>0</v>
      </c>
      <c r="BH1436">
        <v>0</v>
      </c>
      <c r="BI1436">
        <v>0</v>
      </c>
      <c r="BJ1436">
        <v>0</v>
      </c>
      <c r="BK1436">
        <v>0</v>
      </c>
      <c r="BL1436">
        <v>0</v>
      </c>
      <c r="BM1436">
        <v>0</v>
      </c>
      <c r="BN1436">
        <v>0</v>
      </c>
      <c r="BO1436">
        <v>0</v>
      </c>
      <c r="BP1436">
        <v>0</v>
      </c>
      <c r="BQ1436">
        <v>0</v>
      </c>
      <c r="BR1436">
        <v>0</v>
      </c>
      <c r="BS1436">
        <v>0</v>
      </c>
      <c r="BT1436">
        <v>0</v>
      </c>
      <c r="BU1436">
        <v>0</v>
      </c>
      <c r="BV1436">
        <v>0</v>
      </c>
      <c r="BW1436" s="4">
        <v>0</v>
      </c>
    </row>
    <row r="1437" spans="6:75" x14ac:dyDescent="0.25">
      <c r="F1437" s="52">
        <f t="shared" si="78"/>
        <v>114600</v>
      </c>
      <c r="G1437" s="12">
        <f t="shared" si="79"/>
        <v>0.82558139534883723</v>
      </c>
      <c r="J1437" s="3">
        <f t="shared" si="77"/>
        <v>1.0179611650485436</v>
      </c>
      <c r="K1437" s="4"/>
      <c r="L1437" s="5">
        <v>1</v>
      </c>
      <c r="M1437">
        <v>0.82558139534883723</v>
      </c>
      <c r="N1437">
        <v>0.82558139534883723</v>
      </c>
      <c r="O1437">
        <v>1.0167646194534234</v>
      </c>
      <c r="P1437">
        <v>1.0167646194534234</v>
      </c>
      <c r="Q1437">
        <v>0</v>
      </c>
      <c r="R1437">
        <v>0</v>
      </c>
      <c r="S1437">
        <v>0</v>
      </c>
      <c r="T1437">
        <v>0</v>
      </c>
      <c r="U1437">
        <v>0</v>
      </c>
      <c r="V1437">
        <v>0</v>
      </c>
      <c r="W1437">
        <v>0</v>
      </c>
      <c r="X1437">
        <v>0</v>
      </c>
      <c r="Y1437">
        <v>0</v>
      </c>
      <c r="Z1437">
        <v>0</v>
      </c>
      <c r="AA1437">
        <v>0</v>
      </c>
      <c r="AB1437">
        <v>0</v>
      </c>
      <c r="AC1437">
        <v>0</v>
      </c>
      <c r="AD1437">
        <v>0</v>
      </c>
      <c r="AE1437">
        <v>0</v>
      </c>
      <c r="AF1437">
        <v>0</v>
      </c>
      <c r="AG1437">
        <v>0</v>
      </c>
      <c r="AH1437">
        <v>0</v>
      </c>
      <c r="AI1437">
        <v>0</v>
      </c>
      <c r="AJ1437">
        <v>0</v>
      </c>
      <c r="AK1437">
        <v>0</v>
      </c>
      <c r="AL1437">
        <v>0</v>
      </c>
      <c r="AM1437">
        <v>0</v>
      </c>
      <c r="AN1437">
        <v>0</v>
      </c>
      <c r="AO1437">
        <v>0</v>
      </c>
      <c r="AP1437">
        <v>0</v>
      </c>
      <c r="AQ1437">
        <v>0</v>
      </c>
      <c r="AR1437">
        <v>0</v>
      </c>
      <c r="AS1437">
        <v>0</v>
      </c>
      <c r="AT1437">
        <v>0</v>
      </c>
      <c r="AU1437">
        <v>0</v>
      </c>
      <c r="AV1437">
        <v>0</v>
      </c>
      <c r="AW1437">
        <v>0</v>
      </c>
      <c r="AX1437">
        <v>0</v>
      </c>
      <c r="AY1437">
        <v>0</v>
      </c>
      <c r="AZ1437">
        <v>0</v>
      </c>
      <c r="BA1437">
        <v>0</v>
      </c>
      <c r="BB1437">
        <v>0</v>
      </c>
      <c r="BC1437">
        <v>0</v>
      </c>
      <c r="BD1437">
        <v>0</v>
      </c>
      <c r="BE1437">
        <v>0</v>
      </c>
      <c r="BF1437">
        <v>0</v>
      </c>
      <c r="BG1437">
        <v>0</v>
      </c>
      <c r="BH1437">
        <v>0</v>
      </c>
      <c r="BI1437">
        <v>0</v>
      </c>
      <c r="BJ1437">
        <v>0</v>
      </c>
      <c r="BK1437">
        <v>0</v>
      </c>
      <c r="BL1437">
        <v>0</v>
      </c>
      <c r="BM1437">
        <v>0</v>
      </c>
      <c r="BN1437">
        <v>0</v>
      </c>
      <c r="BO1437">
        <v>0</v>
      </c>
      <c r="BP1437">
        <v>0</v>
      </c>
      <c r="BQ1437">
        <v>0</v>
      </c>
      <c r="BR1437">
        <v>0</v>
      </c>
      <c r="BS1437">
        <v>0</v>
      </c>
      <c r="BT1437">
        <v>0</v>
      </c>
      <c r="BU1437">
        <v>0</v>
      </c>
      <c r="BV1437">
        <v>0</v>
      </c>
      <c r="BW1437" s="4">
        <v>0</v>
      </c>
    </row>
    <row r="1438" spans="6:75" x14ac:dyDescent="0.25">
      <c r="F1438" s="52">
        <f t="shared" si="78"/>
        <v>114700</v>
      </c>
      <c r="G1438" s="12">
        <f t="shared" si="79"/>
        <v>0.82558139534883723</v>
      </c>
      <c r="J1438" s="3">
        <f t="shared" si="77"/>
        <v>1.0206531332744924</v>
      </c>
      <c r="K1438" s="4"/>
      <c r="L1438" s="5">
        <v>1</v>
      </c>
      <c r="M1438">
        <v>0.82558139534883723</v>
      </c>
      <c r="N1438">
        <v>0.82558139534883723</v>
      </c>
      <c r="O1438">
        <v>1.0194534234498971</v>
      </c>
      <c r="P1438">
        <v>1.0194534234498971</v>
      </c>
      <c r="Q1438">
        <v>0</v>
      </c>
      <c r="R1438">
        <v>0</v>
      </c>
      <c r="S1438">
        <v>0</v>
      </c>
      <c r="T1438">
        <v>0</v>
      </c>
      <c r="U1438">
        <v>0</v>
      </c>
      <c r="V1438">
        <v>0</v>
      </c>
      <c r="W1438">
        <v>0</v>
      </c>
      <c r="X1438">
        <v>0</v>
      </c>
      <c r="Y1438">
        <v>0</v>
      </c>
      <c r="Z1438">
        <v>0</v>
      </c>
      <c r="AA1438">
        <v>0</v>
      </c>
      <c r="AB1438">
        <v>0</v>
      </c>
      <c r="AC1438">
        <v>0</v>
      </c>
      <c r="AD1438">
        <v>0</v>
      </c>
      <c r="AE1438">
        <v>0</v>
      </c>
      <c r="AF1438">
        <v>0</v>
      </c>
      <c r="AG1438">
        <v>0</v>
      </c>
      <c r="AH1438">
        <v>0</v>
      </c>
      <c r="AI1438">
        <v>0</v>
      </c>
      <c r="AJ1438">
        <v>0</v>
      </c>
      <c r="AK1438">
        <v>0</v>
      </c>
      <c r="AL1438">
        <v>0</v>
      </c>
      <c r="AM1438">
        <v>0</v>
      </c>
      <c r="AN1438">
        <v>0</v>
      </c>
      <c r="AO1438">
        <v>0</v>
      </c>
      <c r="AP1438">
        <v>0</v>
      </c>
      <c r="AQ1438">
        <v>0</v>
      </c>
      <c r="AR1438">
        <v>0</v>
      </c>
      <c r="AS1438">
        <v>0</v>
      </c>
      <c r="AT1438">
        <v>0</v>
      </c>
      <c r="AU1438">
        <v>0</v>
      </c>
      <c r="AV1438">
        <v>0</v>
      </c>
      <c r="AW1438">
        <v>0</v>
      </c>
      <c r="AX1438">
        <v>0</v>
      </c>
      <c r="AY1438">
        <v>0</v>
      </c>
      <c r="AZ1438">
        <v>0</v>
      </c>
      <c r="BA1438">
        <v>0</v>
      </c>
      <c r="BB1438">
        <v>0</v>
      </c>
      <c r="BC1438">
        <v>0</v>
      </c>
      <c r="BD1438">
        <v>0</v>
      </c>
      <c r="BE1438">
        <v>0</v>
      </c>
      <c r="BF1438">
        <v>0</v>
      </c>
      <c r="BG1438">
        <v>0</v>
      </c>
      <c r="BH1438">
        <v>0</v>
      </c>
      <c r="BI1438">
        <v>0</v>
      </c>
      <c r="BJ1438">
        <v>0</v>
      </c>
      <c r="BK1438">
        <v>0</v>
      </c>
      <c r="BL1438">
        <v>0</v>
      </c>
      <c r="BM1438">
        <v>0</v>
      </c>
      <c r="BN1438">
        <v>0</v>
      </c>
      <c r="BO1438">
        <v>0</v>
      </c>
      <c r="BP1438">
        <v>0</v>
      </c>
      <c r="BQ1438">
        <v>0</v>
      </c>
      <c r="BR1438">
        <v>0</v>
      </c>
      <c r="BS1438">
        <v>0</v>
      </c>
      <c r="BT1438">
        <v>0</v>
      </c>
      <c r="BU1438">
        <v>0</v>
      </c>
      <c r="BV1438">
        <v>0</v>
      </c>
      <c r="BW1438" s="4">
        <v>0</v>
      </c>
    </row>
    <row r="1439" spans="6:75" x14ac:dyDescent="0.25">
      <c r="F1439" s="52">
        <f t="shared" si="78"/>
        <v>114800</v>
      </c>
      <c r="G1439" s="12">
        <f t="shared" si="79"/>
        <v>0.82558139534883723</v>
      </c>
      <c r="J1439" s="3">
        <f t="shared" si="77"/>
        <v>1.0233451015004413</v>
      </c>
      <c r="K1439" s="4"/>
      <c r="L1439" s="5">
        <v>1</v>
      </c>
      <c r="M1439">
        <v>0.82558139534883723</v>
      </c>
      <c r="N1439">
        <v>0.82558139534883723</v>
      </c>
      <c r="O1439">
        <v>1.022142227446371</v>
      </c>
      <c r="P1439">
        <v>1.022142227446371</v>
      </c>
      <c r="Q1439">
        <v>0</v>
      </c>
      <c r="R1439">
        <v>0</v>
      </c>
      <c r="S1439">
        <v>0</v>
      </c>
      <c r="T1439">
        <v>0</v>
      </c>
      <c r="U1439">
        <v>0</v>
      </c>
      <c r="V1439">
        <v>0</v>
      </c>
      <c r="W1439">
        <v>0</v>
      </c>
      <c r="X1439">
        <v>0</v>
      </c>
      <c r="Y1439">
        <v>0</v>
      </c>
      <c r="Z1439">
        <v>0</v>
      </c>
      <c r="AA1439">
        <v>0</v>
      </c>
      <c r="AB1439">
        <v>0</v>
      </c>
      <c r="AC1439">
        <v>0</v>
      </c>
      <c r="AD1439">
        <v>0</v>
      </c>
      <c r="AE1439">
        <v>0</v>
      </c>
      <c r="AF1439">
        <v>0</v>
      </c>
      <c r="AG1439">
        <v>0</v>
      </c>
      <c r="AH1439">
        <v>0</v>
      </c>
      <c r="AI1439">
        <v>0</v>
      </c>
      <c r="AJ1439">
        <v>0</v>
      </c>
      <c r="AK1439">
        <v>0</v>
      </c>
      <c r="AL1439">
        <v>0</v>
      </c>
      <c r="AM1439">
        <v>0</v>
      </c>
      <c r="AN1439">
        <v>0</v>
      </c>
      <c r="AO1439">
        <v>0</v>
      </c>
      <c r="AP1439">
        <v>0</v>
      </c>
      <c r="AQ1439">
        <v>0</v>
      </c>
      <c r="AR1439">
        <v>0</v>
      </c>
      <c r="AS1439">
        <v>0</v>
      </c>
      <c r="AT1439">
        <v>0</v>
      </c>
      <c r="AU1439">
        <v>0</v>
      </c>
      <c r="AV1439">
        <v>0</v>
      </c>
      <c r="AW1439">
        <v>0</v>
      </c>
      <c r="AX1439">
        <v>0</v>
      </c>
      <c r="AY1439">
        <v>0</v>
      </c>
      <c r="AZ1439">
        <v>0</v>
      </c>
      <c r="BA1439">
        <v>0</v>
      </c>
      <c r="BB1439">
        <v>0</v>
      </c>
      <c r="BC1439">
        <v>0</v>
      </c>
      <c r="BD1439">
        <v>0</v>
      </c>
      <c r="BE1439">
        <v>0</v>
      </c>
      <c r="BF1439">
        <v>0</v>
      </c>
      <c r="BG1439">
        <v>0</v>
      </c>
      <c r="BH1439">
        <v>0</v>
      </c>
      <c r="BI1439">
        <v>0</v>
      </c>
      <c r="BJ1439">
        <v>0</v>
      </c>
      <c r="BK1439">
        <v>0</v>
      </c>
      <c r="BL1439">
        <v>0</v>
      </c>
      <c r="BM1439">
        <v>0</v>
      </c>
      <c r="BN1439">
        <v>0</v>
      </c>
      <c r="BO1439">
        <v>0</v>
      </c>
      <c r="BP1439">
        <v>0</v>
      </c>
      <c r="BQ1439">
        <v>0</v>
      </c>
      <c r="BR1439">
        <v>0</v>
      </c>
      <c r="BS1439">
        <v>0</v>
      </c>
      <c r="BT1439">
        <v>0</v>
      </c>
      <c r="BU1439">
        <v>0</v>
      </c>
      <c r="BV1439">
        <v>0</v>
      </c>
      <c r="BW1439" s="4">
        <v>0</v>
      </c>
    </row>
    <row r="1440" spans="6:75" x14ac:dyDescent="0.25">
      <c r="F1440" s="52">
        <f t="shared" si="78"/>
        <v>114900</v>
      </c>
      <c r="G1440" s="12">
        <f t="shared" si="79"/>
        <v>0.82558139534883723</v>
      </c>
      <c r="J1440" s="3">
        <f t="shared" si="77"/>
        <v>1.0260370697263901</v>
      </c>
      <c r="K1440" s="4"/>
      <c r="L1440" s="5">
        <v>1</v>
      </c>
      <c r="M1440">
        <v>0.82558139534883723</v>
      </c>
      <c r="N1440">
        <v>0.82558139534883723</v>
      </c>
      <c r="O1440">
        <v>1.0248310314428446</v>
      </c>
      <c r="P1440">
        <v>1.0248310314428446</v>
      </c>
      <c r="Q1440">
        <v>0</v>
      </c>
      <c r="R1440">
        <v>0</v>
      </c>
      <c r="S1440">
        <v>0</v>
      </c>
      <c r="T1440">
        <v>0</v>
      </c>
      <c r="U1440">
        <v>0</v>
      </c>
      <c r="V1440">
        <v>0</v>
      </c>
      <c r="W1440">
        <v>0</v>
      </c>
      <c r="X1440">
        <v>0</v>
      </c>
      <c r="Y1440">
        <v>0</v>
      </c>
      <c r="Z1440">
        <v>0</v>
      </c>
      <c r="AA1440">
        <v>0</v>
      </c>
      <c r="AB1440">
        <v>0</v>
      </c>
      <c r="AC1440">
        <v>0</v>
      </c>
      <c r="AD1440">
        <v>0</v>
      </c>
      <c r="AE1440">
        <v>0</v>
      </c>
      <c r="AF1440">
        <v>0</v>
      </c>
      <c r="AG1440">
        <v>0</v>
      </c>
      <c r="AH1440">
        <v>0</v>
      </c>
      <c r="AI1440">
        <v>0</v>
      </c>
      <c r="AJ1440">
        <v>0</v>
      </c>
      <c r="AK1440">
        <v>0</v>
      </c>
      <c r="AL1440">
        <v>0</v>
      </c>
      <c r="AM1440">
        <v>0</v>
      </c>
      <c r="AN1440">
        <v>0</v>
      </c>
      <c r="AO1440">
        <v>0</v>
      </c>
      <c r="AP1440">
        <v>0</v>
      </c>
      <c r="AQ1440">
        <v>0</v>
      </c>
      <c r="AR1440">
        <v>0</v>
      </c>
      <c r="AS1440">
        <v>0</v>
      </c>
      <c r="AT1440">
        <v>0</v>
      </c>
      <c r="AU1440">
        <v>0</v>
      </c>
      <c r="AV1440">
        <v>0</v>
      </c>
      <c r="AW1440">
        <v>0</v>
      </c>
      <c r="AX1440">
        <v>0</v>
      </c>
      <c r="AY1440">
        <v>0</v>
      </c>
      <c r="AZ1440">
        <v>0</v>
      </c>
      <c r="BA1440">
        <v>0</v>
      </c>
      <c r="BB1440">
        <v>0</v>
      </c>
      <c r="BC1440">
        <v>0</v>
      </c>
      <c r="BD1440">
        <v>0</v>
      </c>
      <c r="BE1440">
        <v>0</v>
      </c>
      <c r="BF1440">
        <v>0</v>
      </c>
      <c r="BG1440">
        <v>0</v>
      </c>
      <c r="BH1440">
        <v>0</v>
      </c>
      <c r="BI1440">
        <v>0</v>
      </c>
      <c r="BJ1440">
        <v>0</v>
      </c>
      <c r="BK1440">
        <v>0</v>
      </c>
      <c r="BL1440">
        <v>0</v>
      </c>
      <c r="BM1440">
        <v>0</v>
      </c>
      <c r="BN1440">
        <v>0</v>
      </c>
      <c r="BO1440">
        <v>0</v>
      </c>
      <c r="BP1440">
        <v>0</v>
      </c>
      <c r="BQ1440">
        <v>0</v>
      </c>
      <c r="BR1440">
        <v>0</v>
      </c>
      <c r="BS1440">
        <v>0</v>
      </c>
      <c r="BT1440">
        <v>0</v>
      </c>
      <c r="BU1440">
        <v>0</v>
      </c>
      <c r="BV1440">
        <v>0</v>
      </c>
      <c r="BW1440" s="4">
        <v>0</v>
      </c>
    </row>
    <row r="1441" spans="6:75" x14ac:dyDescent="0.25">
      <c r="F1441" s="52">
        <f t="shared" si="78"/>
        <v>115000</v>
      </c>
      <c r="G1441" s="12">
        <f t="shared" si="79"/>
        <v>0.82558139534883723</v>
      </c>
      <c r="J1441" s="3">
        <f t="shared" si="77"/>
        <v>1.0287290379523388</v>
      </c>
      <c r="K1441" s="4"/>
      <c r="L1441" s="5">
        <v>1</v>
      </c>
      <c r="M1441">
        <v>0.82558139534883723</v>
      </c>
      <c r="N1441">
        <v>0.82558139534883723</v>
      </c>
      <c r="O1441">
        <v>1.0275198354393182</v>
      </c>
      <c r="P1441">
        <v>1.0275198354393182</v>
      </c>
      <c r="Q1441">
        <v>0</v>
      </c>
      <c r="R1441">
        <v>0</v>
      </c>
      <c r="S1441">
        <v>0</v>
      </c>
      <c r="T1441">
        <v>0</v>
      </c>
      <c r="U1441">
        <v>0</v>
      </c>
      <c r="V1441">
        <v>0</v>
      </c>
      <c r="W1441">
        <v>0</v>
      </c>
      <c r="X1441">
        <v>0</v>
      </c>
      <c r="Y1441">
        <v>0</v>
      </c>
      <c r="Z1441">
        <v>0</v>
      </c>
      <c r="AA1441">
        <v>0</v>
      </c>
      <c r="AB1441">
        <v>0</v>
      </c>
      <c r="AC1441">
        <v>0</v>
      </c>
      <c r="AD1441">
        <v>0</v>
      </c>
      <c r="AE1441">
        <v>0</v>
      </c>
      <c r="AF1441">
        <v>0</v>
      </c>
      <c r="AG1441">
        <v>0</v>
      </c>
      <c r="AH1441">
        <v>0</v>
      </c>
      <c r="AI1441">
        <v>0</v>
      </c>
      <c r="AJ1441">
        <v>0</v>
      </c>
      <c r="AK1441">
        <v>0</v>
      </c>
      <c r="AL1441">
        <v>0</v>
      </c>
      <c r="AM1441">
        <v>0</v>
      </c>
      <c r="AN1441">
        <v>0</v>
      </c>
      <c r="AO1441">
        <v>0</v>
      </c>
      <c r="AP1441">
        <v>0</v>
      </c>
      <c r="AQ1441">
        <v>0</v>
      </c>
      <c r="AR1441">
        <v>0</v>
      </c>
      <c r="AS1441">
        <v>0</v>
      </c>
      <c r="AT1441">
        <v>0</v>
      </c>
      <c r="AU1441">
        <v>0</v>
      </c>
      <c r="AV1441">
        <v>0</v>
      </c>
      <c r="AW1441">
        <v>0</v>
      </c>
      <c r="AX1441">
        <v>0</v>
      </c>
      <c r="AY1441">
        <v>0</v>
      </c>
      <c r="AZ1441">
        <v>0</v>
      </c>
      <c r="BA1441">
        <v>0</v>
      </c>
      <c r="BB1441">
        <v>0</v>
      </c>
      <c r="BC1441">
        <v>0</v>
      </c>
      <c r="BD1441">
        <v>0</v>
      </c>
      <c r="BE1441">
        <v>0</v>
      </c>
      <c r="BF1441">
        <v>0</v>
      </c>
      <c r="BG1441">
        <v>0</v>
      </c>
      <c r="BH1441">
        <v>0</v>
      </c>
      <c r="BI1441">
        <v>0</v>
      </c>
      <c r="BJ1441">
        <v>0</v>
      </c>
      <c r="BK1441">
        <v>0</v>
      </c>
      <c r="BL1441">
        <v>0</v>
      </c>
      <c r="BM1441">
        <v>0</v>
      </c>
      <c r="BN1441">
        <v>0</v>
      </c>
      <c r="BO1441">
        <v>0</v>
      </c>
      <c r="BP1441">
        <v>0</v>
      </c>
      <c r="BQ1441">
        <v>0</v>
      </c>
      <c r="BR1441">
        <v>0</v>
      </c>
      <c r="BS1441">
        <v>0</v>
      </c>
      <c r="BT1441">
        <v>0</v>
      </c>
      <c r="BU1441">
        <v>0</v>
      </c>
      <c r="BV1441">
        <v>0</v>
      </c>
      <c r="BW1441" s="4">
        <v>0</v>
      </c>
    </row>
    <row r="1442" spans="6:75" x14ac:dyDescent="0.25">
      <c r="F1442" s="52">
        <f t="shared" si="78"/>
        <v>115100</v>
      </c>
      <c r="G1442" s="12">
        <f t="shared" si="79"/>
        <v>0.82558139534883723</v>
      </c>
      <c r="J1442" s="3">
        <f t="shared" si="77"/>
        <v>1.0314210061782876</v>
      </c>
      <c r="K1442" s="4"/>
      <c r="L1442" s="5">
        <v>1</v>
      </c>
      <c r="M1442">
        <v>0.82558139534883723</v>
      </c>
      <c r="N1442">
        <v>0.82558139534883723</v>
      </c>
      <c r="O1442">
        <v>1.0302086394357919</v>
      </c>
      <c r="P1442">
        <v>1.0302086394357919</v>
      </c>
      <c r="Q1442">
        <v>0</v>
      </c>
      <c r="R1442">
        <v>0</v>
      </c>
      <c r="S1442">
        <v>0</v>
      </c>
      <c r="T1442">
        <v>0</v>
      </c>
      <c r="U1442">
        <v>0</v>
      </c>
      <c r="V1442">
        <v>0</v>
      </c>
      <c r="W1442">
        <v>0</v>
      </c>
      <c r="X1442">
        <v>0</v>
      </c>
      <c r="Y1442">
        <v>0</v>
      </c>
      <c r="Z1442">
        <v>0</v>
      </c>
      <c r="AA1442">
        <v>0</v>
      </c>
      <c r="AB1442">
        <v>0</v>
      </c>
      <c r="AC1442">
        <v>0</v>
      </c>
      <c r="AD1442">
        <v>0</v>
      </c>
      <c r="AE1442">
        <v>0</v>
      </c>
      <c r="AF1442">
        <v>0</v>
      </c>
      <c r="AG1442">
        <v>0</v>
      </c>
      <c r="AH1442">
        <v>0</v>
      </c>
      <c r="AI1442">
        <v>0</v>
      </c>
      <c r="AJ1442">
        <v>0</v>
      </c>
      <c r="AK1442">
        <v>0</v>
      </c>
      <c r="AL1442">
        <v>0</v>
      </c>
      <c r="AM1442">
        <v>0</v>
      </c>
      <c r="AN1442">
        <v>0</v>
      </c>
      <c r="AO1442">
        <v>0</v>
      </c>
      <c r="AP1442">
        <v>0</v>
      </c>
      <c r="AQ1442">
        <v>0</v>
      </c>
      <c r="AR1442">
        <v>0</v>
      </c>
      <c r="AS1442">
        <v>0</v>
      </c>
      <c r="AT1442">
        <v>0</v>
      </c>
      <c r="AU1442">
        <v>0</v>
      </c>
      <c r="AV1442">
        <v>0</v>
      </c>
      <c r="AW1442">
        <v>0</v>
      </c>
      <c r="AX1442">
        <v>0</v>
      </c>
      <c r="AY1442">
        <v>0</v>
      </c>
      <c r="AZ1442">
        <v>0</v>
      </c>
      <c r="BA1442">
        <v>0</v>
      </c>
      <c r="BB1442">
        <v>0</v>
      </c>
      <c r="BC1442">
        <v>0</v>
      </c>
      <c r="BD1442">
        <v>0</v>
      </c>
      <c r="BE1442">
        <v>0</v>
      </c>
      <c r="BF1442">
        <v>0</v>
      </c>
      <c r="BG1442">
        <v>0</v>
      </c>
      <c r="BH1442">
        <v>0</v>
      </c>
      <c r="BI1442">
        <v>0</v>
      </c>
      <c r="BJ1442">
        <v>0</v>
      </c>
      <c r="BK1442">
        <v>0</v>
      </c>
      <c r="BL1442">
        <v>0</v>
      </c>
      <c r="BM1442">
        <v>0</v>
      </c>
      <c r="BN1442">
        <v>0</v>
      </c>
      <c r="BO1442">
        <v>0</v>
      </c>
      <c r="BP1442">
        <v>0</v>
      </c>
      <c r="BQ1442">
        <v>0</v>
      </c>
      <c r="BR1442">
        <v>0</v>
      </c>
      <c r="BS1442">
        <v>0</v>
      </c>
      <c r="BT1442">
        <v>0</v>
      </c>
      <c r="BU1442">
        <v>0</v>
      </c>
      <c r="BV1442">
        <v>0</v>
      </c>
      <c r="BW1442" s="4">
        <v>0</v>
      </c>
    </row>
    <row r="1443" spans="6:75" x14ac:dyDescent="0.25">
      <c r="F1443" s="52">
        <f t="shared" si="78"/>
        <v>115200</v>
      </c>
      <c r="G1443" s="12">
        <f t="shared" si="79"/>
        <v>0.82558139534883723</v>
      </c>
      <c r="J1443" s="3">
        <f t="shared" si="77"/>
        <v>1.0341129744042363</v>
      </c>
      <c r="K1443" s="4"/>
      <c r="L1443" s="5">
        <v>1</v>
      </c>
      <c r="M1443">
        <v>0.82558139534883723</v>
      </c>
      <c r="N1443">
        <v>0.82558139534883723</v>
      </c>
      <c r="O1443">
        <v>1.0328974434322655</v>
      </c>
      <c r="P1443">
        <v>1.0328974434322655</v>
      </c>
      <c r="Q1443">
        <v>0</v>
      </c>
      <c r="R1443">
        <v>0</v>
      </c>
      <c r="S1443">
        <v>0</v>
      </c>
      <c r="T1443">
        <v>0</v>
      </c>
      <c r="U1443">
        <v>0</v>
      </c>
      <c r="V1443">
        <v>0</v>
      </c>
      <c r="W1443">
        <v>0</v>
      </c>
      <c r="X1443">
        <v>0</v>
      </c>
      <c r="Y1443">
        <v>0</v>
      </c>
      <c r="Z1443">
        <v>0</v>
      </c>
      <c r="AA1443">
        <v>0</v>
      </c>
      <c r="AB1443">
        <v>0</v>
      </c>
      <c r="AC1443">
        <v>0</v>
      </c>
      <c r="AD1443">
        <v>0</v>
      </c>
      <c r="AE1443">
        <v>0</v>
      </c>
      <c r="AF1443">
        <v>0</v>
      </c>
      <c r="AG1443">
        <v>0</v>
      </c>
      <c r="AH1443">
        <v>0</v>
      </c>
      <c r="AI1443">
        <v>0</v>
      </c>
      <c r="AJ1443">
        <v>0</v>
      </c>
      <c r="AK1443">
        <v>0</v>
      </c>
      <c r="AL1443">
        <v>0</v>
      </c>
      <c r="AM1443">
        <v>0</v>
      </c>
      <c r="AN1443">
        <v>0</v>
      </c>
      <c r="AO1443">
        <v>0</v>
      </c>
      <c r="AP1443">
        <v>0</v>
      </c>
      <c r="AQ1443">
        <v>0</v>
      </c>
      <c r="AR1443">
        <v>0</v>
      </c>
      <c r="AS1443">
        <v>0</v>
      </c>
      <c r="AT1443">
        <v>0</v>
      </c>
      <c r="AU1443">
        <v>0</v>
      </c>
      <c r="AV1443">
        <v>0</v>
      </c>
      <c r="AW1443">
        <v>0</v>
      </c>
      <c r="AX1443">
        <v>0</v>
      </c>
      <c r="AY1443">
        <v>0</v>
      </c>
      <c r="AZ1443">
        <v>0</v>
      </c>
      <c r="BA1443">
        <v>0</v>
      </c>
      <c r="BB1443">
        <v>0</v>
      </c>
      <c r="BC1443">
        <v>0</v>
      </c>
      <c r="BD1443">
        <v>0</v>
      </c>
      <c r="BE1443">
        <v>0</v>
      </c>
      <c r="BF1443">
        <v>0</v>
      </c>
      <c r="BG1443">
        <v>0</v>
      </c>
      <c r="BH1443">
        <v>0</v>
      </c>
      <c r="BI1443">
        <v>0</v>
      </c>
      <c r="BJ1443">
        <v>0</v>
      </c>
      <c r="BK1443">
        <v>0</v>
      </c>
      <c r="BL1443">
        <v>0</v>
      </c>
      <c r="BM1443">
        <v>0</v>
      </c>
      <c r="BN1443">
        <v>0</v>
      </c>
      <c r="BO1443">
        <v>0</v>
      </c>
      <c r="BP1443">
        <v>0</v>
      </c>
      <c r="BQ1443">
        <v>0</v>
      </c>
      <c r="BR1443">
        <v>0</v>
      </c>
      <c r="BS1443">
        <v>0</v>
      </c>
      <c r="BT1443">
        <v>0</v>
      </c>
      <c r="BU1443">
        <v>0</v>
      </c>
      <c r="BV1443">
        <v>0</v>
      </c>
      <c r="BW1443" s="4">
        <v>0</v>
      </c>
    </row>
    <row r="1444" spans="6:75" x14ac:dyDescent="0.25">
      <c r="F1444" s="52">
        <f t="shared" si="78"/>
        <v>115300</v>
      </c>
      <c r="G1444" s="12">
        <f t="shared" si="79"/>
        <v>0.82558139534883723</v>
      </c>
      <c r="J1444" s="3">
        <f t="shared" si="77"/>
        <v>1.0368049426301853</v>
      </c>
      <c r="K1444" s="4"/>
      <c r="L1444" s="5">
        <v>1</v>
      </c>
      <c r="M1444">
        <v>0.82558139534883723</v>
      </c>
      <c r="N1444">
        <v>0.82558139534883723</v>
      </c>
      <c r="O1444">
        <v>1.0355862474287394</v>
      </c>
      <c r="P1444">
        <v>1.0355862474287394</v>
      </c>
      <c r="Q1444">
        <v>0</v>
      </c>
      <c r="R1444">
        <v>0</v>
      </c>
      <c r="S1444">
        <v>0</v>
      </c>
      <c r="T1444">
        <v>0</v>
      </c>
      <c r="U1444">
        <v>0</v>
      </c>
      <c r="V1444">
        <v>0</v>
      </c>
      <c r="W1444">
        <v>0</v>
      </c>
      <c r="X1444">
        <v>0</v>
      </c>
      <c r="Y1444">
        <v>0</v>
      </c>
      <c r="Z1444">
        <v>0</v>
      </c>
      <c r="AA1444">
        <v>0</v>
      </c>
      <c r="AB1444">
        <v>0</v>
      </c>
      <c r="AC1444">
        <v>0</v>
      </c>
      <c r="AD1444">
        <v>0</v>
      </c>
      <c r="AE1444">
        <v>0</v>
      </c>
      <c r="AF1444">
        <v>0</v>
      </c>
      <c r="AG1444">
        <v>0</v>
      </c>
      <c r="AH1444">
        <v>0</v>
      </c>
      <c r="AI1444">
        <v>0</v>
      </c>
      <c r="AJ1444">
        <v>0</v>
      </c>
      <c r="AK1444">
        <v>0</v>
      </c>
      <c r="AL1444">
        <v>0</v>
      </c>
      <c r="AM1444">
        <v>0</v>
      </c>
      <c r="AN1444">
        <v>0</v>
      </c>
      <c r="AO1444">
        <v>0</v>
      </c>
      <c r="AP1444">
        <v>0</v>
      </c>
      <c r="AQ1444">
        <v>0</v>
      </c>
      <c r="AR1444">
        <v>0</v>
      </c>
      <c r="AS1444">
        <v>0</v>
      </c>
      <c r="AT1444">
        <v>0</v>
      </c>
      <c r="AU1444">
        <v>0</v>
      </c>
      <c r="AV1444">
        <v>0</v>
      </c>
      <c r="AW1444">
        <v>0</v>
      </c>
      <c r="AX1444">
        <v>0</v>
      </c>
      <c r="AY1444">
        <v>0</v>
      </c>
      <c r="AZ1444">
        <v>0</v>
      </c>
      <c r="BA1444">
        <v>0</v>
      </c>
      <c r="BB1444">
        <v>0</v>
      </c>
      <c r="BC1444">
        <v>0</v>
      </c>
      <c r="BD1444">
        <v>0</v>
      </c>
      <c r="BE1444">
        <v>0</v>
      </c>
      <c r="BF1444">
        <v>0</v>
      </c>
      <c r="BG1444">
        <v>0</v>
      </c>
      <c r="BH1444">
        <v>0</v>
      </c>
      <c r="BI1444">
        <v>0</v>
      </c>
      <c r="BJ1444">
        <v>0</v>
      </c>
      <c r="BK1444">
        <v>0</v>
      </c>
      <c r="BL1444">
        <v>0</v>
      </c>
      <c r="BM1444">
        <v>0</v>
      </c>
      <c r="BN1444">
        <v>0</v>
      </c>
      <c r="BO1444">
        <v>0</v>
      </c>
      <c r="BP1444">
        <v>0</v>
      </c>
      <c r="BQ1444">
        <v>0</v>
      </c>
      <c r="BR1444">
        <v>0</v>
      </c>
      <c r="BS1444">
        <v>0</v>
      </c>
      <c r="BT1444">
        <v>0</v>
      </c>
      <c r="BU1444">
        <v>0</v>
      </c>
      <c r="BV1444">
        <v>0</v>
      </c>
      <c r="BW1444" s="4">
        <v>0</v>
      </c>
    </row>
    <row r="1445" spans="6:75" x14ac:dyDescent="0.25">
      <c r="F1445" s="52">
        <f t="shared" si="78"/>
        <v>115400</v>
      </c>
      <c r="G1445" s="12">
        <f t="shared" si="79"/>
        <v>0.82558139534883723</v>
      </c>
      <c r="J1445" s="3">
        <f t="shared" si="77"/>
        <v>1.039496910856134</v>
      </c>
      <c r="K1445" s="4"/>
      <c r="L1445" s="5">
        <v>1</v>
      </c>
      <c r="M1445">
        <v>0.82558139534883723</v>
      </c>
      <c r="N1445">
        <v>0.82558139534883723</v>
      </c>
      <c r="O1445">
        <v>1.038275051425213</v>
      </c>
      <c r="P1445">
        <v>1.038275051425213</v>
      </c>
      <c r="Q1445">
        <v>0</v>
      </c>
      <c r="R144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0</v>
      </c>
      <c r="AL1445">
        <v>0</v>
      </c>
      <c r="AM1445">
        <v>0</v>
      </c>
      <c r="AN1445">
        <v>0</v>
      </c>
      <c r="AO1445">
        <v>0</v>
      </c>
      <c r="AP1445">
        <v>0</v>
      </c>
      <c r="AQ1445">
        <v>0</v>
      </c>
      <c r="AR1445">
        <v>0</v>
      </c>
      <c r="AS1445">
        <v>0</v>
      </c>
      <c r="AT1445">
        <v>0</v>
      </c>
      <c r="AU1445">
        <v>0</v>
      </c>
      <c r="AV1445">
        <v>0</v>
      </c>
      <c r="AW1445">
        <v>0</v>
      </c>
      <c r="AX1445">
        <v>0</v>
      </c>
      <c r="AY1445">
        <v>0</v>
      </c>
      <c r="AZ1445">
        <v>0</v>
      </c>
      <c r="BA1445">
        <v>0</v>
      </c>
      <c r="BB1445">
        <v>0</v>
      </c>
      <c r="BC1445">
        <v>0</v>
      </c>
      <c r="BD1445">
        <v>0</v>
      </c>
      <c r="BE1445">
        <v>0</v>
      </c>
      <c r="BF1445">
        <v>0</v>
      </c>
      <c r="BG1445">
        <v>0</v>
      </c>
      <c r="BH1445">
        <v>0</v>
      </c>
      <c r="BI1445">
        <v>0</v>
      </c>
      <c r="BJ1445">
        <v>0</v>
      </c>
      <c r="BK1445">
        <v>0</v>
      </c>
      <c r="BL1445">
        <v>0</v>
      </c>
      <c r="BM1445">
        <v>0</v>
      </c>
      <c r="BN1445">
        <v>0</v>
      </c>
      <c r="BO1445">
        <v>0</v>
      </c>
      <c r="BP1445">
        <v>0</v>
      </c>
      <c r="BQ1445">
        <v>0</v>
      </c>
      <c r="BR1445">
        <v>0</v>
      </c>
      <c r="BS1445">
        <v>0</v>
      </c>
      <c r="BT1445">
        <v>0</v>
      </c>
      <c r="BU1445">
        <v>0</v>
      </c>
      <c r="BV1445">
        <v>0</v>
      </c>
      <c r="BW1445" s="4">
        <v>0</v>
      </c>
    </row>
    <row r="1446" spans="6:75" x14ac:dyDescent="0.25">
      <c r="F1446" s="52">
        <f t="shared" si="78"/>
        <v>115500</v>
      </c>
      <c r="G1446" s="12">
        <f t="shared" si="79"/>
        <v>0.82558139534883723</v>
      </c>
      <c r="J1446" s="3">
        <f t="shared" si="77"/>
        <v>1.0421888790820828</v>
      </c>
      <c r="K1446" s="4"/>
      <c r="L1446" s="5">
        <v>1</v>
      </c>
      <c r="M1446">
        <v>0.82558139534883723</v>
      </c>
      <c r="N1446">
        <v>0.82558139534883723</v>
      </c>
      <c r="O1446">
        <v>1.0409638554216867</v>
      </c>
      <c r="P1446">
        <v>1.0409638554216867</v>
      </c>
      <c r="Q1446">
        <v>0</v>
      </c>
      <c r="R1446">
        <v>0</v>
      </c>
      <c r="S1446">
        <v>0</v>
      </c>
      <c r="T1446">
        <v>0</v>
      </c>
      <c r="U1446">
        <v>0</v>
      </c>
      <c r="V1446">
        <v>0</v>
      </c>
      <c r="W1446">
        <v>0</v>
      </c>
      <c r="X1446">
        <v>0</v>
      </c>
      <c r="Y1446">
        <v>0</v>
      </c>
      <c r="Z1446">
        <v>0</v>
      </c>
      <c r="AA1446">
        <v>0</v>
      </c>
      <c r="AB1446">
        <v>0</v>
      </c>
      <c r="AC1446">
        <v>0</v>
      </c>
      <c r="AD1446">
        <v>0</v>
      </c>
      <c r="AE1446">
        <v>0</v>
      </c>
      <c r="AF1446">
        <v>0</v>
      </c>
      <c r="AG1446">
        <v>0</v>
      </c>
      <c r="AH1446">
        <v>0</v>
      </c>
      <c r="AI1446">
        <v>0</v>
      </c>
      <c r="AJ1446">
        <v>0</v>
      </c>
      <c r="AK1446">
        <v>0</v>
      </c>
      <c r="AL1446">
        <v>0</v>
      </c>
      <c r="AM1446">
        <v>0</v>
      </c>
      <c r="AN1446">
        <v>0</v>
      </c>
      <c r="AO1446">
        <v>0</v>
      </c>
      <c r="AP1446">
        <v>0</v>
      </c>
      <c r="AQ1446">
        <v>0</v>
      </c>
      <c r="AR1446">
        <v>0</v>
      </c>
      <c r="AS1446">
        <v>0</v>
      </c>
      <c r="AT1446">
        <v>0</v>
      </c>
      <c r="AU1446">
        <v>0</v>
      </c>
      <c r="AV1446">
        <v>0</v>
      </c>
      <c r="AW1446">
        <v>0</v>
      </c>
      <c r="AX1446">
        <v>0</v>
      </c>
      <c r="AY1446">
        <v>0</v>
      </c>
      <c r="AZ1446">
        <v>0</v>
      </c>
      <c r="BA1446">
        <v>0</v>
      </c>
      <c r="BB1446">
        <v>0</v>
      </c>
      <c r="BC1446">
        <v>0</v>
      </c>
      <c r="BD1446">
        <v>0</v>
      </c>
      <c r="BE1446">
        <v>0</v>
      </c>
      <c r="BF1446">
        <v>0</v>
      </c>
      <c r="BG1446">
        <v>0</v>
      </c>
      <c r="BH1446">
        <v>0</v>
      </c>
      <c r="BI1446">
        <v>0</v>
      </c>
      <c r="BJ1446">
        <v>0</v>
      </c>
      <c r="BK1446">
        <v>0</v>
      </c>
      <c r="BL1446">
        <v>0</v>
      </c>
      <c r="BM1446">
        <v>0</v>
      </c>
      <c r="BN1446">
        <v>0</v>
      </c>
      <c r="BO1446">
        <v>0</v>
      </c>
      <c r="BP1446">
        <v>0</v>
      </c>
      <c r="BQ1446">
        <v>0</v>
      </c>
      <c r="BR1446">
        <v>0</v>
      </c>
      <c r="BS1446">
        <v>0</v>
      </c>
      <c r="BT1446">
        <v>0</v>
      </c>
      <c r="BU1446">
        <v>0</v>
      </c>
      <c r="BV1446">
        <v>0</v>
      </c>
      <c r="BW1446" s="4">
        <v>0</v>
      </c>
    </row>
    <row r="1447" spans="6:75" x14ac:dyDescent="0.25">
      <c r="F1447" s="52">
        <f t="shared" si="78"/>
        <v>115600</v>
      </c>
      <c r="G1447" s="12">
        <f t="shared" si="79"/>
        <v>0.82558139534883723</v>
      </c>
      <c r="J1447" s="3">
        <f t="shared" si="77"/>
        <v>1.0448808473080315</v>
      </c>
      <c r="K1447" s="4"/>
      <c r="L1447" s="5">
        <v>1</v>
      </c>
      <c r="M1447">
        <v>0.82558139534883723</v>
      </c>
      <c r="N1447">
        <v>0.82558139534883723</v>
      </c>
      <c r="O1447">
        <v>1.0436526594181603</v>
      </c>
      <c r="P1447">
        <v>1.0436526594181603</v>
      </c>
      <c r="Q1447">
        <v>0</v>
      </c>
      <c r="R1447">
        <v>0</v>
      </c>
      <c r="S1447">
        <v>0</v>
      </c>
      <c r="T1447">
        <v>0</v>
      </c>
      <c r="U1447">
        <v>0</v>
      </c>
      <c r="V1447">
        <v>0</v>
      </c>
      <c r="W1447">
        <v>0</v>
      </c>
      <c r="X1447">
        <v>0</v>
      </c>
      <c r="Y1447">
        <v>0</v>
      </c>
      <c r="Z1447">
        <v>0</v>
      </c>
      <c r="AA1447">
        <v>0</v>
      </c>
      <c r="AB1447">
        <v>0</v>
      </c>
      <c r="AC1447">
        <v>0</v>
      </c>
      <c r="AD1447">
        <v>0</v>
      </c>
      <c r="AE1447">
        <v>0</v>
      </c>
      <c r="AF1447">
        <v>0</v>
      </c>
      <c r="AG1447">
        <v>0</v>
      </c>
      <c r="AH1447">
        <v>0</v>
      </c>
      <c r="AI1447">
        <v>0</v>
      </c>
      <c r="AJ1447">
        <v>0</v>
      </c>
      <c r="AK1447">
        <v>0</v>
      </c>
      <c r="AL1447">
        <v>0</v>
      </c>
      <c r="AM1447">
        <v>0</v>
      </c>
      <c r="AN1447">
        <v>0</v>
      </c>
      <c r="AO1447">
        <v>0</v>
      </c>
      <c r="AP1447">
        <v>0</v>
      </c>
      <c r="AQ1447">
        <v>0</v>
      </c>
      <c r="AR1447">
        <v>0</v>
      </c>
      <c r="AS1447">
        <v>0</v>
      </c>
      <c r="AT1447">
        <v>0</v>
      </c>
      <c r="AU1447">
        <v>0</v>
      </c>
      <c r="AV1447">
        <v>0</v>
      </c>
      <c r="AW1447">
        <v>0</v>
      </c>
      <c r="AX1447">
        <v>0</v>
      </c>
      <c r="AY1447">
        <v>0</v>
      </c>
      <c r="AZ1447">
        <v>0</v>
      </c>
      <c r="BA1447">
        <v>0</v>
      </c>
      <c r="BB1447">
        <v>0</v>
      </c>
      <c r="BC1447">
        <v>0</v>
      </c>
      <c r="BD1447">
        <v>0</v>
      </c>
      <c r="BE1447">
        <v>0</v>
      </c>
      <c r="BF1447">
        <v>0</v>
      </c>
      <c r="BG1447">
        <v>0</v>
      </c>
      <c r="BH1447">
        <v>0</v>
      </c>
      <c r="BI1447">
        <v>0</v>
      </c>
      <c r="BJ1447">
        <v>0</v>
      </c>
      <c r="BK1447">
        <v>0</v>
      </c>
      <c r="BL1447">
        <v>0</v>
      </c>
      <c r="BM1447">
        <v>0</v>
      </c>
      <c r="BN1447">
        <v>0</v>
      </c>
      <c r="BO1447">
        <v>0</v>
      </c>
      <c r="BP1447">
        <v>0</v>
      </c>
      <c r="BQ1447">
        <v>0</v>
      </c>
      <c r="BR1447">
        <v>0</v>
      </c>
      <c r="BS1447">
        <v>0</v>
      </c>
      <c r="BT1447">
        <v>0</v>
      </c>
      <c r="BU1447">
        <v>0</v>
      </c>
      <c r="BV1447">
        <v>0</v>
      </c>
      <c r="BW1447" s="4">
        <v>0</v>
      </c>
    </row>
    <row r="1448" spans="6:75" x14ac:dyDescent="0.25">
      <c r="F1448" s="52">
        <f t="shared" si="78"/>
        <v>115700</v>
      </c>
      <c r="G1448" s="12">
        <f t="shared" si="79"/>
        <v>0.82558139534883723</v>
      </c>
      <c r="J1448" s="3">
        <f t="shared" ref="J1448:J1491" si="80">INDEX($L1448:$BW1448,J$276) / INDEX($L$291:$BW$291,J$276)</f>
        <v>1.0475728155339805</v>
      </c>
      <c r="K1448" s="4"/>
      <c r="L1448" s="5">
        <v>1</v>
      </c>
      <c r="M1448">
        <v>0.82558139534883723</v>
      </c>
      <c r="N1448">
        <v>0.82558139534883723</v>
      </c>
      <c r="O1448">
        <v>1.0463414634146342</v>
      </c>
      <c r="P1448">
        <v>1.0463414634146342</v>
      </c>
      <c r="Q1448">
        <v>0</v>
      </c>
      <c r="R1448">
        <v>0</v>
      </c>
      <c r="S1448">
        <v>0</v>
      </c>
      <c r="T1448">
        <v>0</v>
      </c>
      <c r="U1448">
        <v>0</v>
      </c>
      <c r="V1448">
        <v>0</v>
      </c>
      <c r="W1448">
        <v>0</v>
      </c>
      <c r="X1448">
        <v>0</v>
      </c>
      <c r="Y1448">
        <v>0</v>
      </c>
      <c r="Z1448">
        <v>0</v>
      </c>
      <c r="AA1448">
        <v>0</v>
      </c>
      <c r="AB1448">
        <v>0</v>
      </c>
      <c r="AC1448">
        <v>0</v>
      </c>
      <c r="AD1448">
        <v>0</v>
      </c>
      <c r="AE1448">
        <v>0</v>
      </c>
      <c r="AF1448">
        <v>0</v>
      </c>
      <c r="AG1448">
        <v>0</v>
      </c>
      <c r="AH1448">
        <v>0</v>
      </c>
      <c r="AI1448">
        <v>0</v>
      </c>
      <c r="AJ1448">
        <v>0</v>
      </c>
      <c r="AK1448">
        <v>0</v>
      </c>
      <c r="AL1448">
        <v>0</v>
      </c>
      <c r="AM1448">
        <v>0</v>
      </c>
      <c r="AN1448">
        <v>0</v>
      </c>
      <c r="AO1448">
        <v>0</v>
      </c>
      <c r="AP1448">
        <v>0</v>
      </c>
      <c r="AQ1448">
        <v>0</v>
      </c>
      <c r="AR1448">
        <v>0</v>
      </c>
      <c r="AS1448">
        <v>0</v>
      </c>
      <c r="AT1448">
        <v>0</v>
      </c>
      <c r="AU1448">
        <v>0</v>
      </c>
      <c r="AV1448">
        <v>0</v>
      </c>
      <c r="AW1448">
        <v>0</v>
      </c>
      <c r="AX1448">
        <v>0</v>
      </c>
      <c r="AY1448">
        <v>0</v>
      </c>
      <c r="AZ1448">
        <v>0</v>
      </c>
      <c r="BA1448">
        <v>0</v>
      </c>
      <c r="BB1448">
        <v>0</v>
      </c>
      <c r="BC1448">
        <v>0</v>
      </c>
      <c r="BD1448">
        <v>0</v>
      </c>
      <c r="BE1448">
        <v>0</v>
      </c>
      <c r="BF1448">
        <v>0</v>
      </c>
      <c r="BG1448">
        <v>0</v>
      </c>
      <c r="BH1448">
        <v>0</v>
      </c>
      <c r="BI1448">
        <v>0</v>
      </c>
      <c r="BJ1448">
        <v>0</v>
      </c>
      <c r="BK1448">
        <v>0</v>
      </c>
      <c r="BL1448">
        <v>0</v>
      </c>
      <c r="BM1448">
        <v>0</v>
      </c>
      <c r="BN1448">
        <v>0</v>
      </c>
      <c r="BO1448">
        <v>0</v>
      </c>
      <c r="BP1448">
        <v>0</v>
      </c>
      <c r="BQ1448">
        <v>0</v>
      </c>
      <c r="BR1448">
        <v>0</v>
      </c>
      <c r="BS1448">
        <v>0</v>
      </c>
      <c r="BT1448">
        <v>0</v>
      </c>
      <c r="BU1448">
        <v>0</v>
      </c>
      <c r="BV1448">
        <v>0</v>
      </c>
      <c r="BW1448" s="4">
        <v>0</v>
      </c>
    </row>
    <row r="1449" spans="6:75" x14ac:dyDescent="0.25">
      <c r="F1449" s="52">
        <f t="shared" si="78"/>
        <v>115800</v>
      </c>
      <c r="G1449" s="12">
        <f t="shared" si="79"/>
        <v>0.82558139534883723</v>
      </c>
      <c r="J1449" s="3">
        <f t="shared" si="80"/>
        <v>1.0502647837599293</v>
      </c>
      <c r="K1449" s="4"/>
      <c r="L1449" s="5">
        <v>1</v>
      </c>
      <c r="M1449">
        <v>0.82558139534883723</v>
      </c>
      <c r="N1449">
        <v>0.82558139534883723</v>
      </c>
      <c r="O1449">
        <v>1.0490302674111078</v>
      </c>
      <c r="P1449">
        <v>1.0490302674111078</v>
      </c>
      <c r="Q1449">
        <v>0</v>
      </c>
      <c r="R1449">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0</v>
      </c>
      <c r="AL1449">
        <v>0</v>
      </c>
      <c r="AM1449">
        <v>0</v>
      </c>
      <c r="AN1449">
        <v>0</v>
      </c>
      <c r="AO1449">
        <v>0</v>
      </c>
      <c r="AP1449">
        <v>0</v>
      </c>
      <c r="AQ1449">
        <v>0</v>
      </c>
      <c r="AR1449">
        <v>0</v>
      </c>
      <c r="AS1449">
        <v>0</v>
      </c>
      <c r="AT1449">
        <v>0</v>
      </c>
      <c r="AU1449">
        <v>0</v>
      </c>
      <c r="AV1449">
        <v>0</v>
      </c>
      <c r="AW1449">
        <v>0</v>
      </c>
      <c r="AX1449">
        <v>0</v>
      </c>
      <c r="AY1449">
        <v>0</v>
      </c>
      <c r="AZ1449">
        <v>0</v>
      </c>
      <c r="BA1449">
        <v>0</v>
      </c>
      <c r="BB1449">
        <v>0</v>
      </c>
      <c r="BC1449">
        <v>0</v>
      </c>
      <c r="BD1449">
        <v>0</v>
      </c>
      <c r="BE1449">
        <v>0</v>
      </c>
      <c r="BF1449">
        <v>0</v>
      </c>
      <c r="BG1449">
        <v>0</v>
      </c>
      <c r="BH1449">
        <v>0</v>
      </c>
      <c r="BI1449">
        <v>0</v>
      </c>
      <c r="BJ1449">
        <v>0</v>
      </c>
      <c r="BK1449">
        <v>0</v>
      </c>
      <c r="BL1449">
        <v>0</v>
      </c>
      <c r="BM1449">
        <v>0</v>
      </c>
      <c r="BN1449">
        <v>0</v>
      </c>
      <c r="BO1449">
        <v>0</v>
      </c>
      <c r="BP1449">
        <v>0</v>
      </c>
      <c r="BQ1449">
        <v>0</v>
      </c>
      <c r="BR1449">
        <v>0</v>
      </c>
      <c r="BS1449">
        <v>0</v>
      </c>
      <c r="BT1449">
        <v>0</v>
      </c>
      <c r="BU1449">
        <v>0</v>
      </c>
      <c r="BV1449">
        <v>0</v>
      </c>
      <c r="BW1449" s="4">
        <v>0</v>
      </c>
    </row>
    <row r="1450" spans="6:75" x14ac:dyDescent="0.25">
      <c r="F1450" s="52">
        <f t="shared" si="78"/>
        <v>115900</v>
      </c>
      <c r="G1450" s="12">
        <f t="shared" si="79"/>
        <v>0.82558139534883723</v>
      </c>
      <c r="J1450" s="3">
        <f t="shared" si="80"/>
        <v>1.0529567519858782</v>
      </c>
      <c r="K1450" s="4"/>
      <c r="L1450" s="5">
        <v>1</v>
      </c>
      <c r="M1450">
        <v>0.82558139534883723</v>
      </c>
      <c r="N1450">
        <v>0.82558139534883723</v>
      </c>
      <c r="O1450">
        <v>1.0517190714075815</v>
      </c>
      <c r="P1450">
        <v>1.0517190714075815</v>
      </c>
      <c r="Q1450">
        <v>0</v>
      </c>
      <c r="R1450">
        <v>0</v>
      </c>
      <c r="S1450">
        <v>0</v>
      </c>
      <c r="T1450">
        <v>0</v>
      </c>
      <c r="U1450">
        <v>0</v>
      </c>
      <c r="V1450">
        <v>0</v>
      </c>
      <c r="W1450">
        <v>0</v>
      </c>
      <c r="X1450">
        <v>0</v>
      </c>
      <c r="Y1450">
        <v>0</v>
      </c>
      <c r="Z1450">
        <v>0</v>
      </c>
      <c r="AA1450">
        <v>0</v>
      </c>
      <c r="AB1450">
        <v>0</v>
      </c>
      <c r="AC1450">
        <v>0</v>
      </c>
      <c r="AD1450">
        <v>0</v>
      </c>
      <c r="AE1450">
        <v>0</v>
      </c>
      <c r="AF1450">
        <v>0</v>
      </c>
      <c r="AG1450">
        <v>0</v>
      </c>
      <c r="AH1450">
        <v>0</v>
      </c>
      <c r="AI1450">
        <v>0</v>
      </c>
      <c r="AJ1450">
        <v>0</v>
      </c>
      <c r="AK1450">
        <v>0</v>
      </c>
      <c r="AL1450">
        <v>0</v>
      </c>
      <c r="AM1450">
        <v>0</v>
      </c>
      <c r="AN1450">
        <v>0</v>
      </c>
      <c r="AO1450">
        <v>0</v>
      </c>
      <c r="AP1450">
        <v>0</v>
      </c>
      <c r="AQ1450">
        <v>0</v>
      </c>
      <c r="AR1450">
        <v>0</v>
      </c>
      <c r="AS1450">
        <v>0</v>
      </c>
      <c r="AT1450">
        <v>0</v>
      </c>
      <c r="AU1450">
        <v>0</v>
      </c>
      <c r="AV1450">
        <v>0</v>
      </c>
      <c r="AW1450">
        <v>0</v>
      </c>
      <c r="AX1450">
        <v>0</v>
      </c>
      <c r="AY1450">
        <v>0</v>
      </c>
      <c r="AZ1450">
        <v>0</v>
      </c>
      <c r="BA1450">
        <v>0</v>
      </c>
      <c r="BB1450">
        <v>0</v>
      </c>
      <c r="BC1450">
        <v>0</v>
      </c>
      <c r="BD1450">
        <v>0</v>
      </c>
      <c r="BE1450">
        <v>0</v>
      </c>
      <c r="BF1450">
        <v>0</v>
      </c>
      <c r="BG1450">
        <v>0</v>
      </c>
      <c r="BH1450">
        <v>0</v>
      </c>
      <c r="BI1450">
        <v>0</v>
      </c>
      <c r="BJ1450">
        <v>0</v>
      </c>
      <c r="BK1450">
        <v>0</v>
      </c>
      <c r="BL1450">
        <v>0</v>
      </c>
      <c r="BM1450">
        <v>0</v>
      </c>
      <c r="BN1450">
        <v>0</v>
      </c>
      <c r="BO1450">
        <v>0</v>
      </c>
      <c r="BP1450">
        <v>0</v>
      </c>
      <c r="BQ1450">
        <v>0</v>
      </c>
      <c r="BR1450">
        <v>0</v>
      </c>
      <c r="BS1450">
        <v>0</v>
      </c>
      <c r="BT1450">
        <v>0</v>
      </c>
      <c r="BU1450">
        <v>0</v>
      </c>
      <c r="BV1450">
        <v>0</v>
      </c>
      <c r="BW1450" s="4">
        <v>0</v>
      </c>
    </row>
    <row r="1451" spans="6:75" x14ac:dyDescent="0.25">
      <c r="F1451" s="52">
        <f t="shared" si="78"/>
        <v>116000</v>
      </c>
      <c r="G1451" s="12">
        <f t="shared" si="79"/>
        <v>0.82558139534883723</v>
      </c>
      <c r="J1451" s="3">
        <f t="shared" si="80"/>
        <v>1.0555163283318623</v>
      </c>
      <c r="K1451" s="4"/>
      <c r="L1451" s="5">
        <v>1</v>
      </c>
      <c r="M1451">
        <v>0.82558139534883723</v>
      </c>
      <c r="N1451">
        <v>0.82558139534883723</v>
      </c>
      <c r="O1451">
        <v>1.0542756391419335</v>
      </c>
      <c r="P1451">
        <v>1.0542756391419335</v>
      </c>
      <c r="Q1451">
        <v>0</v>
      </c>
      <c r="R1451">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c r="AP1451">
        <v>0</v>
      </c>
      <c r="AQ1451">
        <v>0</v>
      </c>
      <c r="AR1451">
        <v>0</v>
      </c>
      <c r="AS1451">
        <v>0</v>
      </c>
      <c r="AT1451">
        <v>0</v>
      </c>
      <c r="AU1451">
        <v>0</v>
      </c>
      <c r="AV1451">
        <v>0</v>
      </c>
      <c r="AW1451">
        <v>0</v>
      </c>
      <c r="AX1451">
        <v>0</v>
      </c>
      <c r="AY1451">
        <v>0</v>
      </c>
      <c r="AZ1451">
        <v>0</v>
      </c>
      <c r="BA1451">
        <v>0</v>
      </c>
      <c r="BB1451">
        <v>0</v>
      </c>
      <c r="BC1451">
        <v>0</v>
      </c>
      <c r="BD1451">
        <v>0</v>
      </c>
      <c r="BE1451">
        <v>0</v>
      </c>
      <c r="BF1451">
        <v>0</v>
      </c>
      <c r="BG1451">
        <v>0</v>
      </c>
      <c r="BH1451">
        <v>0</v>
      </c>
      <c r="BI1451">
        <v>0</v>
      </c>
      <c r="BJ1451">
        <v>0</v>
      </c>
      <c r="BK1451">
        <v>0</v>
      </c>
      <c r="BL1451">
        <v>0</v>
      </c>
      <c r="BM1451">
        <v>0</v>
      </c>
      <c r="BN1451">
        <v>0</v>
      </c>
      <c r="BO1451">
        <v>0</v>
      </c>
      <c r="BP1451">
        <v>0</v>
      </c>
      <c r="BQ1451">
        <v>0</v>
      </c>
      <c r="BR1451">
        <v>0</v>
      </c>
      <c r="BS1451">
        <v>0</v>
      </c>
      <c r="BT1451">
        <v>0</v>
      </c>
      <c r="BU1451">
        <v>0</v>
      </c>
      <c r="BV1451">
        <v>0</v>
      </c>
      <c r="BW1451" s="4">
        <v>0</v>
      </c>
    </row>
    <row r="1452" spans="6:75" x14ac:dyDescent="0.25">
      <c r="F1452" s="52">
        <f t="shared" si="78"/>
        <v>116100</v>
      </c>
      <c r="G1452" s="12">
        <f t="shared" si="79"/>
        <v>0.82558139534883723</v>
      </c>
      <c r="J1452" s="3">
        <f t="shared" si="80"/>
        <v>1.0580759046778465</v>
      </c>
      <c r="K1452" s="4"/>
      <c r="L1452" s="5">
        <v>1</v>
      </c>
      <c r="M1452">
        <v>0.82558139534883723</v>
      </c>
      <c r="N1452">
        <v>0.82558139534883723</v>
      </c>
      <c r="O1452">
        <v>1.0568322068762857</v>
      </c>
      <c r="P1452">
        <v>1.0568322068762857</v>
      </c>
      <c r="Q1452">
        <v>0</v>
      </c>
      <c r="R1452">
        <v>0</v>
      </c>
      <c r="S1452">
        <v>0</v>
      </c>
      <c r="T1452">
        <v>0</v>
      </c>
      <c r="U1452">
        <v>0</v>
      </c>
      <c r="V1452">
        <v>0</v>
      </c>
      <c r="W1452">
        <v>0</v>
      </c>
      <c r="X1452">
        <v>0</v>
      </c>
      <c r="Y1452">
        <v>0</v>
      </c>
      <c r="Z1452">
        <v>0</v>
      </c>
      <c r="AA1452">
        <v>0</v>
      </c>
      <c r="AB1452">
        <v>0</v>
      </c>
      <c r="AC1452">
        <v>0</v>
      </c>
      <c r="AD1452">
        <v>0</v>
      </c>
      <c r="AE1452">
        <v>0</v>
      </c>
      <c r="AF1452">
        <v>0</v>
      </c>
      <c r="AG1452">
        <v>0</v>
      </c>
      <c r="AH1452">
        <v>0</v>
      </c>
      <c r="AI1452">
        <v>0</v>
      </c>
      <c r="AJ1452">
        <v>0</v>
      </c>
      <c r="AK1452">
        <v>0</v>
      </c>
      <c r="AL1452">
        <v>0</v>
      </c>
      <c r="AM1452">
        <v>0</v>
      </c>
      <c r="AN1452">
        <v>0</v>
      </c>
      <c r="AO1452">
        <v>0</v>
      </c>
      <c r="AP1452">
        <v>0</v>
      </c>
      <c r="AQ1452">
        <v>0</v>
      </c>
      <c r="AR1452">
        <v>0</v>
      </c>
      <c r="AS1452">
        <v>0</v>
      </c>
      <c r="AT1452">
        <v>0</v>
      </c>
      <c r="AU1452">
        <v>0</v>
      </c>
      <c r="AV1452">
        <v>0</v>
      </c>
      <c r="AW1452">
        <v>0</v>
      </c>
      <c r="AX1452">
        <v>0</v>
      </c>
      <c r="AY1452">
        <v>0</v>
      </c>
      <c r="AZ1452">
        <v>0</v>
      </c>
      <c r="BA1452">
        <v>0</v>
      </c>
      <c r="BB1452">
        <v>0</v>
      </c>
      <c r="BC1452">
        <v>0</v>
      </c>
      <c r="BD1452">
        <v>0</v>
      </c>
      <c r="BE1452">
        <v>0</v>
      </c>
      <c r="BF1452">
        <v>0</v>
      </c>
      <c r="BG1452">
        <v>0</v>
      </c>
      <c r="BH1452">
        <v>0</v>
      </c>
      <c r="BI1452">
        <v>0</v>
      </c>
      <c r="BJ1452">
        <v>0</v>
      </c>
      <c r="BK1452">
        <v>0</v>
      </c>
      <c r="BL1452">
        <v>0</v>
      </c>
      <c r="BM1452">
        <v>0</v>
      </c>
      <c r="BN1452">
        <v>0</v>
      </c>
      <c r="BO1452">
        <v>0</v>
      </c>
      <c r="BP1452">
        <v>0</v>
      </c>
      <c r="BQ1452">
        <v>0</v>
      </c>
      <c r="BR1452">
        <v>0</v>
      </c>
      <c r="BS1452">
        <v>0</v>
      </c>
      <c r="BT1452">
        <v>0</v>
      </c>
      <c r="BU1452">
        <v>0</v>
      </c>
      <c r="BV1452">
        <v>0</v>
      </c>
      <c r="BW1452" s="4">
        <v>0</v>
      </c>
    </row>
    <row r="1453" spans="6:75" x14ac:dyDescent="0.25">
      <c r="F1453" s="52">
        <f t="shared" si="78"/>
        <v>116200</v>
      </c>
      <c r="G1453" s="12">
        <f t="shared" si="79"/>
        <v>0.82558139534883723</v>
      </c>
      <c r="J1453" s="3">
        <f t="shared" si="80"/>
        <v>1.0606354810238305</v>
      </c>
      <c r="K1453" s="4"/>
      <c r="L1453" s="5">
        <v>1</v>
      </c>
      <c r="M1453">
        <v>0.82558139534883723</v>
      </c>
      <c r="N1453">
        <v>0.82558139534883723</v>
      </c>
      <c r="O1453">
        <v>1.0593887746106376</v>
      </c>
      <c r="P1453">
        <v>1.0593887746106376</v>
      </c>
      <c r="Q1453">
        <v>0</v>
      </c>
      <c r="R1453">
        <v>0</v>
      </c>
      <c r="S1453">
        <v>0</v>
      </c>
      <c r="T1453">
        <v>0</v>
      </c>
      <c r="U1453">
        <v>0</v>
      </c>
      <c r="V1453">
        <v>0</v>
      </c>
      <c r="W1453">
        <v>0</v>
      </c>
      <c r="X1453">
        <v>0</v>
      </c>
      <c r="Y1453">
        <v>0</v>
      </c>
      <c r="Z1453">
        <v>0</v>
      </c>
      <c r="AA1453">
        <v>0</v>
      </c>
      <c r="AB1453">
        <v>0</v>
      </c>
      <c r="AC1453">
        <v>0</v>
      </c>
      <c r="AD1453">
        <v>0</v>
      </c>
      <c r="AE1453">
        <v>0</v>
      </c>
      <c r="AF1453">
        <v>0</v>
      </c>
      <c r="AG1453">
        <v>0</v>
      </c>
      <c r="AH1453">
        <v>0</v>
      </c>
      <c r="AI1453">
        <v>0</v>
      </c>
      <c r="AJ1453">
        <v>0</v>
      </c>
      <c r="AK1453">
        <v>0</v>
      </c>
      <c r="AL1453">
        <v>0</v>
      </c>
      <c r="AM1453">
        <v>0</v>
      </c>
      <c r="AN1453">
        <v>0</v>
      </c>
      <c r="AO1453">
        <v>0</v>
      </c>
      <c r="AP1453">
        <v>0</v>
      </c>
      <c r="AQ1453">
        <v>0</v>
      </c>
      <c r="AR1453">
        <v>0</v>
      </c>
      <c r="AS1453">
        <v>0</v>
      </c>
      <c r="AT1453">
        <v>0</v>
      </c>
      <c r="AU1453">
        <v>0</v>
      </c>
      <c r="AV1453">
        <v>0</v>
      </c>
      <c r="AW1453">
        <v>0</v>
      </c>
      <c r="AX1453">
        <v>0</v>
      </c>
      <c r="AY1453">
        <v>0</v>
      </c>
      <c r="AZ1453">
        <v>0</v>
      </c>
      <c r="BA1453">
        <v>0</v>
      </c>
      <c r="BB1453">
        <v>0</v>
      </c>
      <c r="BC1453">
        <v>0</v>
      </c>
      <c r="BD1453">
        <v>0</v>
      </c>
      <c r="BE1453">
        <v>0</v>
      </c>
      <c r="BF1453">
        <v>0</v>
      </c>
      <c r="BG1453">
        <v>0</v>
      </c>
      <c r="BH1453">
        <v>0</v>
      </c>
      <c r="BI1453">
        <v>0</v>
      </c>
      <c r="BJ1453">
        <v>0</v>
      </c>
      <c r="BK1453">
        <v>0</v>
      </c>
      <c r="BL1453">
        <v>0</v>
      </c>
      <c r="BM1453">
        <v>0</v>
      </c>
      <c r="BN1453">
        <v>0</v>
      </c>
      <c r="BO1453">
        <v>0</v>
      </c>
      <c r="BP1453">
        <v>0</v>
      </c>
      <c r="BQ1453">
        <v>0</v>
      </c>
      <c r="BR1453">
        <v>0</v>
      </c>
      <c r="BS1453">
        <v>0</v>
      </c>
      <c r="BT1453">
        <v>0</v>
      </c>
      <c r="BU1453">
        <v>0</v>
      </c>
      <c r="BV1453">
        <v>0</v>
      </c>
      <c r="BW1453" s="4">
        <v>0</v>
      </c>
    </row>
    <row r="1454" spans="6:75" x14ac:dyDescent="0.25">
      <c r="F1454" s="52">
        <f t="shared" si="78"/>
        <v>116300</v>
      </c>
      <c r="G1454" s="12">
        <f t="shared" si="79"/>
        <v>0.82558139534883723</v>
      </c>
      <c r="J1454" s="3">
        <f t="shared" si="80"/>
        <v>1.0631950573698146</v>
      </c>
      <c r="K1454" s="4"/>
      <c r="L1454" s="5">
        <v>1</v>
      </c>
      <c r="M1454">
        <v>0.82558139534883723</v>
      </c>
      <c r="N1454">
        <v>0.82558139534883723</v>
      </c>
      <c r="O1454">
        <v>1.0619453423449896</v>
      </c>
      <c r="P1454">
        <v>1.0619453423449896</v>
      </c>
      <c r="Q1454">
        <v>0</v>
      </c>
      <c r="R1454">
        <v>0</v>
      </c>
      <c r="S1454">
        <v>0</v>
      </c>
      <c r="T1454">
        <v>0</v>
      </c>
      <c r="U1454">
        <v>0</v>
      </c>
      <c r="V1454">
        <v>0</v>
      </c>
      <c r="W1454">
        <v>0</v>
      </c>
      <c r="X1454">
        <v>0</v>
      </c>
      <c r="Y1454">
        <v>0</v>
      </c>
      <c r="Z1454">
        <v>0</v>
      </c>
      <c r="AA1454">
        <v>0</v>
      </c>
      <c r="AB1454">
        <v>0</v>
      </c>
      <c r="AC1454">
        <v>0</v>
      </c>
      <c r="AD1454">
        <v>0</v>
      </c>
      <c r="AE1454">
        <v>0</v>
      </c>
      <c r="AF1454">
        <v>0</v>
      </c>
      <c r="AG1454">
        <v>0</v>
      </c>
      <c r="AH1454">
        <v>0</v>
      </c>
      <c r="AI1454">
        <v>0</v>
      </c>
      <c r="AJ1454">
        <v>0</v>
      </c>
      <c r="AK1454">
        <v>0</v>
      </c>
      <c r="AL1454">
        <v>0</v>
      </c>
      <c r="AM1454">
        <v>0</v>
      </c>
      <c r="AN1454">
        <v>0</v>
      </c>
      <c r="AO1454">
        <v>0</v>
      </c>
      <c r="AP1454">
        <v>0</v>
      </c>
      <c r="AQ1454">
        <v>0</v>
      </c>
      <c r="AR1454">
        <v>0</v>
      </c>
      <c r="AS1454">
        <v>0</v>
      </c>
      <c r="AT1454">
        <v>0</v>
      </c>
      <c r="AU1454">
        <v>0</v>
      </c>
      <c r="AV1454">
        <v>0</v>
      </c>
      <c r="AW1454">
        <v>0</v>
      </c>
      <c r="AX1454">
        <v>0</v>
      </c>
      <c r="AY1454">
        <v>0</v>
      </c>
      <c r="AZ1454">
        <v>0</v>
      </c>
      <c r="BA1454">
        <v>0</v>
      </c>
      <c r="BB1454">
        <v>0</v>
      </c>
      <c r="BC1454">
        <v>0</v>
      </c>
      <c r="BD1454">
        <v>0</v>
      </c>
      <c r="BE1454">
        <v>0</v>
      </c>
      <c r="BF1454">
        <v>0</v>
      </c>
      <c r="BG1454">
        <v>0</v>
      </c>
      <c r="BH1454">
        <v>0</v>
      </c>
      <c r="BI1454">
        <v>0</v>
      </c>
      <c r="BJ1454">
        <v>0</v>
      </c>
      <c r="BK1454">
        <v>0</v>
      </c>
      <c r="BL1454">
        <v>0</v>
      </c>
      <c r="BM1454">
        <v>0</v>
      </c>
      <c r="BN1454">
        <v>0</v>
      </c>
      <c r="BO1454">
        <v>0</v>
      </c>
      <c r="BP1454">
        <v>0</v>
      </c>
      <c r="BQ1454">
        <v>0</v>
      </c>
      <c r="BR1454">
        <v>0</v>
      </c>
      <c r="BS1454">
        <v>0</v>
      </c>
      <c r="BT1454">
        <v>0</v>
      </c>
      <c r="BU1454">
        <v>0</v>
      </c>
      <c r="BV1454">
        <v>0</v>
      </c>
      <c r="BW1454" s="4">
        <v>0</v>
      </c>
    </row>
    <row r="1455" spans="6:75" x14ac:dyDescent="0.25">
      <c r="F1455" s="52">
        <f t="shared" si="78"/>
        <v>116400</v>
      </c>
      <c r="G1455" s="12">
        <f t="shared" si="79"/>
        <v>0.82558139534883723</v>
      </c>
      <c r="J1455" s="3">
        <f t="shared" si="80"/>
        <v>1.0657546337157988</v>
      </c>
      <c r="K1455" s="4"/>
      <c r="L1455" s="5">
        <v>1</v>
      </c>
      <c r="M1455">
        <v>0.82558139534883723</v>
      </c>
      <c r="N1455">
        <v>0.82558139534883723</v>
      </c>
      <c r="O1455">
        <v>1.0645019100793418</v>
      </c>
      <c r="P1455">
        <v>1.0645019100793418</v>
      </c>
      <c r="Q1455">
        <v>0</v>
      </c>
      <c r="R1455">
        <v>0</v>
      </c>
      <c r="S1455">
        <v>0</v>
      </c>
      <c r="T1455">
        <v>0</v>
      </c>
      <c r="U1455">
        <v>0</v>
      </c>
      <c r="V1455">
        <v>0</v>
      </c>
      <c r="W1455">
        <v>0</v>
      </c>
      <c r="X1455">
        <v>0</v>
      </c>
      <c r="Y1455">
        <v>0</v>
      </c>
      <c r="Z1455">
        <v>0</v>
      </c>
      <c r="AA1455">
        <v>0</v>
      </c>
      <c r="AB1455">
        <v>0</v>
      </c>
      <c r="AC1455">
        <v>0</v>
      </c>
      <c r="AD1455">
        <v>0</v>
      </c>
      <c r="AE1455">
        <v>0</v>
      </c>
      <c r="AF1455">
        <v>0</v>
      </c>
      <c r="AG1455">
        <v>0</v>
      </c>
      <c r="AH1455">
        <v>0</v>
      </c>
      <c r="AI1455">
        <v>0</v>
      </c>
      <c r="AJ1455">
        <v>0</v>
      </c>
      <c r="AK1455">
        <v>0</v>
      </c>
      <c r="AL1455">
        <v>0</v>
      </c>
      <c r="AM1455">
        <v>0</v>
      </c>
      <c r="AN1455">
        <v>0</v>
      </c>
      <c r="AO1455">
        <v>0</v>
      </c>
      <c r="AP1455">
        <v>0</v>
      </c>
      <c r="AQ1455">
        <v>0</v>
      </c>
      <c r="AR1455">
        <v>0</v>
      </c>
      <c r="AS1455">
        <v>0</v>
      </c>
      <c r="AT1455">
        <v>0</v>
      </c>
      <c r="AU1455">
        <v>0</v>
      </c>
      <c r="AV1455">
        <v>0</v>
      </c>
      <c r="AW1455">
        <v>0</v>
      </c>
      <c r="AX1455">
        <v>0</v>
      </c>
      <c r="AY1455">
        <v>0</v>
      </c>
      <c r="AZ1455">
        <v>0</v>
      </c>
      <c r="BA1455">
        <v>0</v>
      </c>
      <c r="BB1455">
        <v>0</v>
      </c>
      <c r="BC1455">
        <v>0</v>
      </c>
      <c r="BD1455">
        <v>0</v>
      </c>
      <c r="BE1455">
        <v>0</v>
      </c>
      <c r="BF1455">
        <v>0</v>
      </c>
      <c r="BG1455">
        <v>0</v>
      </c>
      <c r="BH1455">
        <v>0</v>
      </c>
      <c r="BI1455">
        <v>0</v>
      </c>
      <c r="BJ1455">
        <v>0</v>
      </c>
      <c r="BK1455">
        <v>0</v>
      </c>
      <c r="BL1455">
        <v>0</v>
      </c>
      <c r="BM1455">
        <v>0</v>
      </c>
      <c r="BN1455">
        <v>0</v>
      </c>
      <c r="BO1455">
        <v>0</v>
      </c>
      <c r="BP1455">
        <v>0</v>
      </c>
      <c r="BQ1455">
        <v>0</v>
      </c>
      <c r="BR1455">
        <v>0</v>
      </c>
      <c r="BS1455">
        <v>0</v>
      </c>
      <c r="BT1455">
        <v>0</v>
      </c>
      <c r="BU1455">
        <v>0</v>
      </c>
      <c r="BV1455">
        <v>0</v>
      </c>
      <c r="BW1455" s="4">
        <v>0</v>
      </c>
    </row>
    <row r="1456" spans="6:75" x14ac:dyDescent="0.25">
      <c r="F1456" s="52">
        <f t="shared" si="78"/>
        <v>116500</v>
      </c>
      <c r="G1456" s="12">
        <f t="shared" si="79"/>
        <v>0.82558139534883723</v>
      </c>
      <c r="J1456" s="3">
        <f t="shared" si="80"/>
        <v>1.0683142100617828</v>
      </c>
      <c r="K1456" s="4"/>
      <c r="L1456" s="5">
        <v>1</v>
      </c>
      <c r="M1456">
        <v>0.82558139534883723</v>
      </c>
      <c r="N1456">
        <v>0.82558139534883723</v>
      </c>
      <c r="O1456">
        <v>1.0670584778136938</v>
      </c>
      <c r="P1456">
        <v>1.0670584778136938</v>
      </c>
      <c r="Q1456">
        <v>0</v>
      </c>
      <c r="R1456">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0</v>
      </c>
      <c r="AL1456">
        <v>0</v>
      </c>
      <c r="AM1456">
        <v>0</v>
      </c>
      <c r="AN1456">
        <v>0</v>
      </c>
      <c r="AO1456">
        <v>0</v>
      </c>
      <c r="AP1456">
        <v>0</v>
      </c>
      <c r="AQ1456">
        <v>0</v>
      </c>
      <c r="AR1456">
        <v>0</v>
      </c>
      <c r="AS1456">
        <v>0</v>
      </c>
      <c r="AT1456">
        <v>0</v>
      </c>
      <c r="AU1456">
        <v>0</v>
      </c>
      <c r="AV1456">
        <v>0</v>
      </c>
      <c r="AW1456">
        <v>0</v>
      </c>
      <c r="AX1456">
        <v>0</v>
      </c>
      <c r="AY1456">
        <v>0</v>
      </c>
      <c r="AZ1456">
        <v>0</v>
      </c>
      <c r="BA1456">
        <v>0</v>
      </c>
      <c r="BB1456">
        <v>0</v>
      </c>
      <c r="BC1456">
        <v>0</v>
      </c>
      <c r="BD1456">
        <v>0</v>
      </c>
      <c r="BE1456">
        <v>0</v>
      </c>
      <c r="BF1456">
        <v>0</v>
      </c>
      <c r="BG1456">
        <v>0</v>
      </c>
      <c r="BH1456">
        <v>0</v>
      </c>
      <c r="BI1456">
        <v>0</v>
      </c>
      <c r="BJ1456">
        <v>0</v>
      </c>
      <c r="BK1456">
        <v>0</v>
      </c>
      <c r="BL1456">
        <v>0</v>
      </c>
      <c r="BM1456">
        <v>0</v>
      </c>
      <c r="BN1456">
        <v>0</v>
      </c>
      <c r="BO1456">
        <v>0</v>
      </c>
      <c r="BP1456">
        <v>0</v>
      </c>
      <c r="BQ1456">
        <v>0</v>
      </c>
      <c r="BR1456">
        <v>0</v>
      </c>
      <c r="BS1456">
        <v>0</v>
      </c>
      <c r="BT1456">
        <v>0</v>
      </c>
      <c r="BU1456">
        <v>0</v>
      </c>
      <c r="BV1456">
        <v>0</v>
      </c>
      <c r="BW1456" s="4">
        <v>0</v>
      </c>
    </row>
    <row r="1457" spans="6:75" x14ac:dyDescent="0.25">
      <c r="F1457" s="52">
        <f t="shared" si="78"/>
        <v>116600</v>
      </c>
      <c r="G1457" s="12">
        <f t="shared" si="79"/>
        <v>0.82558139534883723</v>
      </c>
      <c r="J1457" s="3">
        <f t="shared" si="80"/>
        <v>1.0708737864077669</v>
      </c>
      <c r="K1457" s="4"/>
      <c r="L1457" s="5">
        <v>1</v>
      </c>
      <c r="M1457">
        <v>0.82558139534883723</v>
      </c>
      <c r="N1457">
        <v>0.82558139534883723</v>
      </c>
      <c r="O1457">
        <v>1.0696150455480458</v>
      </c>
      <c r="P1457">
        <v>1.0696150455480458</v>
      </c>
      <c r="Q1457">
        <v>0</v>
      </c>
      <c r="R1457">
        <v>0</v>
      </c>
      <c r="S1457">
        <v>0</v>
      </c>
      <c r="T1457">
        <v>0</v>
      </c>
      <c r="U1457">
        <v>0</v>
      </c>
      <c r="V1457">
        <v>0</v>
      </c>
      <c r="W1457">
        <v>0</v>
      </c>
      <c r="X1457">
        <v>0</v>
      </c>
      <c r="Y1457">
        <v>0</v>
      </c>
      <c r="Z1457">
        <v>0</v>
      </c>
      <c r="AA1457">
        <v>0</v>
      </c>
      <c r="AB1457">
        <v>0</v>
      </c>
      <c r="AC1457">
        <v>0</v>
      </c>
      <c r="AD1457">
        <v>0</v>
      </c>
      <c r="AE1457">
        <v>0</v>
      </c>
      <c r="AF1457">
        <v>0</v>
      </c>
      <c r="AG1457">
        <v>0</v>
      </c>
      <c r="AH1457">
        <v>0</v>
      </c>
      <c r="AI1457">
        <v>0</v>
      </c>
      <c r="AJ1457">
        <v>0</v>
      </c>
      <c r="AK1457">
        <v>0</v>
      </c>
      <c r="AL1457">
        <v>0</v>
      </c>
      <c r="AM1457">
        <v>0</v>
      </c>
      <c r="AN1457">
        <v>0</v>
      </c>
      <c r="AO1457">
        <v>0</v>
      </c>
      <c r="AP1457">
        <v>0</v>
      </c>
      <c r="AQ1457">
        <v>0</v>
      </c>
      <c r="AR1457">
        <v>0</v>
      </c>
      <c r="AS1457">
        <v>0</v>
      </c>
      <c r="AT1457">
        <v>0</v>
      </c>
      <c r="AU1457">
        <v>0</v>
      </c>
      <c r="AV1457">
        <v>0</v>
      </c>
      <c r="AW1457">
        <v>0</v>
      </c>
      <c r="AX1457">
        <v>0</v>
      </c>
      <c r="AY1457">
        <v>0</v>
      </c>
      <c r="AZ1457">
        <v>0</v>
      </c>
      <c r="BA1457">
        <v>0</v>
      </c>
      <c r="BB1457">
        <v>0</v>
      </c>
      <c r="BC1457">
        <v>0</v>
      </c>
      <c r="BD1457">
        <v>0</v>
      </c>
      <c r="BE1457">
        <v>0</v>
      </c>
      <c r="BF1457">
        <v>0</v>
      </c>
      <c r="BG1457">
        <v>0</v>
      </c>
      <c r="BH1457">
        <v>0</v>
      </c>
      <c r="BI1457">
        <v>0</v>
      </c>
      <c r="BJ1457">
        <v>0</v>
      </c>
      <c r="BK1457">
        <v>0</v>
      </c>
      <c r="BL1457">
        <v>0</v>
      </c>
      <c r="BM1457">
        <v>0</v>
      </c>
      <c r="BN1457">
        <v>0</v>
      </c>
      <c r="BO1457">
        <v>0</v>
      </c>
      <c r="BP1457">
        <v>0</v>
      </c>
      <c r="BQ1457">
        <v>0</v>
      </c>
      <c r="BR1457">
        <v>0</v>
      </c>
      <c r="BS1457">
        <v>0</v>
      </c>
      <c r="BT1457">
        <v>0</v>
      </c>
      <c r="BU1457">
        <v>0</v>
      </c>
      <c r="BV1457">
        <v>0</v>
      </c>
      <c r="BW1457" s="4">
        <v>0</v>
      </c>
    </row>
    <row r="1458" spans="6:75" x14ac:dyDescent="0.25">
      <c r="F1458" s="52">
        <f t="shared" si="78"/>
        <v>116700</v>
      </c>
      <c r="G1458" s="12">
        <f t="shared" si="79"/>
        <v>0.82558139534883723</v>
      </c>
      <c r="J1458" s="3">
        <f t="shared" si="80"/>
        <v>1.0734333627537509</v>
      </c>
      <c r="K1458" s="4"/>
      <c r="L1458" s="5">
        <v>1</v>
      </c>
      <c r="M1458">
        <v>0.82558139534883723</v>
      </c>
      <c r="N1458">
        <v>0.82558139534883723</v>
      </c>
      <c r="O1458">
        <v>1.0721716132823977</v>
      </c>
      <c r="P1458">
        <v>1.0721716132823977</v>
      </c>
      <c r="Q1458">
        <v>0</v>
      </c>
      <c r="R1458">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c r="AP1458">
        <v>0</v>
      </c>
      <c r="AQ1458">
        <v>0</v>
      </c>
      <c r="AR1458">
        <v>0</v>
      </c>
      <c r="AS1458">
        <v>0</v>
      </c>
      <c r="AT1458">
        <v>0</v>
      </c>
      <c r="AU1458">
        <v>0</v>
      </c>
      <c r="AV1458">
        <v>0</v>
      </c>
      <c r="AW1458">
        <v>0</v>
      </c>
      <c r="AX1458">
        <v>0</v>
      </c>
      <c r="AY1458">
        <v>0</v>
      </c>
      <c r="AZ1458">
        <v>0</v>
      </c>
      <c r="BA1458">
        <v>0</v>
      </c>
      <c r="BB1458">
        <v>0</v>
      </c>
      <c r="BC1458">
        <v>0</v>
      </c>
      <c r="BD1458">
        <v>0</v>
      </c>
      <c r="BE1458">
        <v>0</v>
      </c>
      <c r="BF1458">
        <v>0</v>
      </c>
      <c r="BG1458">
        <v>0</v>
      </c>
      <c r="BH1458">
        <v>0</v>
      </c>
      <c r="BI1458">
        <v>0</v>
      </c>
      <c r="BJ1458">
        <v>0</v>
      </c>
      <c r="BK1458">
        <v>0</v>
      </c>
      <c r="BL1458">
        <v>0</v>
      </c>
      <c r="BM1458">
        <v>0</v>
      </c>
      <c r="BN1458">
        <v>0</v>
      </c>
      <c r="BO1458">
        <v>0</v>
      </c>
      <c r="BP1458">
        <v>0</v>
      </c>
      <c r="BQ1458">
        <v>0</v>
      </c>
      <c r="BR1458">
        <v>0</v>
      </c>
      <c r="BS1458">
        <v>0</v>
      </c>
      <c r="BT1458">
        <v>0</v>
      </c>
      <c r="BU1458">
        <v>0</v>
      </c>
      <c r="BV1458">
        <v>0</v>
      </c>
      <c r="BW1458" s="4">
        <v>0</v>
      </c>
    </row>
    <row r="1459" spans="6:75" x14ac:dyDescent="0.25">
      <c r="F1459" s="52">
        <f t="shared" si="78"/>
        <v>116800</v>
      </c>
      <c r="G1459" s="12">
        <f t="shared" si="79"/>
        <v>0.82558139534883723</v>
      </c>
      <c r="J1459" s="3">
        <f t="shared" si="80"/>
        <v>1.0759929390997351</v>
      </c>
      <c r="K1459" s="4"/>
      <c r="L1459" s="5">
        <v>1</v>
      </c>
      <c r="M1459">
        <v>0.82558139534883723</v>
      </c>
      <c r="N1459">
        <v>0.82558139534883723</v>
      </c>
      <c r="O1459">
        <v>1.0747281810167499</v>
      </c>
      <c r="P1459">
        <v>1.0747281810167499</v>
      </c>
      <c r="Q1459">
        <v>0</v>
      </c>
      <c r="R1459">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c r="AP1459">
        <v>0</v>
      </c>
      <c r="AQ1459">
        <v>0</v>
      </c>
      <c r="AR1459">
        <v>0</v>
      </c>
      <c r="AS1459">
        <v>0</v>
      </c>
      <c r="AT1459">
        <v>0</v>
      </c>
      <c r="AU1459">
        <v>0</v>
      </c>
      <c r="AV1459">
        <v>0</v>
      </c>
      <c r="AW1459">
        <v>0</v>
      </c>
      <c r="AX1459">
        <v>0</v>
      </c>
      <c r="AY1459">
        <v>0</v>
      </c>
      <c r="AZ1459">
        <v>0</v>
      </c>
      <c r="BA1459">
        <v>0</v>
      </c>
      <c r="BB1459">
        <v>0</v>
      </c>
      <c r="BC1459">
        <v>0</v>
      </c>
      <c r="BD1459">
        <v>0</v>
      </c>
      <c r="BE1459">
        <v>0</v>
      </c>
      <c r="BF1459">
        <v>0</v>
      </c>
      <c r="BG1459">
        <v>0</v>
      </c>
      <c r="BH1459">
        <v>0</v>
      </c>
      <c r="BI1459">
        <v>0</v>
      </c>
      <c r="BJ1459">
        <v>0</v>
      </c>
      <c r="BK1459">
        <v>0</v>
      </c>
      <c r="BL1459">
        <v>0</v>
      </c>
      <c r="BM1459">
        <v>0</v>
      </c>
      <c r="BN1459">
        <v>0</v>
      </c>
      <c r="BO1459">
        <v>0</v>
      </c>
      <c r="BP1459">
        <v>0</v>
      </c>
      <c r="BQ1459">
        <v>0</v>
      </c>
      <c r="BR1459">
        <v>0</v>
      </c>
      <c r="BS1459">
        <v>0</v>
      </c>
      <c r="BT1459">
        <v>0</v>
      </c>
      <c r="BU1459">
        <v>0</v>
      </c>
      <c r="BV1459">
        <v>0</v>
      </c>
      <c r="BW1459" s="4">
        <v>0</v>
      </c>
    </row>
    <row r="1460" spans="6:75" x14ac:dyDescent="0.25">
      <c r="F1460" s="52">
        <f t="shared" si="78"/>
        <v>116900</v>
      </c>
      <c r="G1460" s="12">
        <f t="shared" si="79"/>
        <v>0.82558139534883723</v>
      </c>
      <c r="J1460" s="3">
        <f t="shared" si="80"/>
        <v>1.0785525154457192</v>
      </c>
      <c r="K1460" s="4"/>
      <c r="L1460" s="5">
        <v>1</v>
      </c>
      <c r="M1460">
        <v>0.82558139534883723</v>
      </c>
      <c r="N1460">
        <v>0.82558139534883723</v>
      </c>
      <c r="O1460">
        <v>1.0772847487511019</v>
      </c>
      <c r="P1460">
        <v>1.0772847487511019</v>
      </c>
      <c r="Q1460">
        <v>0</v>
      </c>
      <c r="R1460">
        <v>0</v>
      </c>
      <c r="S1460">
        <v>0</v>
      </c>
      <c r="T1460">
        <v>0</v>
      </c>
      <c r="U1460">
        <v>0</v>
      </c>
      <c r="V1460">
        <v>0</v>
      </c>
      <c r="W1460">
        <v>0</v>
      </c>
      <c r="X1460">
        <v>0</v>
      </c>
      <c r="Y1460">
        <v>0</v>
      </c>
      <c r="Z1460">
        <v>0</v>
      </c>
      <c r="AA1460">
        <v>0</v>
      </c>
      <c r="AB1460">
        <v>0</v>
      </c>
      <c r="AC1460">
        <v>0</v>
      </c>
      <c r="AD1460">
        <v>0</v>
      </c>
      <c r="AE1460">
        <v>0</v>
      </c>
      <c r="AF1460">
        <v>0</v>
      </c>
      <c r="AG1460">
        <v>0</v>
      </c>
      <c r="AH1460">
        <v>0</v>
      </c>
      <c r="AI1460">
        <v>0</v>
      </c>
      <c r="AJ1460">
        <v>0</v>
      </c>
      <c r="AK1460">
        <v>0</v>
      </c>
      <c r="AL1460">
        <v>0</v>
      </c>
      <c r="AM1460">
        <v>0</v>
      </c>
      <c r="AN1460">
        <v>0</v>
      </c>
      <c r="AO1460">
        <v>0</v>
      </c>
      <c r="AP1460">
        <v>0</v>
      </c>
      <c r="AQ1460">
        <v>0</v>
      </c>
      <c r="AR1460">
        <v>0</v>
      </c>
      <c r="AS1460">
        <v>0</v>
      </c>
      <c r="AT1460">
        <v>0</v>
      </c>
      <c r="AU1460">
        <v>0</v>
      </c>
      <c r="AV1460">
        <v>0</v>
      </c>
      <c r="AW1460">
        <v>0</v>
      </c>
      <c r="AX1460">
        <v>0</v>
      </c>
      <c r="AY1460">
        <v>0</v>
      </c>
      <c r="AZ1460">
        <v>0</v>
      </c>
      <c r="BA1460">
        <v>0</v>
      </c>
      <c r="BB1460">
        <v>0</v>
      </c>
      <c r="BC1460">
        <v>0</v>
      </c>
      <c r="BD1460">
        <v>0</v>
      </c>
      <c r="BE1460">
        <v>0</v>
      </c>
      <c r="BF1460">
        <v>0</v>
      </c>
      <c r="BG1460">
        <v>0</v>
      </c>
      <c r="BH1460">
        <v>0</v>
      </c>
      <c r="BI1460">
        <v>0</v>
      </c>
      <c r="BJ1460">
        <v>0</v>
      </c>
      <c r="BK1460">
        <v>0</v>
      </c>
      <c r="BL1460">
        <v>0</v>
      </c>
      <c r="BM1460">
        <v>0</v>
      </c>
      <c r="BN1460">
        <v>0</v>
      </c>
      <c r="BO1460">
        <v>0</v>
      </c>
      <c r="BP1460">
        <v>0</v>
      </c>
      <c r="BQ1460">
        <v>0</v>
      </c>
      <c r="BR1460">
        <v>0</v>
      </c>
      <c r="BS1460">
        <v>0</v>
      </c>
      <c r="BT1460">
        <v>0</v>
      </c>
      <c r="BU1460">
        <v>0</v>
      </c>
      <c r="BV1460">
        <v>0</v>
      </c>
      <c r="BW1460" s="4">
        <v>0</v>
      </c>
    </row>
    <row r="1461" spans="6:75" x14ac:dyDescent="0.25">
      <c r="F1461" s="52">
        <f t="shared" si="78"/>
        <v>117000</v>
      </c>
      <c r="G1461" s="12">
        <f t="shared" si="79"/>
        <v>0.82558139534883723</v>
      </c>
      <c r="J1461" s="3">
        <f t="shared" si="80"/>
        <v>1.0811120917917034</v>
      </c>
      <c r="K1461" s="4"/>
      <c r="L1461" s="5">
        <v>1</v>
      </c>
      <c r="M1461">
        <v>0.82558139534883723</v>
      </c>
      <c r="N1461">
        <v>0.82558139534883723</v>
      </c>
      <c r="O1461">
        <v>1.0798413164854539</v>
      </c>
      <c r="P1461">
        <v>1.0798413164854539</v>
      </c>
      <c r="Q1461">
        <v>0</v>
      </c>
      <c r="R1461">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c r="AP1461">
        <v>0</v>
      </c>
      <c r="AQ1461">
        <v>0</v>
      </c>
      <c r="AR1461">
        <v>0</v>
      </c>
      <c r="AS1461">
        <v>0</v>
      </c>
      <c r="AT1461">
        <v>0</v>
      </c>
      <c r="AU1461">
        <v>0</v>
      </c>
      <c r="AV1461">
        <v>0</v>
      </c>
      <c r="AW1461">
        <v>0</v>
      </c>
      <c r="AX1461">
        <v>0</v>
      </c>
      <c r="AY1461">
        <v>0</v>
      </c>
      <c r="AZ1461">
        <v>0</v>
      </c>
      <c r="BA1461">
        <v>0</v>
      </c>
      <c r="BB1461">
        <v>0</v>
      </c>
      <c r="BC1461">
        <v>0</v>
      </c>
      <c r="BD1461">
        <v>0</v>
      </c>
      <c r="BE1461">
        <v>0</v>
      </c>
      <c r="BF1461">
        <v>0</v>
      </c>
      <c r="BG1461">
        <v>0</v>
      </c>
      <c r="BH1461">
        <v>0</v>
      </c>
      <c r="BI1461">
        <v>0</v>
      </c>
      <c r="BJ1461">
        <v>0</v>
      </c>
      <c r="BK1461">
        <v>0</v>
      </c>
      <c r="BL1461">
        <v>0</v>
      </c>
      <c r="BM1461">
        <v>0</v>
      </c>
      <c r="BN1461">
        <v>0</v>
      </c>
      <c r="BO1461">
        <v>0</v>
      </c>
      <c r="BP1461">
        <v>0</v>
      </c>
      <c r="BQ1461">
        <v>0</v>
      </c>
      <c r="BR1461">
        <v>0</v>
      </c>
      <c r="BS1461">
        <v>0</v>
      </c>
      <c r="BT1461">
        <v>0</v>
      </c>
      <c r="BU1461">
        <v>0</v>
      </c>
      <c r="BV1461">
        <v>0</v>
      </c>
      <c r="BW1461" s="4">
        <v>0</v>
      </c>
    </row>
    <row r="1462" spans="6:75" x14ac:dyDescent="0.25">
      <c r="F1462" s="52">
        <f t="shared" si="78"/>
        <v>117100</v>
      </c>
      <c r="G1462" s="12">
        <f t="shared" si="79"/>
        <v>0.82558139534883723</v>
      </c>
      <c r="J1462" s="3">
        <f t="shared" si="80"/>
        <v>1.0836716681376877</v>
      </c>
      <c r="K1462" s="4"/>
      <c r="L1462" s="5">
        <v>1</v>
      </c>
      <c r="M1462">
        <v>0.82558139534883723</v>
      </c>
      <c r="N1462">
        <v>0.82558139534883723</v>
      </c>
      <c r="O1462">
        <v>1.0823978842198061</v>
      </c>
      <c r="P1462">
        <v>1.0823978842198061</v>
      </c>
      <c r="Q1462">
        <v>0</v>
      </c>
      <c r="R1462">
        <v>0</v>
      </c>
      <c r="S1462">
        <v>0</v>
      </c>
      <c r="T1462">
        <v>0</v>
      </c>
      <c r="U1462">
        <v>0</v>
      </c>
      <c r="V1462">
        <v>0</v>
      </c>
      <c r="W1462">
        <v>0</v>
      </c>
      <c r="X1462">
        <v>0</v>
      </c>
      <c r="Y1462">
        <v>0</v>
      </c>
      <c r="Z1462">
        <v>0</v>
      </c>
      <c r="AA1462">
        <v>0</v>
      </c>
      <c r="AB1462">
        <v>0</v>
      </c>
      <c r="AC1462">
        <v>0</v>
      </c>
      <c r="AD1462">
        <v>0</v>
      </c>
      <c r="AE1462">
        <v>0</v>
      </c>
      <c r="AF1462">
        <v>0</v>
      </c>
      <c r="AG1462">
        <v>0</v>
      </c>
      <c r="AH1462">
        <v>0</v>
      </c>
      <c r="AI1462">
        <v>0</v>
      </c>
      <c r="AJ1462">
        <v>0</v>
      </c>
      <c r="AK1462">
        <v>0</v>
      </c>
      <c r="AL1462">
        <v>0</v>
      </c>
      <c r="AM1462">
        <v>0</v>
      </c>
      <c r="AN1462">
        <v>0</v>
      </c>
      <c r="AO1462">
        <v>0</v>
      </c>
      <c r="AP1462">
        <v>0</v>
      </c>
      <c r="AQ1462">
        <v>0</v>
      </c>
      <c r="AR1462">
        <v>0</v>
      </c>
      <c r="AS1462">
        <v>0</v>
      </c>
      <c r="AT1462">
        <v>0</v>
      </c>
      <c r="AU1462">
        <v>0</v>
      </c>
      <c r="AV1462">
        <v>0</v>
      </c>
      <c r="AW1462">
        <v>0</v>
      </c>
      <c r="AX1462">
        <v>0</v>
      </c>
      <c r="AY1462">
        <v>0</v>
      </c>
      <c r="AZ1462">
        <v>0</v>
      </c>
      <c r="BA1462">
        <v>0</v>
      </c>
      <c r="BB1462">
        <v>0</v>
      </c>
      <c r="BC1462">
        <v>0</v>
      </c>
      <c r="BD1462">
        <v>0</v>
      </c>
      <c r="BE1462">
        <v>0</v>
      </c>
      <c r="BF1462">
        <v>0</v>
      </c>
      <c r="BG1462">
        <v>0</v>
      </c>
      <c r="BH1462">
        <v>0</v>
      </c>
      <c r="BI1462">
        <v>0</v>
      </c>
      <c r="BJ1462">
        <v>0</v>
      </c>
      <c r="BK1462">
        <v>0</v>
      </c>
      <c r="BL1462">
        <v>0</v>
      </c>
      <c r="BM1462">
        <v>0</v>
      </c>
      <c r="BN1462">
        <v>0</v>
      </c>
      <c r="BO1462">
        <v>0</v>
      </c>
      <c r="BP1462">
        <v>0</v>
      </c>
      <c r="BQ1462">
        <v>0</v>
      </c>
      <c r="BR1462">
        <v>0</v>
      </c>
      <c r="BS1462">
        <v>0</v>
      </c>
      <c r="BT1462">
        <v>0</v>
      </c>
      <c r="BU1462">
        <v>0</v>
      </c>
      <c r="BV1462">
        <v>0</v>
      </c>
      <c r="BW1462" s="4">
        <v>0</v>
      </c>
    </row>
    <row r="1463" spans="6:75" x14ac:dyDescent="0.25">
      <c r="F1463" s="52">
        <f t="shared" si="78"/>
        <v>117200</v>
      </c>
      <c r="G1463" s="12">
        <f t="shared" si="79"/>
        <v>0.82558139534883723</v>
      </c>
      <c r="J1463" s="3">
        <f t="shared" si="80"/>
        <v>1.0862312444836717</v>
      </c>
      <c r="K1463" s="4"/>
      <c r="L1463" s="5">
        <v>1</v>
      </c>
      <c r="M1463">
        <v>0.82558139534883723</v>
      </c>
      <c r="N1463">
        <v>0.82558139534883723</v>
      </c>
      <c r="O1463">
        <v>1.0849544519541581</v>
      </c>
      <c r="P1463">
        <v>1.0849544519541581</v>
      </c>
      <c r="Q1463">
        <v>0</v>
      </c>
      <c r="R1463">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c r="AP1463">
        <v>0</v>
      </c>
      <c r="AQ1463">
        <v>0</v>
      </c>
      <c r="AR1463">
        <v>0</v>
      </c>
      <c r="AS1463">
        <v>0</v>
      </c>
      <c r="AT1463">
        <v>0</v>
      </c>
      <c r="AU1463">
        <v>0</v>
      </c>
      <c r="AV1463">
        <v>0</v>
      </c>
      <c r="AW1463">
        <v>0</v>
      </c>
      <c r="AX1463">
        <v>0</v>
      </c>
      <c r="AY1463">
        <v>0</v>
      </c>
      <c r="AZ1463">
        <v>0</v>
      </c>
      <c r="BA1463">
        <v>0</v>
      </c>
      <c r="BB1463">
        <v>0</v>
      </c>
      <c r="BC1463">
        <v>0</v>
      </c>
      <c r="BD1463">
        <v>0</v>
      </c>
      <c r="BE1463">
        <v>0</v>
      </c>
      <c r="BF1463">
        <v>0</v>
      </c>
      <c r="BG1463">
        <v>0</v>
      </c>
      <c r="BH1463">
        <v>0</v>
      </c>
      <c r="BI1463">
        <v>0</v>
      </c>
      <c r="BJ1463">
        <v>0</v>
      </c>
      <c r="BK1463">
        <v>0</v>
      </c>
      <c r="BL1463">
        <v>0</v>
      </c>
      <c r="BM1463">
        <v>0</v>
      </c>
      <c r="BN1463">
        <v>0</v>
      </c>
      <c r="BO1463">
        <v>0</v>
      </c>
      <c r="BP1463">
        <v>0</v>
      </c>
      <c r="BQ1463">
        <v>0</v>
      </c>
      <c r="BR1463">
        <v>0</v>
      </c>
      <c r="BS1463">
        <v>0</v>
      </c>
      <c r="BT1463">
        <v>0</v>
      </c>
      <c r="BU1463">
        <v>0</v>
      </c>
      <c r="BV1463">
        <v>0</v>
      </c>
      <c r="BW1463" s="4">
        <v>0</v>
      </c>
    </row>
    <row r="1464" spans="6:75" x14ac:dyDescent="0.25">
      <c r="F1464" s="52">
        <f t="shared" si="78"/>
        <v>117300</v>
      </c>
      <c r="G1464" s="12">
        <f t="shared" si="79"/>
        <v>0.82558139534883723</v>
      </c>
      <c r="J1464" s="3">
        <f t="shared" si="80"/>
        <v>1.0887908208296557</v>
      </c>
      <c r="K1464" s="4"/>
      <c r="L1464" s="5">
        <v>1</v>
      </c>
      <c r="M1464">
        <v>0.82558139534883723</v>
      </c>
      <c r="N1464">
        <v>0.82558139534883723</v>
      </c>
      <c r="O1464">
        <v>1.08751101968851</v>
      </c>
      <c r="P1464">
        <v>1.08751101968851</v>
      </c>
      <c r="Q1464">
        <v>0</v>
      </c>
      <c r="R1464">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c r="AP1464">
        <v>0</v>
      </c>
      <c r="AQ1464">
        <v>0</v>
      </c>
      <c r="AR1464">
        <v>0</v>
      </c>
      <c r="AS1464">
        <v>0</v>
      </c>
      <c r="AT1464">
        <v>0</v>
      </c>
      <c r="AU1464">
        <v>0</v>
      </c>
      <c r="AV1464">
        <v>0</v>
      </c>
      <c r="AW1464">
        <v>0</v>
      </c>
      <c r="AX1464">
        <v>0</v>
      </c>
      <c r="AY1464">
        <v>0</v>
      </c>
      <c r="AZ1464">
        <v>0</v>
      </c>
      <c r="BA1464">
        <v>0</v>
      </c>
      <c r="BB1464">
        <v>0</v>
      </c>
      <c r="BC1464">
        <v>0</v>
      </c>
      <c r="BD1464">
        <v>0</v>
      </c>
      <c r="BE1464">
        <v>0</v>
      </c>
      <c r="BF1464">
        <v>0</v>
      </c>
      <c r="BG1464">
        <v>0</v>
      </c>
      <c r="BH1464">
        <v>0</v>
      </c>
      <c r="BI1464">
        <v>0</v>
      </c>
      <c r="BJ1464">
        <v>0</v>
      </c>
      <c r="BK1464">
        <v>0</v>
      </c>
      <c r="BL1464">
        <v>0</v>
      </c>
      <c r="BM1464">
        <v>0</v>
      </c>
      <c r="BN1464">
        <v>0</v>
      </c>
      <c r="BO1464">
        <v>0</v>
      </c>
      <c r="BP1464">
        <v>0</v>
      </c>
      <c r="BQ1464">
        <v>0</v>
      </c>
      <c r="BR1464">
        <v>0</v>
      </c>
      <c r="BS1464">
        <v>0</v>
      </c>
      <c r="BT1464">
        <v>0</v>
      </c>
      <c r="BU1464">
        <v>0</v>
      </c>
      <c r="BV1464">
        <v>0</v>
      </c>
      <c r="BW1464" s="4">
        <v>0</v>
      </c>
    </row>
    <row r="1465" spans="6:75" x14ac:dyDescent="0.25">
      <c r="F1465" s="52">
        <f t="shared" si="78"/>
        <v>117400</v>
      </c>
      <c r="G1465" s="12">
        <f t="shared" si="79"/>
        <v>0.82558139534883723</v>
      </c>
      <c r="J1465" s="3">
        <f t="shared" si="80"/>
        <v>1.09135039717564</v>
      </c>
      <c r="K1465" s="4"/>
      <c r="L1465" s="5">
        <v>1</v>
      </c>
      <c r="M1465">
        <v>0.82558139534883723</v>
      </c>
      <c r="N1465">
        <v>0.82558139534883723</v>
      </c>
      <c r="O1465">
        <v>1.0900675874228622</v>
      </c>
      <c r="P1465">
        <v>1.0900675874228622</v>
      </c>
      <c r="Q1465">
        <v>0</v>
      </c>
      <c r="R146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c r="AP1465">
        <v>0</v>
      </c>
      <c r="AQ1465">
        <v>0</v>
      </c>
      <c r="AR1465">
        <v>0</v>
      </c>
      <c r="AS1465">
        <v>0</v>
      </c>
      <c r="AT1465">
        <v>0</v>
      </c>
      <c r="AU1465">
        <v>0</v>
      </c>
      <c r="AV1465">
        <v>0</v>
      </c>
      <c r="AW1465">
        <v>0</v>
      </c>
      <c r="AX1465">
        <v>0</v>
      </c>
      <c r="AY1465">
        <v>0</v>
      </c>
      <c r="AZ1465">
        <v>0</v>
      </c>
      <c r="BA1465">
        <v>0</v>
      </c>
      <c r="BB1465">
        <v>0</v>
      </c>
      <c r="BC1465">
        <v>0</v>
      </c>
      <c r="BD1465">
        <v>0</v>
      </c>
      <c r="BE1465">
        <v>0</v>
      </c>
      <c r="BF1465">
        <v>0</v>
      </c>
      <c r="BG1465">
        <v>0</v>
      </c>
      <c r="BH1465">
        <v>0</v>
      </c>
      <c r="BI1465">
        <v>0</v>
      </c>
      <c r="BJ1465">
        <v>0</v>
      </c>
      <c r="BK1465">
        <v>0</v>
      </c>
      <c r="BL1465">
        <v>0</v>
      </c>
      <c r="BM1465">
        <v>0</v>
      </c>
      <c r="BN1465">
        <v>0</v>
      </c>
      <c r="BO1465">
        <v>0</v>
      </c>
      <c r="BP1465">
        <v>0</v>
      </c>
      <c r="BQ1465">
        <v>0</v>
      </c>
      <c r="BR1465">
        <v>0</v>
      </c>
      <c r="BS1465">
        <v>0</v>
      </c>
      <c r="BT1465">
        <v>0</v>
      </c>
      <c r="BU1465">
        <v>0</v>
      </c>
      <c r="BV1465">
        <v>0</v>
      </c>
      <c r="BW1465" s="4">
        <v>0</v>
      </c>
    </row>
    <row r="1466" spans="6:75" x14ac:dyDescent="0.25">
      <c r="F1466" s="52">
        <f t="shared" si="78"/>
        <v>117500</v>
      </c>
      <c r="G1466" s="12">
        <f t="shared" si="79"/>
        <v>0.82558139534883723</v>
      </c>
      <c r="J1466" s="3">
        <f t="shared" si="80"/>
        <v>1.093909973521624</v>
      </c>
      <c r="K1466" s="4"/>
      <c r="L1466" s="5">
        <v>1</v>
      </c>
      <c r="M1466">
        <v>0.82558139534883723</v>
      </c>
      <c r="N1466">
        <v>0.82558139534883723</v>
      </c>
      <c r="O1466">
        <v>1.0926241551572142</v>
      </c>
      <c r="P1466">
        <v>1.0926241551572142</v>
      </c>
      <c r="Q1466">
        <v>0</v>
      </c>
      <c r="R1466">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c r="AP1466">
        <v>0</v>
      </c>
      <c r="AQ1466">
        <v>0</v>
      </c>
      <c r="AR1466">
        <v>0</v>
      </c>
      <c r="AS1466">
        <v>0</v>
      </c>
      <c r="AT1466">
        <v>0</v>
      </c>
      <c r="AU1466">
        <v>0</v>
      </c>
      <c r="AV1466">
        <v>0</v>
      </c>
      <c r="AW1466">
        <v>0</v>
      </c>
      <c r="AX1466">
        <v>0</v>
      </c>
      <c r="AY1466">
        <v>0</v>
      </c>
      <c r="AZ1466">
        <v>0</v>
      </c>
      <c r="BA1466">
        <v>0</v>
      </c>
      <c r="BB1466">
        <v>0</v>
      </c>
      <c r="BC1466">
        <v>0</v>
      </c>
      <c r="BD1466">
        <v>0</v>
      </c>
      <c r="BE1466">
        <v>0</v>
      </c>
      <c r="BF1466">
        <v>0</v>
      </c>
      <c r="BG1466">
        <v>0</v>
      </c>
      <c r="BH1466">
        <v>0</v>
      </c>
      <c r="BI1466">
        <v>0</v>
      </c>
      <c r="BJ1466">
        <v>0</v>
      </c>
      <c r="BK1466">
        <v>0</v>
      </c>
      <c r="BL1466">
        <v>0</v>
      </c>
      <c r="BM1466">
        <v>0</v>
      </c>
      <c r="BN1466">
        <v>0</v>
      </c>
      <c r="BO1466">
        <v>0</v>
      </c>
      <c r="BP1466">
        <v>0</v>
      </c>
      <c r="BQ1466">
        <v>0</v>
      </c>
      <c r="BR1466">
        <v>0</v>
      </c>
      <c r="BS1466">
        <v>0</v>
      </c>
      <c r="BT1466">
        <v>0</v>
      </c>
      <c r="BU1466">
        <v>0</v>
      </c>
      <c r="BV1466">
        <v>0</v>
      </c>
      <c r="BW1466" s="4">
        <v>0</v>
      </c>
    </row>
    <row r="1467" spans="6:75" x14ac:dyDescent="0.25">
      <c r="F1467" s="52">
        <f t="shared" si="78"/>
        <v>117600</v>
      </c>
      <c r="G1467" s="12">
        <f t="shared" si="79"/>
        <v>0.82558139534883723</v>
      </c>
      <c r="J1467" s="3">
        <f t="shared" si="80"/>
        <v>1.096469549867608</v>
      </c>
      <c r="K1467" s="4"/>
      <c r="L1467" s="5">
        <v>1</v>
      </c>
      <c r="M1467">
        <v>0.82558139534883723</v>
      </c>
      <c r="N1467">
        <v>0.82558139534883723</v>
      </c>
      <c r="O1467">
        <v>1.0951807228915662</v>
      </c>
      <c r="P1467">
        <v>1.0951807228915662</v>
      </c>
      <c r="Q1467">
        <v>0</v>
      </c>
      <c r="R1467">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c r="AP1467">
        <v>0</v>
      </c>
      <c r="AQ1467">
        <v>0</v>
      </c>
      <c r="AR1467">
        <v>0</v>
      </c>
      <c r="AS1467">
        <v>0</v>
      </c>
      <c r="AT1467">
        <v>0</v>
      </c>
      <c r="AU1467">
        <v>0</v>
      </c>
      <c r="AV1467">
        <v>0</v>
      </c>
      <c r="AW1467">
        <v>0</v>
      </c>
      <c r="AX1467">
        <v>0</v>
      </c>
      <c r="AY1467">
        <v>0</v>
      </c>
      <c r="AZ1467">
        <v>0</v>
      </c>
      <c r="BA1467">
        <v>0</v>
      </c>
      <c r="BB1467">
        <v>0</v>
      </c>
      <c r="BC1467">
        <v>0</v>
      </c>
      <c r="BD1467">
        <v>0</v>
      </c>
      <c r="BE1467">
        <v>0</v>
      </c>
      <c r="BF1467">
        <v>0</v>
      </c>
      <c r="BG1467">
        <v>0</v>
      </c>
      <c r="BH1467">
        <v>0</v>
      </c>
      <c r="BI1467">
        <v>0</v>
      </c>
      <c r="BJ1467">
        <v>0</v>
      </c>
      <c r="BK1467">
        <v>0</v>
      </c>
      <c r="BL1467">
        <v>0</v>
      </c>
      <c r="BM1467">
        <v>0</v>
      </c>
      <c r="BN1467">
        <v>0</v>
      </c>
      <c r="BO1467">
        <v>0</v>
      </c>
      <c r="BP1467">
        <v>0</v>
      </c>
      <c r="BQ1467">
        <v>0</v>
      </c>
      <c r="BR1467">
        <v>0</v>
      </c>
      <c r="BS1467">
        <v>0</v>
      </c>
      <c r="BT1467">
        <v>0</v>
      </c>
      <c r="BU1467">
        <v>0</v>
      </c>
      <c r="BV1467">
        <v>0</v>
      </c>
      <c r="BW1467" s="4">
        <v>0</v>
      </c>
    </row>
    <row r="1468" spans="6:75" x14ac:dyDescent="0.25">
      <c r="F1468" s="52">
        <f t="shared" si="78"/>
        <v>117700</v>
      </c>
      <c r="G1468" s="12">
        <f t="shared" si="79"/>
        <v>0.82558139534883723</v>
      </c>
      <c r="J1468" s="3">
        <f t="shared" si="80"/>
        <v>1.0990291262135921</v>
      </c>
      <c r="K1468" s="4"/>
      <c r="L1468" s="5">
        <v>1</v>
      </c>
      <c r="M1468">
        <v>0.82558139534883723</v>
      </c>
      <c r="N1468">
        <v>0.82558139534883723</v>
      </c>
      <c r="O1468">
        <v>1.0977372906259182</v>
      </c>
      <c r="P1468">
        <v>1.0977372906259182</v>
      </c>
      <c r="Q1468">
        <v>0</v>
      </c>
      <c r="R1468">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c r="AP1468">
        <v>0</v>
      </c>
      <c r="AQ1468">
        <v>0</v>
      </c>
      <c r="AR1468">
        <v>0</v>
      </c>
      <c r="AS1468">
        <v>0</v>
      </c>
      <c r="AT1468">
        <v>0</v>
      </c>
      <c r="AU1468">
        <v>0</v>
      </c>
      <c r="AV1468">
        <v>0</v>
      </c>
      <c r="AW1468">
        <v>0</v>
      </c>
      <c r="AX1468">
        <v>0</v>
      </c>
      <c r="AY1468">
        <v>0</v>
      </c>
      <c r="AZ1468">
        <v>0</v>
      </c>
      <c r="BA1468">
        <v>0</v>
      </c>
      <c r="BB1468">
        <v>0</v>
      </c>
      <c r="BC1468">
        <v>0</v>
      </c>
      <c r="BD1468">
        <v>0</v>
      </c>
      <c r="BE1468">
        <v>0</v>
      </c>
      <c r="BF1468">
        <v>0</v>
      </c>
      <c r="BG1468">
        <v>0</v>
      </c>
      <c r="BH1468">
        <v>0</v>
      </c>
      <c r="BI1468">
        <v>0</v>
      </c>
      <c r="BJ1468">
        <v>0</v>
      </c>
      <c r="BK1468">
        <v>0</v>
      </c>
      <c r="BL1468">
        <v>0</v>
      </c>
      <c r="BM1468">
        <v>0</v>
      </c>
      <c r="BN1468">
        <v>0</v>
      </c>
      <c r="BO1468">
        <v>0</v>
      </c>
      <c r="BP1468">
        <v>0</v>
      </c>
      <c r="BQ1468">
        <v>0</v>
      </c>
      <c r="BR1468">
        <v>0</v>
      </c>
      <c r="BS1468">
        <v>0</v>
      </c>
      <c r="BT1468">
        <v>0</v>
      </c>
      <c r="BU1468">
        <v>0</v>
      </c>
      <c r="BV1468">
        <v>0</v>
      </c>
      <c r="BW1468" s="4">
        <v>0</v>
      </c>
    </row>
    <row r="1469" spans="6:75" x14ac:dyDescent="0.25">
      <c r="F1469" s="52">
        <f t="shared" si="78"/>
        <v>117800</v>
      </c>
      <c r="G1469" s="12">
        <f t="shared" si="79"/>
        <v>0.82558139534883723</v>
      </c>
      <c r="J1469" s="3">
        <f t="shared" si="80"/>
        <v>1.1015887025595763</v>
      </c>
      <c r="K1469" s="4"/>
      <c r="L1469" s="5">
        <v>1</v>
      </c>
      <c r="M1469">
        <v>0.82558139534883723</v>
      </c>
      <c r="N1469">
        <v>0.82558139534883723</v>
      </c>
      <c r="O1469">
        <v>1.1002938583602704</v>
      </c>
      <c r="P1469">
        <v>1.1002938583602704</v>
      </c>
      <c r="Q1469">
        <v>0</v>
      </c>
      <c r="R1469">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c r="AP1469">
        <v>0</v>
      </c>
      <c r="AQ1469">
        <v>0</v>
      </c>
      <c r="AR1469">
        <v>0</v>
      </c>
      <c r="AS1469">
        <v>0</v>
      </c>
      <c r="AT1469">
        <v>0</v>
      </c>
      <c r="AU1469">
        <v>0</v>
      </c>
      <c r="AV1469">
        <v>0</v>
      </c>
      <c r="AW1469">
        <v>0</v>
      </c>
      <c r="AX1469">
        <v>0</v>
      </c>
      <c r="AY1469">
        <v>0</v>
      </c>
      <c r="AZ1469">
        <v>0</v>
      </c>
      <c r="BA1469">
        <v>0</v>
      </c>
      <c r="BB1469">
        <v>0</v>
      </c>
      <c r="BC1469">
        <v>0</v>
      </c>
      <c r="BD1469">
        <v>0</v>
      </c>
      <c r="BE1469">
        <v>0</v>
      </c>
      <c r="BF1469">
        <v>0</v>
      </c>
      <c r="BG1469">
        <v>0</v>
      </c>
      <c r="BH1469">
        <v>0</v>
      </c>
      <c r="BI1469">
        <v>0</v>
      </c>
      <c r="BJ1469">
        <v>0</v>
      </c>
      <c r="BK1469">
        <v>0</v>
      </c>
      <c r="BL1469">
        <v>0</v>
      </c>
      <c r="BM1469">
        <v>0</v>
      </c>
      <c r="BN1469">
        <v>0</v>
      </c>
      <c r="BO1469">
        <v>0</v>
      </c>
      <c r="BP1469">
        <v>0</v>
      </c>
      <c r="BQ1469">
        <v>0</v>
      </c>
      <c r="BR1469">
        <v>0</v>
      </c>
      <c r="BS1469">
        <v>0</v>
      </c>
      <c r="BT1469">
        <v>0</v>
      </c>
      <c r="BU1469">
        <v>0</v>
      </c>
      <c r="BV1469">
        <v>0</v>
      </c>
      <c r="BW1469" s="4">
        <v>0</v>
      </c>
    </row>
    <row r="1470" spans="6:75" x14ac:dyDescent="0.25">
      <c r="F1470" s="52">
        <f t="shared" si="78"/>
        <v>117900</v>
      </c>
      <c r="G1470" s="12">
        <f t="shared" si="79"/>
        <v>0.82558139534883723</v>
      </c>
      <c r="J1470" s="3">
        <f t="shared" si="80"/>
        <v>1.1041482789055603</v>
      </c>
      <c r="K1470" s="4"/>
      <c r="L1470" s="5">
        <v>1</v>
      </c>
      <c r="M1470">
        <v>0.82558139534883723</v>
      </c>
      <c r="N1470">
        <v>0.82558139534883723</v>
      </c>
      <c r="O1470">
        <v>1.1028504260946224</v>
      </c>
      <c r="P1470">
        <v>1.1028504260946224</v>
      </c>
      <c r="Q1470">
        <v>0</v>
      </c>
      <c r="R1470">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c r="AP1470">
        <v>0</v>
      </c>
      <c r="AQ1470">
        <v>0</v>
      </c>
      <c r="AR1470">
        <v>0</v>
      </c>
      <c r="AS1470">
        <v>0</v>
      </c>
      <c r="AT1470">
        <v>0</v>
      </c>
      <c r="AU1470">
        <v>0</v>
      </c>
      <c r="AV1470">
        <v>0</v>
      </c>
      <c r="AW1470">
        <v>0</v>
      </c>
      <c r="AX1470">
        <v>0</v>
      </c>
      <c r="AY1470">
        <v>0</v>
      </c>
      <c r="AZ1470">
        <v>0</v>
      </c>
      <c r="BA1470">
        <v>0</v>
      </c>
      <c r="BB1470">
        <v>0</v>
      </c>
      <c r="BC1470">
        <v>0</v>
      </c>
      <c r="BD1470">
        <v>0</v>
      </c>
      <c r="BE1470">
        <v>0</v>
      </c>
      <c r="BF1470">
        <v>0</v>
      </c>
      <c r="BG1470">
        <v>0</v>
      </c>
      <c r="BH1470">
        <v>0</v>
      </c>
      <c r="BI1470">
        <v>0</v>
      </c>
      <c r="BJ1470">
        <v>0</v>
      </c>
      <c r="BK1470">
        <v>0</v>
      </c>
      <c r="BL1470">
        <v>0</v>
      </c>
      <c r="BM1470">
        <v>0</v>
      </c>
      <c r="BN1470">
        <v>0</v>
      </c>
      <c r="BO1470">
        <v>0</v>
      </c>
      <c r="BP1470">
        <v>0</v>
      </c>
      <c r="BQ1470">
        <v>0</v>
      </c>
      <c r="BR1470">
        <v>0</v>
      </c>
      <c r="BS1470">
        <v>0</v>
      </c>
      <c r="BT1470">
        <v>0</v>
      </c>
      <c r="BU1470">
        <v>0</v>
      </c>
      <c r="BV1470">
        <v>0</v>
      </c>
      <c r="BW1470" s="4">
        <v>0</v>
      </c>
    </row>
    <row r="1471" spans="6:75" x14ac:dyDescent="0.25">
      <c r="F1471" s="52">
        <f t="shared" si="78"/>
        <v>118000</v>
      </c>
      <c r="G1471" s="12">
        <f t="shared" si="79"/>
        <v>0.82558139534883723</v>
      </c>
      <c r="J1471" s="3">
        <f t="shared" si="80"/>
        <v>1.1041482789055603</v>
      </c>
      <c r="K1471" s="4"/>
      <c r="L1471" s="5">
        <v>1</v>
      </c>
      <c r="M1471">
        <v>0.82558139534883723</v>
      </c>
      <c r="N1471">
        <v>0.82558139534883723</v>
      </c>
      <c r="O1471">
        <v>1.1028504260946224</v>
      </c>
      <c r="P1471">
        <v>1.1028504260946224</v>
      </c>
      <c r="Q1471">
        <v>0</v>
      </c>
      <c r="R1471">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c r="AP1471">
        <v>0</v>
      </c>
      <c r="AQ1471">
        <v>0</v>
      </c>
      <c r="AR1471">
        <v>0</v>
      </c>
      <c r="AS1471">
        <v>0</v>
      </c>
      <c r="AT1471">
        <v>0</v>
      </c>
      <c r="AU1471">
        <v>0</v>
      </c>
      <c r="AV1471">
        <v>0</v>
      </c>
      <c r="AW1471">
        <v>0</v>
      </c>
      <c r="AX1471">
        <v>0</v>
      </c>
      <c r="AY1471">
        <v>0</v>
      </c>
      <c r="AZ1471">
        <v>0</v>
      </c>
      <c r="BA1471">
        <v>0</v>
      </c>
      <c r="BB1471">
        <v>0</v>
      </c>
      <c r="BC1471">
        <v>0</v>
      </c>
      <c r="BD1471">
        <v>0</v>
      </c>
      <c r="BE1471">
        <v>0</v>
      </c>
      <c r="BF1471">
        <v>0</v>
      </c>
      <c r="BG1471">
        <v>0</v>
      </c>
      <c r="BH1471">
        <v>0</v>
      </c>
      <c r="BI1471">
        <v>0</v>
      </c>
      <c r="BJ1471">
        <v>0</v>
      </c>
      <c r="BK1471">
        <v>0</v>
      </c>
      <c r="BL1471">
        <v>0</v>
      </c>
      <c r="BM1471">
        <v>0</v>
      </c>
      <c r="BN1471">
        <v>0</v>
      </c>
      <c r="BO1471">
        <v>0</v>
      </c>
      <c r="BP1471">
        <v>0</v>
      </c>
      <c r="BQ1471">
        <v>0</v>
      </c>
      <c r="BR1471">
        <v>0</v>
      </c>
      <c r="BS1471">
        <v>0</v>
      </c>
      <c r="BT1471">
        <v>0</v>
      </c>
      <c r="BU1471">
        <v>0</v>
      </c>
      <c r="BV1471">
        <v>0</v>
      </c>
      <c r="BW1471" s="4">
        <v>0</v>
      </c>
    </row>
    <row r="1472" spans="6:75" x14ac:dyDescent="0.25">
      <c r="F1472" s="52">
        <f t="shared" si="78"/>
        <v>118100</v>
      </c>
      <c r="G1472" s="12">
        <f t="shared" si="79"/>
        <v>0.82558139534883723</v>
      </c>
      <c r="J1472" s="3">
        <f t="shared" si="80"/>
        <v>1.1041482789055603</v>
      </c>
      <c r="K1472" s="4"/>
      <c r="L1472" s="5">
        <v>1</v>
      </c>
      <c r="M1472">
        <v>0.82558139534883723</v>
      </c>
      <c r="N1472">
        <v>0.82558139534883723</v>
      </c>
      <c r="O1472">
        <v>1.1028504260946224</v>
      </c>
      <c r="P1472">
        <v>1.1028504260946224</v>
      </c>
      <c r="Q1472">
        <v>0</v>
      </c>
      <c r="R1472">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c r="AP1472">
        <v>0</v>
      </c>
      <c r="AQ1472">
        <v>0</v>
      </c>
      <c r="AR1472">
        <v>0</v>
      </c>
      <c r="AS1472">
        <v>0</v>
      </c>
      <c r="AT1472">
        <v>0</v>
      </c>
      <c r="AU1472">
        <v>0</v>
      </c>
      <c r="AV1472">
        <v>0</v>
      </c>
      <c r="AW1472">
        <v>0</v>
      </c>
      <c r="AX1472">
        <v>0</v>
      </c>
      <c r="AY1472">
        <v>0</v>
      </c>
      <c r="AZ1472">
        <v>0</v>
      </c>
      <c r="BA1472">
        <v>0</v>
      </c>
      <c r="BB1472">
        <v>0</v>
      </c>
      <c r="BC1472">
        <v>0</v>
      </c>
      <c r="BD1472">
        <v>0</v>
      </c>
      <c r="BE1472">
        <v>0</v>
      </c>
      <c r="BF1472">
        <v>0</v>
      </c>
      <c r="BG1472">
        <v>0</v>
      </c>
      <c r="BH1472">
        <v>0</v>
      </c>
      <c r="BI1472">
        <v>0</v>
      </c>
      <c r="BJ1472">
        <v>0</v>
      </c>
      <c r="BK1472">
        <v>0</v>
      </c>
      <c r="BL1472">
        <v>0</v>
      </c>
      <c r="BM1472">
        <v>0</v>
      </c>
      <c r="BN1472">
        <v>0</v>
      </c>
      <c r="BO1472">
        <v>0</v>
      </c>
      <c r="BP1472">
        <v>0</v>
      </c>
      <c r="BQ1472">
        <v>0</v>
      </c>
      <c r="BR1472">
        <v>0</v>
      </c>
      <c r="BS1472">
        <v>0</v>
      </c>
      <c r="BT1472">
        <v>0</v>
      </c>
      <c r="BU1472">
        <v>0</v>
      </c>
      <c r="BV1472">
        <v>0</v>
      </c>
      <c r="BW1472" s="4">
        <v>0</v>
      </c>
    </row>
    <row r="1473" spans="6:75" x14ac:dyDescent="0.25">
      <c r="F1473" s="52">
        <f t="shared" si="78"/>
        <v>118200</v>
      </c>
      <c r="G1473" s="12">
        <f t="shared" si="79"/>
        <v>0.82558139534883723</v>
      </c>
      <c r="J1473" s="3">
        <f t="shared" si="80"/>
        <v>1.1041482789055603</v>
      </c>
      <c r="K1473" s="4"/>
      <c r="L1473" s="5">
        <v>1</v>
      </c>
      <c r="M1473">
        <v>0.82558139534883723</v>
      </c>
      <c r="N1473">
        <v>0.82558139534883723</v>
      </c>
      <c r="O1473">
        <v>1.1028504260946224</v>
      </c>
      <c r="P1473">
        <v>1.1028504260946224</v>
      </c>
      <c r="Q1473">
        <v>0</v>
      </c>
      <c r="R1473">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c r="AP1473">
        <v>0</v>
      </c>
      <c r="AQ1473">
        <v>0</v>
      </c>
      <c r="AR1473">
        <v>0</v>
      </c>
      <c r="AS1473">
        <v>0</v>
      </c>
      <c r="AT1473">
        <v>0</v>
      </c>
      <c r="AU1473">
        <v>0</v>
      </c>
      <c r="AV1473">
        <v>0</v>
      </c>
      <c r="AW1473">
        <v>0</v>
      </c>
      <c r="AX1473">
        <v>0</v>
      </c>
      <c r="AY1473">
        <v>0</v>
      </c>
      <c r="AZ1473">
        <v>0</v>
      </c>
      <c r="BA1473">
        <v>0</v>
      </c>
      <c r="BB1473">
        <v>0</v>
      </c>
      <c r="BC1473">
        <v>0</v>
      </c>
      <c r="BD1473">
        <v>0</v>
      </c>
      <c r="BE1473">
        <v>0</v>
      </c>
      <c r="BF1473">
        <v>0</v>
      </c>
      <c r="BG1473">
        <v>0</v>
      </c>
      <c r="BH1473">
        <v>0</v>
      </c>
      <c r="BI1473">
        <v>0</v>
      </c>
      <c r="BJ1473">
        <v>0</v>
      </c>
      <c r="BK1473">
        <v>0</v>
      </c>
      <c r="BL1473">
        <v>0</v>
      </c>
      <c r="BM1473">
        <v>0</v>
      </c>
      <c r="BN1473">
        <v>0</v>
      </c>
      <c r="BO1473">
        <v>0</v>
      </c>
      <c r="BP1473">
        <v>0</v>
      </c>
      <c r="BQ1473">
        <v>0</v>
      </c>
      <c r="BR1473">
        <v>0</v>
      </c>
      <c r="BS1473">
        <v>0</v>
      </c>
      <c r="BT1473">
        <v>0</v>
      </c>
      <c r="BU1473">
        <v>0</v>
      </c>
      <c r="BV1473">
        <v>0</v>
      </c>
      <c r="BW1473" s="4">
        <v>0</v>
      </c>
    </row>
    <row r="1474" spans="6:75" x14ac:dyDescent="0.25">
      <c r="F1474" s="52">
        <f t="shared" si="78"/>
        <v>118300</v>
      </c>
      <c r="G1474" s="12">
        <f t="shared" si="79"/>
        <v>0.82558139534883723</v>
      </c>
      <c r="J1474" s="3">
        <f t="shared" si="80"/>
        <v>1.1041482789055603</v>
      </c>
      <c r="K1474" s="4"/>
      <c r="L1474" s="5">
        <v>1</v>
      </c>
      <c r="M1474">
        <v>0.82558139534883723</v>
      </c>
      <c r="N1474">
        <v>0.82558139534883723</v>
      </c>
      <c r="O1474">
        <v>1.1028504260946224</v>
      </c>
      <c r="P1474">
        <v>1.1028504260946224</v>
      </c>
      <c r="Q1474">
        <v>0</v>
      </c>
      <c r="R1474">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c r="AP1474">
        <v>0</v>
      </c>
      <c r="AQ1474">
        <v>0</v>
      </c>
      <c r="AR1474">
        <v>0</v>
      </c>
      <c r="AS1474">
        <v>0</v>
      </c>
      <c r="AT1474">
        <v>0</v>
      </c>
      <c r="AU1474">
        <v>0</v>
      </c>
      <c r="AV1474">
        <v>0</v>
      </c>
      <c r="AW1474">
        <v>0</v>
      </c>
      <c r="AX1474">
        <v>0</v>
      </c>
      <c r="AY1474">
        <v>0</v>
      </c>
      <c r="AZ1474">
        <v>0</v>
      </c>
      <c r="BA1474">
        <v>0</v>
      </c>
      <c r="BB1474">
        <v>0</v>
      </c>
      <c r="BC1474">
        <v>0</v>
      </c>
      <c r="BD1474">
        <v>0</v>
      </c>
      <c r="BE1474">
        <v>0</v>
      </c>
      <c r="BF1474">
        <v>0</v>
      </c>
      <c r="BG1474">
        <v>0</v>
      </c>
      <c r="BH1474">
        <v>0</v>
      </c>
      <c r="BI1474">
        <v>0</v>
      </c>
      <c r="BJ1474">
        <v>0</v>
      </c>
      <c r="BK1474">
        <v>0</v>
      </c>
      <c r="BL1474">
        <v>0</v>
      </c>
      <c r="BM1474">
        <v>0</v>
      </c>
      <c r="BN1474">
        <v>0</v>
      </c>
      <c r="BO1474">
        <v>0</v>
      </c>
      <c r="BP1474">
        <v>0</v>
      </c>
      <c r="BQ1474">
        <v>0</v>
      </c>
      <c r="BR1474">
        <v>0</v>
      </c>
      <c r="BS1474">
        <v>0</v>
      </c>
      <c r="BT1474">
        <v>0</v>
      </c>
      <c r="BU1474">
        <v>0</v>
      </c>
      <c r="BV1474">
        <v>0</v>
      </c>
      <c r="BW1474" s="4">
        <v>0</v>
      </c>
    </row>
    <row r="1475" spans="6:75" x14ac:dyDescent="0.25">
      <c r="F1475" s="52">
        <f t="shared" si="78"/>
        <v>118400</v>
      </c>
      <c r="G1475" s="12">
        <f t="shared" si="79"/>
        <v>0.82558139534883723</v>
      </c>
      <c r="J1475" s="3">
        <f t="shared" si="80"/>
        <v>1.1041482789055603</v>
      </c>
      <c r="K1475" s="4"/>
      <c r="L1475" s="5">
        <v>1</v>
      </c>
      <c r="M1475">
        <v>0.82558139534883723</v>
      </c>
      <c r="N1475">
        <v>0.82558139534883723</v>
      </c>
      <c r="O1475">
        <v>1.1028504260946224</v>
      </c>
      <c r="P1475">
        <v>1.1028504260946224</v>
      </c>
      <c r="Q1475">
        <v>0</v>
      </c>
      <c r="R147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c r="AP1475">
        <v>0</v>
      </c>
      <c r="AQ1475">
        <v>0</v>
      </c>
      <c r="AR1475">
        <v>0</v>
      </c>
      <c r="AS1475">
        <v>0</v>
      </c>
      <c r="AT1475">
        <v>0</v>
      </c>
      <c r="AU1475">
        <v>0</v>
      </c>
      <c r="AV1475">
        <v>0</v>
      </c>
      <c r="AW1475">
        <v>0</v>
      </c>
      <c r="AX1475">
        <v>0</v>
      </c>
      <c r="AY1475">
        <v>0</v>
      </c>
      <c r="AZ1475">
        <v>0</v>
      </c>
      <c r="BA1475">
        <v>0</v>
      </c>
      <c r="BB1475">
        <v>0</v>
      </c>
      <c r="BC1475">
        <v>0</v>
      </c>
      <c r="BD1475">
        <v>0</v>
      </c>
      <c r="BE1475">
        <v>0</v>
      </c>
      <c r="BF1475">
        <v>0</v>
      </c>
      <c r="BG1475">
        <v>0</v>
      </c>
      <c r="BH1475">
        <v>0</v>
      </c>
      <c r="BI1475">
        <v>0</v>
      </c>
      <c r="BJ1475">
        <v>0</v>
      </c>
      <c r="BK1475">
        <v>0</v>
      </c>
      <c r="BL1475">
        <v>0</v>
      </c>
      <c r="BM1475">
        <v>0</v>
      </c>
      <c r="BN1475">
        <v>0</v>
      </c>
      <c r="BO1475">
        <v>0</v>
      </c>
      <c r="BP1475">
        <v>0</v>
      </c>
      <c r="BQ1475">
        <v>0</v>
      </c>
      <c r="BR1475">
        <v>0</v>
      </c>
      <c r="BS1475">
        <v>0</v>
      </c>
      <c r="BT1475">
        <v>0</v>
      </c>
      <c r="BU1475">
        <v>0</v>
      </c>
      <c r="BV1475">
        <v>0</v>
      </c>
      <c r="BW1475" s="4">
        <v>0</v>
      </c>
    </row>
    <row r="1476" spans="6:75" x14ac:dyDescent="0.25">
      <c r="F1476" s="52">
        <f t="shared" si="78"/>
        <v>118500</v>
      </c>
      <c r="G1476" s="12">
        <f t="shared" si="79"/>
        <v>0.82558139534883723</v>
      </c>
      <c r="J1476" s="3">
        <f t="shared" si="80"/>
        <v>1.1041482789055603</v>
      </c>
      <c r="K1476" s="4"/>
      <c r="L1476" s="5">
        <v>1</v>
      </c>
      <c r="M1476">
        <v>0.82558139534883723</v>
      </c>
      <c r="N1476">
        <v>0.82558139534883723</v>
      </c>
      <c r="O1476">
        <v>1.1028504260946224</v>
      </c>
      <c r="P1476">
        <v>1.1028504260946224</v>
      </c>
      <c r="Q1476">
        <v>0</v>
      </c>
      <c r="R1476">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c r="AP1476">
        <v>0</v>
      </c>
      <c r="AQ1476">
        <v>0</v>
      </c>
      <c r="AR1476">
        <v>0</v>
      </c>
      <c r="AS1476">
        <v>0</v>
      </c>
      <c r="AT1476">
        <v>0</v>
      </c>
      <c r="AU1476">
        <v>0</v>
      </c>
      <c r="AV1476">
        <v>0</v>
      </c>
      <c r="AW1476">
        <v>0</v>
      </c>
      <c r="AX1476">
        <v>0</v>
      </c>
      <c r="AY1476">
        <v>0</v>
      </c>
      <c r="AZ1476">
        <v>0</v>
      </c>
      <c r="BA1476">
        <v>0</v>
      </c>
      <c r="BB1476">
        <v>0</v>
      </c>
      <c r="BC1476">
        <v>0</v>
      </c>
      <c r="BD1476">
        <v>0</v>
      </c>
      <c r="BE1476">
        <v>0</v>
      </c>
      <c r="BF1476">
        <v>0</v>
      </c>
      <c r="BG1476">
        <v>0</v>
      </c>
      <c r="BH1476">
        <v>0</v>
      </c>
      <c r="BI1476">
        <v>0</v>
      </c>
      <c r="BJ1476">
        <v>0</v>
      </c>
      <c r="BK1476">
        <v>0</v>
      </c>
      <c r="BL1476">
        <v>0</v>
      </c>
      <c r="BM1476">
        <v>0</v>
      </c>
      <c r="BN1476">
        <v>0</v>
      </c>
      <c r="BO1476">
        <v>0</v>
      </c>
      <c r="BP1476">
        <v>0</v>
      </c>
      <c r="BQ1476">
        <v>0</v>
      </c>
      <c r="BR1476">
        <v>0</v>
      </c>
      <c r="BS1476">
        <v>0</v>
      </c>
      <c r="BT1476">
        <v>0</v>
      </c>
      <c r="BU1476">
        <v>0</v>
      </c>
      <c r="BV1476">
        <v>0</v>
      </c>
      <c r="BW1476" s="4">
        <v>0</v>
      </c>
    </row>
    <row r="1477" spans="6:75" x14ac:dyDescent="0.25">
      <c r="F1477" s="52">
        <f t="shared" si="78"/>
        <v>118600</v>
      </c>
      <c r="G1477" s="12">
        <f t="shared" si="79"/>
        <v>0.82558139534883723</v>
      </c>
      <c r="J1477" s="3">
        <f t="shared" si="80"/>
        <v>1.1041482789055603</v>
      </c>
      <c r="K1477" s="4"/>
      <c r="L1477" s="5">
        <v>1</v>
      </c>
      <c r="M1477">
        <v>0.82558139534883723</v>
      </c>
      <c r="N1477">
        <v>0.82558139534883723</v>
      </c>
      <c r="O1477">
        <v>1.1028504260946224</v>
      </c>
      <c r="P1477">
        <v>1.1028504260946224</v>
      </c>
      <c r="Q1477">
        <v>0</v>
      </c>
      <c r="R1477">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c r="AP1477">
        <v>0</v>
      </c>
      <c r="AQ1477">
        <v>0</v>
      </c>
      <c r="AR1477">
        <v>0</v>
      </c>
      <c r="AS1477">
        <v>0</v>
      </c>
      <c r="AT1477">
        <v>0</v>
      </c>
      <c r="AU1477">
        <v>0</v>
      </c>
      <c r="AV1477">
        <v>0</v>
      </c>
      <c r="AW1477">
        <v>0</v>
      </c>
      <c r="AX1477">
        <v>0</v>
      </c>
      <c r="AY1477">
        <v>0</v>
      </c>
      <c r="AZ1477">
        <v>0</v>
      </c>
      <c r="BA1477">
        <v>0</v>
      </c>
      <c r="BB1477">
        <v>0</v>
      </c>
      <c r="BC1477">
        <v>0</v>
      </c>
      <c r="BD1477">
        <v>0</v>
      </c>
      <c r="BE1477">
        <v>0</v>
      </c>
      <c r="BF1477">
        <v>0</v>
      </c>
      <c r="BG1477">
        <v>0</v>
      </c>
      <c r="BH1477">
        <v>0</v>
      </c>
      <c r="BI1477">
        <v>0</v>
      </c>
      <c r="BJ1477">
        <v>0</v>
      </c>
      <c r="BK1477">
        <v>0</v>
      </c>
      <c r="BL1477">
        <v>0</v>
      </c>
      <c r="BM1477">
        <v>0</v>
      </c>
      <c r="BN1477">
        <v>0</v>
      </c>
      <c r="BO1477">
        <v>0</v>
      </c>
      <c r="BP1477">
        <v>0</v>
      </c>
      <c r="BQ1477">
        <v>0</v>
      </c>
      <c r="BR1477">
        <v>0</v>
      </c>
      <c r="BS1477">
        <v>0</v>
      </c>
      <c r="BT1477">
        <v>0</v>
      </c>
      <c r="BU1477">
        <v>0</v>
      </c>
      <c r="BV1477">
        <v>0</v>
      </c>
      <c r="BW1477" s="4">
        <v>0</v>
      </c>
    </row>
    <row r="1478" spans="6:75" x14ac:dyDescent="0.25">
      <c r="F1478" s="52">
        <f t="shared" si="78"/>
        <v>118700</v>
      </c>
      <c r="G1478" s="12">
        <f t="shared" si="79"/>
        <v>0.82558139534883723</v>
      </c>
      <c r="J1478" s="3">
        <f t="shared" si="80"/>
        <v>1.1041482789055603</v>
      </c>
      <c r="K1478" s="4"/>
      <c r="L1478" s="5">
        <v>1</v>
      </c>
      <c r="M1478">
        <v>0.82558139534883723</v>
      </c>
      <c r="N1478">
        <v>0.82558139534883723</v>
      </c>
      <c r="O1478">
        <v>1.1028504260946224</v>
      </c>
      <c r="P1478">
        <v>1.1028504260946224</v>
      </c>
      <c r="Q1478">
        <v>0</v>
      </c>
      <c r="R1478">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c r="AP1478">
        <v>0</v>
      </c>
      <c r="AQ1478">
        <v>0</v>
      </c>
      <c r="AR1478">
        <v>0</v>
      </c>
      <c r="AS1478">
        <v>0</v>
      </c>
      <c r="AT1478">
        <v>0</v>
      </c>
      <c r="AU1478">
        <v>0</v>
      </c>
      <c r="AV1478">
        <v>0</v>
      </c>
      <c r="AW1478">
        <v>0</v>
      </c>
      <c r="AX1478">
        <v>0</v>
      </c>
      <c r="AY1478">
        <v>0</v>
      </c>
      <c r="AZ1478">
        <v>0</v>
      </c>
      <c r="BA1478">
        <v>0</v>
      </c>
      <c r="BB1478">
        <v>0</v>
      </c>
      <c r="BC1478">
        <v>0</v>
      </c>
      <c r="BD1478">
        <v>0</v>
      </c>
      <c r="BE1478">
        <v>0</v>
      </c>
      <c r="BF1478">
        <v>0</v>
      </c>
      <c r="BG1478">
        <v>0</v>
      </c>
      <c r="BH1478">
        <v>0</v>
      </c>
      <c r="BI1478">
        <v>0</v>
      </c>
      <c r="BJ1478">
        <v>0</v>
      </c>
      <c r="BK1478">
        <v>0</v>
      </c>
      <c r="BL1478">
        <v>0</v>
      </c>
      <c r="BM1478">
        <v>0</v>
      </c>
      <c r="BN1478">
        <v>0</v>
      </c>
      <c r="BO1478">
        <v>0</v>
      </c>
      <c r="BP1478">
        <v>0</v>
      </c>
      <c r="BQ1478">
        <v>0</v>
      </c>
      <c r="BR1478">
        <v>0</v>
      </c>
      <c r="BS1478">
        <v>0</v>
      </c>
      <c r="BT1478">
        <v>0</v>
      </c>
      <c r="BU1478">
        <v>0</v>
      </c>
      <c r="BV1478">
        <v>0</v>
      </c>
      <c r="BW1478" s="4">
        <v>0</v>
      </c>
    </row>
    <row r="1479" spans="6:75" x14ac:dyDescent="0.25">
      <c r="F1479" s="52">
        <f t="shared" si="78"/>
        <v>118800</v>
      </c>
      <c r="G1479" s="12">
        <f t="shared" si="79"/>
        <v>0.82558139534883723</v>
      </c>
      <c r="J1479" s="3">
        <f t="shared" si="80"/>
        <v>1.1041482789055603</v>
      </c>
      <c r="K1479" s="4"/>
      <c r="L1479" s="5">
        <v>1</v>
      </c>
      <c r="M1479">
        <v>0.82558139534883723</v>
      </c>
      <c r="N1479">
        <v>0.82558139534883723</v>
      </c>
      <c r="O1479">
        <v>1.1028504260946224</v>
      </c>
      <c r="P1479">
        <v>1.1028504260946224</v>
      </c>
      <c r="Q1479">
        <v>0</v>
      </c>
      <c r="R1479">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c r="AP1479">
        <v>0</v>
      </c>
      <c r="AQ1479">
        <v>0</v>
      </c>
      <c r="AR1479">
        <v>0</v>
      </c>
      <c r="AS1479">
        <v>0</v>
      </c>
      <c r="AT1479">
        <v>0</v>
      </c>
      <c r="AU1479">
        <v>0</v>
      </c>
      <c r="AV1479">
        <v>0</v>
      </c>
      <c r="AW1479">
        <v>0</v>
      </c>
      <c r="AX1479">
        <v>0</v>
      </c>
      <c r="AY1479">
        <v>0</v>
      </c>
      <c r="AZ1479">
        <v>0</v>
      </c>
      <c r="BA1479">
        <v>0</v>
      </c>
      <c r="BB1479">
        <v>0</v>
      </c>
      <c r="BC1479">
        <v>0</v>
      </c>
      <c r="BD1479">
        <v>0</v>
      </c>
      <c r="BE1479">
        <v>0</v>
      </c>
      <c r="BF1479">
        <v>0</v>
      </c>
      <c r="BG1479">
        <v>0</v>
      </c>
      <c r="BH1479">
        <v>0</v>
      </c>
      <c r="BI1479">
        <v>0</v>
      </c>
      <c r="BJ1479">
        <v>0</v>
      </c>
      <c r="BK1479">
        <v>0</v>
      </c>
      <c r="BL1479">
        <v>0</v>
      </c>
      <c r="BM1479">
        <v>0</v>
      </c>
      <c r="BN1479">
        <v>0</v>
      </c>
      <c r="BO1479">
        <v>0</v>
      </c>
      <c r="BP1479">
        <v>0</v>
      </c>
      <c r="BQ1479">
        <v>0</v>
      </c>
      <c r="BR1479">
        <v>0</v>
      </c>
      <c r="BS1479">
        <v>0</v>
      </c>
      <c r="BT1479">
        <v>0</v>
      </c>
      <c r="BU1479">
        <v>0</v>
      </c>
      <c r="BV1479">
        <v>0</v>
      </c>
      <c r="BW1479" s="4">
        <v>0</v>
      </c>
    </row>
    <row r="1480" spans="6:75" x14ac:dyDescent="0.25">
      <c r="F1480" s="52">
        <f t="shared" si="78"/>
        <v>118900</v>
      </c>
      <c r="G1480" s="12">
        <f t="shared" si="79"/>
        <v>0.82558139534883723</v>
      </c>
      <c r="J1480" s="3">
        <f t="shared" si="80"/>
        <v>1.1041482789055603</v>
      </c>
      <c r="K1480" s="4"/>
      <c r="L1480" s="5">
        <v>1</v>
      </c>
      <c r="M1480">
        <v>0.82558139534883723</v>
      </c>
      <c r="N1480">
        <v>0.82558139534883723</v>
      </c>
      <c r="O1480">
        <v>1.1028504260946224</v>
      </c>
      <c r="P1480">
        <v>1.1028504260946224</v>
      </c>
      <c r="Q1480">
        <v>0</v>
      </c>
      <c r="R1480">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c r="AP1480">
        <v>0</v>
      </c>
      <c r="AQ1480">
        <v>0</v>
      </c>
      <c r="AR1480">
        <v>0</v>
      </c>
      <c r="AS1480">
        <v>0</v>
      </c>
      <c r="AT1480">
        <v>0</v>
      </c>
      <c r="AU1480">
        <v>0</v>
      </c>
      <c r="AV1480">
        <v>0</v>
      </c>
      <c r="AW1480">
        <v>0</v>
      </c>
      <c r="AX1480">
        <v>0</v>
      </c>
      <c r="AY1480">
        <v>0</v>
      </c>
      <c r="AZ1480">
        <v>0</v>
      </c>
      <c r="BA1480">
        <v>0</v>
      </c>
      <c r="BB1480">
        <v>0</v>
      </c>
      <c r="BC1480">
        <v>0</v>
      </c>
      <c r="BD1480">
        <v>0</v>
      </c>
      <c r="BE1480">
        <v>0</v>
      </c>
      <c r="BF1480">
        <v>0</v>
      </c>
      <c r="BG1480">
        <v>0</v>
      </c>
      <c r="BH1480">
        <v>0</v>
      </c>
      <c r="BI1480">
        <v>0</v>
      </c>
      <c r="BJ1480">
        <v>0</v>
      </c>
      <c r="BK1480">
        <v>0</v>
      </c>
      <c r="BL1480">
        <v>0</v>
      </c>
      <c r="BM1480">
        <v>0</v>
      </c>
      <c r="BN1480">
        <v>0</v>
      </c>
      <c r="BO1480">
        <v>0</v>
      </c>
      <c r="BP1480">
        <v>0</v>
      </c>
      <c r="BQ1480">
        <v>0</v>
      </c>
      <c r="BR1480">
        <v>0</v>
      </c>
      <c r="BS1480">
        <v>0</v>
      </c>
      <c r="BT1480">
        <v>0</v>
      </c>
      <c r="BU1480">
        <v>0</v>
      </c>
      <c r="BV1480">
        <v>0</v>
      </c>
      <c r="BW1480" s="4">
        <v>0</v>
      </c>
    </row>
    <row r="1481" spans="6:75" x14ac:dyDescent="0.25">
      <c r="F1481" s="52">
        <f t="shared" si="78"/>
        <v>119000</v>
      </c>
      <c r="G1481" s="12">
        <f t="shared" si="79"/>
        <v>0.82558139534883723</v>
      </c>
      <c r="J1481" s="3">
        <f t="shared" si="80"/>
        <v>1.1041482789055603</v>
      </c>
      <c r="K1481" s="4"/>
      <c r="L1481" s="5">
        <v>1</v>
      </c>
      <c r="M1481">
        <v>0.82558139534883723</v>
      </c>
      <c r="N1481">
        <v>0.82558139534883723</v>
      </c>
      <c r="O1481">
        <v>1.1028504260946224</v>
      </c>
      <c r="P1481">
        <v>1.1028504260946224</v>
      </c>
      <c r="Q1481">
        <v>0</v>
      </c>
      <c r="R1481">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c r="AP1481">
        <v>0</v>
      </c>
      <c r="AQ1481">
        <v>0</v>
      </c>
      <c r="AR1481">
        <v>0</v>
      </c>
      <c r="AS1481">
        <v>0</v>
      </c>
      <c r="AT1481">
        <v>0</v>
      </c>
      <c r="AU1481">
        <v>0</v>
      </c>
      <c r="AV1481">
        <v>0</v>
      </c>
      <c r="AW1481">
        <v>0</v>
      </c>
      <c r="AX1481">
        <v>0</v>
      </c>
      <c r="AY1481">
        <v>0</v>
      </c>
      <c r="AZ1481">
        <v>0</v>
      </c>
      <c r="BA1481">
        <v>0</v>
      </c>
      <c r="BB1481">
        <v>0</v>
      </c>
      <c r="BC1481">
        <v>0</v>
      </c>
      <c r="BD1481">
        <v>0</v>
      </c>
      <c r="BE1481">
        <v>0</v>
      </c>
      <c r="BF1481">
        <v>0</v>
      </c>
      <c r="BG1481">
        <v>0</v>
      </c>
      <c r="BH1481">
        <v>0</v>
      </c>
      <c r="BI1481">
        <v>0</v>
      </c>
      <c r="BJ1481">
        <v>0</v>
      </c>
      <c r="BK1481">
        <v>0</v>
      </c>
      <c r="BL1481">
        <v>0</v>
      </c>
      <c r="BM1481">
        <v>0</v>
      </c>
      <c r="BN1481">
        <v>0</v>
      </c>
      <c r="BO1481">
        <v>0</v>
      </c>
      <c r="BP1481">
        <v>0</v>
      </c>
      <c r="BQ1481">
        <v>0</v>
      </c>
      <c r="BR1481">
        <v>0</v>
      </c>
      <c r="BS1481">
        <v>0</v>
      </c>
      <c r="BT1481">
        <v>0</v>
      </c>
      <c r="BU1481">
        <v>0</v>
      </c>
      <c r="BV1481">
        <v>0</v>
      </c>
      <c r="BW1481" s="4">
        <v>0</v>
      </c>
    </row>
    <row r="1482" spans="6:75" x14ac:dyDescent="0.25">
      <c r="F1482" s="52">
        <f t="shared" si="78"/>
        <v>119100</v>
      </c>
      <c r="G1482" s="12">
        <f t="shared" si="79"/>
        <v>0.82558139534883723</v>
      </c>
      <c r="J1482" s="3">
        <f t="shared" si="80"/>
        <v>1.1041482789055603</v>
      </c>
      <c r="K1482" s="4"/>
      <c r="L1482" s="5">
        <v>1</v>
      </c>
      <c r="M1482">
        <v>0.82558139534883723</v>
      </c>
      <c r="N1482">
        <v>0.82558139534883723</v>
      </c>
      <c r="O1482">
        <v>1.1028504260946224</v>
      </c>
      <c r="P1482">
        <v>1.1028504260946224</v>
      </c>
      <c r="Q1482">
        <v>0</v>
      </c>
      <c r="R1482">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c r="AP1482">
        <v>0</v>
      </c>
      <c r="AQ1482">
        <v>0</v>
      </c>
      <c r="AR1482">
        <v>0</v>
      </c>
      <c r="AS1482">
        <v>0</v>
      </c>
      <c r="AT1482">
        <v>0</v>
      </c>
      <c r="AU1482">
        <v>0</v>
      </c>
      <c r="AV1482">
        <v>0</v>
      </c>
      <c r="AW1482">
        <v>0</v>
      </c>
      <c r="AX1482">
        <v>0</v>
      </c>
      <c r="AY1482">
        <v>0</v>
      </c>
      <c r="AZ1482">
        <v>0</v>
      </c>
      <c r="BA1482">
        <v>0</v>
      </c>
      <c r="BB1482">
        <v>0</v>
      </c>
      <c r="BC1482">
        <v>0</v>
      </c>
      <c r="BD1482">
        <v>0</v>
      </c>
      <c r="BE1482">
        <v>0</v>
      </c>
      <c r="BF1482">
        <v>0</v>
      </c>
      <c r="BG1482">
        <v>0</v>
      </c>
      <c r="BH1482">
        <v>0</v>
      </c>
      <c r="BI1482">
        <v>0</v>
      </c>
      <c r="BJ1482">
        <v>0</v>
      </c>
      <c r="BK1482">
        <v>0</v>
      </c>
      <c r="BL1482">
        <v>0</v>
      </c>
      <c r="BM1482">
        <v>0</v>
      </c>
      <c r="BN1482">
        <v>0</v>
      </c>
      <c r="BO1482">
        <v>0</v>
      </c>
      <c r="BP1482">
        <v>0</v>
      </c>
      <c r="BQ1482">
        <v>0</v>
      </c>
      <c r="BR1482">
        <v>0</v>
      </c>
      <c r="BS1482">
        <v>0</v>
      </c>
      <c r="BT1482">
        <v>0</v>
      </c>
      <c r="BU1482">
        <v>0</v>
      </c>
      <c r="BV1482">
        <v>0</v>
      </c>
      <c r="BW1482" s="4">
        <v>0</v>
      </c>
    </row>
    <row r="1483" spans="6:75" x14ac:dyDescent="0.25">
      <c r="F1483" s="52">
        <f t="shared" si="78"/>
        <v>119200</v>
      </c>
      <c r="G1483" s="12">
        <f t="shared" si="79"/>
        <v>0.82558139534883723</v>
      </c>
      <c r="J1483" s="3">
        <f t="shared" si="80"/>
        <v>1.1041482789055603</v>
      </c>
      <c r="K1483" s="4"/>
      <c r="L1483" s="5">
        <v>1</v>
      </c>
      <c r="M1483">
        <v>0.82558139534883723</v>
      </c>
      <c r="N1483">
        <v>0.82558139534883723</v>
      </c>
      <c r="O1483">
        <v>1.1028504260946224</v>
      </c>
      <c r="P1483">
        <v>1.1028504260946224</v>
      </c>
      <c r="Q1483">
        <v>0</v>
      </c>
      <c r="R1483">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c r="AP1483">
        <v>0</v>
      </c>
      <c r="AQ1483">
        <v>0</v>
      </c>
      <c r="AR1483">
        <v>0</v>
      </c>
      <c r="AS1483">
        <v>0</v>
      </c>
      <c r="AT1483">
        <v>0</v>
      </c>
      <c r="AU1483">
        <v>0</v>
      </c>
      <c r="AV1483">
        <v>0</v>
      </c>
      <c r="AW1483">
        <v>0</v>
      </c>
      <c r="AX1483">
        <v>0</v>
      </c>
      <c r="AY1483">
        <v>0</v>
      </c>
      <c r="AZ1483">
        <v>0</v>
      </c>
      <c r="BA1483">
        <v>0</v>
      </c>
      <c r="BB1483">
        <v>0</v>
      </c>
      <c r="BC1483">
        <v>0</v>
      </c>
      <c r="BD1483">
        <v>0</v>
      </c>
      <c r="BE1483">
        <v>0</v>
      </c>
      <c r="BF1483">
        <v>0</v>
      </c>
      <c r="BG1483">
        <v>0</v>
      </c>
      <c r="BH1483">
        <v>0</v>
      </c>
      <c r="BI1483">
        <v>0</v>
      </c>
      <c r="BJ1483">
        <v>0</v>
      </c>
      <c r="BK1483">
        <v>0</v>
      </c>
      <c r="BL1483">
        <v>0</v>
      </c>
      <c r="BM1483">
        <v>0</v>
      </c>
      <c r="BN1483">
        <v>0</v>
      </c>
      <c r="BO1483">
        <v>0</v>
      </c>
      <c r="BP1483">
        <v>0</v>
      </c>
      <c r="BQ1483">
        <v>0</v>
      </c>
      <c r="BR1483">
        <v>0</v>
      </c>
      <c r="BS1483">
        <v>0</v>
      </c>
      <c r="BT1483">
        <v>0</v>
      </c>
      <c r="BU1483">
        <v>0</v>
      </c>
      <c r="BV1483">
        <v>0</v>
      </c>
      <c r="BW1483" s="4">
        <v>0</v>
      </c>
    </row>
    <row r="1484" spans="6:75" x14ac:dyDescent="0.25">
      <c r="F1484" s="52">
        <f t="shared" si="78"/>
        <v>119300</v>
      </c>
      <c r="G1484" s="12">
        <f t="shared" si="79"/>
        <v>0.82558139534883723</v>
      </c>
      <c r="J1484" s="3">
        <f t="shared" si="80"/>
        <v>1.1041482789055603</v>
      </c>
      <c r="K1484" s="4"/>
      <c r="L1484" s="5">
        <v>1</v>
      </c>
      <c r="M1484">
        <v>0.82558139534883723</v>
      </c>
      <c r="N1484">
        <v>0.82558139534883723</v>
      </c>
      <c r="O1484">
        <v>1.1028504260946224</v>
      </c>
      <c r="P1484">
        <v>1.1028504260946224</v>
      </c>
      <c r="Q1484">
        <v>0</v>
      </c>
      <c r="R1484">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c r="AP1484">
        <v>0</v>
      </c>
      <c r="AQ1484">
        <v>0</v>
      </c>
      <c r="AR1484">
        <v>0</v>
      </c>
      <c r="AS1484">
        <v>0</v>
      </c>
      <c r="AT1484">
        <v>0</v>
      </c>
      <c r="AU1484">
        <v>0</v>
      </c>
      <c r="AV1484">
        <v>0</v>
      </c>
      <c r="AW1484">
        <v>0</v>
      </c>
      <c r="AX1484">
        <v>0</v>
      </c>
      <c r="AY1484">
        <v>0</v>
      </c>
      <c r="AZ1484">
        <v>0</v>
      </c>
      <c r="BA1484">
        <v>0</v>
      </c>
      <c r="BB1484">
        <v>0</v>
      </c>
      <c r="BC1484">
        <v>0</v>
      </c>
      <c r="BD1484">
        <v>0</v>
      </c>
      <c r="BE1484">
        <v>0</v>
      </c>
      <c r="BF1484">
        <v>0</v>
      </c>
      <c r="BG1484">
        <v>0</v>
      </c>
      <c r="BH1484">
        <v>0</v>
      </c>
      <c r="BI1484">
        <v>0</v>
      </c>
      <c r="BJ1484">
        <v>0</v>
      </c>
      <c r="BK1484">
        <v>0</v>
      </c>
      <c r="BL1484">
        <v>0</v>
      </c>
      <c r="BM1484">
        <v>0</v>
      </c>
      <c r="BN1484">
        <v>0</v>
      </c>
      <c r="BO1484">
        <v>0</v>
      </c>
      <c r="BP1484">
        <v>0</v>
      </c>
      <c r="BQ1484">
        <v>0</v>
      </c>
      <c r="BR1484">
        <v>0</v>
      </c>
      <c r="BS1484">
        <v>0</v>
      </c>
      <c r="BT1484">
        <v>0</v>
      </c>
      <c r="BU1484">
        <v>0</v>
      </c>
      <c r="BV1484">
        <v>0</v>
      </c>
      <c r="BW1484" s="4">
        <v>0</v>
      </c>
    </row>
    <row r="1485" spans="6:75" x14ac:dyDescent="0.25">
      <c r="F1485" s="52">
        <f t="shared" si="78"/>
        <v>119400</v>
      </c>
      <c r="G1485" s="12">
        <f t="shared" si="79"/>
        <v>0.82558139534883723</v>
      </c>
      <c r="J1485" s="3">
        <f t="shared" si="80"/>
        <v>1.1041482789055603</v>
      </c>
      <c r="K1485" s="4"/>
      <c r="L1485" s="5">
        <v>1</v>
      </c>
      <c r="M1485">
        <v>0.82558139534883723</v>
      </c>
      <c r="N1485">
        <v>0.82558139534883723</v>
      </c>
      <c r="O1485">
        <v>1.1028504260946224</v>
      </c>
      <c r="P1485">
        <v>1.1028504260946224</v>
      </c>
      <c r="Q1485">
        <v>0</v>
      </c>
      <c r="R1485">
        <v>0</v>
      </c>
      <c r="S1485">
        <v>0</v>
      </c>
      <c r="T1485">
        <v>0</v>
      </c>
      <c r="U1485">
        <v>0</v>
      </c>
      <c r="V1485">
        <v>0</v>
      </c>
      <c r="W1485">
        <v>0</v>
      </c>
      <c r="X1485">
        <v>0</v>
      </c>
      <c r="Y1485">
        <v>0</v>
      </c>
      <c r="Z1485">
        <v>0</v>
      </c>
      <c r="AA1485">
        <v>0</v>
      </c>
      <c r="AB1485">
        <v>0</v>
      </c>
      <c r="AC1485">
        <v>0</v>
      </c>
      <c r="AD1485">
        <v>0</v>
      </c>
      <c r="AE1485">
        <v>0</v>
      </c>
      <c r="AF1485">
        <v>0</v>
      </c>
      <c r="AG1485">
        <v>0</v>
      </c>
      <c r="AH1485">
        <v>0</v>
      </c>
      <c r="AI1485">
        <v>0</v>
      </c>
      <c r="AJ1485">
        <v>0</v>
      </c>
      <c r="AK1485">
        <v>0</v>
      </c>
      <c r="AL1485">
        <v>0</v>
      </c>
      <c r="AM1485">
        <v>0</v>
      </c>
      <c r="AN1485">
        <v>0</v>
      </c>
      <c r="AO1485">
        <v>0</v>
      </c>
      <c r="AP1485">
        <v>0</v>
      </c>
      <c r="AQ1485">
        <v>0</v>
      </c>
      <c r="AR1485">
        <v>0</v>
      </c>
      <c r="AS1485">
        <v>0</v>
      </c>
      <c r="AT1485">
        <v>0</v>
      </c>
      <c r="AU1485">
        <v>0</v>
      </c>
      <c r="AV1485">
        <v>0</v>
      </c>
      <c r="AW1485">
        <v>0</v>
      </c>
      <c r="AX1485">
        <v>0</v>
      </c>
      <c r="AY1485">
        <v>0</v>
      </c>
      <c r="AZ1485">
        <v>0</v>
      </c>
      <c r="BA1485">
        <v>0</v>
      </c>
      <c r="BB1485">
        <v>0</v>
      </c>
      <c r="BC1485">
        <v>0</v>
      </c>
      <c r="BD1485">
        <v>0</v>
      </c>
      <c r="BE1485">
        <v>0</v>
      </c>
      <c r="BF1485">
        <v>0</v>
      </c>
      <c r="BG1485">
        <v>0</v>
      </c>
      <c r="BH1485">
        <v>0</v>
      </c>
      <c r="BI1485">
        <v>0</v>
      </c>
      <c r="BJ1485">
        <v>0</v>
      </c>
      <c r="BK1485">
        <v>0</v>
      </c>
      <c r="BL1485">
        <v>0</v>
      </c>
      <c r="BM1485">
        <v>0</v>
      </c>
      <c r="BN1485">
        <v>0</v>
      </c>
      <c r="BO1485">
        <v>0</v>
      </c>
      <c r="BP1485">
        <v>0</v>
      </c>
      <c r="BQ1485">
        <v>0</v>
      </c>
      <c r="BR1485">
        <v>0</v>
      </c>
      <c r="BS1485">
        <v>0</v>
      </c>
      <c r="BT1485">
        <v>0</v>
      </c>
      <c r="BU1485">
        <v>0</v>
      </c>
      <c r="BV1485">
        <v>0</v>
      </c>
      <c r="BW1485" s="4">
        <v>0</v>
      </c>
    </row>
    <row r="1486" spans="6:75" x14ac:dyDescent="0.25">
      <c r="F1486" s="52">
        <f t="shared" si="78"/>
        <v>119500</v>
      </c>
      <c r="G1486" s="12">
        <f t="shared" si="79"/>
        <v>0.82558139534883723</v>
      </c>
      <c r="J1486" s="3">
        <f t="shared" si="80"/>
        <v>1.1041482789055603</v>
      </c>
      <c r="K1486" s="4"/>
      <c r="L1486" s="5">
        <v>1</v>
      </c>
      <c r="M1486">
        <v>0.82558139534883723</v>
      </c>
      <c r="N1486">
        <v>0.82558139534883723</v>
      </c>
      <c r="O1486">
        <v>1.1028504260946224</v>
      </c>
      <c r="P1486">
        <v>1.1028504260946224</v>
      </c>
      <c r="Q1486">
        <v>0</v>
      </c>
      <c r="R1486">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c r="AP1486">
        <v>0</v>
      </c>
      <c r="AQ1486">
        <v>0</v>
      </c>
      <c r="AR1486">
        <v>0</v>
      </c>
      <c r="AS1486">
        <v>0</v>
      </c>
      <c r="AT1486">
        <v>0</v>
      </c>
      <c r="AU1486">
        <v>0</v>
      </c>
      <c r="AV1486">
        <v>0</v>
      </c>
      <c r="AW1486">
        <v>0</v>
      </c>
      <c r="AX1486">
        <v>0</v>
      </c>
      <c r="AY1486">
        <v>0</v>
      </c>
      <c r="AZ1486">
        <v>0</v>
      </c>
      <c r="BA1486">
        <v>0</v>
      </c>
      <c r="BB1486">
        <v>0</v>
      </c>
      <c r="BC1486">
        <v>0</v>
      </c>
      <c r="BD1486">
        <v>0</v>
      </c>
      <c r="BE1486">
        <v>0</v>
      </c>
      <c r="BF1486">
        <v>0</v>
      </c>
      <c r="BG1486">
        <v>0</v>
      </c>
      <c r="BH1486">
        <v>0</v>
      </c>
      <c r="BI1486">
        <v>0</v>
      </c>
      <c r="BJ1486">
        <v>0</v>
      </c>
      <c r="BK1486">
        <v>0</v>
      </c>
      <c r="BL1486">
        <v>0</v>
      </c>
      <c r="BM1486">
        <v>0</v>
      </c>
      <c r="BN1486">
        <v>0</v>
      </c>
      <c r="BO1486">
        <v>0</v>
      </c>
      <c r="BP1486">
        <v>0</v>
      </c>
      <c r="BQ1486">
        <v>0</v>
      </c>
      <c r="BR1486">
        <v>0</v>
      </c>
      <c r="BS1486">
        <v>0</v>
      </c>
      <c r="BT1486">
        <v>0</v>
      </c>
      <c r="BU1486">
        <v>0</v>
      </c>
      <c r="BV1486">
        <v>0</v>
      </c>
      <c r="BW1486" s="4">
        <v>0</v>
      </c>
    </row>
    <row r="1487" spans="6:75" x14ac:dyDescent="0.25">
      <c r="F1487" s="52">
        <f t="shared" si="78"/>
        <v>119600</v>
      </c>
      <c r="G1487" s="12">
        <f t="shared" si="79"/>
        <v>0.82558139534883723</v>
      </c>
      <c r="J1487" s="3">
        <f t="shared" si="80"/>
        <v>1.1041482789055603</v>
      </c>
      <c r="K1487" s="4"/>
      <c r="L1487" s="5">
        <v>1</v>
      </c>
      <c r="M1487">
        <v>0.82558139534883723</v>
      </c>
      <c r="N1487">
        <v>0.82558139534883723</v>
      </c>
      <c r="O1487">
        <v>1.1028504260946224</v>
      </c>
      <c r="P1487">
        <v>1.1028504260946224</v>
      </c>
      <c r="Q1487">
        <v>0</v>
      </c>
      <c r="R1487">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c r="AP1487">
        <v>0</v>
      </c>
      <c r="AQ1487">
        <v>0</v>
      </c>
      <c r="AR1487">
        <v>0</v>
      </c>
      <c r="AS1487">
        <v>0</v>
      </c>
      <c r="AT1487">
        <v>0</v>
      </c>
      <c r="AU1487">
        <v>0</v>
      </c>
      <c r="AV1487">
        <v>0</v>
      </c>
      <c r="AW1487">
        <v>0</v>
      </c>
      <c r="AX1487">
        <v>0</v>
      </c>
      <c r="AY1487">
        <v>0</v>
      </c>
      <c r="AZ1487">
        <v>0</v>
      </c>
      <c r="BA1487">
        <v>0</v>
      </c>
      <c r="BB1487">
        <v>0</v>
      </c>
      <c r="BC1487">
        <v>0</v>
      </c>
      <c r="BD1487">
        <v>0</v>
      </c>
      <c r="BE1487">
        <v>0</v>
      </c>
      <c r="BF1487">
        <v>0</v>
      </c>
      <c r="BG1487">
        <v>0</v>
      </c>
      <c r="BH1487">
        <v>0</v>
      </c>
      <c r="BI1487">
        <v>0</v>
      </c>
      <c r="BJ1487">
        <v>0</v>
      </c>
      <c r="BK1487">
        <v>0</v>
      </c>
      <c r="BL1487">
        <v>0</v>
      </c>
      <c r="BM1487">
        <v>0</v>
      </c>
      <c r="BN1487">
        <v>0</v>
      </c>
      <c r="BO1487">
        <v>0</v>
      </c>
      <c r="BP1487">
        <v>0</v>
      </c>
      <c r="BQ1487">
        <v>0</v>
      </c>
      <c r="BR1487">
        <v>0</v>
      </c>
      <c r="BS1487">
        <v>0</v>
      </c>
      <c r="BT1487">
        <v>0</v>
      </c>
      <c r="BU1487">
        <v>0</v>
      </c>
      <c r="BV1487">
        <v>0</v>
      </c>
      <c r="BW1487" s="4">
        <v>0</v>
      </c>
    </row>
    <row r="1488" spans="6:75" x14ac:dyDescent="0.25">
      <c r="F1488" s="52">
        <f t="shared" si="78"/>
        <v>119700</v>
      </c>
      <c r="G1488" s="12">
        <f t="shared" si="79"/>
        <v>0.82558139534883723</v>
      </c>
      <c r="J1488" s="3">
        <f t="shared" si="80"/>
        <v>1.1041482789055603</v>
      </c>
      <c r="K1488" s="4"/>
      <c r="L1488" s="5">
        <v>1</v>
      </c>
      <c r="M1488">
        <v>0.82558139534883723</v>
      </c>
      <c r="N1488">
        <v>0.82558139534883723</v>
      </c>
      <c r="O1488">
        <v>1.1028504260946224</v>
      </c>
      <c r="P1488">
        <v>1.1028504260946224</v>
      </c>
      <c r="Q1488">
        <v>0</v>
      </c>
      <c r="R1488">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c r="AP1488">
        <v>0</v>
      </c>
      <c r="AQ1488">
        <v>0</v>
      </c>
      <c r="AR1488">
        <v>0</v>
      </c>
      <c r="AS1488">
        <v>0</v>
      </c>
      <c r="AT1488">
        <v>0</v>
      </c>
      <c r="AU1488">
        <v>0</v>
      </c>
      <c r="AV1488">
        <v>0</v>
      </c>
      <c r="AW1488">
        <v>0</v>
      </c>
      <c r="AX1488">
        <v>0</v>
      </c>
      <c r="AY1488">
        <v>0</v>
      </c>
      <c r="AZ1488">
        <v>0</v>
      </c>
      <c r="BA1488">
        <v>0</v>
      </c>
      <c r="BB1488">
        <v>0</v>
      </c>
      <c r="BC1488">
        <v>0</v>
      </c>
      <c r="BD1488">
        <v>0</v>
      </c>
      <c r="BE1488">
        <v>0</v>
      </c>
      <c r="BF1488">
        <v>0</v>
      </c>
      <c r="BG1488">
        <v>0</v>
      </c>
      <c r="BH1488">
        <v>0</v>
      </c>
      <c r="BI1488">
        <v>0</v>
      </c>
      <c r="BJ1488">
        <v>0</v>
      </c>
      <c r="BK1488">
        <v>0</v>
      </c>
      <c r="BL1488">
        <v>0</v>
      </c>
      <c r="BM1488">
        <v>0</v>
      </c>
      <c r="BN1488">
        <v>0</v>
      </c>
      <c r="BO1488">
        <v>0</v>
      </c>
      <c r="BP1488">
        <v>0</v>
      </c>
      <c r="BQ1488">
        <v>0</v>
      </c>
      <c r="BR1488">
        <v>0</v>
      </c>
      <c r="BS1488">
        <v>0</v>
      </c>
      <c r="BT1488">
        <v>0</v>
      </c>
      <c r="BU1488">
        <v>0</v>
      </c>
      <c r="BV1488">
        <v>0</v>
      </c>
      <c r="BW1488" s="4">
        <v>0</v>
      </c>
    </row>
    <row r="1489" spans="6:75" x14ac:dyDescent="0.25">
      <c r="F1489" s="52">
        <f t="shared" si="78"/>
        <v>119800</v>
      </c>
      <c r="G1489" s="12">
        <f t="shared" si="79"/>
        <v>0.82558139534883723</v>
      </c>
      <c r="J1489" s="3">
        <f t="shared" si="80"/>
        <v>1.1041482789055603</v>
      </c>
      <c r="K1489" s="4"/>
      <c r="L1489" s="5">
        <v>1</v>
      </c>
      <c r="M1489">
        <v>0.82558139534883723</v>
      </c>
      <c r="N1489">
        <v>0.82558139534883723</v>
      </c>
      <c r="O1489">
        <v>1.1028504260946224</v>
      </c>
      <c r="P1489">
        <v>1.1028504260946224</v>
      </c>
      <c r="Q1489">
        <v>0</v>
      </c>
      <c r="R1489">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c r="AP1489">
        <v>0</v>
      </c>
      <c r="AQ1489">
        <v>0</v>
      </c>
      <c r="AR1489">
        <v>0</v>
      </c>
      <c r="AS1489">
        <v>0</v>
      </c>
      <c r="AT1489">
        <v>0</v>
      </c>
      <c r="AU1489">
        <v>0</v>
      </c>
      <c r="AV1489">
        <v>0</v>
      </c>
      <c r="AW1489">
        <v>0</v>
      </c>
      <c r="AX1489">
        <v>0</v>
      </c>
      <c r="AY1489">
        <v>0</v>
      </c>
      <c r="AZ1489">
        <v>0</v>
      </c>
      <c r="BA1489">
        <v>0</v>
      </c>
      <c r="BB1489">
        <v>0</v>
      </c>
      <c r="BC1489">
        <v>0</v>
      </c>
      <c r="BD1489">
        <v>0</v>
      </c>
      <c r="BE1489">
        <v>0</v>
      </c>
      <c r="BF1489">
        <v>0</v>
      </c>
      <c r="BG1489">
        <v>0</v>
      </c>
      <c r="BH1489">
        <v>0</v>
      </c>
      <c r="BI1489">
        <v>0</v>
      </c>
      <c r="BJ1489">
        <v>0</v>
      </c>
      <c r="BK1489">
        <v>0</v>
      </c>
      <c r="BL1489">
        <v>0</v>
      </c>
      <c r="BM1489">
        <v>0</v>
      </c>
      <c r="BN1489">
        <v>0</v>
      </c>
      <c r="BO1489">
        <v>0</v>
      </c>
      <c r="BP1489">
        <v>0</v>
      </c>
      <c r="BQ1489">
        <v>0</v>
      </c>
      <c r="BR1489">
        <v>0</v>
      </c>
      <c r="BS1489">
        <v>0</v>
      </c>
      <c r="BT1489">
        <v>0</v>
      </c>
      <c r="BU1489">
        <v>0</v>
      </c>
      <c r="BV1489">
        <v>0</v>
      </c>
      <c r="BW1489" s="4">
        <v>0</v>
      </c>
    </row>
    <row r="1490" spans="6:75" x14ac:dyDescent="0.25">
      <c r="F1490" s="52">
        <f t="shared" si="78"/>
        <v>119900</v>
      </c>
      <c r="G1490" s="12">
        <f t="shared" si="79"/>
        <v>0.82558139534883723</v>
      </c>
      <c r="J1490" s="3">
        <f t="shared" si="80"/>
        <v>1.1041482789055603</v>
      </c>
      <c r="K1490" s="4"/>
      <c r="L1490" s="5">
        <v>1</v>
      </c>
      <c r="M1490">
        <v>0.82558139534883723</v>
      </c>
      <c r="N1490">
        <v>0.82558139534883723</v>
      </c>
      <c r="O1490">
        <v>1.1028504260946224</v>
      </c>
      <c r="P1490">
        <v>1.1028504260946224</v>
      </c>
      <c r="Q1490">
        <v>0</v>
      </c>
      <c r="R1490">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c r="AP1490">
        <v>0</v>
      </c>
      <c r="AQ1490">
        <v>0</v>
      </c>
      <c r="AR1490">
        <v>0</v>
      </c>
      <c r="AS1490">
        <v>0</v>
      </c>
      <c r="AT1490">
        <v>0</v>
      </c>
      <c r="AU1490">
        <v>0</v>
      </c>
      <c r="AV1490">
        <v>0</v>
      </c>
      <c r="AW1490">
        <v>0</v>
      </c>
      <c r="AX1490">
        <v>0</v>
      </c>
      <c r="AY1490">
        <v>0</v>
      </c>
      <c r="AZ1490">
        <v>0</v>
      </c>
      <c r="BA1490">
        <v>0</v>
      </c>
      <c r="BB1490">
        <v>0</v>
      </c>
      <c r="BC1490">
        <v>0</v>
      </c>
      <c r="BD1490">
        <v>0</v>
      </c>
      <c r="BE1490">
        <v>0</v>
      </c>
      <c r="BF1490">
        <v>0</v>
      </c>
      <c r="BG1490">
        <v>0</v>
      </c>
      <c r="BH1490">
        <v>0</v>
      </c>
      <c r="BI1490">
        <v>0</v>
      </c>
      <c r="BJ1490">
        <v>0</v>
      </c>
      <c r="BK1490">
        <v>0</v>
      </c>
      <c r="BL1490">
        <v>0</v>
      </c>
      <c r="BM1490">
        <v>0</v>
      </c>
      <c r="BN1490">
        <v>0</v>
      </c>
      <c r="BO1490">
        <v>0</v>
      </c>
      <c r="BP1490">
        <v>0</v>
      </c>
      <c r="BQ1490">
        <v>0</v>
      </c>
      <c r="BR1490">
        <v>0</v>
      </c>
      <c r="BS1490">
        <v>0</v>
      </c>
      <c r="BT1490">
        <v>0</v>
      </c>
      <c r="BU1490">
        <v>0</v>
      </c>
      <c r="BV1490">
        <v>0</v>
      </c>
      <c r="BW1490" s="4">
        <v>0</v>
      </c>
    </row>
    <row r="1491" spans="6:75" ht="15.75" thickBot="1" x14ac:dyDescent="0.3">
      <c r="F1491" s="52">
        <f t="shared" si="78"/>
        <v>120000</v>
      </c>
      <c r="G1491" s="83">
        <f t="shared" si="79"/>
        <v>0.82558139534883723</v>
      </c>
      <c r="J1491" s="84">
        <f t="shared" si="80"/>
        <v>1.1041482789055603</v>
      </c>
      <c r="K1491" s="8"/>
      <c r="L1491" s="6">
        <v>1</v>
      </c>
      <c r="M1491" s="7">
        <v>0.82558139534883723</v>
      </c>
      <c r="N1491" s="7">
        <v>0.82558139534883723</v>
      </c>
      <c r="O1491" s="7">
        <v>1.1028504260946224</v>
      </c>
      <c r="P1491" s="7">
        <v>1.1028504260946224</v>
      </c>
      <c r="Q1491" s="7">
        <v>0</v>
      </c>
      <c r="R1491" s="7">
        <v>0</v>
      </c>
      <c r="S1491" s="7">
        <v>0</v>
      </c>
      <c r="T1491" s="7">
        <v>0</v>
      </c>
      <c r="U1491" s="7">
        <v>0</v>
      </c>
      <c r="V1491" s="7">
        <v>0</v>
      </c>
      <c r="W1491" s="7">
        <v>0</v>
      </c>
      <c r="X1491" s="7">
        <v>0</v>
      </c>
      <c r="Y1491" s="7">
        <v>0</v>
      </c>
      <c r="Z1491" s="7">
        <v>0</v>
      </c>
      <c r="AA1491" s="7">
        <v>0</v>
      </c>
      <c r="AB1491" s="7">
        <v>0</v>
      </c>
      <c r="AC1491" s="7">
        <v>0</v>
      </c>
      <c r="AD1491" s="7">
        <v>0</v>
      </c>
      <c r="AE1491" s="7">
        <v>0</v>
      </c>
      <c r="AF1491" s="7">
        <v>0</v>
      </c>
      <c r="AG1491" s="7">
        <v>0</v>
      </c>
      <c r="AH1491" s="7">
        <v>0</v>
      </c>
      <c r="AI1491" s="7">
        <v>0</v>
      </c>
      <c r="AJ1491" s="7">
        <v>0</v>
      </c>
      <c r="AK1491" s="7">
        <v>0</v>
      </c>
      <c r="AL1491" s="7">
        <v>0</v>
      </c>
      <c r="AM1491" s="7">
        <v>0</v>
      </c>
      <c r="AN1491" s="7">
        <v>0</v>
      </c>
      <c r="AO1491" s="7">
        <v>0</v>
      </c>
      <c r="AP1491" s="7">
        <v>0</v>
      </c>
      <c r="AQ1491" s="7">
        <v>0</v>
      </c>
      <c r="AR1491" s="7">
        <v>0</v>
      </c>
      <c r="AS1491" s="7">
        <v>0</v>
      </c>
      <c r="AT1491" s="7">
        <v>0</v>
      </c>
      <c r="AU1491" s="7">
        <v>0</v>
      </c>
      <c r="AV1491" s="7">
        <v>0</v>
      </c>
      <c r="AW1491" s="7">
        <v>0</v>
      </c>
      <c r="AX1491" s="7">
        <v>0</v>
      </c>
      <c r="AY1491" s="7">
        <v>0</v>
      </c>
      <c r="AZ1491" s="7">
        <v>0</v>
      </c>
      <c r="BA1491" s="7">
        <v>0</v>
      </c>
      <c r="BB1491" s="7">
        <v>0</v>
      </c>
      <c r="BC1491" s="7">
        <v>0</v>
      </c>
      <c r="BD1491" s="7">
        <v>0</v>
      </c>
      <c r="BE1491" s="7">
        <v>0</v>
      </c>
      <c r="BF1491" s="7">
        <v>0</v>
      </c>
      <c r="BG1491" s="7">
        <v>0</v>
      </c>
      <c r="BH1491" s="7">
        <v>0</v>
      </c>
      <c r="BI1491" s="7">
        <v>0</v>
      </c>
      <c r="BJ1491" s="7">
        <v>0</v>
      </c>
      <c r="BK1491" s="7">
        <v>0</v>
      </c>
      <c r="BL1491" s="7">
        <v>0</v>
      </c>
      <c r="BM1491" s="7">
        <v>0</v>
      </c>
      <c r="BN1491" s="7">
        <v>0</v>
      </c>
      <c r="BO1491" s="7">
        <v>0</v>
      </c>
      <c r="BP1491" s="7">
        <v>0</v>
      </c>
      <c r="BQ1491" s="7">
        <v>0</v>
      </c>
      <c r="BR1491" s="7">
        <v>0</v>
      </c>
      <c r="BS1491" s="7">
        <v>0</v>
      </c>
      <c r="BT1491" s="7">
        <v>0</v>
      </c>
      <c r="BU1491" s="7">
        <v>0</v>
      </c>
      <c r="BV1491" s="7">
        <v>0</v>
      </c>
      <c r="BW1491" s="8">
        <v>0</v>
      </c>
    </row>
  </sheetData>
  <sheetProtection formatCells="0" formatColumns="0" formatRows="0" insertColumns="0" insertRows="0"/>
  <mergeCells count="194">
    <mergeCell ref="T10:U10"/>
    <mergeCell ref="V10:W10"/>
    <mergeCell ref="X10:Y10"/>
    <mergeCell ref="Z10:AA10"/>
    <mergeCell ref="L10:M10"/>
    <mergeCell ref="N10:O10"/>
    <mergeCell ref="P10:Q10"/>
    <mergeCell ref="R10:S10"/>
    <mergeCell ref="AD11:AE11"/>
    <mergeCell ref="T11:U11"/>
    <mergeCell ref="V11:W11"/>
    <mergeCell ref="L11:M11"/>
    <mergeCell ref="N11:O11"/>
    <mergeCell ref="P11:Q11"/>
    <mergeCell ref="R11:S11"/>
    <mergeCell ref="AB12:AC12"/>
    <mergeCell ref="AD12:AE12"/>
    <mergeCell ref="AD10:AE10"/>
    <mergeCell ref="AB10:AC10"/>
    <mergeCell ref="X11:Y11"/>
    <mergeCell ref="Z11:AA11"/>
    <mergeCell ref="AB11:AC11"/>
    <mergeCell ref="X12:Y12"/>
    <mergeCell ref="Z12:AA12"/>
    <mergeCell ref="AF11:AG11"/>
    <mergeCell ref="AH11:AI11"/>
    <mergeCell ref="BT10:BU10"/>
    <mergeCell ref="BV10:BW10"/>
    <mergeCell ref="BX10:BY10"/>
    <mergeCell ref="BB10:BC10"/>
    <mergeCell ref="BD10:BE10"/>
    <mergeCell ref="CN10:CO10"/>
    <mergeCell ref="CP10:CQ10"/>
    <mergeCell ref="AF10:AG10"/>
    <mergeCell ref="AH10:AI10"/>
    <mergeCell ref="BL10:BM10"/>
    <mergeCell ref="BJ10:BK10"/>
    <mergeCell ref="AJ10:AK10"/>
    <mergeCell ref="AL10:AM10"/>
    <mergeCell ref="AN10:AO10"/>
    <mergeCell ref="AP10:AQ10"/>
    <mergeCell ref="AR10:AS10"/>
    <mergeCell ref="CD10:CE10"/>
    <mergeCell ref="BZ10:CA10"/>
    <mergeCell ref="CB10:CC10"/>
    <mergeCell ref="BF10:BG10"/>
    <mergeCell ref="AV10:AW10"/>
    <mergeCell ref="AX10:AY10"/>
    <mergeCell ref="AZ10:BA10"/>
    <mergeCell ref="AT10:AU10"/>
    <mergeCell ref="EH10:EI10"/>
    <mergeCell ref="DT10:DU10"/>
    <mergeCell ref="CV10:CW10"/>
    <mergeCell ref="CX10:CY10"/>
    <mergeCell ref="CZ10:DA10"/>
    <mergeCell ref="ED10:EE10"/>
    <mergeCell ref="EF10:EG10"/>
    <mergeCell ref="DD10:DE10"/>
    <mergeCell ref="DF10:DG10"/>
    <mergeCell ref="DP10:DQ10"/>
    <mergeCell ref="DR10:DS10"/>
    <mergeCell ref="DN10:DO10"/>
    <mergeCell ref="EB10:EC10"/>
    <mergeCell ref="DB10:DC10"/>
    <mergeCell ref="DV10:DW10"/>
    <mergeCell ref="DX10:DY10"/>
    <mergeCell ref="DZ10:EA10"/>
    <mergeCell ref="DH10:DI10"/>
    <mergeCell ref="DJ10:DK10"/>
    <mergeCell ref="DL10:DM10"/>
    <mergeCell ref="CR10:CS10"/>
    <mergeCell ref="BH10:BI10"/>
    <mergeCell ref="BN10:BO10"/>
    <mergeCell ref="BP10:BQ10"/>
    <mergeCell ref="BR10:BS10"/>
    <mergeCell ref="DB11:DC11"/>
    <mergeCell ref="CF11:CG11"/>
    <mergeCell ref="CH11:CI11"/>
    <mergeCell ref="CJ11:CK11"/>
    <mergeCell ref="CL11:CM11"/>
    <mergeCell ref="CN11:CO11"/>
    <mergeCell ref="BT11:BU11"/>
    <mergeCell ref="CF12:CG12"/>
    <mergeCell ref="CH12:CI12"/>
    <mergeCell ref="BT12:BU12"/>
    <mergeCell ref="BV12:BW12"/>
    <mergeCell ref="BX12:BY12"/>
    <mergeCell ref="BZ12:CA12"/>
    <mergeCell ref="CT10:CU10"/>
    <mergeCell ref="CF10:CG10"/>
    <mergeCell ref="CH10:CI10"/>
    <mergeCell ref="CJ10:CK10"/>
    <mergeCell ref="CL10:CM10"/>
    <mergeCell ref="AJ11:AK11"/>
    <mergeCell ref="AL11:AM11"/>
    <mergeCell ref="AN11:AO11"/>
    <mergeCell ref="AP11:AQ11"/>
    <mergeCell ref="BJ11:BK11"/>
    <mergeCell ref="BL11:BM11"/>
    <mergeCell ref="BN11:BO11"/>
    <mergeCell ref="BP11:BQ11"/>
    <mergeCell ref="AR11:AS11"/>
    <mergeCell ref="AT11:AU11"/>
    <mergeCell ref="AV11:AW11"/>
    <mergeCell ref="AX11:AY11"/>
    <mergeCell ref="AZ11:BA11"/>
    <mergeCell ref="BB11:BC11"/>
    <mergeCell ref="BD11:BE11"/>
    <mergeCell ref="BF11:BG11"/>
    <mergeCell ref="L12:M12"/>
    <mergeCell ref="N12:O12"/>
    <mergeCell ref="P12:Q12"/>
    <mergeCell ref="R12:S12"/>
    <mergeCell ref="EB11:EC11"/>
    <mergeCell ref="ED11:EE11"/>
    <mergeCell ref="CP11:CQ11"/>
    <mergeCell ref="CZ11:DA11"/>
    <mergeCell ref="DZ11:EA11"/>
    <mergeCell ref="DD11:DE11"/>
    <mergeCell ref="BJ12:BK12"/>
    <mergeCell ref="BD12:BE12"/>
    <mergeCell ref="BF12:BG12"/>
    <mergeCell ref="AF12:AG12"/>
    <mergeCell ref="AH12:AI12"/>
    <mergeCell ref="BL12:BM12"/>
    <mergeCell ref="BN12:BO12"/>
    <mergeCell ref="AN12:AO12"/>
    <mergeCell ref="AP12:AQ12"/>
    <mergeCell ref="AR12:AS12"/>
    <mergeCell ref="AT12:AU12"/>
    <mergeCell ref="CN12:CO12"/>
    <mergeCell ref="CP12:CQ12"/>
    <mergeCell ref="CB12:CC12"/>
    <mergeCell ref="EF11:EG11"/>
    <mergeCell ref="EH11:EI11"/>
    <mergeCell ref="V12:W12"/>
    <mergeCell ref="DP11:DQ11"/>
    <mergeCell ref="DR11:DS11"/>
    <mergeCell ref="DT11:DU11"/>
    <mergeCell ref="CR11:CS11"/>
    <mergeCell ref="CT11:CU11"/>
    <mergeCell ref="AJ12:AK12"/>
    <mergeCell ref="AL12:AM12"/>
    <mergeCell ref="DF11:DG11"/>
    <mergeCell ref="DH11:DI11"/>
    <mergeCell ref="DJ11:DK11"/>
    <mergeCell ref="DL11:DM11"/>
    <mergeCell ref="DN11:DO11"/>
    <mergeCell ref="DV11:DW11"/>
    <mergeCell ref="DX11:DY11"/>
    <mergeCell ref="BP12:BQ12"/>
    <mergeCell ref="BR12:BS12"/>
    <mergeCell ref="AV12:AW12"/>
    <mergeCell ref="AX12:AY12"/>
    <mergeCell ref="AZ12:BA12"/>
    <mergeCell ref="BB12:BC12"/>
    <mergeCell ref="BH12:BI12"/>
    <mergeCell ref="EF12:EG12"/>
    <mergeCell ref="EH12:EI12"/>
    <mergeCell ref="DP12:DQ12"/>
    <mergeCell ref="DR12:DS12"/>
    <mergeCell ref="DT12:DU12"/>
    <mergeCell ref="DV12:DW12"/>
    <mergeCell ref="EB12:EC12"/>
    <mergeCell ref="ED12:EE12"/>
    <mergeCell ref="DH12:DI12"/>
    <mergeCell ref="DJ12:DK12"/>
    <mergeCell ref="DL12:DM12"/>
    <mergeCell ref="DN12:DO12"/>
    <mergeCell ref="DX12:DY12"/>
    <mergeCell ref="N8:Q9"/>
    <mergeCell ref="R8:U9"/>
    <mergeCell ref="DZ12:EA12"/>
    <mergeCell ref="CR12:CS12"/>
    <mergeCell ref="CT12:CU12"/>
    <mergeCell ref="CV12:CW12"/>
    <mergeCell ref="CX12:CY12"/>
    <mergeCell ref="CZ12:DA12"/>
    <mergeCell ref="DB12:DC12"/>
    <mergeCell ref="DD12:DE12"/>
    <mergeCell ref="DF12:DG12"/>
    <mergeCell ref="CJ12:CK12"/>
    <mergeCell ref="CL12:CM12"/>
    <mergeCell ref="T12:U12"/>
    <mergeCell ref="BR11:BS11"/>
    <mergeCell ref="CV11:CW11"/>
    <mergeCell ref="CX11:CY11"/>
    <mergeCell ref="BV11:BW11"/>
    <mergeCell ref="BX11:BY11"/>
    <mergeCell ref="BZ11:CA11"/>
    <mergeCell ref="CB11:CC11"/>
    <mergeCell ref="CD11:CE11"/>
    <mergeCell ref="BH11:BI11"/>
    <mergeCell ref="CD12:CE12"/>
  </mergeCells>
  <phoneticPr fontId="0"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5E789-19D2-461B-AECA-D76A6E1C202B}">
  <sheetPr codeName="Sheet9"/>
  <dimension ref="C1:ET273"/>
  <sheetViews>
    <sheetView topLeftCell="C1" zoomScaleNormal="100" workbookViewId="0">
      <selection activeCell="H9" sqref="H9"/>
    </sheetView>
  </sheetViews>
  <sheetFormatPr defaultRowHeight="15" x14ac:dyDescent="0.25"/>
  <cols>
    <col min="3" max="3" width="10.42578125" bestFit="1" customWidth="1"/>
    <col min="4" max="4" width="9.5703125" bestFit="1" customWidth="1"/>
    <col min="5" max="5" width="12" bestFit="1" customWidth="1"/>
    <col min="6" max="6" width="10.28515625" bestFit="1" customWidth="1"/>
    <col min="7" max="7" width="10.28515625" customWidth="1"/>
    <col min="8" max="8" width="12" bestFit="1" customWidth="1"/>
    <col min="9" max="9" width="12" customWidth="1"/>
    <col min="10" max="10" width="12" bestFit="1" customWidth="1"/>
    <col min="11" max="11" width="13" customWidth="1"/>
    <col min="12" max="12" width="11.140625" customWidth="1"/>
    <col min="13" max="13" width="9.7109375" customWidth="1"/>
    <col min="14" max="14" width="9.5703125" customWidth="1"/>
    <col min="15" max="15" width="10" customWidth="1"/>
    <col min="17" max="17" width="13.85546875" bestFit="1" customWidth="1"/>
    <col min="18" max="18" width="11.42578125" customWidth="1"/>
    <col min="19" max="19" width="12.28515625" customWidth="1"/>
    <col min="21" max="21" width="11" customWidth="1"/>
    <col min="22" max="22" width="11.42578125" customWidth="1"/>
    <col min="23" max="23" width="10.5703125" customWidth="1"/>
    <col min="24" max="24" width="11.85546875" style="317" customWidth="1"/>
    <col min="25" max="25" width="10.42578125" customWidth="1"/>
    <col min="26" max="26" width="11.28515625" customWidth="1"/>
    <col min="28" max="28" width="10.42578125" customWidth="1"/>
    <col min="30" max="30" width="10.42578125" customWidth="1"/>
    <col min="32" max="32" width="10.85546875" customWidth="1"/>
    <col min="34" max="34" width="10.85546875" customWidth="1"/>
    <col min="141" max="141" width="10.28515625" bestFit="1" customWidth="1"/>
    <col min="142" max="142" width="9.28515625" bestFit="1" customWidth="1"/>
  </cols>
  <sheetData>
    <row r="1" spans="4:150" ht="15.75" thickBot="1" x14ac:dyDescent="0.3">
      <c r="G1" s="31"/>
    </row>
    <row r="2" spans="4:150" ht="15.75" thickBot="1" x14ac:dyDescent="0.3">
      <c r="G2" s="31"/>
      <c r="N2" s="133"/>
      <c r="T2" s="516" t="s">
        <v>79</v>
      </c>
      <c r="U2" s="517"/>
      <c r="X2" s="318" t="s">
        <v>415</v>
      </c>
    </row>
    <row r="3" spans="4:150" ht="15.75" thickBot="1" x14ac:dyDescent="0.3">
      <c r="K3" s="323">
        <f>-0.0000462595 * LN(10)</f>
        <v>-1.0651643510935807E-4</v>
      </c>
      <c r="L3" s="438" t="s">
        <v>84</v>
      </c>
      <c r="M3" s="439"/>
      <c r="N3" s="255"/>
      <c r="T3" s="518"/>
      <c r="U3" s="519"/>
    </row>
    <row r="4" spans="4:150" ht="15.75" thickBot="1" x14ac:dyDescent="0.3">
      <c r="K4" s="323"/>
      <c r="S4" s="274">
        <f>(LOG(S198)-LOG(S248))/100000</f>
        <v>2.6057668914195117E-5</v>
      </c>
      <c r="T4" s="137">
        <v>-9.6988812500000006E-5</v>
      </c>
      <c r="U4" s="138" t="s">
        <v>80</v>
      </c>
    </row>
    <row r="5" spans="4:150" ht="15.75" thickBot="1" x14ac:dyDescent="0.3">
      <c r="E5" s="29"/>
      <c r="F5" s="143"/>
      <c r="G5" s="143"/>
      <c r="K5" s="323">
        <f>(-0.000045)*LN(10)</f>
        <v>-1.0361632918473208E-4</v>
      </c>
      <c r="L5" s="438" t="s">
        <v>406</v>
      </c>
      <c r="M5" s="439"/>
      <c r="Q5">
        <f>(((T13*density_function_ICAO_Z4+density_function_ICAO_Z3)*T13+density_function_ICAO_Z2)*T13+density_function_ICAO_Z1)*T13+1</f>
        <v>1.1221883008071354</v>
      </c>
      <c r="T5" s="139">
        <v>3.9084896599999997E-9</v>
      </c>
      <c r="U5" s="140" t="s">
        <v>81</v>
      </c>
    </row>
    <row r="6" spans="4:150" x14ac:dyDescent="0.25">
      <c r="E6" s="29"/>
      <c r="F6" s="144"/>
      <c r="G6" s="144"/>
      <c r="K6" s="323">
        <f>-0.000032*(100/2.54/12)</f>
        <v>-1.0498687664041995E-4</v>
      </c>
      <c r="N6">
        <f>30000/(100/2.54/12)</f>
        <v>9144</v>
      </c>
      <c r="T6" s="139">
        <v>-9.8794142899999997E-14</v>
      </c>
      <c r="U6" s="140" t="s">
        <v>82</v>
      </c>
    </row>
    <row r="7" spans="4:150" ht="15.75" thickBot="1" x14ac:dyDescent="0.3">
      <c r="E7" s="29"/>
      <c r="F7" s="144"/>
      <c r="G7" s="144"/>
      <c r="K7" s="323">
        <f>-0.000046*(100/2.54/12)</f>
        <v>-1.5091863517060369E-4</v>
      </c>
      <c r="T7" s="141">
        <v>1.34279408E-18</v>
      </c>
      <c r="U7" s="142" t="s">
        <v>83</v>
      </c>
    </row>
    <row r="8" spans="4:150" ht="15.75" thickBot="1" x14ac:dyDescent="0.3">
      <c r="E8" s="29"/>
      <c r="F8" s="144"/>
      <c r="G8" s="144"/>
    </row>
    <row r="9" spans="4:150" ht="15.75" thickBot="1" x14ac:dyDescent="0.3">
      <c r="D9" s="31"/>
      <c r="K9" s="37" t="s">
        <v>29</v>
      </c>
      <c r="L9" s="438">
        <v>1</v>
      </c>
      <c r="M9" s="439"/>
      <c r="N9" s="438">
        <v>2</v>
      </c>
      <c r="O9" s="439"/>
      <c r="P9" s="438">
        <v>3</v>
      </c>
      <c r="Q9" s="439"/>
      <c r="R9" s="438">
        <f>2*P9-N9</f>
        <v>4</v>
      </c>
      <c r="S9" s="439"/>
      <c r="T9" s="438">
        <f>2*R9-P9</f>
        <v>5</v>
      </c>
      <c r="U9" s="439"/>
      <c r="V9" s="438">
        <f>2*T9-R9</f>
        <v>6</v>
      </c>
      <c r="W9" s="439"/>
      <c r="X9" s="438">
        <f>2*V9-T9</f>
        <v>7</v>
      </c>
      <c r="Y9" s="439"/>
      <c r="Z9" s="438">
        <f>2*X9-V9</f>
        <v>8</v>
      </c>
      <c r="AA9" s="439"/>
      <c r="AB9" s="438">
        <f>2*Z9-X9</f>
        <v>9</v>
      </c>
      <c r="AC9" s="439"/>
      <c r="AD9" s="438">
        <f>2*AB9-Z9</f>
        <v>10</v>
      </c>
      <c r="AE9" s="439"/>
      <c r="AF9" s="438">
        <f>2*AD9-AB9</f>
        <v>11</v>
      </c>
      <c r="AG9" s="439"/>
      <c r="AH9" s="438">
        <f>2*AF9-AD9</f>
        <v>12</v>
      </c>
      <c r="AI9" s="439"/>
      <c r="AJ9" s="438">
        <f>2*AH9-AF9</f>
        <v>13</v>
      </c>
      <c r="AK9" s="439"/>
      <c r="AL9" s="438">
        <f>2*AJ9-AH9</f>
        <v>14</v>
      </c>
      <c r="AM9" s="439"/>
      <c r="AN9" s="438">
        <f>2*AL9-AJ9</f>
        <v>15</v>
      </c>
      <c r="AO9" s="439"/>
      <c r="AP9" s="438">
        <f>2*AN9-AL9</f>
        <v>16</v>
      </c>
      <c r="AQ9" s="439"/>
      <c r="AR9" s="438">
        <f>2*AP9-AN9</f>
        <v>17</v>
      </c>
      <c r="AS9" s="439"/>
      <c r="AT9" s="438">
        <f>2*AR9-AP9</f>
        <v>18</v>
      </c>
      <c r="AU9" s="439"/>
      <c r="AV9" s="438">
        <f>2*AT9-AR9</f>
        <v>19</v>
      </c>
      <c r="AW9" s="439"/>
      <c r="AX9" s="438">
        <f>2*AV9-AT9</f>
        <v>20</v>
      </c>
      <c r="AY9" s="439"/>
      <c r="AZ9" s="438">
        <f>2*AX9-AV9</f>
        <v>21</v>
      </c>
      <c r="BA9" s="439"/>
      <c r="BB9" s="438">
        <f>2*AZ9-AX9</f>
        <v>22</v>
      </c>
      <c r="BC9" s="439"/>
      <c r="BD9" s="438">
        <f>2*BB9-AZ9</f>
        <v>23</v>
      </c>
      <c r="BE9" s="439"/>
      <c r="BF9" s="438">
        <f>2*BD9-BB9</f>
        <v>24</v>
      </c>
      <c r="BG9" s="439"/>
      <c r="BH9" s="438">
        <f>2*BF9-BD9</f>
        <v>25</v>
      </c>
      <c r="BI9" s="439"/>
      <c r="BJ9" s="438">
        <f>2*BH9-BF9</f>
        <v>26</v>
      </c>
      <c r="BK9" s="439"/>
      <c r="BL9" s="438">
        <f>2*BJ9-BH9</f>
        <v>27</v>
      </c>
      <c r="BM9" s="439"/>
      <c r="BN9" s="438">
        <f>2*BL9-BJ9</f>
        <v>28</v>
      </c>
      <c r="BO9" s="439"/>
      <c r="BP9" s="438">
        <f>2*BN9-BL9</f>
        <v>29</v>
      </c>
      <c r="BQ9" s="439"/>
      <c r="BR9" s="438">
        <f>2*BP9-BN9</f>
        <v>30</v>
      </c>
      <c r="BS9" s="439"/>
      <c r="BT9" s="438">
        <f>2*BR9-BP9</f>
        <v>31</v>
      </c>
      <c r="BU9" s="439"/>
      <c r="BV9" s="438">
        <f>2*BT9-BR9</f>
        <v>32</v>
      </c>
      <c r="BW9" s="439"/>
      <c r="BX9" s="438">
        <f>2*BV9-BT9</f>
        <v>33</v>
      </c>
      <c r="BY9" s="439"/>
      <c r="BZ9" s="438">
        <f>2*BX9-BV9</f>
        <v>34</v>
      </c>
      <c r="CA9" s="439"/>
      <c r="CB9" s="438">
        <f>2*BZ9-BX9</f>
        <v>35</v>
      </c>
      <c r="CC9" s="439"/>
      <c r="CD9" s="438">
        <f>2*CB9-BZ9</f>
        <v>36</v>
      </c>
      <c r="CE9" s="439"/>
      <c r="CF9" s="438">
        <f>2*CD9-CB9</f>
        <v>37</v>
      </c>
      <c r="CG9" s="439"/>
      <c r="CH9" s="438">
        <f>2*CF9-CD9</f>
        <v>38</v>
      </c>
      <c r="CI9" s="439"/>
      <c r="CJ9" s="438">
        <f>2*CH9-CF9</f>
        <v>39</v>
      </c>
      <c r="CK9" s="439"/>
      <c r="CL9" s="438">
        <f>2*CJ9-CH9</f>
        <v>40</v>
      </c>
      <c r="CM9" s="439"/>
      <c r="CN9" s="438">
        <f>2*CL9-CJ9</f>
        <v>41</v>
      </c>
      <c r="CO9" s="439"/>
      <c r="CP9" s="438">
        <f>2*CN9-CL9</f>
        <v>42</v>
      </c>
      <c r="CQ9" s="439"/>
      <c r="CR9" s="438">
        <f>2*CP9-CN9</f>
        <v>43</v>
      </c>
      <c r="CS9" s="439"/>
      <c r="CT9" s="438">
        <f>2*CR9-CP9</f>
        <v>44</v>
      </c>
      <c r="CU9" s="439"/>
      <c r="CV9" s="438">
        <f>2*CT9-CR9</f>
        <v>45</v>
      </c>
      <c r="CW9" s="439"/>
      <c r="CX9" s="438">
        <f>2*CV9-CT9</f>
        <v>46</v>
      </c>
      <c r="CY9" s="439"/>
      <c r="CZ9" s="438">
        <f>2*CX9-CV9</f>
        <v>47</v>
      </c>
      <c r="DA9" s="439"/>
      <c r="DB9" s="438">
        <f>2*CZ9-CX9</f>
        <v>48</v>
      </c>
      <c r="DC9" s="439"/>
      <c r="DD9" s="438">
        <f>2*DB9-CZ9</f>
        <v>49</v>
      </c>
      <c r="DE9" s="439"/>
      <c r="DF9" s="438">
        <f>2*DD9-DB9</f>
        <v>50</v>
      </c>
      <c r="DG9" s="439"/>
      <c r="DH9" s="438">
        <f>2*DF9-DD9</f>
        <v>51</v>
      </c>
      <c r="DI9" s="439"/>
      <c r="DJ9" s="438">
        <f>2*DH9-DF9</f>
        <v>52</v>
      </c>
      <c r="DK9" s="439"/>
      <c r="DL9" s="438">
        <f>2*DJ9-DH9</f>
        <v>53</v>
      </c>
      <c r="DM9" s="439"/>
      <c r="DN9" s="438">
        <f>2*DL9-DJ9</f>
        <v>54</v>
      </c>
      <c r="DO9" s="439"/>
      <c r="DP9" s="438">
        <f>2*DN9-DL9</f>
        <v>55</v>
      </c>
      <c r="DQ9" s="439"/>
      <c r="DR9" s="438">
        <f>2*DP9-DN9</f>
        <v>56</v>
      </c>
      <c r="DS9" s="439"/>
      <c r="DT9" s="438">
        <f>2*DR9-DP9</f>
        <v>57</v>
      </c>
      <c r="DU9" s="439"/>
      <c r="DV9" s="438">
        <f>2*DT9-DR9</f>
        <v>58</v>
      </c>
      <c r="DW9" s="439"/>
      <c r="DX9" s="438">
        <f>2*DV9-DT9</f>
        <v>59</v>
      </c>
      <c r="DY9" s="439"/>
      <c r="DZ9" s="438">
        <f>2*DX9-DV9</f>
        <v>60</v>
      </c>
      <c r="EA9" s="439"/>
      <c r="EB9" s="438">
        <f>2*DZ9-DX9</f>
        <v>61</v>
      </c>
      <c r="EC9" s="439"/>
      <c r="ED9" s="438">
        <f>2*EB9-DZ9</f>
        <v>62</v>
      </c>
      <c r="EE9" s="439"/>
      <c r="EF9" s="438">
        <f>2*ED9-EB9</f>
        <v>63</v>
      </c>
      <c r="EG9" s="439"/>
      <c r="EH9" s="438">
        <f>2*EF9-ED9</f>
        <v>64</v>
      </c>
      <c r="EI9" s="439"/>
    </row>
    <row r="10" spans="4:150" ht="15.75" customHeight="1" thickBot="1" x14ac:dyDescent="0.3">
      <c r="K10" s="37" t="s">
        <v>45</v>
      </c>
      <c r="L10" s="438" t="s">
        <v>2</v>
      </c>
      <c r="M10" s="439"/>
      <c r="N10" s="438" t="s">
        <v>406</v>
      </c>
      <c r="O10" s="439"/>
      <c r="P10" s="438" t="s">
        <v>84</v>
      </c>
      <c r="Q10" s="439"/>
      <c r="R10" s="438" t="s">
        <v>30</v>
      </c>
      <c r="S10" s="439"/>
      <c r="T10" s="438" t="s">
        <v>85</v>
      </c>
      <c r="U10" s="439"/>
      <c r="V10" s="438" t="s">
        <v>349</v>
      </c>
      <c r="W10" s="439"/>
      <c r="X10" s="440"/>
      <c r="Y10" s="441"/>
      <c r="Z10" s="440"/>
      <c r="AA10" s="441"/>
      <c r="AB10" s="440"/>
      <c r="AC10" s="441"/>
      <c r="AD10" s="440"/>
      <c r="AE10" s="441"/>
      <c r="AF10" s="440"/>
      <c r="AG10" s="441"/>
      <c r="AH10" s="440"/>
      <c r="AI10" s="441"/>
      <c r="AJ10" s="440"/>
      <c r="AK10" s="441"/>
      <c r="AL10" s="440"/>
      <c r="AM10" s="441"/>
      <c r="AN10" s="440"/>
      <c r="AO10" s="441"/>
      <c r="AP10" s="440"/>
      <c r="AQ10" s="441"/>
      <c r="AR10" s="440"/>
      <c r="AS10" s="441"/>
      <c r="AT10" s="440"/>
      <c r="AU10" s="441"/>
      <c r="AV10" s="440"/>
      <c r="AW10" s="441"/>
      <c r="AX10" s="440"/>
      <c r="AY10" s="441"/>
      <c r="AZ10" s="440"/>
      <c r="BA10" s="441"/>
      <c r="BB10" s="440"/>
      <c r="BC10" s="441"/>
      <c r="BD10" s="440"/>
      <c r="BE10" s="441"/>
      <c r="BF10" s="440"/>
      <c r="BG10" s="441"/>
      <c r="BH10" s="440"/>
      <c r="BI10" s="441"/>
      <c r="BJ10" s="440"/>
      <c r="BK10" s="441"/>
      <c r="BL10" s="440"/>
      <c r="BM10" s="441"/>
      <c r="BN10" s="440"/>
      <c r="BO10" s="441"/>
      <c r="BP10" s="440"/>
      <c r="BQ10" s="441"/>
      <c r="BR10" s="440"/>
      <c r="BS10" s="441"/>
      <c r="BT10" s="440"/>
      <c r="BU10" s="441"/>
      <c r="BV10" s="440"/>
      <c r="BW10" s="441"/>
      <c r="BX10" s="440"/>
      <c r="BY10" s="441"/>
      <c r="BZ10" s="440"/>
      <c r="CA10" s="441"/>
      <c r="CB10" s="440"/>
      <c r="CC10" s="441"/>
      <c r="CD10" s="440"/>
      <c r="CE10" s="441"/>
      <c r="CF10" s="134"/>
      <c r="CG10" s="145"/>
      <c r="CH10" s="146"/>
      <c r="CI10" s="147"/>
      <c r="CJ10" s="146"/>
      <c r="CK10" s="147"/>
      <c r="CL10" s="146"/>
      <c r="CM10" s="147"/>
      <c r="CN10" s="146"/>
      <c r="CO10" s="147"/>
      <c r="CP10" s="146"/>
      <c r="CQ10" s="147"/>
      <c r="CR10" s="146"/>
      <c r="CS10" s="147"/>
      <c r="CT10" s="146"/>
      <c r="CU10" s="147"/>
      <c r="CV10" s="146"/>
      <c r="CW10" s="148"/>
      <c r="CX10" s="146"/>
      <c r="CY10" s="149"/>
      <c r="CZ10" s="146"/>
      <c r="DA10" s="149"/>
      <c r="DB10" s="146"/>
      <c r="DC10" s="149"/>
      <c r="DD10" s="146"/>
      <c r="DE10" s="149"/>
      <c r="DF10" s="146"/>
      <c r="DG10" s="149"/>
      <c r="DH10" s="146"/>
      <c r="DI10" s="149"/>
      <c r="DJ10" s="146"/>
      <c r="DK10" s="149"/>
      <c r="DL10" s="146"/>
      <c r="DM10" s="149"/>
      <c r="DN10" s="146"/>
      <c r="DO10" s="149"/>
      <c r="DP10" s="146"/>
      <c r="DQ10" s="149"/>
      <c r="DR10" s="146"/>
      <c r="DS10" s="149"/>
      <c r="DT10" s="146"/>
      <c r="DU10" s="149"/>
      <c r="DV10" s="146"/>
      <c r="DW10" s="149"/>
      <c r="DX10" s="146"/>
      <c r="DY10" s="149"/>
      <c r="DZ10" s="146"/>
      <c r="EA10" s="149"/>
      <c r="EB10" s="146"/>
      <c r="EC10" s="149"/>
      <c r="ED10" s="146"/>
      <c r="EE10" s="149"/>
      <c r="EF10" s="146"/>
      <c r="EG10" s="149"/>
      <c r="EH10" s="146"/>
      <c r="EI10" s="149"/>
    </row>
    <row r="11" spans="4:150" ht="37.5" customHeight="1" thickBot="1" x14ac:dyDescent="0.3">
      <c r="K11" s="43" t="s">
        <v>86</v>
      </c>
      <c r="L11" s="514"/>
      <c r="M11" s="515"/>
      <c r="N11" s="490" t="s">
        <v>87</v>
      </c>
      <c r="O11" s="491"/>
      <c r="P11" s="490" t="s">
        <v>88</v>
      </c>
      <c r="Q11" s="491"/>
      <c r="R11" s="490" t="s">
        <v>48</v>
      </c>
      <c r="S11" s="491"/>
      <c r="T11" s="514"/>
      <c r="U11" s="515"/>
      <c r="V11" s="514" t="s">
        <v>348</v>
      </c>
      <c r="W11" s="515"/>
      <c r="X11" s="442"/>
      <c r="Y11" s="443"/>
      <c r="Z11" s="442"/>
      <c r="AA11" s="443"/>
      <c r="AB11" s="442"/>
      <c r="AC11" s="443"/>
      <c r="AD11" s="442"/>
      <c r="AE11" s="443"/>
      <c r="AF11" s="442"/>
      <c r="AG11" s="443"/>
      <c r="AH11" s="442"/>
      <c r="AI11" s="443"/>
      <c r="AJ11" s="442"/>
      <c r="AK11" s="443"/>
      <c r="AL11" s="442"/>
      <c r="AM11" s="443"/>
      <c r="AN11" s="442"/>
      <c r="AO11" s="443"/>
      <c r="AP11" s="442"/>
      <c r="AQ11" s="443"/>
      <c r="AR11" s="442"/>
      <c r="AS11" s="443"/>
      <c r="AT11" s="442"/>
      <c r="AU11" s="443"/>
      <c r="AV11" s="442"/>
      <c r="AW11" s="443"/>
      <c r="AX11" s="442"/>
      <c r="AY11" s="443"/>
      <c r="AZ11" s="442"/>
      <c r="BA11" s="443"/>
      <c r="BB11" s="442"/>
      <c r="BC11" s="443"/>
      <c r="BD11" s="442"/>
      <c r="BE11" s="443"/>
      <c r="BF11" s="442"/>
      <c r="BG11" s="443"/>
      <c r="BH11" s="442"/>
      <c r="BI11" s="443"/>
      <c r="BJ11" s="442"/>
      <c r="BK11" s="443"/>
      <c r="BL11" s="442"/>
      <c r="BM11" s="443"/>
      <c r="BN11" s="442"/>
      <c r="BO11" s="443"/>
      <c r="BP11" s="442"/>
      <c r="BQ11" s="443"/>
      <c r="BR11" s="442"/>
      <c r="BS11" s="443"/>
      <c r="BT11" s="442"/>
      <c r="BU11" s="443"/>
      <c r="BV11" s="442"/>
      <c r="BW11" s="443"/>
      <c r="BX11" s="442"/>
      <c r="BY11" s="443"/>
      <c r="BZ11" s="442"/>
      <c r="CA11" s="443"/>
      <c r="CB11" s="442"/>
      <c r="CC11" s="443"/>
      <c r="CD11" s="442"/>
      <c r="CE11" s="443"/>
      <c r="CF11" s="442"/>
      <c r="CG11" s="443"/>
      <c r="CH11" s="442"/>
      <c r="CI11" s="443"/>
      <c r="CJ11" s="442"/>
      <c r="CK11" s="443"/>
      <c r="CL11" s="442"/>
      <c r="CM11" s="443"/>
      <c r="CN11" s="442"/>
      <c r="CO11" s="443"/>
      <c r="CP11" s="442"/>
      <c r="CQ11" s="443"/>
      <c r="CR11" s="442"/>
      <c r="CS11" s="443"/>
      <c r="CT11" s="442"/>
      <c r="CU11" s="443"/>
      <c r="CV11" s="442"/>
      <c r="CW11" s="443"/>
      <c r="CX11" s="442"/>
      <c r="CY11" s="443"/>
      <c r="CZ11" s="442"/>
      <c r="DA11" s="443"/>
      <c r="DB11" s="442"/>
      <c r="DC11" s="443"/>
      <c r="DD11" s="442"/>
      <c r="DE11" s="443"/>
      <c r="DF11" s="442"/>
      <c r="DG11" s="443"/>
      <c r="DH11" s="442"/>
      <c r="DI11" s="443"/>
      <c r="DJ11" s="442"/>
      <c r="DK11" s="443"/>
      <c r="DL11" s="442"/>
      <c r="DM11" s="443"/>
      <c r="DN11" s="442"/>
      <c r="DO11" s="443"/>
      <c r="DP11" s="442"/>
      <c r="DQ11" s="443"/>
      <c r="DR11" s="442"/>
      <c r="DS11" s="443"/>
      <c r="DT11" s="442"/>
      <c r="DU11" s="443"/>
      <c r="DV11" s="442"/>
      <c r="DW11" s="443"/>
      <c r="DX11" s="442"/>
      <c r="DY11" s="443"/>
      <c r="DZ11" s="442"/>
      <c r="EA11" s="443"/>
      <c r="EB11" s="442"/>
      <c r="EC11" s="443"/>
      <c r="ED11" s="442"/>
      <c r="EE11" s="443"/>
      <c r="EF11" s="442"/>
      <c r="EG11" s="443"/>
      <c r="EH11" s="442"/>
      <c r="EI11" s="443"/>
    </row>
    <row r="12" spans="4:150" ht="30.75" thickBot="1" x14ac:dyDescent="0.3">
      <c r="K12" s="5"/>
      <c r="L12" s="41" t="s">
        <v>99</v>
      </c>
      <c r="M12" s="42" t="s">
        <v>100</v>
      </c>
      <c r="N12" s="41" t="s">
        <v>99</v>
      </c>
      <c r="O12" s="42" t="s">
        <v>100</v>
      </c>
      <c r="P12" s="41" t="s">
        <v>99</v>
      </c>
      <c r="Q12" s="42" t="s">
        <v>100</v>
      </c>
      <c r="R12" s="41" t="s">
        <v>99</v>
      </c>
      <c r="S12" s="42" t="s">
        <v>100</v>
      </c>
      <c r="T12" s="41" t="s">
        <v>99</v>
      </c>
      <c r="U12" s="42" t="s">
        <v>100</v>
      </c>
      <c r="V12" s="41" t="s">
        <v>99</v>
      </c>
      <c r="W12" s="42" t="s">
        <v>100</v>
      </c>
      <c r="X12" s="319"/>
      <c r="Y12" s="51"/>
      <c r="Z12" s="50"/>
      <c r="AA12" s="51"/>
      <c r="AB12" s="50"/>
      <c r="AC12" s="51"/>
      <c r="AD12" s="50"/>
      <c r="AE12" s="51"/>
      <c r="AF12" s="50"/>
      <c r="AG12" s="51"/>
      <c r="AH12" s="50"/>
      <c r="AI12" s="51"/>
      <c r="AJ12" s="50" t="s">
        <v>89</v>
      </c>
      <c r="AK12" s="51" t="s">
        <v>90</v>
      </c>
      <c r="AL12" s="50" t="s">
        <v>89</v>
      </c>
      <c r="AM12" s="51" t="s">
        <v>90</v>
      </c>
      <c r="AN12" s="50" t="s">
        <v>89</v>
      </c>
      <c r="AO12" s="51" t="s">
        <v>90</v>
      </c>
      <c r="AP12" s="50" t="s">
        <v>89</v>
      </c>
      <c r="AQ12" s="51" t="s">
        <v>90</v>
      </c>
      <c r="AR12" s="50" t="s">
        <v>89</v>
      </c>
      <c r="AS12" s="51" t="s">
        <v>90</v>
      </c>
      <c r="AT12" s="50" t="s">
        <v>89</v>
      </c>
      <c r="AU12" s="51" t="s">
        <v>90</v>
      </c>
      <c r="AV12" s="50" t="s">
        <v>89</v>
      </c>
      <c r="AW12" s="51" t="s">
        <v>90</v>
      </c>
      <c r="AX12" s="50" t="s">
        <v>89</v>
      </c>
      <c r="AY12" s="51" t="s">
        <v>90</v>
      </c>
      <c r="AZ12" s="50" t="s">
        <v>89</v>
      </c>
      <c r="BA12" s="51" t="s">
        <v>90</v>
      </c>
      <c r="BB12" s="50" t="s">
        <v>89</v>
      </c>
      <c r="BC12" s="51" t="s">
        <v>90</v>
      </c>
      <c r="BD12" s="50" t="s">
        <v>89</v>
      </c>
      <c r="BE12" s="51" t="s">
        <v>90</v>
      </c>
      <c r="BF12" s="50" t="s">
        <v>89</v>
      </c>
      <c r="BG12" s="51" t="s">
        <v>90</v>
      </c>
      <c r="BH12" s="50" t="s">
        <v>89</v>
      </c>
      <c r="BI12" s="51" t="s">
        <v>90</v>
      </c>
      <c r="BJ12" s="50" t="s">
        <v>89</v>
      </c>
      <c r="BK12" s="51" t="s">
        <v>90</v>
      </c>
      <c r="BL12" s="50" t="s">
        <v>89</v>
      </c>
      <c r="BM12" s="51" t="s">
        <v>90</v>
      </c>
      <c r="BN12" s="50" t="s">
        <v>89</v>
      </c>
      <c r="BO12" s="51" t="s">
        <v>90</v>
      </c>
      <c r="BP12" s="50" t="s">
        <v>89</v>
      </c>
      <c r="BQ12" s="51" t="s">
        <v>90</v>
      </c>
      <c r="BR12" s="50" t="s">
        <v>89</v>
      </c>
      <c r="BS12" s="51" t="s">
        <v>90</v>
      </c>
      <c r="BT12" s="50" t="s">
        <v>89</v>
      </c>
      <c r="BU12" s="51" t="s">
        <v>90</v>
      </c>
      <c r="BV12" s="50" t="s">
        <v>89</v>
      </c>
      <c r="BW12" s="51" t="s">
        <v>90</v>
      </c>
      <c r="BX12" s="50" t="s">
        <v>89</v>
      </c>
      <c r="BY12" s="51" t="s">
        <v>90</v>
      </c>
      <c r="BZ12" s="50" t="s">
        <v>89</v>
      </c>
      <c r="CA12" s="51" t="s">
        <v>90</v>
      </c>
      <c r="CB12" s="50" t="s">
        <v>89</v>
      </c>
      <c r="CC12" s="51" t="s">
        <v>90</v>
      </c>
      <c r="CD12" s="50" t="s">
        <v>89</v>
      </c>
      <c r="CE12" s="51" t="s">
        <v>90</v>
      </c>
      <c r="CF12" s="50" t="s">
        <v>89</v>
      </c>
      <c r="CG12" s="51" t="s">
        <v>90</v>
      </c>
      <c r="CH12" s="50" t="s">
        <v>89</v>
      </c>
      <c r="CI12" s="51" t="s">
        <v>90</v>
      </c>
      <c r="CJ12" s="50" t="s">
        <v>89</v>
      </c>
      <c r="CK12" s="51" t="s">
        <v>90</v>
      </c>
      <c r="CL12" s="50" t="s">
        <v>89</v>
      </c>
      <c r="CM12" s="51" t="s">
        <v>90</v>
      </c>
      <c r="CN12" s="50" t="s">
        <v>89</v>
      </c>
      <c r="CO12" s="51" t="s">
        <v>90</v>
      </c>
      <c r="CP12" s="50" t="s">
        <v>89</v>
      </c>
      <c r="CQ12" s="51" t="s">
        <v>90</v>
      </c>
      <c r="CR12" s="50" t="s">
        <v>89</v>
      </c>
      <c r="CS12" s="51" t="s">
        <v>90</v>
      </c>
      <c r="CT12" s="50" t="s">
        <v>89</v>
      </c>
      <c r="CU12" s="51" t="s">
        <v>90</v>
      </c>
      <c r="CV12" s="50" t="s">
        <v>89</v>
      </c>
      <c r="CW12" s="51" t="s">
        <v>90</v>
      </c>
      <c r="CX12" s="50" t="s">
        <v>89</v>
      </c>
      <c r="CY12" s="51" t="s">
        <v>90</v>
      </c>
      <c r="CZ12" s="50" t="s">
        <v>89</v>
      </c>
      <c r="DA12" s="51" t="s">
        <v>90</v>
      </c>
      <c r="DB12" s="50" t="s">
        <v>89</v>
      </c>
      <c r="DC12" s="51" t="s">
        <v>90</v>
      </c>
      <c r="DD12" s="50" t="s">
        <v>89</v>
      </c>
      <c r="DE12" s="51" t="s">
        <v>90</v>
      </c>
      <c r="DF12" s="50" t="s">
        <v>89</v>
      </c>
      <c r="DG12" s="51" t="s">
        <v>90</v>
      </c>
      <c r="DH12" s="50" t="s">
        <v>89</v>
      </c>
      <c r="DI12" s="51" t="s">
        <v>90</v>
      </c>
      <c r="DJ12" s="50" t="s">
        <v>89</v>
      </c>
      <c r="DK12" s="51" t="s">
        <v>90</v>
      </c>
      <c r="DL12" s="50" t="s">
        <v>89</v>
      </c>
      <c r="DM12" s="51" t="s">
        <v>90</v>
      </c>
      <c r="DN12" s="50" t="s">
        <v>89</v>
      </c>
      <c r="DO12" s="51" t="s">
        <v>90</v>
      </c>
      <c r="DP12" s="50" t="s">
        <v>89</v>
      </c>
      <c r="DQ12" s="51" t="s">
        <v>90</v>
      </c>
      <c r="DR12" s="50" t="s">
        <v>89</v>
      </c>
      <c r="DS12" s="51" t="s">
        <v>90</v>
      </c>
      <c r="DT12" s="50" t="s">
        <v>89</v>
      </c>
      <c r="DU12" s="51" t="s">
        <v>90</v>
      </c>
      <c r="DV12" s="50" t="s">
        <v>89</v>
      </c>
      <c r="DW12" s="51" t="s">
        <v>90</v>
      </c>
      <c r="DX12" s="50" t="s">
        <v>89</v>
      </c>
      <c r="DY12" s="51" t="s">
        <v>90</v>
      </c>
      <c r="DZ12" s="50" t="s">
        <v>89</v>
      </c>
      <c r="EA12" s="51" t="s">
        <v>90</v>
      </c>
      <c r="EB12" s="50" t="s">
        <v>89</v>
      </c>
      <c r="EC12" s="51" t="s">
        <v>90</v>
      </c>
      <c r="ED12" s="50" t="s">
        <v>89</v>
      </c>
      <c r="EE12" s="51" t="s">
        <v>90</v>
      </c>
      <c r="EF12" s="50" t="s">
        <v>89</v>
      </c>
      <c r="EG12" s="51" t="s">
        <v>90</v>
      </c>
      <c r="EH12" s="50" t="s">
        <v>89</v>
      </c>
      <c r="EI12" s="51" t="s">
        <v>90</v>
      </c>
      <c r="EP12" t="s">
        <v>407</v>
      </c>
      <c r="EQ12" t="s">
        <v>408</v>
      </c>
      <c r="ER12" t="s">
        <v>409</v>
      </c>
      <c r="ES12" t="s">
        <v>337</v>
      </c>
      <c r="ET12" t="s">
        <v>411</v>
      </c>
    </row>
    <row r="13" spans="4:150" x14ac:dyDescent="0.25">
      <c r="K13" s="39">
        <v>1</v>
      </c>
      <c r="L13" s="150">
        <v>-1200</v>
      </c>
      <c r="M13" s="151">
        <v>1</v>
      </c>
      <c r="N13" s="107">
        <v>-1200</v>
      </c>
      <c r="O13" s="288">
        <f t="shared" ref="O13:O77" si="0" xml:space="preserve"> 10 ^ (-0.000045 * N13)</f>
        <v>1.132400363235557</v>
      </c>
      <c r="P13" s="107">
        <v>-1200</v>
      </c>
      <c r="Q13" s="288">
        <f xml:space="preserve"> 10 ^ (-0.0000462595 * N13)</f>
        <v>1.1363481258119286</v>
      </c>
      <c r="R13" s="107">
        <v>-1200</v>
      </c>
      <c r="S13" s="288">
        <v>1.12008</v>
      </c>
      <c r="T13" s="152">
        <v>-1200</v>
      </c>
      <c r="U13" s="19">
        <f t="shared" ref="U13:U44" si="1">(((T13*density_function_ICAO_Z4+density_function_ICAO_Z3)*T13+density_function_ICAO_Z2)*T13+density_function_ICAO_Z1)*T13+1</f>
        <v>1.1221883008071354</v>
      </c>
      <c r="V13" s="256">
        <v>-1200</v>
      </c>
      <c r="W13" s="274">
        <f>IF((V13*100/2.54/12)&lt;30000,   EXP(-0.000032*(V13*100/2.54/12)),    0.38209*EXP(-0.000046*((V13*100/2.54/12)-30000)))</f>
        <v>1.134264305712364</v>
      </c>
      <c r="X13" s="320">
        <f>R13</f>
        <v>-1200</v>
      </c>
      <c r="Y13" s="153">
        <f>LN(S13)</f>
        <v>0.11340011132753278</v>
      </c>
      <c r="Z13" s="153"/>
      <c r="AA13" s="153"/>
      <c r="AB13" s="153"/>
      <c r="AC13" s="153"/>
      <c r="AD13" s="153"/>
      <c r="AE13" s="153"/>
      <c r="AF13" s="320"/>
      <c r="AG13" s="153"/>
      <c r="AH13" s="153"/>
      <c r="AI13" s="153"/>
      <c r="AJ13" s="153"/>
      <c r="AK13" s="153"/>
      <c r="AL13" s="154"/>
      <c r="AM13" s="153"/>
      <c r="AN13" s="153"/>
      <c r="AO13" s="153"/>
      <c r="AP13" s="153"/>
      <c r="AQ13" s="153"/>
      <c r="AR13" s="153"/>
      <c r="AS13" s="153"/>
      <c r="AT13" s="153"/>
      <c r="AU13" s="153"/>
      <c r="AV13" s="153"/>
      <c r="AW13" s="153"/>
      <c r="AX13" s="153"/>
      <c r="AY13" s="153"/>
      <c r="AZ13" s="153"/>
      <c r="BA13" s="153"/>
      <c r="BB13" s="153"/>
      <c r="BC13" s="153"/>
      <c r="BD13" s="153"/>
      <c r="BE13" s="153"/>
      <c r="BF13" s="155"/>
      <c r="BG13" s="155"/>
      <c r="BH13" s="155"/>
      <c r="BI13" s="155"/>
      <c r="BJ13" s="155"/>
      <c r="BK13" s="155"/>
      <c r="BL13" s="153"/>
      <c r="BM13" s="153"/>
      <c r="BN13" s="153"/>
      <c r="BO13" s="153"/>
      <c r="BP13" s="153"/>
      <c r="BQ13" s="153"/>
      <c r="BR13" s="153"/>
      <c r="BS13" s="153"/>
      <c r="BT13" s="153"/>
      <c r="BU13" s="153"/>
      <c r="BV13" s="156"/>
      <c r="BW13" s="157"/>
      <c r="BX13" s="153"/>
      <c r="BY13" s="153"/>
      <c r="BZ13" s="153"/>
      <c r="CA13" s="153"/>
      <c r="CB13" s="153"/>
      <c r="CC13" s="153"/>
      <c r="CD13" s="153"/>
      <c r="CE13" s="153"/>
      <c r="CF13" s="153"/>
      <c r="CG13" s="153"/>
      <c r="CH13" s="153"/>
      <c r="CI13" s="153"/>
      <c r="CJ13" s="153"/>
      <c r="CK13" s="153"/>
      <c r="CL13" s="153"/>
      <c r="CM13" s="153"/>
      <c r="CN13" s="153"/>
      <c r="CO13" s="153"/>
      <c r="CP13" s="153"/>
      <c r="CQ13" s="153"/>
      <c r="CR13" s="153"/>
      <c r="CS13" s="153"/>
      <c r="CT13" s="153"/>
      <c r="CU13" s="153"/>
      <c r="CV13" s="153"/>
      <c r="CW13" s="153"/>
      <c r="CX13" s="153"/>
      <c r="CY13" s="153"/>
      <c r="CZ13" s="153"/>
      <c r="DA13" s="153"/>
      <c r="DB13" s="153"/>
      <c r="DC13" s="153"/>
      <c r="DD13" s="153"/>
      <c r="DE13" s="153"/>
      <c r="DF13" s="153"/>
      <c r="DG13" s="153"/>
      <c r="DH13" s="153"/>
      <c r="DI13" s="153"/>
      <c r="DJ13" s="153"/>
      <c r="DK13" s="153"/>
      <c r="DL13" s="153"/>
      <c r="DM13" s="153"/>
      <c r="DN13" s="153"/>
      <c r="DO13" s="153"/>
      <c r="DP13" s="153"/>
      <c r="DQ13" s="153"/>
      <c r="DR13" s="153"/>
      <c r="DS13" s="153"/>
      <c r="DT13" s="153"/>
      <c r="DU13" s="153"/>
      <c r="DV13" s="153"/>
      <c r="DW13" s="153"/>
      <c r="DX13" s="153"/>
      <c r="DY13" s="153"/>
      <c r="DZ13" s="153"/>
      <c r="EA13" s="153"/>
      <c r="EB13" s="153"/>
      <c r="EC13" s="153"/>
      <c r="ED13" s="153"/>
      <c r="EE13" s="153"/>
      <c r="EF13" s="153"/>
      <c r="EG13" s="153"/>
      <c r="EH13" s="153"/>
      <c r="EI13" s="153"/>
      <c r="EK13" s="143">
        <f t="shared" ref="EK13:EK76" si="2">W13/S13</f>
        <v>1.0126636541250305</v>
      </c>
      <c r="EO13">
        <f>N13</f>
        <v>-1200</v>
      </c>
      <c r="EP13" s="3">
        <f>LOG10(O13)</f>
        <v>5.3999999999999999E-2</v>
      </c>
      <c r="EQ13" s="3">
        <f>LOG10(Q13)</f>
        <v>5.5511400000000009E-2</v>
      </c>
      <c r="ER13" s="3">
        <f>LOG10(S13)</f>
        <v>4.9249042596761924E-2</v>
      </c>
      <c r="ES13" s="3">
        <f>LOG10(W13)</f>
        <v>5.4714265436630174E-2</v>
      </c>
      <c r="ET13">
        <f>LOG(MAX(U13,0.0000000000000001))</f>
        <v>5.0065736724069325E-2</v>
      </c>
    </row>
    <row r="14" spans="4:150" x14ac:dyDescent="0.25">
      <c r="K14" s="38">
        <v>2</v>
      </c>
      <c r="L14" s="150">
        <v>-1000</v>
      </c>
      <c r="M14" s="24">
        <f>M13</f>
        <v>1</v>
      </c>
      <c r="N14" s="5">
        <v>-1000</v>
      </c>
      <c r="O14" s="289">
        <f t="shared" si="0"/>
        <v>1.109174815262401</v>
      </c>
      <c r="P14" s="5">
        <v>-1000</v>
      </c>
      <c r="Q14" s="289">
        <f t="shared" ref="Q14:Q77" si="3" xml:space="preserve"> 10 ^ (-0.0000462595 * N14)</f>
        <v>1.1123962086487877</v>
      </c>
      <c r="R14" s="5">
        <v>-1000</v>
      </c>
      <c r="S14" s="289">
        <v>1.0995900000000001</v>
      </c>
      <c r="T14">
        <v>-1000</v>
      </c>
      <c r="U14" s="24">
        <f t="shared" si="1"/>
        <v>1.1009974390969801</v>
      </c>
      <c r="V14" s="256">
        <v>-1000</v>
      </c>
      <c r="W14" s="274">
        <f t="shared" ref="W14:W44" si="4">IF((V14*100/2.54/12)&lt;30000,EXP(-0.000032*(V14*100/2.54/12)),0.38209*EXP(-0.000046*((V14*100/2.54/12)-30000)))</f>
        <v>1.1106960341966203</v>
      </c>
      <c r="X14" s="320">
        <f t="shared" ref="X14:X77" si="5">R14</f>
        <v>-1000</v>
      </c>
      <c r="Y14" s="153">
        <f t="shared" ref="Y14:Y77" si="6">LN(S14)</f>
        <v>9.4937383051522453E-2</v>
      </c>
      <c r="Z14" s="153"/>
      <c r="AA14" s="153"/>
      <c r="AB14" s="153"/>
      <c r="AC14" s="153"/>
      <c r="AD14" s="153"/>
      <c r="AE14" s="153"/>
      <c r="AF14" s="320"/>
      <c r="AG14" s="153"/>
      <c r="AH14" s="153"/>
      <c r="AI14" s="153"/>
      <c r="AJ14" s="153"/>
      <c r="AK14" s="153"/>
      <c r="AL14" s="154"/>
      <c r="AM14" s="153"/>
      <c r="AN14" s="153"/>
      <c r="AO14" s="153"/>
      <c r="AP14" s="153"/>
      <c r="AQ14" s="153"/>
      <c r="AR14" s="153"/>
      <c r="AS14" s="153"/>
      <c r="AT14" s="153"/>
      <c r="AU14" s="153"/>
      <c r="AV14" s="153"/>
      <c r="AW14" s="153"/>
      <c r="AX14" s="153"/>
      <c r="AY14" s="153"/>
      <c r="AZ14" s="153"/>
      <c r="BA14" s="153"/>
      <c r="BB14" s="153"/>
      <c r="BC14" s="153"/>
      <c r="BD14" s="153"/>
      <c r="BE14" s="153"/>
      <c r="BF14" s="155"/>
      <c r="BG14" s="155"/>
      <c r="BH14" s="155"/>
      <c r="BI14" s="155"/>
      <c r="BJ14" s="155"/>
      <c r="BK14" s="155"/>
      <c r="BL14" s="153"/>
      <c r="BM14" s="153"/>
      <c r="BN14" s="153"/>
      <c r="BO14" s="153"/>
      <c r="BP14" s="153"/>
      <c r="BQ14" s="153"/>
      <c r="BR14" s="153"/>
      <c r="BS14" s="153"/>
      <c r="BT14" s="153"/>
      <c r="BU14" s="153"/>
      <c r="BV14" s="156"/>
      <c r="BW14" s="157"/>
      <c r="BX14" s="153"/>
      <c r="BY14" s="153"/>
      <c r="BZ14" s="153"/>
      <c r="CA14" s="153"/>
      <c r="CB14" s="153"/>
      <c r="CC14" s="153"/>
      <c r="CD14" s="153"/>
      <c r="CE14" s="153"/>
      <c r="CF14" s="153"/>
      <c r="CG14" s="153"/>
      <c r="CH14" s="153"/>
      <c r="CI14" s="153"/>
      <c r="CJ14" s="153"/>
      <c r="CK14" s="153"/>
      <c r="CL14" s="153"/>
      <c r="CM14" s="153"/>
      <c r="CN14" s="153"/>
      <c r="CO14" s="153"/>
      <c r="CP14" s="153"/>
      <c r="CQ14" s="153"/>
      <c r="CR14" s="153"/>
      <c r="CS14" s="153"/>
      <c r="CT14" s="153"/>
      <c r="CU14" s="153"/>
      <c r="CV14" s="153"/>
      <c r="CW14" s="153"/>
      <c r="CX14" s="153"/>
      <c r="CY14" s="153"/>
      <c r="CZ14" s="153"/>
      <c r="DA14" s="153"/>
      <c r="DB14" s="153"/>
      <c r="DC14" s="153"/>
      <c r="DD14" s="153"/>
      <c r="DE14" s="153"/>
      <c r="DF14" s="153"/>
      <c r="DG14" s="153"/>
      <c r="DH14" s="153"/>
      <c r="DI14" s="153"/>
      <c r="DJ14" s="153"/>
      <c r="DK14" s="153"/>
      <c r="DL14" s="153"/>
      <c r="DM14" s="153"/>
      <c r="DN14" s="153"/>
      <c r="DO14" s="153"/>
      <c r="DP14" s="153"/>
      <c r="DQ14" s="153"/>
      <c r="DR14" s="153"/>
      <c r="DS14" s="153"/>
      <c r="DT14" s="153"/>
      <c r="DU14" s="153"/>
      <c r="DV14" s="153"/>
      <c r="DW14" s="153"/>
      <c r="DX14" s="153"/>
      <c r="DY14" s="153"/>
      <c r="DZ14" s="153"/>
      <c r="EA14" s="153"/>
      <c r="EB14" s="153"/>
      <c r="EC14" s="153"/>
      <c r="ED14" s="153"/>
      <c r="EE14" s="153"/>
      <c r="EF14" s="153"/>
      <c r="EG14" s="153"/>
      <c r="EH14" s="153"/>
      <c r="EI14" s="153"/>
      <c r="EK14" s="143">
        <f t="shared" si="2"/>
        <v>1.0101001593290411</v>
      </c>
      <c r="EO14">
        <f t="shared" ref="EO14:EO36" si="7">N14</f>
        <v>-1000</v>
      </c>
      <c r="EP14" s="3">
        <f t="shared" ref="EP14:EP77" si="8">LOG10(O14)</f>
        <v>4.4999999999999984E-2</v>
      </c>
      <c r="EQ14" s="3">
        <f t="shared" ref="EQ14:EQ36" si="9">LOG10(Q14)</f>
        <v>4.6259500000000002E-2</v>
      </c>
      <c r="ER14" s="3">
        <f t="shared" ref="ER14:ER36" si="10">LOG10(S14)</f>
        <v>4.1230781585611505E-2</v>
      </c>
      <c r="ES14" s="3">
        <f t="shared" ref="ES14:ES36" si="11">LOG10(W14)</f>
        <v>4.5595221197191747E-2</v>
      </c>
      <c r="ET14">
        <f t="shared" ref="ET14:ET77" si="12">LOG(MAX(U14,0.0000000000000001))</f>
        <v>4.1786308810676673E-2</v>
      </c>
    </row>
    <row r="15" spans="4:150" x14ac:dyDescent="0.25">
      <c r="K15" s="38">
        <f t="shared" ref="K15:K78" si="13">2*K14-K13</f>
        <v>3</v>
      </c>
      <c r="L15" s="150">
        <v>-800</v>
      </c>
      <c r="M15" s="24">
        <f t="shared" ref="M15:M78" si="14">M14</f>
        <v>1</v>
      </c>
      <c r="N15" s="5">
        <v>-800</v>
      </c>
      <c r="O15" s="289">
        <f t="shared" si="0"/>
        <v>1.0864256236170655</v>
      </c>
      <c r="P15" s="5">
        <v>-800</v>
      </c>
      <c r="Q15" s="289">
        <f t="shared" si="3"/>
        <v>1.0889491493920918</v>
      </c>
      <c r="R15" s="5">
        <v>-800</v>
      </c>
      <c r="S15" s="289">
        <v>1.0790999999999999</v>
      </c>
      <c r="T15">
        <v>-800</v>
      </c>
      <c r="U15" s="26">
        <f t="shared" si="1"/>
        <v>1.0801436159920199</v>
      </c>
      <c r="V15" s="256">
        <v>-800</v>
      </c>
      <c r="W15" s="274">
        <f t="shared" si="4"/>
        <v>1.0876174751927159</v>
      </c>
      <c r="X15" s="320">
        <f t="shared" si="5"/>
        <v>-800</v>
      </c>
      <c r="Y15" s="153">
        <f t="shared" si="6"/>
        <v>7.6127360387550844E-2</v>
      </c>
      <c r="Z15" s="153"/>
      <c r="AA15" s="153"/>
      <c r="AB15" s="153"/>
      <c r="AC15" s="153"/>
      <c r="AD15" s="153"/>
      <c r="AE15" s="153"/>
      <c r="AF15" s="320"/>
      <c r="AG15" s="153"/>
      <c r="AH15" s="153"/>
      <c r="AI15" s="153"/>
      <c r="AJ15" s="153"/>
      <c r="AK15" s="153"/>
      <c r="AL15" s="154"/>
      <c r="AM15" s="153"/>
      <c r="AN15" s="153"/>
      <c r="AO15" s="153"/>
      <c r="AP15" s="153"/>
      <c r="AQ15" s="153"/>
      <c r="AR15" s="153"/>
      <c r="AS15" s="153"/>
      <c r="AT15" s="153"/>
      <c r="AU15" s="153"/>
      <c r="AV15" s="153"/>
      <c r="AW15" s="153"/>
      <c r="AX15" s="153"/>
      <c r="AY15" s="153"/>
      <c r="AZ15" s="153"/>
      <c r="BA15" s="153"/>
      <c r="BB15" s="153"/>
      <c r="BC15" s="153"/>
      <c r="BD15" s="153"/>
      <c r="BE15" s="153"/>
      <c r="BF15" s="155"/>
      <c r="BG15" s="155"/>
      <c r="BH15" s="155"/>
      <c r="BI15" s="155"/>
      <c r="BJ15" s="155"/>
      <c r="BK15" s="155"/>
      <c r="BL15" s="153"/>
      <c r="BM15" s="153"/>
      <c r="BN15" s="153"/>
      <c r="BO15" s="153"/>
      <c r="BP15" s="153"/>
      <c r="BQ15" s="153"/>
      <c r="BR15" s="153"/>
      <c r="BS15" s="153"/>
      <c r="BT15" s="153"/>
      <c r="BU15" s="153"/>
      <c r="BV15" s="156"/>
      <c r="BW15" s="157"/>
      <c r="BX15" s="153"/>
      <c r="BY15" s="153"/>
      <c r="BZ15" s="153"/>
      <c r="CA15" s="153"/>
      <c r="CB15" s="153"/>
      <c r="CC15" s="153"/>
      <c r="CD15" s="153"/>
      <c r="CE15" s="153"/>
      <c r="CF15" s="153"/>
      <c r="CG15" s="153"/>
      <c r="CH15" s="153"/>
      <c r="CI15" s="153"/>
      <c r="CJ15" s="153"/>
      <c r="CK15" s="153"/>
      <c r="CL15" s="153"/>
      <c r="CM15" s="153"/>
      <c r="CN15" s="153"/>
      <c r="CO15" s="153"/>
      <c r="CP15" s="153"/>
      <c r="CQ15" s="153"/>
      <c r="CR15" s="153"/>
      <c r="CS15" s="153"/>
      <c r="CT15" s="153"/>
      <c r="CU15" s="153"/>
      <c r="CV15" s="153"/>
      <c r="CW15" s="153"/>
      <c r="CX15" s="153"/>
      <c r="CY15" s="153"/>
      <c r="CZ15" s="153"/>
      <c r="DA15" s="153"/>
      <c r="DB15" s="153"/>
      <c r="DC15" s="153"/>
      <c r="DD15" s="153"/>
      <c r="DE15" s="153"/>
      <c r="DF15" s="153"/>
      <c r="DG15" s="153"/>
      <c r="DH15" s="153"/>
      <c r="DI15" s="153"/>
      <c r="DJ15" s="153"/>
      <c r="DK15" s="153"/>
      <c r="DL15" s="153"/>
      <c r="DM15" s="153"/>
      <c r="DN15" s="153"/>
      <c r="DO15" s="153"/>
      <c r="DP15" s="153"/>
      <c r="DQ15" s="153"/>
      <c r="DR15" s="153"/>
      <c r="DS15" s="153"/>
      <c r="DT15" s="153"/>
      <c r="DU15" s="153"/>
      <c r="DV15" s="153"/>
      <c r="DW15" s="153"/>
      <c r="DX15" s="153"/>
      <c r="DY15" s="153"/>
      <c r="DZ15" s="153"/>
      <c r="EA15" s="153"/>
      <c r="EB15" s="153"/>
      <c r="EC15" s="153"/>
      <c r="ED15" s="153"/>
      <c r="EE15" s="153"/>
      <c r="EF15" s="153"/>
      <c r="EG15" s="153"/>
      <c r="EH15" s="153"/>
      <c r="EI15" s="153"/>
      <c r="EK15" s="143">
        <f t="shared" si="2"/>
        <v>1.0078931287116264</v>
      </c>
      <c r="EO15">
        <f t="shared" si="7"/>
        <v>-800</v>
      </c>
      <c r="EP15" s="3">
        <f t="shared" si="8"/>
        <v>3.6000000000000011E-2</v>
      </c>
      <c r="EQ15" s="3">
        <f t="shared" si="9"/>
        <v>3.7007599999999981E-2</v>
      </c>
      <c r="ER15" s="3">
        <f t="shared" si="10"/>
        <v>3.306169253817353E-2</v>
      </c>
      <c r="ES15" s="3">
        <f t="shared" si="11"/>
        <v>3.647617695775339E-2</v>
      </c>
      <c r="ET15">
        <f t="shared" si="12"/>
        <v>3.348150315935209E-2</v>
      </c>
    </row>
    <row r="16" spans="4:150" x14ac:dyDescent="0.25">
      <c r="K16" s="38">
        <f t="shared" si="13"/>
        <v>4</v>
      </c>
      <c r="L16" s="150">
        <v>-600</v>
      </c>
      <c r="M16" s="24">
        <f t="shared" si="14"/>
        <v>1</v>
      </c>
      <c r="N16" s="5">
        <v>-600</v>
      </c>
      <c r="O16" s="289">
        <f t="shared" si="0"/>
        <v>1.0641430182243161</v>
      </c>
      <c r="P16" s="5">
        <v>-600</v>
      </c>
      <c r="Q16" s="289">
        <f t="shared" si="3"/>
        <v>1.0659963066596096</v>
      </c>
      <c r="R16" s="5">
        <v>-600</v>
      </c>
      <c r="S16" s="289">
        <v>1.0588599999999999</v>
      </c>
      <c r="T16">
        <v>-600</v>
      </c>
      <c r="U16" s="26">
        <f t="shared" si="1"/>
        <v>1.0596218573385792</v>
      </c>
      <c r="V16" s="256">
        <v>-600</v>
      </c>
      <c r="W16" s="274">
        <f t="shared" si="4"/>
        <v>1.065018453226217</v>
      </c>
      <c r="X16" s="320">
        <f t="shared" si="5"/>
        <v>-600</v>
      </c>
      <c r="Y16" s="153">
        <f t="shared" si="6"/>
        <v>5.7192857691196718E-2</v>
      </c>
      <c r="Z16" s="153"/>
      <c r="AA16" s="153"/>
      <c r="AB16" s="153"/>
      <c r="AC16" s="153"/>
      <c r="AD16" s="153"/>
      <c r="AE16" s="153"/>
      <c r="AF16" s="320"/>
      <c r="AG16" s="153"/>
      <c r="AH16" s="153"/>
      <c r="AI16" s="153"/>
      <c r="AJ16" s="153"/>
      <c r="AK16" s="153"/>
      <c r="AL16" s="154"/>
      <c r="AM16" s="153"/>
      <c r="AN16" s="153"/>
      <c r="AO16" s="153"/>
      <c r="AP16" s="153"/>
      <c r="AQ16" s="153"/>
      <c r="AR16" s="153"/>
      <c r="AS16" s="153"/>
      <c r="AT16" s="153"/>
      <c r="AU16" s="153"/>
      <c r="AV16" s="153"/>
      <c r="AW16" s="153"/>
      <c r="AX16" s="153"/>
      <c r="AY16" s="153"/>
      <c r="AZ16" s="153"/>
      <c r="BA16" s="153"/>
      <c r="BB16" s="153"/>
      <c r="BC16" s="153"/>
      <c r="BD16" s="153"/>
      <c r="BE16" s="153"/>
      <c r="BF16" s="155"/>
      <c r="BG16" s="155"/>
      <c r="BH16" s="155"/>
      <c r="BI16" s="155"/>
      <c r="BJ16" s="155"/>
      <c r="BK16" s="155"/>
      <c r="BL16" s="153"/>
      <c r="BM16" s="153"/>
      <c r="BN16" s="153"/>
      <c r="BO16" s="153"/>
      <c r="BP16" s="153"/>
      <c r="BQ16" s="153"/>
      <c r="BR16" s="153"/>
      <c r="BS16" s="153"/>
      <c r="BT16" s="153"/>
      <c r="BU16" s="153"/>
      <c r="BV16" s="156"/>
      <c r="BW16" s="157"/>
      <c r="BX16" s="153"/>
      <c r="BY16" s="153"/>
      <c r="BZ16" s="153"/>
      <c r="CA16" s="153"/>
      <c r="CB16" s="153"/>
      <c r="CC16" s="153"/>
      <c r="CD16" s="153"/>
      <c r="CE16" s="153"/>
      <c r="CF16" s="153"/>
      <c r="CG16" s="153"/>
      <c r="CH16" s="153"/>
      <c r="CI16" s="153"/>
      <c r="CJ16" s="153"/>
      <c r="CK16" s="153"/>
      <c r="CL16" s="153"/>
      <c r="CM16" s="153"/>
      <c r="CN16" s="153"/>
      <c r="CO16" s="153"/>
      <c r="CP16" s="153"/>
      <c r="CQ16" s="153"/>
      <c r="CR16" s="153"/>
      <c r="CS16" s="153"/>
      <c r="CT16" s="153"/>
      <c r="CU16" s="153"/>
      <c r="CV16" s="153"/>
      <c r="CW16" s="153"/>
      <c r="CX16" s="153"/>
      <c r="CY16" s="153"/>
      <c r="CZ16" s="153"/>
      <c r="DA16" s="153"/>
      <c r="DB16" s="153"/>
      <c r="DC16" s="153"/>
      <c r="DD16" s="153"/>
      <c r="DE16" s="153"/>
      <c r="DF16" s="153"/>
      <c r="DG16" s="153"/>
      <c r="DH16" s="153"/>
      <c r="DI16" s="153"/>
      <c r="DJ16" s="153"/>
      <c r="DK16" s="153"/>
      <c r="DL16" s="153"/>
      <c r="DM16" s="153"/>
      <c r="DN16" s="153"/>
      <c r="DO16" s="153"/>
      <c r="DP16" s="153"/>
      <c r="DQ16" s="153"/>
      <c r="DR16" s="153"/>
      <c r="DS16" s="153"/>
      <c r="DT16" s="153"/>
      <c r="DU16" s="153"/>
      <c r="DV16" s="153"/>
      <c r="DW16" s="153"/>
      <c r="DX16" s="153"/>
      <c r="DY16" s="153"/>
      <c r="DZ16" s="153"/>
      <c r="EA16" s="153"/>
      <c r="EB16" s="153"/>
      <c r="EC16" s="153"/>
      <c r="ED16" s="153"/>
      <c r="EE16" s="153"/>
      <c r="EF16" s="153"/>
      <c r="EG16" s="153"/>
      <c r="EH16" s="153"/>
      <c r="EI16" s="153"/>
      <c r="EK16" s="143">
        <f t="shared" si="2"/>
        <v>1.0058161166029664</v>
      </c>
      <c r="EO16">
        <f t="shared" si="7"/>
        <v>-600</v>
      </c>
      <c r="EP16" s="3">
        <f t="shared" si="8"/>
        <v>2.7000000000000027E-2</v>
      </c>
      <c r="EQ16" s="3">
        <f t="shared" si="9"/>
        <v>2.7755699999999998E-2</v>
      </c>
      <c r="ER16" s="3">
        <f t="shared" si="10"/>
        <v>2.483854249956469E-2</v>
      </c>
      <c r="ES16" s="3">
        <f t="shared" si="11"/>
        <v>2.7357132718315046E-2</v>
      </c>
      <c r="ET16">
        <f t="shared" si="12"/>
        <v>2.5150908122390379E-2</v>
      </c>
    </row>
    <row r="17" spans="3:150" x14ac:dyDescent="0.25">
      <c r="K17" s="38">
        <f t="shared" si="13"/>
        <v>5</v>
      </c>
      <c r="L17" s="150">
        <v>-400</v>
      </c>
      <c r="M17" s="24">
        <f t="shared" si="14"/>
        <v>1</v>
      </c>
      <c r="N17" s="5">
        <v>-400</v>
      </c>
      <c r="O17" s="289">
        <f t="shared" si="0"/>
        <v>1.0423174293933042</v>
      </c>
      <c r="P17" s="5">
        <v>-400</v>
      </c>
      <c r="Q17" s="289">
        <f t="shared" si="3"/>
        <v>1.0435272633678967</v>
      </c>
      <c r="R17" s="5">
        <v>-400</v>
      </c>
      <c r="S17" s="289">
        <v>1.03894</v>
      </c>
      <c r="T17">
        <v>-400</v>
      </c>
      <c r="U17" s="26">
        <f t="shared" si="1"/>
        <v>1.0394272405462741</v>
      </c>
      <c r="V17" s="256">
        <v>-400</v>
      </c>
      <c r="W17" s="274">
        <f t="shared" si="4"/>
        <v>1.0428890042534325</v>
      </c>
      <c r="X17" s="320">
        <f t="shared" si="5"/>
        <v>-400</v>
      </c>
      <c r="Y17" s="153">
        <f t="shared" si="6"/>
        <v>3.8200962615163724E-2</v>
      </c>
      <c r="Z17" s="153"/>
      <c r="AA17" s="153"/>
      <c r="AB17" s="153"/>
      <c r="AC17" s="153"/>
      <c r="AD17" s="153"/>
      <c r="AE17" s="153"/>
      <c r="AF17" s="320"/>
      <c r="AG17" s="153"/>
      <c r="AH17" s="153"/>
      <c r="AI17" s="153"/>
      <c r="AJ17" s="153"/>
      <c r="AK17" s="153"/>
      <c r="AL17" s="154"/>
      <c r="AM17" s="153"/>
      <c r="AN17" s="153"/>
      <c r="AO17" s="153"/>
      <c r="AP17" s="153"/>
      <c r="AQ17" s="153"/>
      <c r="AR17" s="153"/>
      <c r="AS17" s="153"/>
      <c r="AT17" s="153"/>
      <c r="AU17" s="153"/>
      <c r="AV17" s="153"/>
      <c r="AW17" s="153"/>
      <c r="AX17" s="153"/>
      <c r="AY17" s="153"/>
      <c r="AZ17" s="153"/>
      <c r="BA17" s="153"/>
      <c r="BB17" s="153"/>
      <c r="BC17" s="153"/>
      <c r="BD17" s="153"/>
      <c r="BE17" s="153"/>
      <c r="BF17" s="155"/>
      <c r="BG17" s="155"/>
      <c r="BH17" s="155"/>
      <c r="BI17" s="155"/>
      <c r="BJ17" s="155"/>
      <c r="BK17" s="155"/>
      <c r="BL17" s="153"/>
      <c r="BM17" s="153"/>
      <c r="BN17" s="153"/>
      <c r="BO17" s="153"/>
      <c r="BP17" s="153"/>
      <c r="BQ17" s="153"/>
      <c r="BR17" s="153"/>
      <c r="BS17" s="153"/>
      <c r="BT17" s="153"/>
      <c r="BU17" s="153"/>
      <c r="BV17" s="156"/>
      <c r="BW17" s="157"/>
      <c r="BX17" s="153"/>
      <c r="BY17" s="153"/>
      <c r="BZ17" s="153"/>
      <c r="CA17" s="153"/>
      <c r="CB17" s="153"/>
      <c r="CC17" s="153"/>
      <c r="CD17" s="153"/>
      <c r="CE17" s="153"/>
      <c r="CF17" s="153"/>
      <c r="CG17" s="153"/>
      <c r="CH17" s="153"/>
      <c r="CI17" s="153"/>
      <c r="CJ17" s="153"/>
      <c r="CK17" s="153"/>
      <c r="CL17" s="153"/>
      <c r="CM17" s="153"/>
      <c r="CN17" s="153"/>
      <c r="CO17" s="153"/>
      <c r="CP17" s="153"/>
      <c r="CQ17" s="153"/>
      <c r="CR17" s="153"/>
      <c r="CS17" s="153"/>
      <c r="CT17" s="153"/>
      <c r="CU17" s="153"/>
      <c r="CV17" s="153"/>
      <c r="CW17" s="153"/>
      <c r="CX17" s="153"/>
      <c r="CY17" s="153"/>
      <c r="CZ17" s="153"/>
      <c r="DA17" s="153"/>
      <c r="DB17" s="153"/>
      <c r="DC17" s="153"/>
      <c r="DD17" s="153"/>
      <c r="DE17" s="153"/>
      <c r="DF17" s="153"/>
      <c r="DG17" s="153"/>
      <c r="DH17" s="153"/>
      <c r="DI17" s="153"/>
      <c r="DJ17" s="153"/>
      <c r="DK17" s="153"/>
      <c r="DL17" s="153"/>
      <c r="DM17" s="153"/>
      <c r="DN17" s="153"/>
      <c r="DO17" s="153"/>
      <c r="DP17" s="153"/>
      <c r="DQ17" s="153"/>
      <c r="DR17" s="153"/>
      <c r="DS17" s="153"/>
      <c r="DT17" s="153"/>
      <c r="DU17" s="153"/>
      <c r="DV17" s="153"/>
      <c r="DW17" s="153"/>
      <c r="DX17" s="153"/>
      <c r="DY17" s="153"/>
      <c r="DZ17" s="153"/>
      <c r="EA17" s="153"/>
      <c r="EB17" s="153"/>
      <c r="EC17" s="153"/>
      <c r="ED17" s="153"/>
      <c r="EE17" s="153"/>
      <c r="EF17" s="153"/>
      <c r="EG17" s="153"/>
      <c r="EH17" s="153"/>
      <c r="EI17" s="153"/>
      <c r="EK17" s="143">
        <f t="shared" si="2"/>
        <v>1.0038009935640484</v>
      </c>
      <c r="EO17">
        <f t="shared" si="7"/>
        <v>-400</v>
      </c>
      <c r="EP17" s="3">
        <f t="shared" si="8"/>
        <v>1.8000000000000033E-2</v>
      </c>
      <c r="EQ17" s="3">
        <f t="shared" si="9"/>
        <v>1.850379999999997E-2</v>
      </c>
      <c r="ER17" s="3">
        <f t="shared" si="10"/>
        <v>1.6590467267158019E-2</v>
      </c>
      <c r="ES17" s="3">
        <f t="shared" si="11"/>
        <v>1.8238088478876684E-2</v>
      </c>
      <c r="ET17">
        <f t="shared" si="12"/>
        <v>1.6794094307033172E-2</v>
      </c>
    </row>
    <row r="18" spans="3:150" x14ac:dyDescent="0.25">
      <c r="K18" s="38">
        <f t="shared" si="13"/>
        <v>6</v>
      </c>
      <c r="L18" s="150">
        <v>-200</v>
      </c>
      <c r="M18" s="24">
        <f t="shared" si="14"/>
        <v>1</v>
      </c>
      <c r="N18" s="5">
        <v>-200</v>
      </c>
      <c r="O18" s="289">
        <f t="shared" si="0"/>
        <v>1.02093948370768</v>
      </c>
      <c r="P18" s="5">
        <v>-200</v>
      </c>
      <c r="Q18" s="289">
        <f xml:space="preserve"> 10 ^ (-0.0000462595 * N18)</f>
        <v>1.0215318220045311</v>
      </c>
      <c r="R18" s="5">
        <v>-200</v>
      </c>
      <c r="S18" s="289">
        <v>1.01935</v>
      </c>
      <c r="T18">
        <v>-200</v>
      </c>
      <c r="U18" s="26">
        <f t="shared" si="1"/>
        <v>1.0195548945880137</v>
      </c>
      <c r="V18" s="256">
        <v>-200</v>
      </c>
      <c r="W18" s="274">
        <f t="shared" si="4"/>
        <v>1.0212193712682072</v>
      </c>
      <c r="X18" s="320">
        <f t="shared" si="5"/>
        <v>-200</v>
      </c>
      <c r="Y18" s="153">
        <f t="shared" si="6"/>
        <v>1.9165169261010865E-2</v>
      </c>
      <c r="Z18" s="153"/>
      <c r="AA18" s="153"/>
      <c r="AB18" s="153"/>
      <c r="AC18" s="153"/>
      <c r="AD18" s="153"/>
      <c r="AE18" s="153"/>
      <c r="AF18" s="320"/>
      <c r="AG18" s="153"/>
      <c r="AH18" s="153"/>
      <c r="AI18" s="153"/>
      <c r="AJ18" s="153"/>
      <c r="AK18" s="153"/>
      <c r="AL18" s="154"/>
      <c r="AM18" s="153"/>
      <c r="AN18" s="153"/>
      <c r="AO18" s="153"/>
      <c r="AP18" s="153"/>
      <c r="AQ18" s="153"/>
      <c r="AR18" s="153"/>
      <c r="AS18" s="153"/>
      <c r="AT18" s="153"/>
      <c r="AU18" s="153"/>
      <c r="AV18" s="153"/>
      <c r="AW18" s="153"/>
      <c r="AX18" s="153"/>
      <c r="AY18" s="153"/>
      <c r="AZ18" s="153"/>
      <c r="BA18" s="153"/>
      <c r="BB18" s="153"/>
      <c r="BC18" s="153"/>
      <c r="BD18" s="153"/>
      <c r="BE18" s="153"/>
      <c r="BF18" s="155"/>
      <c r="BG18" s="155"/>
      <c r="BH18" s="155"/>
      <c r="BI18" s="155"/>
      <c r="BJ18" s="155"/>
      <c r="BK18" s="155"/>
      <c r="BL18" s="153"/>
      <c r="BM18" s="153"/>
      <c r="BN18" s="153"/>
      <c r="BO18" s="153"/>
      <c r="BP18" s="153"/>
      <c r="BQ18" s="153"/>
      <c r="BR18" s="153"/>
      <c r="BS18" s="153"/>
      <c r="BT18" s="153"/>
      <c r="BU18" s="153"/>
      <c r="BV18" s="156"/>
      <c r="BW18" s="157"/>
      <c r="BX18" s="153"/>
      <c r="BY18" s="153"/>
      <c r="BZ18" s="153"/>
      <c r="CA18" s="153"/>
      <c r="CB18" s="153"/>
      <c r="CC18" s="153"/>
      <c r="CD18" s="153"/>
      <c r="CE18" s="153"/>
      <c r="CF18" s="153"/>
      <c r="CG18" s="153"/>
      <c r="CH18" s="153"/>
      <c r="CI18" s="153"/>
      <c r="CJ18" s="153"/>
      <c r="CK18" s="153"/>
      <c r="CL18" s="153"/>
      <c r="CM18" s="153"/>
      <c r="CN18" s="153"/>
      <c r="CO18" s="153"/>
      <c r="CP18" s="153"/>
      <c r="CQ18" s="153"/>
      <c r="CR18" s="153"/>
      <c r="CS18" s="153"/>
      <c r="CT18" s="153"/>
      <c r="CU18" s="153"/>
      <c r="CV18" s="153"/>
      <c r="CW18" s="153"/>
      <c r="CX18" s="153"/>
      <c r="CY18" s="153"/>
      <c r="CZ18" s="153"/>
      <c r="DA18" s="153"/>
      <c r="DB18" s="153"/>
      <c r="DC18" s="153"/>
      <c r="DD18" s="153"/>
      <c r="DE18" s="153"/>
      <c r="DF18" s="153"/>
      <c r="DG18" s="153"/>
      <c r="DH18" s="153"/>
      <c r="DI18" s="153"/>
      <c r="DJ18" s="153"/>
      <c r="DK18" s="153"/>
      <c r="DL18" s="153"/>
      <c r="DM18" s="153"/>
      <c r="DN18" s="153"/>
      <c r="DO18" s="153"/>
      <c r="DP18" s="153"/>
      <c r="DQ18" s="153"/>
      <c r="DR18" s="153"/>
      <c r="DS18" s="153"/>
      <c r="DT18" s="153"/>
      <c r="DU18" s="153"/>
      <c r="DV18" s="153"/>
      <c r="DW18" s="153"/>
      <c r="DX18" s="153"/>
      <c r="DY18" s="153"/>
      <c r="DZ18" s="153"/>
      <c r="EA18" s="153"/>
      <c r="EB18" s="153"/>
      <c r="EC18" s="153"/>
      <c r="ED18" s="153"/>
      <c r="EE18" s="153"/>
      <c r="EF18" s="153"/>
      <c r="EG18" s="153"/>
      <c r="EH18" s="153"/>
      <c r="EI18" s="153"/>
      <c r="EK18" s="143">
        <f t="shared" si="2"/>
        <v>1.0018338855821918</v>
      </c>
      <c r="EO18">
        <f t="shared" si="7"/>
        <v>-200</v>
      </c>
      <c r="EP18" s="3">
        <f t="shared" si="8"/>
        <v>8.9999999999999976E-3</v>
      </c>
      <c r="EQ18" s="3">
        <f t="shared" si="9"/>
        <v>9.2519000000000386E-3</v>
      </c>
      <c r="ER18" s="3">
        <f t="shared" si="10"/>
        <v>8.3233272547988419E-3</v>
      </c>
      <c r="ES18" s="3">
        <f t="shared" si="11"/>
        <v>9.1190442394383196E-3</v>
      </c>
      <c r="ET18">
        <f t="shared" si="12"/>
        <v>8.410613905080527E-3</v>
      </c>
    </row>
    <row r="19" spans="3:150" x14ac:dyDescent="0.25">
      <c r="K19" s="38">
        <f t="shared" si="13"/>
        <v>7</v>
      </c>
      <c r="L19" s="150">
        <v>0</v>
      </c>
      <c r="M19" s="24">
        <f t="shared" si="14"/>
        <v>1</v>
      </c>
      <c r="N19" s="5">
        <v>0</v>
      </c>
      <c r="O19" s="289">
        <f t="shared" si="0"/>
        <v>1</v>
      </c>
      <c r="P19" s="5">
        <v>0</v>
      </c>
      <c r="Q19" s="289">
        <f t="shared" si="3"/>
        <v>1</v>
      </c>
      <c r="R19" s="5">
        <v>0</v>
      </c>
      <c r="S19" s="289">
        <v>1</v>
      </c>
      <c r="T19">
        <v>0</v>
      </c>
      <c r="U19" s="26">
        <f t="shared" si="1"/>
        <v>1</v>
      </c>
      <c r="V19" s="256">
        <v>0</v>
      </c>
      <c r="W19" s="274">
        <f t="shared" si="4"/>
        <v>1</v>
      </c>
      <c r="X19" s="320">
        <f t="shared" si="5"/>
        <v>0</v>
      </c>
      <c r="Y19" s="153">
        <f t="shared" si="6"/>
        <v>0</v>
      </c>
      <c r="Z19" s="153"/>
      <c r="AA19" s="153"/>
      <c r="AB19" s="153"/>
      <c r="AC19" s="153"/>
      <c r="AD19" s="153"/>
      <c r="AE19" s="153"/>
      <c r="AF19" s="320"/>
      <c r="AG19" s="153"/>
      <c r="AH19" s="153"/>
      <c r="AI19" s="153"/>
      <c r="AJ19" s="153"/>
      <c r="AK19" s="153"/>
      <c r="AL19" s="154"/>
      <c r="AM19" s="153"/>
      <c r="AN19" s="153"/>
      <c r="AO19" s="153"/>
      <c r="AP19" s="153"/>
      <c r="AQ19" s="153"/>
      <c r="AR19" s="153"/>
      <c r="AS19" s="153"/>
      <c r="AT19" s="153"/>
      <c r="AU19" s="153"/>
      <c r="AV19" s="153"/>
      <c r="AW19" s="153"/>
      <c r="AX19" s="153"/>
      <c r="AY19" s="153"/>
      <c r="AZ19" s="153"/>
      <c r="BA19" s="153"/>
      <c r="BB19" s="153"/>
      <c r="BC19" s="153"/>
      <c r="BD19" s="153"/>
      <c r="BE19" s="153"/>
      <c r="BF19" s="155"/>
      <c r="BG19" s="155"/>
      <c r="BH19" s="155"/>
      <c r="BI19" s="155"/>
      <c r="BJ19" s="155"/>
      <c r="BK19" s="155"/>
      <c r="BL19" s="153"/>
      <c r="BM19" s="153"/>
      <c r="BN19" s="153"/>
      <c r="BO19" s="153"/>
      <c r="BP19" s="153"/>
      <c r="BQ19" s="153"/>
      <c r="BR19" s="153"/>
      <c r="BS19" s="153"/>
      <c r="BT19" s="153"/>
      <c r="BU19" s="153"/>
      <c r="BV19" s="156"/>
      <c r="BW19" s="157"/>
      <c r="BX19" s="153"/>
      <c r="BY19" s="153"/>
      <c r="BZ19" s="153"/>
      <c r="CA19" s="153"/>
      <c r="CB19" s="153"/>
      <c r="CC19" s="153"/>
      <c r="CD19" s="153"/>
      <c r="CE19" s="153"/>
      <c r="CF19" s="153"/>
      <c r="CG19" s="153"/>
      <c r="CH19" s="153"/>
      <c r="CI19" s="153"/>
      <c r="CJ19" s="153"/>
      <c r="CK19" s="153"/>
      <c r="CL19" s="153"/>
      <c r="CM19" s="153"/>
      <c r="CN19" s="153"/>
      <c r="CO19" s="153"/>
      <c r="CP19" s="153"/>
      <c r="CQ19" s="153"/>
      <c r="CR19" s="153"/>
      <c r="CS19" s="153"/>
      <c r="CT19" s="153"/>
      <c r="CU19" s="153"/>
      <c r="CV19" s="153"/>
      <c r="CW19" s="153"/>
      <c r="CX19" s="153"/>
      <c r="CY19" s="153"/>
      <c r="CZ19" s="153"/>
      <c r="DA19" s="153"/>
      <c r="DB19" s="153"/>
      <c r="DC19" s="153"/>
      <c r="DD19" s="153"/>
      <c r="DE19" s="153"/>
      <c r="DF19" s="153"/>
      <c r="DG19" s="153"/>
      <c r="DH19" s="153"/>
      <c r="DI19" s="153"/>
      <c r="DJ19" s="153"/>
      <c r="DK19" s="153"/>
      <c r="DL19" s="153"/>
      <c r="DM19" s="153"/>
      <c r="DN19" s="153"/>
      <c r="DO19" s="153"/>
      <c r="DP19" s="153"/>
      <c r="DQ19" s="153"/>
      <c r="DR19" s="153"/>
      <c r="DS19" s="153"/>
      <c r="DT19" s="153"/>
      <c r="DU19" s="153"/>
      <c r="DV19" s="153"/>
      <c r="DW19" s="153"/>
      <c r="DX19" s="153"/>
      <c r="DY19" s="153"/>
      <c r="DZ19" s="153"/>
      <c r="EA19" s="153"/>
      <c r="EB19" s="153"/>
      <c r="EC19" s="153"/>
      <c r="ED19" s="153"/>
      <c r="EE19" s="153"/>
      <c r="EF19" s="153"/>
      <c r="EG19" s="153"/>
      <c r="EH19" s="153"/>
      <c r="EI19" s="153"/>
      <c r="EK19" s="143">
        <f t="shared" si="2"/>
        <v>1</v>
      </c>
      <c r="EO19">
        <f t="shared" si="7"/>
        <v>0</v>
      </c>
      <c r="EP19" s="3">
        <f t="shared" si="8"/>
        <v>0</v>
      </c>
      <c r="EQ19" s="3">
        <f t="shared" si="9"/>
        <v>0</v>
      </c>
      <c r="ER19" s="3">
        <f t="shared" si="10"/>
        <v>0</v>
      </c>
      <c r="ES19" s="3">
        <f t="shared" si="11"/>
        <v>0</v>
      </c>
      <c r="ET19">
        <f t="shared" si="12"/>
        <v>0</v>
      </c>
    </row>
    <row r="20" spans="3:150" x14ac:dyDescent="0.25">
      <c r="K20" s="38">
        <f t="shared" si="13"/>
        <v>8</v>
      </c>
      <c r="L20" s="150">
        <v>250</v>
      </c>
      <c r="M20" s="24">
        <f t="shared" si="14"/>
        <v>1</v>
      </c>
      <c r="N20" s="5">
        <v>250</v>
      </c>
      <c r="O20" s="289">
        <f t="shared" si="0"/>
        <v>0.97442855007547791</v>
      </c>
      <c r="P20" s="5">
        <v>250</v>
      </c>
      <c r="Q20" s="289">
        <f t="shared" si="3"/>
        <v>0.97372231962150535</v>
      </c>
      <c r="R20" s="5">
        <v>250</v>
      </c>
      <c r="S20" s="289">
        <v>0.97633000000000003</v>
      </c>
      <c r="T20">
        <v>250</v>
      </c>
      <c r="U20" s="26">
        <f t="shared" si="1"/>
        <v>0.97599553906555658</v>
      </c>
      <c r="V20" s="256">
        <v>250</v>
      </c>
      <c r="W20" s="274">
        <f t="shared" si="4"/>
        <v>0.97409473212539766</v>
      </c>
      <c r="X20" s="320">
        <f t="shared" si="5"/>
        <v>250</v>
      </c>
      <c r="Y20" s="153">
        <f t="shared" si="6"/>
        <v>-2.3954634962858302E-2</v>
      </c>
      <c r="Z20" s="153"/>
      <c r="AA20" s="153"/>
      <c r="AB20" s="153"/>
      <c r="AC20" s="153"/>
      <c r="AD20" s="153"/>
      <c r="AE20" s="153"/>
      <c r="AF20" s="320"/>
      <c r="AG20" s="153"/>
      <c r="AH20" s="153"/>
      <c r="AI20" s="153"/>
      <c r="AJ20" s="153"/>
      <c r="AK20" s="153"/>
      <c r="AL20" s="154"/>
      <c r="AM20" s="153"/>
      <c r="AN20" s="153"/>
      <c r="AO20" s="153"/>
      <c r="AP20" s="153"/>
      <c r="AQ20" s="153"/>
      <c r="AR20" s="153"/>
      <c r="AS20" s="153"/>
      <c r="AT20" s="153"/>
      <c r="AU20" s="153"/>
      <c r="AV20" s="153"/>
      <c r="AW20" s="153"/>
      <c r="AX20" s="153"/>
      <c r="AY20" s="153"/>
      <c r="AZ20" s="153"/>
      <c r="BA20" s="153"/>
      <c r="BB20" s="153"/>
      <c r="BC20" s="153"/>
      <c r="BD20" s="153"/>
      <c r="BE20" s="153"/>
      <c r="BF20" s="155"/>
      <c r="BG20" s="155"/>
      <c r="BH20" s="155"/>
      <c r="BI20" s="155"/>
      <c r="BJ20" s="155"/>
      <c r="BK20" s="155"/>
      <c r="BL20" s="153"/>
      <c r="BM20" s="153"/>
      <c r="BN20" s="153"/>
      <c r="BO20" s="153"/>
      <c r="BP20" s="153"/>
      <c r="BQ20" s="153"/>
      <c r="BR20" s="153"/>
      <c r="BS20" s="153"/>
      <c r="BT20" s="153"/>
      <c r="BU20" s="153"/>
      <c r="BV20" s="156"/>
      <c r="BW20" s="157"/>
      <c r="BX20" s="153"/>
      <c r="BY20" s="153"/>
      <c r="BZ20" s="153"/>
      <c r="CA20" s="153"/>
      <c r="CB20" s="153"/>
      <c r="CC20" s="153"/>
      <c r="CD20" s="153"/>
      <c r="CE20" s="153"/>
      <c r="CF20" s="153"/>
      <c r="CG20" s="153"/>
      <c r="CH20" s="153"/>
      <c r="CI20" s="153"/>
      <c r="CJ20" s="153"/>
      <c r="CK20" s="153"/>
      <c r="CL20" s="153"/>
      <c r="CM20" s="153"/>
      <c r="CN20" s="153"/>
      <c r="CO20" s="153"/>
      <c r="CP20" s="153"/>
      <c r="CQ20" s="153"/>
      <c r="CR20" s="153"/>
      <c r="CS20" s="153"/>
      <c r="CT20" s="153"/>
      <c r="CU20" s="153"/>
      <c r="CV20" s="153"/>
      <c r="CW20" s="153"/>
      <c r="CX20" s="153"/>
      <c r="CY20" s="153"/>
      <c r="CZ20" s="153"/>
      <c r="DA20" s="153"/>
      <c r="DB20" s="153"/>
      <c r="DC20" s="153"/>
      <c r="DD20" s="153"/>
      <c r="DE20" s="153"/>
      <c r="DF20" s="153"/>
      <c r="DG20" s="153"/>
      <c r="DH20" s="153"/>
      <c r="DI20" s="153"/>
      <c r="DJ20" s="153"/>
      <c r="DK20" s="153"/>
      <c r="DL20" s="153"/>
      <c r="DM20" s="153"/>
      <c r="DN20" s="153"/>
      <c r="DO20" s="153"/>
      <c r="DP20" s="153"/>
      <c r="DQ20" s="153"/>
      <c r="DR20" s="153"/>
      <c r="DS20" s="153"/>
      <c r="DT20" s="153"/>
      <c r="DU20" s="153"/>
      <c r="DV20" s="153"/>
      <c r="DW20" s="153"/>
      <c r="DX20" s="153"/>
      <c r="DY20" s="153"/>
      <c r="DZ20" s="153"/>
      <c r="EA20" s="153"/>
      <c r="EB20" s="153"/>
      <c r="EC20" s="153"/>
      <c r="ED20" s="153"/>
      <c r="EE20" s="153"/>
      <c r="EF20" s="153"/>
      <c r="EG20" s="153"/>
      <c r="EH20" s="153"/>
      <c r="EI20" s="153"/>
      <c r="EK20" s="143">
        <f t="shared" si="2"/>
        <v>0.99771054062191844</v>
      </c>
      <c r="EO20">
        <f t="shared" si="7"/>
        <v>250</v>
      </c>
      <c r="EP20" s="3">
        <f t="shared" si="8"/>
        <v>-1.1250000000000017E-2</v>
      </c>
      <c r="EQ20" s="3">
        <f t="shared" si="9"/>
        <v>-1.1564875000000013E-2</v>
      </c>
      <c r="ER20" s="3">
        <f t="shared" si="10"/>
        <v>-1.0403365780376069E-2</v>
      </c>
      <c r="ES20" s="3">
        <f t="shared" si="11"/>
        <v>-1.1398805299297954E-2</v>
      </c>
      <c r="ET20">
        <f t="shared" si="12"/>
        <v>-1.05521673370381E-2</v>
      </c>
    </row>
    <row r="21" spans="3:150" x14ac:dyDescent="0.25">
      <c r="K21" s="38">
        <f t="shared" si="13"/>
        <v>9</v>
      </c>
      <c r="L21" s="150">
        <v>500</v>
      </c>
      <c r="M21" s="24">
        <f t="shared" si="14"/>
        <v>1</v>
      </c>
      <c r="N21" s="5">
        <v>500</v>
      </c>
      <c r="O21" s="289">
        <f t="shared" si="0"/>
        <v>0.94951099920219817</v>
      </c>
      <c r="P21" s="5">
        <v>500</v>
      </c>
      <c r="Q21" s="289">
        <f t="shared" si="3"/>
        <v>0.94813515572908513</v>
      </c>
      <c r="R21" s="5">
        <v>500</v>
      </c>
      <c r="S21" s="289">
        <v>0.95287999999999995</v>
      </c>
      <c r="T21">
        <v>500</v>
      </c>
      <c r="U21" s="26">
        <f t="shared" si="1"/>
        <v>0.95247045082176751</v>
      </c>
      <c r="V21" s="256">
        <v>500</v>
      </c>
      <c r="W21" s="274">
        <f t="shared" si="4"/>
        <v>0.94886054715445023</v>
      </c>
      <c r="X21" s="320">
        <f t="shared" si="5"/>
        <v>500</v>
      </c>
      <c r="Y21" s="153">
        <f t="shared" si="6"/>
        <v>-4.8266301409491619E-2</v>
      </c>
      <c r="Z21" s="153"/>
      <c r="AA21" s="153"/>
      <c r="AB21" s="153"/>
      <c r="AC21" s="153"/>
      <c r="AD21" s="153"/>
      <c r="AE21" s="153"/>
      <c r="AF21" s="320"/>
      <c r="AG21" s="153"/>
      <c r="AH21" s="153"/>
      <c r="AI21" s="153"/>
      <c r="AJ21" s="153"/>
      <c r="AK21" s="153"/>
      <c r="AL21" s="154"/>
      <c r="AM21" s="153"/>
      <c r="AN21" s="153"/>
      <c r="AO21" s="153"/>
      <c r="AP21" s="153"/>
      <c r="AQ21" s="153"/>
      <c r="AR21" s="153"/>
      <c r="AS21" s="153"/>
      <c r="AT21" s="153"/>
      <c r="AU21" s="153"/>
      <c r="AV21" s="153"/>
      <c r="AW21" s="153"/>
      <c r="AX21" s="153"/>
      <c r="AY21" s="153"/>
      <c r="AZ21" s="153"/>
      <c r="BA21" s="153"/>
      <c r="BB21" s="153"/>
      <c r="BC21" s="153"/>
      <c r="BD21" s="153"/>
      <c r="BE21" s="153"/>
      <c r="BF21" s="155"/>
      <c r="BG21" s="155"/>
      <c r="BH21" s="155"/>
      <c r="BI21" s="155"/>
      <c r="BJ21" s="155"/>
      <c r="BK21" s="155"/>
      <c r="BL21" s="153"/>
      <c r="BM21" s="153"/>
      <c r="BN21" s="153"/>
      <c r="BO21" s="153"/>
      <c r="BP21" s="153"/>
      <c r="BQ21" s="153"/>
      <c r="BR21" s="153"/>
      <c r="BS21" s="153"/>
      <c r="BT21" s="153"/>
      <c r="BU21" s="153"/>
      <c r="BV21" s="156"/>
      <c r="BW21" s="157"/>
      <c r="BX21" s="153"/>
      <c r="BY21" s="153"/>
      <c r="BZ21" s="153"/>
      <c r="CA21" s="153"/>
      <c r="CB21" s="153"/>
      <c r="CC21" s="153"/>
      <c r="CD21" s="153"/>
      <c r="CE21" s="153"/>
      <c r="CF21" s="153"/>
      <c r="CG21" s="153"/>
      <c r="CH21" s="153"/>
      <c r="CI21" s="153"/>
      <c r="CJ21" s="153"/>
      <c r="CK21" s="153"/>
      <c r="CL21" s="153"/>
      <c r="CM21" s="153"/>
      <c r="CN21" s="153"/>
      <c r="CO21" s="153"/>
      <c r="CP21" s="153"/>
      <c r="CQ21" s="153"/>
      <c r="CR21" s="153"/>
      <c r="CS21" s="153"/>
      <c r="CT21" s="153"/>
      <c r="CU21" s="153"/>
      <c r="CV21" s="153"/>
      <c r="CW21" s="153"/>
      <c r="CX21" s="153"/>
      <c r="CY21" s="153"/>
      <c r="CZ21" s="153"/>
      <c r="DA21" s="153"/>
      <c r="DB21" s="153"/>
      <c r="DC21" s="153"/>
      <c r="DD21" s="153"/>
      <c r="DE21" s="153"/>
      <c r="DF21" s="153"/>
      <c r="DG21" s="153"/>
      <c r="DH21" s="153"/>
      <c r="DI21" s="153"/>
      <c r="DJ21" s="153"/>
      <c r="DK21" s="153"/>
      <c r="DL21" s="153"/>
      <c r="DM21" s="153"/>
      <c r="DN21" s="153"/>
      <c r="DO21" s="153"/>
      <c r="DP21" s="153"/>
      <c r="DQ21" s="153"/>
      <c r="DR21" s="153"/>
      <c r="DS21" s="153"/>
      <c r="DT21" s="153"/>
      <c r="DU21" s="153"/>
      <c r="DV21" s="153"/>
      <c r="DW21" s="153"/>
      <c r="DX21" s="153"/>
      <c r="DY21" s="153"/>
      <c r="DZ21" s="153"/>
      <c r="EA21" s="153"/>
      <c r="EB21" s="153"/>
      <c r="EC21" s="153"/>
      <c r="ED21" s="153"/>
      <c r="EE21" s="153"/>
      <c r="EF21" s="153"/>
      <c r="EG21" s="153"/>
      <c r="EH21" s="153"/>
      <c r="EI21" s="153"/>
      <c r="EK21" s="143">
        <f t="shared" si="2"/>
        <v>0.99578178485690783</v>
      </c>
      <c r="EO21">
        <f t="shared" si="7"/>
        <v>500</v>
      </c>
      <c r="EP21" s="3">
        <f t="shared" si="8"/>
        <v>-2.2500000000000027E-2</v>
      </c>
      <c r="EQ21" s="3">
        <f t="shared" si="9"/>
        <v>-2.3129749999999977E-2</v>
      </c>
      <c r="ER21" s="3">
        <f t="shared" si="10"/>
        <v>-2.0961788364021357E-2</v>
      </c>
      <c r="ES21" s="3">
        <f t="shared" si="11"/>
        <v>-2.2797610598595901E-2</v>
      </c>
      <c r="ET21">
        <f t="shared" si="12"/>
        <v>-2.1148488874509489E-2</v>
      </c>
    </row>
    <row r="22" spans="3:150" x14ac:dyDescent="0.25">
      <c r="K22" s="38">
        <f t="shared" si="13"/>
        <v>10</v>
      </c>
      <c r="L22" s="150">
        <v>750</v>
      </c>
      <c r="M22" s="24">
        <f t="shared" si="14"/>
        <v>1</v>
      </c>
      <c r="N22" s="5">
        <v>750</v>
      </c>
      <c r="O22" s="289">
        <f t="shared" si="0"/>
        <v>0.92523062623331631</v>
      </c>
      <c r="P22" s="5">
        <v>750</v>
      </c>
      <c r="Q22" s="289">
        <f t="shared" si="3"/>
        <v>0.92322036315122191</v>
      </c>
      <c r="R22" s="5">
        <v>750</v>
      </c>
      <c r="S22" s="289">
        <v>0.92979999999999996</v>
      </c>
      <c r="T22">
        <v>750</v>
      </c>
      <c r="U22" s="26">
        <f t="shared" si="1"/>
        <v>0.92941566214815341</v>
      </c>
      <c r="V22" s="256">
        <v>750</v>
      </c>
      <c r="W22" s="274">
        <f t="shared" si="4"/>
        <v>0.92428006050477252</v>
      </c>
      <c r="X22" s="320">
        <f t="shared" si="5"/>
        <v>750</v>
      </c>
      <c r="Y22" s="153">
        <f t="shared" si="6"/>
        <v>-7.2785769725652733E-2</v>
      </c>
      <c r="Z22" s="153"/>
      <c r="AA22" s="153"/>
      <c r="AB22" s="153"/>
      <c r="AC22" s="153"/>
      <c r="AD22" s="153"/>
      <c r="AE22" s="153"/>
      <c r="AF22" s="320"/>
      <c r="AG22" s="153"/>
      <c r="AH22" s="153"/>
      <c r="AI22" s="153"/>
      <c r="AJ22" s="153"/>
      <c r="AK22" s="153"/>
      <c r="AL22" s="154"/>
      <c r="AM22" s="153"/>
      <c r="AN22" s="153"/>
      <c r="AO22" s="153"/>
      <c r="AP22" s="153"/>
      <c r="AQ22" s="153"/>
      <c r="AR22" s="153"/>
      <c r="AS22" s="153"/>
      <c r="AT22" s="153"/>
      <c r="AU22" s="153"/>
      <c r="AV22" s="153"/>
      <c r="AW22" s="153"/>
      <c r="AX22" s="153"/>
      <c r="AY22" s="153"/>
      <c r="AZ22" s="153"/>
      <c r="BA22" s="153"/>
      <c r="BB22" s="153"/>
      <c r="BC22" s="153"/>
      <c r="BD22" s="153"/>
      <c r="BE22" s="153"/>
      <c r="BF22" s="155"/>
      <c r="BG22" s="155"/>
      <c r="BH22" s="155"/>
      <c r="BI22" s="155"/>
      <c r="BJ22" s="155"/>
      <c r="BK22" s="155"/>
      <c r="BL22" s="153"/>
      <c r="BM22" s="153"/>
      <c r="BN22" s="153"/>
      <c r="BO22" s="153"/>
      <c r="BP22" s="153"/>
      <c r="BQ22" s="153"/>
      <c r="BR22" s="153"/>
      <c r="BS22" s="153"/>
      <c r="BT22" s="153"/>
      <c r="BU22" s="153"/>
      <c r="BV22" s="156"/>
      <c r="BW22" s="157"/>
      <c r="BX22" s="153"/>
      <c r="BY22" s="153"/>
      <c r="BZ22" s="153"/>
      <c r="CA22" s="153"/>
      <c r="CB22" s="153"/>
      <c r="CC22" s="153"/>
      <c r="CD22" s="153"/>
      <c r="CE22" s="153"/>
      <c r="CF22" s="153"/>
      <c r="CG22" s="153"/>
      <c r="CH22" s="153"/>
      <c r="CI22" s="153"/>
      <c r="CJ22" s="153"/>
      <c r="CK22" s="153"/>
      <c r="CL22" s="153"/>
      <c r="CM22" s="153"/>
      <c r="CN22" s="153"/>
      <c r="CO22" s="153"/>
      <c r="CP22" s="153"/>
      <c r="CQ22" s="153"/>
      <c r="CR22" s="153"/>
      <c r="CS22" s="153"/>
      <c r="CT22" s="153"/>
      <c r="CU22" s="153"/>
      <c r="CV22" s="153"/>
      <c r="CW22" s="153"/>
      <c r="CX22" s="153"/>
      <c r="CY22" s="153"/>
      <c r="CZ22" s="153"/>
      <c r="DA22" s="153"/>
      <c r="DB22" s="153"/>
      <c r="DC22" s="153"/>
      <c r="DD22" s="153"/>
      <c r="DE22" s="153"/>
      <c r="DF22" s="153"/>
      <c r="DG22" s="153"/>
      <c r="DH22" s="153"/>
      <c r="DI22" s="153"/>
      <c r="DJ22" s="153"/>
      <c r="DK22" s="153"/>
      <c r="DL22" s="153"/>
      <c r="DM22" s="153"/>
      <c r="DN22" s="153"/>
      <c r="DO22" s="153"/>
      <c r="DP22" s="153"/>
      <c r="DQ22" s="153"/>
      <c r="DR22" s="153"/>
      <c r="DS22" s="153"/>
      <c r="DT22" s="153"/>
      <c r="DU22" s="153"/>
      <c r="DV22" s="153"/>
      <c r="DW22" s="153"/>
      <c r="DX22" s="153"/>
      <c r="DY22" s="153"/>
      <c r="DZ22" s="153"/>
      <c r="EA22" s="153"/>
      <c r="EB22" s="153"/>
      <c r="EC22" s="153"/>
      <c r="ED22" s="153"/>
      <c r="EE22" s="153"/>
      <c r="EF22" s="153"/>
      <c r="EG22" s="153"/>
      <c r="EH22" s="153"/>
      <c r="EI22" s="153"/>
      <c r="EK22" s="143">
        <f t="shared" si="2"/>
        <v>0.99406330447921332</v>
      </c>
      <c r="EO22">
        <f t="shared" si="7"/>
        <v>750</v>
      </c>
      <c r="EP22" s="3">
        <f t="shared" si="8"/>
        <v>-3.3750000000000002E-2</v>
      </c>
      <c r="EQ22" s="3">
        <f t="shared" si="9"/>
        <v>-3.4694625000000021E-2</v>
      </c>
      <c r="ER22" s="3">
        <f t="shared" si="10"/>
        <v>-3.1610458152931745E-2</v>
      </c>
      <c r="ES22" s="3">
        <f t="shared" si="11"/>
        <v>-3.4196415897893823E-2</v>
      </c>
      <c r="ET22">
        <f t="shared" si="12"/>
        <v>-3.1790013235238092E-2</v>
      </c>
    </row>
    <row r="23" spans="3:150" x14ac:dyDescent="0.25">
      <c r="K23" s="38">
        <f t="shared" si="13"/>
        <v>11</v>
      </c>
      <c r="L23" s="150">
        <v>1000</v>
      </c>
      <c r="M23" s="24">
        <f t="shared" si="14"/>
        <v>1</v>
      </c>
      <c r="N23" s="5">
        <v>1000</v>
      </c>
      <c r="O23" s="289">
        <f t="shared" si="0"/>
        <v>0.90157113760595697</v>
      </c>
      <c r="P23" s="5">
        <v>1000</v>
      </c>
      <c r="Q23" s="289">
        <f t="shared" si="3"/>
        <v>0.89896027352941643</v>
      </c>
      <c r="R23" s="5">
        <v>1000</v>
      </c>
      <c r="S23" s="289">
        <v>0.90747999999999995</v>
      </c>
      <c r="T23">
        <v>1000</v>
      </c>
      <c r="U23" s="26">
        <f t="shared" si="1"/>
        <v>0.90682222581117999</v>
      </c>
      <c r="V23" s="256">
        <v>1000</v>
      </c>
      <c r="W23" s="274">
        <f t="shared" si="4"/>
        <v>0.90033633794624268</v>
      </c>
      <c r="X23" s="320">
        <f t="shared" si="5"/>
        <v>1000</v>
      </c>
      <c r="Y23" s="153">
        <f t="shared" si="6"/>
        <v>-9.7083751653477171E-2</v>
      </c>
      <c r="Z23" s="153"/>
      <c r="AA23" s="153"/>
      <c r="AB23" s="153"/>
      <c r="AC23" s="153"/>
      <c r="AD23" s="153"/>
      <c r="AE23" s="153"/>
      <c r="AF23" s="320"/>
      <c r="AG23" s="153"/>
      <c r="AH23" s="153"/>
      <c r="AI23" s="153"/>
      <c r="AJ23" s="153"/>
      <c r="AK23" s="153"/>
      <c r="AL23" s="154"/>
      <c r="AM23" s="153"/>
      <c r="AN23" s="153"/>
      <c r="AO23" s="153"/>
      <c r="AP23" s="153"/>
      <c r="AQ23" s="153"/>
      <c r="AR23" s="153"/>
      <c r="AS23" s="153"/>
      <c r="AT23" s="153"/>
      <c r="AU23" s="153"/>
      <c r="AV23" s="153"/>
      <c r="AW23" s="153"/>
      <c r="AX23" s="153"/>
      <c r="AY23" s="153"/>
      <c r="AZ23" s="153"/>
      <c r="BA23" s="153"/>
      <c r="BB23" s="153"/>
      <c r="BC23" s="153"/>
      <c r="BD23" s="153"/>
      <c r="BE23" s="153"/>
      <c r="BF23" s="155"/>
      <c r="BG23" s="155"/>
      <c r="BH23" s="155"/>
      <c r="BI23" s="155"/>
      <c r="BJ23" s="155"/>
      <c r="BK23" s="155"/>
      <c r="BL23" s="153"/>
      <c r="BM23" s="153"/>
      <c r="BN23" s="153"/>
      <c r="BO23" s="153"/>
      <c r="BP23" s="153"/>
      <c r="BQ23" s="153"/>
      <c r="BR23" s="153"/>
      <c r="BS23" s="153"/>
      <c r="BT23" s="153"/>
      <c r="BU23" s="153"/>
      <c r="BV23" s="156"/>
      <c r="BW23" s="157"/>
      <c r="BX23" s="153"/>
      <c r="BY23" s="153"/>
      <c r="BZ23" s="153"/>
      <c r="CA23" s="153"/>
      <c r="CB23" s="153"/>
      <c r="CC23" s="153"/>
      <c r="CD23" s="153"/>
      <c r="CE23" s="153"/>
      <c r="CF23" s="153"/>
      <c r="CG23" s="153"/>
      <c r="CH23" s="153"/>
      <c r="CI23" s="153"/>
      <c r="CJ23" s="153"/>
      <c r="CK23" s="153"/>
      <c r="CL23" s="153"/>
      <c r="CM23" s="153"/>
      <c r="CN23" s="153"/>
      <c r="CO23" s="153"/>
      <c r="CP23" s="153"/>
      <c r="CQ23" s="153"/>
      <c r="CR23" s="153"/>
      <c r="CS23" s="153"/>
      <c r="CT23" s="153"/>
      <c r="CU23" s="153"/>
      <c r="CV23" s="153"/>
      <c r="CW23" s="153"/>
      <c r="CX23" s="153"/>
      <c r="CY23" s="153"/>
      <c r="CZ23" s="153"/>
      <c r="DA23" s="153"/>
      <c r="DB23" s="153"/>
      <c r="DC23" s="153"/>
      <c r="DD23" s="153"/>
      <c r="DE23" s="153"/>
      <c r="DF23" s="153"/>
      <c r="DG23" s="153"/>
      <c r="DH23" s="153"/>
      <c r="DI23" s="153"/>
      <c r="DJ23" s="153"/>
      <c r="DK23" s="153"/>
      <c r="DL23" s="153"/>
      <c r="DM23" s="153"/>
      <c r="DN23" s="153"/>
      <c r="DO23" s="153"/>
      <c r="DP23" s="153"/>
      <c r="DQ23" s="153"/>
      <c r="DR23" s="153"/>
      <c r="DS23" s="153"/>
      <c r="DT23" s="153"/>
      <c r="DU23" s="153"/>
      <c r="DV23" s="153"/>
      <c r="DW23" s="153"/>
      <c r="DX23" s="153"/>
      <c r="DY23" s="153"/>
      <c r="DZ23" s="153"/>
      <c r="EA23" s="153"/>
      <c r="EB23" s="153"/>
      <c r="EC23" s="153"/>
      <c r="ED23" s="153"/>
      <c r="EE23" s="153"/>
      <c r="EF23" s="153"/>
      <c r="EG23" s="153"/>
      <c r="EH23" s="153"/>
      <c r="EI23" s="153"/>
      <c r="EK23" s="143">
        <f t="shared" si="2"/>
        <v>0.99212802259690869</v>
      </c>
      <c r="EO23">
        <f t="shared" si="7"/>
        <v>1000</v>
      </c>
      <c r="EP23" s="3">
        <f t="shared" si="8"/>
        <v>-4.4999999999999957E-2</v>
      </c>
      <c r="EQ23" s="3">
        <f t="shared" si="9"/>
        <v>-4.6259499999999995E-2</v>
      </c>
      <c r="ER23" s="3">
        <f t="shared" si="10"/>
        <v>-4.2162937625570836E-2</v>
      </c>
      <c r="ES23" s="3">
        <f t="shared" si="11"/>
        <v>-4.5595221197191796E-2</v>
      </c>
      <c r="ET23">
        <f t="shared" si="12"/>
        <v>-4.247784404964406E-2</v>
      </c>
    </row>
    <row r="24" spans="3:150" x14ac:dyDescent="0.25">
      <c r="K24" s="38">
        <f t="shared" si="13"/>
        <v>12</v>
      </c>
      <c r="L24" s="150">
        <v>1500</v>
      </c>
      <c r="M24" s="24">
        <f t="shared" si="14"/>
        <v>1</v>
      </c>
      <c r="N24" s="5">
        <v>1500</v>
      </c>
      <c r="O24" s="289">
        <f t="shared" si="0"/>
        <v>0.85605171172009464</v>
      </c>
      <c r="P24" s="5">
        <v>1500</v>
      </c>
      <c r="Q24" s="289">
        <f t="shared" si="3"/>
        <v>0.85233583893707421</v>
      </c>
      <c r="R24" s="5">
        <v>1500</v>
      </c>
      <c r="S24" s="289">
        <v>0.86375999999999997</v>
      </c>
      <c r="T24">
        <v>1500</v>
      </c>
      <c r="U24" s="26">
        <f t="shared" si="1"/>
        <v>0.86298425064774253</v>
      </c>
      <c r="V24" s="256">
        <v>1500</v>
      </c>
      <c r="W24" s="274">
        <f t="shared" si="4"/>
        <v>0.8542936302467059</v>
      </c>
      <c r="X24" s="320">
        <f t="shared" si="5"/>
        <v>1500</v>
      </c>
      <c r="Y24" s="153">
        <f t="shared" si="6"/>
        <v>-0.14646032654325214</v>
      </c>
      <c r="Z24" s="153"/>
      <c r="AA24" s="153"/>
      <c r="AB24" s="153"/>
      <c r="AC24" s="153"/>
      <c r="AD24" s="153"/>
      <c r="AE24" s="153"/>
      <c r="AF24" s="320"/>
      <c r="AG24" s="153"/>
      <c r="AH24" s="153"/>
      <c r="AI24" s="153"/>
      <c r="AJ24" s="153"/>
      <c r="AK24" s="153"/>
      <c r="AL24" s="154"/>
      <c r="AM24" s="153"/>
      <c r="AN24" s="153"/>
      <c r="AO24" s="153"/>
      <c r="AP24" s="153"/>
      <c r="AQ24" s="153"/>
      <c r="AR24" s="153"/>
      <c r="AS24" s="153"/>
      <c r="AT24" s="153"/>
      <c r="AU24" s="153"/>
      <c r="AV24" s="153"/>
      <c r="AW24" s="153"/>
      <c r="AX24" s="153"/>
      <c r="AY24" s="153"/>
      <c r="AZ24" s="153"/>
      <c r="BA24" s="153"/>
      <c r="BB24" s="153"/>
      <c r="BC24" s="153"/>
      <c r="BD24" s="153"/>
      <c r="BE24" s="153"/>
      <c r="BF24" s="155"/>
      <c r="BG24" s="155"/>
      <c r="BH24" s="155"/>
      <c r="BI24" s="155"/>
      <c r="BJ24" s="155"/>
      <c r="BK24" s="155"/>
      <c r="BL24" s="153"/>
      <c r="BM24" s="153"/>
      <c r="BN24" s="153"/>
      <c r="BO24" s="153"/>
      <c r="BP24" s="153"/>
      <c r="BQ24" s="153"/>
      <c r="BR24" s="153"/>
      <c r="BS24" s="153"/>
      <c r="BT24" s="153"/>
      <c r="BU24" s="153"/>
      <c r="BV24" s="156"/>
      <c r="BW24" s="157"/>
      <c r="BX24" s="153"/>
      <c r="BY24" s="153"/>
      <c r="BZ24" s="153"/>
      <c r="CA24" s="153"/>
      <c r="CB24" s="153"/>
      <c r="CC24" s="153"/>
      <c r="CD24" s="153"/>
      <c r="CE24" s="153"/>
      <c r="CF24" s="153"/>
      <c r="CG24" s="153"/>
      <c r="CH24" s="153"/>
      <c r="CI24" s="153"/>
      <c r="CJ24" s="153"/>
      <c r="CK24" s="153"/>
      <c r="CL24" s="153"/>
      <c r="CM24" s="153"/>
      <c r="CN24" s="153"/>
      <c r="CO24" s="153"/>
      <c r="CP24" s="153"/>
      <c r="CQ24" s="153"/>
      <c r="CR24" s="153"/>
      <c r="CS24" s="153"/>
      <c r="CT24" s="153"/>
      <c r="CU24" s="153"/>
      <c r="CV24" s="153"/>
      <c r="CW24" s="153"/>
      <c r="CX24" s="153"/>
      <c r="CY24" s="153"/>
      <c r="CZ24" s="153"/>
      <c r="DA24" s="153"/>
      <c r="DB24" s="153"/>
      <c r="DC24" s="153"/>
      <c r="DD24" s="153"/>
      <c r="DE24" s="153"/>
      <c r="DF24" s="153"/>
      <c r="DG24" s="153"/>
      <c r="DH24" s="153"/>
      <c r="DI24" s="153"/>
      <c r="DJ24" s="153"/>
      <c r="DK24" s="153"/>
      <c r="DL24" s="153"/>
      <c r="DM24" s="153"/>
      <c r="DN24" s="153"/>
      <c r="DO24" s="153"/>
      <c r="DP24" s="153"/>
      <c r="DQ24" s="153"/>
      <c r="DR24" s="153"/>
      <c r="DS24" s="153"/>
      <c r="DT24" s="153"/>
      <c r="DU24" s="153"/>
      <c r="DV24" s="153"/>
      <c r="DW24" s="153"/>
      <c r="DX24" s="153"/>
      <c r="DY24" s="153"/>
      <c r="DZ24" s="153"/>
      <c r="EA24" s="153"/>
      <c r="EB24" s="153"/>
      <c r="EC24" s="153"/>
      <c r="ED24" s="153"/>
      <c r="EE24" s="153"/>
      <c r="EF24" s="153"/>
      <c r="EG24" s="153"/>
      <c r="EH24" s="153"/>
      <c r="EI24" s="153"/>
      <c r="EK24" s="143">
        <f t="shared" si="2"/>
        <v>0.98904050922328646</v>
      </c>
      <c r="EO24">
        <f t="shared" si="7"/>
        <v>1500</v>
      </c>
      <c r="EP24" s="3">
        <f t="shared" si="8"/>
        <v>-6.7500000000000018E-2</v>
      </c>
      <c r="EQ24" s="3">
        <f t="shared" si="9"/>
        <v>-6.9389249999999972E-2</v>
      </c>
      <c r="ER24" s="3">
        <f t="shared" si="10"/>
        <v>-6.3606911635482766E-2</v>
      </c>
      <c r="ES24" s="3">
        <f t="shared" si="11"/>
        <v>-6.8392831795787673E-2</v>
      </c>
      <c r="ET24">
        <f t="shared" si="12"/>
        <v>-6.3997130031246768E-2</v>
      </c>
    </row>
    <row r="25" spans="3:150" x14ac:dyDescent="0.25">
      <c r="K25" s="38">
        <f t="shared" si="13"/>
        <v>13</v>
      </c>
      <c r="L25" s="150">
        <v>2000</v>
      </c>
      <c r="M25" s="24">
        <f t="shared" si="14"/>
        <v>1</v>
      </c>
      <c r="N25" s="5">
        <v>2000</v>
      </c>
      <c r="O25" s="289">
        <f t="shared" si="0"/>
        <v>0.81283051616409918</v>
      </c>
      <c r="P25" s="5">
        <v>2000</v>
      </c>
      <c r="Q25" s="289">
        <f t="shared" si="3"/>
        <v>0.8081295733840832</v>
      </c>
      <c r="R25" s="5">
        <v>2000</v>
      </c>
      <c r="S25" s="289">
        <v>0.82167999999999997</v>
      </c>
      <c r="T25">
        <v>2000</v>
      </c>
      <c r="U25" s="26">
        <f t="shared" si="1"/>
        <v>0.82088746520208</v>
      </c>
      <c r="V25" s="256">
        <v>2000</v>
      </c>
      <c r="W25" s="274">
        <f t="shared" si="4"/>
        <v>0.81060552142645093</v>
      </c>
      <c r="X25" s="320">
        <f t="shared" si="5"/>
        <v>2000</v>
      </c>
      <c r="Y25" s="153">
        <f t="shared" si="6"/>
        <v>-0.1964042541245882</v>
      </c>
      <c r="Z25" s="153"/>
      <c r="AA25" s="153"/>
      <c r="AB25" s="153"/>
      <c r="AC25" s="153"/>
      <c r="AD25" s="153"/>
      <c r="AE25" s="153"/>
      <c r="AF25" s="320"/>
      <c r="AG25" s="153"/>
      <c r="AH25" s="153"/>
      <c r="AI25" s="153"/>
      <c r="AJ25" s="153"/>
      <c r="AK25" s="153"/>
      <c r="AL25" s="154"/>
      <c r="AM25" s="153"/>
      <c r="AN25" s="153"/>
      <c r="AO25" s="153"/>
      <c r="AP25" s="153"/>
      <c r="AQ25" s="153"/>
      <c r="AR25" s="153"/>
      <c r="AS25" s="153"/>
      <c r="AT25" s="153"/>
      <c r="AU25" s="153"/>
      <c r="AV25" s="153"/>
      <c r="AW25" s="153"/>
      <c r="AX25" s="153"/>
      <c r="AY25" s="153"/>
      <c r="AZ25" s="153"/>
      <c r="BA25" s="153"/>
      <c r="BB25" s="153"/>
      <c r="BC25" s="153"/>
      <c r="BD25" s="153"/>
      <c r="BE25" s="153"/>
      <c r="BF25" s="155"/>
      <c r="BG25" s="155"/>
      <c r="BH25" s="155"/>
      <c r="BI25" s="155"/>
      <c r="BJ25" s="155"/>
      <c r="BK25" s="155"/>
      <c r="BL25" s="153"/>
      <c r="BM25" s="153"/>
      <c r="BN25" s="153"/>
      <c r="BO25" s="153"/>
      <c r="BP25" s="153"/>
      <c r="BQ25" s="153"/>
      <c r="BR25" s="153"/>
      <c r="BS25" s="153"/>
      <c r="BT25" s="153"/>
      <c r="BU25" s="153"/>
      <c r="BV25" s="156"/>
      <c r="BW25" s="157"/>
      <c r="BX25" s="153"/>
      <c r="BY25" s="153"/>
      <c r="BZ25" s="153"/>
      <c r="CA25" s="153"/>
      <c r="CB25" s="153"/>
      <c r="CC25" s="153"/>
      <c r="CD25" s="153"/>
      <c r="CE25" s="153"/>
      <c r="CF25" s="153"/>
      <c r="CG25" s="153"/>
      <c r="CH25" s="153"/>
      <c r="CI25" s="153"/>
      <c r="CJ25" s="153"/>
      <c r="CK25" s="153"/>
      <c r="CL25" s="153"/>
      <c r="CM25" s="153"/>
      <c r="CN25" s="153"/>
      <c r="CO25" s="153"/>
      <c r="CP25" s="153"/>
      <c r="CQ25" s="153"/>
      <c r="CR25" s="153"/>
      <c r="CS25" s="153"/>
      <c r="CT25" s="153"/>
      <c r="CU25" s="153"/>
      <c r="CV25" s="153"/>
      <c r="CW25" s="153"/>
      <c r="CX25" s="153"/>
      <c r="CY25" s="153"/>
      <c r="CZ25" s="153"/>
      <c r="DA25" s="153"/>
      <c r="DB25" s="153"/>
      <c r="DC25" s="153"/>
      <c r="DD25" s="153"/>
      <c r="DE25" s="153"/>
      <c r="DF25" s="153"/>
      <c r="DG25" s="153"/>
      <c r="DH25" s="153"/>
      <c r="DI25" s="153"/>
      <c r="DJ25" s="153"/>
      <c r="DK25" s="153"/>
      <c r="DL25" s="153"/>
      <c r="DM25" s="153"/>
      <c r="DN25" s="153"/>
      <c r="DO25" s="153"/>
      <c r="DP25" s="153"/>
      <c r="DQ25" s="153"/>
      <c r="DR25" s="153"/>
      <c r="DS25" s="153"/>
      <c r="DT25" s="153"/>
      <c r="DU25" s="153"/>
      <c r="DV25" s="153"/>
      <c r="DW25" s="153"/>
      <c r="DX25" s="153"/>
      <c r="DY25" s="153"/>
      <c r="DZ25" s="153"/>
      <c r="EA25" s="153"/>
      <c r="EB25" s="153"/>
      <c r="EC25" s="153"/>
      <c r="ED25" s="153"/>
      <c r="EE25" s="153"/>
      <c r="EF25" s="153"/>
      <c r="EG25" s="153"/>
      <c r="EH25" s="153"/>
      <c r="EI25" s="153"/>
      <c r="EK25" s="143">
        <f t="shared" si="2"/>
        <v>0.98652215147800959</v>
      </c>
      <c r="EO25">
        <f t="shared" si="7"/>
        <v>2000</v>
      </c>
      <c r="EP25" s="3">
        <f t="shared" si="8"/>
        <v>-9.0000000000000038E-2</v>
      </c>
      <c r="EQ25" s="3">
        <f t="shared" si="9"/>
        <v>-9.251899999999999E-2</v>
      </c>
      <c r="ER25" s="3">
        <f t="shared" si="10"/>
        <v>-8.5297283788632633E-2</v>
      </c>
      <c r="ES25" s="3">
        <f t="shared" si="11"/>
        <v>-9.1190442394383592E-2</v>
      </c>
      <c r="ET25">
        <f t="shared" si="12"/>
        <v>-8.5716375878856735E-2</v>
      </c>
    </row>
    <row r="26" spans="3:150" x14ac:dyDescent="0.25">
      <c r="K26" s="38">
        <f t="shared" si="13"/>
        <v>14</v>
      </c>
      <c r="L26" s="150">
        <v>2500</v>
      </c>
      <c r="M26" s="24">
        <f t="shared" si="14"/>
        <v>1</v>
      </c>
      <c r="N26" s="5">
        <v>2500</v>
      </c>
      <c r="O26" s="289">
        <f t="shared" si="0"/>
        <v>0.77179151558501236</v>
      </c>
      <c r="P26" s="5">
        <v>2500</v>
      </c>
      <c r="Q26" s="289">
        <f t="shared" si="3"/>
        <v>0.76621605890979683</v>
      </c>
      <c r="R26" s="5">
        <v>2500</v>
      </c>
      <c r="S26" s="289">
        <v>0.78119000000000005</v>
      </c>
      <c r="T26">
        <v>2500</v>
      </c>
      <c r="U26" s="26">
        <f t="shared" si="1"/>
        <v>0.78046482353593749</v>
      </c>
      <c r="V26" s="256">
        <v>2500</v>
      </c>
      <c r="W26" s="274">
        <f t="shared" si="4"/>
        <v>0.76915159858712068</v>
      </c>
      <c r="X26" s="320">
        <f t="shared" si="5"/>
        <v>2500</v>
      </c>
      <c r="Y26" s="153">
        <f t="shared" si="6"/>
        <v>-0.24693688088079674</v>
      </c>
      <c r="Z26" s="153"/>
      <c r="AA26" s="153"/>
      <c r="AB26" s="153"/>
      <c r="AC26" s="153"/>
      <c r="AD26" s="153"/>
      <c r="AE26" s="153"/>
      <c r="AF26" s="320"/>
      <c r="AG26" s="153"/>
      <c r="AH26" s="153"/>
      <c r="AI26" s="153"/>
      <c r="AJ26" s="153"/>
      <c r="AK26" s="153"/>
      <c r="AL26" s="154"/>
      <c r="AM26" s="153"/>
      <c r="AN26" s="153"/>
      <c r="AO26" s="153"/>
      <c r="AP26" s="153"/>
      <c r="AQ26" s="153"/>
      <c r="AR26" s="153"/>
      <c r="AS26" s="153"/>
      <c r="AT26" s="153"/>
      <c r="AU26" s="153"/>
      <c r="AV26" s="153"/>
      <c r="AW26" s="153"/>
      <c r="AX26" s="153"/>
      <c r="AY26" s="153"/>
      <c r="AZ26" s="153"/>
      <c r="BA26" s="153"/>
      <c r="BB26" s="153"/>
      <c r="BC26" s="153"/>
      <c r="BD26" s="153"/>
      <c r="BE26" s="153"/>
      <c r="BF26" s="155"/>
      <c r="BG26" s="155"/>
      <c r="BH26" s="155"/>
      <c r="BI26" s="155"/>
      <c r="BJ26" s="155"/>
      <c r="BK26" s="155"/>
      <c r="BL26" s="153"/>
      <c r="BM26" s="153"/>
      <c r="BN26" s="153"/>
      <c r="BO26" s="153"/>
      <c r="BP26" s="153"/>
      <c r="BQ26" s="153"/>
      <c r="BR26" s="153"/>
      <c r="BS26" s="153"/>
      <c r="BT26" s="153"/>
      <c r="BU26" s="153"/>
      <c r="BV26" s="156"/>
      <c r="BW26" s="157"/>
      <c r="BX26" s="153"/>
      <c r="BY26" s="153"/>
      <c r="BZ26" s="153"/>
      <c r="CA26" s="153"/>
      <c r="CB26" s="153"/>
      <c r="CC26" s="153"/>
      <c r="CD26" s="153"/>
      <c r="CE26" s="153"/>
      <c r="CF26" s="153"/>
      <c r="CG26" s="153"/>
      <c r="CH26" s="153"/>
      <c r="CI26" s="153"/>
      <c r="CJ26" s="153"/>
      <c r="CK26" s="153"/>
      <c r="CL26" s="153"/>
      <c r="CM26" s="153"/>
      <c r="CN26" s="153"/>
      <c r="CO26" s="153"/>
      <c r="CP26" s="153"/>
      <c r="CQ26" s="153"/>
      <c r="CR26" s="153"/>
      <c r="CS26" s="153"/>
      <c r="CT26" s="153"/>
      <c r="CU26" s="153"/>
      <c r="CV26" s="153"/>
      <c r="CW26" s="153"/>
      <c r="CX26" s="153"/>
      <c r="CY26" s="153"/>
      <c r="CZ26" s="153"/>
      <c r="DA26" s="153"/>
      <c r="DB26" s="153"/>
      <c r="DC26" s="153"/>
      <c r="DD26" s="153"/>
      <c r="DE26" s="153"/>
      <c r="DF26" s="153"/>
      <c r="DG26" s="153"/>
      <c r="DH26" s="153"/>
      <c r="DI26" s="153"/>
      <c r="DJ26" s="153"/>
      <c r="DK26" s="153"/>
      <c r="DL26" s="153"/>
      <c r="DM26" s="153"/>
      <c r="DN26" s="153"/>
      <c r="DO26" s="153"/>
      <c r="DP26" s="153"/>
      <c r="DQ26" s="153"/>
      <c r="DR26" s="153"/>
      <c r="DS26" s="153"/>
      <c r="DT26" s="153"/>
      <c r="DU26" s="153"/>
      <c r="DV26" s="153"/>
      <c r="DW26" s="153"/>
      <c r="DX26" s="153"/>
      <c r="DY26" s="153"/>
      <c r="DZ26" s="153"/>
      <c r="EA26" s="153"/>
      <c r="EB26" s="153"/>
      <c r="EC26" s="153"/>
      <c r="ED26" s="153"/>
      <c r="EE26" s="153"/>
      <c r="EF26" s="153"/>
      <c r="EG26" s="153"/>
      <c r="EH26" s="153"/>
      <c r="EI26" s="153"/>
      <c r="EK26" s="143">
        <f t="shared" si="2"/>
        <v>0.98458966267760806</v>
      </c>
      <c r="EO26">
        <f t="shared" si="7"/>
        <v>2500</v>
      </c>
      <c r="EP26" s="3">
        <f t="shared" si="8"/>
        <v>-0.11250000000000003</v>
      </c>
      <c r="EQ26" s="3">
        <f t="shared" si="9"/>
        <v>-0.11564874999999998</v>
      </c>
      <c r="ER26" s="3">
        <f t="shared" si="10"/>
        <v>-0.10724332474493063</v>
      </c>
      <c r="ES26" s="3">
        <f t="shared" si="11"/>
        <v>-0.11398805299297947</v>
      </c>
      <c r="ET26">
        <f t="shared" si="12"/>
        <v>-0.10764666632162126</v>
      </c>
    </row>
    <row r="27" spans="3:150" x14ac:dyDescent="0.25">
      <c r="K27" s="38">
        <f t="shared" si="13"/>
        <v>15</v>
      </c>
      <c r="L27" s="150">
        <v>3000</v>
      </c>
      <c r="M27" s="24">
        <f t="shared" si="14"/>
        <v>1</v>
      </c>
      <c r="N27" s="5">
        <v>3000</v>
      </c>
      <c r="O27" s="289">
        <f t="shared" si="0"/>
        <v>0.73282453313890406</v>
      </c>
      <c r="P27" s="5">
        <v>3000</v>
      </c>
      <c r="Q27" s="289">
        <f t="shared" si="3"/>
        <v>0.72647638233656608</v>
      </c>
      <c r="R27" s="5">
        <v>3000</v>
      </c>
      <c r="S27" s="289">
        <v>0.74224999999999997</v>
      </c>
      <c r="T27">
        <v>3000</v>
      </c>
      <c r="U27" s="26">
        <f t="shared" si="1"/>
        <v>0.74165129390217999</v>
      </c>
      <c r="V27" s="256">
        <v>3000</v>
      </c>
      <c r="W27" s="274">
        <f t="shared" si="4"/>
        <v>0.72981760668009543</v>
      </c>
      <c r="X27" s="320">
        <f t="shared" si="5"/>
        <v>3000</v>
      </c>
      <c r="Y27" s="153">
        <f t="shared" si="6"/>
        <v>-0.29806916533826794</v>
      </c>
      <c r="Z27" s="153"/>
      <c r="AA27" s="153"/>
      <c r="AB27" s="153"/>
      <c r="AC27" s="153"/>
      <c r="AD27" s="153"/>
      <c r="AE27" s="153"/>
      <c r="AF27" s="320"/>
      <c r="AG27" s="153"/>
      <c r="AH27" s="153"/>
      <c r="AI27" s="153"/>
      <c r="AJ27" s="153"/>
      <c r="AK27" s="153"/>
      <c r="AL27" s="154"/>
      <c r="AM27" s="153"/>
      <c r="AN27" s="153"/>
      <c r="AO27" s="153"/>
      <c r="AP27" s="153"/>
      <c r="AQ27" s="153"/>
      <c r="AR27" s="153"/>
      <c r="AS27" s="153"/>
      <c r="AT27" s="153"/>
      <c r="AU27" s="153"/>
      <c r="AV27" s="153"/>
      <c r="AW27" s="153"/>
      <c r="AX27" s="153"/>
      <c r="AY27" s="153"/>
      <c r="AZ27" s="153"/>
      <c r="BA27" s="153"/>
      <c r="BB27" s="153"/>
      <c r="BC27" s="153"/>
      <c r="BD27" s="153"/>
      <c r="BE27" s="153"/>
      <c r="BF27" s="155"/>
      <c r="BG27" s="155"/>
      <c r="BH27" s="155"/>
      <c r="BI27" s="155"/>
      <c r="BJ27" s="155"/>
      <c r="BK27" s="155"/>
      <c r="BL27" s="153"/>
      <c r="BM27" s="153"/>
      <c r="BN27" s="153"/>
      <c r="BO27" s="153"/>
      <c r="BP27" s="153"/>
      <c r="BQ27" s="153"/>
      <c r="BR27" s="153"/>
      <c r="BS27" s="153"/>
      <c r="BT27" s="153"/>
      <c r="BU27" s="153"/>
      <c r="BV27" s="156"/>
      <c r="BW27" s="157"/>
      <c r="BX27" s="153"/>
      <c r="BY27" s="153"/>
      <c r="BZ27" s="153"/>
      <c r="CA27" s="153"/>
      <c r="CB27" s="153"/>
      <c r="CC27" s="153"/>
      <c r="CD27" s="153"/>
      <c r="CE27" s="153"/>
      <c r="CF27" s="153"/>
      <c r="CG27" s="153"/>
      <c r="CH27" s="153"/>
      <c r="CI27" s="153"/>
      <c r="CJ27" s="153"/>
      <c r="CK27" s="153"/>
      <c r="CL27" s="153"/>
      <c r="CM27" s="153"/>
      <c r="CN27" s="153"/>
      <c r="CO27" s="153"/>
      <c r="CP27" s="153"/>
      <c r="CQ27" s="153"/>
      <c r="CR27" s="153"/>
      <c r="CS27" s="153"/>
      <c r="CT27" s="153"/>
      <c r="CU27" s="153"/>
      <c r="CV27" s="153"/>
      <c r="CW27" s="153"/>
      <c r="CX27" s="153"/>
      <c r="CY27" s="153"/>
      <c r="CZ27" s="153"/>
      <c r="DA27" s="153"/>
      <c r="DB27" s="153"/>
      <c r="DC27" s="153"/>
      <c r="DD27" s="153"/>
      <c r="DE27" s="153"/>
      <c r="DF27" s="153"/>
      <c r="DG27" s="153"/>
      <c r="DH27" s="153"/>
      <c r="DI27" s="153"/>
      <c r="DJ27" s="153"/>
      <c r="DK27" s="153"/>
      <c r="DL27" s="153"/>
      <c r="DM27" s="153"/>
      <c r="DN27" s="153"/>
      <c r="DO27" s="153"/>
      <c r="DP27" s="153"/>
      <c r="DQ27" s="153"/>
      <c r="DR27" s="153"/>
      <c r="DS27" s="153"/>
      <c r="DT27" s="153"/>
      <c r="DU27" s="153"/>
      <c r="DV27" s="153"/>
      <c r="DW27" s="153"/>
      <c r="DX27" s="153"/>
      <c r="DY27" s="153"/>
      <c r="DZ27" s="153"/>
      <c r="EA27" s="153"/>
      <c r="EB27" s="153"/>
      <c r="EC27" s="153"/>
      <c r="ED27" s="153"/>
      <c r="EE27" s="153"/>
      <c r="EF27" s="153"/>
      <c r="EG27" s="153"/>
      <c r="EH27" s="153"/>
      <c r="EI27" s="153"/>
      <c r="EK27" s="143">
        <f t="shared" si="2"/>
        <v>0.98325039633559508</v>
      </c>
      <c r="EO27">
        <f t="shared" si="7"/>
        <v>3000</v>
      </c>
      <c r="EP27" s="3">
        <f t="shared" si="8"/>
        <v>-0.13500000000000001</v>
      </c>
      <c r="EQ27" s="3">
        <f t="shared" si="9"/>
        <v>-0.13877849999999997</v>
      </c>
      <c r="ER27" s="3">
        <f t="shared" si="10"/>
        <v>-0.12944979373191778</v>
      </c>
      <c r="ES27" s="3">
        <f t="shared" si="11"/>
        <v>-0.13678566359157535</v>
      </c>
      <c r="ET27">
        <f t="shared" si="12"/>
        <v>-0.1298002412579661</v>
      </c>
    </row>
    <row r="28" spans="3:150" x14ac:dyDescent="0.25">
      <c r="K28" s="38">
        <f t="shared" si="13"/>
        <v>16</v>
      </c>
      <c r="L28" s="150">
        <v>3500</v>
      </c>
      <c r="M28" s="24">
        <f t="shared" si="14"/>
        <v>1</v>
      </c>
      <c r="N28" s="5">
        <v>3500</v>
      </c>
      <c r="O28" s="289">
        <f t="shared" si="0"/>
        <v>0.69582495470060524</v>
      </c>
      <c r="P28" s="5">
        <v>3500</v>
      </c>
      <c r="Q28" s="289">
        <f t="shared" si="3"/>
        <v>0.68879779790018236</v>
      </c>
      <c r="R28" s="5">
        <v>3500</v>
      </c>
      <c r="S28" s="289">
        <v>0.70482</v>
      </c>
      <c r="T28">
        <v>3500</v>
      </c>
      <c r="U28" s="26">
        <f t="shared" si="1"/>
        <v>0.70438385874479248</v>
      </c>
      <c r="V28" s="256">
        <v>3500</v>
      </c>
      <c r="W28" s="274">
        <f t="shared" si="4"/>
        <v>0.69249513359742676</v>
      </c>
      <c r="X28" s="320">
        <f t="shared" si="5"/>
        <v>3500</v>
      </c>
      <c r="Y28" s="153">
        <f t="shared" si="6"/>
        <v>-0.34981282791828744</v>
      </c>
      <c r="Z28" s="153"/>
      <c r="AA28" s="153"/>
      <c r="AB28" s="153"/>
      <c r="AC28" s="153"/>
      <c r="AD28" s="153"/>
      <c r="AE28" s="153"/>
      <c r="AF28" s="320"/>
      <c r="AG28" s="153"/>
      <c r="AH28" s="153"/>
      <c r="AI28" s="153"/>
      <c r="AJ28" s="153"/>
      <c r="AK28" s="153"/>
      <c r="AL28" s="154"/>
      <c r="AM28" s="153"/>
      <c r="AN28" s="153"/>
      <c r="AO28" s="153"/>
      <c r="AP28" s="153"/>
      <c r="AQ28" s="153"/>
      <c r="AR28" s="153"/>
      <c r="AS28" s="153"/>
      <c r="AT28" s="153"/>
      <c r="AU28" s="153"/>
      <c r="AV28" s="153"/>
      <c r="AW28" s="153"/>
      <c r="AX28" s="153"/>
      <c r="AY28" s="153"/>
      <c r="AZ28" s="153"/>
      <c r="BA28" s="153"/>
      <c r="BB28" s="153"/>
      <c r="BC28" s="153"/>
      <c r="BD28" s="153"/>
      <c r="BE28" s="153"/>
      <c r="BF28" s="155"/>
      <c r="BG28" s="155"/>
      <c r="BH28" s="155"/>
      <c r="BI28" s="155"/>
      <c r="BJ28" s="155"/>
      <c r="BK28" s="155"/>
      <c r="BL28" s="153"/>
      <c r="BM28" s="153"/>
      <c r="BN28" s="153"/>
      <c r="BO28" s="153"/>
      <c r="BP28" s="153"/>
      <c r="BQ28" s="153"/>
      <c r="BR28" s="153"/>
      <c r="BS28" s="153"/>
      <c r="BT28" s="153"/>
      <c r="BU28" s="153"/>
      <c r="BV28" s="156"/>
      <c r="BW28" s="157"/>
      <c r="BX28" s="153"/>
      <c r="BY28" s="153"/>
      <c r="BZ28" s="153"/>
      <c r="CA28" s="153"/>
      <c r="CB28" s="153"/>
      <c r="CC28" s="153"/>
      <c r="CD28" s="153"/>
      <c r="CE28" s="153"/>
      <c r="CF28" s="153"/>
      <c r="CG28" s="153"/>
      <c r="CH28" s="153"/>
      <c r="CI28" s="153"/>
      <c r="CJ28" s="153"/>
      <c r="CK28" s="153"/>
      <c r="CL28" s="153"/>
      <c r="CM28" s="153"/>
      <c r="CN28" s="153"/>
      <c r="CO28" s="153"/>
      <c r="CP28" s="153"/>
      <c r="CQ28" s="153"/>
      <c r="CR28" s="153"/>
      <c r="CS28" s="153"/>
      <c r="CT28" s="153"/>
      <c r="CU28" s="153"/>
      <c r="CV28" s="153"/>
      <c r="CW28" s="153"/>
      <c r="CX28" s="153"/>
      <c r="CY28" s="153"/>
      <c r="CZ28" s="153"/>
      <c r="DA28" s="153"/>
      <c r="DB28" s="153"/>
      <c r="DC28" s="153"/>
      <c r="DD28" s="153"/>
      <c r="DE28" s="153"/>
      <c r="DF28" s="153"/>
      <c r="DG28" s="153"/>
      <c r="DH28" s="153"/>
      <c r="DI28" s="153"/>
      <c r="DJ28" s="153"/>
      <c r="DK28" s="153"/>
      <c r="DL28" s="153"/>
      <c r="DM28" s="153"/>
      <c r="DN28" s="153"/>
      <c r="DO28" s="153"/>
      <c r="DP28" s="153"/>
      <c r="DQ28" s="153"/>
      <c r="DR28" s="153"/>
      <c r="DS28" s="153"/>
      <c r="DT28" s="153"/>
      <c r="DU28" s="153"/>
      <c r="DV28" s="153"/>
      <c r="DW28" s="153"/>
      <c r="DX28" s="153"/>
      <c r="DY28" s="153"/>
      <c r="DZ28" s="153"/>
      <c r="EA28" s="153"/>
      <c r="EB28" s="153"/>
      <c r="EC28" s="153"/>
      <c r="ED28" s="153"/>
      <c r="EE28" s="153"/>
      <c r="EF28" s="153"/>
      <c r="EG28" s="153"/>
      <c r="EH28" s="153"/>
      <c r="EI28" s="153"/>
      <c r="EK28" s="143">
        <f t="shared" si="2"/>
        <v>0.98251345534665124</v>
      </c>
      <c r="EO28">
        <f t="shared" si="7"/>
        <v>3500</v>
      </c>
      <c r="EP28" s="3">
        <f t="shared" si="8"/>
        <v>-0.1575</v>
      </c>
      <c r="EQ28" s="3">
        <f t="shared" si="9"/>
        <v>-0.16190825</v>
      </c>
      <c r="ER28" s="3">
        <f t="shared" si="10"/>
        <v>-0.15192178086388403</v>
      </c>
      <c r="ES28" s="3">
        <f t="shared" si="11"/>
        <v>-0.15958327419017121</v>
      </c>
      <c r="ET28">
        <f t="shared" si="12"/>
        <v>-0.1521906046331909</v>
      </c>
    </row>
    <row r="29" spans="3:150" x14ac:dyDescent="0.25">
      <c r="C29" t="s">
        <v>414</v>
      </c>
      <c r="K29" s="38">
        <f t="shared" si="13"/>
        <v>17</v>
      </c>
      <c r="L29" s="150">
        <v>4000</v>
      </c>
      <c r="M29" s="24">
        <f t="shared" si="14"/>
        <v>1</v>
      </c>
      <c r="N29" s="5">
        <v>4000</v>
      </c>
      <c r="O29" s="289">
        <f t="shared" si="0"/>
        <v>0.66069344800759588</v>
      </c>
      <c r="P29" s="5">
        <v>4000</v>
      </c>
      <c r="Q29" s="289">
        <f t="shared" si="3"/>
        <v>0.65307340737794017</v>
      </c>
      <c r="R29" s="5">
        <v>4000</v>
      </c>
      <c r="S29" s="289">
        <v>0.66884999999999994</v>
      </c>
      <c r="T29">
        <v>4000</v>
      </c>
      <c r="U29" s="26">
        <f t="shared" si="1"/>
        <v>0.66860151469887996</v>
      </c>
      <c r="V29" s="256">
        <v>4000</v>
      </c>
      <c r="W29" s="274">
        <f t="shared" si="4"/>
        <v>0.65708131136704839</v>
      </c>
      <c r="X29" s="320">
        <f t="shared" si="5"/>
        <v>4000</v>
      </c>
      <c r="Y29" s="153">
        <f t="shared" si="6"/>
        <v>-0.40219545924054179</v>
      </c>
      <c r="Z29" s="153"/>
      <c r="AA29" s="153"/>
      <c r="AB29" s="153"/>
      <c r="AC29" s="153"/>
      <c r="AD29" s="153"/>
      <c r="AE29" s="153"/>
      <c r="AF29" s="320"/>
      <c r="AG29" s="153"/>
      <c r="AH29" s="153"/>
      <c r="AI29" s="153"/>
      <c r="AJ29" s="153"/>
      <c r="AK29" s="153"/>
      <c r="AL29" s="154"/>
      <c r="AM29" s="153"/>
      <c r="AN29" s="153"/>
      <c r="AO29" s="153"/>
      <c r="AP29" s="153"/>
      <c r="AQ29" s="153"/>
      <c r="AR29" s="153"/>
      <c r="AS29" s="153"/>
      <c r="AT29" s="153"/>
      <c r="AU29" s="153"/>
      <c r="AV29" s="153"/>
      <c r="AW29" s="153"/>
      <c r="AX29" s="153"/>
      <c r="AY29" s="153"/>
      <c r="AZ29" s="153"/>
      <c r="BA29" s="153"/>
      <c r="BB29" s="153"/>
      <c r="BC29" s="153"/>
      <c r="BD29" s="153"/>
      <c r="BE29" s="153"/>
      <c r="BF29" s="155"/>
      <c r="BG29" s="155"/>
      <c r="BH29" s="155"/>
      <c r="BI29" s="155"/>
      <c r="BJ29" s="155"/>
      <c r="BK29" s="155"/>
      <c r="BL29" s="153"/>
      <c r="BM29" s="153"/>
      <c r="BN29" s="153"/>
      <c r="BO29" s="153"/>
      <c r="BP29" s="153"/>
      <c r="BQ29" s="153"/>
      <c r="BR29" s="153"/>
      <c r="BS29" s="153"/>
      <c r="BT29" s="153"/>
      <c r="BU29" s="153"/>
      <c r="BV29" s="156"/>
      <c r="BW29" s="157"/>
      <c r="BX29" s="153"/>
      <c r="BY29" s="153"/>
      <c r="BZ29" s="153"/>
      <c r="CA29" s="153"/>
      <c r="CB29" s="153"/>
      <c r="CC29" s="153"/>
      <c r="CD29" s="153"/>
      <c r="CE29" s="153"/>
      <c r="CF29" s="153"/>
      <c r="CG29" s="153"/>
      <c r="CH29" s="153"/>
      <c r="CI29" s="153"/>
      <c r="CJ29" s="153"/>
      <c r="CK29" s="153"/>
      <c r="CL29" s="153"/>
      <c r="CM29" s="153"/>
      <c r="CN29" s="153"/>
      <c r="CO29" s="153"/>
      <c r="CP29" s="153"/>
      <c r="CQ29" s="153"/>
      <c r="CR29" s="153"/>
      <c r="CS29" s="153"/>
      <c r="CT29" s="153"/>
      <c r="CU29" s="153"/>
      <c r="CV29" s="153"/>
      <c r="CW29" s="153"/>
      <c r="CX29" s="153"/>
      <c r="CY29" s="153"/>
      <c r="CZ29" s="153"/>
      <c r="DA29" s="153"/>
      <c r="DB29" s="153"/>
      <c r="DC29" s="153"/>
      <c r="DD29" s="153"/>
      <c r="DE29" s="153"/>
      <c r="DF29" s="153"/>
      <c r="DG29" s="153"/>
      <c r="DH29" s="153"/>
      <c r="DI29" s="153"/>
      <c r="DJ29" s="153"/>
      <c r="DK29" s="153"/>
      <c r="DL29" s="153"/>
      <c r="DM29" s="153"/>
      <c r="DN29" s="153"/>
      <c r="DO29" s="153"/>
      <c r="DP29" s="153"/>
      <c r="DQ29" s="153"/>
      <c r="DR29" s="153"/>
      <c r="DS29" s="153"/>
      <c r="DT29" s="153"/>
      <c r="DU29" s="153"/>
      <c r="DV29" s="153"/>
      <c r="DW29" s="153"/>
      <c r="DX29" s="153"/>
      <c r="DY29" s="153"/>
      <c r="DZ29" s="153"/>
      <c r="EA29" s="153"/>
      <c r="EB29" s="153"/>
      <c r="EC29" s="153"/>
      <c r="ED29" s="153"/>
      <c r="EE29" s="153"/>
      <c r="EF29" s="153"/>
      <c r="EG29" s="153"/>
      <c r="EH29" s="153"/>
      <c r="EI29" s="153"/>
      <c r="EK29" s="143">
        <f t="shared" si="2"/>
        <v>0.98240459201173425</v>
      </c>
      <c r="EO29">
        <f t="shared" si="7"/>
        <v>4000</v>
      </c>
      <c r="EP29" s="3">
        <f t="shared" si="8"/>
        <v>-0.18000000000000008</v>
      </c>
      <c r="EQ29" s="3">
        <f t="shared" si="9"/>
        <v>-0.18503800000000009</v>
      </c>
      <c r="ER29" s="3">
        <f t="shared" si="10"/>
        <v>-0.17467126859471152</v>
      </c>
      <c r="ES29" s="3">
        <f t="shared" si="11"/>
        <v>-0.18238088478876718</v>
      </c>
      <c r="ET29">
        <f t="shared" si="12"/>
        <v>-0.17483264385978264</v>
      </c>
    </row>
    <row r="30" spans="3:150" x14ac:dyDescent="0.25">
      <c r="K30" s="38">
        <f t="shared" si="13"/>
        <v>18</v>
      </c>
      <c r="L30" s="150">
        <v>4500</v>
      </c>
      <c r="M30" s="24">
        <f t="shared" si="14"/>
        <v>1</v>
      </c>
      <c r="N30" s="5">
        <v>4500</v>
      </c>
      <c r="O30" s="289">
        <f t="shared" si="0"/>
        <v>0.62733569598403804</v>
      </c>
      <c r="P30" s="5">
        <v>4500</v>
      </c>
      <c r="Q30" s="289">
        <f t="shared" si="3"/>
        <v>0.61920185680680762</v>
      </c>
      <c r="R30" s="5">
        <v>4500</v>
      </c>
      <c r="S30" s="289">
        <v>0.63431999999999999</v>
      </c>
      <c r="T30">
        <v>4500</v>
      </c>
      <c r="U30" s="26">
        <f t="shared" si="1"/>
        <v>0.63424527259066754</v>
      </c>
      <c r="V30" s="256">
        <v>4500</v>
      </c>
      <c r="W30" s="274">
        <f t="shared" si="4"/>
        <v>0.62347853262870123</v>
      </c>
      <c r="X30" s="320">
        <f t="shared" si="5"/>
        <v>4500</v>
      </c>
      <c r="Y30" s="153">
        <f t="shared" si="6"/>
        <v>-0.45520172001799358</v>
      </c>
      <c r="Z30" s="153"/>
      <c r="AA30" s="153"/>
      <c r="AB30" s="153"/>
      <c r="AC30" s="153"/>
      <c r="AD30" s="153"/>
      <c r="AE30" s="153"/>
      <c r="AF30" s="320"/>
      <c r="AG30" s="153"/>
      <c r="AH30" s="153"/>
      <c r="AI30" s="153"/>
      <c r="AJ30" s="153"/>
      <c r="AK30" s="153"/>
      <c r="AL30" s="154"/>
      <c r="AM30" s="153"/>
      <c r="AN30" s="153"/>
      <c r="AO30" s="153"/>
      <c r="AP30" s="153"/>
      <c r="AQ30" s="153"/>
      <c r="AR30" s="153"/>
      <c r="AS30" s="153"/>
      <c r="AT30" s="153"/>
      <c r="AU30" s="153"/>
      <c r="AV30" s="153"/>
      <c r="AW30" s="153"/>
      <c r="AX30" s="153"/>
      <c r="AY30" s="153"/>
      <c r="AZ30" s="153"/>
      <c r="BA30" s="153"/>
      <c r="BB30" s="153"/>
      <c r="BC30" s="153"/>
      <c r="BD30" s="153"/>
      <c r="BE30" s="153"/>
      <c r="BF30" s="155"/>
      <c r="BG30" s="155"/>
      <c r="BH30" s="155"/>
      <c r="BI30" s="155"/>
      <c r="BJ30" s="155"/>
      <c r="BK30" s="155"/>
      <c r="BL30" s="153"/>
      <c r="BM30" s="153"/>
      <c r="BN30" s="153"/>
      <c r="BO30" s="153"/>
      <c r="BP30" s="153"/>
      <c r="BQ30" s="153"/>
      <c r="BR30" s="153"/>
      <c r="BS30" s="153"/>
      <c r="BT30" s="153"/>
      <c r="BU30" s="153"/>
      <c r="BV30" s="156"/>
      <c r="BW30" s="157"/>
      <c r="BX30" s="153"/>
      <c r="BY30" s="153"/>
      <c r="BZ30" s="153"/>
      <c r="CA30" s="153"/>
      <c r="CB30" s="153"/>
      <c r="CC30" s="153"/>
      <c r="CD30" s="153"/>
      <c r="CE30" s="153"/>
      <c r="CF30" s="153"/>
      <c r="CG30" s="153"/>
      <c r="CH30" s="153"/>
      <c r="CI30" s="153"/>
      <c r="CJ30" s="153"/>
      <c r="CK30" s="153"/>
      <c r="CL30" s="153"/>
      <c r="CM30" s="153"/>
      <c r="CN30" s="153"/>
      <c r="CO30" s="153"/>
      <c r="CP30" s="153"/>
      <c r="CQ30" s="153"/>
      <c r="CR30" s="153"/>
      <c r="CS30" s="153"/>
      <c r="CT30" s="153"/>
      <c r="CU30" s="153"/>
      <c r="CV30" s="153"/>
      <c r="CW30" s="153"/>
      <c r="CX30" s="153"/>
      <c r="CY30" s="153"/>
      <c r="CZ30" s="153"/>
      <c r="DA30" s="153"/>
      <c r="DB30" s="153"/>
      <c r="DC30" s="153"/>
      <c r="DD30" s="153"/>
      <c r="DE30" s="153"/>
      <c r="DF30" s="153"/>
      <c r="DG30" s="153"/>
      <c r="DH30" s="153"/>
      <c r="DI30" s="153"/>
      <c r="DJ30" s="153"/>
      <c r="DK30" s="153"/>
      <c r="DL30" s="153"/>
      <c r="DM30" s="153"/>
      <c r="DN30" s="153"/>
      <c r="DO30" s="153"/>
      <c r="DP30" s="153"/>
      <c r="DQ30" s="153"/>
      <c r="DR30" s="153"/>
      <c r="DS30" s="153"/>
      <c r="DT30" s="153"/>
      <c r="DU30" s="153"/>
      <c r="DV30" s="153"/>
      <c r="DW30" s="153"/>
      <c r="DX30" s="153"/>
      <c r="DY30" s="153"/>
      <c r="DZ30" s="153"/>
      <c r="EA30" s="153"/>
      <c r="EB30" s="153"/>
      <c r="EC30" s="153"/>
      <c r="ED30" s="153"/>
      <c r="EE30" s="153"/>
      <c r="EF30" s="153"/>
      <c r="EG30" s="153"/>
      <c r="EH30" s="153"/>
      <c r="EI30" s="153"/>
      <c r="EK30" s="143">
        <f t="shared" si="2"/>
        <v>0.98290852035045595</v>
      </c>
      <c r="EO30">
        <f t="shared" si="7"/>
        <v>4500</v>
      </c>
      <c r="EP30" s="3">
        <f t="shared" si="8"/>
        <v>-0.20250000000000004</v>
      </c>
      <c r="EQ30" s="3">
        <f t="shared" si="9"/>
        <v>-0.20816775000000001</v>
      </c>
      <c r="ER30" s="3">
        <f t="shared" si="10"/>
        <v>-0.19769159515668364</v>
      </c>
      <c r="ES30" s="3">
        <f t="shared" si="11"/>
        <v>-0.20517849538736307</v>
      </c>
      <c r="ET30">
        <f t="shared" si="12"/>
        <v>-0.19774276115067504</v>
      </c>
    </row>
    <row r="31" spans="3:150" x14ac:dyDescent="0.25">
      <c r="C31" t="s">
        <v>337</v>
      </c>
      <c r="D31" t="s">
        <v>384</v>
      </c>
      <c r="K31" s="38">
        <f t="shared" si="13"/>
        <v>19</v>
      </c>
      <c r="L31" s="150">
        <v>5000</v>
      </c>
      <c r="M31" s="24">
        <f t="shared" si="14"/>
        <v>1</v>
      </c>
      <c r="N31" s="5">
        <v>5000</v>
      </c>
      <c r="O31" s="289">
        <f t="shared" si="0"/>
        <v>0.59566214352901037</v>
      </c>
      <c r="P31" s="5">
        <v>5000</v>
      </c>
      <c r="Q31" s="289">
        <f t="shared" si="3"/>
        <v>0.58708704893126118</v>
      </c>
      <c r="R31" s="5">
        <v>5000</v>
      </c>
      <c r="S31" s="289">
        <v>0.60116999999999998</v>
      </c>
      <c r="T31">
        <v>5000</v>
      </c>
      <c r="U31" s="26">
        <f t="shared" si="1"/>
        <v>0.6012581574375</v>
      </c>
      <c r="V31" s="256">
        <v>5000</v>
      </c>
      <c r="W31" s="274">
        <f t="shared" si="4"/>
        <v>0.59159418160912325</v>
      </c>
      <c r="X31" s="320">
        <f t="shared" si="5"/>
        <v>5000</v>
      </c>
      <c r="Y31" s="153">
        <f t="shared" si="6"/>
        <v>-0.5088775225479748</v>
      </c>
      <c r="Z31" s="153"/>
      <c r="AA31" s="153"/>
      <c r="AB31" s="153"/>
      <c r="AC31" s="153"/>
      <c r="AD31" s="153"/>
      <c r="AE31" s="153"/>
      <c r="AF31" s="320"/>
      <c r="AG31" s="153"/>
      <c r="AH31" s="153"/>
      <c r="AI31" s="153"/>
      <c r="AJ31" s="153"/>
      <c r="AK31" s="153"/>
      <c r="AL31" s="154"/>
      <c r="AM31" s="153"/>
      <c r="AN31" s="153"/>
      <c r="AO31" s="153"/>
      <c r="AP31" s="153"/>
      <c r="AQ31" s="153"/>
      <c r="AR31" s="153"/>
      <c r="AS31" s="153"/>
      <c r="AT31" s="153"/>
      <c r="AU31" s="153"/>
      <c r="AV31" s="153"/>
      <c r="AW31" s="153"/>
      <c r="AX31" s="153"/>
      <c r="AY31" s="153"/>
      <c r="AZ31" s="153"/>
      <c r="BA31" s="153"/>
      <c r="BB31" s="153"/>
      <c r="BC31" s="153"/>
      <c r="BD31" s="153"/>
      <c r="BE31" s="153"/>
      <c r="BF31" s="155"/>
      <c r="BG31" s="155"/>
      <c r="BH31" s="155"/>
      <c r="BI31" s="155"/>
      <c r="BJ31" s="155"/>
      <c r="BK31" s="155"/>
      <c r="BL31" s="153"/>
      <c r="BM31" s="153"/>
      <c r="BN31" s="153"/>
      <c r="BO31" s="153"/>
      <c r="BP31" s="153"/>
      <c r="BQ31" s="153"/>
      <c r="BR31" s="153"/>
      <c r="BS31" s="153"/>
      <c r="BT31" s="153"/>
      <c r="BU31" s="153"/>
      <c r="BV31" s="156"/>
      <c r="BW31" s="157"/>
      <c r="BX31" s="153"/>
      <c r="BY31" s="153"/>
      <c r="BZ31" s="153"/>
      <c r="CA31" s="153"/>
      <c r="CB31" s="153"/>
      <c r="CC31" s="153"/>
      <c r="CD31" s="153"/>
      <c r="CE31" s="153"/>
      <c r="CF31" s="153"/>
      <c r="CG31" s="153"/>
      <c r="CH31" s="153"/>
      <c r="CI31" s="153"/>
      <c r="CJ31" s="153"/>
      <c r="CK31" s="153"/>
      <c r="CL31" s="153"/>
      <c r="CM31" s="153"/>
      <c r="CN31" s="153"/>
      <c r="CO31" s="153"/>
      <c r="CP31" s="153"/>
      <c r="CQ31" s="153"/>
      <c r="CR31" s="153"/>
      <c r="CS31" s="153"/>
      <c r="CT31" s="153"/>
      <c r="CU31" s="153"/>
      <c r="CV31" s="153"/>
      <c r="CW31" s="153"/>
      <c r="CX31" s="153"/>
      <c r="CY31" s="153"/>
      <c r="CZ31" s="153"/>
      <c r="DA31" s="153"/>
      <c r="DB31" s="153"/>
      <c r="DC31" s="153"/>
      <c r="DD31" s="153"/>
      <c r="DE31" s="153"/>
      <c r="DF31" s="153"/>
      <c r="DG31" s="153"/>
      <c r="DH31" s="153"/>
      <c r="DI31" s="153"/>
      <c r="DJ31" s="153"/>
      <c r="DK31" s="153"/>
      <c r="DL31" s="153"/>
      <c r="DM31" s="153"/>
      <c r="DN31" s="153"/>
      <c r="DO31" s="153"/>
      <c r="DP31" s="153"/>
      <c r="DQ31" s="153"/>
      <c r="DR31" s="153"/>
      <c r="DS31" s="153"/>
      <c r="DT31" s="153"/>
      <c r="DU31" s="153"/>
      <c r="DV31" s="153"/>
      <c r="DW31" s="153"/>
      <c r="DX31" s="153"/>
      <c r="DY31" s="153"/>
      <c r="DZ31" s="153"/>
      <c r="EA31" s="153"/>
      <c r="EB31" s="153"/>
      <c r="EC31" s="153"/>
      <c r="ED31" s="153"/>
      <c r="EE31" s="153"/>
      <c r="EF31" s="153"/>
      <c r="EG31" s="153"/>
      <c r="EH31" s="153"/>
      <c r="EI31" s="153"/>
      <c r="EK31" s="143">
        <f t="shared" si="2"/>
        <v>0.98407136352300228</v>
      </c>
      <c r="EO31">
        <f t="shared" si="7"/>
        <v>5000</v>
      </c>
      <c r="EP31" s="3">
        <f t="shared" si="8"/>
        <v>-0.22500000000000006</v>
      </c>
      <c r="EQ31" s="3">
        <f t="shared" si="9"/>
        <v>-0.23129750000000002</v>
      </c>
      <c r="ER31" s="3">
        <f t="shared" si="10"/>
        <v>-0.22100270000718308</v>
      </c>
      <c r="ES31" s="3">
        <f t="shared" si="11"/>
        <v>-0.22797610598595894</v>
      </c>
      <c r="ET31">
        <f t="shared" si="12"/>
        <v>-0.22093901838350058</v>
      </c>
    </row>
    <row r="32" spans="3:150" x14ac:dyDescent="0.25">
      <c r="K32" s="38">
        <f t="shared" si="13"/>
        <v>20</v>
      </c>
      <c r="L32" s="150">
        <v>5500</v>
      </c>
      <c r="M32" s="24">
        <f t="shared" si="14"/>
        <v>1</v>
      </c>
      <c r="N32" s="5">
        <v>5500</v>
      </c>
      <c r="O32" s="289">
        <f t="shared" si="0"/>
        <v>0.56558775708915388</v>
      </c>
      <c r="P32" s="5">
        <v>5500</v>
      </c>
      <c r="Q32" s="289">
        <f t="shared" si="3"/>
        <v>0.55663787056497027</v>
      </c>
      <c r="R32" s="5">
        <v>5500</v>
      </c>
      <c r="S32" s="289">
        <v>0.56935999999999998</v>
      </c>
      <c r="T32">
        <v>5500</v>
      </c>
      <c r="U32" s="26">
        <f t="shared" si="1"/>
        <v>0.56958520844784244</v>
      </c>
      <c r="V32" s="256">
        <v>5500</v>
      </c>
      <c r="W32" s="274">
        <f t="shared" si="4"/>
        <v>0.56134037885502186</v>
      </c>
      <c r="X32" s="320">
        <f t="shared" si="5"/>
        <v>5500</v>
      </c>
      <c r="Y32" s="153">
        <f t="shared" si="6"/>
        <v>-0.56324235599112138</v>
      </c>
      <c r="Z32" s="153"/>
      <c r="AA32" s="153"/>
      <c r="AB32" s="153"/>
      <c r="AC32" s="153"/>
      <c r="AD32" s="153"/>
      <c r="AE32" s="153"/>
      <c r="AF32" s="320"/>
      <c r="AG32" s="153"/>
      <c r="AH32" s="153"/>
      <c r="AI32" s="153"/>
      <c r="AJ32" s="153"/>
      <c r="AK32" s="153"/>
      <c r="AL32" s="154"/>
      <c r="AM32" s="153"/>
      <c r="AN32" s="153"/>
      <c r="AO32" s="153"/>
      <c r="AP32" s="153"/>
      <c r="AQ32" s="153"/>
      <c r="AR32" s="153"/>
      <c r="AS32" s="153"/>
      <c r="AT32" s="153"/>
      <c r="AU32" s="153"/>
      <c r="AV32" s="153"/>
      <c r="AW32" s="153"/>
      <c r="AX32" s="153"/>
      <c r="AY32" s="153"/>
      <c r="AZ32" s="153"/>
      <c r="BA32" s="153"/>
      <c r="BB32" s="153"/>
      <c r="BC32" s="153"/>
      <c r="BD32" s="153"/>
      <c r="BE32" s="153"/>
      <c r="BF32" s="153"/>
      <c r="BG32" s="153"/>
      <c r="BH32" s="155"/>
      <c r="BI32" s="155"/>
      <c r="BJ32" s="155"/>
      <c r="BK32" s="155"/>
      <c r="BL32" s="153"/>
      <c r="BM32" s="153"/>
      <c r="BN32" s="153"/>
      <c r="BO32" s="153"/>
      <c r="BP32" s="153"/>
      <c r="BQ32" s="153"/>
      <c r="BR32" s="153"/>
      <c r="BS32" s="153"/>
      <c r="BT32" s="153"/>
      <c r="BU32" s="153"/>
      <c r="BV32" s="156"/>
      <c r="BW32" s="157"/>
      <c r="BX32" s="153"/>
      <c r="BY32" s="153"/>
      <c r="BZ32" s="153"/>
      <c r="CA32" s="153"/>
      <c r="CB32" s="153"/>
      <c r="CC32" s="153"/>
      <c r="CD32" s="153"/>
      <c r="CE32" s="153"/>
      <c r="CF32" s="153"/>
      <c r="CG32" s="153"/>
      <c r="CH32" s="153"/>
      <c r="CI32" s="153"/>
      <c r="CJ32" s="153"/>
      <c r="CK32" s="153"/>
      <c r="CL32" s="153"/>
      <c r="CM32" s="153"/>
      <c r="CN32" s="153"/>
      <c r="CO32" s="153"/>
      <c r="CP32" s="153"/>
      <c r="CQ32" s="153"/>
      <c r="CR32" s="153"/>
      <c r="CS32" s="153"/>
      <c r="CT32" s="153"/>
      <c r="CU32" s="153"/>
      <c r="CV32" s="153"/>
      <c r="CW32" s="153"/>
      <c r="CX32" s="153"/>
      <c r="CY32" s="153"/>
      <c r="CZ32" s="153"/>
      <c r="DA32" s="153"/>
      <c r="DB32" s="153"/>
      <c r="DC32" s="153"/>
      <c r="DD32" s="153"/>
      <c r="DE32" s="153"/>
      <c r="DF32" s="153"/>
      <c r="DG32" s="153"/>
      <c r="DH32" s="153"/>
      <c r="DI32" s="153"/>
      <c r="DJ32" s="153"/>
      <c r="DK32" s="153"/>
      <c r="DL32" s="153"/>
      <c r="DM32" s="153"/>
      <c r="DN32" s="153"/>
      <c r="DO32" s="153"/>
      <c r="DP32" s="153"/>
      <c r="DQ32" s="153"/>
      <c r="DR32" s="153"/>
      <c r="DS32" s="153"/>
      <c r="DT32" s="153"/>
      <c r="DU32" s="153"/>
      <c r="DV32" s="153"/>
      <c r="DW32" s="153"/>
      <c r="DX32" s="153"/>
      <c r="DY32" s="153"/>
      <c r="DZ32" s="153"/>
      <c r="EA32" s="153"/>
      <c r="EB32" s="153"/>
      <c r="EC32" s="153"/>
      <c r="ED32" s="153"/>
      <c r="EE32" s="153"/>
      <c r="EF32" s="153"/>
      <c r="EG32" s="153"/>
      <c r="EH32" s="153"/>
      <c r="EI32" s="153"/>
      <c r="EK32" s="143">
        <f t="shared" si="2"/>
        <v>0.98591467411659039</v>
      </c>
      <c r="EO32">
        <f t="shared" si="7"/>
        <v>5500</v>
      </c>
      <c r="EP32" s="3">
        <f t="shared" si="8"/>
        <v>-0.24750000000000005</v>
      </c>
      <c r="EQ32" s="3">
        <f t="shared" si="9"/>
        <v>-0.25442725000000005</v>
      </c>
      <c r="ER32" s="3">
        <f t="shared" si="10"/>
        <v>-0.244613047181131</v>
      </c>
      <c r="ES32" s="3">
        <f t="shared" si="11"/>
        <v>-0.25077371658455483</v>
      </c>
      <c r="ET32">
        <f t="shared" si="12"/>
        <v>-0.24444129741349471</v>
      </c>
    </row>
    <row r="33" spans="3:150" x14ac:dyDescent="0.25">
      <c r="C33" t="s">
        <v>385</v>
      </c>
      <c r="E33" t="s">
        <v>388</v>
      </c>
      <c r="I33" s="271">
        <f xml:space="preserve">  0.00001372 *100/12/2.54</f>
        <v>4.5013123359580062E-5</v>
      </c>
      <c r="K33" s="38">
        <f t="shared" si="13"/>
        <v>21</v>
      </c>
      <c r="L33" s="150">
        <v>6000</v>
      </c>
      <c r="M33" s="24">
        <f t="shared" si="14"/>
        <v>1</v>
      </c>
      <c r="N33" s="5">
        <v>6000</v>
      </c>
      <c r="O33" s="289">
        <f t="shared" si="0"/>
        <v>0.53703179637025267</v>
      </c>
      <c r="P33" s="5">
        <v>6000</v>
      </c>
      <c r="Q33" s="289">
        <f t="shared" si="3"/>
        <v>0.52776793409282441</v>
      </c>
      <c r="R33" s="5">
        <v>6000</v>
      </c>
      <c r="S33" s="289">
        <v>0.53886999999999996</v>
      </c>
      <c r="T33">
        <v>6000</v>
      </c>
      <c r="U33" s="26">
        <f t="shared" si="1"/>
        <v>0.53917347902127988</v>
      </c>
      <c r="V33" s="256">
        <v>6000</v>
      </c>
      <c r="W33" s="274">
        <f t="shared" si="4"/>
        <v>0.53263373902026245</v>
      </c>
      <c r="X33" s="320">
        <f t="shared" si="5"/>
        <v>6000</v>
      </c>
      <c r="Y33" s="153">
        <f t="shared" si="6"/>
        <v>-0.61828092454753913</v>
      </c>
      <c r="Z33" s="153"/>
      <c r="AA33" s="153"/>
      <c r="AB33" s="153"/>
      <c r="AC33" s="153"/>
      <c r="AD33" s="153"/>
      <c r="AE33" s="153"/>
      <c r="AF33" s="320"/>
      <c r="AG33" s="153"/>
      <c r="AH33" s="153"/>
      <c r="AI33" s="153"/>
      <c r="AJ33" s="153"/>
      <c r="AK33" s="153"/>
      <c r="AL33" s="154"/>
      <c r="AM33" s="153"/>
      <c r="AN33" s="153"/>
      <c r="AO33" s="153"/>
      <c r="AP33" s="153"/>
      <c r="AQ33" s="153"/>
      <c r="AR33" s="153"/>
      <c r="AS33" s="153"/>
      <c r="AT33" s="153"/>
      <c r="AU33" s="153"/>
      <c r="AV33" s="153"/>
      <c r="AW33" s="153"/>
      <c r="AX33" s="153"/>
      <c r="AY33" s="153"/>
      <c r="AZ33" s="153"/>
      <c r="BA33" s="153"/>
      <c r="BB33" s="153"/>
      <c r="BC33" s="153"/>
      <c r="BD33" s="153"/>
      <c r="BE33" s="153"/>
      <c r="BF33" s="153"/>
      <c r="BG33" s="153"/>
      <c r="BH33" s="155"/>
      <c r="BI33" s="155"/>
      <c r="BJ33" s="155"/>
      <c r="BK33" s="155"/>
      <c r="BL33" s="153"/>
      <c r="BM33" s="153"/>
      <c r="BN33" s="153"/>
      <c r="BO33" s="153"/>
      <c r="BP33" s="153"/>
      <c r="BQ33" s="153"/>
      <c r="BR33" s="153"/>
      <c r="BS33" s="153"/>
      <c r="BT33" s="153"/>
      <c r="BU33" s="153"/>
      <c r="BV33" s="156"/>
      <c r="BW33" s="157"/>
      <c r="BX33" s="153"/>
      <c r="BY33" s="153"/>
      <c r="BZ33" s="153"/>
      <c r="CA33" s="153"/>
      <c r="CB33" s="153"/>
      <c r="CC33" s="153"/>
      <c r="CD33" s="153"/>
      <c r="CE33" s="153"/>
      <c r="CF33" s="153"/>
      <c r="CG33" s="153"/>
      <c r="CH33" s="153"/>
      <c r="CI33" s="153"/>
      <c r="CJ33" s="153"/>
      <c r="CK33" s="153"/>
      <c r="CL33" s="153"/>
      <c r="CM33" s="153"/>
      <c r="CN33" s="153"/>
      <c r="CO33" s="153"/>
      <c r="CP33" s="153"/>
      <c r="CQ33" s="153"/>
      <c r="CR33" s="153"/>
      <c r="CS33" s="153"/>
      <c r="CT33" s="153"/>
      <c r="CU33" s="153"/>
      <c r="CV33" s="153"/>
      <c r="CW33" s="153"/>
      <c r="CX33" s="153"/>
      <c r="CY33" s="153"/>
      <c r="CZ33" s="153"/>
      <c r="DA33" s="153"/>
      <c r="DB33" s="153"/>
      <c r="DC33" s="153"/>
      <c r="DD33" s="153"/>
      <c r="DE33" s="153"/>
      <c r="DF33" s="153"/>
      <c r="DG33" s="153"/>
      <c r="DH33" s="153"/>
      <c r="DI33" s="153"/>
      <c r="DJ33" s="153"/>
      <c r="DK33" s="153"/>
      <c r="DL33" s="153"/>
      <c r="DM33" s="153"/>
      <c r="DN33" s="153"/>
      <c r="DO33" s="153"/>
      <c r="DP33" s="153"/>
      <c r="DQ33" s="153"/>
      <c r="DR33" s="153"/>
      <c r="DS33" s="153"/>
      <c r="DT33" s="153"/>
      <c r="DU33" s="153"/>
      <c r="DV33" s="153"/>
      <c r="DW33" s="153"/>
      <c r="DX33" s="153"/>
      <c r="DY33" s="153"/>
      <c r="DZ33" s="153"/>
      <c r="EA33" s="153"/>
      <c r="EB33" s="153"/>
      <c r="EC33" s="153"/>
      <c r="ED33" s="153"/>
      <c r="EE33" s="153"/>
      <c r="EF33" s="153"/>
      <c r="EG33" s="153"/>
      <c r="EH33" s="153"/>
      <c r="EI33" s="153"/>
      <c r="EK33" s="143">
        <f t="shared" si="2"/>
        <v>0.98842715129857384</v>
      </c>
      <c r="EO33">
        <f t="shared" si="7"/>
        <v>6000</v>
      </c>
      <c r="EP33" s="3">
        <f t="shared" si="8"/>
        <v>-0.27000000000000007</v>
      </c>
      <c r="EQ33" s="3">
        <f t="shared" si="9"/>
        <v>-0.27755700000000005</v>
      </c>
      <c r="ER33" s="3">
        <f t="shared" si="10"/>
        <v>-0.26851599379703706</v>
      </c>
      <c r="ES33" s="3">
        <f t="shared" si="11"/>
        <v>-0.27357132718315075</v>
      </c>
      <c r="ET33">
        <f t="shared" si="12"/>
        <v>-0.26827147811587643</v>
      </c>
    </row>
    <row r="34" spans="3:150" x14ac:dyDescent="0.25">
      <c r="K34" s="38">
        <f t="shared" si="13"/>
        <v>22</v>
      </c>
      <c r="L34" s="150">
        <v>6500</v>
      </c>
      <c r="M34" s="24">
        <f t="shared" si="14"/>
        <v>1</v>
      </c>
      <c r="N34" s="5">
        <v>6500</v>
      </c>
      <c r="O34" s="289">
        <f t="shared" si="0"/>
        <v>0.5099175975748701</v>
      </c>
      <c r="P34" s="5">
        <v>6500</v>
      </c>
      <c r="Q34" s="289">
        <f t="shared" si="3"/>
        <v>0.50039533237991762</v>
      </c>
      <c r="R34" s="5">
        <v>6500</v>
      </c>
      <c r="S34" s="289">
        <v>0.50963999999999998</v>
      </c>
      <c r="T34">
        <v>6500</v>
      </c>
      <c r="U34" s="26">
        <f t="shared" si="1"/>
        <v>0.50997203674851743</v>
      </c>
      <c r="V34" s="256">
        <v>6500</v>
      </c>
      <c r="W34" s="274">
        <f t="shared" si="4"/>
        <v>0.50539514103968686</v>
      </c>
      <c r="X34" s="320">
        <f t="shared" si="5"/>
        <v>6500</v>
      </c>
      <c r="Y34" s="153">
        <f t="shared" si="6"/>
        <v>-0.67405068486895703</v>
      </c>
      <c r="Z34" s="153"/>
      <c r="AA34" s="153"/>
      <c r="AB34" s="153"/>
      <c r="AC34" s="153"/>
      <c r="AD34" s="153"/>
      <c r="AE34" s="153"/>
      <c r="AF34" s="320"/>
      <c r="AG34" s="153"/>
      <c r="AH34" s="153"/>
      <c r="AI34" s="153"/>
      <c r="AJ34" s="153"/>
      <c r="AK34" s="153"/>
      <c r="AL34" s="154"/>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5"/>
      <c r="BI34" s="155"/>
      <c r="BJ34" s="155"/>
      <c r="BK34" s="155"/>
      <c r="BL34" s="153"/>
      <c r="BM34" s="153"/>
      <c r="BN34" s="153"/>
      <c r="BO34" s="153"/>
      <c r="BP34" s="153"/>
      <c r="BQ34" s="153"/>
      <c r="BR34" s="153"/>
      <c r="BS34" s="153"/>
      <c r="BT34" s="153"/>
      <c r="BU34" s="153"/>
      <c r="BV34" s="156"/>
      <c r="BW34" s="157"/>
      <c r="BX34" s="153"/>
      <c r="BY34" s="153"/>
      <c r="BZ34" s="153"/>
      <c r="CA34" s="153"/>
      <c r="CB34" s="153"/>
      <c r="CC34" s="153"/>
      <c r="CD34" s="153"/>
      <c r="CE34" s="153"/>
      <c r="CF34" s="153"/>
      <c r="CG34" s="153"/>
      <c r="CH34" s="153"/>
      <c r="CI34" s="153"/>
      <c r="CJ34" s="153"/>
      <c r="CK34" s="153"/>
      <c r="CL34" s="153"/>
      <c r="CM34" s="153"/>
      <c r="CN34" s="153"/>
      <c r="CO34" s="153"/>
      <c r="CP34" s="153"/>
      <c r="CQ34" s="153"/>
      <c r="CR34" s="153"/>
      <c r="CS34" s="153"/>
      <c r="CT34" s="153"/>
      <c r="CU34" s="153"/>
      <c r="CV34" s="153"/>
      <c r="CW34" s="153"/>
      <c r="CX34" s="153"/>
      <c r="CY34" s="153"/>
      <c r="CZ34" s="153"/>
      <c r="DA34" s="153"/>
      <c r="DB34" s="153"/>
      <c r="DC34" s="153"/>
      <c r="DD34" s="153"/>
      <c r="DE34" s="153"/>
      <c r="DF34" s="153"/>
      <c r="DG34" s="153"/>
      <c r="DH34" s="153"/>
      <c r="DI34" s="153"/>
      <c r="DJ34" s="153"/>
      <c r="DK34" s="153"/>
      <c r="DL34" s="153"/>
      <c r="DM34" s="153"/>
      <c r="DN34" s="153"/>
      <c r="DO34" s="153"/>
      <c r="DP34" s="153"/>
      <c r="DQ34" s="153"/>
      <c r="DR34" s="153"/>
      <c r="DS34" s="153"/>
      <c r="DT34" s="153"/>
      <c r="DU34" s="153"/>
      <c r="DV34" s="153"/>
      <c r="DW34" s="153"/>
      <c r="DX34" s="153"/>
      <c r="DY34" s="153"/>
      <c r="DZ34" s="153"/>
      <c r="EA34" s="153"/>
      <c r="EB34" s="153"/>
      <c r="EC34" s="153"/>
      <c r="ED34" s="153"/>
      <c r="EE34" s="153"/>
      <c r="EF34" s="153"/>
      <c r="EG34" s="153"/>
      <c r="EH34" s="153"/>
      <c r="EI34" s="153"/>
      <c r="EK34" s="143">
        <f t="shared" si="2"/>
        <v>0.99167086774916979</v>
      </c>
      <c r="EO34">
        <f t="shared" si="7"/>
        <v>6500</v>
      </c>
      <c r="EP34" s="3">
        <f t="shared" si="8"/>
        <v>-0.29250000000000004</v>
      </c>
      <c r="EQ34" s="3">
        <f t="shared" si="9"/>
        <v>-0.30068675</v>
      </c>
      <c r="ER34" s="3">
        <f t="shared" si="10"/>
        <v>-0.29273649296169574</v>
      </c>
      <c r="ES34" s="3">
        <f t="shared" si="11"/>
        <v>-0.29636893778174667</v>
      </c>
      <c r="ET34">
        <f t="shared" si="12"/>
        <v>-0.29245363688002862</v>
      </c>
    </row>
    <row r="35" spans="3:150" x14ac:dyDescent="0.25">
      <c r="C35" t="s">
        <v>386</v>
      </c>
      <c r="E35" t="s">
        <v>389</v>
      </c>
      <c r="K35" s="38">
        <f t="shared" si="13"/>
        <v>23</v>
      </c>
      <c r="L35" s="150">
        <v>7000</v>
      </c>
      <c r="M35" s="24">
        <f t="shared" si="14"/>
        <v>1</v>
      </c>
      <c r="N35" s="5">
        <v>7000</v>
      </c>
      <c r="O35" s="289">
        <f t="shared" si="0"/>
        <v>0.48417236758409932</v>
      </c>
      <c r="P35" s="5">
        <v>7000</v>
      </c>
      <c r="Q35" s="289">
        <f t="shared" si="3"/>
        <v>0.47444240639214047</v>
      </c>
      <c r="R35" s="5">
        <v>7000</v>
      </c>
      <c r="S35" s="289">
        <v>0.48165000000000002</v>
      </c>
      <c r="T35">
        <v>7000</v>
      </c>
      <c r="U35" s="26">
        <f t="shared" si="1"/>
        <v>0.48193196341138</v>
      </c>
      <c r="V35" s="256">
        <v>7000</v>
      </c>
      <c r="W35" s="274">
        <f t="shared" si="4"/>
        <v>0.4795495100561179</v>
      </c>
      <c r="X35" s="320">
        <f t="shared" si="5"/>
        <v>7000</v>
      </c>
      <c r="Y35" s="153">
        <f t="shared" si="6"/>
        <v>-0.73053756977850437</v>
      </c>
      <c r="Z35" s="153"/>
      <c r="AA35" s="153"/>
      <c r="AB35" s="153"/>
      <c r="AC35" s="153"/>
      <c r="AD35" s="153"/>
      <c r="AE35" s="153"/>
      <c r="AF35" s="320"/>
      <c r="AG35" s="153"/>
      <c r="AH35" s="153"/>
      <c r="AI35" s="153"/>
      <c r="AJ35" s="153"/>
      <c r="AK35" s="153"/>
      <c r="AL35" s="154"/>
      <c r="AM35" s="153"/>
      <c r="AN35" s="153"/>
      <c r="AO35" s="153"/>
      <c r="AP35" s="153"/>
      <c r="AQ35" s="153"/>
      <c r="AR35" s="153"/>
      <c r="AS35" s="153"/>
      <c r="AT35" s="153"/>
      <c r="AU35" s="153"/>
      <c r="AV35" s="153"/>
      <c r="AW35" s="153"/>
      <c r="AX35" s="153"/>
      <c r="AY35" s="153"/>
      <c r="AZ35" s="153"/>
      <c r="BA35" s="153"/>
      <c r="BB35" s="153"/>
      <c r="BC35" s="153"/>
      <c r="BD35" s="153"/>
      <c r="BE35" s="153"/>
      <c r="BF35" s="153"/>
      <c r="BG35" s="153"/>
      <c r="BH35" s="155"/>
      <c r="BI35" s="155"/>
      <c r="BJ35" s="155"/>
      <c r="BK35" s="155"/>
      <c r="BL35" s="153"/>
      <c r="BM35" s="153"/>
      <c r="BN35" s="153"/>
      <c r="BO35" s="153"/>
      <c r="BP35" s="153"/>
      <c r="BQ35" s="153"/>
      <c r="BR35" s="153"/>
      <c r="BS35" s="153"/>
      <c r="BT35" s="153"/>
      <c r="BU35" s="153"/>
      <c r="BV35" s="156"/>
      <c r="BW35" s="157"/>
      <c r="BX35" s="153"/>
      <c r="BY35" s="153"/>
      <c r="BZ35" s="153"/>
      <c r="CA35" s="153"/>
      <c r="CB35" s="153"/>
      <c r="CC35" s="153"/>
      <c r="CD35" s="153"/>
      <c r="CE35" s="153"/>
      <c r="CF35" s="153"/>
      <c r="CG35" s="153"/>
      <c r="CH35" s="153"/>
      <c r="CI35" s="153"/>
      <c r="CJ35" s="153"/>
      <c r="CK35" s="153"/>
      <c r="CL35" s="153"/>
      <c r="CM35" s="153"/>
      <c r="CN35" s="153"/>
      <c r="CO35" s="153"/>
      <c r="CP35" s="153"/>
      <c r="CQ35" s="153"/>
      <c r="CR35" s="153"/>
      <c r="CS35" s="153"/>
      <c r="CT35" s="153"/>
      <c r="CU35" s="153"/>
      <c r="CV35" s="153"/>
      <c r="CW35" s="153"/>
      <c r="CX35" s="153"/>
      <c r="CY35" s="153"/>
      <c r="CZ35" s="153"/>
      <c r="DA35" s="153"/>
      <c r="DB35" s="153"/>
      <c r="DC35" s="153"/>
      <c r="DD35" s="153"/>
      <c r="DE35" s="153"/>
      <c r="DF35" s="153"/>
      <c r="DG35" s="153"/>
      <c r="DH35" s="153"/>
      <c r="DI35" s="153"/>
      <c r="DJ35" s="153"/>
      <c r="DK35" s="153"/>
      <c r="DL35" s="153"/>
      <c r="DM35" s="153"/>
      <c r="DN35" s="153"/>
      <c r="DO35" s="153"/>
      <c r="DP35" s="153"/>
      <c r="DQ35" s="153"/>
      <c r="DR35" s="153"/>
      <c r="DS35" s="153"/>
      <c r="DT35" s="153"/>
      <c r="DU35" s="153"/>
      <c r="DV35" s="153"/>
      <c r="DW35" s="153"/>
      <c r="DX35" s="153"/>
      <c r="DY35" s="153"/>
      <c r="DZ35" s="153"/>
      <c r="EA35" s="153"/>
      <c r="EB35" s="153"/>
      <c r="EC35" s="153"/>
      <c r="ED35" s="153"/>
      <c r="EE35" s="153"/>
      <c r="EF35" s="153"/>
      <c r="EG35" s="153"/>
      <c r="EH35" s="153"/>
      <c r="EI35" s="153"/>
      <c r="EK35" s="143">
        <f t="shared" si="2"/>
        <v>0.99563897032309323</v>
      </c>
      <c r="EO35">
        <f t="shared" si="7"/>
        <v>7000</v>
      </c>
      <c r="EP35" s="3">
        <f t="shared" si="8"/>
        <v>-0.315</v>
      </c>
      <c r="EQ35" s="3">
        <f t="shared" si="9"/>
        <v>-0.32381650000000001</v>
      </c>
      <c r="ER35" s="3">
        <f t="shared" si="10"/>
        <v>-0.31726843537781624</v>
      </c>
      <c r="ES35" s="3">
        <f t="shared" si="11"/>
        <v>-0.31916654838034247</v>
      </c>
      <c r="ET35">
        <f t="shared" si="12"/>
        <v>-0.31701426881636974</v>
      </c>
    </row>
    <row r="36" spans="3:150" x14ac:dyDescent="0.25">
      <c r="K36" s="38">
        <f t="shared" si="13"/>
        <v>24</v>
      </c>
      <c r="L36" s="150">
        <v>7500</v>
      </c>
      <c r="M36" s="24">
        <f t="shared" si="14"/>
        <v>1</v>
      </c>
      <c r="N36" s="5">
        <v>7500</v>
      </c>
      <c r="O36" s="289">
        <f t="shared" si="0"/>
        <v>0.45972698853087207</v>
      </c>
      <c r="P36" s="5">
        <v>7500</v>
      </c>
      <c r="Q36" s="289">
        <f t="shared" si="3"/>
        <v>0.44983552486909395</v>
      </c>
      <c r="R36" s="5">
        <v>7500</v>
      </c>
      <c r="S36" s="289">
        <v>0.45484999999999998</v>
      </c>
      <c r="T36">
        <v>7500</v>
      </c>
      <c r="U36" s="26">
        <f t="shared" si="1"/>
        <v>0.4550063549828125</v>
      </c>
      <c r="V36" s="256">
        <v>7500</v>
      </c>
      <c r="W36" s="274">
        <f t="shared" si="4"/>
        <v>0.45502561049949647</v>
      </c>
      <c r="X36" s="320">
        <f t="shared" si="5"/>
        <v>7500</v>
      </c>
      <c r="Y36" s="153">
        <f t="shared" si="6"/>
        <v>-0.78778758471406629</v>
      </c>
      <c r="Z36" s="153"/>
      <c r="AA36" s="153"/>
      <c r="AB36" s="153"/>
      <c r="AC36" s="153"/>
      <c r="AD36" s="153"/>
      <c r="AE36" s="153"/>
      <c r="AF36" s="320"/>
      <c r="AG36" s="153"/>
      <c r="AH36" s="153"/>
      <c r="AI36" s="153"/>
      <c r="AJ36" s="153"/>
      <c r="AK36" s="153"/>
      <c r="AL36" s="154"/>
      <c r="AM36" s="153"/>
      <c r="AN36" s="153"/>
      <c r="AO36" s="153"/>
      <c r="AP36" s="153"/>
      <c r="AQ36" s="153"/>
      <c r="AR36" s="153"/>
      <c r="AS36" s="153"/>
      <c r="AT36" s="153"/>
      <c r="AU36" s="153"/>
      <c r="AV36" s="153"/>
      <c r="AW36" s="153"/>
      <c r="AX36" s="153"/>
      <c r="AY36" s="153"/>
      <c r="AZ36" s="153"/>
      <c r="BA36" s="153"/>
      <c r="BB36" s="153"/>
      <c r="BC36" s="153"/>
      <c r="BD36" s="153"/>
      <c r="BE36" s="153"/>
      <c r="BF36" s="153"/>
      <c r="BG36" s="153"/>
      <c r="BH36" s="155"/>
      <c r="BI36" s="155"/>
      <c r="BJ36" s="155"/>
      <c r="BK36" s="155"/>
      <c r="BL36" s="153"/>
      <c r="BM36" s="153"/>
      <c r="BN36" s="153"/>
      <c r="BO36" s="153"/>
      <c r="BP36" s="153"/>
      <c r="BQ36" s="153"/>
      <c r="BR36" s="153"/>
      <c r="BS36" s="153"/>
      <c r="BT36" s="153"/>
      <c r="BU36" s="153"/>
      <c r="BV36" s="158"/>
      <c r="BW36" s="159"/>
      <c r="BX36" s="153"/>
      <c r="BY36" s="153"/>
      <c r="BZ36" s="153"/>
      <c r="CA36" s="153"/>
      <c r="CB36" s="153"/>
      <c r="CC36" s="153"/>
      <c r="CD36" s="153"/>
      <c r="CE36" s="153"/>
      <c r="CF36" s="153"/>
      <c r="CG36" s="153"/>
      <c r="CH36" s="153"/>
      <c r="CI36" s="153"/>
      <c r="CJ36" s="153"/>
      <c r="CK36" s="153"/>
      <c r="CL36" s="153"/>
      <c r="CM36" s="153"/>
      <c r="CN36" s="153"/>
      <c r="CO36" s="153"/>
      <c r="CP36" s="153"/>
      <c r="CQ36" s="153"/>
      <c r="CR36" s="153"/>
      <c r="CS36" s="153"/>
      <c r="CT36" s="153"/>
      <c r="CU36" s="153"/>
      <c r="CV36" s="153"/>
      <c r="CW36" s="153"/>
      <c r="CX36" s="153"/>
      <c r="CY36" s="153"/>
      <c r="CZ36" s="153"/>
      <c r="DA36" s="153"/>
      <c r="DB36" s="153"/>
      <c r="DC36" s="153"/>
      <c r="DD36" s="153"/>
      <c r="DE36" s="153"/>
      <c r="DF36" s="153"/>
      <c r="DG36" s="153"/>
      <c r="DH36" s="153"/>
      <c r="DI36" s="153"/>
      <c r="DJ36" s="153"/>
      <c r="DK36" s="153"/>
      <c r="DL36" s="153"/>
      <c r="DM36" s="153"/>
      <c r="DN36" s="153"/>
      <c r="DO36" s="153"/>
      <c r="DP36" s="153"/>
      <c r="DQ36" s="153"/>
      <c r="DR36" s="153"/>
      <c r="DS36" s="153"/>
      <c r="DT36" s="153"/>
      <c r="DU36" s="153"/>
      <c r="DV36" s="153"/>
      <c r="DW36" s="153"/>
      <c r="DX36" s="153"/>
      <c r="DY36" s="153"/>
      <c r="DZ36" s="153"/>
      <c r="EA36" s="153"/>
      <c r="EB36" s="153"/>
      <c r="EC36" s="153"/>
      <c r="ED36" s="153"/>
      <c r="EE36" s="153"/>
      <c r="EF36" s="153"/>
      <c r="EG36" s="153"/>
      <c r="EH36" s="153"/>
      <c r="EI36" s="153"/>
      <c r="EK36" s="143">
        <f t="shared" si="2"/>
        <v>1.0003860844223293</v>
      </c>
      <c r="EO36">
        <f t="shared" si="7"/>
        <v>7500</v>
      </c>
      <c r="EP36" s="3">
        <f t="shared" si="8"/>
        <v>-0.33750000000000008</v>
      </c>
      <c r="EQ36" s="3">
        <f t="shared" si="9"/>
        <v>-0.34694625000000007</v>
      </c>
      <c r="ER36" s="3">
        <f t="shared" si="10"/>
        <v>-0.3421318009532095</v>
      </c>
      <c r="ES36" s="3">
        <f t="shared" si="11"/>
        <v>-0.34196415897893845</v>
      </c>
      <c r="ET36">
        <f t="shared" si="12"/>
        <v>-0.34198253759630681</v>
      </c>
    </row>
    <row r="37" spans="3:150" x14ac:dyDescent="0.25">
      <c r="C37" t="s">
        <v>387</v>
      </c>
      <c r="E37" t="s">
        <v>390</v>
      </c>
      <c r="K37" s="38">
        <f t="shared" si="13"/>
        <v>25</v>
      </c>
      <c r="L37" s="150">
        <v>8000</v>
      </c>
      <c r="M37" s="24">
        <f t="shared" si="14"/>
        <v>1</v>
      </c>
      <c r="N37" s="5">
        <v>8000</v>
      </c>
      <c r="O37" s="289">
        <f t="shared" si="0"/>
        <v>0.43651583224016588</v>
      </c>
      <c r="P37" s="5">
        <v>8000</v>
      </c>
      <c r="Q37" s="289">
        <f t="shared" si="3"/>
        <v>0.42650487542423315</v>
      </c>
      <c r="R37" s="5">
        <v>8000</v>
      </c>
      <c r="S37" s="289">
        <v>0.42920999999999998</v>
      </c>
      <c r="T37">
        <v>8000</v>
      </c>
      <c r="U37" s="26">
        <f t="shared" si="1"/>
        <v>0.42915032162687994</v>
      </c>
      <c r="V37" s="256">
        <v>8000</v>
      </c>
      <c r="W37" s="274">
        <f t="shared" si="4"/>
        <v>0.43175584974784004</v>
      </c>
      <c r="X37" s="320">
        <f t="shared" si="5"/>
        <v>8000</v>
      </c>
      <c r="Y37" s="153">
        <f t="shared" si="6"/>
        <v>-0.84580896933578475</v>
      </c>
      <c r="Z37" s="153"/>
      <c r="AA37" s="153"/>
      <c r="AB37" s="153"/>
      <c r="AC37" s="153"/>
      <c r="AD37" s="153"/>
      <c r="AE37" s="153"/>
      <c r="AF37" s="320"/>
      <c r="AG37" s="153"/>
      <c r="AH37" s="153"/>
      <c r="AI37" s="153"/>
      <c r="AJ37" s="153"/>
      <c r="AK37" s="153"/>
      <c r="AL37" s="154"/>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5"/>
      <c r="BI37" s="155"/>
      <c r="BJ37" s="155"/>
      <c r="BK37" s="155"/>
      <c r="BL37" s="153"/>
      <c r="BM37" s="153"/>
      <c r="BN37" s="153"/>
      <c r="BO37" s="153"/>
      <c r="BP37" s="153"/>
      <c r="BQ37" s="153"/>
      <c r="BR37" s="153"/>
      <c r="BS37" s="153"/>
      <c r="BT37" s="153"/>
      <c r="BU37" s="153"/>
      <c r="BV37" s="159"/>
      <c r="BW37" s="159"/>
      <c r="BX37" s="153"/>
      <c r="BY37" s="153"/>
      <c r="BZ37" s="153"/>
      <c r="CA37" s="153"/>
      <c r="CB37" s="153"/>
      <c r="CC37" s="153"/>
      <c r="CD37" s="153"/>
      <c r="CE37" s="153"/>
      <c r="CF37" s="153"/>
      <c r="CG37" s="153"/>
      <c r="CH37" s="153"/>
      <c r="CI37" s="153"/>
      <c r="CJ37" s="153"/>
      <c r="CK37" s="153"/>
      <c r="CL37" s="153"/>
      <c r="CM37" s="153"/>
      <c r="CN37" s="153"/>
      <c r="CO37" s="153"/>
      <c r="CP37" s="153"/>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K37" s="143">
        <f t="shared" si="2"/>
        <v>1.0059314781758115</v>
      </c>
      <c r="EO37">
        <f t="shared" ref="EO37:EO100" si="15">N37</f>
        <v>8000</v>
      </c>
      <c r="EP37" s="3">
        <f t="shared" si="8"/>
        <v>-0.3600000000000001</v>
      </c>
      <c r="EQ37" s="3">
        <f t="shared" ref="EQ37:EQ100" si="16">LOG10(Q37)</f>
        <v>-0.37007600000000002</v>
      </c>
      <c r="ER37" s="3">
        <f t="shared" ref="ER37:ER100" si="17">LOG10(S37)</f>
        <v>-0.36733016812680802</v>
      </c>
      <c r="ES37" s="3">
        <f t="shared" ref="ES37:ES100" si="18">LOG10(W37)</f>
        <v>-0.36476176957753431</v>
      </c>
      <c r="ET37">
        <f t="shared" si="12"/>
        <v>-0.36739055765676126</v>
      </c>
    </row>
    <row r="38" spans="3:150" x14ac:dyDescent="0.25">
      <c r="K38" s="38">
        <f t="shared" si="13"/>
        <v>26</v>
      </c>
      <c r="L38" s="150">
        <v>8500</v>
      </c>
      <c r="M38" s="24">
        <f t="shared" si="14"/>
        <v>1</v>
      </c>
      <c r="N38" s="5">
        <v>8500</v>
      </c>
      <c r="O38" s="289">
        <f t="shared" si="0"/>
        <v>0.41447658403793908</v>
      </c>
      <c r="P38" s="5">
        <v>8500</v>
      </c>
      <c r="Q38" s="289">
        <f t="shared" si="3"/>
        <v>0.40438426647956927</v>
      </c>
      <c r="R38" s="5">
        <v>8500</v>
      </c>
      <c r="S38" s="289">
        <v>0.4047</v>
      </c>
      <c r="T38">
        <v>8500</v>
      </c>
      <c r="U38" s="26">
        <f t="shared" si="1"/>
        <v>0.40432098769876745</v>
      </c>
      <c r="V38" s="256">
        <v>8500</v>
      </c>
      <c r="W38" s="274">
        <f t="shared" si="4"/>
        <v>0.40967609182887005</v>
      </c>
      <c r="X38" s="320">
        <f t="shared" si="5"/>
        <v>8500</v>
      </c>
      <c r="Y38" s="153">
        <f t="shared" si="6"/>
        <v>-0.9046092271003171</v>
      </c>
      <c r="Z38" s="153"/>
      <c r="AA38" s="153"/>
      <c r="AB38" s="153"/>
      <c r="AC38" s="153"/>
      <c r="AD38" s="153"/>
      <c r="AE38" s="153"/>
      <c r="AF38" s="320"/>
      <c r="AG38" s="153"/>
      <c r="AH38" s="153"/>
      <c r="AI38" s="153"/>
      <c r="AJ38" s="153"/>
      <c r="AK38" s="153"/>
      <c r="AL38" s="154"/>
      <c r="AM38" s="153"/>
      <c r="AN38" s="153"/>
      <c r="AO38" s="153"/>
      <c r="AP38" s="153"/>
      <c r="AQ38" s="153"/>
      <c r="AR38" s="153"/>
      <c r="AS38" s="153"/>
      <c r="AT38" s="153"/>
      <c r="AU38" s="153"/>
      <c r="AV38" s="153"/>
      <c r="AW38" s="153"/>
      <c r="AX38" s="153"/>
      <c r="AY38" s="153"/>
      <c r="AZ38" s="153"/>
      <c r="BA38" s="153"/>
      <c r="BB38" s="153"/>
      <c r="BC38" s="153"/>
      <c r="BD38" s="153"/>
      <c r="BE38" s="153"/>
      <c r="BF38" s="153"/>
      <c r="BG38" s="153"/>
      <c r="BH38" s="155"/>
      <c r="BI38" s="155"/>
      <c r="BJ38" s="155"/>
      <c r="BK38" s="155"/>
      <c r="BL38" s="153"/>
      <c r="BM38" s="153"/>
      <c r="BN38" s="153"/>
      <c r="BO38" s="153"/>
      <c r="BP38" s="153"/>
      <c r="BQ38" s="153"/>
      <c r="BR38" s="153"/>
      <c r="BS38" s="153"/>
      <c r="BT38" s="153"/>
      <c r="BU38" s="153"/>
      <c r="BV38" s="159"/>
      <c r="BW38" s="159"/>
      <c r="BX38" s="153"/>
      <c r="BY38" s="153"/>
      <c r="BZ38" s="153"/>
      <c r="CA38" s="153"/>
      <c r="CB38" s="153"/>
      <c r="CC38" s="153"/>
      <c r="CD38" s="153"/>
      <c r="CE38" s="153"/>
      <c r="CF38" s="153"/>
      <c r="CG38" s="153"/>
      <c r="CH38" s="153"/>
      <c r="CI38" s="153"/>
      <c r="CJ38" s="153"/>
      <c r="CK38" s="153"/>
      <c r="CL38" s="153"/>
      <c r="CM38" s="153"/>
      <c r="CN38" s="153"/>
      <c r="CO38" s="153"/>
      <c r="CP38" s="153"/>
      <c r="CQ38" s="153"/>
      <c r="CR38" s="153"/>
      <c r="CS38" s="153"/>
      <c r="CT38" s="153"/>
      <c r="CU38" s="153"/>
      <c r="CV38" s="153"/>
      <c r="CW38" s="153"/>
      <c r="CX38" s="153"/>
      <c r="CY38" s="153"/>
      <c r="CZ38" s="153"/>
      <c r="DA38" s="153"/>
      <c r="DB38" s="153"/>
      <c r="DC38" s="153"/>
      <c r="DD38" s="153"/>
      <c r="DE38" s="153"/>
      <c r="DF38" s="153"/>
      <c r="DG38" s="153"/>
      <c r="DH38" s="153"/>
      <c r="DI38" s="153"/>
      <c r="DJ38" s="153"/>
      <c r="DK38" s="153"/>
      <c r="DL38" s="153"/>
      <c r="DM38" s="153"/>
      <c r="DN38" s="153"/>
      <c r="DO38" s="153"/>
      <c r="DP38" s="153"/>
      <c r="DQ38" s="153"/>
      <c r="DR38" s="153"/>
      <c r="DS38" s="153"/>
      <c r="DT38" s="153"/>
      <c r="DU38" s="153"/>
      <c r="DV38" s="153"/>
      <c r="DW38" s="153"/>
      <c r="DX38" s="153"/>
      <c r="DY38" s="153"/>
      <c r="DZ38" s="153"/>
      <c r="EA38" s="153"/>
      <c r="EB38" s="153"/>
      <c r="EC38" s="153"/>
      <c r="ED38" s="153"/>
      <c r="EE38" s="153"/>
      <c r="EF38" s="153"/>
      <c r="EG38" s="153"/>
      <c r="EH38" s="153"/>
      <c r="EI38" s="153"/>
      <c r="EK38" s="143">
        <f t="shared" si="2"/>
        <v>1.0122957544573019</v>
      </c>
      <c r="EO38">
        <f t="shared" si="15"/>
        <v>8500</v>
      </c>
      <c r="EP38" s="3">
        <f t="shared" si="8"/>
        <v>-0.38250000000000006</v>
      </c>
      <c r="EQ38" s="3">
        <f t="shared" si="16"/>
        <v>-0.39320575000000008</v>
      </c>
      <c r="ER38" s="3">
        <f t="shared" si="17"/>
        <v>-0.39286679560843329</v>
      </c>
      <c r="ES38" s="3">
        <f t="shared" si="18"/>
        <v>-0.38755938017613029</v>
      </c>
      <c r="ET38">
        <f t="shared" si="12"/>
        <v>-0.39327371450310644</v>
      </c>
    </row>
    <row r="39" spans="3:150" x14ac:dyDescent="0.25">
      <c r="F39" s="271">
        <f>1/18400</f>
        <v>5.4347826086956524E-5</v>
      </c>
      <c r="K39" s="38">
        <f t="shared" si="13"/>
        <v>27</v>
      </c>
      <c r="L39" s="150">
        <v>9000</v>
      </c>
      <c r="M39" s="24">
        <f t="shared" si="14"/>
        <v>1</v>
      </c>
      <c r="N39" s="5">
        <v>9000</v>
      </c>
      <c r="O39" s="289">
        <f t="shared" si="0"/>
        <v>0.39355007545577742</v>
      </c>
      <c r="P39" s="5">
        <v>9000</v>
      </c>
      <c r="Q39" s="289">
        <f t="shared" si="3"/>
        <v>0.38341093947299826</v>
      </c>
      <c r="R39" s="5">
        <v>9000</v>
      </c>
      <c r="S39" s="289">
        <v>0.38128000000000001</v>
      </c>
      <c r="T39">
        <v>9000</v>
      </c>
      <c r="U39" s="26">
        <f t="shared" si="1"/>
        <v>0.38047749174477996</v>
      </c>
      <c r="V39" s="256">
        <v>9000</v>
      </c>
      <c r="W39" s="274">
        <f t="shared" si="4"/>
        <v>0.3887254806488385</v>
      </c>
      <c r="X39" s="320">
        <f t="shared" si="5"/>
        <v>9000</v>
      </c>
      <c r="Y39" s="153">
        <f t="shared" si="6"/>
        <v>-0.96422126563170507</v>
      </c>
      <c r="Z39" s="153"/>
      <c r="AA39" s="153"/>
      <c r="AB39" s="153"/>
      <c r="AC39" s="153"/>
      <c r="AD39" s="153"/>
      <c r="AE39" s="153"/>
      <c r="AF39" s="320"/>
      <c r="AG39" s="153"/>
      <c r="AH39" s="153"/>
      <c r="AI39" s="153"/>
      <c r="AJ39" s="153"/>
      <c r="AK39" s="153"/>
      <c r="AL39" s="154"/>
      <c r="AM39" s="153"/>
      <c r="AN39" s="153"/>
      <c r="AO39" s="153"/>
      <c r="AP39" s="153"/>
      <c r="AQ39" s="153"/>
      <c r="AR39" s="153"/>
      <c r="AS39" s="153"/>
      <c r="AT39" s="153"/>
      <c r="AU39" s="153"/>
      <c r="AV39" s="153"/>
      <c r="AW39" s="153"/>
      <c r="AX39" s="153"/>
      <c r="AY39" s="153"/>
      <c r="AZ39" s="153"/>
      <c r="BA39" s="153"/>
      <c r="BB39" s="153"/>
      <c r="BC39" s="153"/>
      <c r="BD39" s="153"/>
      <c r="BE39" s="153"/>
      <c r="BF39" s="155"/>
      <c r="BG39" s="155"/>
      <c r="BH39" s="155"/>
      <c r="BI39" s="155"/>
      <c r="BJ39" s="155"/>
      <c r="BK39" s="155"/>
      <c r="BL39" s="153"/>
      <c r="BM39" s="153"/>
      <c r="BN39" s="153"/>
      <c r="BO39" s="153"/>
      <c r="BP39" s="153"/>
      <c r="BQ39" s="153"/>
      <c r="BR39" s="153"/>
      <c r="BS39" s="153"/>
      <c r="BT39" s="153"/>
      <c r="BU39" s="153"/>
      <c r="BV39" s="159"/>
      <c r="BW39" s="159"/>
      <c r="BX39" s="153"/>
      <c r="BY39" s="153"/>
      <c r="BZ39" s="153"/>
      <c r="CA39" s="153"/>
      <c r="CB39" s="153"/>
      <c r="CC39" s="153"/>
      <c r="CD39" s="153"/>
      <c r="CE39" s="153"/>
      <c r="CF39" s="153"/>
      <c r="CG39" s="153"/>
      <c r="CH39" s="153"/>
      <c r="CI39" s="153"/>
      <c r="CJ39" s="153"/>
      <c r="CK39" s="153"/>
      <c r="CL39" s="153"/>
      <c r="CM39" s="153"/>
      <c r="CN39" s="153"/>
      <c r="CO39" s="153"/>
      <c r="CP39" s="153"/>
      <c r="CQ39" s="153"/>
      <c r="CR39" s="153"/>
      <c r="CS39" s="153"/>
      <c r="CT39" s="153"/>
      <c r="CU39" s="153"/>
      <c r="CV39" s="153"/>
      <c r="CW39" s="153"/>
      <c r="CX39" s="153"/>
      <c r="CY39" s="153"/>
      <c r="CZ39" s="153"/>
      <c r="DA39" s="153"/>
      <c r="DB39" s="153"/>
      <c r="DC39" s="153"/>
      <c r="DD39" s="153"/>
      <c r="DE39" s="153"/>
      <c r="DF39" s="153"/>
      <c r="DG39" s="153"/>
      <c r="DH39" s="153"/>
      <c r="DI39" s="153"/>
      <c r="DJ39" s="153"/>
      <c r="DK39" s="153"/>
      <c r="DL39" s="153"/>
      <c r="DM39" s="153"/>
      <c r="DN39" s="153"/>
      <c r="DO39" s="153"/>
      <c r="DP39" s="153"/>
      <c r="DQ39" s="153"/>
      <c r="DR39" s="153"/>
      <c r="DS39" s="153"/>
      <c r="DT39" s="153"/>
      <c r="DU39" s="153"/>
      <c r="DV39" s="153"/>
      <c r="DW39" s="153"/>
      <c r="DX39" s="153"/>
      <c r="DY39" s="153"/>
      <c r="DZ39" s="153"/>
      <c r="EA39" s="153"/>
      <c r="EB39" s="153"/>
      <c r="EC39" s="153"/>
      <c r="ED39" s="153"/>
      <c r="EE39" s="153"/>
      <c r="EF39" s="153"/>
      <c r="EG39" s="153"/>
      <c r="EH39" s="153"/>
      <c r="EI39" s="153"/>
      <c r="EK39" s="143">
        <f t="shared" si="2"/>
        <v>1.0195275929732441</v>
      </c>
      <c r="EO39">
        <f t="shared" si="15"/>
        <v>9000</v>
      </c>
      <c r="EP39" s="3">
        <f t="shared" si="8"/>
        <v>-0.40500000000000003</v>
      </c>
      <c r="EQ39" s="3">
        <f t="shared" si="16"/>
        <v>-0.41633550000000008</v>
      </c>
      <c r="ER39" s="3">
        <f t="shared" si="17"/>
        <v>-0.41875597499761907</v>
      </c>
      <c r="ES39" s="3">
        <f t="shared" si="18"/>
        <v>-0.41035699077472609</v>
      </c>
      <c r="ET39">
        <f t="shared" si="12"/>
        <v>-0.41967103008966117</v>
      </c>
    </row>
    <row r="40" spans="3:150" x14ac:dyDescent="0.25">
      <c r="K40" s="38">
        <f t="shared" si="13"/>
        <v>28</v>
      </c>
      <c r="L40" s="150">
        <v>9500</v>
      </c>
      <c r="M40" s="24">
        <f t="shared" si="14"/>
        <v>1</v>
      </c>
      <c r="N40" s="5">
        <v>9500</v>
      </c>
      <c r="O40" s="289">
        <f t="shared" si="0"/>
        <v>0.3736801253821157</v>
      </c>
      <c r="P40" s="5">
        <v>9500</v>
      </c>
      <c r="Q40" s="289">
        <f t="shared" si="3"/>
        <v>0.36352539080546614</v>
      </c>
      <c r="R40" s="5">
        <v>9500</v>
      </c>
      <c r="S40" s="289">
        <v>0.35891000000000001</v>
      </c>
      <c r="T40">
        <v>9500</v>
      </c>
      <c r="U40" s="26">
        <f t="shared" si="1"/>
        <v>0.35758098650234238</v>
      </c>
      <c r="V40" s="256">
        <v>9500</v>
      </c>
      <c r="W40" s="274">
        <f t="shared" si="4"/>
        <v>0.3621031618922495</v>
      </c>
      <c r="X40" s="320">
        <f t="shared" si="5"/>
        <v>9500</v>
      </c>
      <c r="Y40" s="153">
        <f t="shared" si="6"/>
        <v>-1.0246836183022785</v>
      </c>
      <c r="Z40" s="153"/>
      <c r="AA40" s="153"/>
      <c r="AB40" s="153"/>
      <c r="AC40" s="153"/>
      <c r="AD40" s="153"/>
      <c r="AE40" s="153"/>
      <c r="AF40" s="320"/>
      <c r="AG40" s="153"/>
      <c r="AH40" s="153"/>
      <c r="AI40" s="153"/>
      <c r="AJ40" s="153"/>
      <c r="AK40" s="153"/>
      <c r="AL40" s="154"/>
      <c r="AM40" s="153"/>
      <c r="AN40" s="153"/>
      <c r="AO40" s="153"/>
      <c r="AP40" s="153"/>
      <c r="AQ40" s="153"/>
      <c r="AR40" s="153"/>
      <c r="AS40" s="153"/>
      <c r="AT40" s="153"/>
      <c r="AU40" s="153"/>
      <c r="AV40" s="153"/>
      <c r="AW40" s="153"/>
      <c r="AX40" s="153"/>
      <c r="AY40" s="153"/>
      <c r="AZ40" s="153"/>
      <c r="BA40" s="153"/>
      <c r="BB40" s="153"/>
      <c r="BC40" s="153"/>
      <c r="BD40" s="153"/>
      <c r="BE40" s="153"/>
      <c r="BF40" s="155"/>
      <c r="BG40" s="155"/>
      <c r="BH40" s="155"/>
      <c r="BI40" s="155"/>
      <c r="BJ40" s="155"/>
      <c r="BK40" s="155"/>
      <c r="BL40" s="153"/>
      <c r="BM40" s="153"/>
      <c r="BN40" s="153"/>
      <c r="BO40" s="153"/>
      <c r="BP40" s="153"/>
      <c r="BQ40" s="153"/>
      <c r="BR40" s="153"/>
      <c r="BS40" s="153"/>
      <c r="BT40" s="153"/>
      <c r="BU40" s="153"/>
      <c r="BV40" s="159"/>
      <c r="BW40" s="159"/>
      <c r="BX40" s="153"/>
      <c r="BY40" s="153"/>
      <c r="BZ40" s="153"/>
      <c r="CA40" s="153"/>
      <c r="CB40" s="153"/>
      <c r="CC40" s="153"/>
      <c r="CD40" s="153"/>
      <c r="CE40" s="153"/>
      <c r="CF40" s="153"/>
      <c r="CG40" s="153"/>
      <c r="CH40" s="153"/>
      <c r="CI40" s="153"/>
      <c r="CJ40" s="153"/>
      <c r="CK40" s="153"/>
      <c r="CL40" s="153"/>
      <c r="CM40" s="153"/>
      <c r="CN40" s="153"/>
      <c r="CO40" s="153"/>
      <c r="CP40" s="153"/>
      <c r="CQ40" s="153"/>
      <c r="CR40" s="153"/>
      <c r="CS40" s="153"/>
      <c r="CT40" s="153"/>
      <c r="CU40" s="153"/>
      <c r="CV40" s="153"/>
      <c r="CW40" s="153"/>
      <c r="CX40" s="153"/>
      <c r="CY40" s="153"/>
      <c r="CZ40" s="153"/>
      <c r="DA40" s="153"/>
      <c r="DB40" s="153"/>
      <c r="DC40" s="153"/>
      <c r="DD40" s="153"/>
      <c r="DE40" s="153"/>
      <c r="DF40" s="153"/>
      <c r="DG40" s="153"/>
      <c r="DH40" s="153"/>
      <c r="DI40" s="153"/>
      <c r="DJ40" s="153"/>
      <c r="DK40" s="153"/>
      <c r="DL40" s="153"/>
      <c r="DM40" s="153"/>
      <c r="DN40" s="153"/>
      <c r="DO40" s="153"/>
      <c r="DP40" s="153"/>
      <c r="DQ40" s="153"/>
      <c r="DR40" s="153"/>
      <c r="DS40" s="153"/>
      <c r="DT40" s="153"/>
      <c r="DU40" s="153"/>
      <c r="DV40" s="153"/>
      <c r="DW40" s="153"/>
      <c r="DX40" s="153"/>
      <c r="DY40" s="153"/>
      <c r="DZ40" s="153"/>
      <c r="EA40" s="153"/>
      <c r="EB40" s="153"/>
      <c r="EC40" s="153"/>
      <c r="ED40" s="153"/>
      <c r="EE40" s="153"/>
      <c r="EF40" s="153"/>
      <c r="EG40" s="153"/>
      <c r="EH40" s="153"/>
      <c r="EI40" s="153"/>
      <c r="EK40" s="143">
        <f t="shared" si="2"/>
        <v>1.0088968317746776</v>
      </c>
      <c r="EO40">
        <f t="shared" si="15"/>
        <v>9500</v>
      </c>
      <c r="EP40" s="3">
        <f t="shared" si="8"/>
        <v>-0.4275000000000001</v>
      </c>
      <c r="EQ40" s="3">
        <f t="shared" si="16"/>
        <v>-0.43946524999999992</v>
      </c>
      <c r="ER40" s="3">
        <f t="shared" si="17"/>
        <v>-0.44501444112533745</v>
      </c>
      <c r="ES40" s="3">
        <f t="shared" si="18"/>
        <v>-0.44116768289809205</v>
      </c>
      <c r="ET40">
        <f t="shared" si="12"/>
        <v>-0.44662558181304829</v>
      </c>
    </row>
    <row r="41" spans="3:150" x14ac:dyDescent="0.25">
      <c r="C41" t="s">
        <v>392</v>
      </c>
      <c r="E41" t="s">
        <v>389</v>
      </c>
      <c r="K41" s="38">
        <f t="shared" si="13"/>
        <v>29</v>
      </c>
      <c r="L41" s="150">
        <v>10000</v>
      </c>
      <c r="M41" s="24">
        <f t="shared" si="14"/>
        <v>1</v>
      </c>
      <c r="N41" s="5">
        <v>10000</v>
      </c>
      <c r="O41" s="289">
        <f t="shared" si="0"/>
        <v>0.35481338923357542</v>
      </c>
      <c r="P41" s="5">
        <v>10000</v>
      </c>
      <c r="Q41" s="289">
        <f t="shared" si="3"/>
        <v>0.34467120302281706</v>
      </c>
      <c r="R41" s="5">
        <v>10000</v>
      </c>
      <c r="S41" s="289">
        <v>0.33756000000000003</v>
      </c>
      <c r="T41">
        <v>10000</v>
      </c>
      <c r="U41" s="26">
        <f t="shared" si="1"/>
        <v>0.33559463889999996</v>
      </c>
      <c r="V41" s="256">
        <v>10000</v>
      </c>
      <c r="W41" s="274">
        <f t="shared" si="4"/>
        <v>0.33578458263472627</v>
      </c>
      <c r="X41" s="320">
        <f t="shared" si="5"/>
        <v>10000</v>
      </c>
      <c r="Y41" s="153">
        <f t="shared" si="6"/>
        <v>-1.0860120066923711</v>
      </c>
      <c r="Z41" s="153"/>
      <c r="AA41" s="153"/>
      <c r="AB41" s="153"/>
      <c r="AC41" s="153"/>
      <c r="AD41" s="153"/>
      <c r="AE41" s="153"/>
      <c r="AF41" s="320"/>
      <c r="AG41" s="153"/>
      <c r="AH41" s="153"/>
      <c r="AI41" s="153"/>
      <c r="AJ41" s="153"/>
      <c r="AK41" s="153"/>
      <c r="AL41" s="154"/>
      <c r="AM41" s="153"/>
      <c r="AN41" s="153"/>
      <c r="AO41" s="153"/>
      <c r="AP41" s="153"/>
      <c r="AQ41" s="153"/>
      <c r="AR41" s="153"/>
      <c r="AS41" s="153"/>
      <c r="AT41" s="153"/>
      <c r="AU41" s="153"/>
      <c r="AV41" s="153"/>
      <c r="AW41" s="153"/>
      <c r="AX41" s="153"/>
      <c r="AY41" s="153"/>
      <c r="AZ41" s="153"/>
      <c r="BA41" s="153"/>
      <c r="BB41" s="153"/>
      <c r="BC41" s="153"/>
      <c r="BD41" s="153"/>
      <c r="BE41" s="153"/>
      <c r="BF41" s="155"/>
      <c r="BG41" s="155"/>
      <c r="BH41" s="155"/>
      <c r="BI41" s="155"/>
      <c r="BJ41" s="155"/>
      <c r="BK41" s="155"/>
      <c r="BL41" s="153"/>
      <c r="BM41" s="153"/>
      <c r="BN41" s="153"/>
      <c r="BO41" s="153"/>
      <c r="BP41" s="153"/>
      <c r="BQ41" s="153"/>
      <c r="BR41" s="153"/>
      <c r="BS41" s="153"/>
      <c r="BT41" s="153"/>
      <c r="BU41" s="153"/>
      <c r="BV41" s="159"/>
      <c r="BW41" s="159"/>
      <c r="BX41" s="153"/>
      <c r="BY41" s="153"/>
      <c r="BZ41" s="153"/>
      <c r="CA41" s="153"/>
      <c r="CB41" s="153"/>
      <c r="CC41" s="153"/>
      <c r="CD41" s="153"/>
      <c r="CE41" s="153"/>
      <c r="CF41" s="153"/>
      <c r="CG41" s="153"/>
      <c r="CH41" s="153"/>
      <c r="CI41" s="153"/>
      <c r="CJ41" s="153"/>
      <c r="CK41" s="153"/>
      <c r="CL41" s="153"/>
      <c r="CM41" s="153"/>
      <c r="CN41" s="153"/>
      <c r="CO41" s="153"/>
      <c r="CP41" s="153"/>
      <c r="CQ41" s="153"/>
      <c r="CR41" s="153"/>
      <c r="CS41" s="153"/>
      <c r="CT41" s="153"/>
      <c r="CU41" s="153"/>
      <c r="CV41" s="153"/>
      <c r="CW41" s="153"/>
      <c r="CX41" s="153"/>
      <c r="CY41" s="153"/>
      <c r="CZ41" s="153"/>
      <c r="DA41" s="153"/>
      <c r="DB41" s="153"/>
      <c r="DC41" s="153"/>
      <c r="DD41" s="153"/>
      <c r="DE41" s="153"/>
      <c r="DF41" s="153"/>
      <c r="DG41" s="153"/>
      <c r="DH41" s="153"/>
      <c r="DI41" s="153"/>
      <c r="DJ41" s="153"/>
      <c r="DK41" s="153"/>
      <c r="DL41" s="153"/>
      <c r="DM41" s="153"/>
      <c r="DN41" s="153"/>
      <c r="DO41" s="153"/>
      <c r="DP41" s="153"/>
      <c r="DQ41" s="153"/>
      <c r="DR41" s="153"/>
      <c r="DS41" s="153"/>
      <c r="DT41" s="153"/>
      <c r="DU41" s="153"/>
      <c r="DV41" s="153"/>
      <c r="DW41" s="153"/>
      <c r="DX41" s="153"/>
      <c r="DY41" s="153"/>
      <c r="DZ41" s="153"/>
      <c r="EA41" s="153"/>
      <c r="EB41" s="153"/>
      <c r="EC41" s="153"/>
      <c r="ED41" s="153"/>
      <c r="EE41" s="153"/>
      <c r="EF41" s="153"/>
      <c r="EG41" s="153"/>
      <c r="EH41" s="153"/>
      <c r="EI41" s="153"/>
      <c r="EK41" s="143">
        <f t="shared" si="2"/>
        <v>0.99474043913593502</v>
      </c>
      <c r="EO41">
        <f t="shared" si="15"/>
        <v>10000</v>
      </c>
      <c r="EP41" s="3">
        <f t="shared" si="8"/>
        <v>-0.45000000000000007</v>
      </c>
      <c r="EQ41" s="3">
        <f t="shared" si="16"/>
        <v>-0.46259500000000003</v>
      </c>
      <c r="ER41" s="3">
        <f t="shared" si="17"/>
        <v>-0.47164902178717422</v>
      </c>
      <c r="ES41" s="3">
        <f t="shared" si="18"/>
        <v>-0.47393924813357358</v>
      </c>
      <c r="ET41">
        <f t="shared" si="12"/>
        <v>-0.47418498561075101</v>
      </c>
    </row>
    <row r="42" spans="3:150" x14ac:dyDescent="0.25">
      <c r="K42" s="38">
        <f t="shared" si="13"/>
        <v>30</v>
      </c>
      <c r="L42" s="150">
        <v>10500</v>
      </c>
      <c r="M42" s="24">
        <f t="shared" si="14"/>
        <v>1</v>
      </c>
      <c r="N42" s="5">
        <v>10500</v>
      </c>
      <c r="O42" s="289">
        <f t="shared" si="0"/>
        <v>0.33689921574149068</v>
      </c>
      <c r="P42" s="5">
        <v>10500</v>
      </c>
      <c r="Q42" s="289">
        <f t="shared" si="3"/>
        <v>0.32679488475336976</v>
      </c>
      <c r="R42" s="5">
        <v>10500</v>
      </c>
      <c r="S42" s="289">
        <v>0.31719999999999998</v>
      </c>
      <c r="T42">
        <v>10500</v>
      </c>
      <c r="U42" s="26">
        <f t="shared" si="1"/>
        <v>0.31448363005741742</v>
      </c>
      <c r="V42" s="256">
        <v>10500</v>
      </c>
      <c r="W42" s="274">
        <f t="shared" si="4"/>
        <v>0.31137890469105745</v>
      </c>
      <c r="X42" s="320">
        <f t="shared" si="5"/>
        <v>10500</v>
      </c>
      <c r="Y42" s="153">
        <f t="shared" si="6"/>
        <v>-1.1482227892214443</v>
      </c>
      <c r="Z42" s="153"/>
      <c r="AA42" s="153"/>
      <c r="AB42" s="153"/>
      <c r="AC42" s="153"/>
      <c r="AD42" s="153"/>
      <c r="AE42" s="153"/>
      <c r="AF42" s="320"/>
      <c r="AG42" s="153"/>
      <c r="AH42" s="153"/>
      <c r="AI42" s="153"/>
      <c r="AJ42" s="153"/>
      <c r="AK42" s="153"/>
      <c r="AL42" s="154"/>
      <c r="AM42" s="153"/>
      <c r="AN42" s="153"/>
      <c r="AO42" s="153"/>
      <c r="AP42" s="153"/>
      <c r="AQ42" s="153"/>
      <c r="AR42" s="153"/>
      <c r="AS42" s="153"/>
      <c r="AT42" s="153"/>
      <c r="AU42" s="153"/>
      <c r="AV42" s="153"/>
      <c r="AW42" s="153"/>
      <c r="AX42" s="153"/>
      <c r="AY42" s="153"/>
      <c r="AZ42" s="153"/>
      <c r="BA42" s="153"/>
      <c r="BB42" s="153"/>
      <c r="BC42" s="153"/>
      <c r="BD42" s="153"/>
      <c r="BE42" s="153"/>
      <c r="BF42" s="155"/>
      <c r="BG42" s="155"/>
      <c r="BH42" s="155"/>
      <c r="BI42" s="155"/>
      <c r="BJ42" s="155"/>
      <c r="BK42" s="155"/>
      <c r="BL42" s="153"/>
      <c r="BM42" s="153"/>
      <c r="BN42" s="153"/>
      <c r="BO42" s="153"/>
      <c r="BP42" s="153"/>
      <c r="BQ42" s="153"/>
      <c r="BR42" s="153"/>
      <c r="BS42" s="153"/>
      <c r="BT42" s="153"/>
      <c r="BU42" s="153"/>
      <c r="BV42" s="159"/>
      <c r="BW42" s="159"/>
      <c r="BX42" s="153"/>
      <c r="BY42" s="153"/>
      <c r="BZ42" s="153"/>
      <c r="CA42" s="153"/>
      <c r="CB42" s="153"/>
      <c r="CC42" s="153"/>
      <c r="CD42" s="153"/>
      <c r="CE42" s="153"/>
      <c r="CF42" s="153"/>
      <c r="CG42" s="153"/>
      <c r="CH42" s="153"/>
      <c r="CI42" s="153"/>
      <c r="CJ42" s="153"/>
      <c r="CK42" s="153"/>
      <c r="CL42" s="153"/>
      <c r="CM42" s="153"/>
      <c r="CN42" s="153"/>
      <c r="CO42" s="153"/>
      <c r="CP42" s="153"/>
      <c r="CQ42" s="153"/>
      <c r="CR42" s="153"/>
      <c r="CS42" s="153"/>
      <c r="CT42" s="153"/>
      <c r="CU42" s="153"/>
      <c r="CV42" s="153"/>
      <c r="CW42" s="153"/>
      <c r="CX42" s="153"/>
      <c r="CY42" s="153"/>
      <c r="CZ42" s="153"/>
      <c r="DA42" s="153"/>
      <c r="DB42" s="153"/>
      <c r="DC42" s="153"/>
      <c r="DD42" s="153"/>
      <c r="DE42" s="153"/>
      <c r="DF42" s="153"/>
      <c r="DG42" s="153"/>
      <c r="DH42" s="153"/>
      <c r="DI42" s="153"/>
      <c r="DJ42" s="153"/>
      <c r="DK42" s="153"/>
      <c r="DL42" s="153"/>
      <c r="DM42" s="153"/>
      <c r="DN42" s="153"/>
      <c r="DO42" s="153"/>
      <c r="DP42" s="153"/>
      <c r="DQ42" s="153"/>
      <c r="DR42" s="153"/>
      <c r="DS42" s="153"/>
      <c r="DT42" s="153"/>
      <c r="DU42" s="153"/>
      <c r="DV42" s="153"/>
      <c r="DW42" s="153"/>
      <c r="DX42" s="153"/>
      <c r="DY42" s="153"/>
      <c r="DZ42" s="153"/>
      <c r="EA42" s="153"/>
      <c r="EB42" s="153"/>
      <c r="EC42" s="153"/>
      <c r="ED42" s="153"/>
      <c r="EE42" s="153"/>
      <c r="EF42" s="153"/>
      <c r="EG42" s="153"/>
      <c r="EH42" s="153"/>
      <c r="EI42" s="153"/>
      <c r="EK42" s="143">
        <f t="shared" si="2"/>
        <v>0.98164850154810046</v>
      </c>
      <c r="EO42">
        <f t="shared" si="15"/>
        <v>10500</v>
      </c>
      <c r="EP42" s="3">
        <f t="shared" si="8"/>
        <v>-0.47250000000000003</v>
      </c>
      <c r="EQ42" s="3">
        <f t="shared" si="16"/>
        <v>-0.48572475000000004</v>
      </c>
      <c r="ER42" s="3">
        <f t="shared" si="17"/>
        <v>-0.49866682135443385</v>
      </c>
      <c r="ES42" s="3">
        <f t="shared" si="18"/>
        <v>-0.50671081336905521</v>
      </c>
      <c r="ET42">
        <f t="shared" si="12"/>
        <v>-0.50240195613528804</v>
      </c>
    </row>
    <row r="43" spans="3:150" x14ac:dyDescent="0.25">
      <c r="K43" s="38">
        <f t="shared" si="13"/>
        <v>31</v>
      </c>
      <c r="L43" s="150">
        <v>11000</v>
      </c>
      <c r="M43" s="24">
        <f t="shared" si="14"/>
        <v>1</v>
      </c>
      <c r="N43" s="5">
        <v>11000</v>
      </c>
      <c r="O43" s="289">
        <f t="shared" si="0"/>
        <v>0.31988951096913976</v>
      </c>
      <c r="P43" s="5">
        <v>11000</v>
      </c>
      <c r="Q43" s="289">
        <f t="shared" si="3"/>
        <v>0.30984571894710461</v>
      </c>
      <c r="R43" s="5">
        <v>11000</v>
      </c>
      <c r="S43" s="289">
        <v>0.29780000000000001</v>
      </c>
      <c r="T43">
        <v>11000</v>
      </c>
      <c r="U43" s="26">
        <f t="shared" si="1"/>
        <v>0.29421515528537989</v>
      </c>
      <c r="V43" s="256">
        <v>11000</v>
      </c>
      <c r="W43" s="274">
        <f t="shared" si="4"/>
        <v>0.28874709352595368</v>
      </c>
      <c r="X43" s="320">
        <f t="shared" si="5"/>
        <v>11000</v>
      </c>
      <c r="Y43" s="153">
        <f t="shared" si="6"/>
        <v>-1.2113331587322285</v>
      </c>
      <c r="Z43" s="153"/>
      <c r="AA43" s="153"/>
      <c r="AB43" s="153"/>
      <c r="AC43" s="153"/>
      <c r="AD43" s="153"/>
      <c r="AE43" s="153"/>
      <c r="AF43" s="320"/>
      <c r="AG43" s="153"/>
      <c r="AH43" s="153"/>
      <c r="AI43" s="153"/>
      <c r="AJ43" s="153"/>
      <c r="AK43" s="153"/>
      <c r="AL43" s="154"/>
      <c r="AM43" s="153"/>
      <c r="AN43" s="153"/>
      <c r="AO43" s="153"/>
      <c r="AP43" s="153"/>
      <c r="AQ43" s="153"/>
      <c r="AR43" s="153"/>
      <c r="AS43" s="153"/>
      <c r="AT43" s="153"/>
      <c r="AU43" s="153"/>
      <c r="AV43" s="153"/>
      <c r="AW43" s="153"/>
      <c r="AX43" s="153"/>
      <c r="AY43" s="153"/>
      <c r="AZ43" s="153"/>
      <c r="BA43" s="153"/>
      <c r="BB43" s="153"/>
      <c r="BC43" s="153"/>
      <c r="BD43" s="153"/>
      <c r="BE43" s="153"/>
      <c r="BF43" s="155"/>
      <c r="BG43" s="155"/>
      <c r="BH43" s="155"/>
      <c r="BI43" s="155"/>
      <c r="BJ43" s="155"/>
      <c r="BK43" s="155"/>
      <c r="BL43" s="153"/>
      <c r="BM43" s="153"/>
      <c r="BN43" s="153"/>
      <c r="BO43" s="153"/>
      <c r="BP43" s="153"/>
      <c r="BQ43" s="153"/>
      <c r="BR43" s="153"/>
      <c r="BS43" s="153"/>
      <c r="BT43" s="153"/>
      <c r="BU43" s="153"/>
      <c r="BV43" s="159"/>
      <c r="BW43" s="159"/>
      <c r="BX43" s="153"/>
      <c r="BY43" s="153"/>
      <c r="BZ43" s="153"/>
      <c r="CA43" s="153"/>
      <c r="CB43" s="153"/>
      <c r="CC43" s="153"/>
      <c r="CD43" s="153"/>
      <c r="CE43" s="153"/>
      <c r="CF43" s="153"/>
      <c r="CG43" s="153"/>
      <c r="CH43" s="153"/>
      <c r="CI43" s="153"/>
      <c r="CJ43" s="153"/>
      <c r="CK43" s="153"/>
      <c r="CL43" s="153"/>
      <c r="CM43" s="153"/>
      <c r="CN43" s="153"/>
      <c r="CO43" s="153"/>
      <c r="CP43" s="153"/>
      <c r="CQ43" s="153"/>
      <c r="CR43" s="153"/>
      <c r="CS43" s="153"/>
      <c r="CT43" s="153"/>
      <c r="CU43" s="153"/>
      <c r="CV43" s="153"/>
      <c r="CW43" s="153"/>
      <c r="CX43" s="153"/>
      <c r="CY43" s="153"/>
      <c r="CZ43" s="153"/>
      <c r="DA43" s="153"/>
      <c r="DB43" s="153"/>
      <c r="DC43" s="153"/>
      <c r="DD43" s="153"/>
      <c r="DE43" s="153"/>
      <c r="DF43" s="153"/>
      <c r="DG43" s="153"/>
      <c r="DH43" s="153"/>
      <c r="DI43" s="153"/>
      <c r="DJ43" s="153"/>
      <c r="DK43" s="153"/>
      <c r="DL43" s="153"/>
      <c r="DM43" s="153"/>
      <c r="DN43" s="153"/>
      <c r="DO43" s="153"/>
      <c r="DP43" s="153"/>
      <c r="DQ43" s="153"/>
      <c r="DR43" s="153"/>
      <c r="DS43" s="153"/>
      <c r="DT43" s="153"/>
      <c r="DU43" s="153"/>
      <c r="DV43" s="153"/>
      <c r="DW43" s="153"/>
      <c r="DX43" s="153"/>
      <c r="DY43" s="153"/>
      <c r="DZ43" s="153"/>
      <c r="EA43" s="153"/>
      <c r="EB43" s="153"/>
      <c r="EC43" s="153"/>
      <c r="ED43" s="153"/>
      <c r="EE43" s="153"/>
      <c r="EF43" s="153"/>
      <c r="EG43" s="153"/>
      <c r="EH43" s="153"/>
      <c r="EI43" s="153"/>
      <c r="EK43" s="143">
        <f t="shared" si="2"/>
        <v>0.96960071701126149</v>
      </c>
      <c r="EO43">
        <f t="shared" si="15"/>
        <v>11000</v>
      </c>
      <c r="EP43" s="3">
        <f t="shared" si="8"/>
        <v>-0.49500000000000005</v>
      </c>
      <c r="EQ43" s="3">
        <f t="shared" si="16"/>
        <v>-0.5088545000000001</v>
      </c>
      <c r="ER43" s="3">
        <f t="shared" si="17"/>
        <v>-0.52607530658384261</v>
      </c>
      <c r="ES43" s="3">
        <f t="shared" si="18"/>
        <v>-0.53948237860453674</v>
      </c>
      <c r="ET43">
        <f t="shared" si="12"/>
        <v>-0.53133496013571313</v>
      </c>
    </row>
    <row r="44" spans="3:150" x14ac:dyDescent="0.25">
      <c r="K44" s="38">
        <f t="shared" si="13"/>
        <v>32</v>
      </c>
      <c r="L44" s="150">
        <v>11500</v>
      </c>
      <c r="M44" s="24">
        <f t="shared" si="14"/>
        <v>1</v>
      </c>
      <c r="N44" s="5">
        <v>11500</v>
      </c>
      <c r="O44" s="289">
        <f t="shared" si="0"/>
        <v>0.30373860919461038</v>
      </c>
      <c r="P44" s="5">
        <v>11500</v>
      </c>
      <c r="Q44" s="289">
        <f t="shared" si="3"/>
        <v>0.29377561898590338</v>
      </c>
      <c r="R44" s="5">
        <v>11500</v>
      </c>
      <c r="S44" s="289">
        <v>0.27543000000000001</v>
      </c>
      <c r="T44">
        <v>11500</v>
      </c>
      <c r="U44" s="26">
        <f t="shared" si="1"/>
        <v>0.27475842408579232</v>
      </c>
      <c r="V44" s="256">
        <v>11500</v>
      </c>
      <c r="W44" s="274">
        <f t="shared" si="4"/>
        <v>0.26776021998795446</v>
      </c>
      <c r="X44" s="320">
        <f t="shared" si="5"/>
        <v>11500</v>
      </c>
      <c r="Y44" s="153">
        <f t="shared" si="6"/>
        <v>-1.2894217661584186</v>
      </c>
      <c r="Z44" s="153"/>
      <c r="AA44" s="153"/>
      <c r="AB44" s="153"/>
      <c r="AC44" s="153"/>
      <c r="AD44" s="153"/>
      <c r="AE44" s="153"/>
      <c r="AF44" s="320"/>
      <c r="AG44" s="153"/>
      <c r="AH44" s="153"/>
      <c r="AI44" s="153"/>
      <c r="AJ44" s="153"/>
      <c r="AK44" s="153"/>
      <c r="AL44" s="154"/>
      <c r="AM44" s="153"/>
      <c r="AN44" s="153"/>
      <c r="AO44" s="153"/>
      <c r="AP44" s="153"/>
      <c r="AQ44" s="153"/>
      <c r="AR44" s="153"/>
      <c r="AS44" s="153"/>
      <c r="AT44" s="153"/>
      <c r="AU44" s="153"/>
      <c r="AV44" s="153"/>
      <c r="AW44" s="153"/>
      <c r="AX44" s="153"/>
      <c r="AY44" s="153"/>
      <c r="AZ44" s="153"/>
      <c r="BA44" s="153"/>
      <c r="BB44" s="153"/>
      <c r="BC44" s="153"/>
      <c r="BD44" s="153"/>
      <c r="BE44" s="153"/>
      <c r="BF44" s="155"/>
      <c r="BG44" s="155"/>
      <c r="BH44" s="155"/>
      <c r="BI44" s="155"/>
      <c r="BJ44" s="155"/>
      <c r="BK44" s="155"/>
      <c r="BL44" s="153"/>
      <c r="BM44" s="153"/>
      <c r="BN44" s="153"/>
      <c r="BO44" s="153"/>
      <c r="BP44" s="153"/>
      <c r="BQ44" s="153"/>
      <c r="BR44" s="153"/>
      <c r="BS44" s="153"/>
      <c r="BT44" s="153"/>
      <c r="BU44" s="153"/>
      <c r="BV44" s="159"/>
      <c r="BW44" s="159"/>
      <c r="BX44" s="153"/>
      <c r="BY44" s="153"/>
      <c r="BZ44" s="153"/>
      <c r="CA44" s="153"/>
      <c r="CB44" s="153"/>
      <c r="CC44" s="153"/>
      <c r="CD44" s="153"/>
      <c r="CE44" s="153"/>
      <c r="CF44" s="153"/>
      <c r="CG44" s="153"/>
      <c r="CH44" s="153"/>
      <c r="CI44" s="153"/>
      <c r="CJ44" s="153"/>
      <c r="CK44" s="153"/>
      <c r="CL44" s="153"/>
      <c r="CM44" s="153"/>
      <c r="CN44" s="153"/>
      <c r="CO44" s="153"/>
      <c r="CP44" s="153"/>
      <c r="CQ44" s="153"/>
      <c r="CR44" s="153"/>
      <c r="CS44" s="153"/>
      <c r="CT44" s="153"/>
      <c r="CU44" s="153"/>
      <c r="CV44" s="153"/>
      <c r="CW44" s="153"/>
      <c r="CX44" s="153"/>
      <c r="CY44" s="153"/>
      <c r="CZ44" s="153"/>
      <c r="DA44" s="153"/>
      <c r="DB44" s="153"/>
      <c r="DC44" s="153"/>
      <c r="DD44" s="153"/>
      <c r="DE44" s="153"/>
      <c r="DF44" s="153"/>
      <c r="DG44" s="153"/>
      <c r="DH44" s="153"/>
      <c r="DI44" s="153"/>
      <c r="DJ44" s="153"/>
      <c r="DK44" s="153"/>
      <c r="DL44" s="153"/>
      <c r="DM44" s="153"/>
      <c r="DN44" s="153"/>
      <c r="DO44" s="153"/>
      <c r="DP44" s="153"/>
      <c r="DQ44" s="153"/>
      <c r="DR44" s="153"/>
      <c r="DS44" s="153"/>
      <c r="DT44" s="153"/>
      <c r="DU44" s="153"/>
      <c r="DV44" s="153"/>
      <c r="DW44" s="153"/>
      <c r="DX44" s="153"/>
      <c r="DY44" s="153"/>
      <c r="DZ44" s="153"/>
      <c r="EA44" s="153"/>
      <c r="EB44" s="153"/>
      <c r="EC44" s="153"/>
      <c r="ED44" s="153"/>
      <c r="EE44" s="153"/>
      <c r="EF44" s="153"/>
      <c r="EG44" s="153"/>
      <c r="EH44" s="153"/>
      <c r="EI44" s="153"/>
      <c r="EK44" s="143">
        <f t="shared" si="2"/>
        <v>0.97215343277041155</v>
      </c>
      <c r="EO44">
        <f t="shared" si="15"/>
        <v>11500</v>
      </c>
      <c r="EP44" s="3">
        <f t="shared" si="8"/>
        <v>-0.51750000000000018</v>
      </c>
      <c r="EQ44" s="3">
        <f t="shared" si="16"/>
        <v>-0.53198425000000005</v>
      </c>
      <c r="ER44" s="3">
        <f t="shared" si="17"/>
        <v>-0.55998875788854641</v>
      </c>
      <c r="ES44" s="3">
        <f t="shared" si="18"/>
        <v>-0.57225394384001838</v>
      </c>
      <c r="ET44">
        <f t="shared" si="12"/>
        <v>-0.56104898324336594</v>
      </c>
    </row>
    <row r="45" spans="3:150" x14ac:dyDescent="0.25">
      <c r="K45" s="38">
        <f t="shared" si="13"/>
        <v>33</v>
      </c>
      <c r="L45" s="150">
        <v>12000</v>
      </c>
      <c r="M45" s="24">
        <f t="shared" si="14"/>
        <v>1</v>
      </c>
      <c r="N45" s="5">
        <v>12000</v>
      </c>
      <c r="O45" s="289">
        <f t="shared" si="0"/>
        <v>0.28840315031266056</v>
      </c>
      <c r="P45" s="5">
        <v>12000</v>
      </c>
      <c r="Q45" s="289">
        <f t="shared" si="3"/>
        <v>0.27853899225660789</v>
      </c>
      <c r="R45" s="5">
        <v>12000</v>
      </c>
      <c r="S45" s="289">
        <v>0.25463999999999998</v>
      </c>
      <c r="T45">
        <v>12000</v>
      </c>
      <c r="U45" s="26">
        <f t="shared" ref="U45:U76" si="19">(((T45*density_function_ICAO_Z4+density_function_ICAO_Z3)*T45+density_function_ICAO_Z2)*T45+density_function_ICAO_Z1)*T45+1</f>
        <v>0.25608466015167985</v>
      </c>
      <c r="V45" s="256">
        <v>12000</v>
      </c>
      <c r="W45" s="274">
        <f t="shared" ref="W45:W76" si="20">IF((V45*100/2.54/12)&lt;30000,EXP(-0.000032*(V45*100/2.54/12)),0.38209*EXP(-0.000046*((V45*100/2.54/12)-30000)))</f>
        <v>0.24829872582441595</v>
      </c>
      <c r="X45" s="320">
        <f t="shared" si="5"/>
        <v>12000</v>
      </c>
      <c r="Y45" s="153">
        <f t="shared" si="6"/>
        <v>-1.3679044960082998</v>
      </c>
      <c r="Z45" s="153"/>
      <c r="AA45" s="153"/>
      <c r="AB45" s="153"/>
      <c r="AC45" s="153"/>
      <c r="AD45" s="153"/>
      <c r="AE45" s="153"/>
      <c r="AF45" s="320"/>
      <c r="AG45" s="153"/>
      <c r="AH45" s="153"/>
      <c r="AI45" s="153"/>
      <c r="AJ45" s="153"/>
      <c r="AK45" s="153"/>
      <c r="AL45" s="154"/>
      <c r="AM45" s="153"/>
      <c r="AN45" s="153"/>
      <c r="AO45" s="153"/>
      <c r="AP45" s="153"/>
      <c r="AQ45" s="153"/>
      <c r="AR45" s="153"/>
      <c r="AS45" s="153"/>
      <c r="AT45" s="153"/>
      <c r="AU45" s="153"/>
      <c r="AV45" s="153"/>
      <c r="AW45" s="153"/>
      <c r="AX45" s="153"/>
      <c r="AY45" s="153"/>
      <c r="AZ45" s="153"/>
      <c r="BA45" s="153"/>
      <c r="BB45" s="153"/>
      <c r="BC45" s="153"/>
      <c r="BD45" s="153"/>
      <c r="BE45" s="153"/>
      <c r="BF45" s="155"/>
      <c r="BG45" s="155"/>
      <c r="BH45" s="155"/>
      <c r="BI45" s="155"/>
      <c r="BJ45" s="155"/>
      <c r="BK45" s="155"/>
      <c r="BL45" s="153"/>
      <c r="BM45" s="153"/>
      <c r="BN45" s="153"/>
      <c r="BO45" s="153"/>
      <c r="BP45" s="153"/>
      <c r="BQ45" s="153"/>
      <c r="BR45" s="153"/>
      <c r="BS45" s="153"/>
      <c r="BT45" s="153"/>
      <c r="BU45" s="153"/>
      <c r="BV45" s="159"/>
      <c r="BW45" s="159"/>
      <c r="BX45" s="153"/>
      <c r="BY45" s="153"/>
      <c r="BZ45" s="153"/>
      <c r="CA45" s="153"/>
      <c r="CB45" s="153"/>
      <c r="CC45" s="153"/>
      <c r="CD45" s="153"/>
      <c r="CE45" s="153"/>
      <c r="CF45" s="153"/>
      <c r="CG45" s="153"/>
      <c r="CH45" s="153"/>
      <c r="CI45" s="153"/>
      <c r="CJ45" s="153"/>
      <c r="CK45" s="153"/>
      <c r="CL45" s="153"/>
      <c r="CM45" s="153"/>
      <c r="CN45" s="153"/>
      <c r="CO45" s="153"/>
      <c r="CP45" s="153"/>
      <c r="CQ45" s="153"/>
      <c r="CR45" s="153"/>
      <c r="CS45" s="153"/>
      <c r="CT45" s="153"/>
      <c r="CU45" s="153"/>
      <c r="CV45" s="153"/>
      <c r="CW45" s="153"/>
      <c r="CX45" s="153"/>
      <c r="CY45" s="153"/>
      <c r="CZ45" s="153"/>
      <c r="DA45" s="153"/>
      <c r="DB45" s="153"/>
      <c r="DC45" s="153"/>
      <c r="DD45" s="153"/>
      <c r="DE45" s="153"/>
      <c r="DF45" s="153"/>
      <c r="DG45" s="153"/>
      <c r="DH45" s="153"/>
      <c r="DI45" s="153"/>
      <c r="DJ45" s="153"/>
      <c r="DK45" s="153"/>
      <c r="DL45" s="153"/>
      <c r="DM45" s="153"/>
      <c r="DN45" s="153"/>
      <c r="DO45" s="153"/>
      <c r="DP45" s="153"/>
      <c r="DQ45" s="153"/>
      <c r="DR45" s="153"/>
      <c r="DS45" s="153"/>
      <c r="DT45" s="153"/>
      <c r="DU45" s="153"/>
      <c r="DV45" s="153"/>
      <c r="DW45" s="153"/>
      <c r="DX45" s="153"/>
      <c r="DY45" s="153"/>
      <c r="DZ45" s="153"/>
      <c r="EA45" s="153"/>
      <c r="EB45" s="153"/>
      <c r="EC45" s="153"/>
      <c r="ED45" s="153"/>
      <c r="EE45" s="153"/>
      <c r="EF45" s="153"/>
      <c r="EG45" s="153"/>
      <c r="EH45" s="153"/>
      <c r="EI45" s="153"/>
      <c r="EK45" s="143">
        <f t="shared" si="2"/>
        <v>0.97509710110122516</v>
      </c>
      <c r="EO45">
        <f t="shared" si="15"/>
        <v>12000</v>
      </c>
      <c r="EP45" s="3">
        <f t="shared" si="8"/>
        <v>-0.54</v>
      </c>
      <c r="EQ45" s="3">
        <f t="shared" si="16"/>
        <v>-0.555114</v>
      </c>
      <c r="ER45" s="3">
        <f t="shared" si="17"/>
        <v>-0.59407337438705332</v>
      </c>
      <c r="ES45" s="3">
        <f t="shared" si="18"/>
        <v>-0.60502550907550001</v>
      </c>
      <c r="ET45">
        <f t="shared" si="12"/>
        <v>-0.59161643563155797</v>
      </c>
    </row>
    <row r="46" spans="3:150" x14ac:dyDescent="0.25">
      <c r="K46" s="38">
        <f t="shared" si="13"/>
        <v>34</v>
      </c>
      <c r="L46" s="150">
        <v>12500</v>
      </c>
      <c r="M46" s="24">
        <f t="shared" si="14"/>
        <v>1</v>
      </c>
      <c r="N46" s="5">
        <v>12500</v>
      </c>
      <c r="O46" s="289">
        <f t="shared" si="0"/>
        <v>0.27384196342643607</v>
      </c>
      <c r="P46" s="5">
        <v>12500</v>
      </c>
      <c r="Q46" s="289">
        <f t="shared" si="3"/>
        <v>0.26409261079984137</v>
      </c>
      <c r="R46" s="5">
        <v>12500</v>
      </c>
      <c r="S46" s="289">
        <v>0.23543</v>
      </c>
      <c r="T46">
        <v>12500</v>
      </c>
      <c r="U46" s="26">
        <f t="shared" si="19"/>
        <v>0.23816710136718733</v>
      </c>
      <c r="V46" s="256">
        <v>12500</v>
      </c>
      <c r="W46" s="274">
        <f t="shared" si="20"/>
        <v>0.2302517425807388</v>
      </c>
      <c r="X46" s="320">
        <f t="shared" si="5"/>
        <v>12500</v>
      </c>
      <c r="Y46" s="153">
        <f t="shared" si="6"/>
        <v>-1.4463416496252783</v>
      </c>
      <c r="Z46" s="153"/>
      <c r="AA46" s="153"/>
      <c r="AB46" s="153"/>
      <c r="AC46" s="153"/>
      <c r="AD46" s="153"/>
      <c r="AE46" s="153"/>
      <c r="AF46" s="320"/>
      <c r="AG46" s="153"/>
      <c r="AH46" s="153"/>
      <c r="AI46" s="153"/>
      <c r="AJ46" s="153"/>
      <c r="AK46" s="153"/>
      <c r="AL46" s="154"/>
      <c r="AM46" s="153"/>
      <c r="AN46" s="153"/>
      <c r="AO46" s="153"/>
      <c r="AP46" s="153"/>
      <c r="AQ46" s="153"/>
      <c r="AR46" s="153"/>
      <c r="AS46" s="153"/>
      <c r="AT46" s="153"/>
      <c r="AU46" s="153"/>
      <c r="AV46" s="153"/>
      <c r="AW46" s="153"/>
      <c r="AX46" s="153"/>
      <c r="AY46" s="153"/>
      <c r="AZ46" s="153"/>
      <c r="BA46" s="153"/>
      <c r="BB46" s="153"/>
      <c r="BC46" s="153"/>
      <c r="BD46" s="153"/>
      <c r="BE46" s="153"/>
      <c r="BF46" s="155"/>
      <c r="BG46" s="155"/>
      <c r="BH46" s="155"/>
      <c r="BI46" s="155"/>
      <c r="BJ46" s="155"/>
      <c r="BK46" s="155"/>
      <c r="BL46" s="153"/>
      <c r="BM46" s="153"/>
      <c r="BN46" s="153"/>
      <c r="BO46" s="153"/>
      <c r="BP46" s="153"/>
      <c r="BQ46" s="153"/>
      <c r="BR46" s="153"/>
      <c r="BS46" s="153"/>
      <c r="BT46" s="153"/>
      <c r="BU46" s="153"/>
      <c r="BV46" s="159"/>
      <c r="BW46" s="159"/>
      <c r="BX46" s="153"/>
      <c r="BY46" s="153"/>
      <c r="BZ46" s="153"/>
      <c r="CA46" s="153"/>
      <c r="CB46" s="153"/>
      <c r="CC46" s="153"/>
      <c r="CD46" s="153"/>
      <c r="CE46" s="153"/>
      <c r="CF46" s="153"/>
      <c r="CG46" s="153"/>
      <c r="CH46" s="153"/>
      <c r="CI46" s="153"/>
      <c r="CJ46" s="153"/>
      <c r="CK46" s="153"/>
      <c r="CL46" s="153"/>
      <c r="CM46" s="153"/>
      <c r="CN46" s="153"/>
      <c r="CO46" s="153"/>
      <c r="CP46" s="153"/>
      <c r="CQ46" s="153"/>
      <c r="CR46" s="153"/>
      <c r="CS46" s="153"/>
      <c r="CT46" s="153"/>
      <c r="CU46" s="153"/>
      <c r="CV46" s="153"/>
      <c r="CW46" s="153"/>
      <c r="CX46" s="153"/>
      <c r="CY46" s="153"/>
      <c r="CZ46" s="153"/>
      <c r="DA46" s="153"/>
      <c r="DB46" s="153"/>
      <c r="DC46" s="153"/>
      <c r="DD46" s="153"/>
      <c r="DE46" s="153"/>
      <c r="DF46" s="153"/>
      <c r="DG46" s="153"/>
      <c r="DH46" s="153"/>
      <c r="DI46" s="153"/>
      <c r="DJ46" s="153"/>
      <c r="DK46" s="153"/>
      <c r="DL46" s="153"/>
      <c r="DM46" s="153"/>
      <c r="DN46" s="153"/>
      <c r="DO46" s="153"/>
      <c r="DP46" s="153"/>
      <c r="DQ46" s="153"/>
      <c r="DR46" s="153"/>
      <c r="DS46" s="153"/>
      <c r="DT46" s="153"/>
      <c r="DU46" s="153"/>
      <c r="DV46" s="153"/>
      <c r="DW46" s="153"/>
      <c r="DX46" s="153"/>
      <c r="DY46" s="153"/>
      <c r="DZ46" s="153"/>
      <c r="EA46" s="153"/>
      <c r="EB46" s="153"/>
      <c r="EC46" s="153"/>
      <c r="ED46" s="153"/>
      <c r="EE46" s="153"/>
      <c r="EF46" s="153"/>
      <c r="EG46" s="153"/>
      <c r="EH46" s="153"/>
      <c r="EI46" s="153"/>
      <c r="EK46" s="143">
        <f t="shared" si="2"/>
        <v>0.97800510801825935</v>
      </c>
      <c r="EO46">
        <f t="shared" si="15"/>
        <v>12500</v>
      </c>
      <c r="EP46" s="3">
        <f t="shared" si="8"/>
        <v>-0.56250000000000011</v>
      </c>
      <c r="EQ46" s="3">
        <f t="shared" si="16"/>
        <v>-0.57824374999999995</v>
      </c>
      <c r="ER46" s="3">
        <f t="shared" si="17"/>
        <v>-0.62813819737910481</v>
      </c>
      <c r="ES46" s="3">
        <f t="shared" si="18"/>
        <v>-0.63779707431098165</v>
      </c>
      <c r="ET46">
        <f t="shared" si="12"/>
        <v>-0.62311822892144131</v>
      </c>
    </row>
    <row r="47" spans="3:150" x14ac:dyDescent="0.25">
      <c r="K47" s="38">
        <f t="shared" si="13"/>
        <v>35</v>
      </c>
      <c r="L47" s="150">
        <v>13000</v>
      </c>
      <c r="M47" s="24">
        <f t="shared" si="14"/>
        <v>1</v>
      </c>
      <c r="N47" s="5">
        <v>13000</v>
      </c>
      <c r="O47" s="289">
        <f t="shared" si="0"/>
        <v>0.26001595631652707</v>
      </c>
      <c r="P47" s="5">
        <v>13000</v>
      </c>
      <c r="Q47" s="289">
        <f t="shared" si="3"/>
        <v>0.25039548866760819</v>
      </c>
      <c r="R47" s="5">
        <v>13000</v>
      </c>
      <c r="S47" s="289">
        <v>0.21762999999999999</v>
      </c>
      <c r="T47">
        <v>13000</v>
      </c>
      <c r="U47" s="26">
        <f t="shared" si="19"/>
        <v>0.2209809998075799</v>
      </c>
      <c r="V47" s="256">
        <v>13000</v>
      </c>
      <c r="W47" s="274">
        <f t="shared" si="20"/>
        <v>0.21351646000373314</v>
      </c>
      <c r="X47" s="320">
        <f t="shared" si="5"/>
        <v>13000</v>
      </c>
      <c r="Y47" s="153">
        <f t="shared" si="6"/>
        <v>-1.5249589058561615</v>
      </c>
      <c r="Z47" s="153"/>
      <c r="AA47" s="153"/>
      <c r="AB47" s="153"/>
      <c r="AC47" s="153"/>
      <c r="AD47" s="153"/>
      <c r="AE47" s="153"/>
      <c r="AF47" s="320"/>
      <c r="AG47" s="153"/>
      <c r="AH47" s="153"/>
      <c r="AI47" s="153"/>
      <c r="AJ47" s="153"/>
      <c r="AK47" s="153"/>
      <c r="AL47" s="154"/>
      <c r="AM47" s="153"/>
      <c r="AN47" s="153"/>
      <c r="AO47" s="153"/>
      <c r="AP47" s="153"/>
      <c r="AQ47" s="153"/>
      <c r="AR47" s="153"/>
      <c r="AS47" s="153"/>
      <c r="AT47" s="153"/>
      <c r="AU47" s="153"/>
      <c r="AV47" s="153"/>
      <c r="AW47" s="153"/>
      <c r="AX47" s="153"/>
      <c r="AY47" s="153"/>
      <c r="AZ47" s="153"/>
      <c r="BA47" s="153"/>
      <c r="BB47" s="153"/>
      <c r="BC47" s="153"/>
      <c r="BD47" s="153"/>
      <c r="BE47" s="153"/>
      <c r="BF47" s="155"/>
      <c r="BG47" s="155"/>
      <c r="BH47" s="155"/>
      <c r="BI47" s="155"/>
      <c r="BJ47" s="155"/>
      <c r="BK47" s="155"/>
      <c r="BL47" s="153"/>
      <c r="BM47" s="153"/>
      <c r="BN47" s="153"/>
      <c r="BO47" s="153"/>
      <c r="BP47" s="153"/>
      <c r="BQ47" s="153"/>
      <c r="BR47" s="153"/>
      <c r="BS47" s="153"/>
      <c r="BT47" s="153"/>
      <c r="BU47" s="153"/>
      <c r="BV47" s="159"/>
      <c r="BW47" s="159"/>
      <c r="BX47" s="153"/>
      <c r="BY47" s="153"/>
      <c r="BZ47" s="153"/>
      <c r="CA47" s="153"/>
      <c r="CB47" s="153"/>
      <c r="CC47" s="153"/>
      <c r="CD47" s="153"/>
      <c r="CE47" s="153"/>
      <c r="CF47" s="153"/>
      <c r="CG47" s="153"/>
      <c r="CH47" s="153"/>
      <c r="CI47" s="153"/>
      <c r="CJ47" s="153"/>
      <c r="CK47" s="153"/>
      <c r="CL47" s="153"/>
      <c r="CM47" s="153"/>
      <c r="CN47" s="153"/>
      <c r="CO47" s="153"/>
      <c r="CP47" s="153"/>
      <c r="CQ47" s="153"/>
      <c r="CR47" s="153"/>
      <c r="CS47" s="153"/>
      <c r="CT47" s="153"/>
      <c r="CU47" s="153"/>
      <c r="CV47" s="153"/>
      <c r="CW47" s="153"/>
      <c r="CX47" s="153"/>
      <c r="CY47" s="153"/>
      <c r="CZ47" s="153"/>
      <c r="DA47" s="153"/>
      <c r="DB47" s="153"/>
      <c r="DC47" s="153"/>
      <c r="DD47" s="153"/>
      <c r="DE47" s="153"/>
      <c r="DF47" s="153"/>
      <c r="DG47" s="153"/>
      <c r="DH47" s="153"/>
      <c r="DI47" s="153"/>
      <c r="DJ47" s="153"/>
      <c r="DK47" s="153"/>
      <c r="DL47" s="153"/>
      <c r="DM47" s="153"/>
      <c r="DN47" s="153"/>
      <c r="DO47" s="153"/>
      <c r="DP47" s="153"/>
      <c r="DQ47" s="153"/>
      <c r="DR47" s="153"/>
      <c r="DS47" s="153"/>
      <c r="DT47" s="153"/>
      <c r="DU47" s="153"/>
      <c r="DV47" s="153"/>
      <c r="DW47" s="153"/>
      <c r="DX47" s="153"/>
      <c r="DY47" s="153"/>
      <c r="DZ47" s="153"/>
      <c r="EA47" s="153"/>
      <c r="EB47" s="153"/>
      <c r="EC47" s="153"/>
      <c r="ED47" s="153"/>
      <c r="EE47" s="153"/>
      <c r="EF47" s="153"/>
      <c r="EG47" s="153"/>
      <c r="EH47" s="153"/>
      <c r="EI47" s="153"/>
      <c r="EK47" s="143">
        <f t="shared" si="2"/>
        <v>0.98109846989722538</v>
      </c>
      <c r="EO47">
        <f t="shared" si="15"/>
        <v>13000</v>
      </c>
      <c r="EP47" s="3">
        <f t="shared" si="8"/>
        <v>-0.58500000000000019</v>
      </c>
      <c r="EQ47" s="3">
        <f t="shared" si="16"/>
        <v>-0.60137350000000012</v>
      </c>
      <c r="ER47" s="3">
        <f t="shared" si="17"/>
        <v>-0.66228123794255134</v>
      </c>
      <c r="ES47" s="3">
        <f t="shared" si="18"/>
        <v>-0.67056863954646317</v>
      </c>
      <c r="ET47">
        <f t="shared" si="12"/>
        <v>-0.65564506583279536</v>
      </c>
    </row>
    <row r="48" spans="3:150" x14ac:dyDescent="0.25">
      <c r="K48" s="38">
        <f t="shared" si="13"/>
        <v>36</v>
      </c>
      <c r="L48" s="150">
        <v>13500</v>
      </c>
      <c r="M48" s="24">
        <f t="shared" si="14"/>
        <v>1</v>
      </c>
      <c r="N48" s="5">
        <v>13500</v>
      </c>
      <c r="O48" s="289">
        <f t="shared" si="0"/>
        <v>0.24688801049062084</v>
      </c>
      <c r="P48" s="5">
        <v>13500</v>
      </c>
      <c r="Q48" s="289">
        <f t="shared" si="3"/>
        <v>0.23740876564172306</v>
      </c>
      <c r="R48" s="5">
        <v>13500</v>
      </c>
      <c r="S48" s="289">
        <v>0.20122000000000001</v>
      </c>
      <c r="T48">
        <v>13500</v>
      </c>
      <c r="U48" s="26">
        <f t="shared" si="19"/>
        <v>0.20450362173924241</v>
      </c>
      <c r="V48" s="256">
        <v>13500</v>
      </c>
      <c r="W48" s="274">
        <f t="shared" si="20"/>
        <v>0.19799754035103423</v>
      </c>
      <c r="X48" s="320">
        <f t="shared" si="5"/>
        <v>13500</v>
      </c>
      <c r="Y48" s="153">
        <f t="shared" si="6"/>
        <v>-1.6033564421182325</v>
      </c>
      <c r="Z48" s="153"/>
      <c r="AA48" s="153"/>
      <c r="AB48" s="153"/>
      <c r="AC48" s="153"/>
      <c r="AD48" s="153"/>
      <c r="AE48" s="153"/>
      <c r="AF48" s="320"/>
      <c r="AG48" s="153"/>
      <c r="AH48" s="153"/>
      <c r="AI48" s="153"/>
      <c r="AJ48" s="153"/>
      <c r="AK48" s="153"/>
      <c r="AL48" s="154"/>
      <c r="AM48" s="153"/>
      <c r="AN48" s="153"/>
      <c r="AO48" s="153"/>
      <c r="AP48" s="153"/>
      <c r="AQ48" s="153"/>
      <c r="AR48" s="153"/>
      <c r="AS48" s="153"/>
      <c r="AT48" s="153"/>
      <c r="AU48" s="153"/>
      <c r="AV48" s="153"/>
      <c r="AW48" s="153"/>
      <c r="AX48" s="153"/>
      <c r="AY48" s="153"/>
      <c r="AZ48" s="153"/>
      <c r="BA48" s="153"/>
      <c r="BB48" s="153"/>
      <c r="BC48" s="153"/>
      <c r="BD48" s="153"/>
      <c r="BE48" s="153"/>
      <c r="BF48" s="155"/>
      <c r="BG48" s="155"/>
      <c r="BH48" s="155"/>
      <c r="BI48" s="155"/>
      <c r="BJ48" s="155"/>
      <c r="BK48" s="155"/>
      <c r="BL48" s="153"/>
      <c r="BM48" s="153"/>
      <c r="BN48" s="153"/>
      <c r="BO48" s="153"/>
      <c r="BP48" s="153"/>
      <c r="BQ48" s="153"/>
      <c r="BR48" s="153"/>
      <c r="BS48" s="153"/>
      <c r="BT48" s="153"/>
      <c r="BU48" s="153"/>
      <c r="BV48" s="159"/>
      <c r="BW48" s="159"/>
      <c r="BX48" s="153"/>
      <c r="BY48" s="153"/>
      <c r="BZ48" s="153"/>
      <c r="CA48" s="153"/>
      <c r="CB48" s="153"/>
      <c r="CC48" s="153"/>
      <c r="CD48" s="153"/>
      <c r="CE48" s="153"/>
      <c r="CF48" s="153"/>
      <c r="CG48" s="153"/>
      <c r="CH48" s="153"/>
      <c r="CI48" s="153"/>
      <c r="CJ48" s="153"/>
      <c r="CK48" s="153"/>
      <c r="CL48" s="153"/>
      <c r="CM48" s="153"/>
      <c r="CN48" s="153"/>
      <c r="CO48" s="153"/>
      <c r="CP48" s="153"/>
      <c r="CQ48" s="153"/>
      <c r="CR48" s="153"/>
      <c r="CS48" s="153"/>
      <c r="CT48" s="153"/>
      <c r="CU48" s="153"/>
      <c r="CV48" s="153"/>
      <c r="CW48" s="153"/>
      <c r="CX48" s="153"/>
      <c r="CY48" s="153"/>
      <c r="CZ48" s="153"/>
      <c r="DA48" s="153"/>
      <c r="DB48" s="153"/>
      <c r="DC48" s="153"/>
      <c r="DD48" s="153"/>
      <c r="DE48" s="153"/>
      <c r="DF48" s="153"/>
      <c r="DG48" s="153"/>
      <c r="DH48" s="153"/>
      <c r="DI48" s="153"/>
      <c r="DJ48" s="153"/>
      <c r="DK48" s="153"/>
      <c r="DL48" s="153"/>
      <c r="DM48" s="153"/>
      <c r="DN48" s="153"/>
      <c r="DO48" s="153"/>
      <c r="DP48" s="153"/>
      <c r="DQ48" s="153"/>
      <c r="DR48" s="153"/>
      <c r="DS48" s="153"/>
      <c r="DT48" s="153"/>
      <c r="DU48" s="153"/>
      <c r="DV48" s="153"/>
      <c r="DW48" s="153"/>
      <c r="DX48" s="153"/>
      <c r="DY48" s="153"/>
      <c r="DZ48" s="153"/>
      <c r="EA48" s="153"/>
      <c r="EB48" s="153"/>
      <c r="EC48" s="153"/>
      <c r="ED48" s="153"/>
      <c r="EE48" s="153"/>
      <c r="EF48" s="153"/>
      <c r="EG48" s="153"/>
      <c r="EH48" s="153"/>
      <c r="EI48" s="153"/>
      <c r="EK48" s="143">
        <f t="shared" si="2"/>
        <v>0.9839853908708589</v>
      </c>
      <c r="EO48">
        <f t="shared" si="15"/>
        <v>13500</v>
      </c>
      <c r="EP48" s="3">
        <f t="shared" si="8"/>
        <v>-0.60750000000000004</v>
      </c>
      <c r="EQ48" s="3">
        <f t="shared" si="16"/>
        <v>-0.62450325000000007</v>
      </c>
      <c r="ER48" s="3">
        <f t="shared" si="17"/>
        <v>-0.69632885533597888</v>
      </c>
      <c r="ES48" s="3">
        <f t="shared" si="18"/>
        <v>-0.70334020478194481</v>
      </c>
      <c r="ET48">
        <f t="shared" si="12"/>
        <v>-0.6892989962755155</v>
      </c>
    </row>
    <row r="49" spans="11:150" x14ac:dyDescent="0.25">
      <c r="K49" s="38">
        <f t="shared" si="13"/>
        <v>37</v>
      </c>
      <c r="L49" s="150">
        <v>14000</v>
      </c>
      <c r="M49" s="24">
        <f t="shared" si="14"/>
        <v>1</v>
      </c>
      <c r="N49" s="5">
        <v>14000</v>
      </c>
      <c r="O49" s="289">
        <f t="shared" si="0"/>
        <v>0.23442288153199217</v>
      </c>
      <c r="P49" s="5">
        <v>14000</v>
      </c>
      <c r="Q49" s="289">
        <f t="shared" si="3"/>
        <v>0.22509559698316495</v>
      </c>
      <c r="R49" s="5">
        <v>14000</v>
      </c>
      <c r="S49" s="289">
        <v>0.186</v>
      </c>
      <c r="T49">
        <v>14000</v>
      </c>
      <c r="U49" s="26">
        <f t="shared" si="19"/>
        <v>0.18871424761967981</v>
      </c>
      <c r="V49" s="256">
        <v>14000</v>
      </c>
      <c r="W49" s="274">
        <f t="shared" si="20"/>
        <v>0.18360657527000024</v>
      </c>
      <c r="X49" s="320">
        <f t="shared" si="5"/>
        <v>14000</v>
      </c>
      <c r="Y49" s="153">
        <f t="shared" si="6"/>
        <v>-1.6820086052689358</v>
      </c>
      <c r="Z49" s="153"/>
      <c r="AA49" s="153"/>
      <c r="AB49" s="153"/>
      <c r="AC49" s="153"/>
      <c r="AD49" s="153"/>
      <c r="AE49" s="153"/>
      <c r="AF49" s="320"/>
      <c r="AG49" s="153"/>
      <c r="AH49" s="153"/>
      <c r="AI49" s="153"/>
      <c r="AJ49" s="153"/>
      <c r="AK49" s="153"/>
      <c r="AL49" s="154"/>
      <c r="AM49" s="153"/>
      <c r="AN49" s="153"/>
      <c r="AO49" s="153"/>
      <c r="AP49" s="153"/>
      <c r="AQ49" s="153"/>
      <c r="AR49" s="153"/>
      <c r="AS49" s="153"/>
      <c r="AT49" s="153"/>
      <c r="AU49" s="153"/>
      <c r="AV49" s="153"/>
      <c r="AW49" s="153"/>
      <c r="AX49" s="153"/>
      <c r="AY49" s="153"/>
      <c r="AZ49" s="153"/>
      <c r="BA49" s="153"/>
      <c r="BB49" s="153"/>
      <c r="BC49" s="153"/>
      <c r="BD49" s="153"/>
      <c r="BE49" s="153"/>
      <c r="BF49" s="155"/>
      <c r="BG49" s="155"/>
      <c r="BH49" s="155"/>
      <c r="BI49" s="155"/>
      <c r="BJ49" s="155"/>
      <c r="BK49" s="155"/>
      <c r="BL49" s="153"/>
      <c r="BM49" s="153"/>
      <c r="BN49" s="153"/>
      <c r="BO49" s="153"/>
      <c r="BP49" s="153"/>
      <c r="BQ49" s="153"/>
      <c r="BR49" s="153"/>
      <c r="BS49" s="153"/>
      <c r="BT49" s="153"/>
      <c r="BU49" s="153"/>
      <c r="BV49" s="159"/>
      <c r="BW49" s="159"/>
      <c r="BX49" s="153"/>
      <c r="BY49" s="153"/>
      <c r="BZ49" s="153"/>
      <c r="CA49" s="153"/>
      <c r="CB49" s="153"/>
      <c r="CC49" s="153"/>
      <c r="CD49" s="153"/>
      <c r="CE49" s="153"/>
      <c r="CF49" s="153"/>
      <c r="CG49" s="153"/>
      <c r="CH49" s="153"/>
      <c r="CI49" s="153"/>
      <c r="CJ49" s="153"/>
      <c r="CK49" s="153"/>
      <c r="CL49" s="153"/>
      <c r="CM49" s="153"/>
      <c r="CN49" s="153"/>
      <c r="CO49" s="153"/>
      <c r="CP49" s="153"/>
      <c r="CQ49" s="153"/>
      <c r="CR49" s="153"/>
      <c r="CS49" s="153"/>
      <c r="CT49" s="153"/>
      <c r="CU49" s="153"/>
      <c r="CV49" s="153"/>
      <c r="CW49" s="153"/>
      <c r="CX49" s="153"/>
      <c r="CY49" s="153"/>
      <c r="CZ49" s="153"/>
      <c r="DA49" s="153"/>
      <c r="DB49" s="153"/>
      <c r="DC49" s="153"/>
      <c r="DD49" s="153"/>
      <c r="DE49" s="153"/>
      <c r="DF49" s="153"/>
      <c r="DG49" s="153"/>
      <c r="DH49" s="153"/>
      <c r="DI49" s="153"/>
      <c r="DJ49" s="153"/>
      <c r="DK49" s="153"/>
      <c r="DL49" s="153"/>
      <c r="DM49" s="153"/>
      <c r="DN49" s="153"/>
      <c r="DO49" s="153"/>
      <c r="DP49" s="153"/>
      <c r="DQ49" s="153"/>
      <c r="DR49" s="153"/>
      <c r="DS49" s="153"/>
      <c r="DT49" s="153"/>
      <c r="DU49" s="153"/>
      <c r="DV49" s="153"/>
      <c r="DW49" s="153"/>
      <c r="DX49" s="153"/>
      <c r="DY49" s="153"/>
      <c r="DZ49" s="153"/>
      <c r="EA49" s="153"/>
      <c r="EB49" s="153"/>
      <c r="EC49" s="153"/>
      <c r="ED49" s="153"/>
      <c r="EE49" s="153"/>
      <c r="EF49" s="153"/>
      <c r="EG49" s="153"/>
      <c r="EH49" s="153"/>
      <c r="EI49" s="153"/>
      <c r="EK49" s="143">
        <f t="shared" si="2"/>
        <v>0.98713212510752812</v>
      </c>
      <c r="EO49">
        <f t="shared" si="15"/>
        <v>14000</v>
      </c>
      <c r="EP49" s="3">
        <f t="shared" si="8"/>
        <v>-0.63000000000000012</v>
      </c>
      <c r="EQ49" s="3">
        <f t="shared" si="16"/>
        <v>-0.64763300000000013</v>
      </c>
      <c r="ER49" s="3">
        <f t="shared" si="17"/>
        <v>-0.73048705578208373</v>
      </c>
      <c r="ES49" s="3">
        <f t="shared" si="18"/>
        <v>-0.73611177001742634</v>
      </c>
      <c r="ET49">
        <f t="shared" si="12"/>
        <v>-0.72419531006812599</v>
      </c>
    </row>
    <row r="50" spans="11:150" x14ac:dyDescent="0.25">
      <c r="K50" s="38">
        <f t="shared" si="13"/>
        <v>38</v>
      </c>
      <c r="L50" s="150">
        <v>14500</v>
      </c>
      <c r="M50" s="24">
        <f t="shared" si="14"/>
        <v>1</v>
      </c>
      <c r="N50" s="5">
        <v>14500</v>
      </c>
      <c r="O50" s="289">
        <f t="shared" si="0"/>
        <v>0.22258710447930039</v>
      </c>
      <c r="P50" s="5">
        <v>14500</v>
      </c>
      <c r="Q50" s="289">
        <f t="shared" si="3"/>
        <v>0.21342104889956454</v>
      </c>
      <c r="R50" s="5">
        <v>14500</v>
      </c>
      <c r="S50" s="289">
        <v>0.17199999999999999</v>
      </c>
      <c r="T50">
        <v>14500</v>
      </c>
      <c r="U50" s="26">
        <f t="shared" si="19"/>
        <v>0.17359417209751737</v>
      </c>
      <c r="V50" s="256">
        <v>14500</v>
      </c>
      <c r="W50" s="274">
        <f t="shared" si="20"/>
        <v>0.17026158215203388</v>
      </c>
      <c r="X50" s="320">
        <f t="shared" si="5"/>
        <v>14500</v>
      </c>
      <c r="Y50" s="153">
        <f t="shared" si="6"/>
        <v>-1.7602608021686841</v>
      </c>
      <c r="Z50" s="153"/>
      <c r="AA50" s="153"/>
      <c r="AB50" s="153"/>
      <c r="AC50" s="153"/>
      <c r="AD50" s="153"/>
      <c r="AE50" s="153"/>
      <c r="AF50" s="320"/>
      <c r="AG50" s="153"/>
      <c r="AH50" s="153"/>
      <c r="AI50" s="153"/>
      <c r="AJ50" s="153"/>
      <c r="AK50" s="153"/>
      <c r="AL50" s="154"/>
      <c r="AM50" s="153"/>
      <c r="AN50" s="153"/>
      <c r="AO50" s="153"/>
      <c r="AP50" s="153"/>
      <c r="AQ50" s="153"/>
      <c r="AR50" s="153"/>
      <c r="AS50" s="153"/>
      <c r="AT50" s="153"/>
      <c r="AU50" s="153"/>
      <c r="AV50" s="153"/>
      <c r="AW50" s="153"/>
      <c r="AX50" s="153"/>
      <c r="AY50" s="153"/>
      <c r="AZ50" s="153"/>
      <c r="BA50" s="153"/>
      <c r="BB50" s="153"/>
      <c r="BC50" s="153"/>
      <c r="BD50" s="153"/>
      <c r="BE50" s="153"/>
      <c r="BF50" s="155"/>
      <c r="BG50" s="155"/>
      <c r="BH50" s="155"/>
      <c r="BI50" s="155"/>
      <c r="BJ50" s="155"/>
      <c r="BK50" s="155"/>
      <c r="BL50" s="153"/>
      <c r="BM50" s="153"/>
      <c r="BN50" s="153"/>
      <c r="BO50" s="153"/>
      <c r="BP50" s="153"/>
      <c r="BQ50" s="153"/>
      <c r="BR50" s="153"/>
      <c r="BS50" s="153"/>
      <c r="BT50" s="153"/>
      <c r="BU50" s="153"/>
      <c r="BV50" s="159"/>
      <c r="BW50" s="159"/>
      <c r="BX50" s="153"/>
      <c r="BY50" s="153"/>
      <c r="BZ50" s="153"/>
      <c r="CA50" s="153"/>
      <c r="CB50" s="153"/>
      <c r="CC50" s="153"/>
      <c r="CD50" s="153"/>
      <c r="CE50" s="153"/>
      <c r="CF50" s="153"/>
      <c r="CG50" s="153"/>
      <c r="CH50" s="153"/>
      <c r="CI50" s="153"/>
      <c r="CJ50" s="153"/>
      <c r="CK50" s="153"/>
      <c r="CL50" s="153"/>
      <c r="CM50" s="153"/>
      <c r="CN50" s="153"/>
      <c r="CO50" s="153"/>
      <c r="CP50" s="153"/>
      <c r="CQ50" s="153"/>
      <c r="CR50" s="153"/>
      <c r="CS50" s="153"/>
      <c r="CT50" s="153"/>
      <c r="CU50" s="153"/>
      <c r="CV50" s="153"/>
      <c r="CW50" s="153"/>
      <c r="CX50" s="153"/>
      <c r="CY50" s="153"/>
      <c r="CZ50" s="153"/>
      <c r="DA50" s="153"/>
      <c r="DB50" s="153"/>
      <c r="DC50" s="153"/>
      <c r="DD50" s="153"/>
      <c r="DE50" s="153"/>
      <c r="DF50" s="153"/>
      <c r="DG50" s="153"/>
      <c r="DH50" s="153"/>
      <c r="DI50" s="153"/>
      <c r="DJ50" s="153"/>
      <c r="DK50" s="153"/>
      <c r="DL50" s="153"/>
      <c r="DM50" s="153"/>
      <c r="DN50" s="153"/>
      <c r="DO50" s="153"/>
      <c r="DP50" s="153"/>
      <c r="DQ50" s="153"/>
      <c r="DR50" s="153"/>
      <c r="DS50" s="153"/>
      <c r="DT50" s="153"/>
      <c r="DU50" s="153"/>
      <c r="DV50" s="153"/>
      <c r="DW50" s="153"/>
      <c r="DX50" s="153"/>
      <c r="DY50" s="153"/>
      <c r="DZ50" s="153"/>
      <c r="EA50" s="153"/>
      <c r="EB50" s="153"/>
      <c r="EC50" s="153"/>
      <c r="ED50" s="153"/>
      <c r="EE50" s="153"/>
      <c r="EF50" s="153"/>
      <c r="EG50" s="153"/>
      <c r="EH50" s="153"/>
      <c r="EI50" s="153"/>
      <c r="EK50" s="143">
        <f t="shared" si="2"/>
        <v>0.98989291948856917</v>
      </c>
      <c r="EO50">
        <f t="shared" si="15"/>
        <v>14500</v>
      </c>
      <c r="EP50" s="3">
        <f t="shared" si="8"/>
        <v>-0.65250000000000019</v>
      </c>
      <c r="EQ50" s="3">
        <f t="shared" si="16"/>
        <v>-0.67076274999999996</v>
      </c>
      <c r="ER50" s="3">
        <f t="shared" si="17"/>
        <v>-0.76447155309245107</v>
      </c>
      <c r="ES50" s="3">
        <f t="shared" si="18"/>
        <v>-0.76888333525290808</v>
      </c>
      <c r="ET50">
        <f t="shared" si="12"/>
        <v>-0.76046485904647732</v>
      </c>
    </row>
    <row r="51" spans="11:150" x14ac:dyDescent="0.25">
      <c r="K51" s="38">
        <f t="shared" si="13"/>
        <v>39</v>
      </c>
      <c r="L51" s="150">
        <v>15000</v>
      </c>
      <c r="M51" s="24">
        <f t="shared" si="14"/>
        <v>1</v>
      </c>
      <c r="N51" s="5">
        <v>15000</v>
      </c>
      <c r="O51" s="289">
        <f t="shared" si="0"/>
        <v>0.21134890398366465</v>
      </c>
      <c r="P51" s="5">
        <v>15000</v>
      </c>
      <c r="Q51" s="289">
        <f t="shared" si="3"/>
        <v>0.20235199943425325</v>
      </c>
      <c r="R51" s="5">
        <v>15000</v>
      </c>
      <c r="S51" s="289">
        <v>0.15898000000000001</v>
      </c>
      <c r="T51">
        <v>15000</v>
      </c>
      <c r="U51" s="26">
        <f t="shared" si="19"/>
        <v>0.15912670401249984</v>
      </c>
      <c r="V51" s="256">
        <v>15000</v>
      </c>
      <c r="W51" s="274">
        <f t="shared" si="20"/>
        <v>0.15788653709315356</v>
      </c>
      <c r="X51" s="320">
        <f t="shared" si="5"/>
        <v>15000</v>
      </c>
      <c r="Y51" s="153">
        <f t="shared" si="6"/>
        <v>-1.8389768708371703</v>
      </c>
      <c r="Z51" s="153"/>
      <c r="AA51" s="153"/>
      <c r="AB51" s="153"/>
      <c r="AC51" s="153"/>
      <c r="AD51" s="153"/>
      <c r="AE51" s="153"/>
      <c r="AF51" s="320"/>
      <c r="AG51" s="153"/>
      <c r="AH51" s="153"/>
      <c r="AI51" s="153"/>
      <c r="AJ51" s="153"/>
      <c r="AK51" s="153"/>
      <c r="AL51" s="154"/>
      <c r="AM51" s="153"/>
      <c r="AN51" s="153"/>
      <c r="AO51" s="153"/>
      <c r="AP51" s="153"/>
      <c r="AQ51" s="153"/>
      <c r="AR51" s="153"/>
      <c r="AS51" s="153"/>
      <c r="AT51" s="153"/>
      <c r="AU51" s="153"/>
      <c r="AV51" s="153"/>
      <c r="AW51" s="153"/>
      <c r="AX51" s="153"/>
      <c r="AY51" s="153"/>
      <c r="AZ51" s="153"/>
      <c r="BA51" s="153"/>
      <c r="BB51" s="153"/>
      <c r="BC51" s="153"/>
      <c r="BD51" s="153"/>
      <c r="BE51" s="153"/>
      <c r="BF51" s="155"/>
      <c r="BG51" s="155"/>
      <c r="BH51" s="155"/>
      <c r="BI51" s="155"/>
      <c r="BJ51" s="155"/>
      <c r="BK51" s="155"/>
      <c r="BL51" s="153"/>
      <c r="BM51" s="153"/>
      <c r="BN51" s="153"/>
      <c r="BO51" s="153"/>
      <c r="BP51" s="153"/>
      <c r="BQ51" s="153"/>
      <c r="BR51" s="153"/>
      <c r="BS51" s="153"/>
      <c r="BT51" s="153"/>
      <c r="BU51" s="153"/>
      <c r="BV51" s="159"/>
      <c r="BW51" s="159"/>
      <c r="BX51" s="153"/>
      <c r="BY51" s="153"/>
      <c r="BZ51" s="153"/>
      <c r="CA51" s="153"/>
      <c r="CB51" s="153"/>
      <c r="CC51" s="153"/>
      <c r="CD51" s="153"/>
      <c r="CE51" s="153"/>
      <c r="CF51" s="153"/>
      <c r="CG51" s="153"/>
      <c r="CH51" s="153"/>
      <c r="CI51" s="153"/>
      <c r="CJ51" s="153"/>
      <c r="CK51" s="153"/>
      <c r="CL51" s="153"/>
      <c r="CM51" s="153"/>
      <c r="CN51" s="153"/>
      <c r="CO51" s="153"/>
      <c r="CP51" s="153"/>
      <c r="CQ51" s="153"/>
      <c r="CR51" s="153"/>
      <c r="CS51" s="153"/>
      <c r="CT51" s="153"/>
      <c r="CU51" s="153"/>
      <c r="CV51" s="153"/>
      <c r="CW51" s="153"/>
      <c r="CX51" s="153"/>
      <c r="CY51" s="153"/>
      <c r="CZ51" s="153"/>
      <c r="DA51" s="153"/>
      <c r="DB51" s="153"/>
      <c r="DC51" s="153"/>
      <c r="DD51" s="153"/>
      <c r="DE51" s="153"/>
      <c r="DF51" s="153"/>
      <c r="DG51" s="153"/>
      <c r="DH51" s="153"/>
      <c r="DI51" s="153"/>
      <c r="DJ51" s="153"/>
      <c r="DK51" s="153"/>
      <c r="DL51" s="153"/>
      <c r="DM51" s="153"/>
      <c r="DN51" s="153"/>
      <c r="DO51" s="153"/>
      <c r="DP51" s="153"/>
      <c r="DQ51" s="153"/>
      <c r="DR51" s="153"/>
      <c r="DS51" s="153"/>
      <c r="DT51" s="153"/>
      <c r="DU51" s="153"/>
      <c r="DV51" s="153"/>
      <c r="DW51" s="153"/>
      <c r="DX51" s="153"/>
      <c r="DY51" s="153"/>
      <c r="DZ51" s="153"/>
      <c r="EA51" s="153"/>
      <c r="EB51" s="153"/>
      <c r="EC51" s="153"/>
      <c r="ED51" s="153"/>
      <c r="EE51" s="153"/>
      <c r="EF51" s="153"/>
      <c r="EG51" s="153"/>
      <c r="EH51" s="153"/>
      <c r="EI51" s="153"/>
      <c r="EK51" s="143">
        <f t="shared" si="2"/>
        <v>0.99312200964368824</v>
      </c>
      <c r="EO51">
        <f t="shared" si="15"/>
        <v>15000</v>
      </c>
      <c r="EP51" s="3">
        <f t="shared" si="8"/>
        <v>-0.67500000000000004</v>
      </c>
      <c r="EQ51" s="3">
        <f t="shared" si="16"/>
        <v>-0.69389250000000002</v>
      </c>
      <c r="ER51" s="3">
        <f t="shared" si="17"/>
        <v>-0.79865750735229213</v>
      </c>
      <c r="ES51" s="3">
        <f t="shared" si="18"/>
        <v>-0.80165490048838972</v>
      </c>
      <c r="ET51">
        <f t="shared" si="12"/>
        <v>-0.79825693265949238</v>
      </c>
    </row>
    <row r="52" spans="11:150" x14ac:dyDescent="0.25">
      <c r="K52" s="38">
        <f t="shared" si="13"/>
        <v>40</v>
      </c>
      <c r="L52" s="150">
        <v>15500</v>
      </c>
      <c r="M52" s="24">
        <f t="shared" si="14"/>
        <v>1</v>
      </c>
      <c r="N52" s="5">
        <v>15500</v>
      </c>
      <c r="O52" s="289">
        <f t="shared" si="0"/>
        <v>0.20067810900181884</v>
      </c>
      <c r="P52" s="5">
        <v>15500</v>
      </c>
      <c r="Q52" s="289">
        <f t="shared" si="3"/>
        <v>0.19185704449568744</v>
      </c>
      <c r="R52" s="5">
        <v>15500</v>
      </c>
      <c r="S52" s="289">
        <v>0.14702000000000001</v>
      </c>
      <c r="T52">
        <v>15500</v>
      </c>
      <c r="U52" s="26">
        <f t="shared" si="19"/>
        <v>0.14529716639549239</v>
      </c>
      <c r="V52" s="256">
        <v>15500</v>
      </c>
      <c r="W52" s="274">
        <f t="shared" si="20"/>
        <v>0.14641094180017861</v>
      </c>
      <c r="X52" s="320">
        <f t="shared" si="5"/>
        <v>15500</v>
      </c>
      <c r="Y52" s="153">
        <f t="shared" si="6"/>
        <v>-1.9171866470361953</v>
      </c>
      <c r="Z52" s="153"/>
      <c r="AA52" s="153"/>
      <c r="AB52" s="153"/>
      <c r="AC52" s="153"/>
      <c r="AD52" s="153"/>
      <c r="AE52" s="153"/>
      <c r="AF52" s="320"/>
      <c r="AG52" s="153"/>
      <c r="AH52" s="153"/>
      <c r="AI52" s="153"/>
      <c r="AJ52" s="153"/>
      <c r="AK52" s="153"/>
      <c r="AL52" s="154"/>
      <c r="AM52" s="153"/>
      <c r="AN52" s="153"/>
      <c r="AO52" s="153"/>
      <c r="AP52" s="153"/>
      <c r="AQ52" s="153"/>
      <c r="AR52" s="153"/>
      <c r="AS52" s="153"/>
      <c r="AT52" s="153"/>
      <c r="AU52" s="153"/>
      <c r="AV52" s="153"/>
      <c r="AW52" s="153"/>
      <c r="AX52" s="153"/>
      <c r="AY52" s="153"/>
      <c r="AZ52" s="153"/>
      <c r="BA52" s="153"/>
      <c r="BB52" s="153"/>
      <c r="BC52" s="153"/>
      <c r="BD52" s="153"/>
      <c r="BE52" s="153"/>
      <c r="BF52" s="155"/>
      <c r="BG52" s="155"/>
      <c r="BH52" s="155"/>
      <c r="BI52" s="155"/>
      <c r="BJ52" s="155"/>
      <c r="BK52" s="155"/>
      <c r="BL52" s="153"/>
      <c r="BM52" s="153"/>
      <c r="BN52" s="153"/>
      <c r="BO52" s="153"/>
      <c r="BP52" s="153"/>
      <c r="BQ52" s="153"/>
      <c r="BR52" s="153"/>
      <c r="BS52" s="153"/>
      <c r="BT52" s="153"/>
      <c r="BU52" s="153"/>
      <c r="BV52" s="159"/>
      <c r="BW52" s="159"/>
      <c r="BX52" s="153"/>
      <c r="BY52" s="153"/>
      <c r="BZ52" s="153"/>
      <c r="CA52" s="153"/>
      <c r="CB52" s="153"/>
      <c r="CC52" s="153"/>
      <c r="CD52" s="153"/>
      <c r="CE52" s="153"/>
      <c r="CF52" s="153"/>
      <c r="CG52" s="153"/>
      <c r="CH52" s="153"/>
      <c r="CI52" s="153"/>
      <c r="CJ52" s="153"/>
      <c r="CK52" s="153"/>
      <c r="CL52" s="153"/>
      <c r="CM52" s="153"/>
      <c r="CN52" s="153"/>
      <c r="CO52" s="153"/>
      <c r="CP52" s="153"/>
      <c r="CQ52" s="153"/>
      <c r="CR52" s="153"/>
      <c r="CS52" s="153"/>
      <c r="CT52" s="153"/>
      <c r="CU52" s="153"/>
      <c r="CV52" s="153"/>
      <c r="CW52" s="153"/>
      <c r="CX52" s="153"/>
      <c r="CY52" s="153"/>
      <c r="CZ52" s="153"/>
      <c r="DA52" s="153"/>
      <c r="DB52" s="153"/>
      <c r="DC52" s="153"/>
      <c r="DD52" s="153"/>
      <c r="DE52" s="153"/>
      <c r="DF52" s="153"/>
      <c r="DG52" s="153"/>
      <c r="DH52" s="153"/>
      <c r="DI52" s="153"/>
      <c r="DJ52" s="153"/>
      <c r="DK52" s="153"/>
      <c r="DL52" s="153"/>
      <c r="DM52" s="153"/>
      <c r="DN52" s="153"/>
      <c r="DO52" s="153"/>
      <c r="DP52" s="153"/>
      <c r="DQ52" s="153"/>
      <c r="DR52" s="153"/>
      <c r="DS52" s="153"/>
      <c r="DT52" s="153"/>
      <c r="DU52" s="153"/>
      <c r="DV52" s="153"/>
      <c r="DW52" s="153"/>
      <c r="DX52" s="153"/>
      <c r="DY52" s="153"/>
      <c r="DZ52" s="153"/>
      <c r="EA52" s="153"/>
      <c r="EB52" s="153"/>
      <c r="EC52" s="153"/>
      <c r="ED52" s="153"/>
      <c r="EE52" s="153"/>
      <c r="EF52" s="153"/>
      <c r="EG52" s="153"/>
      <c r="EH52" s="153"/>
      <c r="EI52" s="153"/>
      <c r="EK52" s="143">
        <f t="shared" si="2"/>
        <v>0.99585731057120519</v>
      </c>
      <c r="EO52">
        <f t="shared" si="15"/>
        <v>15500</v>
      </c>
      <c r="EP52" s="3">
        <f t="shared" si="8"/>
        <v>-0.69750000000000012</v>
      </c>
      <c r="EQ52" s="3">
        <f t="shared" si="16"/>
        <v>-0.71702225000000008</v>
      </c>
      <c r="ER52" s="3">
        <f t="shared" si="17"/>
        <v>-0.83262358158641703</v>
      </c>
      <c r="ES52" s="3">
        <f t="shared" si="18"/>
        <v>-0.83442646572387125</v>
      </c>
      <c r="ET52">
        <f t="shared" si="12"/>
        <v>-0.83774285528767234</v>
      </c>
    </row>
    <row r="53" spans="11:150" x14ac:dyDescent="0.25">
      <c r="K53" s="38">
        <f t="shared" si="13"/>
        <v>41</v>
      </c>
      <c r="L53" s="150">
        <v>16000</v>
      </c>
      <c r="M53" s="24">
        <f t="shared" si="14"/>
        <v>1</v>
      </c>
      <c r="N53" s="5">
        <v>16000</v>
      </c>
      <c r="O53" s="289">
        <f t="shared" si="0"/>
        <v>0.19054607179632466</v>
      </c>
      <c r="P53" s="5">
        <v>16000</v>
      </c>
      <c r="Q53" s="289">
        <f t="shared" si="3"/>
        <v>0.1819064087606406</v>
      </c>
      <c r="R53" s="5">
        <v>16000</v>
      </c>
      <c r="S53" s="289">
        <v>0.13589000000000001</v>
      </c>
      <c r="T53">
        <v>16000</v>
      </c>
      <c r="U53" s="26">
        <f t="shared" si="19"/>
        <v>0.13209289646847988</v>
      </c>
      <c r="V53" s="256">
        <v>16000</v>
      </c>
      <c r="W53" s="274">
        <f t="shared" si="20"/>
        <v>0.13576942197527506</v>
      </c>
      <c r="X53" s="320">
        <f t="shared" si="5"/>
        <v>16000</v>
      </c>
      <c r="Y53" s="153">
        <f t="shared" si="6"/>
        <v>-1.995909544049731</v>
      </c>
      <c r="Z53" s="153"/>
      <c r="AA53" s="153"/>
      <c r="AB53" s="153"/>
      <c r="AC53" s="153"/>
      <c r="AD53" s="153"/>
      <c r="AE53" s="153"/>
      <c r="AF53" s="320"/>
      <c r="AG53" s="153"/>
      <c r="AH53" s="153"/>
      <c r="AI53" s="153"/>
      <c r="AJ53" s="153"/>
      <c r="AK53" s="153"/>
      <c r="AL53" s="154"/>
      <c r="AM53" s="153"/>
      <c r="AN53" s="153"/>
      <c r="AO53" s="153"/>
      <c r="AP53" s="153"/>
      <c r="AQ53" s="153"/>
      <c r="AR53" s="153"/>
      <c r="AS53" s="153"/>
      <c r="AT53" s="153"/>
      <c r="AU53" s="153"/>
      <c r="AV53" s="153"/>
      <c r="AW53" s="153"/>
      <c r="AX53" s="153"/>
      <c r="AY53" s="153"/>
      <c r="AZ53" s="153"/>
      <c r="BA53" s="153"/>
      <c r="BB53" s="153"/>
      <c r="BC53" s="153"/>
      <c r="BD53" s="153"/>
      <c r="BE53" s="153"/>
      <c r="BF53" s="155"/>
      <c r="BG53" s="155"/>
      <c r="BH53" s="155"/>
      <c r="BI53" s="155"/>
      <c r="BJ53" s="155"/>
      <c r="BK53" s="155"/>
      <c r="BL53" s="153"/>
      <c r="BM53" s="153"/>
      <c r="BN53" s="153"/>
      <c r="BO53" s="153"/>
      <c r="BP53" s="153"/>
      <c r="BQ53" s="153"/>
      <c r="BR53" s="153"/>
      <c r="BS53" s="153"/>
      <c r="BT53" s="153"/>
      <c r="BU53" s="153"/>
      <c r="BV53" s="159"/>
      <c r="BW53" s="159"/>
      <c r="BX53" s="153"/>
      <c r="BY53" s="153"/>
      <c r="BZ53" s="153"/>
      <c r="CA53" s="153"/>
      <c r="CB53" s="153"/>
      <c r="CC53" s="153"/>
      <c r="CD53" s="153"/>
      <c r="CE53" s="153"/>
      <c r="CF53" s="153"/>
      <c r="CG53" s="153"/>
      <c r="CH53" s="153"/>
      <c r="CI53" s="153"/>
      <c r="CJ53" s="153"/>
      <c r="CK53" s="153"/>
      <c r="CL53" s="153"/>
      <c r="CM53" s="153"/>
      <c r="CN53" s="153"/>
      <c r="CO53" s="153"/>
      <c r="CP53" s="153"/>
      <c r="CQ53" s="153"/>
      <c r="CR53" s="153"/>
      <c r="CS53" s="153"/>
      <c r="CT53" s="153"/>
      <c r="CU53" s="153"/>
      <c r="CV53" s="153"/>
      <c r="CW53" s="153"/>
      <c r="CX53" s="153"/>
      <c r="CY53" s="153"/>
      <c r="CZ53" s="153"/>
      <c r="DA53" s="153"/>
      <c r="DB53" s="153"/>
      <c r="DC53" s="153"/>
      <c r="DD53" s="153"/>
      <c r="DE53" s="153"/>
      <c r="DF53" s="153"/>
      <c r="DG53" s="153"/>
      <c r="DH53" s="153"/>
      <c r="DI53" s="153"/>
      <c r="DJ53" s="153"/>
      <c r="DK53" s="153"/>
      <c r="DL53" s="153"/>
      <c r="DM53" s="153"/>
      <c r="DN53" s="153"/>
      <c r="DO53" s="153"/>
      <c r="DP53" s="153"/>
      <c r="DQ53" s="153"/>
      <c r="DR53" s="153"/>
      <c r="DS53" s="153"/>
      <c r="DT53" s="153"/>
      <c r="DU53" s="153"/>
      <c r="DV53" s="153"/>
      <c r="DW53" s="153"/>
      <c r="DX53" s="153"/>
      <c r="DY53" s="153"/>
      <c r="DZ53" s="153"/>
      <c r="EA53" s="153"/>
      <c r="EB53" s="153"/>
      <c r="EC53" s="153"/>
      <c r="ED53" s="153"/>
      <c r="EE53" s="153"/>
      <c r="EF53" s="153"/>
      <c r="EG53" s="153"/>
      <c r="EH53" s="153"/>
      <c r="EI53" s="153"/>
      <c r="EK53" s="143">
        <f t="shared" si="2"/>
        <v>0.99911267919107405</v>
      </c>
      <c r="EO53">
        <f t="shared" si="15"/>
        <v>16000</v>
      </c>
      <c r="EP53" s="3">
        <f t="shared" si="8"/>
        <v>-0.7200000000000002</v>
      </c>
      <c r="EQ53" s="3">
        <f t="shared" si="16"/>
        <v>-0.74015200000000014</v>
      </c>
      <c r="ER53" s="3">
        <f t="shared" si="17"/>
        <v>-0.86681250135883348</v>
      </c>
      <c r="ES53" s="3">
        <f t="shared" si="18"/>
        <v>-0.86719803095935288</v>
      </c>
      <c r="ET53">
        <f t="shared" si="12"/>
        <v>-0.87912053671924328</v>
      </c>
    </row>
    <row r="54" spans="11:150" x14ac:dyDescent="0.25">
      <c r="K54" s="38">
        <f t="shared" si="13"/>
        <v>42</v>
      </c>
      <c r="L54" s="150">
        <v>16500</v>
      </c>
      <c r="M54" s="24">
        <f t="shared" si="14"/>
        <v>1</v>
      </c>
      <c r="N54" s="5">
        <v>16500</v>
      </c>
      <c r="O54" s="289">
        <f t="shared" si="0"/>
        <v>0.18092559102538205</v>
      </c>
      <c r="P54" s="5">
        <v>16500</v>
      </c>
      <c r="Q54" s="289">
        <f t="shared" si="3"/>
        <v>0.17247186119838862</v>
      </c>
      <c r="R54" s="5">
        <v>16500</v>
      </c>
      <c r="S54" s="289">
        <v>0.12562999999999999</v>
      </c>
      <c r="T54">
        <v>16500</v>
      </c>
      <c r="U54" s="26">
        <f t="shared" si="19"/>
        <v>0.11950324564456738</v>
      </c>
      <c r="V54" s="256">
        <v>16500</v>
      </c>
      <c r="W54" s="274">
        <f t="shared" si="20"/>
        <v>0.12590135489093493</v>
      </c>
      <c r="X54" s="320">
        <f t="shared" si="5"/>
        <v>16500</v>
      </c>
      <c r="Y54" s="153">
        <f t="shared" si="6"/>
        <v>-2.0744141999658106</v>
      </c>
      <c r="Z54" s="153"/>
      <c r="AA54" s="153"/>
      <c r="AB54" s="153"/>
      <c r="AC54" s="153"/>
      <c r="AD54" s="153"/>
      <c r="AE54" s="153"/>
      <c r="AF54" s="320"/>
      <c r="AG54" s="153"/>
      <c r="AH54" s="153"/>
      <c r="AI54" s="153"/>
      <c r="AJ54" s="153"/>
      <c r="AK54" s="153"/>
      <c r="AL54" s="154"/>
      <c r="AM54" s="153"/>
      <c r="AN54" s="153"/>
      <c r="AO54" s="153"/>
      <c r="AP54" s="153"/>
      <c r="AQ54" s="153"/>
      <c r="AR54" s="153"/>
      <c r="AS54" s="153"/>
      <c r="AT54" s="153"/>
      <c r="AU54" s="153"/>
      <c r="AV54" s="153"/>
      <c r="AW54" s="153"/>
      <c r="AX54" s="153"/>
      <c r="AY54" s="153"/>
      <c r="AZ54" s="153"/>
      <c r="BA54" s="153"/>
      <c r="BB54" s="153"/>
      <c r="BC54" s="153"/>
      <c r="BD54" s="153"/>
      <c r="BE54" s="153"/>
      <c r="BF54" s="155"/>
      <c r="BG54" s="155"/>
      <c r="BH54" s="155"/>
      <c r="BI54" s="155"/>
      <c r="BJ54" s="155"/>
      <c r="BK54" s="155"/>
      <c r="BL54" s="153"/>
      <c r="BM54" s="153"/>
      <c r="BN54" s="153"/>
      <c r="BO54" s="153"/>
      <c r="BP54" s="153"/>
      <c r="BQ54" s="153"/>
      <c r="BR54" s="153"/>
      <c r="BS54" s="153"/>
      <c r="BT54" s="153"/>
      <c r="BU54" s="153"/>
      <c r="BV54" s="159"/>
      <c r="BW54" s="159"/>
      <c r="BX54" s="153"/>
      <c r="BY54" s="153"/>
      <c r="BZ54" s="153"/>
      <c r="CA54" s="153"/>
      <c r="CB54" s="153"/>
      <c r="CC54" s="153"/>
      <c r="CD54" s="153"/>
      <c r="CE54" s="153"/>
      <c r="CF54" s="153"/>
      <c r="CG54" s="153"/>
      <c r="CH54" s="153"/>
      <c r="CI54" s="153"/>
      <c r="CJ54" s="153"/>
      <c r="CK54" s="153"/>
      <c r="CL54" s="153"/>
      <c r="CM54" s="153"/>
      <c r="CN54" s="153"/>
      <c r="CO54" s="153"/>
      <c r="CP54" s="153"/>
      <c r="CQ54" s="153"/>
      <c r="CR54" s="153"/>
      <c r="CS54" s="153"/>
      <c r="CT54" s="153"/>
      <c r="CU54" s="153"/>
      <c r="CV54" s="153"/>
      <c r="CW54" s="153"/>
      <c r="CX54" s="153"/>
      <c r="CY54" s="153"/>
      <c r="CZ54" s="153"/>
      <c r="DA54" s="153"/>
      <c r="DB54" s="153"/>
      <c r="DC54" s="153"/>
      <c r="DD54" s="153"/>
      <c r="DE54" s="153"/>
      <c r="DF54" s="153"/>
      <c r="DG54" s="153"/>
      <c r="DH54" s="153"/>
      <c r="DI54" s="153"/>
      <c r="DJ54" s="153"/>
      <c r="DK54" s="153"/>
      <c r="DL54" s="153"/>
      <c r="DM54" s="153"/>
      <c r="DN54" s="153"/>
      <c r="DO54" s="153"/>
      <c r="DP54" s="153"/>
      <c r="DQ54" s="153"/>
      <c r="DR54" s="153"/>
      <c r="DS54" s="153"/>
      <c r="DT54" s="153"/>
      <c r="DU54" s="153"/>
      <c r="DV54" s="153"/>
      <c r="DW54" s="153"/>
      <c r="DX54" s="153"/>
      <c r="DY54" s="153"/>
      <c r="DZ54" s="153"/>
      <c r="EA54" s="153"/>
      <c r="EB54" s="153"/>
      <c r="EC54" s="153"/>
      <c r="ED54" s="153"/>
      <c r="EE54" s="153"/>
      <c r="EF54" s="153"/>
      <c r="EG54" s="153"/>
      <c r="EH54" s="153"/>
      <c r="EI54" s="153"/>
      <c r="EK54" s="143">
        <f t="shared" si="2"/>
        <v>1.0021599529645382</v>
      </c>
      <c r="EO54">
        <f t="shared" si="15"/>
        <v>16500</v>
      </c>
      <c r="EP54" s="3">
        <f t="shared" si="8"/>
        <v>-0.74250000000000005</v>
      </c>
      <c r="EQ54" s="3">
        <f t="shared" si="16"/>
        <v>-0.76328174999999998</v>
      </c>
      <c r="ER54" s="3">
        <f t="shared" si="17"/>
        <v>-0.90090664022690037</v>
      </c>
      <c r="ES54" s="3">
        <f t="shared" si="18"/>
        <v>-0.89996959619483441</v>
      </c>
      <c r="ET54">
        <f t="shared" si="12"/>
        <v>-0.92262029934861223</v>
      </c>
    </row>
    <row r="55" spans="11:150" x14ac:dyDescent="0.25">
      <c r="K55" s="38">
        <f t="shared" si="13"/>
        <v>43</v>
      </c>
      <c r="L55" s="150">
        <v>17000</v>
      </c>
      <c r="M55" s="24">
        <f t="shared" si="14"/>
        <v>1</v>
      </c>
      <c r="N55" s="5">
        <v>17000</v>
      </c>
      <c r="O55" s="289">
        <f t="shared" si="0"/>
        <v>0.17179083871575876</v>
      </c>
      <c r="P55" s="5">
        <v>17000</v>
      </c>
      <c r="Q55" s="289">
        <f t="shared" si="3"/>
        <v>0.16352663497621928</v>
      </c>
      <c r="R55" s="5">
        <v>17000</v>
      </c>
      <c r="S55" s="289">
        <v>0.11616</v>
      </c>
      <c r="T55">
        <v>17000</v>
      </c>
      <c r="U55" s="26">
        <f t="shared" si="19"/>
        <v>0.10751957952797986</v>
      </c>
      <c r="V55" s="256">
        <v>17000</v>
      </c>
      <c r="W55" s="274">
        <f t="shared" si="20"/>
        <v>0.11675052403375323</v>
      </c>
      <c r="X55" s="320">
        <f t="shared" si="5"/>
        <v>17000</v>
      </c>
      <c r="Y55" s="153">
        <f t="shared" si="6"/>
        <v>-2.1527867279056512</v>
      </c>
      <c r="Z55" s="153"/>
      <c r="AA55" s="153"/>
      <c r="AB55" s="153"/>
      <c r="AC55" s="153"/>
      <c r="AD55" s="153"/>
      <c r="AE55" s="153"/>
      <c r="AF55" s="320"/>
      <c r="AG55" s="153"/>
      <c r="AH55" s="153"/>
      <c r="AI55" s="153"/>
      <c r="AJ55" s="153"/>
      <c r="AK55" s="153"/>
      <c r="AL55" s="154"/>
      <c r="AM55" s="153"/>
      <c r="AN55" s="153"/>
      <c r="AO55" s="153"/>
      <c r="AP55" s="153"/>
      <c r="AQ55" s="153"/>
      <c r="AR55" s="153"/>
      <c r="AS55" s="153"/>
      <c r="AT55" s="153"/>
      <c r="AU55" s="153"/>
      <c r="AV55" s="153"/>
      <c r="AW55" s="153"/>
      <c r="AX55" s="153"/>
      <c r="AY55" s="153"/>
      <c r="AZ55" s="153"/>
      <c r="BA55" s="153"/>
      <c r="BB55" s="153"/>
      <c r="BC55" s="153"/>
      <c r="BD55" s="153"/>
      <c r="BE55" s="153"/>
      <c r="BF55" s="155"/>
      <c r="BG55" s="155"/>
      <c r="BH55" s="155"/>
      <c r="BI55" s="155"/>
      <c r="BJ55" s="155"/>
      <c r="BK55" s="155"/>
      <c r="BL55" s="153"/>
      <c r="BM55" s="153"/>
      <c r="BN55" s="153"/>
      <c r="BO55" s="153"/>
      <c r="BP55" s="153"/>
      <c r="BQ55" s="153"/>
      <c r="BR55" s="153"/>
      <c r="BS55" s="153"/>
      <c r="BT55" s="153"/>
      <c r="BU55" s="153"/>
      <c r="BV55" s="159"/>
      <c r="BW55" s="159"/>
      <c r="BX55" s="153"/>
      <c r="BY55" s="153"/>
      <c r="BZ55" s="153"/>
      <c r="CA55" s="153"/>
      <c r="CB55" s="153"/>
      <c r="CC55" s="153"/>
      <c r="CD55" s="153"/>
      <c r="CE55" s="153"/>
      <c r="CF55" s="153"/>
      <c r="CG55" s="153"/>
      <c r="CH55" s="153"/>
      <c r="CI55" s="153"/>
      <c r="CJ55" s="153"/>
      <c r="CK55" s="153"/>
      <c r="CL55" s="153"/>
      <c r="CM55" s="153"/>
      <c r="CN55" s="153"/>
      <c r="CO55" s="153"/>
      <c r="CP55" s="153"/>
      <c r="CQ55" s="153"/>
      <c r="CR55" s="153"/>
      <c r="CS55" s="153"/>
      <c r="CT55" s="153"/>
      <c r="CU55" s="153"/>
      <c r="CV55" s="153"/>
      <c r="CW55" s="153"/>
      <c r="CX55" s="153"/>
      <c r="CY55" s="153"/>
      <c r="CZ55" s="153"/>
      <c r="DA55" s="153"/>
      <c r="DB55" s="153"/>
      <c r="DC55" s="153"/>
      <c r="DD55" s="153"/>
      <c r="DE55" s="153"/>
      <c r="DF55" s="153"/>
      <c r="DG55" s="153"/>
      <c r="DH55" s="153"/>
      <c r="DI55" s="153"/>
      <c r="DJ55" s="153"/>
      <c r="DK55" s="153"/>
      <c r="DL55" s="153"/>
      <c r="DM55" s="153"/>
      <c r="DN55" s="153"/>
      <c r="DO55" s="153"/>
      <c r="DP55" s="153"/>
      <c r="DQ55" s="153"/>
      <c r="DR55" s="153"/>
      <c r="DS55" s="153"/>
      <c r="DT55" s="153"/>
      <c r="DU55" s="153"/>
      <c r="DV55" s="153"/>
      <c r="DW55" s="153"/>
      <c r="DX55" s="153"/>
      <c r="DY55" s="153"/>
      <c r="DZ55" s="153"/>
      <c r="EA55" s="153"/>
      <c r="EB55" s="153"/>
      <c r="EC55" s="153"/>
      <c r="ED55" s="153"/>
      <c r="EE55" s="153"/>
      <c r="EF55" s="153"/>
      <c r="EG55" s="153"/>
      <c r="EH55" s="153"/>
      <c r="EI55" s="153"/>
      <c r="EK55" s="143">
        <f t="shared" si="2"/>
        <v>1.0050837124117875</v>
      </c>
      <c r="EO55">
        <f t="shared" si="15"/>
        <v>17000</v>
      </c>
      <c r="EP55" s="3">
        <f t="shared" si="8"/>
        <v>-0.76500000000000012</v>
      </c>
      <c r="EQ55" s="3">
        <f t="shared" si="16"/>
        <v>-0.78641150000000015</v>
      </c>
      <c r="ER55" s="3">
        <f t="shared" si="17"/>
        <v>-0.93494339664398152</v>
      </c>
      <c r="ES55" s="3">
        <f t="shared" si="18"/>
        <v>-0.93274116143031616</v>
      </c>
      <c r="ET55">
        <f t="shared" si="12"/>
        <v>-0.96851244266297321</v>
      </c>
    </row>
    <row r="56" spans="11:150" x14ac:dyDescent="0.25">
      <c r="K56" s="38">
        <f t="shared" si="13"/>
        <v>44</v>
      </c>
      <c r="L56" s="150">
        <v>17500</v>
      </c>
      <c r="M56" s="24">
        <f t="shared" si="14"/>
        <v>1</v>
      </c>
      <c r="N56" s="5">
        <v>17500</v>
      </c>
      <c r="O56" s="289">
        <f t="shared" si="0"/>
        <v>0.16311729092278376</v>
      </c>
      <c r="P56" s="5">
        <v>17500</v>
      </c>
      <c r="Q56" s="289">
        <f t="shared" si="3"/>
        <v>0.15504535151903098</v>
      </c>
      <c r="R56" s="5">
        <v>17500</v>
      </c>
      <c r="S56" s="289">
        <v>0.10743</v>
      </c>
      <c r="T56">
        <v>17500</v>
      </c>
      <c r="U56" s="26">
        <f t="shared" si="19"/>
        <v>9.6135277914062289E-2</v>
      </c>
      <c r="V56" s="256">
        <v>17500</v>
      </c>
      <c r="W56" s="274">
        <f t="shared" si="20"/>
        <v>0.10826479884957482</v>
      </c>
      <c r="X56" s="320">
        <f t="shared" si="5"/>
        <v>17500</v>
      </c>
      <c r="Y56" s="153">
        <f t="shared" si="6"/>
        <v>-2.230915806303686</v>
      </c>
      <c r="Z56" s="153"/>
      <c r="AA56" s="153"/>
      <c r="AB56" s="153"/>
      <c r="AC56" s="153"/>
      <c r="AD56" s="153"/>
      <c r="AE56" s="153"/>
      <c r="AF56" s="320"/>
      <c r="AG56" s="153"/>
      <c r="AH56" s="153"/>
      <c r="AI56" s="153"/>
      <c r="AJ56" s="153"/>
      <c r="AK56" s="153"/>
      <c r="AL56" s="154"/>
      <c r="AM56" s="153"/>
      <c r="AN56" s="153"/>
      <c r="AO56" s="153"/>
      <c r="AP56" s="153"/>
      <c r="AQ56" s="153"/>
      <c r="AR56" s="153"/>
      <c r="AS56" s="153"/>
      <c r="AT56" s="153"/>
      <c r="AU56" s="153"/>
      <c r="AV56" s="153"/>
      <c r="AW56" s="153"/>
      <c r="AX56" s="153"/>
      <c r="AY56" s="153"/>
      <c r="AZ56" s="153"/>
      <c r="BA56" s="153"/>
      <c r="BB56" s="153"/>
      <c r="BC56" s="153"/>
      <c r="BD56" s="153"/>
      <c r="BE56" s="153"/>
      <c r="BF56" s="155"/>
      <c r="BG56" s="155"/>
      <c r="BH56" s="155"/>
      <c r="BI56" s="155"/>
      <c r="BJ56" s="155"/>
      <c r="BK56" s="155"/>
      <c r="BL56" s="153"/>
      <c r="BM56" s="153"/>
      <c r="BN56" s="153"/>
      <c r="BO56" s="153"/>
      <c r="BP56" s="153"/>
      <c r="BQ56" s="153"/>
      <c r="BR56" s="153"/>
      <c r="BS56" s="153"/>
      <c r="BT56" s="153"/>
      <c r="BU56" s="153"/>
      <c r="BV56" s="159"/>
      <c r="BW56" s="159"/>
      <c r="BX56" s="153"/>
      <c r="BY56" s="153"/>
      <c r="BZ56" s="153"/>
      <c r="CA56" s="153"/>
      <c r="CB56" s="153"/>
      <c r="CC56" s="153"/>
      <c r="CD56" s="153"/>
      <c r="CE56" s="153"/>
      <c r="CF56" s="153"/>
      <c r="CG56" s="153"/>
      <c r="CH56" s="153"/>
      <c r="CI56" s="153"/>
      <c r="CJ56" s="153"/>
      <c r="CK56" s="153"/>
      <c r="CL56" s="153"/>
      <c r="CM56" s="153"/>
      <c r="CN56" s="153"/>
      <c r="CO56" s="153"/>
      <c r="CP56" s="153"/>
      <c r="CQ56" s="153"/>
      <c r="CR56" s="153"/>
      <c r="CS56" s="153"/>
      <c r="CT56" s="153"/>
      <c r="CU56" s="153"/>
      <c r="CV56" s="153"/>
      <c r="CW56" s="153"/>
      <c r="CX56" s="153"/>
      <c r="CY56" s="153"/>
      <c r="CZ56" s="153"/>
      <c r="DA56" s="153"/>
      <c r="DB56" s="153"/>
      <c r="DC56" s="153"/>
      <c r="DD56" s="153"/>
      <c r="DE56" s="153"/>
      <c r="DF56" s="153"/>
      <c r="DG56" s="153"/>
      <c r="DH56" s="153"/>
      <c r="DI56" s="153"/>
      <c r="DJ56" s="153"/>
      <c r="DK56" s="153"/>
      <c r="DL56" s="153"/>
      <c r="DM56" s="153"/>
      <c r="DN56" s="153"/>
      <c r="DO56" s="153"/>
      <c r="DP56" s="153"/>
      <c r="DQ56" s="153"/>
      <c r="DR56" s="153"/>
      <c r="DS56" s="153"/>
      <c r="DT56" s="153"/>
      <c r="DU56" s="153"/>
      <c r="DV56" s="153"/>
      <c r="DW56" s="153"/>
      <c r="DX56" s="153"/>
      <c r="DY56" s="153"/>
      <c r="DZ56" s="153"/>
      <c r="EA56" s="153"/>
      <c r="EB56" s="153"/>
      <c r="EC56" s="153"/>
      <c r="ED56" s="153"/>
      <c r="EE56" s="153"/>
      <c r="EF56" s="153"/>
      <c r="EG56" s="153"/>
      <c r="EH56" s="153"/>
      <c r="EI56" s="153"/>
      <c r="EK56" s="143">
        <f t="shared" si="2"/>
        <v>1.0077706306392518</v>
      </c>
      <c r="EO56">
        <f t="shared" si="15"/>
        <v>17500</v>
      </c>
      <c r="EP56" s="3">
        <f t="shared" si="8"/>
        <v>-0.7875000000000002</v>
      </c>
      <c r="EQ56" s="3">
        <f t="shared" si="16"/>
        <v>-0.80954124999999999</v>
      </c>
      <c r="ER56" s="3">
        <f t="shared" si="17"/>
        <v>-0.96887442426843462</v>
      </c>
      <c r="ES56" s="3">
        <f t="shared" si="18"/>
        <v>-0.96551272666579757</v>
      </c>
      <c r="ET56">
        <f t="shared" si="12"/>
        <v>-1.0171172138719362</v>
      </c>
    </row>
    <row r="57" spans="11:150" x14ac:dyDescent="0.25">
      <c r="K57" s="38">
        <f t="shared" si="13"/>
        <v>45</v>
      </c>
      <c r="L57" s="150">
        <v>18000</v>
      </c>
      <c r="M57" s="24">
        <f t="shared" si="14"/>
        <v>1</v>
      </c>
      <c r="N57" s="5">
        <v>18000</v>
      </c>
      <c r="O57" s="289">
        <f t="shared" si="0"/>
        <v>0.15488166189124808</v>
      </c>
      <c r="P57" s="5">
        <v>18000</v>
      </c>
      <c r="Q57" s="289">
        <f t="shared" si="3"/>
        <v>0.14700394850756715</v>
      </c>
      <c r="R57" s="5">
        <v>18000</v>
      </c>
      <c r="S57" s="289">
        <v>9.9304000000000003E-2</v>
      </c>
      <c r="T57">
        <v>18000</v>
      </c>
      <c r="U57" s="26">
        <f t="shared" si="19"/>
        <v>8.5345734789279759E-2</v>
      </c>
      <c r="V57" s="256">
        <v>18000</v>
      </c>
      <c r="W57" s="274">
        <f t="shared" si="20"/>
        <v>0.10039583776557788</v>
      </c>
      <c r="X57" s="320">
        <f t="shared" si="5"/>
        <v>18000</v>
      </c>
      <c r="Y57" s="153">
        <f t="shared" si="6"/>
        <v>-2.3095694267684905</v>
      </c>
      <c r="Z57" s="153"/>
      <c r="AA57" s="153"/>
      <c r="AB57" s="153"/>
      <c r="AC57" s="153"/>
      <c r="AD57" s="153"/>
      <c r="AE57" s="153"/>
      <c r="AF57" s="320"/>
      <c r="AG57" s="153"/>
      <c r="AH57" s="153"/>
      <c r="AI57" s="153"/>
      <c r="AJ57" s="153"/>
      <c r="AK57" s="153"/>
      <c r="AL57" s="154"/>
      <c r="AM57" s="153"/>
      <c r="AN57" s="153"/>
      <c r="AO57" s="153"/>
      <c r="AP57" s="153"/>
      <c r="AQ57" s="153"/>
      <c r="AR57" s="153"/>
      <c r="AS57" s="153"/>
      <c r="AT57" s="153"/>
      <c r="AU57" s="153"/>
      <c r="AV57" s="153"/>
      <c r="AW57" s="153"/>
      <c r="AX57" s="153"/>
      <c r="AY57" s="153"/>
      <c r="AZ57" s="153"/>
      <c r="BA57" s="153"/>
      <c r="BB57" s="153"/>
      <c r="BC57" s="153"/>
      <c r="BD57" s="153"/>
      <c r="BE57" s="153"/>
      <c r="BF57" s="155"/>
      <c r="BG57" s="155"/>
      <c r="BH57" s="155"/>
      <c r="BI57" s="155"/>
      <c r="BJ57" s="155"/>
      <c r="BK57" s="155"/>
      <c r="BL57" s="153"/>
      <c r="BM57" s="153"/>
      <c r="BN57" s="153"/>
      <c r="BO57" s="153"/>
      <c r="BP57" s="153"/>
      <c r="BQ57" s="153"/>
      <c r="BR57" s="153"/>
      <c r="BS57" s="153"/>
      <c r="BT57" s="153"/>
      <c r="BU57" s="153"/>
      <c r="BV57" s="159"/>
      <c r="BW57" s="159"/>
      <c r="BX57" s="153"/>
      <c r="BY57" s="153"/>
      <c r="BZ57" s="153"/>
      <c r="CA57" s="153"/>
      <c r="CB57" s="153"/>
      <c r="CC57" s="153"/>
      <c r="CD57" s="153"/>
      <c r="CE57" s="153"/>
      <c r="CF57" s="153"/>
      <c r="CG57" s="153"/>
      <c r="CH57" s="153"/>
      <c r="CI57" s="153"/>
      <c r="CJ57" s="153"/>
      <c r="CK57" s="153"/>
      <c r="CL57" s="153"/>
      <c r="CM57" s="153"/>
      <c r="CN57" s="153"/>
      <c r="CO57" s="153"/>
      <c r="CP57" s="153"/>
      <c r="CQ57" s="153"/>
      <c r="CR57" s="153"/>
      <c r="CS57" s="153"/>
      <c r="CT57" s="153"/>
      <c r="CU57" s="153"/>
      <c r="CV57" s="153"/>
      <c r="CW57" s="153"/>
      <c r="CX57" s="153"/>
      <c r="CY57" s="153"/>
      <c r="CZ57" s="153"/>
      <c r="DA57" s="153"/>
      <c r="DB57" s="153"/>
      <c r="DC57" s="153"/>
      <c r="DD57" s="153"/>
      <c r="DE57" s="153"/>
      <c r="DF57" s="153"/>
      <c r="DG57" s="153"/>
      <c r="DH57" s="153"/>
      <c r="DI57" s="153"/>
      <c r="DJ57" s="153"/>
      <c r="DK57" s="153"/>
      <c r="DL57" s="153"/>
      <c r="DM57" s="153"/>
      <c r="DN57" s="153"/>
      <c r="DO57" s="153"/>
      <c r="DP57" s="153"/>
      <c r="DQ57" s="153"/>
      <c r="DR57" s="153"/>
      <c r="DS57" s="153"/>
      <c r="DT57" s="153"/>
      <c r="DU57" s="153"/>
      <c r="DV57" s="153"/>
      <c r="DW57" s="153"/>
      <c r="DX57" s="153"/>
      <c r="DY57" s="153"/>
      <c r="DZ57" s="153"/>
      <c r="EA57" s="153"/>
      <c r="EB57" s="153"/>
      <c r="EC57" s="153"/>
      <c r="ED57" s="153"/>
      <c r="EE57" s="153"/>
      <c r="EF57" s="153"/>
      <c r="EG57" s="153"/>
      <c r="EH57" s="153"/>
      <c r="EI57" s="153"/>
      <c r="EK57" s="143">
        <f t="shared" si="2"/>
        <v>1.0109949021749163</v>
      </c>
      <c r="EO57">
        <f t="shared" si="15"/>
        <v>18000</v>
      </c>
      <c r="EP57" s="3">
        <f t="shared" si="8"/>
        <v>-0.81000000000000016</v>
      </c>
      <c r="EQ57" s="3">
        <f t="shared" si="16"/>
        <v>-0.83267100000000005</v>
      </c>
      <c r="ER57" s="3">
        <f t="shared" si="17"/>
        <v>-1.0030332576180119</v>
      </c>
      <c r="ES57" s="3">
        <f t="shared" si="18"/>
        <v>-0.99828429190127921</v>
      </c>
      <c r="ET57">
        <f t="shared" si="12"/>
        <v>-1.0688181781668877</v>
      </c>
    </row>
    <row r="58" spans="11:150" x14ac:dyDescent="0.25">
      <c r="K58" s="38">
        <f t="shared" si="13"/>
        <v>46</v>
      </c>
      <c r="L58" s="150">
        <v>18500</v>
      </c>
      <c r="M58" s="24">
        <f t="shared" si="14"/>
        <v>1</v>
      </c>
      <c r="N58" s="5">
        <v>18500</v>
      </c>
      <c r="O58" s="289">
        <f t="shared" si="0"/>
        <v>0.14706184154045601</v>
      </c>
      <c r="P58" s="5">
        <v>18500</v>
      </c>
      <c r="Q58" s="289">
        <f t="shared" si="3"/>
        <v>0.13937961161101259</v>
      </c>
      <c r="R58" s="5">
        <v>18500</v>
      </c>
      <c r="S58" s="289">
        <v>9.1837000000000002E-2</v>
      </c>
      <c r="T58">
        <v>18500</v>
      </c>
      <c r="U58" s="26">
        <f t="shared" si="19"/>
        <v>7.5148358331217247E-2</v>
      </c>
      <c r="V58" s="256">
        <v>18500</v>
      </c>
      <c r="W58" s="274">
        <f t="shared" si="20"/>
        <v>9.3098812797469274E-2</v>
      </c>
      <c r="X58" s="320">
        <f t="shared" si="5"/>
        <v>18500</v>
      </c>
      <c r="Y58" s="153">
        <f t="shared" si="6"/>
        <v>-2.3877400124496364</v>
      </c>
      <c r="Z58" s="153"/>
      <c r="AA58" s="153"/>
      <c r="AB58" s="153"/>
      <c r="AC58" s="153"/>
      <c r="AD58" s="153"/>
      <c r="AE58" s="153"/>
      <c r="AF58" s="320"/>
      <c r="AG58" s="153"/>
      <c r="AH58" s="153"/>
      <c r="AI58" s="153"/>
      <c r="AJ58" s="153"/>
      <c r="AK58" s="153"/>
      <c r="AL58" s="154"/>
      <c r="AM58" s="153"/>
      <c r="AN58" s="153"/>
      <c r="AO58" s="153"/>
      <c r="AP58" s="153"/>
      <c r="AQ58" s="153"/>
      <c r="AR58" s="153"/>
      <c r="AS58" s="153"/>
      <c r="AT58" s="153"/>
      <c r="AU58" s="153"/>
      <c r="AV58" s="153"/>
      <c r="AW58" s="153"/>
      <c r="AX58" s="153"/>
      <c r="AY58" s="153"/>
      <c r="AZ58" s="153"/>
      <c r="BA58" s="153"/>
      <c r="BB58" s="153"/>
      <c r="BC58" s="153"/>
      <c r="BD58" s="153"/>
      <c r="BE58" s="153"/>
      <c r="BF58" s="155"/>
      <c r="BG58" s="155"/>
      <c r="BH58" s="155"/>
      <c r="BI58" s="155"/>
      <c r="BJ58" s="155"/>
      <c r="BK58" s="155"/>
      <c r="BL58" s="153"/>
      <c r="BM58" s="153"/>
      <c r="BN58" s="153"/>
      <c r="BO58" s="153"/>
      <c r="BP58" s="153"/>
      <c r="BQ58" s="153"/>
      <c r="BR58" s="153"/>
      <c r="BS58" s="153"/>
      <c r="BT58" s="153"/>
      <c r="BU58" s="153"/>
      <c r="BV58" s="159"/>
      <c r="BW58" s="159"/>
      <c r="BX58" s="153"/>
      <c r="BY58" s="153"/>
      <c r="BZ58" s="153"/>
      <c r="CA58" s="153"/>
      <c r="CB58" s="153"/>
      <c r="CC58" s="153"/>
      <c r="CD58" s="153"/>
      <c r="CE58" s="153"/>
      <c r="CF58" s="153"/>
      <c r="CG58" s="153"/>
      <c r="CH58" s="153"/>
      <c r="CI58" s="153"/>
      <c r="CJ58" s="153"/>
      <c r="CK58" s="153"/>
      <c r="CL58" s="153"/>
      <c r="CM58" s="153"/>
      <c r="CN58" s="153"/>
      <c r="CO58" s="153"/>
      <c r="CP58" s="153"/>
      <c r="CQ58" s="153"/>
      <c r="CR58" s="153"/>
      <c r="CS58" s="153"/>
      <c r="CT58" s="153"/>
      <c r="CU58" s="153"/>
      <c r="CV58" s="153"/>
      <c r="CW58" s="153"/>
      <c r="CX58" s="153"/>
      <c r="CY58" s="153"/>
      <c r="CZ58" s="153"/>
      <c r="DA58" s="153"/>
      <c r="DB58" s="153"/>
      <c r="DC58" s="153"/>
      <c r="DD58" s="153"/>
      <c r="DE58" s="153"/>
      <c r="DF58" s="153"/>
      <c r="DG58" s="153"/>
      <c r="DH58" s="153"/>
      <c r="DI58" s="153"/>
      <c r="DJ58" s="153"/>
      <c r="DK58" s="153"/>
      <c r="DL58" s="153"/>
      <c r="DM58" s="153"/>
      <c r="DN58" s="153"/>
      <c r="DO58" s="153"/>
      <c r="DP58" s="153"/>
      <c r="DQ58" s="153"/>
      <c r="DR58" s="153"/>
      <c r="DS58" s="153"/>
      <c r="DT58" s="153"/>
      <c r="DU58" s="153"/>
      <c r="DV58" s="153"/>
      <c r="DW58" s="153"/>
      <c r="DX58" s="153"/>
      <c r="DY58" s="153"/>
      <c r="DZ58" s="153"/>
      <c r="EA58" s="153"/>
      <c r="EB58" s="153"/>
      <c r="EC58" s="153"/>
      <c r="ED58" s="153"/>
      <c r="EE58" s="153"/>
      <c r="EF58" s="153"/>
      <c r="EG58" s="153"/>
      <c r="EH58" s="153"/>
      <c r="EI58" s="153"/>
      <c r="EK58" s="143">
        <f t="shared" si="2"/>
        <v>1.0137396996577552</v>
      </c>
      <c r="EO58">
        <f t="shared" si="15"/>
        <v>18500</v>
      </c>
      <c r="EP58" s="3">
        <f t="shared" si="8"/>
        <v>-0.83250000000000013</v>
      </c>
      <c r="EQ58" s="3">
        <f t="shared" si="16"/>
        <v>-0.85580075000000011</v>
      </c>
      <c r="ER58" s="3">
        <f t="shared" si="17"/>
        <v>-1.0369823116264789</v>
      </c>
      <c r="ES58" s="3">
        <f t="shared" si="18"/>
        <v>-1.031055857136761</v>
      </c>
      <c r="ET58">
        <f t="shared" si="12"/>
        <v>-1.1240805024420903</v>
      </c>
    </row>
    <row r="59" spans="11:150" x14ac:dyDescent="0.25">
      <c r="K59" s="38">
        <f t="shared" si="13"/>
        <v>47</v>
      </c>
      <c r="L59" s="150">
        <v>19000</v>
      </c>
      <c r="M59" s="24">
        <f t="shared" si="14"/>
        <v>1</v>
      </c>
      <c r="N59" s="5">
        <v>19000</v>
      </c>
      <c r="O59" s="289">
        <f t="shared" si="0"/>
        <v>0.13963683610559369</v>
      </c>
      <c r="P59" s="5">
        <v>19000</v>
      </c>
      <c r="Q59" s="289">
        <f t="shared" si="3"/>
        <v>0.13215070976026685</v>
      </c>
      <c r="R59" s="5">
        <v>19000</v>
      </c>
      <c r="S59" s="289">
        <v>8.4893999999999997E-2</v>
      </c>
      <c r="T59">
        <v>19000</v>
      </c>
      <c r="U59" s="26">
        <f t="shared" si="19"/>
        <v>6.5542570908579734E-2</v>
      </c>
      <c r="V59" s="256">
        <v>19000</v>
      </c>
      <c r="W59" s="274">
        <f t="shared" si="20"/>
        <v>8.6332154172928915E-2</v>
      </c>
      <c r="X59" s="320">
        <f t="shared" si="5"/>
        <v>19000</v>
      </c>
      <c r="Y59" s="153">
        <f t="shared" si="6"/>
        <v>-2.4663518595402669</v>
      </c>
      <c r="Z59" s="153"/>
      <c r="AA59" s="153"/>
      <c r="AB59" s="153"/>
      <c r="AC59" s="153"/>
      <c r="AD59" s="153"/>
      <c r="AE59" s="153"/>
      <c r="AF59" s="320"/>
      <c r="AG59" s="153"/>
      <c r="AH59" s="153"/>
      <c r="AI59" s="153"/>
      <c r="AJ59" s="153"/>
      <c r="AK59" s="153"/>
      <c r="AL59" s="154"/>
      <c r="AM59" s="153"/>
      <c r="AN59" s="153"/>
      <c r="AO59" s="153"/>
      <c r="AP59" s="153"/>
      <c r="AQ59" s="153"/>
      <c r="AR59" s="153"/>
      <c r="AS59" s="153"/>
      <c r="AT59" s="153"/>
      <c r="AU59" s="153"/>
      <c r="AV59" s="153"/>
      <c r="AW59" s="153"/>
      <c r="AX59" s="153"/>
      <c r="AY59" s="153"/>
      <c r="AZ59" s="153"/>
      <c r="BA59" s="153"/>
      <c r="BB59" s="153"/>
      <c r="BC59" s="153"/>
      <c r="BD59" s="153"/>
      <c r="BE59" s="153"/>
      <c r="BF59" s="155"/>
      <c r="BG59" s="155"/>
      <c r="BH59" s="155"/>
      <c r="BI59" s="155"/>
      <c r="BJ59" s="155"/>
      <c r="BK59" s="155"/>
      <c r="BL59" s="153"/>
      <c r="BM59" s="153"/>
      <c r="BN59" s="153"/>
      <c r="BO59" s="153"/>
      <c r="BP59" s="153"/>
      <c r="BQ59" s="153"/>
      <c r="BR59" s="153"/>
      <c r="BS59" s="153"/>
      <c r="BT59" s="153"/>
      <c r="BU59" s="153"/>
      <c r="BV59" s="159"/>
      <c r="BW59" s="159"/>
      <c r="BX59" s="153"/>
      <c r="BY59" s="153"/>
      <c r="BZ59" s="153"/>
      <c r="CA59" s="153"/>
      <c r="CB59" s="153"/>
      <c r="CC59" s="153"/>
      <c r="CD59" s="153"/>
      <c r="CE59" s="153"/>
      <c r="CF59" s="153"/>
      <c r="CG59" s="153"/>
      <c r="CH59" s="153"/>
      <c r="CI59" s="153"/>
      <c r="CJ59" s="153"/>
      <c r="CK59" s="153"/>
      <c r="CL59" s="153"/>
      <c r="CM59" s="153"/>
      <c r="CN59" s="153"/>
      <c r="CO59" s="153"/>
      <c r="CP59" s="153"/>
      <c r="CQ59" s="153"/>
      <c r="CR59" s="153"/>
      <c r="CS59" s="153"/>
      <c r="CT59" s="153"/>
      <c r="CU59" s="153"/>
      <c r="CV59" s="153"/>
      <c r="CW59" s="153"/>
      <c r="CX59" s="153"/>
      <c r="CY59" s="153"/>
      <c r="CZ59" s="153"/>
      <c r="DA59" s="153"/>
      <c r="DB59" s="153"/>
      <c r="DC59" s="153"/>
      <c r="DD59" s="153"/>
      <c r="DE59" s="153"/>
      <c r="DF59" s="153"/>
      <c r="DG59" s="153"/>
      <c r="DH59" s="153"/>
      <c r="DI59" s="153"/>
      <c r="DJ59" s="153"/>
      <c r="DK59" s="153"/>
      <c r="DL59" s="153"/>
      <c r="DM59" s="153"/>
      <c r="DN59" s="153"/>
      <c r="DO59" s="153"/>
      <c r="DP59" s="153"/>
      <c r="DQ59" s="153"/>
      <c r="DR59" s="153"/>
      <c r="DS59" s="153"/>
      <c r="DT59" s="153"/>
      <c r="DU59" s="153"/>
      <c r="DV59" s="153"/>
      <c r="DW59" s="153"/>
      <c r="DX59" s="153"/>
      <c r="DY59" s="153"/>
      <c r="DZ59" s="153"/>
      <c r="EA59" s="153"/>
      <c r="EB59" s="153"/>
      <c r="EC59" s="153"/>
      <c r="ED59" s="153"/>
      <c r="EE59" s="153"/>
      <c r="EF59" s="153"/>
      <c r="EG59" s="153"/>
      <c r="EH59" s="153"/>
      <c r="EI59" s="153"/>
      <c r="EK59" s="143">
        <f t="shared" si="2"/>
        <v>1.0169405867661898</v>
      </c>
      <c r="EO59">
        <f t="shared" si="15"/>
        <v>19000</v>
      </c>
      <c r="EP59" s="3">
        <f t="shared" si="8"/>
        <v>-0.8550000000000002</v>
      </c>
      <c r="EQ59" s="3">
        <f t="shared" si="16"/>
        <v>-0.87893049999999995</v>
      </c>
      <c r="ER59" s="3">
        <f t="shared" si="17"/>
        <v>-1.0711230030301619</v>
      </c>
      <c r="ES59" s="3">
        <f t="shared" si="18"/>
        <v>-1.0638274223722426</v>
      </c>
      <c r="ET59">
        <f t="shared" si="12"/>
        <v>-1.1834765274102894</v>
      </c>
    </row>
    <row r="60" spans="11:150" x14ac:dyDescent="0.25">
      <c r="K60" s="38">
        <f t="shared" si="13"/>
        <v>48</v>
      </c>
      <c r="L60" s="150">
        <v>19500</v>
      </c>
      <c r="M60" s="24">
        <f t="shared" si="14"/>
        <v>1</v>
      </c>
      <c r="N60" s="5">
        <v>19500</v>
      </c>
      <c r="O60" s="289">
        <f t="shared" si="0"/>
        <v>0.13258671177605585</v>
      </c>
      <c r="P60" s="5">
        <v>19500</v>
      </c>
      <c r="Q60" s="289">
        <f t="shared" si="3"/>
        <v>0.1252967337782597</v>
      </c>
      <c r="R60" s="5">
        <v>19500</v>
      </c>
      <c r="S60" s="289">
        <v>7.8497999999999998E-2</v>
      </c>
      <c r="T60">
        <v>19500</v>
      </c>
      <c r="U60" s="26">
        <f t="shared" si="19"/>
        <v>5.6529809081192317E-2</v>
      </c>
      <c r="V60" s="256">
        <v>19500</v>
      </c>
      <c r="W60" s="274">
        <f t="shared" si="20"/>
        <v>8.0057313516472411E-2</v>
      </c>
      <c r="X60" s="320">
        <f t="shared" si="5"/>
        <v>19500</v>
      </c>
      <c r="Y60" s="153">
        <f t="shared" si="6"/>
        <v>-2.544682132225343</v>
      </c>
      <c r="Z60" s="153"/>
      <c r="AA60" s="153"/>
      <c r="AB60" s="153"/>
      <c r="AC60" s="153"/>
      <c r="AD60" s="153"/>
      <c r="AE60" s="153"/>
      <c r="AF60" s="320"/>
      <c r="AG60" s="153"/>
      <c r="AH60" s="153"/>
      <c r="AI60" s="153"/>
      <c r="AJ60" s="153"/>
      <c r="AK60" s="153"/>
      <c r="AL60" s="154"/>
      <c r="AM60" s="153"/>
      <c r="AN60" s="153"/>
      <c r="AO60" s="153"/>
      <c r="AP60" s="153"/>
      <c r="AQ60" s="153"/>
      <c r="AR60" s="153"/>
      <c r="AS60" s="153"/>
      <c r="AT60" s="153"/>
      <c r="AU60" s="153"/>
      <c r="AV60" s="153"/>
      <c r="AW60" s="153"/>
      <c r="AX60" s="153"/>
      <c r="AY60" s="153"/>
      <c r="AZ60" s="153"/>
      <c r="BA60" s="153"/>
      <c r="BB60" s="153"/>
      <c r="BC60" s="153"/>
      <c r="BD60" s="153"/>
      <c r="BE60" s="153"/>
      <c r="BF60" s="155"/>
      <c r="BG60" s="155"/>
      <c r="BH60" s="155"/>
      <c r="BI60" s="155"/>
      <c r="BJ60" s="155"/>
      <c r="BK60" s="155"/>
      <c r="BL60" s="153"/>
      <c r="BM60" s="153"/>
      <c r="BN60" s="153"/>
      <c r="BO60" s="153"/>
      <c r="BP60" s="153"/>
      <c r="BQ60" s="153"/>
      <c r="BR60" s="153"/>
      <c r="BS60" s="153"/>
      <c r="BT60" s="153"/>
      <c r="BU60" s="153"/>
      <c r="BV60" s="159"/>
      <c r="BW60" s="159"/>
      <c r="BX60" s="153"/>
      <c r="BY60" s="153"/>
      <c r="BZ60" s="153"/>
      <c r="CA60" s="153"/>
      <c r="CB60" s="153"/>
      <c r="CC60" s="153"/>
      <c r="CD60" s="153"/>
      <c r="CE60" s="153"/>
      <c r="CF60" s="153"/>
      <c r="CG60" s="153"/>
      <c r="CH60" s="153"/>
      <c r="CI60" s="153"/>
      <c r="CJ60" s="153"/>
      <c r="CK60" s="153"/>
      <c r="CL60" s="153"/>
      <c r="CM60" s="153"/>
      <c r="CN60" s="153"/>
      <c r="CO60" s="153"/>
      <c r="CP60" s="153"/>
      <c r="CQ60" s="153"/>
      <c r="CR60" s="153"/>
      <c r="CS60" s="153"/>
      <c r="CT60" s="153"/>
      <c r="CU60" s="153"/>
      <c r="CV60" s="153"/>
      <c r="CW60" s="153"/>
      <c r="CX60" s="153"/>
      <c r="CY60" s="153"/>
      <c r="CZ60" s="153"/>
      <c r="DA60" s="153"/>
      <c r="DB60" s="153"/>
      <c r="DC60" s="153"/>
      <c r="DD60" s="153"/>
      <c r="DE60" s="153"/>
      <c r="DF60" s="153"/>
      <c r="DG60" s="153"/>
      <c r="DH60" s="153"/>
      <c r="DI60" s="153"/>
      <c r="DJ60" s="153"/>
      <c r="DK60" s="153"/>
      <c r="DL60" s="153"/>
      <c r="DM60" s="153"/>
      <c r="DN60" s="153"/>
      <c r="DO60" s="153"/>
      <c r="DP60" s="153"/>
      <c r="DQ60" s="153"/>
      <c r="DR60" s="153"/>
      <c r="DS60" s="153"/>
      <c r="DT60" s="153"/>
      <c r="DU60" s="153"/>
      <c r="DV60" s="153"/>
      <c r="DW60" s="153"/>
      <c r="DX60" s="153"/>
      <c r="DY60" s="153"/>
      <c r="DZ60" s="153"/>
      <c r="EA60" s="153"/>
      <c r="EB60" s="153"/>
      <c r="EC60" s="153"/>
      <c r="ED60" s="153"/>
      <c r="EE60" s="153"/>
      <c r="EF60" s="153"/>
      <c r="EG60" s="153"/>
      <c r="EH60" s="153"/>
      <c r="EI60" s="153"/>
      <c r="EK60" s="143">
        <f t="shared" si="2"/>
        <v>1.0198643725505416</v>
      </c>
      <c r="EO60">
        <f t="shared" si="15"/>
        <v>19500</v>
      </c>
      <c r="EP60" s="3">
        <f t="shared" si="8"/>
        <v>-0.87750000000000017</v>
      </c>
      <c r="EQ60" s="3">
        <f t="shared" si="16"/>
        <v>-0.90206025000000012</v>
      </c>
      <c r="ER60" s="3">
        <f t="shared" si="17"/>
        <v>-1.1051414082232676</v>
      </c>
      <c r="ES60" s="3">
        <f t="shared" si="18"/>
        <v>-1.096598987607724</v>
      </c>
      <c r="ET60">
        <f t="shared" si="12"/>
        <v>-1.2477224812854091</v>
      </c>
    </row>
    <row r="61" spans="11:150" x14ac:dyDescent="0.25">
      <c r="K61" s="38">
        <f t="shared" si="13"/>
        <v>49</v>
      </c>
      <c r="L61" s="150">
        <v>20000</v>
      </c>
      <c r="M61" s="24">
        <f t="shared" si="14"/>
        <v>1</v>
      </c>
      <c r="N61" s="5">
        <v>20000</v>
      </c>
      <c r="O61" s="289">
        <f t="shared" si="0"/>
        <v>0.12589254117941667</v>
      </c>
      <c r="P61" s="5">
        <v>20000</v>
      </c>
      <c r="Q61" s="289">
        <f t="shared" si="3"/>
        <v>0.11879823819319597</v>
      </c>
      <c r="R61" s="5">
        <v>20000</v>
      </c>
      <c r="S61" s="289">
        <v>7.2579000000000005E-2</v>
      </c>
      <c r="T61">
        <v>20000</v>
      </c>
      <c r="U61" s="26">
        <f t="shared" si="19"/>
        <v>4.8113523599999874E-2</v>
      </c>
      <c r="V61" s="256">
        <v>20000</v>
      </c>
      <c r="W61" s="274">
        <f t="shared" si="20"/>
        <v>7.4238544246640281E-2</v>
      </c>
      <c r="X61" s="320">
        <f t="shared" si="5"/>
        <v>20000</v>
      </c>
      <c r="Y61" s="153">
        <f t="shared" si="6"/>
        <v>-2.623079655192377</v>
      </c>
      <c r="Z61" s="153"/>
      <c r="AA61" s="153"/>
      <c r="AB61" s="153"/>
      <c r="AC61" s="153"/>
      <c r="AD61" s="153"/>
      <c r="AE61" s="153"/>
      <c r="AF61" s="320"/>
      <c r="AG61" s="153"/>
      <c r="AH61" s="153"/>
      <c r="AI61" s="153"/>
      <c r="AJ61" s="153"/>
      <c r="AK61" s="153"/>
      <c r="AL61" s="154"/>
      <c r="AM61" s="153"/>
      <c r="AN61" s="153"/>
      <c r="AO61" s="153"/>
      <c r="AP61" s="153"/>
      <c r="AQ61" s="153"/>
      <c r="AR61" s="153"/>
      <c r="AS61" s="153"/>
      <c r="AT61" s="153"/>
      <c r="AU61" s="153"/>
      <c r="AV61" s="153"/>
      <c r="AW61" s="153"/>
      <c r="AX61" s="153"/>
      <c r="AY61" s="153"/>
      <c r="AZ61" s="153"/>
      <c r="BA61" s="153"/>
      <c r="BB61" s="153"/>
      <c r="BC61" s="153"/>
      <c r="BD61" s="153"/>
      <c r="BE61" s="153"/>
      <c r="BF61" s="155"/>
      <c r="BG61" s="155"/>
      <c r="BH61" s="155"/>
      <c r="BI61" s="155"/>
      <c r="BJ61" s="155"/>
      <c r="BK61" s="155"/>
      <c r="BL61" s="153"/>
      <c r="BM61" s="153"/>
      <c r="BN61" s="153"/>
      <c r="BO61" s="153"/>
      <c r="BP61" s="153"/>
      <c r="BQ61" s="153"/>
      <c r="BR61" s="153"/>
      <c r="BS61" s="153"/>
      <c r="BT61" s="153"/>
      <c r="BU61" s="153"/>
      <c r="BV61" s="159"/>
      <c r="BW61" s="159"/>
      <c r="BX61" s="153"/>
      <c r="BY61" s="153"/>
      <c r="BZ61" s="153"/>
      <c r="CA61" s="153"/>
      <c r="CB61" s="153"/>
      <c r="CC61" s="153"/>
      <c r="CD61" s="153"/>
      <c r="CE61" s="153"/>
      <c r="CF61" s="153"/>
      <c r="CG61" s="153"/>
      <c r="CH61" s="153"/>
      <c r="CI61" s="153"/>
      <c r="CJ61" s="153"/>
      <c r="CK61" s="153"/>
      <c r="CL61" s="153"/>
      <c r="CM61" s="153"/>
      <c r="CN61" s="153"/>
      <c r="CO61" s="153"/>
      <c r="CP61" s="153"/>
      <c r="CQ61" s="153"/>
      <c r="CR61" s="153"/>
      <c r="CS61" s="153"/>
      <c r="CT61" s="153"/>
      <c r="CU61" s="153"/>
      <c r="CV61" s="153"/>
      <c r="CW61" s="153"/>
      <c r="CX61" s="153"/>
      <c r="CY61" s="153"/>
      <c r="CZ61" s="153"/>
      <c r="DA61" s="153"/>
      <c r="DB61" s="153"/>
      <c r="DC61" s="153"/>
      <c r="DD61" s="153"/>
      <c r="DE61" s="153"/>
      <c r="DF61" s="153"/>
      <c r="DG61" s="153"/>
      <c r="DH61" s="153"/>
      <c r="DI61" s="153"/>
      <c r="DJ61" s="153"/>
      <c r="DK61" s="153"/>
      <c r="DL61" s="153"/>
      <c r="DM61" s="153"/>
      <c r="DN61" s="153"/>
      <c r="DO61" s="153"/>
      <c r="DP61" s="153"/>
      <c r="DQ61" s="153"/>
      <c r="DR61" s="153"/>
      <c r="DS61" s="153"/>
      <c r="DT61" s="153"/>
      <c r="DU61" s="153"/>
      <c r="DV61" s="153"/>
      <c r="DW61" s="153"/>
      <c r="DX61" s="153"/>
      <c r="DY61" s="153"/>
      <c r="DZ61" s="153"/>
      <c r="EA61" s="153"/>
      <c r="EB61" s="153"/>
      <c r="EC61" s="153"/>
      <c r="ED61" s="153"/>
      <c r="EE61" s="153"/>
      <c r="EF61" s="153"/>
      <c r="EG61" s="153"/>
      <c r="EH61" s="153"/>
      <c r="EI61" s="153"/>
      <c r="EK61" s="143">
        <f t="shared" si="2"/>
        <v>1.0228653501238689</v>
      </c>
      <c r="EO61">
        <f t="shared" si="15"/>
        <v>20000</v>
      </c>
      <c r="EP61" s="3">
        <f t="shared" si="8"/>
        <v>-0.90000000000000013</v>
      </c>
      <c r="EQ61" s="3">
        <f t="shared" si="16"/>
        <v>-0.92519000000000007</v>
      </c>
      <c r="ER61" s="3">
        <f t="shared" si="17"/>
        <v>-1.1391890198427337</v>
      </c>
      <c r="ES61" s="3">
        <f t="shared" si="18"/>
        <v>-1.1293705528432056</v>
      </c>
      <c r="ET61">
        <f t="shared" si="12"/>
        <v>-1.3177328363213001</v>
      </c>
    </row>
    <row r="62" spans="11:150" x14ac:dyDescent="0.25">
      <c r="K62" s="38">
        <f t="shared" si="13"/>
        <v>50</v>
      </c>
      <c r="L62" s="150">
        <v>20500</v>
      </c>
      <c r="M62" s="24">
        <f t="shared" si="14"/>
        <v>1</v>
      </c>
      <c r="N62" s="5">
        <v>20500</v>
      </c>
      <c r="O62" s="289">
        <f t="shared" si="0"/>
        <v>0.11953635256737179</v>
      </c>
      <c r="P62" s="5">
        <v>20500</v>
      </c>
      <c r="Q62" s="289">
        <f t="shared" si="3"/>
        <v>0.1126367860696468</v>
      </c>
      <c r="R62" s="5">
        <v>20500</v>
      </c>
      <c r="S62" s="289">
        <v>6.6979999999999998E-2</v>
      </c>
      <c r="T62">
        <v>20500</v>
      </c>
      <c r="U62" s="26">
        <f t="shared" si="19"/>
        <v>4.0299179407067176E-2</v>
      </c>
      <c r="V62" s="256">
        <v>20500</v>
      </c>
      <c r="W62" s="274">
        <f t="shared" si="20"/>
        <v>6.8842697934478669E-2</v>
      </c>
      <c r="X62" s="320">
        <f t="shared" si="5"/>
        <v>20500</v>
      </c>
      <c r="Y62" s="153">
        <f t="shared" si="6"/>
        <v>-2.7033612116160786</v>
      </c>
      <c r="Z62" s="153"/>
      <c r="AA62" s="153"/>
      <c r="AB62" s="153"/>
      <c r="AC62" s="153"/>
      <c r="AD62" s="153"/>
      <c r="AE62" s="153"/>
      <c r="AF62" s="320"/>
      <c r="AG62" s="153"/>
      <c r="AH62" s="153"/>
      <c r="AI62" s="153"/>
      <c r="AJ62" s="153"/>
      <c r="AK62" s="153"/>
      <c r="AL62" s="154"/>
      <c r="AM62" s="153"/>
      <c r="AN62" s="153"/>
      <c r="AO62" s="153"/>
      <c r="AP62" s="153"/>
      <c r="AQ62" s="153"/>
      <c r="AR62" s="153"/>
      <c r="AS62" s="153"/>
      <c r="AT62" s="153"/>
      <c r="AU62" s="153"/>
      <c r="AV62" s="153"/>
      <c r="AW62" s="153"/>
      <c r="AX62" s="153"/>
      <c r="AY62" s="153"/>
      <c r="AZ62" s="153"/>
      <c r="BA62" s="153"/>
      <c r="BB62" s="153"/>
      <c r="BC62" s="153"/>
      <c r="BD62" s="153"/>
      <c r="BE62" s="153"/>
      <c r="BF62" s="155"/>
      <c r="BG62" s="155"/>
      <c r="BH62" s="155"/>
      <c r="BI62" s="155"/>
      <c r="BJ62" s="155"/>
      <c r="BK62" s="155"/>
      <c r="BL62" s="153"/>
      <c r="BM62" s="153"/>
      <c r="BN62" s="153"/>
      <c r="BO62" s="153"/>
      <c r="BP62" s="153"/>
      <c r="BQ62" s="153"/>
      <c r="BR62" s="153"/>
      <c r="BS62" s="153"/>
      <c r="BT62" s="153"/>
      <c r="BU62" s="153"/>
      <c r="BV62" s="159"/>
      <c r="BW62" s="159"/>
      <c r="BX62" s="153"/>
      <c r="BY62" s="153"/>
      <c r="BZ62" s="153"/>
      <c r="CA62" s="153"/>
      <c r="CB62" s="153"/>
      <c r="CC62" s="153"/>
      <c r="CD62" s="153"/>
      <c r="CE62" s="153"/>
      <c r="CF62" s="153"/>
      <c r="CG62" s="153"/>
      <c r="CH62" s="153"/>
      <c r="CI62" s="153"/>
      <c r="CJ62" s="153"/>
      <c r="CK62" s="153"/>
      <c r="CL62" s="153"/>
      <c r="CM62" s="153"/>
      <c r="CN62" s="153"/>
      <c r="CO62" s="153"/>
      <c r="CP62" s="153"/>
      <c r="CQ62" s="153"/>
      <c r="CR62" s="153"/>
      <c r="CS62" s="153"/>
      <c r="CT62" s="153"/>
      <c r="CU62" s="153"/>
      <c r="CV62" s="153"/>
      <c r="CW62" s="153"/>
      <c r="CX62" s="153"/>
      <c r="CY62" s="153"/>
      <c r="CZ62" s="153"/>
      <c r="DA62" s="153"/>
      <c r="DB62" s="153"/>
      <c r="DC62" s="153"/>
      <c r="DD62" s="153"/>
      <c r="DE62" s="153"/>
      <c r="DF62" s="153"/>
      <c r="DG62" s="153"/>
      <c r="DH62" s="153"/>
      <c r="DI62" s="153"/>
      <c r="DJ62" s="153"/>
      <c r="DK62" s="153"/>
      <c r="DL62" s="153"/>
      <c r="DM62" s="153"/>
      <c r="DN62" s="153"/>
      <c r="DO62" s="153"/>
      <c r="DP62" s="153"/>
      <c r="DQ62" s="153"/>
      <c r="DR62" s="153"/>
      <c r="DS62" s="153"/>
      <c r="DT62" s="153"/>
      <c r="DU62" s="153"/>
      <c r="DV62" s="153"/>
      <c r="DW62" s="153"/>
      <c r="DX62" s="153"/>
      <c r="DY62" s="153"/>
      <c r="DZ62" s="153"/>
      <c r="EA62" s="153"/>
      <c r="EB62" s="153"/>
      <c r="EC62" s="153"/>
      <c r="ED62" s="153"/>
      <c r="EE62" s="153"/>
      <c r="EF62" s="153"/>
      <c r="EG62" s="153"/>
      <c r="EH62" s="153"/>
      <c r="EI62" s="153"/>
      <c r="EK62" s="143">
        <f t="shared" si="2"/>
        <v>1.0278097631304668</v>
      </c>
      <c r="EO62">
        <f t="shared" si="15"/>
        <v>20500</v>
      </c>
      <c r="EP62" s="3">
        <f t="shared" si="8"/>
        <v>-0.92250000000000021</v>
      </c>
      <c r="EQ62" s="3">
        <f t="shared" si="16"/>
        <v>-0.94831975000000013</v>
      </c>
      <c r="ER62" s="3">
        <f t="shared" si="17"/>
        <v>-1.174054856796152</v>
      </c>
      <c r="ES62" s="3">
        <f t="shared" si="18"/>
        <v>-1.1621421180786873</v>
      </c>
      <c r="ET62">
        <f t="shared" si="12"/>
        <v>-1.3947037970998577</v>
      </c>
    </row>
    <row r="63" spans="11:150" x14ac:dyDescent="0.25">
      <c r="K63" s="38">
        <f t="shared" si="13"/>
        <v>51</v>
      </c>
      <c r="L63" s="150">
        <v>21000</v>
      </c>
      <c r="M63" s="24">
        <f t="shared" si="14"/>
        <v>1</v>
      </c>
      <c r="N63" s="5">
        <v>21000</v>
      </c>
      <c r="O63" s="289">
        <f t="shared" si="0"/>
        <v>0.11350108156723147</v>
      </c>
      <c r="P63" s="5">
        <v>21000</v>
      </c>
      <c r="Q63" s="289">
        <f t="shared" si="3"/>
        <v>0.10679489670096823</v>
      </c>
      <c r="R63" s="5">
        <v>21000</v>
      </c>
      <c r="S63" s="289">
        <v>6.1808000000000002E-2</v>
      </c>
      <c r="T63">
        <v>21000</v>
      </c>
      <c r="U63" s="26">
        <f t="shared" si="19"/>
        <v>3.3094255635579661E-2</v>
      </c>
      <c r="V63" s="256">
        <v>21000</v>
      </c>
      <c r="W63" s="274">
        <f t="shared" si="20"/>
        <v>6.3839035463203547E-2</v>
      </c>
      <c r="X63" s="320">
        <f t="shared" si="5"/>
        <v>21000</v>
      </c>
      <c r="Y63" s="153">
        <f t="shared" si="6"/>
        <v>-2.7837224730582117</v>
      </c>
      <c r="Z63" s="153"/>
      <c r="AA63" s="153"/>
      <c r="AB63" s="153"/>
      <c r="AC63" s="153"/>
      <c r="AD63" s="153"/>
      <c r="AE63" s="153"/>
      <c r="AF63" s="320"/>
      <c r="AG63" s="153"/>
      <c r="AH63" s="153"/>
      <c r="AI63" s="153"/>
      <c r="AJ63" s="153"/>
      <c r="AK63" s="153"/>
      <c r="AL63" s="154"/>
      <c r="AM63" s="153"/>
      <c r="AN63" s="153"/>
      <c r="AO63" s="153"/>
      <c r="AP63" s="153"/>
      <c r="AQ63" s="153"/>
      <c r="AR63" s="153"/>
      <c r="AS63" s="153"/>
      <c r="AT63" s="153"/>
      <c r="AU63" s="153"/>
      <c r="AV63" s="153"/>
      <c r="AW63" s="153"/>
      <c r="AX63" s="153"/>
      <c r="AY63" s="153"/>
      <c r="AZ63" s="153"/>
      <c r="BA63" s="153"/>
      <c r="BB63" s="153"/>
      <c r="BC63" s="153"/>
      <c r="BD63" s="153"/>
      <c r="BE63" s="153"/>
      <c r="BF63" s="155"/>
      <c r="BG63" s="155"/>
      <c r="BH63" s="155"/>
      <c r="BI63" s="155"/>
      <c r="BJ63" s="155"/>
      <c r="BK63" s="155"/>
      <c r="BL63" s="153"/>
      <c r="BM63" s="153"/>
      <c r="BN63" s="153"/>
      <c r="BO63" s="153"/>
      <c r="BP63" s="153"/>
      <c r="BQ63" s="153"/>
      <c r="BR63" s="153"/>
      <c r="BS63" s="153"/>
      <c r="BT63" s="153"/>
      <c r="BU63" s="153"/>
      <c r="BV63" s="159"/>
      <c r="BW63" s="159"/>
      <c r="BX63" s="153"/>
      <c r="BY63" s="153"/>
      <c r="BZ63" s="153"/>
      <c r="CA63" s="153"/>
      <c r="CB63" s="153"/>
      <c r="CC63" s="153"/>
      <c r="CD63" s="153"/>
      <c r="CE63" s="153"/>
      <c r="CF63" s="153"/>
      <c r="CG63" s="153"/>
      <c r="CH63" s="153"/>
      <c r="CI63" s="153"/>
      <c r="CJ63" s="153"/>
      <c r="CK63" s="153"/>
      <c r="CL63" s="153"/>
      <c r="CM63" s="153"/>
      <c r="CN63" s="153"/>
      <c r="CO63" s="153"/>
      <c r="CP63" s="153"/>
      <c r="CQ63" s="153"/>
      <c r="CR63" s="153"/>
      <c r="CS63" s="153"/>
      <c r="CT63" s="153"/>
      <c r="CU63" s="153"/>
      <c r="CV63" s="153"/>
      <c r="CW63" s="153"/>
      <c r="CX63" s="153"/>
      <c r="CY63" s="153"/>
      <c r="CZ63" s="153"/>
      <c r="DA63" s="153"/>
      <c r="DB63" s="153"/>
      <c r="DC63" s="153"/>
      <c r="DD63" s="153"/>
      <c r="DE63" s="153"/>
      <c r="DF63" s="153"/>
      <c r="DG63" s="153"/>
      <c r="DH63" s="153"/>
      <c r="DI63" s="153"/>
      <c r="DJ63" s="153"/>
      <c r="DK63" s="153"/>
      <c r="DL63" s="153"/>
      <c r="DM63" s="153"/>
      <c r="DN63" s="153"/>
      <c r="DO63" s="153"/>
      <c r="DP63" s="153"/>
      <c r="DQ63" s="153"/>
      <c r="DR63" s="153"/>
      <c r="DS63" s="153"/>
      <c r="DT63" s="153"/>
      <c r="DU63" s="153"/>
      <c r="DV63" s="153"/>
      <c r="DW63" s="153"/>
      <c r="DX63" s="153"/>
      <c r="DY63" s="153"/>
      <c r="DZ63" s="153"/>
      <c r="EA63" s="153"/>
      <c r="EB63" s="153"/>
      <c r="EC63" s="153"/>
      <c r="ED63" s="153"/>
      <c r="EE63" s="153"/>
      <c r="EF63" s="153"/>
      <c r="EG63" s="153"/>
      <c r="EH63" s="153"/>
      <c r="EI63" s="153"/>
      <c r="EK63" s="143">
        <f t="shared" si="2"/>
        <v>1.0328603977349784</v>
      </c>
      <c r="EO63">
        <f t="shared" si="15"/>
        <v>21000</v>
      </c>
      <c r="EP63" s="3">
        <f t="shared" si="8"/>
        <v>-0.94500000000000017</v>
      </c>
      <c r="EQ63" s="3">
        <f t="shared" si="16"/>
        <v>-0.97144950000000008</v>
      </c>
      <c r="ER63" s="3">
        <f t="shared" si="17"/>
        <v>-1.2089553091992549</v>
      </c>
      <c r="ES63" s="3">
        <f t="shared" si="18"/>
        <v>-1.1949136833141687</v>
      </c>
      <c r="ET63">
        <f t="shared" si="12"/>
        <v>-1.4802473827279401</v>
      </c>
    </row>
    <row r="64" spans="11:150" x14ac:dyDescent="0.25">
      <c r="K64" s="38">
        <f t="shared" si="13"/>
        <v>52</v>
      </c>
      <c r="L64" s="150">
        <v>21500</v>
      </c>
      <c r="M64" s="24">
        <f t="shared" si="14"/>
        <v>1</v>
      </c>
      <c r="N64" s="5">
        <v>21500</v>
      </c>
      <c r="O64" s="289">
        <f t="shared" si="0"/>
        <v>0.10777052536943219</v>
      </c>
      <c r="P64" s="5">
        <v>21500</v>
      </c>
      <c r="Q64" s="289">
        <f t="shared" si="3"/>
        <v>0.10125599601464405</v>
      </c>
      <c r="R64" s="5">
        <v>21500</v>
      </c>
      <c r="S64" s="289">
        <v>5.7044999999999998E-2</v>
      </c>
      <c r="T64">
        <v>21500</v>
      </c>
      <c r="U64" s="26">
        <f t="shared" si="19"/>
        <v>2.6508245609842218E-2</v>
      </c>
      <c r="V64" s="256">
        <v>21500</v>
      </c>
      <c r="W64" s="274">
        <f t="shared" si="20"/>
        <v>5.9199051913261143E-2</v>
      </c>
      <c r="X64" s="320">
        <f t="shared" si="5"/>
        <v>21500</v>
      </c>
      <c r="Y64" s="153">
        <f t="shared" si="6"/>
        <v>-2.8639148489338044</v>
      </c>
      <c r="Z64" s="153"/>
      <c r="AA64" s="153"/>
      <c r="AB64" s="153"/>
      <c r="AC64" s="153"/>
      <c r="AD64" s="153"/>
      <c r="AE64" s="153"/>
      <c r="AF64" s="320"/>
      <c r="AG64" s="153"/>
      <c r="AH64" s="153"/>
      <c r="AI64" s="153"/>
      <c r="AJ64" s="153"/>
      <c r="AK64" s="153"/>
      <c r="AL64" s="154"/>
      <c r="AM64" s="153"/>
      <c r="AN64" s="153"/>
      <c r="AO64" s="153"/>
      <c r="AP64" s="153"/>
      <c r="AQ64" s="153"/>
      <c r="AR64" s="153"/>
      <c r="AS64" s="153"/>
      <c r="AT64" s="153"/>
      <c r="AU64" s="153"/>
      <c r="AV64" s="153"/>
      <c r="AW64" s="153"/>
      <c r="AX64" s="153"/>
      <c r="AY64" s="153"/>
      <c r="AZ64" s="153"/>
      <c r="BA64" s="153"/>
      <c r="BB64" s="153"/>
      <c r="BC64" s="153"/>
      <c r="BD64" s="153"/>
      <c r="BE64" s="153"/>
      <c r="BF64" s="155"/>
      <c r="BG64" s="155"/>
      <c r="BH64" s="155"/>
      <c r="BI64" s="155"/>
      <c r="BJ64" s="155"/>
      <c r="BK64" s="155"/>
      <c r="BL64" s="153"/>
      <c r="BM64" s="153"/>
      <c r="BN64" s="153"/>
      <c r="BO64" s="153"/>
      <c r="BP64" s="153"/>
      <c r="BQ64" s="153"/>
      <c r="BR64" s="153"/>
      <c r="BS64" s="153"/>
      <c r="BT64" s="153"/>
      <c r="BU64" s="153"/>
      <c r="BV64" s="159"/>
      <c r="BW64" s="159"/>
      <c r="BX64" s="153"/>
      <c r="BY64" s="153"/>
      <c r="BZ64" s="153"/>
      <c r="CA64" s="153"/>
      <c r="CB64" s="153"/>
      <c r="CC64" s="153"/>
      <c r="CD64" s="153"/>
      <c r="CE64" s="153"/>
      <c r="CF64" s="153"/>
      <c r="CG64" s="153"/>
      <c r="CH64" s="153"/>
      <c r="CI64" s="153"/>
      <c r="CJ64" s="153"/>
      <c r="CK64" s="153"/>
      <c r="CL64" s="153"/>
      <c r="CM64" s="153"/>
      <c r="CN64" s="153"/>
      <c r="CO64" s="153"/>
      <c r="CP64" s="153"/>
      <c r="CQ64" s="153"/>
      <c r="CR64" s="153"/>
      <c r="CS64" s="153"/>
      <c r="CT64" s="153"/>
      <c r="CU64" s="153"/>
      <c r="CV64" s="153"/>
      <c r="CW64" s="153"/>
      <c r="CX64" s="153"/>
      <c r="CY64" s="153"/>
      <c r="CZ64" s="153"/>
      <c r="DA64" s="153"/>
      <c r="DB64" s="153"/>
      <c r="DC64" s="153"/>
      <c r="DD64" s="153"/>
      <c r="DE64" s="153"/>
      <c r="DF64" s="153"/>
      <c r="DG64" s="153"/>
      <c r="DH64" s="153"/>
      <c r="DI64" s="153"/>
      <c r="DJ64" s="153"/>
      <c r="DK64" s="153"/>
      <c r="DL64" s="153"/>
      <c r="DM64" s="153"/>
      <c r="DN64" s="153"/>
      <c r="DO64" s="153"/>
      <c r="DP64" s="153"/>
      <c r="DQ64" s="153"/>
      <c r="DR64" s="153"/>
      <c r="DS64" s="153"/>
      <c r="DT64" s="153"/>
      <c r="DU64" s="153"/>
      <c r="DV64" s="153"/>
      <c r="DW64" s="153"/>
      <c r="DX64" s="153"/>
      <c r="DY64" s="153"/>
      <c r="DZ64" s="153"/>
      <c r="EA64" s="153"/>
      <c r="EB64" s="153"/>
      <c r="EC64" s="153"/>
      <c r="ED64" s="153"/>
      <c r="EE64" s="153"/>
      <c r="EF64" s="153"/>
      <c r="EG64" s="153"/>
      <c r="EH64" s="153"/>
      <c r="EI64" s="153"/>
      <c r="EK64" s="143">
        <f t="shared" si="2"/>
        <v>1.0377605734641273</v>
      </c>
      <c r="EO64">
        <f t="shared" si="15"/>
        <v>21500</v>
      </c>
      <c r="EP64" s="3">
        <f t="shared" si="8"/>
        <v>-0.96750000000000003</v>
      </c>
      <c r="EQ64" s="3">
        <f t="shared" si="16"/>
        <v>-0.99457925000000014</v>
      </c>
      <c r="ER64" s="3">
        <f t="shared" si="17"/>
        <v>-1.2437824155327364</v>
      </c>
      <c r="ES64" s="3">
        <f t="shared" si="18"/>
        <v>-1.2276852485496506</v>
      </c>
      <c r="ET64">
        <f t="shared" si="12"/>
        <v>-1.5766190141445808</v>
      </c>
    </row>
    <row r="65" spans="11:150" x14ac:dyDescent="0.25">
      <c r="K65" s="38">
        <f t="shared" si="13"/>
        <v>53</v>
      </c>
      <c r="L65" s="150">
        <v>22000</v>
      </c>
      <c r="M65" s="24">
        <f t="shared" si="14"/>
        <v>1</v>
      </c>
      <c r="N65" s="5">
        <v>22000</v>
      </c>
      <c r="O65" s="289">
        <f t="shared" si="0"/>
        <v>0.10232929922807538</v>
      </c>
      <c r="P65" s="5">
        <v>22000</v>
      </c>
      <c r="Q65" s="289">
        <f t="shared" si="3"/>
        <v>9.6004369549848145E-2</v>
      </c>
      <c r="R65" s="5">
        <v>22000</v>
      </c>
      <c r="S65" s="289">
        <v>5.2660999999999999E-2</v>
      </c>
      <c r="T65">
        <v>22000</v>
      </c>
      <c r="U65" s="26">
        <f t="shared" si="19"/>
        <v>2.055265684527996E-2</v>
      </c>
      <c r="V65" s="256">
        <v>22000</v>
      </c>
      <c r="W65" s="274">
        <f t="shared" si="20"/>
        <v>5.4896314175187991E-2</v>
      </c>
      <c r="X65" s="320">
        <f t="shared" si="5"/>
        <v>22000</v>
      </c>
      <c r="Y65" s="153">
        <f t="shared" si="6"/>
        <v>-2.9438801353487394</v>
      </c>
      <c r="Z65" s="153"/>
      <c r="AA65" s="153"/>
      <c r="AB65" s="153"/>
      <c r="AC65" s="153"/>
      <c r="AD65" s="153"/>
      <c r="AE65" s="153"/>
      <c r="AF65" s="320"/>
      <c r="AG65" s="153"/>
      <c r="AH65" s="153"/>
      <c r="AI65" s="153"/>
      <c r="AJ65" s="153"/>
      <c r="AK65" s="153"/>
      <c r="AL65" s="154"/>
      <c r="AM65" s="153"/>
      <c r="AN65" s="153"/>
      <c r="AO65" s="153"/>
      <c r="AP65" s="153"/>
      <c r="AQ65" s="153"/>
      <c r="AR65" s="153"/>
      <c r="AS65" s="153"/>
      <c r="AT65" s="153"/>
      <c r="AU65" s="153"/>
      <c r="AV65" s="153"/>
      <c r="AW65" s="153"/>
      <c r="AX65" s="153"/>
      <c r="AY65" s="153"/>
      <c r="AZ65" s="153"/>
      <c r="BA65" s="153"/>
      <c r="BB65" s="153"/>
      <c r="BC65" s="153"/>
      <c r="BD65" s="153"/>
      <c r="BE65" s="153"/>
      <c r="BF65" s="155"/>
      <c r="BG65" s="155"/>
      <c r="BH65" s="155"/>
      <c r="BI65" s="155"/>
      <c r="BJ65" s="155"/>
      <c r="BK65" s="155"/>
      <c r="BL65" s="153"/>
      <c r="BM65" s="153"/>
      <c r="BN65" s="153"/>
      <c r="BO65" s="153"/>
      <c r="BP65" s="153"/>
      <c r="BQ65" s="153"/>
      <c r="BR65" s="153"/>
      <c r="BS65" s="153"/>
      <c r="BT65" s="153"/>
      <c r="BU65" s="153"/>
      <c r="BV65" s="159"/>
      <c r="BW65" s="159"/>
      <c r="BX65" s="153"/>
      <c r="BY65" s="153"/>
      <c r="BZ65" s="153"/>
      <c r="CA65" s="153"/>
      <c r="CB65" s="153"/>
      <c r="CC65" s="153"/>
      <c r="CD65" s="153"/>
      <c r="CE65" s="153"/>
      <c r="CF65" s="153"/>
      <c r="CG65" s="153"/>
      <c r="CH65" s="153"/>
      <c r="CI65" s="153"/>
      <c r="CJ65" s="153"/>
      <c r="CK65" s="153"/>
      <c r="CL65" s="153"/>
      <c r="CM65" s="153"/>
      <c r="CN65" s="153"/>
      <c r="CO65" s="153"/>
      <c r="CP65" s="153"/>
      <c r="CQ65" s="153"/>
      <c r="CR65" s="153"/>
      <c r="CS65" s="153"/>
      <c r="CT65" s="153"/>
      <c r="CU65" s="153"/>
      <c r="CV65" s="153"/>
      <c r="CW65" s="153"/>
      <c r="CX65" s="153"/>
      <c r="CY65" s="153"/>
      <c r="CZ65" s="153"/>
      <c r="DA65" s="153"/>
      <c r="DB65" s="153"/>
      <c r="DC65" s="153"/>
      <c r="DD65" s="153"/>
      <c r="DE65" s="153"/>
      <c r="DF65" s="153"/>
      <c r="DG65" s="153"/>
      <c r="DH65" s="153"/>
      <c r="DI65" s="153"/>
      <c r="DJ65" s="153"/>
      <c r="DK65" s="153"/>
      <c r="DL65" s="153"/>
      <c r="DM65" s="153"/>
      <c r="DN65" s="153"/>
      <c r="DO65" s="153"/>
      <c r="DP65" s="153"/>
      <c r="DQ65" s="153"/>
      <c r="DR65" s="153"/>
      <c r="DS65" s="153"/>
      <c r="DT65" s="153"/>
      <c r="DU65" s="153"/>
      <c r="DV65" s="153"/>
      <c r="DW65" s="153"/>
      <c r="DX65" s="153"/>
      <c r="DY65" s="153"/>
      <c r="DZ65" s="153"/>
      <c r="EA65" s="153"/>
      <c r="EB65" s="153"/>
      <c r="EC65" s="153"/>
      <c r="ED65" s="153"/>
      <c r="EE65" s="153"/>
      <c r="EF65" s="153"/>
      <c r="EG65" s="153"/>
      <c r="EH65" s="153"/>
      <c r="EI65" s="153"/>
      <c r="EK65" s="143">
        <f t="shared" si="2"/>
        <v>1.0424472413206736</v>
      </c>
      <c r="EO65">
        <f t="shared" si="15"/>
        <v>22000</v>
      </c>
      <c r="EP65" s="3">
        <f t="shared" si="8"/>
        <v>-0.9900000000000001</v>
      </c>
      <c r="EQ65" s="3">
        <f t="shared" si="16"/>
        <v>-1.0177090000000002</v>
      </c>
      <c r="ER65" s="3">
        <f t="shared" si="17"/>
        <v>-1.2785108981665556</v>
      </c>
      <c r="ES65" s="3">
        <f t="shared" si="18"/>
        <v>-1.260456813785132</v>
      </c>
      <c r="ET65">
        <f t="shared" si="12"/>
        <v>-1.6871320288408684</v>
      </c>
    </row>
    <row r="66" spans="11:150" x14ac:dyDescent="0.25">
      <c r="K66" s="38">
        <f t="shared" si="13"/>
        <v>54</v>
      </c>
      <c r="L66" s="150">
        <v>22500</v>
      </c>
      <c r="M66" s="24">
        <f t="shared" si="14"/>
        <v>1</v>
      </c>
      <c r="N66" s="5">
        <v>22500</v>
      </c>
      <c r="O66" s="289">
        <f t="shared" si="0"/>
        <v>9.7162795157710619E-2</v>
      </c>
      <c r="P66" s="5">
        <v>22500</v>
      </c>
      <c r="Q66" s="289">
        <f t="shared" si="3"/>
        <v>9.1025117873817923E-2</v>
      </c>
      <c r="R66" s="5">
        <v>22500</v>
      </c>
      <c r="S66" s="289">
        <v>4.8619999999999997E-2</v>
      </c>
      <c r="T66">
        <v>22500</v>
      </c>
      <c r="U66" s="26">
        <f t="shared" si="19"/>
        <v>1.5241011048437336E-2</v>
      </c>
      <c r="V66" s="256">
        <v>22500</v>
      </c>
      <c r="W66" s="274">
        <f t="shared" si="20"/>
        <v>5.0906310365181166E-2</v>
      </c>
      <c r="X66" s="320">
        <f t="shared" si="5"/>
        <v>22500</v>
      </c>
      <c r="Y66" s="153">
        <f t="shared" si="6"/>
        <v>-3.0237203100941596</v>
      </c>
      <c r="Z66" s="153"/>
      <c r="AA66" s="153"/>
      <c r="AB66" s="153"/>
      <c r="AC66" s="153"/>
      <c r="AD66" s="153"/>
      <c r="AE66" s="153"/>
      <c r="AF66" s="320"/>
      <c r="AG66" s="153"/>
      <c r="AH66" s="153"/>
      <c r="AI66" s="153"/>
      <c r="AJ66" s="153"/>
      <c r="AK66" s="153"/>
      <c r="AL66" s="154"/>
      <c r="AM66" s="153"/>
      <c r="AN66" s="153"/>
      <c r="AO66" s="153"/>
      <c r="AP66" s="153"/>
      <c r="AQ66" s="153"/>
      <c r="AR66" s="153"/>
      <c r="AS66" s="153"/>
      <c r="AT66" s="153"/>
      <c r="AU66" s="153"/>
      <c r="AV66" s="153"/>
      <c r="AW66" s="153"/>
      <c r="AX66" s="153"/>
      <c r="AY66" s="153"/>
      <c r="AZ66" s="153"/>
      <c r="BA66" s="153"/>
      <c r="BB66" s="153"/>
      <c r="BC66" s="153"/>
      <c r="BD66" s="153"/>
      <c r="BE66" s="153"/>
      <c r="BF66" s="155"/>
      <c r="BG66" s="155"/>
      <c r="BH66" s="155"/>
      <c r="BI66" s="155"/>
      <c r="BJ66" s="155"/>
      <c r="BK66" s="155"/>
      <c r="BL66" s="153"/>
      <c r="BM66" s="153"/>
      <c r="BN66" s="153"/>
      <c r="BO66" s="153"/>
      <c r="BP66" s="153"/>
      <c r="BQ66" s="153"/>
      <c r="BR66" s="153"/>
      <c r="BS66" s="153"/>
      <c r="BT66" s="153"/>
      <c r="BU66" s="153"/>
      <c r="BV66" s="159"/>
      <c r="BW66" s="159"/>
      <c r="BX66" s="153"/>
      <c r="BY66" s="153"/>
      <c r="BZ66" s="153"/>
      <c r="CA66" s="153"/>
      <c r="CB66" s="153"/>
      <c r="CC66" s="153"/>
      <c r="CD66" s="153"/>
      <c r="CE66" s="153"/>
      <c r="CF66" s="153"/>
      <c r="CG66" s="153"/>
      <c r="CH66" s="153"/>
      <c r="CI66" s="153"/>
      <c r="CJ66" s="153"/>
      <c r="CK66" s="153"/>
      <c r="CL66" s="153"/>
      <c r="CM66" s="153"/>
      <c r="CN66" s="153"/>
      <c r="CO66" s="153"/>
      <c r="CP66" s="153"/>
      <c r="CQ66" s="153"/>
      <c r="CR66" s="153"/>
      <c r="CS66" s="153"/>
      <c r="CT66" s="153"/>
      <c r="CU66" s="153"/>
      <c r="CV66" s="153"/>
      <c r="CW66" s="153"/>
      <c r="CX66" s="153"/>
      <c r="CY66" s="153"/>
      <c r="CZ66" s="153"/>
      <c r="DA66" s="153"/>
      <c r="DB66" s="153"/>
      <c r="DC66" s="153"/>
      <c r="DD66" s="153"/>
      <c r="DE66" s="153"/>
      <c r="DF66" s="153"/>
      <c r="DG66" s="153"/>
      <c r="DH66" s="153"/>
      <c r="DI66" s="153"/>
      <c r="DJ66" s="153"/>
      <c r="DK66" s="153"/>
      <c r="DL66" s="153"/>
      <c r="DM66" s="153"/>
      <c r="DN66" s="153"/>
      <c r="DO66" s="153"/>
      <c r="DP66" s="153"/>
      <c r="DQ66" s="153"/>
      <c r="DR66" s="153"/>
      <c r="DS66" s="153"/>
      <c r="DT66" s="153"/>
      <c r="DU66" s="153"/>
      <c r="DV66" s="153"/>
      <c r="DW66" s="153"/>
      <c r="DX66" s="153"/>
      <c r="DY66" s="153"/>
      <c r="DZ66" s="153"/>
      <c r="EA66" s="153"/>
      <c r="EB66" s="153"/>
      <c r="EC66" s="153"/>
      <c r="ED66" s="153"/>
      <c r="EE66" s="153"/>
      <c r="EF66" s="153"/>
      <c r="EG66" s="153"/>
      <c r="EH66" s="153"/>
      <c r="EI66" s="153"/>
      <c r="EK66" s="143">
        <f t="shared" si="2"/>
        <v>1.047024071682048</v>
      </c>
      <c r="EO66">
        <f t="shared" si="15"/>
        <v>22500</v>
      </c>
      <c r="EP66" s="3">
        <f t="shared" si="8"/>
        <v>-1.0125</v>
      </c>
      <c r="EQ66" s="3">
        <f t="shared" si="16"/>
        <v>-1.04083875</v>
      </c>
      <c r="ER66" s="3">
        <f t="shared" si="17"/>
        <v>-1.313185045492683</v>
      </c>
      <c r="ES66" s="3">
        <f t="shared" si="18"/>
        <v>-1.2932283790206138</v>
      </c>
      <c r="ET66">
        <f t="shared" si="12"/>
        <v>-1.8169862220913775</v>
      </c>
    </row>
    <row r="67" spans="11:150" x14ac:dyDescent="0.25">
      <c r="K67" s="38">
        <f t="shared" si="13"/>
        <v>55</v>
      </c>
      <c r="L67" s="150">
        <v>23000</v>
      </c>
      <c r="M67" s="24">
        <f t="shared" si="14"/>
        <v>1</v>
      </c>
      <c r="N67" s="5">
        <v>23000</v>
      </c>
      <c r="O67" s="289">
        <f t="shared" si="0"/>
        <v>9.2257142715476234E-2</v>
      </c>
      <c r="P67" s="5">
        <v>23000</v>
      </c>
      <c r="Q67" s="289">
        <f t="shared" si="3"/>
        <v>8.630411431055067E-2</v>
      </c>
      <c r="R67" s="5">
        <v>23000</v>
      </c>
      <c r="S67" s="289">
        <v>4.4902999999999998E-2</v>
      </c>
      <c r="T67">
        <v>23000</v>
      </c>
      <c r="U67" s="26">
        <f t="shared" si="19"/>
        <v>1.0588844116979912E-2</v>
      </c>
      <c r="V67" s="256">
        <v>23000</v>
      </c>
      <c r="W67" s="274">
        <f t="shared" si="20"/>
        <v>4.7206310185528573E-2</v>
      </c>
      <c r="X67" s="320">
        <f t="shared" si="5"/>
        <v>23000</v>
      </c>
      <c r="Y67" s="153">
        <f t="shared" si="6"/>
        <v>-3.1032506713211947</v>
      </c>
      <c r="Z67" s="153"/>
      <c r="AA67" s="153"/>
      <c r="AB67" s="153"/>
      <c r="AC67" s="153"/>
      <c r="AD67" s="153"/>
      <c r="AE67" s="153"/>
      <c r="AF67" s="320"/>
      <c r="AG67" s="153"/>
      <c r="AH67" s="153"/>
      <c r="AI67" s="153"/>
      <c r="AJ67" s="153"/>
      <c r="AK67" s="153"/>
      <c r="AL67" s="154"/>
      <c r="AM67" s="153"/>
      <c r="AN67" s="153"/>
      <c r="AO67" s="153"/>
      <c r="AP67" s="153"/>
      <c r="AQ67" s="153"/>
      <c r="AR67" s="153"/>
      <c r="AS67" s="153"/>
      <c r="AT67" s="153"/>
      <c r="AU67" s="153"/>
      <c r="AV67" s="153"/>
      <c r="AW67" s="153"/>
      <c r="AX67" s="153"/>
      <c r="AY67" s="153"/>
      <c r="AZ67" s="153"/>
      <c r="BA67" s="153"/>
      <c r="BB67" s="153"/>
      <c r="BC67" s="153"/>
      <c r="BD67" s="153"/>
      <c r="BE67" s="153"/>
      <c r="BF67" s="155"/>
      <c r="BG67" s="155"/>
      <c r="BH67" s="155"/>
      <c r="BI67" s="155"/>
      <c r="BJ67" s="155"/>
      <c r="BK67" s="155"/>
      <c r="BL67" s="153"/>
      <c r="BM67" s="153"/>
      <c r="BN67" s="153"/>
      <c r="BO67" s="153"/>
      <c r="BP67" s="153"/>
      <c r="BQ67" s="153"/>
      <c r="BR67" s="153"/>
      <c r="BS67" s="153"/>
      <c r="BT67" s="153"/>
      <c r="BU67" s="153"/>
      <c r="BV67" s="159"/>
      <c r="BW67" s="159"/>
      <c r="BX67" s="153"/>
      <c r="BY67" s="153"/>
      <c r="BZ67" s="153"/>
      <c r="CA67" s="153"/>
      <c r="CB67" s="153"/>
      <c r="CC67" s="153"/>
      <c r="CD67" s="153"/>
      <c r="CE67" s="153"/>
      <c r="CF67" s="153"/>
      <c r="CG67" s="153"/>
      <c r="CH67" s="153"/>
      <c r="CI67" s="153"/>
      <c r="CJ67" s="153"/>
      <c r="CK67" s="153"/>
      <c r="CL67" s="153"/>
      <c r="CM67" s="153"/>
      <c r="CN67" s="153"/>
      <c r="CO67" s="153"/>
      <c r="CP67" s="153"/>
      <c r="CQ67" s="153"/>
      <c r="CR67" s="153"/>
      <c r="CS67" s="153"/>
      <c r="CT67" s="153"/>
      <c r="CU67" s="153"/>
      <c r="CV67" s="153"/>
      <c r="CW67" s="153"/>
      <c r="CX67" s="153"/>
      <c r="CY67" s="153"/>
      <c r="CZ67" s="153"/>
      <c r="DA67" s="153"/>
      <c r="DB67" s="153"/>
      <c r="DC67" s="153"/>
      <c r="DD67" s="153"/>
      <c r="DE67" s="153"/>
      <c r="DF67" s="153"/>
      <c r="DG67" s="153"/>
      <c r="DH67" s="153"/>
      <c r="DI67" s="153"/>
      <c r="DJ67" s="153"/>
      <c r="DK67" s="153"/>
      <c r="DL67" s="153"/>
      <c r="DM67" s="153"/>
      <c r="DN67" s="153"/>
      <c r="DO67" s="153"/>
      <c r="DP67" s="153"/>
      <c r="DQ67" s="153"/>
      <c r="DR67" s="153"/>
      <c r="DS67" s="153"/>
      <c r="DT67" s="153"/>
      <c r="DU67" s="153"/>
      <c r="DV67" s="153"/>
      <c r="DW67" s="153"/>
      <c r="DX67" s="153"/>
      <c r="DY67" s="153"/>
      <c r="DZ67" s="153"/>
      <c r="EA67" s="153"/>
      <c r="EB67" s="153"/>
      <c r="EC67" s="153"/>
      <c r="ED67" s="153"/>
      <c r="EE67" s="153"/>
      <c r="EF67" s="153"/>
      <c r="EG67" s="153"/>
      <c r="EH67" s="153"/>
      <c r="EI67" s="153"/>
      <c r="EK67" s="143">
        <f t="shared" si="2"/>
        <v>1.0512952405302223</v>
      </c>
      <c r="EO67">
        <f t="shared" si="15"/>
        <v>23000</v>
      </c>
      <c r="EP67" s="3">
        <f t="shared" si="8"/>
        <v>-1.0350000000000004</v>
      </c>
      <c r="EQ67" s="3">
        <f t="shared" si="16"/>
        <v>-1.0639685000000001</v>
      </c>
      <c r="ER67" s="3">
        <f t="shared" si="17"/>
        <v>-1.3477246425173566</v>
      </c>
      <c r="ES67" s="3">
        <f t="shared" si="18"/>
        <v>-1.3259999442560952</v>
      </c>
      <c r="ET67">
        <f t="shared" si="12"/>
        <v>-1.9751514450875365</v>
      </c>
    </row>
    <row r="68" spans="11:150" x14ac:dyDescent="0.25">
      <c r="K68" s="38">
        <f t="shared" si="13"/>
        <v>56</v>
      </c>
      <c r="L68" s="150">
        <v>23500</v>
      </c>
      <c r="M68" s="24">
        <f t="shared" si="14"/>
        <v>1</v>
      </c>
      <c r="N68" s="5">
        <v>23500</v>
      </c>
      <c r="O68" s="289">
        <f t="shared" si="0"/>
        <v>8.7599171763311667E-2</v>
      </c>
      <c r="P68" s="5">
        <v>23500</v>
      </c>
      <c r="Q68" s="289">
        <f t="shared" si="3"/>
        <v>8.1827964861894753E-2</v>
      </c>
      <c r="R68" s="5">
        <v>23500</v>
      </c>
      <c r="S68" s="289">
        <v>4.1478000000000001E-2</v>
      </c>
      <c r="T68">
        <v>23500</v>
      </c>
      <c r="U68" s="26">
        <f t="shared" si="19"/>
        <v>6.6137061396923658E-3</v>
      </c>
      <c r="V68" s="256">
        <v>23500</v>
      </c>
      <c r="W68" s="274">
        <f t="shared" si="20"/>
        <v>4.3775235434397944E-2</v>
      </c>
      <c r="X68" s="320">
        <f t="shared" si="5"/>
        <v>23500</v>
      </c>
      <c r="Y68" s="153">
        <f t="shared" si="6"/>
        <v>-3.182592112790954</v>
      </c>
      <c r="Z68" s="153"/>
      <c r="AA68" s="153"/>
      <c r="AB68" s="153"/>
      <c r="AC68" s="153"/>
      <c r="AD68" s="153"/>
      <c r="AE68" s="153"/>
      <c r="AF68" s="320"/>
      <c r="AG68" s="153"/>
      <c r="AH68" s="153"/>
      <c r="AI68" s="153"/>
      <c r="AJ68" s="153"/>
      <c r="AK68" s="153"/>
      <c r="AL68" s="154"/>
      <c r="AM68" s="153"/>
      <c r="AN68" s="153"/>
      <c r="AO68" s="153"/>
      <c r="AP68" s="153"/>
      <c r="AQ68" s="153"/>
      <c r="AR68" s="153"/>
      <c r="AS68" s="153"/>
      <c r="AT68" s="153"/>
      <c r="AU68" s="153"/>
      <c r="AV68" s="153"/>
      <c r="AW68" s="153"/>
      <c r="AX68" s="153"/>
      <c r="AY68" s="153"/>
      <c r="AZ68" s="153"/>
      <c r="BA68" s="153"/>
      <c r="BB68" s="153"/>
      <c r="BC68" s="153"/>
      <c r="BD68" s="153"/>
      <c r="BE68" s="153"/>
      <c r="BF68" s="155"/>
      <c r="BG68" s="155"/>
      <c r="BH68" s="155"/>
      <c r="BI68" s="155"/>
      <c r="BJ68" s="155"/>
      <c r="BK68" s="155"/>
      <c r="BL68" s="153"/>
      <c r="BM68" s="153"/>
      <c r="BN68" s="153"/>
      <c r="BO68" s="153"/>
      <c r="BP68" s="153"/>
      <c r="BQ68" s="153"/>
      <c r="BR68" s="153"/>
      <c r="BS68" s="153"/>
      <c r="BT68" s="153"/>
      <c r="BU68" s="153"/>
      <c r="BV68" s="159"/>
      <c r="BW68" s="159"/>
      <c r="BX68" s="153"/>
      <c r="BY68" s="153"/>
      <c r="BZ68" s="153"/>
      <c r="CA68" s="153"/>
      <c r="CB68" s="153"/>
      <c r="CC68" s="153"/>
      <c r="CD68" s="153"/>
      <c r="CE68" s="153"/>
      <c r="CF68" s="153"/>
      <c r="CG68" s="153"/>
      <c r="CH68" s="153"/>
      <c r="CI68" s="153"/>
      <c r="CJ68" s="153"/>
      <c r="CK68" s="153"/>
      <c r="CL68" s="153"/>
      <c r="CM68" s="153"/>
      <c r="CN68" s="153"/>
      <c r="CO68" s="153"/>
      <c r="CP68" s="153"/>
      <c r="CQ68" s="153"/>
      <c r="CR68" s="153"/>
      <c r="CS68" s="153"/>
      <c r="CT68" s="153"/>
      <c r="CU68" s="153"/>
      <c r="CV68" s="153"/>
      <c r="CW68" s="153"/>
      <c r="CX68" s="153"/>
      <c r="CY68" s="153"/>
      <c r="CZ68" s="153"/>
      <c r="DA68" s="153"/>
      <c r="DB68" s="153"/>
      <c r="DC68" s="153"/>
      <c r="DD68" s="153"/>
      <c r="DE68" s="153"/>
      <c r="DF68" s="153"/>
      <c r="DG68" s="153"/>
      <c r="DH68" s="153"/>
      <c r="DI68" s="153"/>
      <c r="DJ68" s="153"/>
      <c r="DK68" s="153"/>
      <c r="DL68" s="153"/>
      <c r="DM68" s="153"/>
      <c r="DN68" s="153"/>
      <c r="DO68" s="153"/>
      <c r="DP68" s="153"/>
      <c r="DQ68" s="153"/>
      <c r="DR68" s="153"/>
      <c r="DS68" s="153"/>
      <c r="DT68" s="153"/>
      <c r="DU68" s="153"/>
      <c r="DV68" s="153"/>
      <c r="DW68" s="153"/>
      <c r="DX68" s="153"/>
      <c r="DY68" s="153"/>
      <c r="DZ68" s="153"/>
      <c r="EA68" s="153"/>
      <c r="EB68" s="153"/>
      <c r="EC68" s="153"/>
      <c r="ED68" s="153"/>
      <c r="EE68" s="153"/>
      <c r="EF68" s="153"/>
      <c r="EG68" s="153"/>
      <c r="EH68" s="153"/>
      <c r="EI68" s="153"/>
      <c r="EK68" s="143">
        <f t="shared" si="2"/>
        <v>1.055384431129706</v>
      </c>
      <c r="EO68">
        <f t="shared" si="15"/>
        <v>23500</v>
      </c>
      <c r="EP68" s="3">
        <f t="shared" si="8"/>
        <v>-1.0575000000000003</v>
      </c>
      <c r="EQ68" s="3">
        <f t="shared" si="16"/>
        <v>-1.0870982499999999</v>
      </c>
      <c r="ER68" s="3">
        <f t="shared" si="17"/>
        <v>-1.3821821927339231</v>
      </c>
      <c r="ES68" s="3">
        <f t="shared" si="18"/>
        <v>-1.3587715094915769</v>
      </c>
      <c r="ET68">
        <f t="shared" si="12"/>
        <v>-2.1795551055737015</v>
      </c>
    </row>
    <row r="69" spans="11:150" x14ac:dyDescent="0.25">
      <c r="K69" s="38">
        <f t="shared" si="13"/>
        <v>57</v>
      </c>
      <c r="L69" s="150">
        <v>24000</v>
      </c>
      <c r="M69" s="24">
        <f t="shared" si="14"/>
        <v>1</v>
      </c>
      <c r="N69" s="5">
        <v>24000</v>
      </c>
      <c r="O69" s="289">
        <f t="shared" si="0"/>
        <v>8.3176377110267083E-2</v>
      </c>
      <c r="P69" s="5">
        <v>24000</v>
      </c>
      <c r="Q69" s="289">
        <f t="shared" si="3"/>
        <v>7.7583970207326658E-2</v>
      </c>
      <c r="R69" s="5">
        <v>24000</v>
      </c>
      <c r="S69" s="289">
        <v>3.8316999999999997E-2</v>
      </c>
      <c r="T69">
        <v>24000</v>
      </c>
      <c r="U69" s="26">
        <f t="shared" si="19"/>
        <v>3.3351613964797133E-3</v>
      </c>
      <c r="V69" s="256">
        <v>24000</v>
      </c>
      <c r="W69" s="274">
        <f t="shared" si="20"/>
        <v>4.0593539927304384E-2</v>
      </c>
      <c r="X69" s="320">
        <f t="shared" si="5"/>
        <v>24000</v>
      </c>
      <c r="Y69" s="153">
        <f t="shared" si="6"/>
        <v>-3.2618616170443593</v>
      </c>
      <c r="Z69" s="153"/>
      <c r="AA69" s="153"/>
      <c r="AB69" s="153"/>
      <c r="AC69" s="153"/>
      <c r="AD69" s="153"/>
      <c r="AE69" s="153"/>
      <c r="AF69" s="320"/>
      <c r="AG69" s="153"/>
      <c r="AH69" s="153"/>
      <c r="AI69" s="153"/>
      <c r="AJ69" s="153"/>
      <c r="AK69" s="153"/>
      <c r="AL69" s="154"/>
      <c r="AM69" s="153"/>
      <c r="AN69" s="153"/>
      <c r="AO69" s="153"/>
      <c r="AP69" s="153"/>
      <c r="AQ69" s="153"/>
      <c r="AR69" s="153"/>
      <c r="AS69" s="153"/>
      <c r="AT69" s="153"/>
      <c r="AU69" s="153"/>
      <c r="AV69" s="153"/>
      <c r="AW69" s="153"/>
      <c r="AX69" s="153"/>
      <c r="AY69" s="153"/>
      <c r="AZ69" s="153"/>
      <c r="BA69" s="153"/>
      <c r="BB69" s="153"/>
      <c r="BC69" s="153"/>
      <c r="BD69" s="153"/>
      <c r="BE69" s="153"/>
      <c r="BF69" s="155"/>
      <c r="BG69" s="155"/>
      <c r="BH69" s="155"/>
      <c r="BI69" s="155"/>
      <c r="BJ69" s="155"/>
      <c r="BK69" s="155"/>
      <c r="BL69" s="153"/>
      <c r="BM69" s="153"/>
      <c r="BN69" s="153"/>
      <c r="BO69" s="153"/>
      <c r="BP69" s="153"/>
      <c r="BQ69" s="153"/>
      <c r="BR69" s="153"/>
      <c r="BS69" s="153"/>
      <c r="BT69" s="153"/>
      <c r="BU69" s="153"/>
      <c r="BV69" s="159"/>
      <c r="BW69" s="159"/>
      <c r="BX69" s="153"/>
      <c r="BY69" s="153"/>
      <c r="BZ69" s="153"/>
      <c r="CA69" s="153"/>
      <c r="CB69" s="153"/>
      <c r="CC69" s="153"/>
      <c r="CD69" s="153"/>
      <c r="CE69" s="153"/>
      <c r="CF69" s="153"/>
      <c r="CG69" s="153"/>
      <c r="CH69" s="153"/>
      <c r="CI69" s="153"/>
      <c r="CJ69" s="153"/>
      <c r="CK69" s="153"/>
      <c r="CL69" s="153"/>
      <c r="CM69" s="153"/>
      <c r="CN69" s="153"/>
      <c r="CO69" s="153"/>
      <c r="CP69" s="153"/>
      <c r="CQ69" s="153"/>
      <c r="CR69" s="153"/>
      <c r="CS69" s="153"/>
      <c r="CT69" s="153"/>
      <c r="CU69" s="153"/>
      <c r="CV69" s="153"/>
      <c r="CW69" s="153"/>
      <c r="CX69" s="153"/>
      <c r="CY69" s="153"/>
      <c r="CZ69" s="153"/>
      <c r="DA69" s="153"/>
      <c r="DB69" s="153"/>
      <c r="DC69" s="153"/>
      <c r="DD69" s="153"/>
      <c r="DE69" s="153"/>
      <c r="DF69" s="153"/>
      <c r="DG69" s="153"/>
      <c r="DH69" s="153"/>
      <c r="DI69" s="153"/>
      <c r="DJ69" s="153"/>
      <c r="DK69" s="153"/>
      <c r="DL69" s="153"/>
      <c r="DM69" s="153"/>
      <c r="DN69" s="153"/>
      <c r="DO69" s="153"/>
      <c r="DP69" s="153"/>
      <c r="DQ69" s="153"/>
      <c r="DR69" s="153"/>
      <c r="DS69" s="153"/>
      <c r="DT69" s="153"/>
      <c r="DU69" s="153"/>
      <c r="DV69" s="153"/>
      <c r="DW69" s="153"/>
      <c r="DX69" s="153"/>
      <c r="DY69" s="153"/>
      <c r="DZ69" s="153"/>
      <c r="EA69" s="153"/>
      <c r="EB69" s="153"/>
      <c r="EC69" s="153"/>
      <c r="ED69" s="153"/>
      <c r="EE69" s="153"/>
      <c r="EF69" s="153"/>
      <c r="EG69" s="153"/>
      <c r="EH69" s="153"/>
      <c r="EI69" s="153"/>
      <c r="EK69" s="143">
        <f t="shared" si="2"/>
        <v>1.0594133133414512</v>
      </c>
      <c r="EO69">
        <f t="shared" si="15"/>
        <v>24000</v>
      </c>
      <c r="EP69" s="3">
        <f t="shared" si="8"/>
        <v>-1.08</v>
      </c>
      <c r="EQ69" s="3">
        <f t="shared" si="16"/>
        <v>-1.110228</v>
      </c>
      <c r="ER69" s="3">
        <f t="shared" si="17"/>
        <v>-1.4166085010143832</v>
      </c>
      <c r="ES69" s="3">
        <f t="shared" si="18"/>
        <v>-1.3915430747270585</v>
      </c>
      <c r="ET69">
        <f t="shared" si="12"/>
        <v>-2.47688314468461</v>
      </c>
    </row>
    <row r="70" spans="11:150" x14ac:dyDescent="0.25">
      <c r="K70" s="38">
        <f t="shared" si="13"/>
        <v>58</v>
      </c>
      <c r="L70" s="150">
        <v>24500</v>
      </c>
      <c r="M70" s="24">
        <f t="shared" si="14"/>
        <v>1</v>
      </c>
      <c r="N70" s="5">
        <v>24500</v>
      </c>
      <c r="O70" s="289">
        <f t="shared" si="0"/>
        <v>7.8976884939988556E-2</v>
      </c>
      <c r="P70" s="5">
        <v>24500</v>
      </c>
      <c r="Q70" s="289">
        <f t="shared" si="3"/>
        <v>7.3560089674604354E-2</v>
      </c>
      <c r="R70" s="5">
        <v>24500</v>
      </c>
      <c r="S70" s="289">
        <v>3.5403999999999998E-2</v>
      </c>
      <c r="T70">
        <v>24500</v>
      </c>
      <c r="U70" s="26">
        <f t="shared" si="19"/>
        <v>7.7478835836730653E-4</v>
      </c>
      <c r="V70" s="256">
        <v>24500</v>
      </c>
      <c r="W70" s="274">
        <f t="shared" si="20"/>
        <v>3.7643098146190886E-2</v>
      </c>
      <c r="X70" s="320">
        <f t="shared" si="5"/>
        <v>24500</v>
      </c>
      <c r="Y70" s="153">
        <f t="shared" si="6"/>
        <v>-3.3409304708755068</v>
      </c>
      <c r="Z70" s="153"/>
      <c r="AA70" s="153"/>
      <c r="AB70" s="153"/>
      <c r="AC70" s="153"/>
      <c r="AD70" s="153"/>
      <c r="AE70" s="153"/>
      <c r="AF70" s="320"/>
      <c r="AG70" s="153"/>
      <c r="AH70" s="153"/>
      <c r="AI70" s="153"/>
      <c r="AJ70" s="153"/>
      <c r="AK70" s="153"/>
      <c r="AL70" s="154"/>
      <c r="AM70" s="153"/>
      <c r="AN70" s="153"/>
      <c r="AO70" s="153"/>
      <c r="AP70" s="153"/>
      <c r="AQ70" s="153"/>
      <c r="AR70" s="153"/>
      <c r="AS70" s="153"/>
      <c r="AT70" s="153"/>
      <c r="AU70" s="153"/>
      <c r="AV70" s="153"/>
      <c r="AW70" s="153"/>
      <c r="AX70" s="153"/>
      <c r="AY70" s="153"/>
      <c r="AZ70" s="153"/>
      <c r="BA70" s="153"/>
      <c r="BB70" s="153"/>
      <c r="BC70" s="153"/>
      <c r="BD70" s="153"/>
      <c r="BE70" s="153"/>
      <c r="BF70" s="155"/>
      <c r="BG70" s="155"/>
      <c r="BH70" s="155"/>
      <c r="BI70" s="155"/>
      <c r="BJ70" s="155"/>
      <c r="BK70" s="155"/>
      <c r="BL70" s="153"/>
      <c r="BM70" s="153"/>
      <c r="BN70" s="153"/>
      <c r="BO70" s="153"/>
      <c r="BP70" s="153"/>
      <c r="BQ70" s="153"/>
      <c r="BR70" s="153"/>
      <c r="BS70" s="153"/>
      <c r="BT70" s="153"/>
      <c r="BU70" s="153"/>
      <c r="BV70" s="159"/>
      <c r="BW70" s="159"/>
      <c r="BX70" s="153"/>
      <c r="BY70" s="153"/>
      <c r="BZ70" s="153"/>
      <c r="CA70" s="153"/>
      <c r="CB70" s="153"/>
      <c r="CC70" s="153"/>
      <c r="CD70" s="153"/>
      <c r="CE70" s="153"/>
      <c r="CF70" s="153"/>
      <c r="CG70" s="153"/>
      <c r="CH70" s="153"/>
      <c r="CI70" s="153"/>
      <c r="CJ70" s="153"/>
      <c r="CK70" s="153"/>
      <c r="CL70" s="153"/>
      <c r="CM70" s="153"/>
      <c r="CN70" s="153"/>
      <c r="CO70" s="153"/>
      <c r="CP70" s="153"/>
      <c r="CQ70" s="153"/>
      <c r="CR70" s="153"/>
      <c r="CS70" s="153"/>
      <c r="CT70" s="153"/>
      <c r="CU70" s="153"/>
      <c r="CV70" s="153"/>
      <c r="CW70" s="153"/>
      <c r="CX70" s="153"/>
      <c r="CY70" s="153"/>
      <c r="CZ70" s="153"/>
      <c r="DA70" s="153"/>
      <c r="DB70" s="153"/>
      <c r="DC70" s="153"/>
      <c r="DD70" s="153"/>
      <c r="DE70" s="153"/>
      <c r="DF70" s="153"/>
      <c r="DG70" s="153"/>
      <c r="DH70" s="153"/>
      <c r="DI70" s="153"/>
      <c r="DJ70" s="153"/>
      <c r="DK70" s="153"/>
      <c r="DL70" s="153"/>
      <c r="DM70" s="153"/>
      <c r="DN70" s="153"/>
      <c r="DO70" s="153"/>
      <c r="DP70" s="153"/>
      <c r="DQ70" s="153"/>
      <c r="DR70" s="153"/>
      <c r="DS70" s="153"/>
      <c r="DT70" s="153"/>
      <c r="DU70" s="153"/>
      <c r="DV70" s="153"/>
      <c r="DW70" s="153"/>
      <c r="DX70" s="153"/>
      <c r="DY70" s="153"/>
      <c r="DZ70" s="153"/>
      <c r="EA70" s="153"/>
      <c r="EB70" s="153"/>
      <c r="EC70" s="153"/>
      <c r="ED70" s="153"/>
      <c r="EE70" s="153"/>
      <c r="EF70" s="153"/>
      <c r="EG70" s="153"/>
      <c r="EH70" s="153"/>
      <c r="EI70" s="153"/>
      <c r="EK70" s="143">
        <f t="shared" si="2"/>
        <v>1.0632442138230394</v>
      </c>
      <c r="EO70">
        <f t="shared" si="15"/>
        <v>24500</v>
      </c>
      <c r="EP70" s="3">
        <f t="shared" si="8"/>
        <v>-1.1025</v>
      </c>
      <c r="EQ70" s="3">
        <f t="shared" si="16"/>
        <v>-1.1333577500000001</v>
      </c>
      <c r="ER70" s="3">
        <f t="shared" si="17"/>
        <v>-1.4509476679236653</v>
      </c>
      <c r="ES70" s="3">
        <f t="shared" si="18"/>
        <v>-1.4243146399625402</v>
      </c>
      <c r="ET70">
        <f t="shared" si="12"/>
        <v>-3.1108169134237875</v>
      </c>
    </row>
    <row r="71" spans="11:150" x14ac:dyDescent="0.25">
      <c r="K71" s="38">
        <f t="shared" si="13"/>
        <v>59</v>
      </c>
      <c r="L71" s="150">
        <v>25000</v>
      </c>
      <c r="M71" s="24">
        <f t="shared" si="14"/>
        <v>1</v>
      </c>
      <c r="N71" s="5">
        <v>25000</v>
      </c>
      <c r="O71" s="289">
        <f t="shared" si="0"/>
        <v>7.4989420933245551E-2</v>
      </c>
      <c r="P71" s="5">
        <v>25000</v>
      </c>
      <c r="Q71" s="289">
        <f t="shared" si="3"/>
        <v>6.9744907079076476E-2</v>
      </c>
      <c r="R71" s="5">
        <v>25000</v>
      </c>
      <c r="S71" s="289">
        <v>3.2722000000000001E-2</v>
      </c>
      <c r="T71">
        <v>25000</v>
      </c>
      <c r="U71" s="316">
        <f t="shared" si="19"/>
        <v>-1.0438203125000545E-3</v>
      </c>
      <c r="V71" s="256">
        <v>25000</v>
      </c>
      <c r="W71" s="274">
        <f t="shared" si="20"/>
        <v>3.4907101981777239E-2</v>
      </c>
      <c r="X71" s="320">
        <f t="shared" si="5"/>
        <v>25000</v>
      </c>
      <c r="Y71" s="153">
        <f t="shared" si="6"/>
        <v>-3.4197076444212522</v>
      </c>
      <c r="Z71" s="153"/>
      <c r="AA71" s="153"/>
      <c r="AB71" s="153"/>
      <c r="AC71" s="153"/>
      <c r="AD71" s="153"/>
      <c r="AE71" s="153"/>
      <c r="AF71" s="320"/>
      <c r="AG71" s="153"/>
      <c r="AH71" s="153"/>
      <c r="AI71" s="153"/>
      <c r="AJ71" s="153"/>
      <c r="AK71" s="153"/>
      <c r="AL71" s="154"/>
      <c r="AM71" s="153"/>
      <c r="AN71" s="153"/>
      <c r="AO71" s="153"/>
      <c r="AP71" s="153"/>
      <c r="AQ71" s="153"/>
      <c r="AR71" s="153"/>
      <c r="AS71" s="153"/>
      <c r="AT71" s="153"/>
      <c r="AU71" s="153"/>
      <c r="AV71" s="153"/>
      <c r="AW71" s="153"/>
      <c r="AX71" s="153"/>
      <c r="AY71" s="153"/>
      <c r="AZ71" s="153"/>
      <c r="BA71" s="153"/>
      <c r="BB71" s="153"/>
      <c r="BC71" s="153"/>
      <c r="BD71" s="153"/>
      <c r="BE71" s="153"/>
      <c r="BF71" s="155"/>
      <c r="BG71" s="155"/>
      <c r="BH71" s="155"/>
      <c r="BI71" s="155"/>
      <c r="BJ71" s="155"/>
      <c r="BK71" s="155"/>
      <c r="BL71" s="153"/>
      <c r="BM71" s="153"/>
      <c r="BN71" s="153"/>
      <c r="BO71" s="153"/>
      <c r="BP71" s="153"/>
      <c r="BQ71" s="153"/>
      <c r="BR71" s="153"/>
      <c r="BS71" s="153"/>
      <c r="BT71" s="153"/>
      <c r="BU71" s="153"/>
      <c r="BV71" s="159"/>
      <c r="BW71" s="159"/>
      <c r="BX71" s="153"/>
      <c r="BY71" s="153"/>
      <c r="BZ71" s="153"/>
      <c r="CA71" s="153"/>
      <c r="CB71" s="153"/>
      <c r="CC71" s="153"/>
      <c r="CD71" s="153"/>
      <c r="CE71" s="153"/>
      <c r="CF71" s="153"/>
      <c r="CG71" s="153"/>
      <c r="CH71" s="153"/>
      <c r="CI71" s="153"/>
      <c r="CJ71" s="153"/>
      <c r="CK71" s="153"/>
      <c r="CL71" s="153"/>
      <c r="CM71" s="153"/>
      <c r="CN71" s="153"/>
      <c r="CO71" s="153"/>
      <c r="CP71" s="153"/>
      <c r="CQ71" s="153"/>
      <c r="CR71" s="153"/>
      <c r="CS71" s="153"/>
      <c r="CT71" s="153"/>
      <c r="CU71" s="153"/>
      <c r="CV71" s="153"/>
      <c r="CW71" s="153"/>
      <c r="CX71" s="153"/>
      <c r="CY71" s="153"/>
      <c r="CZ71" s="153"/>
      <c r="DA71" s="153"/>
      <c r="DB71" s="153"/>
      <c r="DC71" s="153"/>
      <c r="DD71" s="153"/>
      <c r="DE71" s="153"/>
      <c r="DF71" s="153"/>
      <c r="DG71" s="153"/>
      <c r="DH71" s="153"/>
      <c r="DI71" s="153"/>
      <c r="DJ71" s="153"/>
      <c r="DK71" s="153"/>
      <c r="DL71" s="153"/>
      <c r="DM71" s="153"/>
      <c r="DN71" s="153"/>
      <c r="DO71" s="153"/>
      <c r="DP71" s="153"/>
      <c r="DQ71" s="153"/>
      <c r="DR71" s="153"/>
      <c r="DS71" s="153"/>
      <c r="DT71" s="153"/>
      <c r="DU71" s="153"/>
      <c r="DV71" s="153"/>
      <c r="DW71" s="153"/>
      <c r="DX71" s="153"/>
      <c r="DY71" s="153"/>
      <c r="DZ71" s="153"/>
      <c r="EA71" s="153"/>
      <c r="EB71" s="153"/>
      <c r="EC71" s="153"/>
      <c r="ED71" s="153"/>
      <c r="EE71" s="153"/>
      <c r="EF71" s="153"/>
      <c r="EG71" s="153"/>
      <c r="EH71" s="153"/>
      <c r="EI71" s="153"/>
      <c r="EK71" s="143">
        <f t="shared" si="2"/>
        <v>1.0667777636384463</v>
      </c>
      <c r="EO71">
        <f t="shared" si="15"/>
        <v>25000</v>
      </c>
      <c r="EP71" s="3">
        <f t="shared" si="8"/>
        <v>-1.1250000000000002</v>
      </c>
      <c r="EQ71" s="3">
        <f t="shared" si="16"/>
        <v>-1.1564875000000001</v>
      </c>
      <c r="ER71" s="3">
        <f t="shared" si="17"/>
        <v>-1.4851601596945174</v>
      </c>
      <c r="ES71" s="3">
        <f t="shared" si="18"/>
        <v>-1.4570862051980216</v>
      </c>
      <c r="ET71">
        <f t="shared" si="12"/>
        <v>-16</v>
      </c>
    </row>
    <row r="72" spans="11:150" x14ac:dyDescent="0.25">
      <c r="K72" s="38">
        <f t="shared" si="13"/>
        <v>60</v>
      </c>
      <c r="L72" s="150">
        <v>25500</v>
      </c>
      <c r="M72" s="24">
        <f t="shared" si="14"/>
        <v>1</v>
      </c>
      <c r="N72" s="5">
        <v>25500</v>
      </c>
      <c r="O72" s="289">
        <f t="shared" si="0"/>
        <v>7.1203279999920238E-2</v>
      </c>
      <c r="P72" s="5">
        <v>25500</v>
      </c>
      <c r="Q72" s="289">
        <f t="shared" si="3"/>
        <v>6.6127598334730739E-2</v>
      </c>
      <c r="R72" s="5">
        <v>25500</v>
      </c>
      <c r="S72" s="289">
        <v>3.0245000000000001E-2</v>
      </c>
      <c r="T72">
        <v>25500</v>
      </c>
      <c r="U72" s="316">
        <f t="shared" si="19"/>
        <v>-2.0950577628577882E-3</v>
      </c>
      <c r="V72" s="256">
        <v>25500</v>
      </c>
      <c r="W72" s="274">
        <f t="shared" si="20"/>
        <v>3.2369964980937596E-2</v>
      </c>
      <c r="X72" s="320">
        <f t="shared" si="5"/>
        <v>25500</v>
      </c>
      <c r="Y72" s="153">
        <f t="shared" si="6"/>
        <v>-3.4984243974232596</v>
      </c>
      <c r="Z72" s="153"/>
      <c r="AA72" s="153"/>
      <c r="AB72" s="153"/>
      <c r="AC72" s="153"/>
      <c r="AD72" s="153"/>
      <c r="AE72" s="153"/>
      <c r="AF72" s="320"/>
      <c r="AG72" s="153"/>
      <c r="AH72" s="153"/>
      <c r="AI72" s="153"/>
      <c r="AJ72" s="153"/>
      <c r="AK72" s="153"/>
      <c r="AL72" s="154"/>
      <c r="AM72" s="153"/>
      <c r="AN72" s="153"/>
      <c r="AO72" s="153"/>
      <c r="AP72" s="153"/>
      <c r="AQ72" s="153"/>
      <c r="AR72" s="153"/>
      <c r="AS72" s="153"/>
      <c r="AT72" s="153"/>
      <c r="AU72" s="153"/>
      <c r="AV72" s="153"/>
      <c r="AW72" s="153"/>
      <c r="AX72" s="153"/>
      <c r="AY72" s="153"/>
      <c r="AZ72" s="153"/>
      <c r="BA72" s="153"/>
      <c r="BB72" s="153"/>
      <c r="BC72" s="153"/>
      <c r="BD72" s="153"/>
      <c r="BE72" s="153"/>
      <c r="BF72" s="155"/>
      <c r="BG72" s="155"/>
      <c r="BH72" s="155"/>
      <c r="BI72" s="155"/>
      <c r="BJ72" s="155"/>
      <c r="BK72" s="155"/>
      <c r="BL72" s="153"/>
      <c r="BM72" s="153"/>
      <c r="BN72" s="153"/>
      <c r="BO72" s="153"/>
      <c r="BP72" s="153"/>
      <c r="BQ72" s="153"/>
      <c r="BR72" s="153"/>
      <c r="BS72" s="153"/>
      <c r="BT72" s="153"/>
      <c r="BU72" s="153"/>
      <c r="BV72" s="159"/>
      <c r="BW72" s="159"/>
      <c r="BX72" s="153"/>
      <c r="BY72" s="153"/>
      <c r="BZ72" s="153"/>
      <c r="CA72" s="153"/>
      <c r="CB72" s="153"/>
      <c r="CC72" s="153"/>
      <c r="CD72" s="153"/>
      <c r="CE72" s="153"/>
      <c r="CF72" s="153"/>
      <c r="CG72" s="153"/>
      <c r="CH72" s="153"/>
      <c r="CI72" s="153"/>
      <c r="CJ72" s="153"/>
      <c r="CK72" s="153"/>
      <c r="CL72" s="153"/>
      <c r="CM72" s="153"/>
      <c r="CN72" s="153"/>
      <c r="CO72" s="153"/>
      <c r="CP72" s="153"/>
      <c r="CQ72" s="153"/>
      <c r="CR72" s="153"/>
      <c r="CS72" s="153"/>
      <c r="CT72" s="153"/>
      <c r="CU72" s="153"/>
      <c r="CV72" s="153"/>
      <c r="CW72" s="153"/>
      <c r="CX72" s="153"/>
      <c r="CY72" s="153"/>
      <c r="CZ72" s="153"/>
      <c r="DA72" s="153"/>
      <c r="DB72" s="153"/>
      <c r="DC72" s="153"/>
      <c r="DD72" s="153"/>
      <c r="DE72" s="153"/>
      <c r="DF72" s="153"/>
      <c r="DG72" s="153"/>
      <c r="DH72" s="153"/>
      <c r="DI72" s="153"/>
      <c r="DJ72" s="153"/>
      <c r="DK72" s="153"/>
      <c r="DL72" s="153"/>
      <c r="DM72" s="153"/>
      <c r="DN72" s="153"/>
      <c r="DO72" s="153"/>
      <c r="DP72" s="153"/>
      <c r="DQ72" s="153"/>
      <c r="DR72" s="153"/>
      <c r="DS72" s="153"/>
      <c r="DT72" s="153"/>
      <c r="DU72" s="153"/>
      <c r="DV72" s="153"/>
      <c r="DW72" s="153"/>
      <c r="DX72" s="153"/>
      <c r="DY72" s="153"/>
      <c r="DZ72" s="153"/>
      <c r="EA72" s="153"/>
      <c r="EB72" s="153"/>
      <c r="EC72" s="153"/>
      <c r="ED72" s="153"/>
      <c r="EE72" s="153"/>
      <c r="EF72" s="153"/>
      <c r="EG72" s="153"/>
      <c r="EH72" s="153"/>
      <c r="EI72" s="153"/>
      <c r="EK72" s="143">
        <f t="shared" si="2"/>
        <v>1.0702583891862323</v>
      </c>
      <c r="EO72">
        <f t="shared" si="15"/>
        <v>25500</v>
      </c>
      <c r="EP72" s="3">
        <f t="shared" si="8"/>
        <v>-1.1475000000000002</v>
      </c>
      <c r="EQ72" s="3">
        <f t="shared" si="16"/>
        <v>-1.17961725</v>
      </c>
      <c r="ER72" s="3">
        <f t="shared" si="17"/>
        <v>-1.5193464111566304</v>
      </c>
      <c r="ES72" s="3">
        <f t="shared" si="18"/>
        <v>-1.4898577704335032</v>
      </c>
      <c r="ET72">
        <f t="shared" si="12"/>
        <v>-16</v>
      </c>
    </row>
    <row r="73" spans="11:150" x14ac:dyDescent="0.25">
      <c r="K73" s="38">
        <f t="shared" si="13"/>
        <v>61</v>
      </c>
      <c r="L73" s="150">
        <v>26000</v>
      </c>
      <c r="M73" s="24">
        <f t="shared" si="14"/>
        <v>1</v>
      </c>
      <c r="N73" s="5">
        <v>26000</v>
      </c>
      <c r="O73" s="289">
        <f t="shared" si="0"/>
        <v>6.7608297539198128E-2</v>
      </c>
      <c r="P73" s="5">
        <v>26000</v>
      </c>
      <c r="Q73" s="289">
        <f t="shared" si="3"/>
        <v>6.269790074509031E-2</v>
      </c>
      <c r="R73" s="5">
        <v>26000</v>
      </c>
      <c r="S73" s="289">
        <v>2.7965E-2</v>
      </c>
      <c r="T73">
        <v>26000</v>
      </c>
      <c r="U73" s="316">
        <f t="shared" si="19"/>
        <v>-2.3513029483199777E-3</v>
      </c>
      <c r="V73" s="256">
        <v>26000</v>
      </c>
      <c r="W73" s="274">
        <f t="shared" si="20"/>
        <v>3.001723355362251E-2</v>
      </c>
      <c r="X73" s="320">
        <f t="shared" si="5"/>
        <v>26000</v>
      </c>
      <c r="Y73" s="153">
        <f t="shared" si="6"/>
        <v>-3.576801550708586</v>
      </c>
      <c r="Z73" s="153"/>
      <c r="AA73" s="153"/>
      <c r="AB73" s="153"/>
      <c r="AC73" s="153"/>
      <c r="AD73" s="153"/>
      <c r="AE73" s="153"/>
      <c r="AF73" s="320"/>
      <c r="AG73" s="153"/>
      <c r="AH73" s="153"/>
      <c r="AI73" s="153"/>
      <c r="AJ73" s="153"/>
      <c r="AK73" s="153"/>
      <c r="AL73" s="154"/>
      <c r="AM73" s="153"/>
      <c r="AN73" s="153"/>
      <c r="AO73" s="153"/>
      <c r="AP73" s="153"/>
      <c r="AQ73" s="153"/>
      <c r="AR73" s="153"/>
      <c r="AS73" s="153"/>
      <c r="AT73" s="153"/>
      <c r="AU73" s="153"/>
      <c r="AV73" s="153"/>
      <c r="AW73" s="153"/>
      <c r="AX73" s="153"/>
      <c r="AY73" s="153"/>
      <c r="AZ73" s="153"/>
      <c r="BA73" s="153"/>
      <c r="BB73" s="153"/>
      <c r="BC73" s="153"/>
      <c r="BD73" s="153"/>
      <c r="BE73" s="153"/>
      <c r="BF73" s="155"/>
      <c r="BG73" s="155"/>
      <c r="BH73" s="155"/>
      <c r="BI73" s="155"/>
      <c r="BJ73" s="155"/>
      <c r="BK73" s="155"/>
      <c r="BL73" s="153"/>
      <c r="BM73" s="153"/>
      <c r="BN73" s="153"/>
      <c r="BO73" s="153"/>
      <c r="BP73" s="153"/>
      <c r="BQ73" s="153"/>
      <c r="BR73" s="153"/>
      <c r="BS73" s="153"/>
      <c r="BT73" s="153"/>
      <c r="BU73" s="153"/>
      <c r="BV73" s="159"/>
      <c r="BW73" s="159"/>
      <c r="BX73" s="153"/>
      <c r="BY73" s="153"/>
      <c r="BZ73" s="153"/>
      <c r="CA73" s="153"/>
      <c r="CB73" s="153"/>
      <c r="CC73" s="153"/>
      <c r="CD73" s="153"/>
      <c r="CE73" s="153"/>
      <c r="CF73" s="153"/>
      <c r="CG73" s="153"/>
      <c r="CH73" s="153"/>
      <c r="CI73" s="153"/>
      <c r="CJ73" s="153"/>
      <c r="CK73" s="153"/>
      <c r="CL73" s="153"/>
      <c r="CM73" s="153"/>
      <c r="CN73" s="153"/>
      <c r="CO73" s="153"/>
      <c r="CP73" s="153"/>
      <c r="CQ73" s="153"/>
      <c r="CR73" s="153"/>
      <c r="CS73" s="153"/>
      <c r="CT73" s="153"/>
      <c r="CU73" s="153"/>
      <c r="CV73" s="153"/>
      <c r="CW73" s="153"/>
      <c r="CX73" s="153"/>
      <c r="CY73" s="153"/>
      <c r="CZ73" s="153"/>
      <c r="DA73" s="153"/>
      <c r="DB73" s="153"/>
      <c r="DC73" s="153"/>
      <c r="DD73" s="153"/>
      <c r="DE73" s="153"/>
      <c r="DF73" s="153"/>
      <c r="DG73" s="153"/>
      <c r="DH73" s="153"/>
      <c r="DI73" s="153"/>
      <c r="DJ73" s="153"/>
      <c r="DK73" s="153"/>
      <c r="DL73" s="153"/>
      <c r="DM73" s="153"/>
      <c r="DN73" s="153"/>
      <c r="DO73" s="153"/>
      <c r="DP73" s="153"/>
      <c r="DQ73" s="153"/>
      <c r="DR73" s="153"/>
      <c r="DS73" s="153"/>
      <c r="DT73" s="153"/>
      <c r="DU73" s="153"/>
      <c r="DV73" s="153"/>
      <c r="DW73" s="153"/>
      <c r="DX73" s="153"/>
      <c r="DY73" s="153"/>
      <c r="DZ73" s="153"/>
      <c r="EA73" s="153"/>
      <c r="EB73" s="153"/>
      <c r="EC73" s="153"/>
      <c r="ED73" s="153"/>
      <c r="EE73" s="153"/>
      <c r="EF73" s="153"/>
      <c r="EG73" s="153"/>
      <c r="EH73" s="153"/>
      <c r="EI73" s="153"/>
      <c r="EK73" s="143">
        <f t="shared" si="2"/>
        <v>1.0733857877211697</v>
      </c>
      <c r="EO73">
        <f t="shared" si="15"/>
        <v>26000</v>
      </c>
      <c r="EP73" s="3">
        <f t="shared" si="8"/>
        <v>-1.1700000000000004</v>
      </c>
      <c r="EQ73" s="3">
        <f t="shared" si="16"/>
        <v>-1.202747</v>
      </c>
      <c r="ER73" s="3">
        <f t="shared" si="17"/>
        <v>-1.5533851763357329</v>
      </c>
      <c r="ES73" s="3">
        <f t="shared" si="18"/>
        <v>-1.5226293356689848</v>
      </c>
      <c r="ET73">
        <f t="shared" si="12"/>
        <v>-16</v>
      </c>
    </row>
    <row r="74" spans="11:150" x14ac:dyDescent="0.25">
      <c r="K74" s="38">
        <f t="shared" si="13"/>
        <v>62</v>
      </c>
      <c r="L74" s="150">
        <v>26500</v>
      </c>
      <c r="M74" s="24">
        <f t="shared" si="14"/>
        <v>1</v>
      </c>
      <c r="N74" s="5">
        <v>26500</v>
      </c>
      <c r="O74" s="289">
        <f t="shared" si="0"/>
        <v>6.4194822150803535E-2</v>
      </c>
      <c r="P74" s="5">
        <v>26500</v>
      </c>
      <c r="Q74" s="289">
        <f t="shared" si="3"/>
        <v>5.9446083886832903E-2</v>
      </c>
      <c r="R74" s="5">
        <v>26500</v>
      </c>
      <c r="S74" s="289">
        <v>2.5860999999999999E-2</v>
      </c>
      <c r="T74">
        <v>26500</v>
      </c>
      <c r="U74" s="316">
        <f t="shared" si="19"/>
        <v>-1.7829206333828118E-3</v>
      </c>
      <c r="V74" s="256">
        <v>26500</v>
      </c>
      <c r="W74" s="274">
        <f t="shared" si="20"/>
        <v>2.7835504633487617E-2</v>
      </c>
      <c r="X74" s="320">
        <f t="shared" si="5"/>
        <v>26500</v>
      </c>
      <c r="Y74" s="153">
        <f t="shared" si="6"/>
        <v>-3.6550192366258343</v>
      </c>
      <c r="Z74" s="153"/>
      <c r="AA74" s="153"/>
      <c r="AB74" s="153"/>
      <c r="AC74" s="153"/>
      <c r="AD74" s="153"/>
      <c r="AE74" s="153"/>
      <c r="AF74" s="320"/>
      <c r="AG74" s="153"/>
      <c r="AH74" s="153"/>
      <c r="AI74" s="153"/>
      <c r="AJ74" s="153"/>
      <c r="AK74" s="153"/>
      <c r="AL74" s="154"/>
      <c r="AM74" s="153"/>
      <c r="AN74" s="153"/>
      <c r="AO74" s="153"/>
      <c r="AP74" s="153"/>
      <c r="AQ74" s="153"/>
      <c r="AR74" s="153"/>
      <c r="AS74" s="153"/>
      <c r="AT74" s="153"/>
      <c r="AU74" s="153"/>
      <c r="AV74" s="153"/>
      <c r="AW74" s="153"/>
      <c r="AX74" s="153"/>
      <c r="AY74" s="153"/>
      <c r="AZ74" s="153"/>
      <c r="BA74" s="153"/>
      <c r="BB74" s="153"/>
      <c r="BC74" s="153"/>
      <c r="BD74" s="153"/>
      <c r="BE74" s="153"/>
      <c r="BF74" s="155"/>
      <c r="BG74" s="155"/>
      <c r="BH74" s="155"/>
      <c r="BI74" s="155"/>
      <c r="BJ74" s="155"/>
      <c r="BK74" s="155"/>
      <c r="BL74" s="153"/>
      <c r="BM74" s="153"/>
      <c r="BN74" s="153"/>
      <c r="BO74" s="153"/>
      <c r="BP74" s="153"/>
      <c r="BQ74" s="153"/>
      <c r="BR74" s="153"/>
      <c r="BS74" s="153"/>
      <c r="BT74" s="153"/>
      <c r="BU74" s="153"/>
      <c r="BV74" s="159"/>
      <c r="BW74" s="159"/>
      <c r="BX74" s="153"/>
      <c r="BY74" s="153"/>
      <c r="BZ74" s="153"/>
      <c r="CA74" s="153"/>
      <c r="CB74" s="153"/>
      <c r="CC74" s="153"/>
      <c r="CD74" s="153"/>
      <c r="CE74" s="153"/>
      <c r="CF74" s="153"/>
      <c r="CG74" s="153"/>
      <c r="CH74" s="153"/>
      <c r="CI74" s="153"/>
      <c r="CJ74" s="153"/>
      <c r="CK74" s="153"/>
      <c r="CL74" s="153"/>
      <c r="CM74" s="153"/>
      <c r="CN74" s="153"/>
      <c r="CO74" s="153"/>
      <c r="CP74" s="153"/>
      <c r="CQ74" s="153"/>
      <c r="CR74" s="153"/>
      <c r="CS74" s="153"/>
      <c r="CT74" s="153"/>
      <c r="CU74" s="153"/>
      <c r="CV74" s="153"/>
      <c r="CW74" s="153"/>
      <c r="CX74" s="153"/>
      <c r="CY74" s="153"/>
      <c r="CZ74" s="153"/>
      <c r="DA74" s="153"/>
      <c r="DB74" s="153"/>
      <c r="DC74" s="153"/>
      <c r="DD74" s="153"/>
      <c r="DE74" s="153"/>
      <c r="DF74" s="153"/>
      <c r="DG74" s="153"/>
      <c r="DH74" s="153"/>
      <c r="DI74" s="153"/>
      <c r="DJ74" s="153"/>
      <c r="DK74" s="153"/>
      <c r="DL74" s="153"/>
      <c r="DM74" s="153"/>
      <c r="DN74" s="153"/>
      <c r="DO74" s="153"/>
      <c r="DP74" s="153"/>
      <c r="DQ74" s="153"/>
      <c r="DR74" s="153"/>
      <c r="DS74" s="153"/>
      <c r="DT74" s="153"/>
      <c r="DU74" s="153"/>
      <c r="DV74" s="153"/>
      <c r="DW74" s="153"/>
      <c r="DX74" s="153"/>
      <c r="DY74" s="153"/>
      <c r="DZ74" s="153"/>
      <c r="EA74" s="153"/>
      <c r="EB74" s="153"/>
      <c r="EC74" s="153"/>
      <c r="ED74" s="153"/>
      <c r="EE74" s="153"/>
      <c r="EF74" s="153"/>
      <c r="EG74" s="153"/>
      <c r="EH74" s="153"/>
      <c r="EI74" s="153"/>
      <c r="EK74" s="143">
        <f t="shared" si="2"/>
        <v>1.0763506683224786</v>
      </c>
      <c r="EO74">
        <f t="shared" si="15"/>
        <v>26500</v>
      </c>
      <c r="EP74" s="3">
        <f t="shared" si="8"/>
        <v>-1.1925000000000003</v>
      </c>
      <c r="EQ74" s="3">
        <f t="shared" si="16"/>
        <v>-1.2258767500000003</v>
      </c>
      <c r="ER74" s="3">
        <f t="shared" si="17"/>
        <v>-1.5873546857168357</v>
      </c>
      <c r="ES74" s="3">
        <f t="shared" si="18"/>
        <v>-1.5554009009044667</v>
      </c>
      <c r="ET74">
        <f t="shared" si="12"/>
        <v>-16</v>
      </c>
    </row>
    <row r="75" spans="11:150" x14ac:dyDescent="0.25">
      <c r="K75" s="38">
        <f t="shared" si="13"/>
        <v>63</v>
      </c>
      <c r="L75" s="150">
        <v>27000</v>
      </c>
      <c r="M75" s="24">
        <f t="shared" si="14"/>
        <v>1</v>
      </c>
      <c r="N75" s="5">
        <v>27000</v>
      </c>
      <c r="O75" s="289">
        <f t="shared" si="0"/>
        <v>6.0953689724016893E-2</v>
      </c>
      <c r="P75" s="5">
        <v>27000</v>
      </c>
      <c r="Q75" s="289">
        <f t="shared" si="3"/>
        <v>5.6362922003526585E-2</v>
      </c>
      <c r="R75" s="5">
        <v>27000</v>
      </c>
      <c r="S75" s="289">
        <v>2.3917000000000001E-2</v>
      </c>
      <c r="T75">
        <v>27000</v>
      </c>
      <c r="U75" s="316">
        <f t="shared" si="19"/>
        <v>-3.582613914201449E-4</v>
      </c>
      <c r="V75" s="256">
        <v>27000</v>
      </c>
      <c r="W75" s="274">
        <f t="shared" si="20"/>
        <v>2.5812349323157593E-2</v>
      </c>
      <c r="X75" s="320">
        <f t="shared" si="5"/>
        <v>27000</v>
      </c>
      <c r="Y75" s="153">
        <f t="shared" si="6"/>
        <v>-3.7331657758254093</v>
      </c>
      <c r="Z75" s="153"/>
      <c r="AA75" s="153"/>
      <c r="AB75" s="153"/>
      <c r="AC75" s="153"/>
      <c r="AD75" s="153"/>
      <c r="AE75" s="153"/>
      <c r="AF75" s="320"/>
      <c r="AG75" s="153"/>
      <c r="AH75" s="153"/>
      <c r="AI75" s="153"/>
      <c r="AJ75" s="153"/>
      <c r="AK75" s="153"/>
      <c r="AL75" s="154"/>
      <c r="AM75" s="153"/>
      <c r="AN75" s="153"/>
      <c r="AO75" s="153"/>
      <c r="AP75" s="153"/>
      <c r="AQ75" s="153"/>
      <c r="AR75" s="153"/>
      <c r="AS75" s="153"/>
      <c r="AT75" s="153"/>
      <c r="AU75" s="153"/>
      <c r="AV75" s="153"/>
      <c r="AW75" s="153"/>
      <c r="AX75" s="153"/>
      <c r="AY75" s="153"/>
      <c r="AZ75" s="153"/>
      <c r="BA75" s="153"/>
      <c r="BB75" s="153"/>
      <c r="BC75" s="153"/>
      <c r="BD75" s="153"/>
      <c r="BE75" s="153"/>
      <c r="BF75" s="155"/>
      <c r="BG75" s="155"/>
      <c r="BH75" s="155"/>
      <c r="BI75" s="155"/>
      <c r="BJ75" s="155"/>
      <c r="BK75" s="155"/>
      <c r="BL75" s="153"/>
      <c r="BM75" s="153"/>
      <c r="BN75" s="153"/>
      <c r="BO75" s="153"/>
      <c r="BP75" s="153"/>
      <c r="BQ75" s="153"/>
      <c r="BR75" s="153"/>
      <c r="BS75" s="153"/>
      <c r="BT75" s="153"/>
      <c r="BU75" s="153"/>
      <c r="BV75" s="159"/>
      <c r="BW75" s="159"/>
      <c r="BX75" s="153"/>
      <c r="BY75" s="153"/>
      <c r="BZ75" s="153"/>
      <c r="CA75" s="153"/>
      <c r="CB75" s="153"/>
      <c r="CC75" s="153"/>
      <c r="CD75" s="153"/>
      <c r="CE75" s="153"/>
      <c r="CF75" s="153"/>
      <c r="CG75" s="153"/>
      <c r="CH75" s="153"/>
      <c r="CI75" s="153"/>
      <c r="CJ75" s="153"/>
      <c r="CK75" s="153"/>
      <c r="CL75" s="153"/>
      <c r="CM75" s="153"/>
      <c r="CN75" s="153"/>
      <c r="CO75" s="153"/>
      <c r="CP75" s="153"/>
      <c r="CQ75" s="153"/>
      <c r="CR75" s="153"/>
      <c r="CS75" s="153"/>
      <c r="CT75" s="153"/>
      <c r="CU75" s="153"/>
      <c r="CV75" s="153"/>
      <c r="CW75" s="153"/>
      <c r="CX75" s="153"/>
      <c r="CY75" s="153"/>
      <c r="CZ75" s="153"/>
      <c r="DA75" s="153"/>
      <c r="DB75" s="153"/>
      <c r="DC75" s="153"/>
      <c r="DD75" s="153"/>
      <c r="DE75" s="153"/>
      <c r="DF75" s="153"/>
      <c r="DG75" s="153"/>
      <c r="DH75" s="153"/>
      <c r="DI75" s="153"/>
      <c r="DJ75" s="153"/>
      <c r="DK75" s="153"/>
      <c r="DL75" s="153"/>
      <c r="DM75" s="153"/>
      <c r="DN75" s="153"/>
      <c r="DO75" s="153"/>
      <c r="DP75" s="153"/>
      <c r="DQ75" s="153"/>
      <c r="DR75" s="153"/>
      <c r="DS75" s="153"/>
      <c r="DT75" s="153"/>
      <c r="DU75" s="153"/>
      <c r="DV75" s="153"/>
      <c r="DW75" s="153"/>
      <c r="DX75" s="153"/>
      <c r="DY75" s="153"/>
      <c r="DZ75" s="153"/>
      <c r="EA75" s="153"/>
      <c r="EB75" s="153"/>
      <c r="EC75" s="153"/>
      <c r="ED75" s="153"/>
      <c r="EE75" s="153"/>
      <c r="EF75" s="153"/>
      <c r="EG75" s="153"/>
      <c r="EH75" s="153"/>
      <c r="EI75" s="153"/>
      <c r="EK75" s="143">
        <f t="shared" si="2"/>
        <v>1.0792469508365428</v>
      </c>
      <c r="EO75">
        <f t="shared" si="15"/>
        <v>27000</v>
      </c>
      <c r="EP75" s="3">
        <f t="shared" si="8"/>
        <v>-1.2150000000000001</v>
      </c>
      <c r="EQ75" s="3">
        <f t="shared" si="16"/>
        <v>-1.2490065000000001</v>
      </c>
      <c r="ER75" s="3">
        <f t="shared" si="17"/>
        <v>-1.6212932964710474</v>
      </c>
      <c r="ES75" s="3">
        <f t="shared" si="18"/>
        <v>-1.5881724661399481</v>
      </c>
      <c r="ET75">
        <f t="shared" si="12"/>
        <v>-16</v>
      </c>
    </row>
    <row r="76" spans="11:150" x14ac:dyDescent="0.25">
      <c r="K76" s="38">
        <f t="shared" si="13"/>
        <v>64</v>
      </c>
      <c r="L76" s="150">
        <v>27500</v>
      </c>
      <c r="M76" s="24">
        <f t="shared" si="14"/>
        <v>1</v>
      </c>
      <c r="N76" s="5">
        <v>27500</v>
      </c>
      <c r="O76" s="289">
        <f t="shared" si="0"/>
        <v>5.7876198834912053E-2</v>
      </c>
      <c r="P76" s="5">
        <v>27500</v>
      </c>
      <c r="Q76" s="289">
        <f t="shared" si="3"/>
        <v>5.343966783115995E-2</v>
      </c>
      <c r="R76" s="5">
        <v>27500</v>
      </c>
      <c r="S76" s="289">
        <v>2.2121999999999999E-2</v>
      </c>
      <c r="T76">
        <v>27500</v>
      </c>
      <c r="U76" s="26">
        <f t="shared" si="19"/>
        <v>1.9563383953123958E-3</v>
      </c>
      <c r="V76" s="256">
        <v>27500</v>
      </c>
      <c r="W76" s="274">
        <f t="shared" si="20"/>
        <v>2.3936242089146326E-2</v>
      </c>
      <c r="X76" s="320">
        <f t="shared" si="5"/>
        <v>27500</v>
      </c>
      <c r="Y76" s="153">
        <f t="shared" si="6"/>
        <v>-3.8111826905020747</v>
      </c>
      <c r="Z76" s="153"/>
      <c r="AA76" s="153"/>
      <c r="AB76" s="153"/>
      <c r="AC76" s="153"/>
      <c r="AD76" s="153"/>
      <c r="AE76" s="153"/>
      <c r="AF76" s="320"/>
      <c r="AG76" s="153"/>
      <c r="AH76" s="153"/>
      <c r="AI76" s="153"/>
      <c r="AJ76" s="153"/>
      <c r="AK76" s="153"/>
      <c r="AL76" s="154"/>
      <c r="AM76" s="153"/>
      <c r="AN76" s="153"/>
      <c r="AO76" s="153"/>
      <c r="AP76" s="153"/>
      <c r="AQ76" s="153"/>
      <c r="AR76" s="153"/>
      <c r="AS76" s="153"/>
      <c r="AT76" s="153"/>
      <c r="AU76" s="153"/>
      <c r="AV76" s="153"/>
      <c r="AW76" s="153"/>
      <c r="AX76" s="153"/>
      <c r="AY76" s="153"/>
      <c r="AZ76" s="153"/>
      <c r="BA76" s="153"/>
      <c r="BB76" s="153"/>
      <c r="BC76" s="153"/>
      <c r="BD76" s="153"/>
      <c r="BE76" s="153"/>
      <c r="BF76" s="155"/>
      <c r="BG76" s="155"/>
      <c r="BH76" s="155"/>
      <c r="BI76" s="155"/>
      <c r="BJ76" s="155"/>
      <c r="BK76" s="155"/>
      <c r="BL76" s="153"/>
      <c r="BM76" s="153"/>
      <c r="BN76" s="153"/>
      <c r="BO76" s="153"/>
      <c r="BP76" s="153"/>
      <c r="BQ76" s="153"/>
      <c r="BR76" s="153"/>
      <c r="BS76" s="153"/>
      <c r="BT76" s="153"/>
      <c r="BU76" s="153"/>
      <c r="BV76" s="159"/>
      <c r="BW76" s="159"/>
      <c r="BX76" s="153"/>
      <c r="BY76" s="153"/>
      <c r="BZ76" s="153"/>
      <c r="CA76" s="153"/>
      <c r="CB76" s="153"/>
      <c r="CC76" s="153"/>
      <c r="CD76" s="153"/>
      <c r="CE76" s="153"/>
      <c r="CF76" s="153"/>
      <c r="CG76" s="153"/>
      <c r="CH76" s="153"/>
      <c r="CI76" s="153"/>
      <c r="CJ76" s="153"/>
      <c r="CK76" s="153"/>
      <c r="CL76" s="153"/>
      <c r="CM76" s="153"/>
      <c r="CN76" s="153"/>
      <c r="CO76" s="153"/>
      <c r="CP76" s="153"/>
      <c r="CQ76" s="153"/>
      <c r="CR76" s="153"/>
      <c r="CS76" s="153"/>
      <c r="CT76" s="153"/>
      <c r="CU76" s="153"/>
      <c r="CV76" s="153"/>
      <c r="CW76" s="153"/>
      <c r="CX76" s="153"/>
      <c r="CY76" s="153"/>
      <c r="CZ76" s="153"/>
      <c r="DA76" s="153"/>
      <c r="DB76" s="153"/>
      <c r="DC76" s="153"/>
      <c r="DD76" s="153"/>
      <c r="DE76" s="153"/>
      <c r="DF76" s="153"/>
      <c r="DG76" s="153"/>
      <c r="DH76" s="153"/>
      <c r="DI76" s="153"/>
      <c r="DJ76" s="153"/>
      <c r="DK76" s="153"/>
      <c r="DL76" s="153"/>
      <c r="DM76" s="153"/>
      <c r="DN76" s="153"/>
      <c r="DO76" s="153"/>
      <c r="DP76" s="153"/>
      <c r="DQ76" s="153"/>
      <c r="DR76" s="153"/>
      <c r="DS76" s="153"/>
      <c r="DT76" s="153"/>
      <c r="DU76" s="153"/>
      <c r="DV76" s="153"/>
      <c r="DW76" s="153"/>
      <c r="DX76" s="153"/>
      <c r="DY76" s="153"/>
      <c r="DZ76" s="153"/>
      <c r="EA76" s="153"/>
      <c r="EB76" s="153"/>
      <c r="EC76" s="153"/>
      <c r="ED76" s="153"/>
      <c r="EE76" s="153"/>
      <c r="EF76" s="153"/>
      <c r="EG76" s="153"/>
      <c r="EH76" s="153"/>
      <c r="EI76" s="153"/>
      <c r="EK76" s="143">
        <f t="shared" si="2"/>
        <v>1.0820107625506883</v>
      </c>
      <c r="EO76">
        <f t="shared" si="15"/>
        <v>27500</v>
      </c>
      <c r="EP76" s="3">
        <f t="shared" si="8"/>
        <v>-1.2375</v>
      </c>
      <c r="EQ76" s="3">
        <f t="shared" si="16"/>
        <v>-1.2721362500000002</v>
      </c>
      <c r="ER76" s="3">
        <f t="shared" si="17"/>
        <v>-1.6551756120102399</v>
      </c>
      <c r="ES76" s="3">
        <f t="shared" si="18"/>
        <v>-1.6209440313754298</v>
      </c>
      <c r="ET76">
        <f t="shared" si="12"/>
        <v>-2.7085560214779938</v>
      </c>
    </row>
    <row r="77" spans="11:150" x14ac:dyDescent="0.25">
      <c r="K77" s="38">
        <f t="shared" si="13"/>
        <v>65</v>
      </c>
      <c r="L77" s="150">
        <v>28000</v>
      </c>
      <c r="M77" s="24">
        <f t="shared" si="14"/>
        <v>1</v>
      </c>
      <c r="N77" s="5">
        <v>28000</v>
      </c>
      <c r="O77" s="289">
        <f t="shared" si="0"/>
        <v>5.4954087385762435E-2</v>
      </c>
      <c r="P77" s="5">
        <v>28000</v>
      </c>
      <c r="Q77" s="289">
        <f t="shared" si="3"/>
        <v>5.0668027781207409E-2</v>
      </c>
      <c r="R77" s="5">
        <v>28000</v>
      </c>
      <c r="S77" s="289">
        <v>2.0469999999999999E-2</v>
      </c>
      <c r="T77">
        <v>28000</v>
      </c>
      <c r="U77" s="26">
        <f t="shared" ref="U77:U97" si="21">(((T77*density_function_ICAO_Z4+density_function_ICAO_Z3)*T77+density_function_ICAO_Z2)*T77+density_function_ICAO_Z1)*T77+1</f>
        <v>5.1965565356796306E-3</v>
      </c>
      <c r="V77" s="256">
        <v>28000</v>
      </c>
      <c r="W77" s="274">
        <f t="shared" ref="W77:W108" si="22">IF((V77*100/2.54/12)&lt;30000,EXP(-0.000032*(V77*100/2.54/12)),0.38209*EXP(-0.000046*((V77*100/2.54/12)-30000)))</f>
        <v>2.2196495103070799E-2</v>
      </c>
      <c r="X77" s="320">
        <f t="shared" si="5"/>
        <v>28000</v>
      </c>
      <c r="Y77" s="153">
        <f t="shared" si="6"/>
        <v>-3.8887948793089389</v>
      </c>
      <c r="Z77" s="153"/>
      <c r="AA77" s="153"/>
      <c r="AB77" s="153"/>
      <c r="AC77" s="153"/>
      <c r="AD77" s="153"/>
      <c r="AE77" s="153"/>
      <c r="AF77" s="320"/>
      <c r="AG77" s="153"/>
      <c r="AH77" s="153"/>
      <c r="AI77" s="153"/>
      <c r="AJ77" s="153"/>
      <c r="AK77" s="153"/>
      <c r="AL77" s="154"/>
      <c r="AM77" s="153"/>
      <c r="AN77" s="153"/>
      <c r="AO77" s="153"/>
      <c r="AP77" s="153"/>
      <c r="AQ77" s="153"/>
      <c r="AR77" s="153"/>
      <c r="AS77" s="153"/>
      <c r="AT77" s="153"/>
      <c r="AU77" s="153"/>
      <c r="AV77" s="153"/>
      <c r="AW77" s="153"/>
      <c r="AX77" s="153"/>
      <c r="AY77" s="153"/>
      <c r="AZ77" s="153"/>
      <c r="BA77" s="153"/>
      <c r="BB77" s="153"/>
      <c r="BC77" s="153"/>
      <c r="BD77" s="153"/>
      <c r="BE77" s="153"/>
      <c r="BF77" s="155"/>
      <c r="BG77" s="155"/>
      <c r="BH77" s="155"/>
      <c r="BI77" s="155"/>
      <c r="BJ77" s="155"/>
      <c r="BK77" s="155"/>
      <c r="BL77" s="153"/>
      <c r="BM77" s="153"/>
      <c r="BN77" s="153"/>
      <c r="BO77" s="153"/>
      <c r="BP77" s="153"/>
      <c r="BQ77" s="153"/>
      <c r="BR77" s="153"/>
      <c r="BS77" s="153"/>
      <c r="BT77" s="153"/>
      <c r="BU77" s="153"/>
      <c r="BV77" s="159"/>
      <c r="BW77" s="159"/>
      <c r="BX77" s="153"/>
      <c r="BY77" s="153"/>
      <c r="BZ77" s="153"/>
      <c r="CA77" s="153"/>
      <c r="CB77" s="153"/>
      <c r="CC77" s="153"/>
      <c r="CD77" s="153"/>
      <c r="CE77" s="153"/>
      <c r="CF77" s="153"/>
      <c r="CG77" s="153"/>
      <c r="CH77" s="153"/>
      <c r="CI77" s="153"/>
      <c r="CJ77" s="153"/>
      <c r="CK77" s="153"/>
      <c r="CL77" s="153"/>
      <c r="CM77" s="153"/>
      <c r="CN77" s="153"/>
      <c r="CO77" s="153"/>
      <c r="CP77" s="153"/>
      <c r="CQ77" s="153"/>
      <c r="CR77" s="153"/>
      <c r="CS77" s="153"/>
      <c r="CT77" s="153"/>
      <c r="CU77" s="153"/>
      <c r="CV77" s="153"/>
      <c r="CW77" s="153"/>
      <c r="CX77" s="153"/>
      <c r="CY77" s="153"/>
      <c r="CZ77" s="153"/>
      <c r="DA77" s="153"/>
      <c r="DB77" s="153"/>
      <c r="DC77" s="153"/>
      <c r="DD77" s="153"/>
      <c r="DE77" s="153"/>
      <c r="DF77" s="153"/>
      <c r="DG77" s="153"/>
      <c r="DH77" s="153"/>
      <c r="DI77" s="153"/>
      <c r="DJ77" s="153"/>
      <c r="DK77" s="153"/>
      <c r="DL77" s="153"/>
      <c r="DM77" s="153"/>
      <c r="DN77" s="153"/>
      <c r="DO77" s="153"/>
      <c r="DP77" s="153"/>
      <c r="DQ77" s="153"/>
      <c r="DR77" s="153"/>
      <c r="DS77" s="153"/>
      <c r="DT77" s="153"/>
      <c r="DU77" s="153"/>
      <c r="DV77" s="153"/>
      <c r="DW77" s="153"/>
      <c r="DX77" s="153"/>
      <c r="DY77" s="153"/>
      <c r="DZ77" s="153"/>
      <c r="EA77" s="153"/>
      <c r="EB77" s="153"/>
      <c r="EC77" s="153"/>
      <c r="ED77" s="153"/>
      <c r="EE77" s="153"/>
      <c r="EF77" s="153"/>
      <c r="EG77" s="153"/>
      <c r="EH77" s="153"/>
      <c r="EI77" s="153"/>
      <c r="EK77" s="143">
        <f t="shared" ref="EK77:EK140" si="23">W77/S77</f>
        <v>1.084342701664426</v>
      </c>
      <c r="EO77">
        <f t="shared" si="15"/>
        <v>28000</v>
      </c>
      <c r="EP77" s="3">
        <f t="shared" si="8"/>
        <v>-1.2600000000000002</v>
      </c>
      <c r="EQ77" s="3">
        <f t="shared" si="16"/>
        <v>-1.2952660000000003</v>
      </c>
      <c r="ER77" s="3">
        <f t="shared" si="17"/>
        <v>-1.6888821573374944</v>
      </c>
      <c r="ES77" s="3">
        <f t="shared" si="18"/>
        <v>-1.6537155966109112</v>
      </c>
      <c r="ET77">
        <f t="shared" si="12"/>
        <v>-2.2842843434666982</v>
      </c>
    </row>
    <row r="78" spans="11:150" x14ac:dyDescent="0.25">
      <c r="K78" s="38">
        <f t="shared" si="13"/>
        <v>66</v>
      </c>
      <c r="L78" s="150">
        <v>28500</v>
      </c>
      <c r="M78" s="24">
        <f t="shared" si="14"/>
        <v>1</v>
      </c>
      <c r="N78" s="5">
        <v>28500</v>
      </c>
      <c r="O78" s="289">
        <f t="shared" ref="O78:O141" si="24" xml:space="preserve"> 10 ^ (-0.000045 * N78)</f>
        <v>5.2179510423900219E-2</v>
      </c>
      <c r="P78" s="5">
        <v>28500</v>
      </c>
      <c r="Q78" s="289">
        <f t="shared" ref="Q78:Q141" si="25" xml:space="preserve"> 10 ^ (-0.0000462595 * N78)</f>
        <v>4.8040138410820686E-2</v>
      </c>
      <c r="R78" s="5">
        <v>28500</v>
      </c>
      <c r="S78" s="289">
        <v>1.8946999999999999E-2</v>
      </c>
      <c r="T78">
        <v>28500</v>
      </c>
      <c r="U78" s="26">
        <f t="shared" si="21"/>
        <v>9.4000850296670491E-3</v>
      </c>
      <c r="V78" s="256">
        <v>28500</v>
      </c>
      <c r="W78" s="274">
        <f t="shared" si="22"/>
        <v>2.0583197355112354E-2</v>
      </c>
      <c r="X78" s="320">
        <f t="shared" ref="X78:X141" si="26">R78</f>
        <v>28500</v>
      </c>
      <c r="Y78" s="153">
        <f t="shared" ref="Y78:Y141" si="27">LN(S78)</f>
        <v>-3.9661096713319122</v>
      </c>
      <c r="Z78" s="153"/>
      <c r="AA78" s="153"/>
      <c r="AB78" s="153"/>
      <c r="AC78" s="153"/>
      <c r="AD78" s="153"/>
      <c r="AE78" s="153"/>
      <c r="AF78" s="320"/>
      <c r="AG78" s="153"/>
      <c r="AH78" s="153"/>
      <c r="AI78" s="153"/>
      <c r="AJ78" s="153"/>
      <c r="AK78" s="153"/>
      <c r="AL78" s="154"/>
      <c r="AM78" s="153"/>
      <c r="AN78" s="153"/>
      <c r="AO78" s="153"/>
      <c r="AP78" s="153"/>
      <c r="AQ78" s="153"/>
      <c r="AR78" s="153"/>
      <c r="AS78" s="153"/>
      <c r="AT78" s="153"/>
      <c r="AU78" s="153"/>
      <c r="AV78" s="153"/>
      <c r="AW78" s="153"/>
      <c r="AX78" s="153"/>
      <c r="AY78" s="153"/>
      <c r="AZ78" s="153"/>
      <c r="BA78" s="153"/>
      <c r="BB78" s="153"/>
      <c r="BC78" s="153"/>
      <c r="BD78" s="153"/>
      <c r="BE78" s="153"/>
      <c r="BF78" s="155"/>
      <c r="BG78" s="155"/>
      <c r="BH78" s="155"/>
      <c r="BI78" s="155"/>
      <c r="BJ78" s="155"/>
      <c r="BK78" s="155"/>
      <c r="BL78" s="153"/>
      <c r="BM78" s="153"/>
      <c r="BN78" s="153"/>
      <c r="BO78" s="153"/>
      <c r="BP78" s="153"/>
      <c r="BQ78" s="153"/>
      <c r="BR78" s="153"/>
      <c r="BS78" s="153"/>
      <c r="BT78" s="153"/>
      <c r="BU78" s="153"/>
      <c r="BV78" s="159"/>
      <c r="BW78" s="159"/>
      <c r="BX78" s="153"/>
      <c r="BY78" s="153"/>
      <c r="BZ78" s="153"/>
      <c r="CA78" s="153"/>
      <c r="CB78" s="153"/>
      <c r="CC78" s="153"/>
      <c r="CD78" s="153"/>
      <c r="CE78" s="153"/>
      <c r="CF78" s="153"/>
      <c r="CG78" s="153"/>
      <c r="CH78" s="153"/>
      <c r="CI78" s="153"/>
      <c r="CJ78" s="153"/>
      <c r="CK78" s="153"/>
      <c r="CL78" s="153"/>
      <c r="CM78" s="153"/>
      <c r="CN78" s="153"/>
      <c r="CO78" s="153"/>
      <c r="CP78" s="153"/>
      <c r="CQ78" s="153"/>
      <c r="CR78" s="153"/>
      <c r="CS78" s="153"/>
      <c r="CT78" s="153"/>
      <c r="CU78" s="153"/>
      <c r="CV78" s="153"/>
      <c r="CW78" s="153"/>
      <c r="CX78" s="153"/>
      <c r="CY78" s="153"/>
      <c r="CZ78" s="153"/>
      <c r="DA78" s="153"/>
      <c r="DB78" s="153"/>
      <c r="DC78" s="153"/>
      <c r="DD78" s="153"/>
      <c r="DE78" s="153"/>
      <c r="DF78" s="153"/>
      <c r="DG78" s="153"/>
      <c r="DH78" s="153"/>
      <c r="DI78" s="153"/>
      <c r="DJ78" s="153"/>
      <c r="DK78" s="153"/>
      <c r="DL78" s="153"/>
      <c r="DM78" s="153"/>
      <c r="DN78" s="153"/>
      <c r="DO78" s="153"/>
      <c r="DP78" s="153"/>
      <c r="DQ78" s="153"/>
      <c r="DR78" s="153"/>
      <c r="DS78" s="153"/>
      <c r="DT78" s="153"/>
      <c r="DU78" s="153"/>
      <c r="DV78" s="153"/>
      <c r="DW78" s="153"/>
      <c r="DX78" s="153"/>
      <c r="DY78" s="153"/>
      <c r="DZ78" s="153"/>
      <c r="EA78" s="153"/>
      <c r="EB78" s="153"/>
      <c r="EC78" s="153"/>
      <c r="ED78" s="153"/>
      <c r="EE78" s="153"/>
      <c r="EF78" s="153"/>
      <c r="EG78" s="153"/>
      <c r="EH78" s="153"/>
      <c r="EI78" s="153"/>
      <c r="EK78" s="143">
        <f t="shared" si="23"/>
        <v>1.0863565395636436</v>
      </c>
      <c r="EO78">
        <f t="shared" si="15"/>
        <v>28500</v>
      </c>
      <c r="EP78" s="3">
        <f t="shared" ref="EP78:EP141" si="28">LOG10(O78)</f>
        <v>-1.2825</v>
      </c>
      <c r="EQ78" s="3">
        <f t="shared" si="16"/>
        <v>-1.3183957500000003</v>
      </c>
      <c r="ER78" s="3">
        <f t="shared" si="17"/>
        <v>-1.722459544882569</v>
      </c>
      <c r="ES78" s="3">
        <f t="shared" si="18"/>
        <v>-1.6864871618463928</v>
      </c>
      <c r="ET78">
        <f t="shared" ref="ET78:ET97" si="29">LOG(MAX(U78,0.0000000000000001))</f>
        <v>-2.0268682179164523</v>
      </c>
    </row>
    <row r="79" spans="11:150" x14ac:dyDescent="0.25">
      <c r="K79" s="38">
        <f t="shared" ref="K79:K142" si="30">2*K78-K77</f>
        <v>67</v>
      </c>
      <c r="L79" s="150">
        <v>29000</v>
      </c>
      <c r="M79" s="24">
        <f t="shared" ref="M79:M142" si="31">M78</f>
        <v>1</v>
      </c>
      <c r="N79" s="5">
        <v>29000</v>
      </c>
      <c r="O79" s="289">
        <f t="shared" si="24"/>
        <v>4.954501908047898E-2</v>
      </c>
      <c r="P79" s="5">
        <v>29000</v>
      </c>
      <c r="Q79" s="289">
        <f t="shared" si="25"/>
        <v>4.5548544113390307E-2</v>
      </c>
      <c r="R79" s="5">
        <v>29000</v>
      </c>
      <c r="S79" s="289">
        <v>1.7533E-2</v>
      </c>
      <c r="T79">
        <v>29000</v>
      </c>
      <c r="U79" s="26">
        <f t="shared" si="21"/>
        <v>1.4606630068379589E-2</v>
      </c>
      <c r="V79" s="256">
        <v>29000</v>
      </c>
      <c r="W79" s="274">
        <f t="shared" si="22"/>
        <v>1.9087158192866747E-2</v>
      </c>
      <c r="X79" s="320">
        <f t="shared" si="26"/>
        <v>29000</v>
      </c>
      <c r="Y79" s="153">
        <f t="shared" si="27"/>
        <v>-4.0436704594941455</v>
      </c>
      <c r="Z79" s="153"/>
      <c r="AA79" s="153"/>
      <c r="AB79" s="153"/>
      <c r="AC79" s="153"/>
      <c r="AD79" s="153"/>
      <c r="AE79" s="153"/>
      <c r="AF79" s="320"/>
      <c r="AG79" s="153"/>
      <c r="AH79" s="153"/>
      <c r="AI79" s="153"/>
      <c r="AJ79" s="153"/>
      <c r="AK79" s="153"/>
      <c r="AL79" s="154"/>
      <c r="AM79" s="153"/>
      <c r="AN79" s="153"/>
      <c r="AO79" s="153"/>
      <c r="AP79" s="153"/>
      <c r="AQ79" s="153"/>
      <c r="AR79" s="153"/>
      <c r="AS79" s="153"/>
      <c r="AT79" s="153"/>
      <c r="AU79" s="153"/>
      <c r="AV79" s="153"/>
      <c r="AW79" s="153"/>
      <c r="AX79" s="153"/>
      <c r="AY79" s="153"/>
      <c r="AZ79" s="153"/>
      <c r="BA79" s="153"/>
      <c r="BB79" s="153"/>
      <c r="BC79" s="153"/>
      <c r="BD79" s="153"/>
      <c r="BE79" s="153"/>
      <c r="BF79" s="155"/>
      <c r="BG79" s="155"/>
      <c r="BH79" s="155"/>
      <c r="BI79" s="155"/>
      <c r="BJ79" s="155"/>
      <c r="BK79" s="155"/>
      <c r="BL79" s="153"/>
      <c r="BM79" s="153"/>
      <c r="BN79" s="153"/>
      <c r="BO79" s="153"/>
      <c r="BP79" s="153"/>
      <c r="BQ79" s="153"/>
      <c r="BR79" s="153"/>
      <c r="BS79" s="153"/>
      <c r="BT79" s="153"/>
      <c r="BU79" s="153"/>
      <c r="BV79" s="159"/>
      <c r="BW79" s="159"/>
      <c r="BX79" s="153"/>
      <c r="BY79" s="153"/>
      <c r="BZ79" s="153"/>
      <c r="CA79" s="153"/>
      <c r="CB79" s="153"/>
      <c r="CC79" s="153"/>
      <c r="CD79" s="153"/>
      <c r="CE79" s="153"/>
      <c r="CF79" s="153"/>
      <c r="CG79" s="153"/>
      <c r="CH79" s="153"/>
      <c r="CI79" s="153"/>
      <c r="CJ79" s="153"/>
      <c r="CK79" s="153"/>
      <c r="CL79" s="153"/>
      <c r="CM79" s="153"/>
      <c r="CN79" s="153"/>
      <c r="CO79" s="153"/>
      <c r="CP79" s="153"/>
      <c r="CQ79" s="153"/>
      <c r="CR79" s="153"/>
      <c r="CS79" s="153"/>
      <c r="CT79" s="153"/>
      <c r="CU79" s="153"/>
      <c r="CV79" s="153"/>
      <c r="CW79" s="153"/>
      <c r="CX79" s="153"/>
      <c r="CY79" s="153"/>
      <c r="CZ79" s="153"/>
      <c r="DA79" s="153"/>
      <c r="DB79" s="153"/>
      <c r="DC79" s="153"/>
      <c r="DD79" s="153"/>
      <c r="DE79" s="153"/>
      <c r="DF79" s="153"/>
      <c r="DG79" s="153"/>
      <c r="DH79" s="153"/>
      <c r="DI79" s="153"/>
      <c r="DJ79" s="153"/>
      <c r="DK79" s="153"/>
      <c r="DL79" s="153"/>
      <c r="DM79" s="153"/>
      <c r="DN79" s="153"/>
      <c r="DO79" s="153"/>
      <c r="DP79" s="153"/>
      <c r="DQ79" s="153"/>
      <c r="DR79" s="153"/>
      <c r="DS79" s="153"/>
      <c r="DT79" s="153"/>
      <c r="DU79" s="153"/>
      <c r="DV79" s="153"/>
      <c r="DW79" s="153"/>
      <c r="DX79" s="153"/>
      <c r="DY79" s="153"/>
      <c r="DZ79" s="153"/>
      <c r="EA79" s="153"/>
      <c r="EB79" s="153"/>
      <c r="EC79" s="153"/>
      <c r="ED79" s="153"/>
      <c r="EE79" s="153"/>
      <c r="EF79" s="153"/>
      <c r="EG79" s="153"/>
      <c r="EH79" s="153"/>
      <c r="EI79" s="153"/>
      <c r="EK79" s="143">
        <f t="shared" si="23"/>
        <v>1.0886418863210372</v>
      </c>
      <c r="EO79">
        <f t="shared" si="15"/>
        <v>29000</v>
      </c>
      <c r="EP79" s="3">
        <f t="shared" si="28"/>
        <v>-1.3050000000000004</v>
      </c>
      <c r="EQ79" s="3">
        <f t="shared" si="16"/>
        <v>-1.3415254999999999</v>
      </c>
      <c r="ER79" s="3">
        <f t="shared" si="17"/>
        <v>-1.7561437671934943</v>
      </c>
      <c r="ES79" s="3">
        <f t="shared" si="18"/>
        <v>-1.7192587270818744</v>
      </c>
      <c r="ET79">
        <f t="shared" si="29"/>
        <v>-1.8354499696593327</v>
      </c>
    </row>
    <row r="80" spans="11:150" x14ac:dyDescent="0.25">
      <c r="K80" s="38">
        <f t="shared" si="30"/>
        <v>68</v>
      </c>
      <c r="L80" s="150">
        <v>29500</v>
      </c>
      <c r="M80" s="24">
        <f t="shared" si="31"/>
        <v>1</v>
      </c>
      <c r="N80" s="5">
        <v>29500</v>
      </c>
      <c r="O80" s="289">
        <f t="shared" si="24"/>
        <v>4.7043540572597582E-2</v>
      </c>
      <c r="P80" s="5">
        <v>29500</v>
      </c>
      <c r="Q80" s="289">
        <f t="shared" si="25"/>
        <v>4.3186175966182419E-2</v>
      </c>
      <c r="R80" s="5">
        <v>29500</v>
      </c>
      <c r="S80" s="289">
        <v>1.6229E-2</v>
      </c>
      <c r="T80">
        <v>29500</v>
      </c>
      <c r="U80" s="26">
        <f t="shared" si="21"/>
        <v>2.0857912034042081E-2</v>
      </c>
      <c r="V80" s="256">
        <v>29500</v>
      </c>
      <c r="W80" s="274">
        <f t="shared" si="22"/>
        <v>1.7699854963934072E-2</v>
      </c>
      <c r="X80" s="320">
        <f t="shared" si="26"/>
        <v>29500</v>
      </c>
      <c r="Y80" s="153">
        <f t="shared" si="27"/>
        <v>-4.1209555136483917</v>
      </c>
      <c r="Z80" s="153"/>
      <c r="AA80" s="153"/>
      <c r="AB80" s="153"/>
      <c r="AC80" s="153"/>
      <c r="AD80" s="153"/>
      <c r="AE80" s="153"/>
      <c r="AF80" s="320"/>
      <c r="AG80" s="153"/>
      <c r="AH80" s="153"/>
      <c r="AI80" s="153"/>
      <c r="AJ80" s="153"/>
      <c r="AK80" s="153"/>
      <c r="AL80" s="154"/>
      <c r="AM80" s="153"/>
      <c r="AN80" s="153"/>
      <c r="AO80" s="153"/>
      <c r="AP80" s="153"/>
      <c r="AQ80" s="153"/>
      <c r="AR80" s="153"/>
      <c r="AS80" s="153"/>
      <c r="AT80" s="153"/>
      <c r="AU80" s="153"/>
      <c r="AV80" s="153"/>
      <c r="AW80" s="153"/>
      <c r="AX80" s="153"/>
      <c r="AY80" s="153"/>
      <c r="AZ80" s="153"/>
      <c r="BA80" s="153"/>
      <c r="BB80" s="153"/>
      <c r="BC80" s="153"/>
      <c r="BD80" s="153"/>
      <c r="BE80" s="153"/>
      <c r="BF80" s="155"/>
      <c r="BG80" s="155"/>
      <c r="BH80" s="155"/>
      <c r="BI80" s="155"/>
      <c r="BJ80" s="155"/>
      <c r="BK80" s="155"/>
      <c r="BL80" s="153"/>
      <c r="BM80" s="153"/>
      <c r="BN80" s="153"/>
      <c r="BO80" s="153"/>
      <c r="BP80" s="153"/>
      <c r="BQ80" s="153"/>
      <c r="BR80" s="153"/>
      <c r="BS80" s="153"/>
      <c r="BT80" s="153"/>
      <c r="BU80" s="153"/>
      <c r="BV80" s="159"/>
      <c r="BW80" s="159"/>
      <c r="BX80" s="153"/>
      <c r="BY80" s="153"/>
      <c r="BZ80" s="153"/>
      <c r="CA80" s="153"/>
      <c r="CB80" s="153"/>
      <c r="CC80" s="153"/>
      <c r="CD80" s="153"/>
      <c r="CE80" s="153"/>
      <c r="CF80" s="153"/>
      <c r="CG80" s="153"/>
      <c r="CH80" s="153"/>
      <c r="CI80" s="153"/>
      <c r="CJ80" s="153"/>
      <c r="CK80" s="153"/>
      <c r="CL80" s="153"/>
      <c r="CM80" s="153"/>
      <c r="CN80" s="153"/>
      <c r="CO80" s="153"/>
      <c r="CP80" s="153"/>
      <c r="CQ80" s="153"/>
      <c r="CR80" s="153"/>
      <c r="CS80" s="153"/>
      <c r="CT80" s="153"/>
      <c r="CU80" s="153"/>
      <c r="CV80" s="153"/>
      <c r="CW80" s="153"/>
      <c r="CX80" s="153"/>
      <c r="CY80" s="153"/>
      <c r="CZ80" s="153"/>
      <c r="DA80" s="153"/>
      <c r="DB80" s="153"/>
      <c r="DC80" s="153"/>
      <c r="DD80" s="153"/>
      <c r="DE80" s="153"/>
      <c r="DF80" s="153"/>
      <c r="DG80" s="153"/>
      <c r="DH80" s="153"/>
      <c r="DI80" s="153"/>
      <c r="DJ80" s="153"/>
      <c r="DK80" s="153"/>
      <c r="DL80" s="153"/>
      <c r="DM80" s="153"/>
      <c r="DN80" s="153"/>
      <c r="DO80" s="153"/>
      <c r="DP80" s="153"/>
      <c r="DQ80" s="153"/>
      <c r="DR80" s="153"/>
      <c r="DS80" s="153"/>
      <c r="DT80" s="153"/>
      <c r="DU80" s="153"/>
      <c r="DV80" s="153"/>
      <c r="DW80" s="153"/>
      <c r="DX80" s="153"/>
      <c r="DY80" s="153"/>
      <c r="DZ80" s="153"/>
      <c r="EA80" s="153"/>
      <c r="EB80" s="153"/>
      <c r="EC80" s="153"/>
      <c r="ED80" s="153"/>
      <c r="EE80" s="153"/>
      <c r="EF80" s="153"/>
      <c r="EG80" s="153"/>
      <c r="EH80" s="153"/>
      <c r="EI80" s="153"/>
      <c r="EK80" s="143">
        <f t="shared" si="23"/>
        <v>1.0906312751207143</v>
      </c>
      <c r="EO80">
        <f t="shared" si="15"/>
        <v>29500</v>
      </c>
      <c r="EP80" s="3">
        <f t="shared" si="28"/>
        <v>-1.3275000000000003</v>
      </c>
      <c r="EQ80" s="3">
        <f t="shared" si="16"/>
        <v>-1.36465525</v>
      </c>
      <c r="ER80" s="3">
        <f t="shared" si="17"/>
        <v>-1.7897082397462776</v>
      </c>
      <c r="ES80" s="3">
        <f t="shared" si="18"/>
        <v>-1.7520302923173561</v>
      </c>
      <c r="ET80">
        <f t="shared" si="29"/>
        <v>-1.6807291684636245</v>
      </c>
    </row>
    <row r="81" spans="11:150" x14ac:dyDescent="0.25">
      <c r="K81" s="38">
        <f t="shared" si="30"/>
        <v>69</v>
      </c>
      <c r="L81" s="150">
        <v>30000</v>
      </c>
      <c r="M81" s="24">
        <f t="shared" si="31"/>
        <v>1</v>
      </c>
      <c r="N81" s="5">
        <v>30000</v>
      </c>
      <c r="O81" s="289">
        <f t="shared" si="24"/>
        <v>4.4668359215096293E-2</v>
      </c>
      <c r="P81" s="5">
        <v>30000</v>
      </c>
      <c r="Q81" s="289">
        <f t="shared" si="25"/>
        <v>4.0946331675040026E-2</v>
      </c>
      <c r="R81" s="5">
        <v>30000</v>
      </c>
      <c r="S81" s="289">
        <v>1.5029000000000001E-2</v>
      </c>
      <c r="T81">
        <v>30000</v>
      </c>
      <c r="U81" s="26">
        <f t="shared" si="21"/>
        <v>2.8197665499999802E-2</v>
      </c>
      <c r="V81" s="256">
        <v>30000</v>
      </c>
      <c r="W81" s="274">
        <f t="shared" si="22"/>
        <v>1.6413384463978626E-2</v>
      </c>
      <c r="X81" s="320">
        <f t="shared" si="26"/>
        <v>30000</v>
      </c>
      <c r="Y81" s="153">
        <f t="shared" si="27"/>
        <v>-4.19777361103018</v>
      </c>
      <c r="Z81" s="153"/>
      <c r="AA81" s="153"/>
      <c r="AB81" s="153"/>
      <c r="AC81" s="153"/>
      <c r="AD81" s="153"/>
      <c r="AE81" s="153"/>
      <c r="AF81" s="320"/>
      <c r="AG81" s="153"/>
      <c r="AH81" s="153"/>
      <c r="AI81" s="153"/>
      <c r="AJ81" s="153"/>
      <c r="AK81" s="153"/>
      <c r="AL81" s="154"/>
      <c r="AM81" s="153"/>
      <c r="AN81" s="153"/>
      <c r="AO81" s="153"/>
      <c r="AP81" s="153"/>
      <c r="AQ81" s="153"/>
      <c r="AR81" s="153"/>
      <c r="AS81" s="153"/>
      <c r="AT81" s="153"/>
      <c r="AU81" s="153"/>
      <c r="AV81" s="153"/>
      <c r="AW81" s="153"/>
      <c r="AX81" s="153"/>
      <c r="AY81" s="153"/>
      <c r="AZ81" s="153"/>
      <c r="BA81" s="153"/>
      <c r="BB81" s="153"/>
      <c r="BC81" s="153"/>
      <c r="BD81" s="153"/>
      <c r="BE81" s="153"/>
      <c r="BF81" s="155"/>
      <c r="BG81" s="155"/>
      <c r="BH81" s="155"/>
      <c r="BI81" s="155"/>
      <c r="BJ81" s="155"/>
      <c r="BK81" s="155"/>
      <c r="BL81" s="153"/>
      <c r="BM81" s="153"/>
      <c r="BN81" s="153"/>
      <c r="BO81" s="153"/>
      <c r="BP81" s="153"/>
      <c r="BQ81" s="153"/>
      <c r="BR81" s="153"/>
      <c r="BS81" s="153"/>
      <c r="BT81" s="153"/>
      <c r="BU81" s="153"/>
      <c r="BV81" s="159"/>
      <c r="BW81" s="159"/>
      <c r="BX81" s="153"/>
      <c r="BY81" s="153"/>
      <c r="BZ81" s="153"/>
      <c r="CA81" s="153"/>
      <c r="CB81" s="153"/>
      <c r="CC81" s="153"/>
      <c r="CD81" s="153"/>
      <c r="CE81" s="153"/>
      <c r="CF81" s="153"/>
      <c r="CG81" s="153"/>
      <c r="CH81" s="153"/>
      <c r="CI81" s="153"/>
      <c r="CJ81" s="153"/>
      <c r="CK81" s="153"/>
      <c r="CL81" s="153"/>
      <c r="CM81" s="153"/>
      <c r="CN81" s="153"/>
      <c r="CO81" s="153"/>
      <c r="CP81" s="153"/>
      <c r="CQ81" s="153"/>
      <c r="CR81" s="153"/>
      <c r="CS81" s="153"/>
      <c r="CT81" s="153"/>
      <c r="CU81" s="153"/>
      <c r="CV81" s="153"/>
      <c r="CW81" s="153"/>
      <c r="CX81" s="153"/>
      <c r="CY81" s="153"/>
      <c r="CZ81" s="153"/>
      <c r="DA81" s="153"/>
      <c r="DB81" s="153"/>
      <c r="DC81" s="153"/>
      <c r="DD81" s="153"/>
      <c r="DE81" s="153"/>
      <c r="DF81" s="153"/>
      <c r="DG81" s="153"/>
      <c r="DH81" s="153"/>
      <c r="DI81" s="153"/>
      <c r="DJ81" s="153"/>
      <c r="DK81" s="153"/>
      <c r="DL81" s="153"/>
      <c r="DM81" s="153"/>
      <c r="DN81" s="153"/>
      <c r="DO81" s="153"/>
      <c r="DP81" s="153"/>
      <c r="DQ81" s="153"/>
      <c r="DR81" s="153"/>
      <c r="DS81" s="153"/>
      <c r="DT81" s="153"/>
      <c r="DU81" s="153"/>
      <c r="DV81" s="153"/>
      <c r="DW81" s="153"/>
      <c r="DX81" s="153"/>
      <c r="DY81" s="153"/>
      <c r="DZ81" s="153"/>
      <c r="EA81" s="153"/>
      <c r="EB81" s="153"/>
      <c r="EC81" s="153"/>
      <c r="ED81" s="153"/>
      <c r="EE81" s="153"/>
      <c r="EF81" s="153"/>
      <c r="EG81" s="153"/>
      <c r="EH81" s="153"/>
      <c r="EI81" s="153"/>
      <c r="EK81" s="143">
        <f t="shared" si="23"/>
        <v>1.0921142101256653</v>
      </c>
      <c r="EO81">
        <f t="shared" si="15"/>
        <v>30000</v>
      </c>
      <c r="EP81" s="3">
        <f t="shared" si="28"/>
        <v>-1.35</v>
      </c>
      <c r="EQ81" s="3">
        <f t="shared" si="16"/>
        <v>-1.387785</v>
      </c>
      <c r="ER81" s="3">
        <f t="shared" si="17"/>
        <v>-1.8230699155494945</v>
      </c>
      <c r="ES81" s="3">
        <f t="shared" si="18"/>
        <v>-1.7848018575528379</v>
      </c>
      <c r="ET81">
        <f t="shared" si="29"/>
        <v>-1.5497868456677297</v>
      </c>
    </row>
    <row r="82" spans="11:150" x14ac:dyDescent="0.25">
      <c r="K82" s="38">
        <f t="shared" si="30"/>
        <v>70</v>
      </c>
      <c r="L82" s="150">
        <v>30500</v>
      </c>
      <c r="M82" s="24">
        <f t="shared" si="31"/>
        <v>1</v>
      </c>
      <c r="N82" s="5">
        <v>30500</v>
      </c>
      <c r="O82" s="289">
        <f t="shared" si="24"/>
        <v>4.2413098391048808E-2</v>
      </c>
      <c r="P82" s="5">
        <v>30500</v>
      </c>
      <c r="Q82" s="289">
        <f t="shared" si="25"/>
        <v>3.8822656559248853E-2</v>
      </c>
      <c r="R82" s="5">
        <v>30500</v>
      </c>
      <c r="S82" s="289">
        <v>1.3918E-2</v>
      </c>
      <c r="T82">
        <v>30500</v>
      </c>
      <c r="U82" s="26">
        <f t="shared" si="21"/>
        <v>3.6671639230717257E-2</v>
      </c>
      <c r="V82" s="256">
        <v>30500</v>
      </c>
      <c r="W82" s="274">
        <f t="shared" si="22"/>
        <v>1.522041791366731E-2</v>
      </c>
      <c r="X82" s="320">
        <f t="shared" si="26"/>
        <v>30500</v>
      </c>
      <c r="Y82" s="153">
        <f t="shared" si="27"/>
        <v>-4.2745723125594788</v>
      </c>
      <c r="Z82" s="153"/>
      <c r="AA82" s="153"/>
      <c r="AB82" s="153"/>
      <c r="AC82" s="153"/>
      <c r="AD82" s="153"/>
      <c r="AE82" s="153"/>
      <c r="AF82" s="320"/>
      <c r="AG82" s="153"/>
      <c r="AH82" s="153"/>
      <c r="AI82" s="153"/>
      <c r="AJ82" s="153"/>
      <c r="AK82" s="153"/>
      <c r="AL82" s="154"/>
      <c r="AM82" s="153"/>
      <c r="AN82" s="153"/>
      <c r="AO82" s="153"/>
      <c r="AP82" s="153"/>
      <c r="AQ82" s="153"/>
      <c r="AR82" s="153"/>
      <c r="AS82" s="153"/>
      <c r="AT82" s="153"/>
      <c r="AU82" s="153"/>
      <c r="AV82" s="153"/>
      <c r="AW82" s="153"/>
      <c r="AX82" s="153"/>
      <c r="AY82" s="153"/>
      <c r="AZ82" s="153"/>
      <c r="BA82" s="153"/>
      <c r="BB82" s="153"/>
      <c r="BC82" s="153"/>
      <c r="BD82" s="153"/>
      <c r="BE82" s="153"/>
      <c r="BF82" s="155"/>
      <c r="BG82" s="155"/>
      <c r="BH82" s="155"/>
      <c r="BI82" s="155"/>
      <c r="BJ82" s="155"/>
      <c r="BK82" s="155"/>
      <c r="BL82" s="153"/>
      <c r="BM82" s="153"/>
      <c r="BN82" s="153"/>
      <c r="BO82" s="153"/>
      <c r="BP82" s="153"/>
      <c r="BQ82" s="153"/>
      <c r="BR82" s="153"/>
      <c r="BS82" s="153"/>
      <c r="BT82" s="153"/>
      <c r="BU82" s="153"/>
      <c r="BV82" s="159"/>
      <c r="BW82" s="159"/>
      <c r="BX82" s="153"/>
      <c r="BY82" s="153"/>
      <c r="BZ82" s="153"/>
      <c r="CA82" s="153"/>
      <c r="CB82" s="153"/>
      <c r="CC82" s="153"/>
      <c r="CD82" s="153"/>
      <c r="CE82" s="153"/>
      <c r="CF82" s="153"/>
      <c r="CG82" s="153"/>
      <c r="CH82" s="153"/>
      <c r="CI82" s="153"/>
      <c r="CJ82" s="153"/>
      <c r="CK82" s="153"/>
      <c r="CL82" s="153"/>
      <c r="CM82" s="153"/>
      <c r="CN82" s="153"/>
      <c r="CO82" s="153"/>
      <c r="CP82" s="153"/>
      <c r="CQ82" s="153"/>
      <c r="CR82" s="153"/>
      <c r="CS82" s="153"/>
      <c r="CT82" s="153"/>
      <c r="CU82" s="153"/>
      <c r="CV82" s="153"/>
      <c r="CW82" s="153"/>
      <c r="CX82" s="153"/>
      <c r="CY82" s="153"/>
      <c r="CZ82" s="153"/>
      <c r="DA82" s="153"/>
      <c r="DB82" s="153"/>
      <c r="DC82" s="153"/>
      <c r="DD82" s="153"/>
      <c r="DE82" s="153"/>
      <c r="DF82" s="153"/>
      <c r="DG82" s="153"/>
      <c r="DH82" s="153"/>
      <c r="DI82" s="153"/>
      <c r="DJ82" s="153"/>
      <c r="DK82" s="153"/>
      <c r="DL82" s="153"/>
      <c r="DM82" s="153"/>
      <c r="DN82" s="153"/>
      <c r="DO82" s="153"/>
      <c r="DP82" s="153"/>
      <c r="DQ82" s="153"/>
      <c r="DR82" s="153"/>
      <c r="DS82" s="153"/>
      <c r="DT82" s="153"/>
      <c r="DU82" s="153"/>
      <c r="DV82" s="153"/>
      <c r="DW82" s="153"/>
      <c r="DX82" s="153"/>
      <c r="DY82" s="153"/>
      <c r="DZ82" s="153"/>
      <c r="EA82" s="153"/>
      <c r="EB82" s="153"/>
      <c r="EC82" s="153"/>
      <c r="ED82" s="153"/>
      <c r="EE82" s="153"/>
      <c r="EF82" s="153"/>
      <c r="EG82" s="153"/>
      <c r="EH82" s="153"/>
      <c r="EI82" s="153"/>
      <c r="EK82" s="143">
        <f t="shared" si="23"/>
        <v>1.0935779504000078</v>
      </c>
      <c r="EO82">
        <f t="shared" si="15"/>
        <v>30500</v>
      </c>
      <c r="EP82" s="3">
        <f t="shared" si="28"/>
        <v>-1.3725000000000001</v>
      </c>
      <c r="EQ82" s="3">
        <f t="shared" si="16"/>
        <v>-1.4109147500000001</v>
      </c>
      <c r="ER82" s="3">
        <f t="shared" si="17"/>
        <v>-1.8564231678410039</v>
      </c>
      <c r="ES82" s="3">
        <f t="shared" si="18"/>
        <v>-1.8175734227883189</v>
      </c>
      <c r="ET82">
        <f t="shared" si="29"/>
        <v>-1.4356696765421628</v>
      </c>
    </row>
    <row r="83" spans="11:150" x14ac:dyDescent="0.25">
      <c r="K83" s="38">
        <f t="shared" si="30"/>
        <v>71</v>
      </c>
      <c r="L83" s="150">
        <v>31000</v>
      </c>
      <c r="M83" s="24">
        <f t="shared" si="31"/>
        <v>1</v>
      </c>
      <c r="N83" s="5">
        <v>31000</v>
      </c>
      <c r="O83" s="289">
        <f t="shared" si="24"/>
        <v>4.0271703432545887E-2</v>
      </c>
      <c r="P83" s="5">
        <v>31000</v>
      </c>
      <c r="Q83" s="289">
        <f t="shared" si="25"/>
        <v>3.6809125522620195E-2</v>
      </c>
      <c r="R83" s="5">
        <v>31000</v>
      </c>
      <c r="S83" s="289">
        <v>1.2891E-2</v>
      </c>
      <c r="T83">
        <v>31000</v>
      </c>
      <c r="U83" s="26">
        <f t="shared" si="21"/>
        <v>4.6327596181779507E-2</v>
      </c>
      <c r="V83" s="256">
        <v>31000</v>
      </c>
      <c r="W83" s="274">
        <f t="shared" si="22"/>
        <v>1.4114159207998557E-2</v>
      </c>
      <c r="X83" s="320">
        <f t="shared" si="26"/>
        <v>31000</v>
      </c>
      <c r="Y83" s="153">
        <f t="shared" si="27"/>
        <v>-4.3512258855211696</v>
      </c>
      <c r="Z83" s="153"/>
      <c r="AA83" s="153"/>
      <c r="AB83" s="153"/>
      <c r="AC83" s="153"/>
      <c r="AD83" s="153"/>
      <c r="AE83" s="153"/>
      <c r="AF83" s="320"/>
      <c r="AG83" s="153"/>
      <c r="AH83" s="153"/>
      <c r="AI83" s="153"/>
      <c r="AJ83" s="153"/>
      <c r="AK83" s="153"/>
      <c r="AL83" s="154"/>
      <c r="AM83" s="153"/>
      <c r="AN83" s="153"/>
      <c r="AO83" s="153"/>
      <c r="AP83" s="153"/>
      <c r="AQ83" s="153"/>
      <c r="AR83" s="153"/>
      <c r="AS83" s="153"/>
      <c r="AT83" s="153"/>
      <c r="AU83" s="153"/>
      <c r="AV83" s="153"/>
      <c r="AW83" s="153"/>
      <c r="AX83" s="153"/>
      <c r="AY83" s="153"/>
      <c r="AZ83" s="153"/>
      <c r="BA83" s="153"/>
      <c r="BB83" s="153"/>
      <c r="BC83" s="153"/>
      <c r="BD83" s="153"/>
      <c r="BE83" s="153"/>
      <c r="BF83" s="155"/>
      <c r="BG83" s="155"/>
      <c r="BH83" s="155"/>
      <c r="BI83" s="155"/>
      <c r="BJ83" s="155"/>
      <c r="BK83" s="155"/>
      <c r="BL83" s="153"/>
      <c r="BM83" s="153"/>
      <c r="BN83" s="153"/>
      <c r="BO83" s="153"/>
      <c r="BP83" s="153"/>
      <c r="BQ83" s="153"/>
      <c r="BR83" s="153"/>
      <c r="BS83" s="153"/>
      <c r="BT83" s="153"/>
      <c r="BU83" s="153"/>
      <c r="BV83" s="159"/>
      <c r="BW83" s="159"/>
      <c r="BX83" s="153"/>
      <c r="BY83" s="153"/>
      <c r="BZ83" s="153"/>
      <c r="CA83" s="153"/>
      <c r="CB83" s="153"/>
      <c r="CC83" s="153"/>
      <c r="CD83" s="153"/>
      <c r="CE83" s="153"/>
      <c r="CF83" s="153"/>
      <c r="CG83" s="153"/>
      <c r="CH83" s="153"/>
      <c r="CI83" s="153"/>
      <c r="CJ83" s="153"/>
      <c r="CK83" s="153"/>
      <c r="CL83" s="153"/>
      <c r="CM83" s="153"/>
      <c r="CN83" s="153"/>
      <c r="CO83" s="153"/>
      <c r="CP83" s="153"/>
      <c r="CQ83" s="153"/>
      <c r="CR83" s="153"/>
      <c r="CS83" s="153"/>
      <c r="CT83" s="153"/>
      <c r="CU83" s="153"/>
      <c r="CV83" s="153"/>
      <c r="CW83" s="153"/>
      <c r="CX83" s="153"/>
      <c r="CY83" s="153"/>
      <c r="CZ83" s="153"/>
      <c r="DA83" s="153"/>
      <c r="DB83" s="153"/>
      <c r="DC83" s="153"/>
      <c r="DD83" s="153"/>
      <c r="DE83" s="153"/>
      <c r="DF83" s="153"/>
      <c r="DG83" s="153"/>
      <c r="DH83" s="153"/>
      <c r="DI83" s="153"/>
      <c r="DJ83" s="153"/>
      <c r="DK83" s="153"/>
      <c r="DL83" s="153"/>
      <c r="DM83" s="153"/>
      <c r="DN83" s="153"/>
      <c r="DO83" s="153"/>
      <c r="DP83" s="153"/>
      <c r="DQ83" s="153"/>
      <c r="DR83" s="153"/>
      <c r="DS83" s="153"/>
      <c r="DT83" s="153"/>
      <c r="DU83" s="153"/>
      <c r="DV83" s="153"/>
      <c r="DW83" s="153"/>
      <c r="DX83" s="153"/>
      <c r="DY83" s="153"/>
      <c r="DZ83" s="153"/>
      <c r="EA83" s="153"/>
      <c r="EB83" s="153"/>
      <c r="EC83" s="153"/>
      <c r="ED83" s="153"/>
      <c r="EE83" s="153"/>
      <c r="EF83" s="153"/>
      <c r="EG83" s="153"/>
      <c r="EH83" s="153"/>
      <c r="EI83" s="153"/>
      <c r="EK83" s="143">
        <f t="shared" si="23"/>
        <v>1.0948847419128507</v>
      </c>
      <c r="EO83">
        <f t="shared" si="15"/>
        <v>31000</v>
      </c>
      <c r="EP83" s="3">
        <f t="shared" si="28"/>
        <v>-1.3950000000000002</v>
      </c>
      <c r="EQ83" s="3">
        <f t="shared" si="16"/>
        <v>-1.4340445000000002</v>
      </c>
      <c r="ER83" s="3">
        <f t="shared" si="17"/>
        <v>-1.8897133915964344</v>
      </c>
      <c r="ES83" s="3">
        <f t="shared" si="18"/>
        <v>-1.8503449880238008</v>
      </c>
      <c r="ET83">
        <f t="shared" si="29"/>
        <v>-1.3341602336209868</v>
      </c>
    </row>
    <row r="84" spans="11:150" x14ac:dyDescent="0.25">
      <c r="K84" s="38">
        <f t="shared" si="30"/>
        <v>72</v>
      </c>
      <c r="L84" s="150">
        <v>31500</v>
      </c>
      <c r="M84" s="24">
        <f t="shared" si="31"/>
        <v>1</v>
      </c>
      <c r="N84" s="5">
        <v>31500</v>
      </c>
      <c r="O84" s="289">
        <f t="shared" si="24"/>
        <v>3.8238425365811256E-2</v>
      </c>
      <c r="P84" s="5">
        <v>31500</v>
      </c>
      <c r="Q84" s="289">
        <f t="shared" si="25"/>
        <v>3.490002595964093E-2</v>
      </c>
      <c r="R84" s="5">
        <v>31500</v>
      </c>
      <c r="S84" s="289">
        <v>1.1943E-2</v>
      </c>
      <c r="T84">
        <v>31500</v>
      </c>
      <c r="U84" s="26">
        <f t="shared" si="21"/>
        <v>5.7215313499892062E-2</v>
      </c>
      <c r="V84" s="256">
        <v>31500</v>
      </c>
      <c r="W84" s="274">
        <f t="shared" si="22"/>
        <v>1.3088306200176578E-2</v>
      </c>
      <c r="X84" s="320">
        <f t="shared" si="26"/>
        <v>31500</v>
      </c>
      <c r="Y84" s="153">
        <f t="shared" si="27"/>
        <v>-4.4276099462958474</v>
      </c>
      <c r="Z84" s="153"/>
      <c r="AA84" s="153"/>
      <c r="AB84" s="153"/>
      <c r="AC84" s="153"/>
      <c r="AD84" s="153"/>
      <c r="AE84" s="153"/>
      <c r="AF84" s="320"/>
      <c r="AG84" s="153"/>
      <c r="AH84" s="153"/>
      <c r="AI84" s="153"/>
      <c r="AJ84" s="153"/>
      <c r="AK84" s="153"/>
      <c r="AL84" s="154"/>
      <c r="AM84" s="153"/>
      <c r="AN84" s="153"/>
      <c r="AO84" s="153"/>
      <c r="AP84" s="153"/>
      <c r="AQ84" s="153"/>
      <c r="AR84" s="153"/>
      <c r="AS84" s="153"/>
      <c r="AT84" s="153"/>
      <c r="AU84" s="153"/>
      <c r="AV84" s="153"/>
      <c r="AW84" s="153"/>
      <c r="AX84" s="153"/>
      <c r="AY84" s="153"/>
      <c r="AZ84" s="153"/>
      <c r="BA84" s="153"/>
      <c r="BB84" s="153"/>
      <c r="BC84" s="153"/>
      <c r="BD84" s="153"/>
      <c r="BE84" s="153"/>
      <c r="BF84" s="155"/>
      <c r="BG84" s="155"/>
      <c r="BH84" s="155"/>
      <c r="BI84" s="155"/>
      <c r="BJ84" s="155"/>
      <c r="BK84" s="155"/>
      <c r="BL84" s="153"/>
      <c r="BM84" s="153"/>
      <c r="BN84" s="153"/>
      <c r="BO84" s="153"/>
      <c r="BP84" s="153"/>
      <c r="BQ84" s="153"/>
      <c r="BR84" s="153"/>
      <c r="BS84" s="153"/>
      <c r="BT84" s="153"/>
      <c r="BU84" s="153"/>
      <c r="BV84" s="159"/>
      <c r="BW84" s="159"/>
      <c r="BX84" s="153"/>
      <c r="BY84" s="153"/>
      <c r="BZ84" s="153"/>
      <c r="CA84" s="153"/>
      <c r="CB84" s="153"/>
      <c r="CC84" s="153"/>
      <c r="CD84" s="153"/>
      <c r="CE84" s="153"/>
      <c r="CF84" s="153"/>
      <c r="CG84" s="153"/>
      <c r="CH84" s="153"/>
      <c r="CI84" s="153"/>
      <c r="CJ84" s="153"/>
      <c r="CK84" s="153"/>
      <c r="CL84" s="153"/>
      <c r="CM84" s="153"/>
      <c r="CN84" s="153"/>
      <c r="CO84" s="153"/>
      <c r="CP84" s="153"/>
      <c r="CQ84" s="153"/>
      <c r="CR84" s="153"/>
      <c r="CS84" s="153"/>
      <c r="CT84" s="153"/>
      <c r="CU84" s="153"/>
      <c r="CV84" s="153"/>
      <c r="CW84" s="153"/>
      <c r="CX84" s="153"/>
      <c r="CY84" s="153"/>
      <c r="CZ84" s="153"/>
      <c r="DA84" s="153"/>
      <c r="DB84" s="153"/>
      <c r="DC84" s="153"/>
      <c r="DD84" s="153"/>
      <c r="DE84" s="153"/>
      <c r="DF84" s="153"/>
      <c r="DG84" s="153"/>
      <c r="DH84" s="153"/>
      <c r="DI84" s="153"/>
      <c r="DJ84" s="153"/>
      <c r="DK84" s="153"/>
      <c r="DL84" s="153"/>
      <c r="DM84" s="153"/>
      <c r="DN84" s="153"/>
      <c r="DO84" s="153"/>
      <c r="DP84" s="153"/>
      <c r="DQ84" s="153"/>
      <c r="DR84" s="153"/>
      <c r="DS84" s="153"/>
      <c r="DT84" s="153"/>
      <c r="DU84" s="153"/>
      <c r="DV84" s="153"/>
      <c r="DW84" s="153"/>
      <c r="DX84" s="153"/>
      <c r="DY84" s="153"/>
      <c r="DZ84" s="153"/>
      <c r="EA84" s="153"/>
      <c r="EB84" s="153"/>
      <c r="EC84" s="153"/>
      <c r="ED84" s="153"/>
      <c r="EE84" s="153"/>
      <c r="EF84" s="153"/>
      <c r="EG84" s="153"/>
      <c r="EH84" s="153"/>
      <c r="EI84" s="153"/>
      <c r="EK84" s="143">
        <f t="shared" si="23"/>
        <v>1.095897697410749</v>
      </c>
      <c r="EO84">
        <f t="shared" si="15"/>
        <v>31500</v>
      </c>
      <c r="EP84" s="3">
        <f t="shared" si="28"/>
        <v>-1.4175</v>
      </c>
      <c r="EQ84" s="3">
        <f t="shared" si="16"/>
        <v>-1.4571742500000002</v>
      </c>
      <c r="ER84" s="3">
        <f t="shared" si="17"/>
        <v>-1.9228865676962397</v>
      </c>
      <c r="ES84" s="3">
        <f t="shared" si="18"/>
        <v>-1.8831165532592826</v>
      </c>
      <c r="ET84">
        <f t="shared" si="29"/>
        <v>-1.2424877180877381</v>
      </c>
    </row>
    <row r="85" spans="11:150" x14ac:dyDescent="0.25">
      <c r="K85" s="38">
        <f t="shared" si="30"/>
        <v>73</v>
      </c>
      <c r="L85" s="150">
        <v>32000</v>
      </c>
      <c r="M85" s="24">
        <f t="shared" si="31"/>
        <v>1</v>
      </c>
      <c r="N85" s="5">
        <v>32000</v>
      </c>
      <c r="O85" s="289">
        <f t="shared" si="24"/>
        <v>3.6307805477010104E-2</v>
      </c>
      <c r="P85" s="5">
        <v>32000</v>
      </c>
      <c r="Q85" s="289">
        <f t="shared" si="25"/>
        <v>3.3089941548193266E-2</v>
      </c>
      <c r="R85" s="5">
        <v>32000</v>
      </c>
      <c r="S85" s="289">
        <v>1.1065E-2</v>
      </c>
      <c r="T85">
        <v>32000</v>
      </c>
      <c r="U85" s="26">
        <f t="shared" si="21"/>
        <v>6.9386582522879547E-2</v>
      </c>
      <c r="V85" s="256">
        <v>32000</v>
      </c>
      <c r="W85" s="274">
        <f t="shared" si="22"/>
        <v>1.2137014799471877E-2</v>
      </c>
      <c r="X85" s="320">
        <f t="shared" si="26"/>
        <v>32000</v>
      </c>
      <c r="Y85" s="153">
        <f t="shared" si="27"/>
        <v>-4.5039683054791242</v>
      </c>
      <c r="Z85" s="153"/>
      <c r="AA85" s="153"/>
      <c r="AB85" s="153"/>
      <c r="AC85" s="153"/>
      <c r="AD85" s="153"/>
      <c r="AE85" s="153"/>
      <c r="AF85" s="320"/>
      <c r="AG85" s="153"/>
      <c r="AH85" s="153"/>
      <c r="AI85" s="153"/>
      <c r="AJ85" s="153"/>
      <c r="AK85" s="153"/>
      <c r="AL85" s="154"/>
      <c r="AM85" s="153"/>
      <c r="AN85" s="153"/>
      <c r="AO85" s="153"/>
      <c r="AP85" s="153"/>
      <c r="AQ85" s="153"/>
      <c r="AR85" s="153"/>
      <c r="AS85" s="153"/>
      <c r="AT85" s="153"/>
      <c r="AU85" s="153"/>
      <c r="AV85" s="153"/>
      <c r="AW85" s="153"/>
      <c r="AX85" s="153"/>
      <c r="AY85" s="153"/>
      <c r="AZ85" s="153"/>
      <c r="BA85" s="153"/>
      <c r="BB85" s="153"/>
      <c r="BC85" s="153"/>
      <c r="BD85" s="153"/>
      <c r="BE85" s="153"/>
      <c r="BF85" s="155"/>
      <c r="BG85" s="155"/>
      <c r="BH85" s="155"/>
      <c r="BI85" s="155"/>
      <c r="BJ85" s="155"/>
      <c r="BK85" s="155"/>
      <c r="BL85" s="153"/>
      <c r="BM85" s="153"/>
      <c r="BN85" s="153"/>
      <c r="BO85" s="153"/>
      <c r="BP85" s="153"/>
      <c r="BQ85" s="153"/>
      <c r="BR85" s="153"/>
      <c r="BS85" s="153"/>
      <c r="BT85" s="153"/>
      <c r="BU85" s="153"/>
      <c r="BV85" s="159"/>
      <c r="BW85" s="159"/>
      <c r="BX85" s="153"/>
      <c r="BY85" s="153"/>
      <c r="BZ85" s="153"/>
      <c r="CA85" s="153"/>
      <c r="CB85" s="153"/>
      <c r="CC85" s="153"/>
      <c r="CD85" s="153"/>
      <c r="CE85" s="153"/>
      <c r="CF85" s="153"/>
      <c r="CG85" s="153"/>
      <c r="CH85" s="153"/>
      <c r="CI85" s="153"/>
      <c r="CJ85" s="153"/>
      <c r="CK85" s="153"/>
      <c r="CL85" s="153"/>
      <c r="CM85" s="153"/>
      <c r="CN85" s="153"/>
      <c r="CO85" s="153"/>
      <c r="CP85" s="153"/>
      <c r="CQ85" s="153"/>
      <c r="CR85" s="153"/>
      <c r="CS85" s="153"/>
      <c r="CT85" s="153"/>
      <c r="CU85" s="153"/>
      <c r="CV85" s="153"/>
      <c r="CW85" s="153"/>
      <c r="CX85" s="153"/>
      <c r="CY85" s="153"/>
      <c r="CZ85" s="153"/>
      <c r="DA85" s="153"/>
      <c r="DB85" s="153"/>
      <c r="DC85" s="153"/>
      <c r="DD85" s="153"/>
      <c r="DE85" s="153"/>
      <c r="DF85" s="153"/>
      <c r="DG85" s="153"/>
      <c r="DH85" s="153"/>
      <c r="DI85" s="153"/>
      <c r="DJ85" s="153"/>
      <c r="DK85" s="153"/>
      <c r="DL85" s="153"/>
      <c r="DM85" s="153"/>
      <c r="DN85" s="153"/>
      <c r="DO85" s="153"/>
      <c r="DP85" s="153"/>
      <c r="DQ85" s="153"/>
      <c r="DR85" s="153"/>
      <c r="DS85" s="153"/>
      <c r="DT85" s="153"/>
      <c r="DU85" s="153"/>
      <c r="DV85" s="153"/>
      <c r="DW85" s="153"/>
      <c r="DX85" s="153"/>
      <c r="DY85" s="153"/>
      <c r="DZ85" s="153"/>
      <c r="EA85" s="153"/>
      <c r="EB85" s="153"/>
      <c r="EC85" s="153"/>
      <c r="ED85" s="153"/>
      <c r="EE85" s="153"/>
      <c r="EF85" s="153"/>
      <c r="EG85" s="153"/>
      <c r="EH85" s="153"/>
      <c r="EI85" s="153"/>
      <c r="EK85" s="143">
        <f t="shared" si="23"/>
        <v>1.0968833980543946</v>
      </c>
      <c r="EO85">
        <f t="shared" si="15"/>
        <v>32000</v>
      </c>
      <c r="EP85" s="3">
        <f t="shared" si="28"/>
        <v>-1.4400000000000004</v>
      </c>
      <c r="EQ85" s="3">
        <f t="shared" si="16"/>
        <v>-1.4803040000000001</v>
      </c>
      <c r="ER85" s="3">
        <f t="shared" si="17"/>
        <v>-1.9560485817367232</v>
      </c>
      <c r="ES85" s="3">
        <f t="shared" si="18"/>
        <v>-1.915888118494764</v>
      </c>
      <c r="ET85">
        <f t="shared" si="29"/>
        <v>-1.1587245021624788</v>
      </c>
    </row>
    <row r="86" spans="11:150" x14ac:dyDescent="0.25">
      <c r="K86" s="38">
        <f t="shared" si="30"/>
        <v>74</v>
      </c>
      <c r="L86" s="150">
        <v>33000</v>
      </c>
      <c r="M86" s="24">
        <f t="shared" si="31"/>
        <v>1</v>
      </c>
      <c r="N86" s="5">
        <v>33000</v>
      </c>
      <c r="O86" s="289">
        <f t="shared" si="24"/>
        <v>3.27340694878838E-2</v>
      </c>
      <c r="P86" s="5">
        <v>33000</v>
      </c>
      <c r="Q86" s="289">
        <f t="shared" si="25"/>
        <v>2.974654290523622E-2</v>
      </c>
      <c r="R86" s="5">
        <v>33000</v>
      </c>
      <c r="S86" s="289">
        <v>9.4449000000000009E-3</v>
      </c>
      <c r="T86">
        <v>33000</v>
      </c>
      <c r="U86" s="26">
        <f t="shared" si="21"/>
        <v>9.7797011990379601E-2</v>
      </c>
      <c r="V86" s="256">
        <v>33000</v>
      </c>
      <c r="W86" s="274">
        <f t="shared" si="22"/>
        <v>1.0436833400541475E-2</v>
      </c>
      <c r="X86" s="320">
        <f t="shared" si="26"/>
        <v>33000</v>
      </c>
      <c r="Y86" s="153">
        <f t="shared" si="27"/>
        <v>-4.6622803656972067</v>
      </c>
      <c r="Z86" s="153"/>
      <c r="AA86" s="153"/>
      <c r="AB86" s="153"/>
      <c r="AC86" s="153"/>
      <c r="AD86" s="153"/>
      <c r="AE86" s="153"/>
      <c r="AF86" s="320"/>
      <c r="AG86" s="153"/>
      <c r="AH86" s="153"/>
      <c r="AI86" s="153"/>
      <c r="AJ86" s="153"/>
      <c r="AK86" s="153"/>
      <c r="AL86" s="154"/>
      <c r="AM86" s="153"/>
      <c r="AN86" s="153"/>
      <c r="AO86" s="153"/>
      <c r="AP86" s="153"/>
      <c r="AQ86" s="153"/>
      <c r="AR86" s="153"/>
      <c r="AS86" s="153"/>
      <c r="AT86" s="153"/>
      <c r="AU86" s="153"/>
      <c r="AV86" s="153"/>
      <c r="AW86" s="153"/>
      <c r="AX86" s="153"/>
      <c r="AY86" s="153"/>
      <c r="AZ86" s="153"/>
      <c r="BA86" s="153"/>
      <c r="BB86" s="153"/>
      <c r="BC86" s="153"/>
      <c r="BD86" s="153"/>
      <c r="BE86" s="153"/>
      <c r="BF86" s="155"/>
      <c r="BG86" s="155"/>
      <c r="BH86" s="155"/>
      <c r="BI86" s="155"/>
      <c r="BJ86" s="155"/>
      <c r="BK86" s="155"/>
      <c r="BL86" s="153"/>
      <c r="BM86" s="153"/>
      <c r="BN86" s="153"/>
      <c r="BO86" s="153"/>
      <c r="BP86" s="153"/>
      <c r="BQ86" s="153"/>
      <c r="BR86" s="153"/>
      <c r="BS86" s="153"/>
      <c r="BT86" s="153"/>
      <c r="BU86" s="153"/>
      <c r="BV86" s="159"/>
      <c r="BW86" s="159"/>
      <c r="BX86" s="153"/>
      <c r="BY86" s="153"/>
      <c r="BZ86" s="153"/>
      <c r="CA86" s="153"/>
      <c r="CB86" s="153"/>
      <c r="CC86" s="153"/>
      <c r="CD86" s="153"/>
      <c r="CE86" s="153"/>
      <c r="CF86" s="153"/>
      <c r="CG86" s="153"/>
      <c r="CH86" s="153"/>
      <c r="CI86" s="153"/>
      <c r="CJ86" s="153"/>
      <c r="CK86" s="153"/>
      <c r="CL86" s="153"/>
      <c r="CM86" s="153"/>
      <c r="CN86" s="153"/>
      <c r="CO86" s="153"/>
      <c r="CP86" s="153"/>
      <c r="CQ86" s="153"/>
      <c r="CR86" s="153"/>
      <c r="CS86" s="153"/>
      <c r="CT86" s="153"/>
      <c r="CU86" s="153"/>
      <c r="CV86" s="153"/>
      <c r="CW86" s="153"/>
      <c r="CX86" s="153"/>
      <c r="CY86" s="153"/>
      <c r="CZ86" s="153"/>
      <c r="DA86" s="153"/>
      <c r="DB86" s="153"/>
      <c r="DC86" s="153"/>
      <c r="DD86" s="153"/>
      <c r="DE86" s="153"/>
      <c r="DF86" s="153"/>
      <c r="DG86" s="153"/>
      <c r="DH86" s="153"/>
      <c r="DI86" s="153"/>
      <c r="DJ86" s="153"/>
      <c r="DK86" s="153"/>
      <c r="DL86" s="153"/>
      <c r="DM86" s="153"/>
      <c r="DN86" s="153"/>
      <c r="DO86" s="153"/>
      <c r="DP86" s="153"/>
      <c r="DQ86" s="153"/>
      <c r="DR86" s="153"/>
      <c r="DS86" s="153"/>
      <c r="DT86" s="153"/>
      <c r="DU86" s="153"/>
      <c r="DV86" s="153"/>
      <c r="DW86" s="153"/>
      <c r="DX86" s="153"/>
      <c r="DY86" s="153"/>
      <c r="DZ86" s="153"/>
      <c r="EA86" s="153"/>
      <c r="EB86" s="153"/>
      <c r="EC86" s="153"/>
      <c r="ED86" s="153"/>
      <c r="EE86" s="153"/>
      <c r="EF86" s="153"/>
      <c r="EG86" s="153"/>
      <c r="EH86" s="153"/>
      <c r="EI86" s="153"/>
      <c r="EK86" s="143">
        <f t="shared" si="23"/>
        <v>1.1050231765864618</v>
      </c>
      <c r="EO86">
        <f t="shared" si="15"/>
        <v>33000</v>
      </c>
      <c r="EP86" s="3">
        <f t="shared" si="28"/>
        <v>-1.4850000000000003</v>
      </c>
      <c r="EQ86" s="3">
        <f t="shared" si="16"/>
        <v>-1.5265635000000002</v>
      </c>
      <c r="ER86" s="3">
        <f t="shared" si="17"/>
        <v>-2.0248026359081717</v>
      </c>
      <c r="ES86" s="3">
        <f t="shared" si="18"/>
        <v>-1.9814312489657271</v>
      </c>
      <c r="ET86">
        <f t="shared" si="29"/>
        <v>-1.0096744140867735</v>
      </c>
    </row>
    <row r="87" spans="11:150" x14ac:dyDescent="0.25">
      <c r="K87" s="38">
        <f t="shared" si="30"/>
        <v>75</v>
      </c>
      <c r="L87" s="150">
        <v>34000</v>
      </c>
      <c r="M87" s="24">
        <f t="shared" si="31"/>
        <v>1</v>
      </c>
      <c r="N87" s="5">
        <v>34000</v>
      </c>
      <c r="O87" s="289">
        <f t="shared" si="24"/>
        <v>2.9512092266663844E-2</v>
      </c>
      <c r="P87" s="5">
        <v>34000</v>
      </c>
      <c r="Q87" s="289">
        <f t="shared" si="25"/>
        <v>2.6740960346645668E-2</v>
      </c>
      <c r="R87" s="5">
        <v>34000</v>
      </c>
      <c r="S87" s="289">
        <v>8.0713E-3</v>
      </c>
      <c r="T87">
        <v>34000</v>
      </c>
      <c r="U87" s="26">
        <f t="shared" si="21"/>
        <v>0.13201349910927973</v>
      </c>
      <c r="V87" s="256">
        <v>34000</v>
      </c>
      <c r="W87" s="274">
        <f t="shared" si="22"/>
        <v>8.9748173855236507E-3</v>
      </c>
      <c r="X87" s="320">
        <f t="shared" si="26"/>
        <v>34000</v>
      </c>
      <c r="Y87" s="153">
        <f t="shared" si="27"/>
        <v>-4.819440719215466</v>
      </c>
      <c r="Z87" s="153"/>
      <c r="AA87" s="153"/>
      <c r="AB87" s="153"/>
      <c r="AC87" s="153"/>
      <c r="AD87" s="153"/>
      <c r="AE87" s="153"/>
      <c r="AF87" s="320"/>
      <c r="AG87" s="153"/>
      <c r="AH87" s="153"/>
      <c r="AI87" s="153"/>
      <c r="AJ87" s="153"/>
      <c r="AK87" s="153"/>
      <c r="AL87" s="154"/>
      <c r="AM87" s="153"/>
      <c r="AN87" s="153"/>
      <c r="AO87" s="153"/>
      <c r="AP87" s="153"/>
      <c r="AQ87" s="153"/>
      <c r="AR87" s="153"/>
      <c r="AS87" s="153"/>
      <c r="AT87" s="153"/>
      <c r="AU87" s="153"/>
      <c r="AV87" s="153"/>
      <c r="AW87" s="153"/>
      <c r="AX87" s="153"/>
      <c r="AY87" s="153"/>
      <c r="AZ87" s="153"/>
      <c r="BA87" s="153"/>
      <c r="BB87" s="153"/>
      <c r="BC87" s="153"/>
      <c r="BD87" s="153"/>
      <c r="BE87" s="153"/>
      <c r="BF87" s="155"/>
      <c r="BG87" s="155"/>
      <c r="BH87" s="155"/>
      <c r="BI87" s="155"/>
      <c r="BJ87" s="155"/>
      <c r="BK87" s="155"/>
      <c r="BL87" s="153"/>
      <c r="BM87" s="153"/>
      <c r="BN87" s="153"/>
      <c r="BO87" s="153"/>
      <c r="BP87" s="153"/>
      <c r="BQ87" s="153"/>
      <c r="BR87" s="153"/>
      <c r="BS87" s="153"/>
      <c r="BT87" s="153"/>
      <c r="BU87" s="153"/>
      <c r="BV87" s="159"/>
      <c r="BW87" s="159"/>
      <c r="BX87" s="153"/>
      <c r="BY87" s="153"/>
      <c r="BZ87" s="153"/>
      <c r="CA87" s="153"/>
      <c r="CB87" s="153"/>
      <c r="CC87" s="153"/>
      <c r="CD87" s="153"/>
      <c r="CE87" s="153"/>
      <c r="CF87" s="153"/>
      <c r="CG87" s="153"/>
      <c r="CH87" s="153"/>
      <c r="CI87" s="153"/>
      <c r="CJ87" s="153"/>
      <c r="CK87" s="153"/>
      <c r="CL87" s="153"/>
      <c r="CM87" s="153"/>
      <c r="CN87" s="153"/>
      <c r="CO87" s="153"/>
      <c r="CP87" s="153"/>
      <c r="CQ87" s="153"/>
      <c r="CR87" s="153"/>
      <c r="CS87" s="153"/>
      <c r="CT87" s="153"/>
      <c r="CU87" s="153"/>
      <c r="CV87" s="153"/>
      <c r="CW87" s="153"/>
      <c r="CX87" s="153"/>
      <c r="CY87" s="153"/>
      <c r="CZ87" s="153"/>
      <c r="DA87" s="153"/>
      <c r="DB87" s="153"/>
      <c r="DC87" s="153"/>
      <c r="DD87" s="153"/>
      <c r="DE87" s="153"/>
      <c r="DF87" s="153"/>
      <c r="DG87" s="153"/>
      <c r="DH87" s="153"/>
      <c r="DI87" s="153"/>
      <c r="DJ87" s="153"/>
      <c r="DK87" s="153"/>
      <c r="DL87" s="153"/>
      <c r="DM87" s="153"/>
      <c r="DN87" s="153"/>
      <c r="DO87" s="153"/>
      <c r="DP87" s="153"/>
      <c r="DQ87" s="153"/>
      <c r="DR87" s="153"/>
      <c r="DS87" s="153"/>
      <c r="DT87" s="153"/>
      <c r="DU87" s="153"/>
      <c r="DV87" s="153"/>
      <c r="DW87" s="153"/>
      <c r="DX87" s="153"/>
      <c r="DY87" s="153"/>
      <c r="DZ87" s="153"/>
      <c r="EA87" s="153"/>
      <c r="EB87" s="153"/>
      <c r="EC87" s="153"/>
      <c r="ED87" s="153"/>
      <c r="EE87" s="153"/>
      <c r="EF87" s="153"/>
      <c r="EG87" s="153"/>
      <c r="EH87" s="153"/>
      <c r="EI87" s="153"/>
      <c r="EK87" s="143">
        <f t="shared" si="23"/>
        <v>1.1119419902027741</v>
      </c>
      <c r="EO87">
        <f t="shared" si="15"/>
        <v>34000</v>
      </c>
      <c r="EP87" s="3">
        <f t="shared" si="28"/>
        <v>-1.5300000000000002</v>
      </c>
      <c r="EQ87" s="3">
        <f t="shared" si="16"/>
        <v>-1.5728230000000003</v>
      </c>
      <c r="ER87" s="3">
        <f t="shared" si="17"/>
        <v>-2.0930565102151162</v>
      </c>
      <c r="ES87" s="3">
        <f t="shared" si="18"/>
        <v>-2.0469743794366906</v>
      </c>
      <c r="ET87">
        <f t="shared" si="29"/>
        <v>-0.87938165751445663</v>
      </c>
    </row>
    <row r="88" spans="11:150" x14ac:dyDescent="0.25">
      <c r="K88" s="38">
        <f t="shared" si="30"/>
        <v>76</v>
      </c>
      <c r="L88" s="150">
        <v>35000</v>
      </c>
      <c r="M88" s="24">
        <f t="shared" si="31"/>
        <v>1</v>
      </c>
      <c r="N88" s="5">
        <v>35000</v>
      </c>
      <c r="O88" s="289">
        <f t="shared" si="24"/>
        <v>2.6607250597988071E-2</v>
      </c>
      <c r="P88" s="5">
        <v>35000</v>
      </c>
      <c r="Q88" s="289">
        <f t="shared" si="25"/>
        <v>2.4039061027659882E-2</v>
      </c>
      <c r="R88" s="5">
        <v>35000</v>
      </c>
      <c r="S88" s="289">
        <v>6.9086E-3</v>
      </c>
      <c r="T88">
        <v>35000</v>
      </c>
      <c r="U88" s="26">
        <f t="shared" si="21"/>
        <v>0.17252288546249994</v>
      </c>
      <c r="V88" s="256">
        <v>35000</v>
      </c>
      <c r="W88" s="274">
        <f t="shared" si="22"/>
        <v>7.7176039908157185E-3</v>
      </c>
      <c r="X88" s="320">
        <f t="shared" si="26"/>
        <v>35000</v>
      </c>
      <c r="Y88" s="153">
        <f t="shared" si="27"/>
        <v>-4.9749882666501133</v>
      </c>
      <c r="Z88" s="153"/>
      <c r="AA88" s="153"/>
      <c r="AB88" s="153"/>
      <c r="AC88" s="153"/>
      <c r="AD88" s="153"/>
      <c r="AE88" s="153"/>
      <c r="AF88" s="320"/>
      <c r="AG88" s="153"/>
      <c r="AH88" s="153"/>
      <c r="AI88" s="153"/>
      <c r="AJ88" s="153"/>
      <c r="AK88" s="153"/>
      <c r="AL88" s="154"/>
      <c r="AM88" s="153"/>
      <c r="AN88" s="153"/>
      <c r="AO88" s="153"/>
      <c r="AP88" s="153"/>
      <c r="AQ88" s="153"/>
      <c r="AR88" s="153"/>
      <c r="AS88" s="153"/>
      <c r="AT88" s="153"/>
      <c r="AU88" s="153"/>
      <c r="AV88" s="153"/>
      <c r="AW88" s="153"/>
      <c r="AX88" s="153"/>
      <c r="AY88" s="153"/>
      <c r="AZ88" s="153"/>
      <c r="BA88" s="153"/>
      <c r="BB88" s="153"/>
      <c r="BC88" s="153"/>
      <c r="BD88" s="153"/>
      <c r="BE88" s="153"/>
      <c r="BF88" s="155"/>
      <c r="BG88" s="155"/>
      <c r="BH88" s="155"/>
      <c r="BI88" s="155"/>
      <c r="BJ88" s="155"/>
      <c r="BK88" s="155"/>
      <c r="BL88" s="153"/>
      <c r="BM88" s="153"/>
      <c r="BN88" s="153"/>
      <c r="BO88" s="153"/>
      <c r="BP88" s="153"/>
      <c r="BQ88" s="153"/>
      <c r="BR88" s="153"/>
      <c r="BS88" s="153"/>
      <c r="BT88" s="153"/>
      <c r="BU88" s="153"/>
      <c r="BV88" s="159"/>
      <c r="BW88" s="159"/>
      <c r="BX88" s="153"/>
      <c r="BY88" s="153"/>
      <c r="BZ88" s="153"/>
      <c r="CA88" s="153"/>
      <c r="CB88" s="153"/>
      <c r="CC88" s="153"/>
      <c r="CD88" s="153"/>
      <c r="CE88" s="153"/>
      <c r="CF88" s="153"/>
      <c r="CG88" s="153"/>
      <c r="CH88" s="153"/>
      <c r="CI88" s="153"/>
      <c r="CJ88" s="153"/>
      <c r="CK88" s="153"/>
      <c r="CL88" s="153"/>
      <c r="CM88" s="153"/>
      <c r="CN88" s="153"/>
      <c r="CO88" s="153"/>
      <c r="CP88" s="153"/>
      <c r="CQ88" s="153"/>
      <c r="CR88" s="153"/>
      <c r="CS88" s="153"/>
      <c r="CT88" s="153"/>
      <c r="CU88" s="153"/>
      <c r="CV88" s="153"/>
      <c r="CW88" s="153"/>
      <c r="CX88" s="153"/>
      <c r="CY88" s="153"/>
      <c r="CZ88" s="153"/>
      <c r="DA88" s="153"/>
      <c r="DB88" s="153"/>
      <c r="DC88" s="153"/>
      <c r="DD88" s="153"/>
      <c r="DE88" s="153"/>
      <c r="DF88" s="153"/>
      <c r="DG88" s="153"/>
      <c r="DH88" s="153"/>
      <c r="DI88" s="153"/>
      <c r="DJ88" s="153"/>
      <c r="DK88" s="153"/>
      <c r="DL88" s="153"/>
      <c r="DM88" s="153"/>
      <c r="DN88" s="153"/>
      <c r="DO88" s="153"/>
      <c r="DP88" s="153"/>
      <c r="DQ88" s="153"/>
      <c r="DR88" s="153"/>
      <c r="DS88" s="153"/>
      <c r="DT88" s="153"/>
      <c r="DU88" s="153"/>
      <c r="DV88" s="153"/>
      <c r="DW88" s="153"/>
      <c r="DX88" s="153"/>
      <c r="DY88" s="153"/>
      <c r="DZ88" s="153"/>
      <c r="EA88" s="153"/>
      <c r="EB88" s="153"/>
      <c r="EC88" s="153"/>
      <c r="ED88" s="153"/>
      <c r="EE88" s="153"/>
      <c r="EF88" s="153"/>
      <c r="EG88" s="153"/>
      <c r="EH88" s="153"/>
      <c r="EI88" s="153"/>
      <c r="EK88" s="143">
        <f t="shared" si="23"/>
        <v>1.1171010032156614</v>
      </c>
      <c r="EO88">
        <f t="shared" si="15"/>
        <v>35000</v>
      </c>
      <c r="EP88" s="3">
        <f t="shared" si="28"/>
        <v>-1.5750000000000004</v>
      </c>
      <c r="EQ88" s="3">
        <f t="shared" si="16"/>
        <v>-1.6190825</v>
      </c>
      <c r="ER88" s="3">
        <f t="shared" si="17"/>
        <v>-2.1606099517395676</v>
      </c>
      <c r="ES88" s="3">
        <f t="shared" si="18"/>
        <v>-2.1125175099076534</v>
      </c>
      <c r="ET88">
        <f t="shared" si="29"/>
        <v>-0.76315328684673311</v>
      </c>
    </row>
    <row r="89" spans="11:150" x14ac:dyDescent="0.25">
      <c r="K89" s="38">
        <f t="shared" si="30"/>
        <v>77</v>
      </c>
      <c r="L89" s="150">
        <v>36000</v>
      </c>
      <c r="M89" s="24">
        <f t="shared" si="31"/>
        <v>1</v>
      </c>
      <c r="N89" s="5">
        <v>36000</v>
      </c>
      <c r="O89" s="289">
        <f t="shared" si="24"/>
        <v>2.3988329190194894E-2</v>
      </c>
      <c r="P89" s="5">
        <v>36000</v>
      </c>
      <c r="Q89" s="289">
        <f t="shared" si="25"/>
        <v>2.1610160876815453E-2</v>
      </c>
      <c r="R89" s="5">
        <v>36000</v>
      </c>
      <c r="S89" s="289">
        <v>5.9248E-3</v>
      </c>
      <c r="T89">
        <v>36000</v>
      </c>
      <c r="U89" s="26">
        <f t="shared" si="21"/>
        <v>0.2198442396908793</v>
      </c>
      <c r="V89" s="256">
        <v>36000</v>
      </c>
      <c r="W89" s="274">
        <f t="shared" si="22"/>
        <v>6.6365039867136528E-3</v>
      </c>
      <c r="X89" s="320">
        <f t="shared" si="26"/>
        <v>36000</v>
      </c>
      <c r="Y89" s="153">
        <f t="shared" si="27"/>
        <v>-5.128608347804926</v>
      </c>
      <c r="Z89" s="153"/>
      <c r="AA89" s="153"/>
      <c r="AB89" s="153"/>
      <c r="AC89" s="153"/>
      <c r="AD89" s="153"/>
      <c r="AE89" s="153"/>
      <c r="AF89" s="320"/>
      <c r="AG89" s="153"/>
      <c r="AH89" s="153"/>
      <c r="AI89" s="153"/>
      <c r="AJ89" s="153"/>
      <c r="AK89" s="153"/>
      <c r="AL89" s="154"/>
      <c r="AM89" s="153"/>
      <c r="AN89" s="153"/>
      <c r="AO89" s="153"/>
      <c r="AP89" s="153"/>
      <c r="AQ89" s="153"/>
      <c r="AR89" s="153"/>
      <c r="AS89" s="153"/>
      <c r="AT89" s="153"/>
      <c r="AU89" s="153"/>
      <c r="AV89" s="153"/>
      <c r="AW89" s="153"/>
      <c r="AX89" s="153"/>
      <c r="AY89" s="153"/>
      <c r="AZ89" s="153"/>
      <c r="BA89" s="153"/>
      <c r="BB89" s="153"/>
      <c r="BC89" s="153"/>
      <c r="BD89" s="153"/>
      <c r="BE89" s="153"/>
      <c r="BF89" s="155"/>
      <c r="BG89" s="155"/>
      <c r="BH89" s="155"/>
      <c r="BI89" s="155"/>
      <c r="BJ89" s="155"/>
      <c r="BK89" s="155"/>
      <c r="BL89" s="153"/>
      <c r="BM89" s="153"/>
      <c r="BN89" s="153"/>
      <c r="BO89" s="153"/>
      <c r="BP89" s="153"/>
      <c r="BQ89" s="153"/>
      <c r="BR89" s="153"/>
      <c r="BS89" s="153"/>
      <c r="BT89" s="153"/>
      <c r="BU89" s="153"/>
      <c r="BV89" s="159"/>
      <c r="BW89" s="159"/>
      <c r="BX89" s="153"/>
      <c r="BY89" s="153"/>
      <c r="BZ89" s="153"/>
      <c r="CA89" s="153"/>
      <c r="CB89" s="153"/>
      <c r="CC89" s="153"/>
      <c r="CD89" s="153"/>
      <c r="CE89" s="153"/>
      <c r="CF89" s="153"/>
      <c r="CG89" s="153"/>
      <c r="CH89" s="153"/>
      <c r="CI89" s="153"/>
      <c r="CJ89" s="153"/>
      <c r="CK89" s="153"/>
      <c r="CL89" s="153"/>
      <c r="CM89" s="153"/>
      <c r="CN89" s="153"/>
      <c r="CO89" s="153"/>
      <c r="CP89" s="153"/>
      <c r="CQ89" s="153"/>
      <c r="CR89" s="153"/>
      <c r="CS89" s="153"/>
      <c r="CT89" s="153"/>
      <c r="CU89" s="153"/>
      <c r="CV89" s="153"/>
      <c r="CW89" s="153"/>
      <c r="CX89" s="153"/>
      <c r="CY89" s="153"/>
      <c r="CZ89" s="153"/>
      <c r="DA89" s="153"/>
      <c r="DB89" s="153"/>
      <c r="DC89" s="153"/>
      <c r="DD89" s="153"/>
      <c r="DE89" s="153"/>
      <c r="DF89" s="153"/>
      <c r="DG89" s="153"/>
      <c r="DH89" s="153"/>
      <c r="DI89" s="153"/>
      <c r="DJ89" s="153"/>
      <c r="DK89" s="153"/>
      <c r="DL89" s="153"/>
      <c r="DM89" s="153"/>
      <c r="DN89" s="153"/>
      <c r="DO89" s="153"/>
      <c r="DP89" s="153"/>
      <c r="DQ89" s="153"/>
      <c r="DR89" s="153"/>
      <c r="DS89" s="153"/>
      <c r="DT89" s="153"/>
      <c r="DU89" s="153"/>
      <c r="DV89" s="153"/>
      <c r="DW89" s="153"/>
      <c r="DX89" s="153"/>
      <c r="DY89" s="153"/>
      <c r="DZ89" s="153"/>
      <c r="EA89" s="153"/>
      <c r="EB89" s="153"/>
      <c r="EC89" s="153"/>
      <c r="ED89" s="153"/>
      <c r="EE89" s="153"/>
      <c r="EF89" s="153"/>
      <c r="EG89" s="153"/>
      <c r="EH89" s="153"/>
      <c r="EI89" s="153"/>
      <c r="EK89" s="143">
        <f t="shared" si="23"/>
        <v>1.1201228711034386</v>
      </c>
      <c r="EO89">
        <f t="shared" si="15"/>
        <v>36000</v>
      </c>
      <c r="EP89" s="3">
        <f t="shared" si="28"/>
        <v>-1.62</v>
      </c>
      <c r="EQ89" s="3">
        <f t="shared" si="16"/>
        <v>-1.6653420000000001</v>
      </c>
      <c r="ER89" s="3">
        <f t="shared" si="17"/>
        <v>-2.2273263052946328</v>
      </c>
      <c r="ES89" s="3">
        <f t="shared" si="18"/>
        <v>-2.1780606403786167</v>
      </c>
      <c r="ET89">
        <f t="shared" si="29"/>
        <v>-0.6578849091811364</v>
      </c>
    </row>
    <row r="90" spans="11:150" x14ac:dyDescent="0.25">
      <c r="K90" s="38">
        <f t="shared" si="30"/>
        <v>78</v>
      </c>
      <c r="L90" s="150">
        <v>37000</v>
      </c>
      <c r="M90" s="24">
        <f t="shared" si="31"/>
        <v>1</v>
      </c>
      <c r="N90" s="5">
        <v>37000</v>
      </c>
      <c r="O90" s="289">
        <f t="shared" si="24"/>
        <v>2.162718523727019E-2</v>
      </c>
      <c r="P90" s="5">
        <v>37000</v>
      </c>
      <c r="Q90" s="289">
        <f t="shared" si="25"/>
        <v>1.9426676132836714E-2</v>
      </c>
      <c r="R90" s="5">
        <v>37000</v>
      </c>
      <c r="S90" s="289">
        <v>5.0898000000000002E-3</v>
      </c>
      <c r="T90">
        <v>37000</v>
      </c>
      <c r="U90" s="26">
        <f t="shared" si="21"/>
        <v>0.27452885749317957</v>
      </c>
      <c r="V90" s="256">
        <v>37000</v>
      </c>
      <c r="W90" s="274">
        <f t="shared" si="22"/>
        <v>5.7068469978609187E-3</v>
      </c>
      <c r="X90" s="320">
        <f t="shared" si="26"/>
        <v>37000</v>
      </c>
      <c r="Y90" s="153">
        <f t="shared" si="27"/>
        <v>-5.2805167419225301</v>
      </c>
      <c r="Z90" s="153"/>
      <c r="AA90" s="153"/>
      <c r="AB90" s="153"/>
      <c r="AC90" s="153"/>
      <c r="AD90" s="153"/>
      <c r="AE90" s="153"/>
      <c r="AF90" s="320"/>
      <c r="AG90" s="153"/>
      <c r="AH90" s="153"/>
      <c r="AI90" s="153"/>
      <c r="AJ90" s="153"/>
      <c r="AK90" s="153"/>
      <c r="AL90" s="154"/>
      <c r="AM90" s="153"/>
      <c r="AN90" s="153"/>
      <c r="AO90" s="153"/>
      <c r="AP90" s="153"/>
      <c r="AQ90" s="153"/>
      <c r="AR90" s="153"/>
      <c r="AS90" s="153"/>
      <c r="AT90" s="153"/>
      <c r="AU90" s="153"/>
      <c r="AV90" s="153"/>
      <c r="AW90" s="153"/>
      <c r="AX90" s="153"/>
      <c r="AY90" s="153"/>
      <c r="AZ90" s="153"/>
      <c r="BA90" s="153"/>
      <c r="BB90" s="153"/>
      <c r="BC90" s="153"/>
      <c r="BD90" s="153"/>
      <c r="BE90" s="153"/>
      <c r="BF90" s="155"/>
      <c r="BG90" s="155"/>
      <c r="BH90" s="155"/>
      <c r="BI90" s="155"/>
      <c r="BJ90" s="155"/>
      <c r="BK90" s="155"/>
      <c r="BL90" s="153"/>
      <c r="BM90" s="153"/>
      <c r="BN90" s="153"/>
      <c r="BO90" s="153"/>
      <c r="BP90" s="153"/>
      <c r="BQ90" s="153"/>
      <c r="BR90" s="153"/>
      <c r="BS90" s="153"/>
      <c r="BT90" s="153"/>
      <c r="BU90" s="153"/>
      <c r="BV90" s="159"/>
      <c r="BW90" s="159"/>
      <c r="BX90" s="153"/>
      <c r="BY90" s="153"/>
      <c r="BZ90" s="153"/>
      <c r="CA90" s="153"/>
      <c r="CB90" s="153"/>
      <c r="CC90" s="153"/>
      <c r="CD90" s="153"/>
      <c r="CE90" s="153"/>
      <c r="CF90" s="153"/>
      <c r="CG90" s="153"/>
      <c r="CH90" s="153"/>
      <c r="CI90" s="153"/>
      <c r="CJ90" s="153"/>
      <c r="CK90" s="153"/>
      <c r="CL90" s="153"/>
      <c r="CM90" s="153"/>
      <c r="CN90" s="153"/>
      <c r="CO90" s="153"/>
      <c r="CP90" s="153"/>
      <c r="CQ90" s="153"/>
      <c r="CR90" s="153"/>
      <c r="CS90" s="153"/>
      <c r="CT90" s="153"/>
      <c r="CU90" s="153"/>
      <c r="CV90" s="153"/>
      <c r="CW90" s="153"/>
      <c r="CX90" s="153"/>
      <c r="CY90" s="153"/>
      <c r="CZ90" s="153"/>
      <c r="DA90" s="153"/>
      <c r="DB90" s="153"/>
      <c r="DC90" s="153"/>
      <c r="DD90" s="153"/>
      <c r="DE90" s="153"/>
      <c r="DF90" s="153"/>
      <c r="DG90" s="153"/>
      <c r="DH90" s="153"/>
      <c r="DI90" s="153"/>
      <c r="DJ90" s="153"/>
      <c r="DK90" s="153"/>
      <c r="DL90" s="153"/>
      <c r="DM90" s="153"/>
      <c r="DN90" s="153"/>
      <c r="DO90" s="153"/>
      <c r="DP90" s="153"/>
      <c r="DQ90" s="153"/>
      <c r="DR90" s="153"/>
      <c r="DS90" s="153"/>
      <c r="DT90" s="153"/>
      <c r="DU90" s="153"/>
      <c r="DV90" s="153"/>
      <c r="DW90" s="153"/>
      <c r="DX90" s="153"/>
      <c r="DY90" s="153"/>
      <c r="DZ90" s="153"/>
      <c r="EA90" s="153"/>
      <c r="EB90" s="153"/>
      <c r="EC90" s="153"/>
      <c r="ED90" s="153"/>
      <c r="EE90" s="153"/>
      <c r="EF90" s="153"/>
      <c r="EG90" s="153"/>
      <c r="EH90" s="153"/>
      <c r="EI90" s="153"/>
      <c r="EK90" s="143">
        <f t="shared" si="23"/>
        <v>1.1212320715668431</v>
      </c>
      <c r="EO90">
        <f t="shared" si="15"/>
        <v>37000</v>
      </c>
      <c r="EP90" s="3">
        <f t="shared" si="28"/>
        <v>-1.6650000000000003</v>
      </c>
      <c r="EQ90" s="3">
        <f t="shared" si="16"/>
        <v>-1.7116015000000002</v>
      </c>
      <c r="ER90" s="3">
        <f t="shared" si="17"/>
        <v>-2.2932992826146923</v>
      </c>
      <c r="ES90" s="3">
        <f t="shared" si="18"/>
        <v>-2.2436037708495804</v>
      </c>
      <c r="ET90">
        <f t="shared" si="29"/>
        <v>-0.56141199732925307</v>
      </c>
    </row>
    <row r="91" spans="11:150" x14ac:dyDescent="0.25">
      <c r="K91" s="38">
        <f t="shared" si="30"/>
        <v>79</v>
      </c>
      <c r="L91" s="150">
        <v>38000</v>
      </c>
      <c r="M91" s="24">
        <f t="shared" si="31"/>
        <v>1</v>
      </c>
      <c r="N91" s="5">
        <v>38000</v>
      </c>
      <c r="O91" s="289">
        <f t="shared" si="24"/>
        <v>1.9498445997580435E-2</v>
      </c>
      <c r="P91" s="5">
        <v>38000</v>
      </c>
      <c r="Q91" s="289">
        <f t="shared" si="25"/>
        <v>1.7463810090142289E-2</v>
      </c>
      <c r="R91" s="5">
        <v>38000</v>
      </c>
      <c r="S91" s="289">
        <v>4.3812E-3</v>
      </c>
      <c r="T91">
        <v>38000</v>
      </c>
      <c r="U91" s="26">
        <f t="shared" si="21"/>
        <v>0.33716026162607959</v>
      </c>
      <c r="V91" s="256">
        <v>38000</v>
      </c>
      <c r="W91" s="274">
        <f t="shared" si="22"/>
        <v>4.9074185327389096E-3</v>
      </c>
      <c r="X91" s="320">
        <f t="shared" si="26"/>
        <v>38000</v>
      </c>
      <c r="Y91" s="153">
        <f t="shared" si="27"/>
        <v>-5.4304326195146828</v>
      </c>
      <c r="Z91" s="153"/>
      <c r="AA91" s="153"/>
      <c r="AB91" s="153"/>
      <c r="AC91" s="153"/>
      <c r="AD91" s="153"/>
      <c r="AE91" s="153"/>
      <c r="AF91" s="320"/>
      <c r="AG91" s="153"/>
      <c r="AH91" s="153"/>
      <c r="AI91" s="153"/>
      <c r="AJ91" s="153"/>
      <c r="AK91" s="153"/>
      <c r="AL91" s="154"/>
      <c r="AM91" s="153"/>
      <c r="AN91" s="153"/>
      <c r="AO91" s="153"/>
      <c r="AP91" s="153"/>
      <c r="AQ91" s="153"/>
      <c r="AR91" s="153"/>
      <c r="AS91" s="153"/>
      <c r="AT91" s="153"/>
      <c r="AU91" s="153"/>
      <c r="AV91" s="153"/>
      <c r="AW91" s="153"/>
      <c r="AX91" s="153"/>
      <c r="AY91" s="153"/>
      <c r="AZ91" s="153"/>
      <c r="BA91" s="153"/>
      <c r="BB91" s="153"/>
      <c r="BC91" s="153"/>
      <c r="BD91" s="153"/>
      <c r="BE91" s="153"/>
      <c r="BF91" s="155"/>
      <c r="BG91" s="155"/>
      <c r="BH91" s="155"/>
      <c r="BI91" s="155"/>
      <c r="BJ91" s="155"/>
      <c r="BK91" s="155"/>
      <c r="BL91" s="153"/>
      <c r="BM91" s="153"/>
      <c r="BN91" s="153"/>
      <c r="BO91" s="153"/>
      <c r="BP91" s="153"/>
      <c r="BQ91" s="153"/>
      <c r="BR91" s="153"/>
      <c r="BS91" s="153"/>
      <c r="BT91" s="153"/>
      <c r="BU91" s="153"/>
      <c r="BV91" s="159"/>
      <c r="BW91" s="159"/>
      <c r="BX91" s="153"/>
      <c r="BY91" s="153"/>
      <c r="BZ91" s="153"/>
      <c r="CA91" s="153"/>
      <c r="CB91" s="153"/>
      <c r="CC91" s="153"/>
      <c r="CD91" s="153"/>
      <c r="CE91" s="153"/>
      <c r="CF91" s="153"/>
      <c r="CG91" s="153"/>
      <c r="CH91" s="153"/>
      <c r="CI91" s="153"/>
      <c r="CJ91" s="153"/>
      <c r="CK91" s="153"/>
      <c r="CL91" s="153"/>
      <c r="CM91" s="153"/>
      <c r="CN91" s="153"/>
      <c r="CO91" s="153"/>
      <c r="CP91" s="153"/>
      <c r="CQ91" s="153"/>
      <c r="CR91" s="153"/>
      <c r="CS91" s="153"/>
      <c r="CT91" s="153"/>
      <c r="CU91" s="153"/>
      <c r="CV91" s="153"/>
      <c r="CW91" s="153"/>
      <c r="CX91" s="153"/>
      <c r="CY91" s="153"/>
      <c r="CZ91" s="153"/>
      <c r="DA91" s="153"/>
      <c r="DB91" s="153"/>
      <c r="DC91" s="153"/>
      <c r="DD91" s="153"/>
      <c r="DE91" s="153"/>
      <c r="DF91" s="153"/>
      <c r="DG91" s="153"/>
      <c r="DH91" s="153"/>
      <c r="DI91" s="153"/>
      <c r="DJ91" s="153"/>
      <c r="DK91" s="153"/>
      <c r="DL91" s="153"/>
      <c r="DM91" s="153"/>
      <c r="DN91" s="153"/>
      <c r="DO91" s="153"/>
      <c r="DP91" s="153"/>
      <c r="DQ91" s="153"/>
      <c r="DR91" s="153"/>
      <c r="DS91" s="153"/>
      <c r="DT91" s="153"/>
      <c r="DU91" s="153"/>
      <c r="DV91" s="153"/>
      <c r="DW91" s="153"/>
      <c r="DX91" s="153"/>
      <c r="DY91" s="153"/>
      <c r="DZ91" s="153"/>
      <c r="EA91" s="153"/>
      <c r="EB91" s="153"/>
      <c r="EC91" s="153"/>
      <c r="ED91" s="153"/>
      <c r="EE91" s="153"/>
      <c r="EF91" s="153"/>
      <c r="EG91" s="153"/>
      <c r="EH91" s="153"/>
      <c r="EI91" s="153"/>
      <c r="EK91" s="143">
        <f t="shared" si="23"/>
        <v>1.1201083111336869</v>
      </c>
      <c r="EO91">
        <f t="shared" si="15"/>
        <v>38000</v>
      </c>
      <c r="EP91" s="3">
        <f t="shared" si="28"/>
        <v>-1.7100000000000004</v>
      </c>
      <c r="EQ91" s="3">
        <f t="shared" si="16"/>
        <v>-1.7578609999999999</v>
      </c>
      <c r="ER91" s="3">
        <f t="shared" si="17"/>
        <v>-2.3584069210026479</v>
      </c>
      <c r="ES91" s="3">
        <f t="shared" si="18"/>
        <v>-2.3091469013205432</v>
      </c>
      <c r="ET91">
        <f t="shared" si="29"/>
        <v>-0.47216361783588862</v>
      </c>
    </row>
    <row r="92" spans="11:150" x14ac:dyDescent="0.25">
      <c r="K92" s="38">
        <f t="shared" si="30"/>
        <v>80</v>
      </c>
      <c r="L92" s="150">
        <v>39000</v>
      </c>
      <c r="M92" s="24">
        <f t="shared" si="31"/>
        <v>1</v>
      </c>
      <c r="N92" s="5">
        <v>39000</v>
      </c>
      <c r="O92" s="289">
        <f t="shared" si="24"/>
        <v>1.757923613958691E-2</v>
      </c>
      <c r="P92" s="5">
        <v>39000</v>
      </c>
      <c r="Q92" s="289">
        <f t="shared" si="25"/>
        <v>1.569927149550009E-2</v>
      </c>
      <c r="R92" s="5">
        <v>39000</v>
      </c>
      <c r="S92" s="289">
        <v>3.7770999999999998E-3</v>
      </c>
      <c r="T92">
        <v>39000</v>
      </c>
      <c r="U92" s="26">
        <f t="shared" si="21"/>
        <v>0.40835420190417959</v>
      </c>
      <c r="V92" s="256">
        <v>39000</v>
      </c>
      <c r="W92" s="274">
        <f t="shared" si="22"/>
        <v>4.2199758753820073E-3</v>
      </c>
      <c r="X92" s="320">
        <f t="shared" si="26"/>
        <v>39000</v>
      </c>
      <c r="Y92" s="153">
        <f t="shared" si="27"/>
        <v>-5.5787987595631172</v>
      </c>
      <c r="Z92" s="153"/>
      <c r="AA92" s="153"/>
      <c r="AB92" s="153"/>
      <c r="AC92" s="153"/>
      <c r="AD92" s="153"/>
      <c r="AE92" s="153"/>
      <c r="AF92" s="320"/>
      <c r="AG92" s="153"/>
      <c r="AH92" s="153"/>
      <c r="AI92" s="153"/>
      <c r="AJ92" s="153"/>
      <c r="AK92" s="153"/>
      <c r="AL92" s="154"/>
      <c r="AM92" s="153"/>
      <c r="AN92" s="153"/>
      <c r="AO92" s="153"/>
      <c r="AP92" s="153"/>
      <c r="AQ92" s="153"/>
      <c r="AR92" s="153"/>
      <c r="AS92" s="153"/>
      <c r="AT92" s="153"/>
      <c r="AU92" s="153"/>
      <c r="AV92" s="153"/>
      <c r="AW92" s="153"/>
      <c r="AX92" s="153"/>
      <c r="AY92" s="153"/>
      <c r="AZ92" s="153"/>
      <c r="BA92" s="153"/>
      <c r="BB92" s="153"/>
      <c r="BC92" s="153"/>
      <c r="BD92" s="153"/>
      <c r="BE92" s="153"/>
      <c r="BF92" s="155"/>
      <c r="BG92" s="155"/>
      <c r="BH92" s="155"/>
      <c r="BI92" s="155"/>
      <c r="BJ92" s="155"/>
      <c r="BK92" s="155"/>
      <c r="BL92" s="153"/>
      <c r="BM92" s="153"/>
      <c r="BN92" s="153"/>
      <c r="BO92" s="153"/>
      <c r="BP92" s="153"/>
      <c r="BQ92" s="153"/>
      <c r="BR92" s="153"/>
      <c r="BS92" s="153"/>
      <c r="BT92" s="153"/>
      <c r="BU92" s="153"/>
      <c r="BV92" s="159"/>
      <c r="BW92" s="159"/>
      <c r="BX92" s="153"/>
      <c r="BY92" s="153"/>
      <c r="BZ92" s="153"/>
      <c r="CA92" s="153"/>
      <c r="CB92" s="153"/>
      <c r="CC92" s="153"/>
      <c r="CD92" s="153"/>
      <c r="CE92" s="153"/>
      <c r="CF92" s="153"/>
      <c r="CG92" s="153"/>
      <c r="CH92" s="153"/>
      <c r="CI92" s="153"/>
      <c r="CJ92" s="153"/>
      <c r="CK92" s="153"/>
      <c r="CL92" s="153"/>
      <c r="CM92" s="153"/>
      <c r="CN92" s="153"/>
      <c r="CO92" s="153"/>
      <c r="CP92" s="153"/>
      <c r="CQ92" s="153"/>
      <c r="CR92" s="153"/>
      <c r="CS92" s="153"/>
      <c r="CT92" s="153"/>
      <c r="CU92" s="153"/>
      <c r="CV92" s="153"/>
      <c r="CW92" s="153"/>
      <c r="CX92" s="153"/>
      <c r="CY92" s="153"/>
      <c r="CZ92" s="153"/>
      <c r="DA92" s="153"/>
      <c r="DB92" s="153"/>
      <c r="DC92" s="153"/>
      <c r="DD92" s="153"/>
      <c r="DE92" s="153"/>
      <c r="DF92" s="153"/>
      <c r="DG92" s="153"/>
      <c r="DH92" s="153"/>
      <c r="DI92" s="153"/>
      <c r="DJ92" s="153"/>
      <c r="DK92" s="153"/>
      <c r="DL92" s="153"/>
      <c r="DM92" s="153"/>
      <c r="DN92" s="153"/>
      <c r="DO92" s="153"/>
      <c r="DP92" s="153"/>
      <c r="DQ92" s="153"/>
      <c r="DR92" s="153"/>
      <c r="DS92" s="153"/>
      <c r="DT92" s="153"/>
      <c r="DU92" s="153"/>
      <c r="DV92" s="153"/>
      <c r="DW92" s="153"/>
      <c r="DX92" s="153"/>
      <c r="DY92" s="153"/>
      <c r="DZ92" s="153"/>
      <c r="EA92" s="153"/>
      <c r="EB92" s="153"/>
      <c r="EC92" s="153"/>
      <c r="ED92" s="153"/>
      <c r="EE92" s="153"/>
      <c r="EF92" s="153"/>
      <c r="EG92" s="153"/>
      <c r="EH92" s="153"/>
      <c r="EI92" s="153"/>
      <c r="EK92" s="143">
        <f t="shared" si="23"/>
        <v>1.117252885913004</v>
      </c>
      <c r="EO92">
        <f t="shared" si="15"/>
        <v>39000</v>
      </c>
      <c r="EP92" s="3">
        <f t="shared" si="28"/>
        <v>-1.7550000000000003</v>
      </c>
      <c r="EQ92" s="3">
        <f t="shared" si="16"/>
        <v>-1.8041205</v>
      </c>
      <c r="ER92" s="3">
        <f t="shared" si="17"/>
        <v>-2.4228415169269679</v>
      </c>
      <c r="ES92" s="3">
        <f t="shared" si="18"/>
        <v>-2.3746900317915061</v>
      </c>
      <c r="ET92">
        <f t="shared" si="29"/>
        <v>-0.388962971226673</v>
      </c>
    </row>
    <row r="93" spans="11:150" x14ac:dyDescent="0.25">
      <c r="K93" s="38">
        <f t="shared" si="30"/>
        <v>81</v>
      </c>
      <c r="L93" s="150">
        <v>40000</v>
      </c>
      <c r="M93" s="24">
        <f t="shared" si="31"/>
        <v>1</v>
      </c>
      <c r="N93" s="5">
        <v>40000</v>
      </c>
      <c r="O93" s="289">
        <f t="shared" si="24"/>
        <v>1.5848931924611124E-2</v>
      </c>
      <c r="P93" s="5">
        <v>40000</v>
      </c>
      <c r="Q93" s="289">
        <f t="shared" si="25"/>
        <v>1.4113021397807327E-2</v>
      </c>
      <c r="R93" s="5">
        <v>40000</v>
      </c>
      <c r="S93" s="289">
        <v>3.2620000000000001E-3</v>
      </c>
      <c r="T93">
        <v>40000</v>
      </c>
      <c r="U93" s="26">
        <f t="shared" si="21"/>
        <v>0.48875865519999895</v>
      </c>
      <c r="V93" s="256">
        <v>40000</v>
      </c>
      <c r="W93" s="274">
        <f t="shared" si="22"/>
        <v>3.6288317921127225E-3</v>
      </c>
      <c r="X93" s="320">
        <f t="shared" si="26"/>
        <v>40000</v>
      </c>
      <c r="Y93" s="153">
        <f t="shared" si="27"/>
        <v>-5.7254147747833146</v>
      </c>
      <c r="Z93" s="153"/>
      <c r="AA93" s="153"/>
      <c r="AB93" s="153"/>
      <c r="AC93" s="153"/>
      <c r="AD93" s="153"/>
      <c r="AE93" s="153"/>
      <c r="AF93" s="320"/>
      <c r="AG93" s="153"/>
      <c r="AH93" s="153"/>
      <c r="AI93" s="153"/>
      <c r="AJ93" s="153"/>
      <c r="AK93" s="153"/>
      <c r="AL93" s="154"/>
      <c r="AM93" s="153"/>
      <c r="AN93" s="153"/>
      <c r="AO93" s="153"/>
      <c r="AP93" s="153"/>
      <c r="AQ93" s="153"/>
      <c r="AR93" s="153"/>
      <c r="AS93" s="153"/>
      <c r="AT93" s="153"/>
      <c r="AU93" s="153"/>
      <c r="AV93" s="153"/>
      <c r="AW93" s="153"/>
      <c r="AX93" s="153"/>
      <c r="AY93" s="153"/>
      <c r="AZ93" s="153"/>
      <c r="BA93" s="153"/>
      <c r="BB93" s="153"/>
      <c r="BC93" s="153"/>
      <c r="BD93" s="153"/>
      <c r="BE93" s="153"/>
      <c r="BF93" s="155"/>
      <c r="BG93" s="155"/>
      <c r="BH93" s="155"/>
      <c r="BI93" s="155"/>
      <c r="BJ93" s="155"/>
      <c r="BK93" s="155"/>
      <c r="BL93" s="153"/>
      <c r="BM93" s="153"/>
      <c r="BN93" s="153"/>
      <c r="BO93" s="153"/>
      <c r="BP93" s="153"/>
      <c r="BQ93" s="153"/>
      <c r="BR93" s="153"/>
      <c r="BS93" s="153"/>
      <c r="BT93" s="153"/>
      <c r="BU93" s="153"/>
      <c r="BV93" s="159"/>
      <c r="BW93" s="159"/>
      <c r="BX93" s="153"/>
      <c r="BY93" s="153"/>
      <c r="BZ93" s="153"/>
      <c r="CA93" s="153"/>
      <c r="CB93" s="153"/>
      <c r="CC93" s="153"/>
      <c r="CD93" s="153"/>
      <c r="CE93" s="153"/>
      <c r="CF93" s="153"/>
      <c r="CG93" s="153"/>
      <c r="CH93" s="153"/>
      <c r="CI93" s="153"/>
      <c r="CJ93" s="153"/>
      <c r="CK93" s="153"/>
      <c r="CL93" s="153"/>
      <c r="CM93" s="153"/>
      <c r="CN93" s="153"/>
      <c r="CO93" s="153"/>
      <c r="CP93" s="153"/>
      <c r="CQ93" s="153"/>
      <c r="CR93" s="153"/>
      <c r="CS93" s="153"/>
      <c r="CT93" s="153"/>
      <c r="CU93" s="153"/>
      <c r="CV93" s="153"/>
      <c r="CW93" s="153"/>
      <c r="CX93" s="153"/>
      <c r="CY93" s="153"/>
      <c r="CZ93" s="153"/>
      <c r="DA93" s="153"/>
      <c r="DB93" s="153"/>
      <c r="DC93" s="153"/>
      <c r="DD93" s="153"/>
      <c r="DE93" s="153"/>
      <c r="DF93" s="153"/>
      <c r="DG93" s="153"/>
      <c r="DH93" s="153"/>
      <c r="DI93" s="153"/>
      <c r="DJ93" s="153"/>
      <c r="DK93" s="153"/>
      <c r="DL93" s="153"/>
      <c r="DM93" s="153"/>
      <c r="DN93" s="153"/>
      <c r="DO93" s="153"/>
      <c r="DP93" s="153"/>
      <c r="DQ93" s="153"/>
      <c r="DR93" s="153"/>
      <c r="DS93" s="153"/>
      <c r="DT93" s="153"/>
      <c r="DU93" s="153"/>
      <c r="DV93" s="153"/>
      <c r="DW93" s="153"/>
      <c r="DX93" s="153"/>
      <c r="DY93" s="153"/>
      <c r="DZ93" s="153"/>
      <c r="EA93" s="153"/>
      <c r="EB93" s="153"/>
      <c r="EC93" s="153"/>
      <c r="ED93" s="153"/>
      <c r="EE93" s="153"/>
      <c r="EF93" s="153"/>
      <c r="EG93" s="153"/>
      <c r="EH93" s="153"/>
      <c r="EI93" s="153"/>
      <c r="EK93" s="143">
        <f t="shared" si="23"/>
        <v>1.1124560981338818</v>
      </c>
      <c r="EO93">
        <f t="shared" si="15"/>
        <v>40000</v>
      </c>
      <c r="EP93" s="3">
        <f t="shared" si="28"/>
        <v>-1.8000000000000003</v>
      </c>
      <c r="EQ93" s="3">
        <f t="shared" si="16"/>
        <v>-1.8503800000000001</v>
      </c>
      <c r="ER93" s="3">
        <f t="shared" si="17"/>
        <v>-2.4865160432957429</v>
      </c>
      <c r="ES93" s="3">
        <f t="shared" si="18"/>
        <v>-2.4402331622624698</v>
      </c>
      <c r="ET93">
        <f t="shared" si="29"/>
        <v>-0.3109055388087279</v>
      </c>
    </row>
    <row r="94" spans="11:150" x14ac:dyDescent="0.25">
      <c r="K94" s="38">
        <f t="shared" si="30"/>
        <v>82</v>
      </c>
      <c r="L94" s="150">
        <v>41000</v>
      </c>
      <c r="M94" s="24">
        <f t="shared" si="31"/>
        <v>1</v>
      </c>
      <c r="N94" s="5">
        <v>41000</v>
      </c>
      <c r="O94" s="289">
        <f t="shared" si="24"/>
        <v>1.4288939585111012E-2</v>
      </c>
      <c r="P94" s="5">
        <v>41000</v>
      </c>
      <c r="Q94" s="289">
        <f t="shared" si="25"/>
        <v>1.2687045576099376E-2</v>
      </c>
      <c r="R94" s="5">
        <v>41000</v>
      </c>
      <c r="S94" s="289">
        <v>2.8211999999999998E-3</v>
      </c>
      <c r="T94">
        <v>41000</v>
      </c>
      <c r="U94" s="26">
        <f t="shared" si="21"/>
        <v>0.57905382544397965</v>
      </c>
      <c r="V94" s="256">
        <v>41000</v>
      </c>
      <c r="W94" s="274">
        <f t="shared" si="22"/>
        <v>3.1204965536102696E-3</v>
      </c>
      <c r="X94" s="320">
        <f t="shared" si="26"/>
        <v>41000</v>
      </c>
      <c r="Y94" s="153">
        <f t="shared" si="27"/>
        <v>-5.8705929526302496</v>
      </c>
      <c r="Z94" s="153"/>
      <c r="AA94" s="153"/>
      <c r="AB94" s="153"/>
      <c r="AC94" s="153"/>
      <c r="AD94" s="153"/>
      <c r="AE94" s="153"/>
      <c r="AF94" s="320"/>
      <c r="AG94" s="153"/>
      <c r="AH94" s="153"/>
      <c r="AI94" s="153"/>
      <c r="AJ94" s="153"/>
      <c r="AK94" s="153"/>
      <c r="AL94" s="154"/>
      <c r="AM94" s="153"/>
      <c r="AN94" s="153"/>
      <c r="AO94" s="153"/>
      <c r="AP94" s="153"/>
      <c r="AQ94" s="153"/>
      <c r="AR94" s="153"/>
      <c r="AS94" s="153"/>
      <c r="AT94" s="153"/>
      <c r="AU94" s="153"/>
      <c r="AV94" s="153"/>
      <c r="AW94" s="153"/>
      <c r="AX94" s="153"/>
      <c r="AY94" s="153"/>
      <c r="AZ94" s="153"/>
      <c r="BA94" s="153"/>
      <c r="BB94" s="153"/>
      <c r="BC94" s="153"/>
      <c r="BD94" s="153"/>
      <c r="BE94" s="153"/>
      <c r="BF94" s="155"/>
      <c r="BG94" s="155"/>
      <c r="BH94" s="155"/>
      <c r="BI94" s="155"/>
      <c r="BJ94" s="155"/>
      <c r="BK94" s="155"/>
      <c r="BL94" s="153"/>
      <c r="BM94" s="153"/>
      <c r="BN94" s="153"/>
      <c r="BO94" s="153"/>
      <c r="BP94" s="153"/>
      <c r="BQ94" s="153"/>
      <c r="BR94" s="153"/>
      <c r="BS94" s="153"/>
      <c r="BT94" s="153"/>
      <c r="BU94" s="153"/>
      <c r="BV94" s="159"/>
      <c r="BW94" s="159"/>
      <c r="BX94" s="153"/>
      <c r="BY94" s="153"/>
      <c r="BZ94" s="153"/>
      <c r="CA94" s="153"/>
      <c r="CB94" s="153"/>
      <c r="CC94" s="153"/>
      <c r="CD94" s="153"/>
      <c r="CE94" s="153"/>
      <c r="CF94" s="153"/>
      <c r="CG94" s="153"/>
      <c r="CH94" s="153"/>
      <c r="CI94" s="153"/>
      <c r="CJ94" s="153"/>
      <c r="CK94" s="153"/>
      <c r="CL94" s="153"/>
      <c r="CM94" s="153"/>
      <c r="CN94" s="153"/>
      <c r="CO94" s="153"/>
      <c r="CP94" s="153"/>
      <c r="CQ94" s="153"/>
      <c r="CR94" s="153"/>
      <c r="CS94" s="153"/>
      <c r="CT94" s="153"/>
      <c r="CU94" s="153"/>
      <c r="CV94" s="153"/>
      <c r="CW94" s="153"/>
      <c r="CX94" s="153"/>
      <c r="CY94" s="153"/>
      <c r="CZ94" s="153"/>
      <c r="DA94" s="153"/>
      <c r="DB94" s="153"/>
      <c r="DC94" s="153"/>
      <c r="DD94" s="153"/>
      <c r="DE94" s="153"/>
      <c r="DF94" s="153"/>
      <c r="DG94" s="153"/>
      <c r="DH94" s="153"/>
      <c r="DI94" s="153"/>
      <c r="DJ94" s="153"/>
      <c r="DK94" s="153"/>
      <c r="DL94" s="153"/>
      <c r="DM94" s="153"/>
      <c r="DN94" s="153"/>
      <c r="DO94" s="153"/>
      <c r="DP94" s="153"/>
      <c r="DQ94" s="153"/>
      <c r="DR94" s="153"/>
      <c r="DS94" s="153"/>
      <c r="DT94" s="153"/>
      <c r="DU94" s="153"/>
      <c r="DV94" s="153"/>
      <c r="DW94" s="153"/>
      <c r="DX94" s="153"/>
      <c r="DY94" s="153"/>
      <c r="DZ94" s="153"/>
      <c r="EA94" s="153"/>
      <c r="EB94" s="153"/>
      <c r="EC94" s="153"/>
      <c r="ED94" s="153"/>
      <c r="EE94" s="153"/>
      <c r="EF94" s="153"/>
      <c r="EG94" s="153"/>
      <c r="EH94" s="153"/>
      <c r="EI94" s="153"/>
      <c r="EK94" s="143">
        <f t="shared" si="23"/>
        <v>1.106088385655136</v>
      </c>
      <c r="EO94">
        <f t="shared" si="15"/>
        <v>41000</v>
      </c>
      <c r="EP94" s="3">
        <f t="shared" si="28"/>
        <v>-1.8450000000000004</v>
      </c>
      <c r="EQ94" s="3">
        <f t="shared" si="16"/>
        <v>-1.8966395000000003</v>
      </c>
      <c r="ER94" s="3">
        <f t="shared" si="17"/>
        <v>-2.5495661248274359</v>
      </c>
      <c r="ES94" s="3">
        <f t="shared" si="18"/>
        <v>-2.5057762927334331</v>
      </c>
      <c r="ET94">
        <f t="shared" si="29"/>
        <v>-0.23728106493090492</v>
      </c>
    </row>
    <row r="95" spans="11:150" x14ac:dyDescent="0.25">
      <c r="K95" s="38">
        <f t="shared" si="30"/>
        <v>83</v>
      </c>
      <c r="L95" s="150">
        <v>42000</v>
      </c>
      <c r="M95" s="24">
        <f t="shared" si="31"/>
        <v>1</v>
      </c>
      <c r="N95" s="5">
        <v>42000</v>
      </c>
      <c r="O95" s="289">
        <f t="shared" si="24"/>
        <v>1.2882495516931332E-2</v>
      </c>
      <c r="P95" s="5">
        <v>42000</v>
      </c>
      <c r="Q95" s="289">
        <f t="shared" si="25"/>
        <v>1.1405149961370474E-2</v>
      </c>
      <c r="R95" s="5">
        <v>42000</v>
      </c>
      <c r="S95" s="289">
        <v>2.4448999999999999E-3</v>
      </c>
      <c r="T95">
        <v>42000</v>
      </c>
      <c r="U95" s="26">
        <f t="shared" si="21"/>
        <v>0.67995214362447975</v>
      </c>
      <c r="V95" s="256">
        <v>42000</v>
      </c>
      <c r="W95" s="274">
        <f t="shared" si="22"/>
        <v>2.6833701033644108E-3</v>
      </c>
      <c r="X95" s="320">
        <f t="shared" si="26"/>
        <v>42000</v>
      </c>
      <c r="Y95" s="153">
        <f t="shared" si="27"/>
        <v>-6.0137510566872221</v>
      </c>
      <c r="Z95" s="153"/>
      <c r="AA95" s="153"/>
      <c r="AB95" s="153"/>
      <c r="AC95" s="153"/>
      <c r="AD95" s="153"/>
      <c r="AE95" s="153"/>
      <c r="AF95" s="320"/>
      <c r="AG95" s="153"/>
      <c r="AH95" s="153"/>
      <c r="AI95" s="153"/>
      <c r="AJ95" s="153"/>
      <c r="AK95" s="153"/>
      <c r="AL95" s="154"/>
      <c r="AM95" s="153"/>
      <c r="AN95" s="153"/>
      <c r="AO95" s="153"/>
      <c r="AP95" s="153"/>
      <c r="AQ95" s="153"/>
      <c r="AR95" s="153"/>
      <c r="AS95" s="153"/>
      <c r="AT95" s="153"/>
      <c r="AU95" s="153"/>
      <c r="AV95" s="153"/>
      <c r="AW95" s="153"/>
      <c r="AX95" s="153"/>
      <c r="AY95" s="153"/>
      <c r="AZ95" s="153"/>
      <c r="BA95" s="153"/>
      <c r="BB95" s="153"/>
      <c r="BC95" s="153"/>
      <c r="BD95" s="153"/>
      <c r="BE95" s="153"/>
      <c r="BF95" s="155"/>
      <c r="BG95" s="155"/>
      <c r="BH95" s="155"/>
      <c r="BI95" s="155"/>
      <c r="BJ95" s="155"/>
      <c r="BK95" s="155"/>
      <c r="BL95" s="153"/>
      <c r="BM95" s="153"/>
      <c r="BN95" s="153"/>
      <c r="BO95" s="153"/>
      <c r="BP95" s="153"/>
      <c r="BQ95" s="153"/>
      <c r="BR95" s="153"/>
      <c r="BS95" s="153"/>
      <c r="BT95" s="153"/>
      <c r="BU95" s="153"/>
      <c r="BV95" s="159"/>
      <c r="BW95" s="159"/>
      <c r="BX95" s="153"/>
      <c r="BY95" s="153"/>
      <c r="BZ95" s="153"/>
      <c r="CA95" s="153"/>
      <c r="CB95" s="153"/>
      <c r="CC95" s="153"/>
      <c r="CD95" s="153"/>
      <c r="CE95" s="153"/>
      <c r="CF95" s="153"/>
      <c r="CG95" s="153"/>
      <c r="CH95" s="153"/>
      <c r="CI95" s="153"/>
      <c r="CJ95" s="153"/>
      <c r="CK95" s="153"/>
      <c r="CL95" s="153"/>
      <c r="CM95" s="153"/>
      <c r="CN95" s="153"/>
      <c r="CO95" s="153"/>
      <c r="CP95" s="153"/>
      <c r="CQ95" s="153"/>
      <c r="CR95" s="153"/>
      <c r="CS95" s="153"/>
      <c r="CT95" s="153"/>
      <c r="CU95" s="153"/>
      <c r="CV95" s="153"/>
      <c r="CW95" s="153"/>
      <c r="CX95" s="153"/>
      <c r="CY95" s="153"/>
      <c r="CZ95" s="153"/>
      <c r="DA95" s="153"/>
      <c r="DB95" s="153"/>
      <c r="DC95" s="153"/>
      <c r="DD95" s="153"/>
      <c r="DE95" s="153"/>
      <c r="DF95" s="153"/>
      <c r="DG95" s="153"/>
      <c r="DH95" s="153"/>
      <c r="DI95" s="153"/>
      <c r="DJ95" s="153"/>
      <c r="DK95" s="153"/>
      <c r="DL95" s="153"/>
      <c r="DM95" s="153"/>
      <c r="DN95" s="153"/>
      <c r="DO95" s="153"/>
      <c r="DP95" s="153"/>
      <c r="DQ95" s="153"/>
      <c r="DR95" s="153"/>
      <c r="DS95" s="153"/>
      <c r="DT95" s="153"/>
      <c r="DU95" s="153"/>
      <c r="DV95" s="153"/>
      <c r="DW95" s="153"/>
      <c r="DX95" s="153"/>
      <c r="DY95" s="153"/>
      <c r="DZ95" s="153"/>
      <c r="EA95" s="153"/>
      <c r="EB95" s="153"/>
      <c r="EC95" s="153"/>
      <c r="ED95" s="153"/>
      <c r="EE95" s="153"/>
      <c r="EF95" s="153"/>
      <c r="EG95" s="153"/>
      <c r="EH95" s="153"/>
      <c r="EI95" s="153"/>
      <c r="EK95" s="143">
        <f t="shared" si="23"/>
        <v>1.0975377738821264</v>
      </c>
      <c r="EO95">
        <f t="shared" si="15"/>
        <v>42000</v>
      </c>
      <c r="EP95" s="3">
        <f t="shared" si="28"/>
        <v>-1.8900000000000003</v>
      </c>
      <c r="EQ95" s="3">
        <f t="shared" si="16"/>
        <v>-1.9428990000000002</v>
      </c>
      <c r="ER95" s="3">
        <f t="shared" si="17"/>
        <v>-2.6117388994591102</v>
      </c>
      <c r="ES95" s="3">
        <f t="shared" si="18"/>
        <v>-2.5713194232043959</v>
      </c>
      <c r="ET95">
        <f t="shared" si="29"/>
        <v>-0.1675216527219934</v>
      </c>
    </row>
    <row r="96" spans="11:150" x14ac:dyDescent="0.25">
      <c r="K96" s="38">
        <f t="shared" si="30"/>
        <v>84</v>
      </c>
      <c r="L96" s="150">
        <v>43000</v>
      </c>
      <c r="M96" s="24">
        <f t="shared" si="31"/>
        <v>1</v>
      </c>
      <c r="N96" s="5">
        <v>43000</v>
      </c>
      <c r="O96" s="289">
        <f t="shared" si="24"/>
        <v>1.1614486138403424E-2</v>
      </c>
      <c r="P96" s="5">
        <v>43000</v>
      </c>
      <c r="Q96" s="289">
        <f t="shared" si="25"/>
        <v>1.0252776728917612E-2</v>
      </c>
      <c r="R96" s="5">
        <v>43000</v>
      </c>
      <c r="S96" s="289">
        <v>2.1216E-3</v>
      </c>
      <c r="T96">
        <v>43000</v>
      </c>
      <c r="U96" s="26">
        <f t="shared" si="21"/>
        <v>0.79219826778777969</v>
      </c>
      <c r="V96" s="256">
        <v>43000</v>
      </c>
      <c r="W96" s="274">
        <f t="shared" si="22"/>
        <v>2.3074773478917328E-3</v>
      </c>
      <c r="X96" s="320">
        <f t="shared" si="26"/>
        <v>43000</v>
      </c>
      <c r="Y96" s="153">
        <f t="shared" si="27"/>
        <v>-6.155584757972731</v>
      </c>
      <c r="Z96" s="153"/>
      <c r="AA96" s="153"/>
      <c r="AB96" s="153"/>
      <c r="AC96" s="153"/>
      <c r="AD96" s="153"/>
      <c r="AE96" s="153"/>
      <c r="AF96" s="320"/>
      <c r="AG96" s="153"/>
      <c r="AH96" s="153"/>
      <c r="AI96" s="153"/>
      <c r="AJ96" s="153"/>
      <c r="AK96" s="153"/>
      <c r="AL96" s="154"/>
      <c r="AM96" s="153"/>
      <c r="AN96" s="153"/>
      <c r="AO96" s="153"/>
      <c r="AP96" s="153"/>
      <c r="AQ96" s="153"/>
      <c r="AR96" s="153"/>
      <c r="AS96" s="153"/>
      <c r="AT96" s="153"/>
      <c r="AU96" s="153"/>
      <c r="AV96" s="153"/>
      <c r="AW96" s="153"/>
      <c r="AX96" s="153"/>
      <c r="AY96" s="153"/>
      <c r="AZ96" s="153"/>
      <c r="BA96" s="153"/>
      <c r="BB96" s="153"/>
      <c r="BC96" s="153"/>
      <c r="BD96" s="153"/>
      <c r="BE96" s="153"/>
      <c r="BF96" s="155"/>
      <c r="BG96" s="155"/>
      <c r="BH96" s="155"/>
      <c r="BI96" s="155"/>
      <c r="BJ96" s="155"/>
      <c r="BK96" s="155"/>
      <c r="BL96" s="153"/>
      <c r="BM96" s="153"/>
      <c r="BN96" s="153"/>
      <c r="BO96" s="153"/>
      <c r="BP96" s="153"/>
      <c r="BQ96" s="153"/>
      <c r="BR96" s="153"/>
      <c r="BS96" s="153"/>
      <c r="BT96" s="153"/>
      <c r="BU96" s="153"/>
      <c r="BV96" s="159"/>
      <c r="BW96" s="159"/>
      <c r="BX96" s="153"/>
      <c r="BY96" s="153"/>
      <c r="BZ96" s="153"/>
      <c r="CA96" s="153"/>
      <c r="CB96" s="153"/>
      <c r="CC96" s="153"/>
      <c r="CD96" s="153"/>
      <c r="CE96" s="153"/>
      <c r="CF96" s="153"/>
      <c r="CG96" s="153"/>
      <c r="CH96" s="153"/>
      <c r="CI96" s="153"/>
      <c r="CJ96" s="153"/>
      <c r="CK96" s="153"/>
      <c r="CL96" s="153"/>
      <c r="CM96" s="153"/>
      <c r="CN96" s="153"/>
      <c r="CO96" s="153"/>
      <c r="CP96" s="153"/>
      <c r="CQ96" s="153"/>
      <c r="CR96" s="153"/>
      <c r="CS96" s="153"/>
      <c r="CT96" s="153"/>
      <c r="CU96" s="153"/>
      <c r="CV96" s="153"/>
      <c r="CW96" s="153"/>
      <c r="CX96" s="153"/>
      <c r="CY96" s="153"/>
      <c r="CZ96" s="153"/>
      <c r="DA96" s="153"/>
      <c r="DB96" s="153"/>
      <c r="DC96" s="153"/>
      <c r="DD96" s="153"/>
      <c r="DE96" s="153"/>
      <c r="DF96" s="153"/>
      <c r="DG96" s="153"/>
      <c r="DH96" s="153"/>
      <c r="DI96" s="153"/>
      <c r="DJ96" s="153"/>
      <c r="DK96" s="153"/>
      <c r="DL96" s="153"/>
      <c r="DM96" s="153"/>
      <c r="DN96" s="153"/>
      <c r="DO96" s="153"/>
      <c r="DP96" s="153"/>
      <c r="DQ96" s="153"/>
      <c r="DR96" s="153"/>
      <c r="DS96" s="153"/>
      <c r="DT96" s="153"/>
      <c r="DU96" s="153"/>
      <c r="DV96" s="153"/>
      <c r="DW96" s="153"/>
      <c r="DX96" s="153"/>
      <c r="DY96" s="153"/>
      <c r="DZ96" s="153"/>
      <c r="EA96" s="153"/>
      <c r="EB96" s="153"/>
      <c r="EC96" s="153"/>
      <c r="ED96" s="153"/>
      <c r="EE96" s="153"/>
      <c r="EF96" s="153"/>
      <c r="EG96" s="153"/>
      <c r="EH96" s="153"/>
      <c r="EI96" s="153"/>
      <c r="EK96" s="143">
        <f t="shared" si="23"/>
        <v>1.0876118721209149</v>
      </c>
      <c r="EO96">
        <f t="shared" si="15"/>
        <v>43000</v>
      </c>
      <c r="EP96" s="3">
        <f t="shared" si="28"/>
        <v>-1.9350000000000001</v>
      </c>
      <c r="EQ96" s="3">
        <f t="shared" si="16"/>
        <v>-1.9891585000000003</v>
      </c>
      <c r="ER96" s="3">
        <f t="shared" si="17"/>
        <v>-2.673336493275321</v>
      </c>
      <c r="ES96" s="3">
        <f t="shared" si="18"/>
        <v>-2.6368625536753596</v>
      </c>
      <c r="ET96">
        <f t="shared" si="29"/>
        <v>-0.1011661115543354</v>
      </c>
    </row>
    <row r="97" spans="11:150" x14ac:dyDescent="0.25">
      <c r="K97" s="38">
        <f t="shared" si="30"/>
        <v>85</v>
      </c>
      <c r="L97" s="150">
        <v>44000</v>
      </c>
      <c r="M97" s="24">
        <f t="shared" si="31"/>
        <v>1</v>
      </c>
      <c r="N97" s="5">
        <v>44000</v>
      </c>
      <c r="O97" s="289">
        <f t="shared" si="24"/>
        <v>1.0471285480508989E-2</v>
      </c>
      <c r="P97" s="5">
        <v>44000</v>
      </c>
      <c r="Q97" s="289">
        <f t="shared" si="25"/>
        <v>9.2168389726638086E-3</v>
      </c>
      <c r="R97" s="5">
        <v>44000</v>
      </c>
      <c r="S97" s="289">
        <v>1.8441E-3</v>
      </c>
      <c r="T97">
        <v>44000</v>
      </c>
      <c r="U97" s="26">
        <f t="shared" si="21"/>
        <v>0.91656908303807927</v>
      </c>
      <c r="V97" s="256">
        <v>44000</v>
      </c>
      <c r="W97" s="274">
        <f t="shared" si="22"/>
        <v>1.9842405281171164E-3</v>
      </c>
      <c r="X97" s="320">
        <f t="shared" si="26"/>
        <v>44000</v>
      </c>
      <c r="Y97" s="153">
        <f t="shared" si="27"/>
        <v>-6.2957639253832003</v>
      </c>
      <c r="Z97" s="153"/>
      <c r="AA97" s="153"/>
      <c r="AB97" s="153"/>
      <c r="AC97" s="153"/>
      <c r="AD97" s="153"/>
      <c r="AE97" s="153"/>
      <c r="AF97" s="320"/>
      <c r="AG97" s="153"/>
      <c r="AH97" s="153"/>
      <c r="AI97" s="153"/>
      <c r="AJ97" s="153"/>
      <c r="AK97" s="153"/>
      <c r="AL97" s="154"/>
      <c r="AM97" s="153"/>
      <c r="AN97" s="153"/>
      <c r="AO97" s="153"/>
      <c r="AP97" s="153"/>
      <c r="AQ97" s="153"/>
      <c r="AR97" s="153"/>
      <c r="AS97" s="153"/>
      <c r="AT97" s="153"/>
      <c r="AU97" s="153"/>
      <c r="AV97" s="153"/>
      <c r="AW97" s="153"/>
      <c r="AX97" s="153"/>
      <c r="AY97" s="153"/>
      <c r="AZ97" s="153"/>
      <c r="BA97" s="153"/>
      <c r="BB97" s="153"/>
      <c r="BC97" s="153"/>
      <c r="BD97" s="153"/>
      <c r="BE97" s="153"/>
      <c r="BF97" s="155"/>
      <c r="BG97" s="155"/>
      <c r="BH97" s="155"/>
      <c r="BI97" s="155"/>
      <c r="BJ97" s="155"/>
      <c r="BK97" s="155"/>
      <c r="BL97" s="153"/>
      <c r="BM97" s="153"/>
      <c r="BN97" s="153"/>
      <c r="BO97" s="153"/>
      <c r="BP97" s="153"/>
      <c r="BQ97" s="153"/>
      <c r="BR97" s="153"/>
      <c r="BS97" s="153"/>
      <c r="BT97" s="153"/>
      <c r="BU97" s="153"/>
      <c r="BV97" s="159"/>
      <c r="BW97" s="159"/>
      <c r="BX97" s="153"/>
      <c r="BY97" s="153"/>
      <c r="BZ97" s="153"/>
      <c r="CA97" s="153"/>
      <c r="CB97" s="153"/>
      <c r="CC97" s="153"/>
      <c r="CD97" s="153"/>
      <c r="CE97" s="153"/>
      <c r="CF97" s="153"/>
      <c r="CG97" s="153"/>
      <c r="CH97" s="153"/>
      <c r="CI97" s="153"/>
      <c r="CJ97" s="153"/>
      <c r="CK97" s="153"/>
      <c r="CL97" s="153"/>
      <c r="CM97" s="153"/>
      <c r="CN97" s="153"/>
      <c r="CO97" s="153"/>
      <c r="CP97" s="153"/>
      <c r="CQ97" s="153"/>
      <c r="CR97" s="153"/>
      <c r="CS97" s="153"/>
      <c r="CT97" s="153"/>
      <c r="CU97" s="153"/>
      <c r="CV97" s="153"/>
      <c r="CW97" s="153"/>
      <c r="CX97" s="153"/>
      <c r="CY97" s="153"/>
      <c r="CZ97" s="153"/>
      <c r="DA97" s="153"/>
      <c r="DB97" s="153"/>
      <c r="DC97" s="153"/>
      <c r="DD97" s="153"/>
      <c r="DE97" s="153"/>
      <c r="DF97" s="153"/>
      <c r="DG97" s="153"/>
      <c r="DH97" s="153"/>
      <c r="DI97" s="153"/>
      <c r="DJ97" s="153"/>
      <c r="DK97" s="153"/>
      <c r="DL97" s="153"/>
      <c r="DM97" s="153"/>
      <c r="DN97" s="153"/>
      <c r="DO97" s="153"/>
      <c r="DP97" s="153"/>
      <c r="DQ97" s="153"/>
      <c r="DR97" s="153"/>
      <c r="DS97" s="153"/>
      <c r="DT97" s="153"/>
      <c r="DU97" s="153"/>
      <c r="DV97" s="153"/>
      <c r="DW97" s="153"/>
      <c r="DX97" s="153"/>
      <c r="DY97" s="153"/>
      <c r="DZ97" s="153"/>
      <c r="EA97" s="153"/>
      <c r="EB97" s="153"/>
      <c r="EC97" s="153"/>
      <c r="ED97" s="153"/>
      <c r="EE97" s="153"/>
      <c r="EF97" s="153"/>
      <c r="EG97" s="153"/>
      <c r="EH97" s="153"/>
      <c r="EI97" s="153"/>
      <c r="EK97" s="143">
        <f t="shared" si="23"/>
        <v>1.0759939960507112</v>
      </c>
      <c r="EO97">
        <f t="shared" si="15"/>
        <v>44000</v>
      </c>
      <c r="EP97" s="3">
        <f t="shared" si="28"/>
        <v>-1.9800000000000002</v>
      </c>
      <c r="EQ97" s="3">
        <f t="shared" si="16"/>
        <v>-2.0354180000000004</v>
      </c>
      <c r="ER97" s="3">
        <f t="shared" si="17"/>
        <v>-2.7342155321594803</v>
      </c>
      <c r="ES97" s="3">
        <f t="shared" si="18"/>
        <v>-2.702405684146322</v>
      </c>
      <c r="ET97">
        <f t="shared" si="29"/>
        <v>-3.7834796111974357E-2</v>
      </c>
    </row>
    <row r="98" spans="11:150" x14ac:dyDescent="0.25">
      <c r="K98" s="38">
        <f t="shared" si="30"/>
        <v>86</v>
      </c>
      <c r="L98" s="150">
        <v>45000</v>
      </c>
      <c r="M98" s="24">
        <f t="shared" si="31"/>
        <v>1</v>
      </c>
      <c r="N98" s="5">
        <v>45000</v>
      </c>
      <c r="O98" s="289">
        <f t="shared" si="24"/>
        <v>9.440608762859232E-3</v>
      </c>
      <c r="P98" s="5">
        <v>45000</v>
      </c>
      <c r="Q98" s="289">
        <f t="shared" si="25"/>
        <v>8.2855720839424482E-3</v>
      </c>
      <c r="R98" s="5">
        <v>45000</v>
      </c>
      <c r="S98" s="289">
        <v>1.6049E-3</v>
      </c>
      <c r="U98" s="26"/>
      <c r="V98" s="256">
        <v>45000</v>
      </c>
      <c r="W98" s="274">
        <f t="shared" si="22"/>
        <v>1.7062834775040297E-3</v>
      </c>
      <c r="X98" s="320">
        <f t="shared" si="26"/>
        <v>45000</v>
      </c>
      <c r="Y98" s="153">
        <f t="shared" si="27"/>
        <v>-6.4346938296371636</v>
      </c>
      <c r="Z98" s="153"/>
      <c r="AA98" s="153"/>
      <c r="AB98" s="153"/>
      <c r="AC98" s="153"/>
      <c r="AD98" s="153"/>
      <c r="AE98" s="153"/>
      <c r="AF98" s="153"/>
      <c r="AG98" s="153"/>
      <c r="AH98" s="153"/>
      <c r="AI98" s="153"/>
      <c r="AJ98" s="153"/>
      <c r="AK98" s="153"/>
      <c r="AL98" s="154"/>
      <c r="AM98" s="153"/>
      <c r="AN98" s="153"/>
      <c r="AO98" s="153"/>
      <c r="AP98" s="153"/>
      <c r="AQ98" s="153"/>
      <c r="AR98" s="153"/>
      <c r="AS98" s="153"/>
      <c r="AT98" s="153"/>
      <c r="AU98" s="153"/>
      <c r="AV98" s="153"/>
      <c r="AW98" s="153"/>
      <c r="AX98" s="153"/>
      <c r="AY98" s="153"/>
      <c r="AZ98" s="153"/>
      <c r="BA98" s="153"/>
      <c r="BB98" s="153"/>
      <c r="BC98" s="153"/>
      <c r="BD98" s="153"/>
      <c r="BE98" s="153"/>
      <c r="BF98" s="155"/>
      <c r="BG98" s="155"/>
      <c r="BH98" s="155"/>
      <c r="BI98" s="155"/>
      <c r="BJ98" s="155"/>
      <c r="BK98" s="155"/>
      <c r="BL98" s="153"/>
      <c r="BM98" s="153"/>
      <c r="BN98" s="153"/>
      <c r="BO98" s="153"/>
      <c r="BP98" s="153"/>
      <c r="BQ98" s="153"/>
      <c r="BR98" s="153"/>
      <c r="BS98" s="153"/>
      <c r="BT98" s="153"/>
      <c r="BU98" s="153"/>
      <c r="BV98" s="159"/>
      <c r="BW98" s="159"/>
      <c r="BX98" s="153"/>
      <c r="BY98" s="153"/>
      <c r="BZ98" s="153"/>
      <c r="CA98" s="153"/>
      <c r="CB98" s="153"/>
      <c r="CC98" s="153"/>
      <c r="CD98" s="153"/>
      <c r="CE98" s="153"/>
      <c r="CF98" s="153"/>
      <c r="CG98" s="153"/>
      <c r="CH98" s="153"/>
      <c r="CI98" s="153"/>
      <c r="CJ98" s="153"/>
      <c r="CK98" s="153"/>
      <c r="CL98" s="153"/>
      <c r="CM98" s="153"/>
      <c r="CN98" s="153"/>
      <c r="CO98" s="153"/>
      <c r="CP98" s="153"/>
      <c r="CQ98" s="153"/>
      <c r="CR98" s="153"/>
      <c r="CS98" s="153"/>
      <c r="CT98" s="153"/>
      <c r="CU98" s="153"/>
      <c r="CV98" s="153"/>
      <c r="CW98" s="153"/>
      <c r="CX98" s="153"/>
      <c r="CY98" s="153"/>
      <c r="CZ98" s="153"/>
      <c r="DA98" s="153"/>
      <c r="DB98" s="153"/>
      <c r="DC98" s="153"/>
      <c r="DD98" s="153"/>
      <c r="DE98" s="153"/>
      <c r="DF98" s="153"/>
      <c r="DG98" s="153"/>
      <c r="DH98" s="153"/>
      <c r="DI98" s="153"/>
      <c r="DJ98" s="153"/>
      <c r="DK98" s="153"/>
      <c r="DL98" s="153"/>
      <c r="DM98" s="153"/>
      <c r="DN98" s="153"/>
      <c r="DO98" s="153"/>
      <c r="DP98" s="153"/>
      <c r="DQ98" s="153"/>
      <c r="DR98" s="153"/>
      <c r="DS98" s="153"/>
      <c r="DT98" s="153"/>
      <c r="DU98" s="153"/>
      <c r="DV98" s="153"/>
      <c r="DW98" s="153"/>
      <c r="DX98" s="153"/>
      <c r="DY98" s="153"/>
      <c r="DZ98" s="153"/>
      <c r="EA98" s="153"/>
      <c r="EB98" s="153"/>
      <c r="EC98" s="153"/>
      <c r="ED98" s="153"/>
      <c r="EE98" s="153"/>
      <c r="EF98" s="153"/>
      <c r="EG98" s="153"/>
      <c r="EH98" s="153"/>
      <c r="EI98" s="153"/>
      <c r="EK98" s="143">
        <f t="shared" si="23"/>
        <v>1.0631712116044798</v>
      </c>
      <c r="EO98">
        <f t="shared" si="15"/>
        <v>45000</v>
      </c>
      <c r="EP98" s="3">
        <f t="shared" si="28"/>
        <v>-2.0249999999999999</v>
      </c>
      <c r="EQ98" s="3">
        <f t="shared" si="16"/>
        <v>-2.0816775000000001</v>
      </c>
      <c r="ER98" s="3">
        <f t="shared" si="17"/>
        <v>-2.7945520229483232</v>
      </c>
      <c r="ES98" s="3">
        <f t="shared" si="18"/>
        <v>-2.7679488146172857</v>
      </c>
    </row>
    <row r="99" spans="11:150" x14ac:dyDescent="0.25">
      <c r="K99" s="38">
        <f t="shared" si="30"/>
        <v>87</v>
      </c>
      <c r="L99" s="150">
        <v>46000</v>
      </c>
      <c r="M99" s="24">
        <f t="shared" si="31"/>
        <v>1</v>
      </c>
      <c r="N99" s="5">
        <v>46000</v>
      </c>
      <c r="O99" s="289">
        <f t="shared" si="24"/>
        <v>8.5113803820237519E-3</v>
      </c>
      <c r="P99" s="5">
        <v>46000</v>
      </c>
      <c r="Q99" s="289">
        <f t="shared" si="25"/>
        <v>7.4484001469285977E-3</v>
      </c>
      <c r="R99" s="5">
        <v>46000</v>
      </c>
      <c r="S99" s="289">
        <v>1.3992E-3</v>
      </c>
      <c r="U99" s="26"/>
      <c r="V99" s="256">
        <v>46000</v>
      </c>
      <c r="W99" s="274">
        <f t="shared" si="22"/>
        <v>1.4672633001634819E-3</v>
      </c>
      <c r="X99" s="320">
        <f t="shared" si="26"/>
        <v>46000</v>
      </c>
      <c r="Y99" s="153">
        <f t="shared" si="27"/>
        <v>-6.571854634259882</v>
      </c>
      <c r="Z99" s="153"/>
      <c r="AA99" s="153"/>
      <c r="AB99" s="153"/>
      <c r="AC99" s="153"/>
      <c r="AD99" s="153"/>
      <c r="AE99" s="153"/>
      <c r="AF99" s="153"/>
      <c r="AG99" s="153"/>
      <c r="AH99" s="153"/>
      <c r="AI99" s="153"/>
      <c r="AJ99" s="153"/>
      <c r="AK99" s="153"/>
      <c r="AL99" s="154"/>
      <c r="AM99" s="153"/>
      <c r="AN99" s="153"/>
      <c r="AO99" s="153"/>
      <c r="AP99" s="153"/>
      <c r="AQ99" s="153"/>
      <c r="AR99" s="153"/>
      <c r="AS99" s="153"/>
      <c r="AT99" s="153"/>
      <c r="AU99" s="153"/>
      <c r="AV99" s="153"/>
      <c r="AW99" s="153"/>
      <c r="AX99" s="153"/>
      <c r="AY99" s="153"/>
      <c r="AZ99" s="153"/>
      <c r="BA99" s="153"/>
      <c r="BB99" s="153"/>
      <c r="BC99" s="153"/>
      <c r="BD99" s="153"/>
      <c r="BE99" s="153"/>
      <c r="BF99" s="155"/>
      <c r="BG99" s="155"/>
      <c r="BH99" s="155"/>
      <c r="BI99" s="155"/>
      <c r="BJ99" s="155"/>
      <c r="BK99" s="155"/>
      <c r="BL99" s="153"/>
      <c r="BM99" s="153"/>
      <c r="BN99" s="153"/>
      <c r="BO99" s="153"/>
      <c r="BP99" s="153"/>
      <c r="BQ99" s="153"/>
      <c r="BR99" s="153"/>
      <c r="BS99" s="153"/>
      <c r="BT99" s="153"/>
      <c r="BU99" s="153"/>
      <c r="BV99" s="159"/>
      <c r="BW99" s="159"/>
      <c r="BX99" s="153"/>
      <c r="BY99" s="153"/>
      <c r="BZ99" s="153"/>
      <c r="CA99" s="153"/>
      <c r="CB99" s="153"/>
      <c r="CC99" s="153"/>
      <c r="CD99" s="153"/>
      <c r="CE99" s="153"/>
      <c r="CF99" s="153"/>
      <c r="CG99" s="153"/>
      <c r="CH99" s="153"/>
      <c r="CI99" s="153"/>
      <c r="CJ99" s="153"/>
      <c r="CK99" s="153"/>
      <c r="CL99" s="153"/>
      <c r="CM99" s="153"/>
      <c r="CN99" s="153"/>
      <c r="CO99" s="153"/>
      <c r="CP99" s="153"/>
      <c r="CQ99" s="153"/>
      <c r="CR99" s="153"/>
      <c r="CS99" s="153"/>
      <c r="CT99" s="153"/>
      <c r="CU99" s="153"/>
      <c r="CV99" s="153"/>
      <c r="CW99" s="153"/>
      <c r="CX99" s="153"/>
      <c r="CY99" s="153"/>
      <c r="CZ99" s="153"/>
      <c r="DA99" s="153"/>
      <c r="DB99" s="153"/>
      <c r="DC99" s="153"/>
      <c r="DD99" s="153"/>
      <c r="DE99" s="153"/>
      <c r="DF99" s="153"/>
      <c r="DG99" s="153"/>
      <c r="DH99" s="153"/>
      <c r="DI99" s="153"/>
      <c r="DJ99" s="153"/>
      <c r="DK99" s="153"/>
      <c r="DL99" s="153"/>
      <c r="DM99" s="153"/>
      <c r="DN99" s="153"/>
      <c r="DO99" s="153"/>
      <c r="DP99" s="153"/>
      <c r="DQ99" s="153"/>
      <c r="DR99" s="153"/>
      <c r="DS99" s="153"/>
      <c r="DT99" s="153"/>
      <c r="DU99" s="153"/>
      <c r="DV99" s="153"/>
      <c r="DW99" s="153"/>
      <c r="DX99" s="153"/>
      <c r="DY99" s="153"/>
      <c r="DZ99" s="153"/>
      <c r="EA99" s="153"/>
      <c r="EB99" s="153"/>
      <c r="EC99" s="153"/>
      <c r="ED99" s="153"/>
      <c r="EE99" s="153"/>
      <c r="EF99" s="153"/>
      <c r="EG99" s="153"/>
      <c r="EH99" s="153"/>
      <c r="EI99" s="153"/>
      <c r="EK99" s="143">
        <f t="shared" si="23"/>
        <v>1.0486444397966566</v>
      </c>
      <c r="EO99">
        <f t="shared" si="15"/>
        <v>46000</v>
      </c>
      <c r="EP99" s="3">
        <f t="shared" si="28"/>
        <v>-2.0700000000000007</v>
      </c>
      <c r="EQ99" s="3">
        <f t="shared" si="16"/>
        <v>-2.1279370000000002</v>
      </c>
      <c r="ER99" s="3">
        <f t="shared" si="17"/>
        <v>-2.85412020352938</v>
      </c>
      <c r="ES99" s="3">
        <f t="shared" si="18"/>
        <v>-2.833491945088249</v>
      </c>
    </row>
    <row r="100" spans="11:150" x14ac:dyDescent="0.25">
      <c r="K100" s="38">
        <f t="shared" si="30"/>
        <v>88</v>
      </c>
      <c r="L100" s="150">
        <v>47000</v>
      </c>
      <c r="M100" s="24">
        <f t="shared" si="31"/>
        <v>1</v>
      </c>
      <c r="N100" s="5">
        <v>47000</v>
      </c>
      <c r="O100" s="289">
        <f t="shared" si="24"/>
        <v>7.6736148936181808E-3</v>
      </c>
      <c r="P100" s="5">
        <v>47000</v>
      </c>
      <c r="Q100" s="289">
        <f t="shared" si="25"/>
        <v>6.6958158334394806E-3</v>
      </c>
      <c r="R100" s="5">
        <v>47000</v>
      </c>
      <c r="S100" s="289">
        <v>1.222E-3</v>
      </c>
      <c r="U100" s="26"/>
      <c r="V100" s="256">
        <v>47000</v>
      </c>
      <c r="W100" s="274">
        <f t="shared" si="22"/>
        <v>1.2617256278867914E-3</v>
      </c>
      <c r="X100" s="320">
        <f t="shared" si="26"/>
        <v>47000</v>
      </c>
      <c r="Y100" s="153">
        <f t="shared" si="27"/>
        <v>-6.7072664182327335</v>
      </c>
      <c r="Z100" s="153"/>
      <c r="AA100" s="153"/>
      <c r="AB100" s="153"/>
      <c r="AC100" s="153"/>
      <c r="AD100" s="153"/>
      <c r="AE100" s="153"/>
      <c r="AF100" s="153"/>
      <c r="AG100" s="153"/>
      <c r="AH100" s="153"/>
      <c r="AI100" s="153"/>
      <c r="AJ100" s="153"/>
      <c r="AK100" s="153"/>
      <c r="AL100" s="154"/>
      <c r="AM100" s="153"/>
      <c r="AN100" s="153"/>
      <c r="AO100" s="153"/>
      <c r="AP100" s="153"/>
      <c r="AQ100" s="153"/>
      <c r="AR100" s="153"/>
      <c r="AS100" s="153"/>
      <c r="AT100" s="153"/>
      <c r="AU100" s="153"/>
      <c r="AV100" s="153"/>
      <c r="AW100" s="153"/>
      <c r="AX100" s="153"/>
      <c r="AY100" s="153"/>
      <c r="AZ100" s="153"/>
      <c r="BA100" s="153"/>
      <c r="BB100" s="153"/>
      <c r="BC100" s="153"/>
      <c r="BD100" s="153"/>
      <c r="BE100" s="153"/>
      <c r="BF100" s="155"/>
      <c r="BG100" s="155"/>
      <c r="BH100" s="155"/>
      <c r="BI100" s="155"/>
      <c r="BJ100" s="155"/>
      <c r="BK100" s="155"/>
      <c r="BL100" s="153"/>
      <c r="BM100" s="153"/>
      <c r="BN100" s="153"/>
      <c r="BO100" s="153"/>
      <c r="BP100" s="153"/>
      <c r="BQ100" s="153"/>
      <c r="BR100" s="153"/>
      <c r="BS100" s="153"/>
      <c r="BT100" s="153"/>
      <c r="BU100" s="153"/>
      <c r="BV100" s="159"/>
      <c r="BW100" s="159"/>
      <c r="BX100" s="153"/>
      <c r="BY100" s="153"/>
      <c r="BZ100" s="153"/>
      <c r="CA100" s="153"/>
      <c r="CB100" s="153"/>
      <c r="CC100" s="153"/>
      <c r="CD100" s="153"/>
      <c r="CE100" s="153"/>
      <c r="CF100" s="153"/>
      <c r="CG100" s="153"/>
      <c r="CH100" s="153"/>
      <c r="CI100" s="153"/>
      <c r="CJ100" s="153"/>
      <c r="CK100" s="153"/>
      <c r="CL100" s="153"/>
      <c r="CM100" s="153"/>
      <c r="CN100" s="153"/>
      <c r="CO100" s="153"/>
      <c r="CP100" s="153"/>
      <c r="CQ100" s="153"/>
      <c r="CR100" s="153"/>
      <c r="CS100" s="153"/>
      <c r="CT100" s="153"/>
      <c r="CU100" s="153"/>
      <c r="CV100" s="153"/>
      <c r="CW100" s="153"/>
      <c r="CX100" s="153"/>
      <c r="CY100" s="153"/>
      <c r="CZ100" s="153"/>
      <c r="DA100" s="153"/>
      <c r="DB100" s="153"/>
      <c r="DC100" s="153"/>
      <c r="DD100" s="153"/>
      <c r="DE100" s="153"/>
      <c r="DF100" s="153"/>
      <c r="DG100" s="153"/>
      <c r="DH100" s="153"/>
      <c r="DI100" s="153"/>
      <c r="DJ100" s="153"/>
      <c r="DK100" s="153"/>
      <c r="DL100" s="153"/>
      <c r="DM100" s="153"/>
      <c r="DN100" s="153"/>
      <c r="DO100" s="153"/>
      <c r="DP100" s="153"/>
      <c r="DQ100" s="153"/>
      <c r="DR100" s="153"/>
      <c r="DS100" s="153"/>
      <c r="DT100" s="153"/>
      <c r="DU100" s="153"/>
      <c r="DV100" s="153"/>
      <c r="DW100" s="153"/>
      <c r="DX100" s="153"/>
      <c r="DY100" s="153"/>
      <c r="DZ100" s="153"/>
      <c r="EA100" s="153"/>
      <c r="EB100" s="153"/>
      <c r="EC100" s="153"/>
      <c r="ED100" s="153"/>
      <c r="EE100" s="153"/>
      <c r="EF100" s="153"/>
      <c r="EG100" s="153"/>
      <c r="EH100" s="153"/>
      <c r="EI100" s="153"/>
      <c r="EK100" s="143">
        <f t="shared" si="23"/>
        <v>1.0325086971250339</v>
      </c>
      <c r="EO100">
        <f t="shared" si="15"/>
        <v>47000</v>
      </c>
      <c r="EP100" s="3">
        <f t="shared" si="28"/>
        <v>-2.1150000000000007</v>
      </c>
      <c r="EQ100" s="3">
        <f t="shared" si="16"/>
        <v>-2.1741964999999999</v>
      </c>
      <c r="ER100" s="3">
        <f t="shared" si="17"/>
        <v>-2.9129287940934647</v>
      </c>
      <c r="ES100" s="3">
        <f t="shared" si="18"/>
        <v>-2.8990350755592122</v>
      </c>
    </row>
    <row r="101" spans="11:150" x14ac:dyDescent="0.25">
      <c r="K101" s="38">
        <f t="shared" si="30"/>
        <v>89</v>
      </c>
      <c r="L101" s="150">
        <v>48000</v>
      </c>
      <c r="M101" s="24">
        <f t="shared" si="31"/>
        <v>1</v>
      </c>
      <c r="N101" s="5">
        <v>48000</v>
      </c>
      <c r="O101" s="289">
        <f t="shared" si="24"/>
        <v>6.9183097091893601E-3</v>
      </c>
      <c r="P101" s="5">
        <v>48000</v>
      </c>
      <c r="Q101" s="289">
        <f t="shared" si="25"/>
        <v>6.0192724331313511E-3</v>
      </c>
      <c r="R101" s="5">
        <v>48000</v>
      </c>
      <c r="S101" s="289">
        <v>1.0751000000000001E-3</v>
      </c>
      <c r="U101" s="26"/>
      <c r="V101" s="256">
        <v>48000</v>
      </c>
      <c r="W101" s="274">
        <f t="shared" si="22"/>
        <v>1.084980153111541E-3</v>
      </c>
      <c r="X101" s="320">
        <f t="shared" si="26"/>
        <v>48000</v>
      </c>
      <c r="Y101" s="153">
        <f t="shared" si="27"/>
        <v>-6.8353415984730921</v>
      </c>
      <c r="Z101" s="153"/>
      <c r="AA101" s="153"/>
      <c r="AB101" s="153"/>
      <c r="AC101" s="153"/>
      <c r="AD101" s="153"/>
      <c r="AE101" s="153"/>
      <c r="AF101" s="153"/>
      <c r="AG101" s="153"/>
      <c r="AH101" s="153"/>
      <c r="AI101" s="153"/>
      <c r="AJ101" s="153"/>
      <c r="AK101" s="153"/>
      <c r="AL101" s="154"/>
      <c r="AM101" s="153"/>
      <c r="AN101" s="153"/>
      <c r="AO101" s="153"/>
      <c r="AP101" s="153"/>
      <c r="AQ101" s="153"/>
      <c r="AR101" s="153"/>
      <c r="AS101" s="153"/>
      <c r="AT101" s="153"/>
      <c r="AU101" s="153"/>
      <c r="AV101" s="153"/>
      <c r="AW101" s="153"/>
      <c r="AX101" s="153"/>
      <c r="AY101" s="153"/>
      <c r="AZ101" s="153"/>
      <c r="BA101" s="153"/>
      <c r="BB101" s="153"/>
      <c r="BC101" s="153"/>
      <c r="BD101" s="153"/>
      <c r="BE101" s="153"/>
      <c r="BF101" s="155"/>
      <c r="BG101" s="155"/>
      <c r="BH101" s="155"/>
      <c r="BI101" s="155"/>
      <c r="BJ101" s="155"/>
      <c r="BK101" s="155"/>
      <c r="BL101" s="153"/>
      <c r="BM101" s="153"/>
      <c r="BN101" s="153"/>
      <c r="BO101" s="153"/>
      <c r="BP101" s="153"/>
      <c r="BQ101" s="153"/>
      <c r="BR101" s="153"/>
      <c r="BS101" s="153"/>
      <c r="BT101" s="153"/>
      <c r="BU101" s="153"/>
      <c r="BV101" s="159"/>
      <c r="BW101" s="159"/>
      <c r="BX101" s="153"/>
      <c r="BY101" s="153"/>
      <c r="BZ101" s="153"/>
      <c r="CA101" s="153"/>
      <c r="CB101" s="153"/>
      <c r="CC101" s="153"/>
      <c r="CD101" s="153"/>
      <c r="CE101" s="153"/>
      <c r="CF101" s="153"/>
      <c r="CG101" s="153"/>
      <c r="CH101" s="153"/>
      <c r="CI101" s="153"/>
      <c r="CJ101" s="153"/>
      <c r="CK101" s="153"/>
      <c r="CL101" s="153"/>
      <c r="CM101" s="153"/>
      <c r="CN101" s="153"/>
      <c r="CO101" s="153"/>
      <c r="CP101" s="153"/>
      <c r="CQ101" s="153"/>
      <c r="CR101" s="153"/>
      <c r="CS101" s="153"/>
      <c r="CT101" s="153"/>
      <c r="CU101" s="153"/>
      <c r="CV101" s="153"/>
      <c r="CW101" s="153"/>
      <c r="CX101" s="153"/>
      <c r="CY101" s="153"/>
      <c r="CZ101" s="153"/>
      <c r="DA101" s="153"/>
      <c r="DB101" s="153"/>
      <c r="DC101" s="153"/>
      <c r="DD101" s="153"/>
      <c r="DE101" s="153"/>
      <c r="DF101" s="153"/>
      <c r="DG101" s="153"/>
      <c r="DH101" s="153"/>
      <c r="DI101" s="153"/>
      <c r="DJ101" s="153"/>
      <c r="DK101" s="153"/>
      <c r="DL101" s="153"/>
      <c r="DM101" s="153"/>
      <c r="DN101" s="153"/>
      <c r="DO101" s="153"/>
      <c r="DP101" s="153"/>
      <c r="DQ101" s="153"/>
      <c r="DR101" s="153"/>
      <c r="DS101" s="153"/>
      <c r="DT101" s="153"/>
      <c r="DU101" s="153"/>
      <c r="DV101" s="153"/>
      <c r="DW101" s="153"/>
      <c r="DX101" s="153"/>
      <c r="DY101" s="153"/>
      <c r="DZ101" s="153"/>
      <c r="EA101" s="153"/>
      <c r="EB101" s="153"/>
      <c r="EC101" s="153"/>
      <c r="ED101" s="153"/>
      <c r="EE101" s="153"/>
      <c r="EF101" s="153"/>
      <c r="EG101" s="153"/>
      <c r="EH101" s="153"/>
      <c r="EI101" s="153"/>
      <c r="EK101" s="143">
        <f t="shared" si="23"/>
        <v>1.0091899852214128</v>
      </c>
      <c r="EO101">
        <f t="shared" ref="EO101:EO164" si="32">N101</f>
        <v>48000</v>
      </c>
      <c r="EP101" s="3">
        <f t="shared" si="28"/>
        <v>-2.16</v>
      </c>
      <c r="EQ101" s="3">
        <f t="shared" ref="EQ101:EQ164" si="33">LOG10(Q101)</f>
        <v>-2.220456</v>
      </c>
      <c r="ER101" s="3">
        <f t="shared" ref="ER101:ER164" si="34">LOG10(S101)</f>
        <v>-2.9685511381406164</v>
      </c>
      <c r="ES101" s="3">
        <f t="shared" ref="ES101:ES164" si="35">LOG10(W101)</f>
        <v>-2.9645782060301751</v>
      </c>
    </row>
    <row r="102" spans="11:150" x14ac:dyDescent="0.25">
      <c r="K102" s="38">
        <f t="shared" si="30"/>
        <v>90</v>
      </c>
      <c r="L102" s="150">
        <v>49000</v>
      </c>
      <c r="M102" s="24">
        <f t="shared" si="31"/>
        <v>1</v>
      </c>
      <c r="N102" s="5">
        <v>49000</v>
      </c>
      <c r="O102" s="289">
        <f t="shared" si="24"/>
        <v>6.2373483548241902E-3</v>
      </c>
      <c r="P102" s="5">
        <v>49000</v>
      </c>
      <c r="Q102" s="289">
        <f t="shared" si="25"/>
        <v>5.411086792935834E-3</v>
      </c>
      <c r="R102" s="5">
        <v>49000</v>
      </c>
      <c r="S102" s="289">
        <v>9.4939000000000004E-4</v>
      </c>
      <c r="U102" s="26"/>
      <c r="V102" s="256">
        <v>49000</v>
      </c>
      <c r="W102" s="274">
        <f t="shared" si="22"/>
        <v>9.329935975205258E-4</v>
      </c>
      <c r="X102" s="320">
        <f t="shared" si="26"/>
        <v>49000</v>
      </c>
      <c r="Y102" s="153">
        <f t="shared" si="27"/>
        <v>-6.9596908848707191</v>
      </c>
      <c r="Z102" s="153"/>
      <c r="AA102" s="153"/>
      <c r="AB102" s="153"/>
      <c r="AC102" s="153"/>
      <c r="AD102" s="153"/>
      <c r="AE102" s="153"/>
      <c r="AF102" s="153"/>
      <c r="AG102" s="153"/>
      <c r="AH102" s="153"/>
      <c r="AI102" s="153"/>
      <c r="AJ102" s="153"/>
      <c r="AK102" s="153"/>
      <c r="AL102" s="154"/>
      <c r="AM102" s="153"/>
      <c r="AN102" s="153"/>
      <c r="AO102" s="153"/>
      <c r="AP102" s="153"/>
      <c r="AQ102" s="153"/>
      <c r="AR102" s="153"/>
      <c r="AS102" s="153"/>
      <c r="AT102" s="153"/>
      <c r="AU102" s="153"/>
      <c r="AV102" s="153"/>
      <c r="AW102" s="153"/>
      <c r="AX102" s="153"/>
      <c r="AY102" s="153"/>
      <c r="AZ102" s="153"/>
      <c r="BA102" s="153"/>
      <c r="BB102" s="153"/>
      <c r="BC102" s="153"/>
      <c r="BD102" s="153"/>
      <c r="BE102" s="153"/>
      <c r="BF102" s="155"/>
      <c r="BG102" s="155"/>
      <c r="BH102" s="155"/>
      <c r="BI102" s="155"/>
      <c r="BJ102" s="155"/>
      <c r="BK102" s="155"/>
      <c r="BL102" s="153"/>
      <c r="BM102" s="153"/>
      <c r="BN102" s="153"/>
      <c r="BO102" s="153"/>
      <c r="BP102" s="153"/>
      <c r="BQ102" s="153"/>
      <c r="BR102" s="153"/>
      <c r="BS102" s="153"/>
      <c r="BT102" s="153"/>
      <c r="BU102" s="153"/>
      <c r="BV102" s="159"/>
      <c r="BW102" s="159"/>
      <c r="BX102" s="153"/>
      <c r="BY102" s="153"/>
      <c r="BZ102" s="153"/>
      <c r="CA102" s="153"/>
      <c r="CB102" s="153"/>
      <c r="CC102" s="153"/>
      <c r="CD102" s="153"/>
      <c r="CE102" s="153"/>
      <c r="CF102" s="153"/>
      <c r="CG102" s="153"/>
      <c r="CH102" s="153"/>
      <c r="CI102" s="153"/>
      <c r="CJ102" s="153"/>
      <c r="CK102" s="153"/>
      <c r="CL102" s="153"/>
      <c r="CM102" s="153"/>
      <c r="CN102" s="153"/>
      <c r="CO102" s="153"/>
      <c r="CP102" s="153"/>
      <c r="CQ102" s="153"/>
      <c r="CR102" s="153"/>
      <c r="CS102" s="153"/>
      <c r="CT102" s="153"/>
      <c r="CU102" s="153"/>
      <c r="CV102" s="153"/>
      <c r="CW102" s="153"/>
      <c r="CX102" s="153"/>
      <c r="CY102" s="153"/>
      <c r="CZ102" s="153"/>
      <c r="DA102" s="153"/>
      <c r="DB102" s="153"/>
      <c r="DC102" s="153"/>
      <c r="DD102" s="153"/>
      <c r="DE102" s="153"/>
      <c r="DF102" s="153"/>
      <c r="DG102" s="153"/>
      <c r="DH102" s="153"/>
      <c r="DI102" s="153"/>
      <c r="DJ102" s="153"/>
      <c r="DK102" s="153"/>
      <c r="DL102" s="153"/>
      <c r="DM102" s="153"/>
      <c r="DN102" s="153"/>
      <c r="DO102" s="153"/>
      <c r="DP102" s="153"/>
      <c r="DQ102" s="153"/>
      <c r="DR102" s="153"/>
      <c r="DS102" s="153"/>
      <c r="DT102" s="153"/>
      <c r="DU102" s="153"/>
      <c r="DV102" s="153"/>
      <c r="DW102" s="153"/>
      <c r="DX102" s="153"/>
      <c r="DY102" s="153"/>
      <c r="DZ102" s="153"/>
      <c r="EA102" s="153"/>
      <c r="EB102" s="153"/>
      <c r="EC102" s="153"/>
      <c r="ED102" s="153"/>
      <c r="EE102" s="153"/>
      <c r="EF102" s="153"/>
      <c r="EG102" s="153"/>
      <c r="EH102" s="153"/>
      <c r="EI102" s="153"/>
      <c r="EK102" s="143">
        <f t="shared" si="23"/>
        <v>0.98272953951540021</v>
      </c>
      <c r="EO102">
        <f t="shared" si="32"/>
        <v>49000</v>
      </c>
      <c r="EP102" s="3">
        <f t="shared" si="28"/>
        <v>-2.2050000000000001</v>
      </c>
      <c r="EQ102" s="3">
        <f t="shared" si="33"/>
        <v>-2.2667155000000001</v>
      </c>
      <c r="ER102" s="3">
        <f t="shared" si="34"/>
        <v>-3.0225553470517132</v>
      </c>
      <c r="ES102" s="3">
        <f t="shared" si="35"/>
        <v>-3.0301213365011384</v>
      </c>
    </row>
    <row r="103" spans="11:150" x14ac:dyDescent="0.25">
      <c r="K103" s="38">
        <f t="shared" si="30"/>
        <v>91</v>
      </c>
      <c r="L103" s="150">
        <v>50000</v>
      </c>
      <c r="M103" s="24">
        <f t="shared" si="31"/>
        <v>1</v>
      </c>
      <c r="N103" s="5">
        <v>50000</v>
      </c>
      <c r="O103" s="289">
        <f t="shared" si="24"/>
        <v>5.6234132519034866E-3</v>
      </c>
      <c r="P103" s="5">
        <v>50000</v>
      </c>
      <c r="Q103" s="289">
        <f t="shared" si="25"/>
        <v>4.8643520634690128E-3</v>
      </c>
      <c r="R103" s="5">
        <v>50000</v>
      </c>
      <c r="S103" s="289">
        <v>8.3836999999999996E-4</v>
      </c>
      <c r="U103" s="26"/>
      <c r="V103" s="256">
        <v>50000</v>
      </c>
      <c r="W103" s="274">
        <f t="shared" si="22"/>
        <v>8.0229767384952771E-4</v>
      </c>
      <c r="X103" s="320">
        <f t="shared" si="26"/>
        <v>50000</v>
      </c>
      <c r="Y103" s="153">
        <f t="shared" si="27"/>
        <v>-7.0840510274804513</v>
      </c>
      <c r="Z103" s="153"/>
      <c r="AA103" s="153"/>
      <c r="AB103" s="153"/>
      <c r="AC103" s="153"/>
      <c r="AD103" s="153"/>
      <c r="AE103" s="153"/>
      <c r="AF103" s="153"/>
      <c r="AG103" s="153"/>
      <c r="AH103" s="153"/>
      <c r="AI103" s="153"/>
      <c r="AJ103" s="153"/>
      <c r="AK103" s="153"/>
      <c r="AL103" s="154"/>
      <c r="AM103" s="153"/>
      <c r="AN103" s="153"/>
      <c r="AO103" s="153"/>
      <c r="AP103" s="153"/>
      <c r="AQ103" s="153"/>
      <c r="AR103" s="153"/>
      <c r="AS103" s="153"/>
      <c r="AT103" s="153"/>
      <c r="AU103" s="153"/>
      <c r="AV103" s="153"/>
      <c r="AW103" s="153"/>
      <c r="AX103" s="153"/>
      <c r="AY103" s="153"/>
      <c r="AZ103" s="153"/>
      <c r="BA103" s="153"/>
      <c r="BB103" s="153"/>
      <c r="BC103" s="153"/>
      <c r="BD103" s="153"/>
      <c r="BE103" s="153"/>
      <c r="BF103" s="155"/>
      <c r="BG103" s="155"/>
      <c r="BH103" s="155"/>
      <c r="BI103" s="155"/>
      <c r="BJ103" s="155"/>
      <c r="BK103" s="155"/>
      <c r="BL103" s="153"/>
      <c r="BM103" s="153"/>
      <c r="BN103" s="153"/>
      <c r="BO103" s="153"/>
      <c r="BP103" s="153"/>
      <c r="BQ103" s="153"/>
      <c r="BR103" s="153"/>
      <c r="BS103" s="153"/>
      <c r="BT103" s="153"/>
      <c r="BU103" s="153"/>
      <c r="BV103" s="159"/>
      <c r="BW103" s="159"/>
      <c r="BX103" s="153"/>
      <c r="BY103" s="153"/>
      <c r="BZ103" s="153"/>
      <c r="CA103" s="153"/>
      <c r="CB103" s="153"/>
      <c r="CC103" s="153"/>
      <c r="CD103" s="153"/>
      <c r="CE103" s="153"/>
      <c r="CF103" s="153"/>
      <c r="CG103" s="153"/>
      <c r="CH103" s="153"/>
      <c r="CI103" s="153"/>
      <c r="CJ103" s="153"/>
      <c r="CK103" s="153"/>
      <c r="CL103" s="153"/>
      <c r="CM103" s="153"/>
      <c r="CN103" s="153"/>
      <c r="CO103" s="153"/>
      <c r="CP103" s="153"/>
      <c r="CQ103" s="153"/>
      <c r="CR103" s="153"/>
      <c r="CS103" s="153"/>
      <c r="CT103" s="153"/>
      <c r="CU103" s="153"/>
      <c r="CV103" s="153"/>
      <c r="CW103" s="153"/>
      <c r="CX103" s="153"/>
      <c r="CY103" s="153"/>
      <c r="CZ103" s="153"/>
      <c r="DA103" s="153"/>
      <c r="DB103" s="153"/>
      <c r="DC103" s="153"/>
      <c r="DD103" s="153"/>
      <c r="DE103" s="153"/>
      <c r="DF103" s="153"/>
      <c r="DG103" s="153"/>
      <c r="DH103" s="153"/>
      <c r="DI103" s="153"/>
      <c r="DJ103" s="153"/>
      <c r="DK103" s="153"/>
      <c r="DL103" s="153"/>
      <c r="DM103" s="153"/>
      <c r="DN103" s="153"/>
      <c r="DO103" s="153"/>
      <c r="DP103" s="153"/>
      <c r="DQ103" s="153"/>
      <c r="DR103" s="153"/>
      <c r="DS103" s="153"/>
      <c r="DT103" s="153"/>
      <c r="DU103" s="153"/>
      <c r="DV103" s="153"/>
      <c r="DW103" s="153"/>
      <c r="DX103" s="153"/>
      <c r="DY103" s="153"/>
      <c r="DZ103" s="153"/>
      <c r="EA103" s="153"/>
      <c r="EB103" s="153"/>
      <c r="EC103" s="153"/>
      <c r="ED103" s="153"/>
      <c r="EE103" s="153"/>
      <c r="EF103" s="153"/>
      <c r="EG103" s="153"/>
      <c r="EH103" s="153"/>
      <c r="EI103" s="153"/>
      <c r="EK103" s="143">
        <f t="shared" si="23"/>
        <v>0.95697326222256018</v>
      </c>
      <c r="EO103">
        <f t="shared" si="32"/>
        <v>50000</v>
      </c>
      <c r="EP103" s="3">
        <f t="shared" si="28"/>
        <v>-2.2500000000000004</v>
      </c>
      <c r="EQ103" s="3">
        <f t="shared" si="33"/>
        <v>-2.3129749999999998</v>
      </c>
      <c r="ER103" s="3">
        <f t="shared" si="34"/>
        <v>-3.0765642707558216</v>
      </c>
      <c r="ES103" s="3">
        <f t="shared" si="35"/>
        <v>-3.0956644669721016</v>
      </c>
    </row>
    <row r="104" spans="11:150" x14ac:dyDescent="0.25">
      <c r="K104" s="38">
        <f t="shared" si="30"/>
        <v>92</v>
      </c>
      <c r="L104" s="150">
        <v>51000</v>
      </c>
      <c r="M104" s="24">
        <f t="shared" si="31"/>
        <v>1</v>
      </c>
      <c r="N104" s="5">
        <v>51000</v>
      </c>
      <c r="O104" s="289">
        <f t="shared" si="24"/>
        <v>5.0699070827470421E-3</v>
      </c>
      <c r="P104" s="5">
        <v>51000</v>
      </c>
      <c r="Q104" s="289">
        <f t="shared" si="25"/>
        <v>4.3728592615194829E-3</v>
      </c>
      <c r="R104" s="5">
        <v>51000</v>
      </c>
      <c r="S104" s="289">
        <v>7.4032999999999998E-4</v>
      </c>
      <c r="U104" s="26"/>
      <c r="V104" s="256">
        <v>51000</v>
      </c>
      <c r="W104" s="274">
        <f t="shared" si="22"/>
        <v>6.8990994062014552E-4</v>
      </c>
      <c r="X104" s="320">
        <f t="shared" si="26"/>
        <v>51000</v>
      </c>
      <c r="Y104" s="153">
        <f t="shared" si="27"/>
        <v>-7.2084145252244545</v>
      </c>
      <c r="Z104" s="153"/>
      <c r="AA104" s="153"/>
      <c r="AB104" s="153"/>
      <c r="AC104" s="153"/>
      <c r="AD104" s="153"/>
      <c r="AE104" s="153"/>
      <c r="AF104" s="153"/>
      <c r="AG104" s="153"/>
      <c r="AH104" s="153"/>
      <c r="AI104" s="153"/>
      <c r="AJ104" s="153"/>
      <c r="AK104" s="153"/>
      <c r="AL104" s="154"/>
      <c r="AM104" s="153"/>
      <c r="AN104" s="153"/>
      <c r="AO104" s="153"/>
      <c r="AP104" s="153"/>
      <c r="AQ104" s="153"/>
      <c r="AR104" s="153"/>
      <c r="AS104" s="153"/>
      <c r="AT104" s="153"/>
      <c r="AU104" s="153"/>
      <c r="AV104" s="153"/>
      <c r="AW104" s="153"/>
      <c r="AX104" s="153"/>
      <c r="AY104" s="153"/>
      <c r="AZ104" s="153"/>
      <c r="BA104" s="153"/>
      <c r="BB104" s="153"/>
      <c r="BC104" s="153"/>
      <c r="BD104" s="153"/>
      <c r="BE104" s="153"/>
      <c r="BF104" s="155"/>
      <c r="BG104" s="155"/>
      <c r="BH104" s="155"/>
      <c r="BI104" s="155"/>
      <c r="BJ104" s="155"/>
      <c r="BK104" s="155"/>
      <c r="BL104" s="153"/>
      <c r="BM104" s="153"/>
      <c r="BN104" s="153"/>
      <c r="BO104" s="153"/>
      <c r="BP104" s="153"/>
      <c r="BQ104" s="153"/>
      <c r="BR104" s="153"/>
      <c r="BS104" s="153"/>
      <c r="BT104" s="153"/>
      <c r="BU104" s="153"/>
      <c r="BV104" s="159"/>
      <c r="BW104" s="159"/>
      <c r="BX104" s="153"/>
      <c r="BY104" s="153"/>
      <c r="BZ104" s="153"/>
      <c r="CA104" s="153"/>
      <c r="CB104" s="153"/>
      <c r="CC104" s="153"/>
      <c r="CD104" s="153"/>
      <c r="CE104" s="153"/>
      <c r="CF104" s="153"/>
      <c r="CG104" s="153"/>
      <c r="CH104" s="153"/>
      <c r="CI104" s="153"/>
      <c r="CJ104" s="153"/>
      <c r="CK104" s="153"/>
      <c r="CL104" s="153"/>
      <c r="CM104" s="153"/>
      <c r="CN104" s="153"/>
      <c r="CO104" s="153"/>
      <c r="CP104" s="153"/>
      <c r="CQ104" s="153"/>
      <c r="CR104" s="153"/>
      <c r="CS104" s="153"/>
      <c r="CT104" s="153"/>
      <c r="CU104" s="153"/>
      <c r="CV104" s="153"/>
      <c r="CW104" s="153"/>
      <c r="CX104" s="153"/>
      <c r="CY104" s="153"/>
      <c r="CZ104" s="153"/>
      <c r="DA104" s="153"/>
      <c r="DB104" s="153"/>
      <c r="DC104" s="153"/>
      <c r="DD104" s="153"/>
      <c r="DE104" s="153"/>
      <c r="DF104" s="153"/>
      <c r="DG104" s="153"/>
      <c r="DH104" s="153"/>
      <c r="DI104" s="153"/>
      <c r="DJ104" s="153"/>
      <c r="DK104" s="153"/>
      <c r="DL104" s="153"/>
      <c r="DM104" s="153"/>
      <c r="DN104" s="153"/>
      <c r="DO104" s="153"/>
      <c r="DP104" s="153"/>
      <c r="DQ104" s="153"/>
      <c r="DR104" s="153"/>
      <c r="DS104" s="153"/>
      <c r="DT104" s="153"/>
      <c r="DU104" s="153"/>
      <c r="DV104" s="153"/>
      <c r="DW104" s="153"/>
      <c r="DX104" s="153"/>
      <c r="DY104" s="153"/>
      <c r="DZ104" s="153"/>
      <c r="EA104" s="153"/>
      <c r="EB104" s="153"/>
      <c r="EC104" s="153"/>
      <c r="ED104" s="153"/>
      <c r="EE104" s="153"/>
      <c r="EF104" s="153"/>
      <c r="EG104" s="153"/>
      <c r="EH104" s="153"/>
      <c r="EI104" s="153"/>
      <c r="EK104" s="143">
        <f t="shared" si="23"/>
        <v>0.93189515570103265</v>
      </c>
      <c r="EO104">
        <f t="shared" si="32"/>
        <v>51000</v>
      </c>
      <c r="EP104" s="3">
        <f t="shared" si="28"/>
        <v>-2.2949999999999999</v>
      </c>
      <c r="EQ104" s="3">
        <f t="shared" si="33"/>
        <v>-2.3592345000000003</v>
      </c>
      <c r="ER104" s="3">
        <f t="shared" si="34"/>
        <v>-3.1305746515762296</v>
      </c>
      <c r="ES104" s="3">
        <f t="shared" si="35"/>
        <v>-3.1612075974430653</v>
      </c>
    </row>
    <row r="105" spans="11:150" x14ac:dyDescent="0.25">
      <c r="K105" s="38">
        <f t="shared" si="30"/>
        <v>93</v>
      </c>
      <c r="L105" s="150">
        <v>52000</v>
      </c>
      <c r="M105" s="24">
        <f t="shared" si="31"/>
        <v>1</v>
      </c>
      <c r="N105" s="5">
        <v>52000</v>
      </c>
      <c r="O105" s="289">
        <f t="shared" si="24"/>
        <v>4.5708818961487426E-3</v>
      </c>
      <c r="P105" s="5">
        <v>52000</v>
      </c>
      <c r="Q105" s="289">
        <f t="shared" si="25"/>
        <v>3.931026757841195E-3</v>
      </c>
      <c r="R105" s="5">
        <v>52000</v>
      </c>
      <c r="S105" s="289">
        <v>6.5388000000000002E-4</v>
      </c>
      <c r="U105" s="26"/>
      <c r="V105" s="256">
        <v>52000</v>
      </c>
      <c r="W105" s="274">
        <f t="shared" si="22"/>
        <v>5.9326574372664087E-4</v>
      </c>
      <c r="X105" s="320">
        <f t="shared" si="26"/>
        <v>52000</v>
      </c>
      <c r="Y105" s="153">
        <f t="shared" si="27"/>
        <v>-7.3325867095812667</v>
      </c>
      <c r="Z105" s="153"/>
      <c r="AA105" s="153"/>
      <c r="AB105" s="153"/>
      <c r="AC105" s="153"/>
      <c r="AD105" s="153"/>
      <c r="AE105" s="153"/>
      <c r="AF105" s="153"/>
      <c r="AG105" s="153"/>
      <c r="AH105" s="153"/>
      <c r="AI105" s="153"/>
      <c r="AJ105" s="153"/>
      <c r="AK105" s="153"/>
      <c r="AL105" s="154"/>
      <c r="AM105" s="153"/>
      <c r="AN105" s="153"/>
      <c r="AO105" s="153"/>
      <c r="AP105" s="153"/>
      <c r="AQ105" s="153"/>
      <c r="AR105" s="153"/>
      <c r="AS105" s="153"/>
      <c r="AT105" s="153"/>
      <c r="AU105" s="153"/>
      <c r="AV105" s="153"/>
      <c r="AW105" s="153"/>
      <c r="AX105" s="153"/>
      <c r="AY105" s="153"/>
      <c r="AZ105" s="153"/>
      <c r="BA105" s="153"/>
      <c r="BB105" s="153"/>
      <c r="BC105" s="153"/>
      <c r="BD105" s="153"/>
      <c r="BE105" s="153"/>
      <c r="BF105" s="155"/>
      <c r="BG105" s="155"/>
      <c r="BH105" s="155"/>
      <c r="BI105" s="155"/>
      <c r="BJ105" s="155"/>
      <c r="BK105" s="155"/>
      <c r="BL105" s="153"/>
      <c r="BM105" s="153"/>
      <c r="BN105" s="153"/>
      <c r="BO105" s="153"/>
      <c r="BP105" s="153"/>
      <c r="BQ105" s="153"/>
      <c r="BR105" s="153"/>
      <c r="BS105" s="153"/>
      <c r="BT105" s="153"/>
      <c r="BU105" s="153"/>
      <c r="BV105" s="159"/>
      <c r="BW105" s="159"/>
      <c r="BX105" s="153"/>
      <c r="BY105" s="153"/>
      <c r="BZ105" s="153"/>
      <c r="CA105" s="153"/>
      <c r="CB105" s="153"/>
      <c r="CC105" s="153"/>
      <c r="CD105" s="153"/>
      <c r="CE105" s="153"/>
      <c r="CF105" s="153"/>
      <c r="CG105" s="153"/>
      <c r="CH105" s="153"/>
      <c r="CI105" s="153"/>
      <c r="CJ105" s="153"/>
      <c r="CK105" s="153"/>
      <c r="CL105" s="153"/>
      <c r="CM105" s="153"/>
      <c r="CN105" s="153"/>
      <c r="CO105" s="153"/>
      <c r="CP105" s="153"/>
      <c r="CQ105" s="153"/>
      <c r="CR105" s="153"/>
      <c r="CS105" s="153"/>
      <c r="CT105" s="153"/>
      <c r="CU105" s="153"/>
      <c r="CV105" s="153"/>
      <c r="CW105" s="153"/>
      <c r="CX105" s="153"/>
      <c r="CY105" s="153"/>
      <c r="CZ105" s="153"/>
      <c r="DA105" s="153"/>
      <c r="DB105" s="153"/>
      <c r="DC105" s="153"/>
      <c r="DD105" s="153"/>
      <c r="DE105" s="153"/>
      <c r="DF105" s="153"/>
      <c r="DG105" s="153"/>
      <c r="DH105" s="153"/>
      <c r="DI105" s="153"/>
      <c r="DJ105" s="153"/>
      <c r="DK105" s="153"/>
      <c r="DL105" s="153"/>
      <c r="DM105" s="153"/>
      <c r="DN105" s="153"/>
      <c r="DO105" s="153"/>
      <c r="DP105" s="153"/>
      <c r="DQ105" s="153"/>
      <c r="DR105" s="153"/>
      <c r="DS105" s="153"/>
      <c r="DT105" s="153"/>
      <c r="DU105" s="153"/>
      <c r="DV105" s="153"/>
      <c r="DW105" s="153"/>
      <c r="DX105" s="153"/>
      <c r="DY105" s="153"/>
      <c r="DZ105" s="153"/>
      <c r="EA105" s="153"/>
      <c r="EB105" s="153"/>
      <c r="EC105" s="153"/>
      <c r="ED105" s="153"/>
      <c r="EE105" s="153"/>
      <c r="EF105" s="153"/>
      <c r="EG105" s="153"/>
      <c r="EH105" s="153"/>
      <c r="EI105" s="153"/>
      <c r="EK105" s="143">
        <f t="shared" si="23"/>
        <v>0.90730064190163462</v>
      </c>
      <c r="EO105">
        <f t="shared" si="32"/>
        <v>52000</v>
      </c>
      <c r="EP105" s="3">
        <f t="shared" si="28"/>
        <v>-2.3400000000000007</v>
      </c>
      <c r="EQ105" s="3">
        <f t="shared" si="33"/>
        <v>-2.4054940000000005</v>
      </c>
      <c r="ER105" s="3">
        <f t="shared" si="34"/>
        <v>-3.1845019460482664</v>
      </c>
      <c r="ES105" s="3">
        <f t="shared" si="35"/>
        <v>-3.2267507279140277</v>
      </c>
    </row>
    <row r="106" spans="11:150" x14ac:dyDescent="0.25">
      <c r="K106" s="38">
        <f t="shared" si="30"/>
        <v>94</v>
      </c>
      <c r="L106" s="150">
        <v>53000</v>
      </c>
      <c r="M106" s="24">
        <f t="shared" si="31"/>
        <v>1</v>
      </c>
      <c r="N106" s="5">
        <v>53000</v>
      </c>
      <c r="O106" s="289">
        <f t="shared" si="24"/>
        <v>4.1209751909732969E-3</v>
      </c>
      <c r="P106" s="5">
        <v>53000</v>
      </c>
      <c r="Q106" s="289">
        <f t="shared" si="25"/>
        <v>3.5338368894803746E-3</v>
      </c>
      <c r="R106" s="5">
        <v>53000</v>
      </c>
      <c r="S106" s="289">
        <v>5.7983999999999998E-4</v>
      </c>
      <c r="U106" s="26"/>
      <c r="V106" s="256">
        <v>53000</v>
      </c>
      <c r="W106" s="274">
        <f t="shared" si="22"/>
        <v>5.1015969180433923E-4</v>
      </c>
      <c r="X106" s="320">
        <f t="shared" si="26"/>
        <v>53000</v>
      </c>
      <c r="Y106" s="153">
        <f t="shared" si="27"/>
        <v>-7.4527583545497142</v>
      </c>
      <c r="Z106" s="153"/>
      <c r="AA106" s="153"/>
      <c r="AB106" s="153"/>
      <c r="AC106" s="153"/>
      <c r="AD106" s="153"/>
      <c r="AE106" s="153"/>
      <c r="AF106" s="153"/>
      <c r="AG106" s="153"/>
      <c r="AH106" s="153"/>
      <c r="AI106" s="153"/>
      <c r="AJ106" s="153"/>
      <c r="AK106" s="153"/>
      <c r="AL106" s="154"/>
      <c r="AM106" s="153"/>
      <c r="AN106" s="153"/>
      <c r="AO106" s="153"/>
      <c r="AP106" s="153"/>
      <c r="AQ106" s="153"/>
      <c r="AR106" s="153"/>
      <c r="AS106" s="153"/>
      <c r="AT106" s="153"/>
      <c r="AU106" s="153"/>
      <c r="AV106" s="153"/>
      <c r="AW106" s="153"/>
      <c r="AX106" s="153"/>
      <c r="AY106" s="153"/>
      <c r="AZ106" s="153"/>
      <c r="BA106" s="153"/>
      <c r="BB106" s="153"/>
      <c r="BC106" s="153"/>
      <c r="BD106" s="153"/>
      <c r="BE106" s="153"/>
      <c r="BF106" s="155"/>
      <c r="BG106" s="155"/>
      <c r="BH106" s="155"/>
      <c r="BI106" s="155"/>
      <c r="BJ106" s="155"/>
      <c r="BK106" s="155"/>
      <c r="BL106" s="153"/>
      <c r="BM106" s="153"/>
      <c r="BN106" s="153"/>
      <c r="BO106" s="153"/>
      <c r="BP106" s="153"/>
      <c r="BQ106" s="153"/>
      <c r="BR106" s="153"/>
      <c r="BS106" s="153"/>
      <c r="BT106" s="153"/>
      <c r="BU106" s="153"/>
      <c r="BV106" s="159"/>
      <c r="BW106" s="159"/>
      <c r="BX106" s="153"/>
      <c r="BY106" s="153"/>
      <c r="BZ106" s="153"/>
      <c r="CA106" s="153"/>
      <c r="CB106" s="153"/>
      <c r="CC106" s="153"/>
      <c r="CD106" s="153"/>
      <c r="CE106" s="153"/>
      <c r="CF106" s="153"/>
      <c r="CG106" s="153"/>
      <c r="CH106" s="153"/>
      <c r="CI106" s="153"/>
      <c r="CJ106" s="153"/>
      <c r="CK106" s="153"/>
      <c r="CL106" s="153"/>
      <c r="CM106" s="153"/>
      <c r="CN106" s="153"/>
      <c r="CO106" s="153"/>
      <c r="CP106" s="153"/>
      <c r="CQ106" s="153"/>
      <c r="CR106" s="153"/>
      <c r="CS106" s="153"/>
      <c r="CT106" s="153"/>
      <c r="CU106" s="153"/>
      <c r="CV106" s="153"/>
      <c r="CW106" s="153"/>
      <c r="CX106" s="153"/>
      <c r="CY106" s="153"/>
      <c r="CZ106" s="153"/>
      <c r="DA106" s="153"/>
      <c r="DB106" s="153"/>
      <c r="DC106" s="153"/>
      <c r="DD106" s="153"/>
      <c r="DE106" s="153"/>
      <c r="DF106" s="153"/>
      <c r="DG106" s="153"/>
      <c r="DH106" s="153"/>
      <c r="DI106" s="153"/>
      <c r="DJ106" s="153"/>
      <c r="DK106" s="153"/>
      <c r="DL106" s="153"/>
      <c r="DM106" s="153"/>
      <c r="DN106" s="153"/>
      <c r="DO106" s="153"/>
      <c r="DP106" s="153"/>
      <c r="DQ106" s="153"/>
      <c r="DR106" s="153"/>
      <c r="DS106" s="153"/>
      <c r="DT106" s="153"/>
      <c r="DU106" s="153"/>
      <c r="DV106" s="153"/>
      <c r="DW106" s="153"/>
      <c r="DX106" s="153"/>
      <c r="DY106" s="153"/>
      <c r="DZ106" s="153"/>
      <c r="EA106" s="153"/>
      <c r="EB106" s="153"/>
      <c r="EC106" s="153"/>
      <c r="ED106" s="153"/>
      <c r="EE106" s="153"/>
      <c r="EF106" s="153"/>
      <c r="EG106" s="153"/>
      <c r="EH106" s="153"/>
      <c r="EI106" s="153"/>
      <c r="EK106" s="143">
        <f t="shared" si="23"/>
        <v>0.87982838680384112</v>
      </c>
      <c r="EO106">
        <f t="shared" si="32"/>
        <v>53000</v>
      </c>
      <c r="EP106" s="3">
        <f t="shared" si="28"/>
        <v>-2.3850000000000007</v>
      </c>
      <c r="EQ106" s="3">
        <f t="shared" si="33"/>
        <v>-2.4517535000000006</v>
      </c>
      <c r="ER106" s="3">
        <f t="shared" si="34"/>
        <v>-3.2366918283392998</v>
      </c>
      <c r="ES106" s="3">
        <f t="shared" si="35"/>
        <v>-3.2922938583849914</v>
      </c>
    </row>
    <row r="107" spans="11:150" x14ac:dyDescent="0.25">
      <c r="K107" s="38">
        <f t="shared" si="30"/>
        <v>95</v>
      </c>
      <c r="L107" s="150">
        <v>54000</v>
      </c>
      <c r="M107" s="24">
        <f t="shared" si="31"/>
        <v>1</v>
      </c>
      <c r="N107" s="5">
        <v>54000</v>
      </c>
      <c r="O107" s="289">
        <f t="shared" si="24"/>
        <v>3.7153522909717223E-3</v>
      </c>
      <c r="P107" s="5">
        <v>54000</v>
      </c>
      <c r="Q107" s="289">
        <f t="shared" si="25"/>
        <v>3.1767789767756217E-3</v>
      </c>
      <c r="R107" s="5">
        <v>54000</v>
      </c>
      <c r="S107" s="289">
        <v>5.1542999999999999E-4</v>
      </c>
      <c r="U107" s="26"/>
      <c r="V107" s="256">
        <v>54000</v>
      </c>
      <c r="W107" s="274">
        <f t="shared" si="22"/>
        <v>4.3869532986522852E-4</v>
      </c>
      <c r="X107" s="320">
        <f t="shared" si="26"/>
        <v>54000</v>
      </c>
      <c r="Y107" s="153">
        <f t="shared" si="27"/>
        <v>-7.5705090542222884</v>
      </c>
      <c r="Z107" s="153"/>
      <c r="AA107" s="153"/>
      <c r="AB107" s="153"/>
      <c r="AC107" s="153"/>
      <c r="AD107" s="153"/>
      <c r="AE107" s="153"/>
      <c r="AF107" s="153"/>
      <c r="AG107" s="153"/>
      <c r="AH107" s="153"/>
      <c r="AI107" s="153"/>
      <c r="AJ107" s="153"/>
      <c r="AK107" s="153"/>
      <c r="AL107" s="154"/>
      <c r="AM107" s="153"/>
      <c r="AN107" s="153"/>
      <c r="AO107" s="153"/>
      <c r="AP107" s="153"/>
      <c r="AQ107" s="153"/>
      <c r="AR107" s="153"/>
      <c r="AS107" s="153"/>
      <c r="AT107" s="153"/>
      <c r="AU107" s="153"/>
      <c r="AV107" s="153"/>
      <c r="AW107" s="153"/>
      <c r="AX107" s="153"/>
      <c r="AY107" s="153"/>
      <c r="AZ107" s="153"/>
      <c r="BA107" s="153"/>
      <c r="BB107" s="153"/>
      <c r="BC107" s="153"/>
      <c r="BD107" s="153"/>
      <c r="BE107" s="153"/>
      <c r="BF107" s="155"/>
      <c r="BG107" s="155"/>
      <c r="BH107" s="155"/>
      <c r="BI107" s="155"/>
      <c r="BJ107" s="155"/>
      <c r="BK107" s="155"/>
      <c r="BL107" s="153"/>
      <c r="BM107" s="153"/>
      <c r="BN107" s="153"/>
      <c r="BO107" s="153"/>
      <c r="BP107" s="153"/>
      <c r="BQ107" s="153"/>
      <c r="BR107" s="153"/>
      <c r="BS107" s="153"/>
      <c r="BT107" s="153"/>
      <c r="BU107" s="153"/>
      <c r="BV107" s="159"/>
      <c r="BW107" s="159"/>
      <c r="BX107" s="153"/>
      <c r="BY107" s="153"/>
      <c r="BZ107" s="153"/>
      <c r="CA107" s="153"/>
      <c r="CB107" s="153"/>
      <c r="CC107" s="153"/>
      <c r="CD107" s="153"/>
      <c r="CE107" s="153"/>
      <c r="CF107" s="153"/>
      <c r="CG107" s="153"/>
      <c r="CH107" s="153"/>
      <c r="CI107" s="153"/>
      <c r="CJ107" s="153"/>
      <c r="CK107" s="153"/>
      <c r="CL107" s="153"/>
      <c r="CM107" s="153"/>
      <c r="CN107" s="153"/>
      <c r="CO107" s="153"/>
      <c r="CP107" s="153"/>
      <c r="CQ107" s="153"/>
      <c r="CR107" s="153"/>
      <c r="CS107" s="153"/>
      <c r="CT107" s="153"/>
      <c r="CU107" s="153"/>
      <c r="CV107" s="153"/>
      <c r="CW107" s="153"/>
      <c r="CX107" s="153"/>
      <c r="CY107" s="153"/>
      <c r="CZ107" s="153"/>
      <c r="DA107" s="153"/>
      <c r="DB107" s="153"/>
      <c r="DC107" s="153"/>
      <c r="DD107" s="153"/>
      <c r="DE107" s="153"/>
      <c r="DF107" s="153"/>
      <c r="DG107" s="153"/>
      <c r="DH107" s="153"/>
      <c r="DI107" s="153"/>
      <c r="DJ107" s="153"/>
      <c r="DK107" s="153"/>
      <c r="DL107" s="153"/>
      <c r="DM107" s="153"/>
      <c r="DN107" s="153"/>
      <c r="DO107" s="153"/>
      <c r="DP107" s="153"/>
      <c r="DQ107" s="153"/>
      <c r="DR107" s="153"/>
      <c r="DS107" s="153"/>
      <c r="DT107" s="153"/>
      <c r="DU107" s="153"/>
      <c r="DV107" s="153"/>
      <c r="DW107" s="153"/>
      <c r="DX107" s="153"/>
      <c r="DY107" s="153"/>
      <c r="DZ107" s="153"/>
      <c r="EA107" s="153"/>
      <c r="EB107" s="153"/>
      <c r="EC107" s="153"/>
      <c r="ED107" s="153"/>
      <c r="EE107" s="153"/>
      <c r="EF107" s="153"/>
      <c r="EG107" s="153"/>
      <c r="EH107" s="153"/>
      <c r="EI107" s="153"/>
      <c r="EK107" s="143">
        <f t="shared" si="23"/>
        <v>0.85112494395985594</v>
      </c>
      <c r="EO107">
        <f t="shared" si="32"/>
        <v>54000</v>
      </c>
      <c r="EP107" s="3">
        <f t="shared" si="28"/>
        <v>-2.4300000000000002</v>
      </c>
      <c r="EQ107" s="3">
        <f t="shared" si="33"/>
        <v>-2.4980130000000003</v>
      </c>
      <c r="ER107" s="3">
        <f t="shared" si="34"/>
        <v>-3.2878303074473458</v>
      </c>
      <c r="ES107" s="3">
        <f t="shared" si="35"/>
        <v>-3.3578369888559543</v>
      </c>
    </row>
    <row r="108" spans="11:150" x14ac:dyDescent="0.25">
      <c r="K108" s="38">
        <f t="shared" si="30"/>
        <v>96</v>
      </c>
      <c r="L108" s="150">
        <v>55000</v>
      </c>
      <c r="M108" s="24">
        <f t="shared" si="31"/>
        <v>1</v>
      </c>
      <c r="N108" s="5">
        <v>55000</v>
      </c>
      <c r="O108" s="289">
        <f t="shared" si="24"/>
        <v>3.3496543915782751E-3</v>
      </c>
      <c r="P108" s="5">
        <v>55000</v>
      </c>
      <c r="Q108" s="289">
        <f t="shared" si="25"/>
        <v>2.8557980979047114E-3</v>
      </c>
      <c r="R108" s="5">
        <v>55000</v>
      </c>
      <c r="S108" s="289">
        <v>4.5780000000000001E-4</v>
      </c>
      <c r="U108" s="26"/>
      <c r="V108" s="256">
        <v>55000</v>
      </c>
      <c r="W108" s="274">
        <f t="shared" si="22"/>
        <v>3.7724186276828184E-4</v>
      </c>
      <c r="X108" s="320">
        <f t="shared" si="26"/>
        <v>55000</v>
      </c>
      <c r="Y108" s="153">
        <f t="shared" si="27"/>
        <v>-7.6890781504458081</v>
      </c>
      <c r="Z108" s="153"/>
      <c r="AA108" s="153"/>
      <c r="AB108" s="153"/>
      <c r="AC108" s="153"/>
      <c r="AD108" s="153"/>
      <c r="AE108" s="153"/>
      <c r="AF108" s="153"/>
      <c r="AG108" s="153"/>
      <c r="AH108" s="153"/>
      <c r="AI108" s="153"/>
      <c r="AJ108" s="153"/>
      <c r="AK108" s="153"/>
      <c r="AL108" s="154"/>
      <c r="AM108" s="153"/>
      <c r="AN108" s="153"/>
      <c r="AO108" s="153"/>
      <c r="AP108" s="153"/>
      <c r="AQ108" s="153"/>
      <c r="AR108" s="153"/>
      <c r="AS108" s="153"/>
      <c r="AT108" s="153"/>
      <c r="AU108" s="153"/>
      <c r="AV108" s="153"/>
      <c r="AW108" s="153"/>
      <c r="AX108" s="153"/>
      <c r="AY108" s="153"/>
      <c r="AZ108" s="153"/>
      <c r="BA108" s="153"/>
      <c r="BB108" s="153"/>
      <c r="BC108" s="153"/>
      <c r="BD108" s="153"/>
      <c r="BE108" s="153"/>
      <c r="BF108" s="155"/>
      <c r="BG108" s="155"/>
      <c r="BH108" s="155"/>
      <c r="BI108" s="155"/>
      <c r="BJ108" s="155"/>
      <c r="BK108" s="155"/>
      <c r="BL108" s="153"/>
      <c r="BM108" s="153"/>
      <c r="BN108" s="153"/>
      <c r="BO108" s="153"/>
      <c r="BP108" s="153"/>
      <c r="BQ108" s="153"/>
      <c r="BR108" s="153"/>
      <c r="BS108" s="153"/>
      <c r="BT108" s="153"/>
      <c r="BU108" s="153"/>
      <c r="BV108" s="159"/>
      <c r="BW108" s="159"/>
      <c r="BX108" s="153"/>
      <c r="BY108" s="153"/>
      <c r="BZ108" s="153"/>
      <c r="CA108" s="153"/>
      <c r="CB108" s="153"/>
      <c r="CC108" s="153"/>
      <c r="CD108" s="153"/>
      <c r="CE108" s="153"/>
      <c r="CF108" s="153"/>
      <c r="CG108" s="153"/>
      <c r="CH108" s="153"/>
      <c r="CI108" s="153"/>
      <c r="CJ108" s="153"/>
      <c r="CK108" s="153"/>
      <c r="CL108" s="153"/>
      <c r="CM108" s="153"/>
      <c r="CN108" s="153"/>
      <c r="CO108" s="153"/>
      <c r="CP108" s="153"/>
      <c r="CQ108" s="153"/>
      <c r="CR108" s="153"/>
      <c r="CS108" s="153"/>
      <c r="CT108" s="153"/>
      <c r="CU108" s="153"/>
      <c r="CV108" s="153"/>
      <c r="CW108" s="153"/>
      <c r="CX108" s="153"/>
      <c r="CY108" s="153"/>
      <c r="CZ108" s="153"/>
      <c r="DA108" s="153"/>
      <c r="DB108" s="153"/>
      <c r="DC108" s="153"/>
      <c r="DD108" s="153"/>
      <c r="DE108" s="153"/>
      <c r="DF108" s="153"/>
      <c r="DG108" s="153"/>
      <c r="DH108" s="153"/>
      <c r="DI108" s="153"/>
      <c r="DJ108" s="153"/>
      <c r="DK108" s="153"/>
      <c r="DL108" s="153"/>
      <c r="DM108" s="153"/>
      <c r="DN108" s="153"/>
      <c r="DO108" s="153"/>
      <c r="DP108" s="153"/>
      <c r="DQ108" s="153"/>
      <c r="DR108" s="153"/>
      <c r="DS108" s="153"/>
      <c r="DT108" s="153"/>
      <c r="DU108" s="153"/>
      <c r="DV108" s="153"/>
      <c r="DW108" s="153"/>
      <c r="DX108" s="153"/>
      <c r="DY108" s="153"/>
      <c r="DZ108" s="153"/>
      <c r="EA108" s="153"/>
      <c r="EB108" s="153"/>
      <c r="EC108" s="153"/>
      <c r="ED108" s="153"/>
      <c r="EE108" s="153"/>
      <c r="EF108" s="153"/>
      <c r="EG108" s="153"/>
      <c r="EH108" s="153"/>
      <c r="EI108" s="153"/>
      <c r="EK108" s="143">
        <f t="shared" si="23"/>
        <v>0.82403202876426784</v>
      </c>
      <c r="EO108">
        <f t="shared" si="32"/>
        <v>55000</v>
      </c>
      <c r="EP108" s="3">
        <f t="shared" si="28"/>
        <v>-2.4750000000000001</v>
      </c>
      <c r="EQ108" s="3">
        <f t="shared" si="33"/>
        <v>-2.5442725000000004</v>
      </c>
      <c r="ER108" s="3">
        <f t="shared" si="34"/>
        <v>-3.3393242116614759</v>
      </c>
      <c r="ES108" s="3">
        <f t="shared" si="35"/>
        <v>-3.4233801193269175</v>
      </c>
    </row>
    <row r="109" spans="11:150" x14ac:dyDescent="0.25">
      <c r="K109" s="38">
        <f t="shared" si="30"/>
        <v>97</v>
      </c>
      <c r="L109" s="150">
        <v>56000</v>
      </c>
      <c r="M109" s="24">
        <f t="shared" si="31"/>
        <v>1</v>
      </c>
      <c r="N109" s="5">
        <v>56000</v>
      </c>
      <c r="O109" s="289">
        <f t="shared" si="24"/>
        <v>3.0199517204020135E-3</v>
      </c>
      <c r="P109" s="5">
        <v>56000</v>
      </c>
      <c r="Q109" s="289">
        <f t="shared" si="25"/>
        <v>2.5672490392372057E-3</v>
      </c>
      <c r="R109" s="5">
        <v>56000</v>
      </c>
      <c r="S109" s="289">
        <v>4.0620000000000001E-4</v>
      </c>
      <c r="U109" s="26"/>
      <c r="V109" s="256">
        <v>56000</v>
      </c>
      <c r="W109" s="274">
        <f t="shared" ref="W109:W140" si="36">IF((V109*100/2.54/12)&lt;30000,EXP(-0.000032*(V109*100/2.54/12)),0.38209*EXP(-0.000046*((V109*100/2.54/12)-30000)))</f>
        <v>3.2439694096721464E-4</v>
      </c>
      <c r="X109" s="320">
        <f t="shared" si="26"/>
        <v>56000</v>
      </c>
      <c r="Y109" s="153">
        <f t="shared" si="27"/>
        <v>-7.80866490881799</v>
      </c>
      <c r="Z109" s="153"/>
      <c r="AA109" s="153"/>
      <c r="AB109" s="153"/>
      <c r="AC109" s="153"/>
      <c r="AD109" s="153"/>
      <c r="AE109" s="153"/>
      <c r="AF109" s="153"/>
      <c r="AG109" s="153"/>
      <c r="AH109" s="153"/>
      <c r="AI109" s="153"/>
      <c r="AJ109" s="153"/>
      <c r="AK109" s="153"/>
      <c r="AL109" s="154"/>
      <c r="AM109" s="153"/>
      <c r="AN109" s="153"/>
      <c r="AO109" s="153"/>
      <c r="AP109" s="153"/>
      <c r="AQ109" s="153"/>
      <c r="AR109" s="153"/>
      <c r="AS109" s="153"/>
      <c r="AT109" s="153"/>
      <c r="AU109" s="153"/>
      <c r="AV109" s="153"/>
      <c r="AW109" s="153"/>
      <c r="AX109" s="153"/>
      <c r="AY109" s="153"/>
      <c r="AZ109" s="153"/>
      <c r="BA109" s="153"/>
      <c r="BB109" s="153"/>
      <c r="BC109" s="153"/>
      <c r="BD109" s="153"/>
      <c r="BE109" s="153"/>
      <c r="BF109" s="155"/>
      <c r="BG109" s="155"/>
      <c r="BH109" s="155"/>
      <c r="BI109" s="155"/>
      <c r="BJ109" s="155"/>
      <c r="BK109" s="155"/>
      <c r="BL109" s="153"/>
      <c r="BM109" s="153"/>
      <c r="BN109" s="153"/>
      <c r="BO109" s="153"/>
      <c r="BP109" s="153"/>
      <c r="BQ109" s="153"/>
      <c r="BR109" s="153"/>
      <c r="BS109" s="153"/>
      <c r="BT109" s="153"/>
      <c r="BU109" s="153"/>
      <c r="BV109" s="159"/>
      <c r="BW109" s="159"/>
      <c r="BX109" s="153"/>
      <c r="BY109" s="153"/>
      <c r="BZ109" s="153"/>
      <c r="CA109" s="153"/>
      <c r="CB109" s="153"/>
      <c r="CC109" s="153"/>
      <c r="CD109" s="153"/>
      <c r="CE109" s="153"/>
      <c r="CF109" s="153"/>
      <c r="CG109" s="153"/>
      <c r="CH109" s="153"/>
      <c r="CI109" s="153"/>
      <c r="CJ109" s="153"/>
      <c r="CK109" s="153"/>
      <c r="CL109" s="153"/>
      <c r="CM109" s="153"/>
      <c r="CN109" s="153"/>
      <c r="CO109" s="153"/>
      <c r="CP109" s="153"/>
      <c r="CQ109" s="153"/>
      <c r="CR109" s="153"/>
      <c r="CS109" s="153"/>
      <c r="CT109" s="153"/>
      <c r="CU109" s="153"/>
      <c r="CV109" s="153"/>
      <c r="CW109" s="153"/>
      <c r="CX109" s="153"/>
      <c r="CY109" s="153"/>
      <c r="CZ109" s="153"/>
      <c r="DA109" s="153"/>
      <c r="DB109" s="153"/>
      <c r="DC109" s="153"/>
      <c r="DD109" s="153"/>
      <c r="DE109" s="153"/>
      <c r="DF109" s="153"/>
      <c r="DG109" s="153"/>
      <c r="DH109" s="153"/>
      <c r="DI109" s="153"/>
      <c r="DJ109" s="153"/>
      <c r="DK109" s="153"/>
      <c r="DL109" s="153"/>
      <c r="DM109" s="153"/>
      <c r="DN109" s="153"/>
      <c r="DO109" s="153"/>
      <c r="DP109" s="153"/>
      <c r="DQ109" s="153"/>
      <c r="DR109" s="153"/>
      <c r="DS109" s="153"/>
      <c r="DT109" s="153"/>
      <c r="DU109" s="153"/>
      <c r="DV109" s="153"/>
      <c r="DW109" s="153"/>
      <c r="DX109" s="153"/>
      <c r="DY109" s="153"/>
      <c r="DZ109" s="153"/>
      <c r="EA109" s="153"/>
      <c r="EB109" s="153"/>
      <c r="EC109" s="153"/>
      <c r="ED109" s="153"/>
      <c r="EE109" s="153"/>
      <c r="EF109" s="153"/>
      <c r="EG109" s="153"/>
      <c r="EH109" s="153"/>
      <c r="EI109" s="153"/>
      <c r="EK109" s="143">
        <f t="shared" si="23"/>
        <v>0.79861383793011975</v>
      </c>
      <c r="EO109">
        <f t="shared" si="32"/>
        <v>56000</v>
      </c>
      <c r="EP109" s="3">
        <f t="shared" si="28"/>
        <v>-2.5200000000000005</v>
      </c>
      <c r="EQ109" s="3">
        <f t="shared" si="33"/>
        <v>-2.5905320000000005</v>
      </c>
      <c r="ER109" s="3">
        <f t="shared" si="34"/>
        <v>-3.3912600809312119</v>
      </c>
      <c r="ES109" s="3">
        <f t="shared" si="35"/>
        <v>-3.4889232497978808</v>
      </c>
    </row>
    <row r="110" spans="11:150" x14ac:dyDescent="0.25">
      <c r="K110" s="38">
        <f t="shared" si="30"/>
        <v>98</v>
      </c>
      <c r="L110" s="150">
        <v>57000</v>
      </c>
      <c r="M110" s="24">
        <f t="shared" si="31"/>
        <v>1</v>
      </c>
      <c r="N110" s="5">
        <v>57000</v>
      </c>
      <c r="O110" s="289">
        <f t="shared" si="24"/>
        <v>2.7227013080779114E-3</v>
      </c>
      <c r="P110" s="5">
        <v>57000</v>
      </c>
      <c r="Q110" s="289">
        <f t="shared" si="25"/>
        <v>2.307854898530809E-3</v>
      </c>
      <c r="R110" s="5">
        <v>57000</v>
      </c>
      <c r="S110" s="289">
        <v>3.6015999999999999E-4</v>
      </c>
      <c r="U110" s="26"/>
      <c r="V110" s="256">
        <v>57000</v>
      </c>
      <c r="W110" s="274">
        <f t="shared" si="36"/>
        <v>2.7895465931766252E-4</v>
      </c>
      <c r="X110" s="320">
        <f t="shared" si="26"/>
        <v>57000</v>
      </c>
      <c r="Y110" s="153">
        <f t="shared" si="27"/>
        <v>-7.9289621808058524</v>
      </c>
      <c r="Z110" s="153"/>
      <c r="AA110" s="153"/>
      <c r="AB110" s="153"/>
      <c r="AC110" s="153"/>
      <c r="AD110" s="153"/>
      <c r="AE110" s="153"/>
      <c r="AF110" s="153"/>
      <c r="AG110" s="153"/>
      <c r="AH110" s="153"/>
      <c r="AI110" s="153"/>
      <c r="AJ110" s="153"/>
      <c r="AK110" s="153"/>
      <c r="AL110" s="154"/>
      <c r="AM110" s="153"/>
      <c r="AN110" s="153"/>
      <c r="AO110" s="153"/>
      <c r="AP110" s="153"/>
      <c r="AQ110" s="153"/>
      <c r="AR110" s="153"/>
      <c r="AS110" s="153"/>
      <c r="AT110" s="153"/>
      <c r="AU110" s="153"/>
      <c r="AV110" s="153"/>
      <c r="AW110" s="153"/>
      <c r="AX110" s="153"/>
      <c r="AY110" s="153"/>
      <c r="AZ110" s="153"/>
      <c r="BA110" s="153"/>
      <c r="BB110" s="153"/>
      <c r="BC110" s="153"/>
      <c r="BD110" s="153"/>
      <c r="BE110" s="153"/>
      <c r="BF110" s="155"/>
      <c r="BG110" s="155"/>
      <c r="BH110" s="155"/>
      <c r="BI110" s="155"/>
      <c r="BJ110" s="155"/>
      <c r="BK110" s="155"/>
      <c r="BL110" s="153"/>
      <c r="BM110" s="153"/>
      <c r="BN110" s="153"/>
      <c r="BO110" s="153"/>
      <c r="BP110" s="153"/>
      <c r="BQ110" s="153"/>
      <c r="BR110" s="153"/>
      <c r="BS110" s="153"/>
      <c r="BT110" s="153"/>
      <c r="BU110" s="153"/>
      <c r="BV110" s="159"/>
      <c r="BW110" s="159"/>
      <c r="BX110" s="153"/>
      <c r="BY110" s="153"/>
      <c r="BZ110" s="153"/>
      <c r="CA110" s="153"/>
      <c r="CB110" s="153"/>
      <c r="CC110" s="153"/>
      <c r="CD110" s="153"/>
      <c r="CE110" s="153"/>
      <c r="CF110" s="153"/>
      <c r="CG110" s="153"/>
      <c r="CH110" s="153"/>
      <c r="CI110" s="153"/>
      <c r="CJ110" s="153"/>
      <c r="CK110" s="153"/>
      <c r="CL110" s="153"/>
      <c r="CM110" s="153"/>
      <c r="CN110" s="153"/>
      <c r="CO110" s="153"/>
      <c r="CP110" s="153"/>
      <c r="CQ110" s="153"/>
      <c r="CR110" s="153"/>
      <c r="CS110" s="153"/>
      <c r="CT110" s="153"/>
      <c r="CU110" s="153"/>
      <c r="CV110" s="153"/>
      <c r="CW110" s="153"/>
      <c r="CX110" s="153"/>
      <c r="CY110" s="153"/>
      <c r="CZ110" s="153"/>
      <c r="DA110" s="153"/>
      <c r="DB110" s="153"/>
      <c r="DC110" s="153"/>
      <c r="DD110" s="153"/>
      <c r="DE110" s="153"/>
      <c r="DF110" s="153"/>
      <c r="DG110" s="153"/>
      <c r="DH110" s="153"/>
      <c r="DI110" s="153"/>
      <c r="DJ110" s="153"/>
      <c r="DK110" s="153"/>
      <c r="DL110" s="153"/>
      <c r="DM110" s="153"/>
      <c r="DN110" s="153"/>
      <c r="DO110" s="153"/>
      <c r="DP110" s="153"/>
      <c r="DQ110" s="153"/>
      <c r="DR110" s="153"/>
      <c r="DS110" s="153"/>
      <c r="DT110" s="153"/>
      <c r="DU110" s="153"/>
      <c r="DV110" s="153"/>
      <c r="DW110" s="153"/>
      <c r="DX110" s="153"/>
      <c r="DY110" s="153"/>
      <c r="DZ110" s="153"/>
      <c r="EA110" s="153"/>
      <c r="EB110" s="153"/>
      <c r="EC110" s="153"/>
      <c r="ED110" s="153"/>
      <c r="EE110" s="153"/>
      <c r="EF110" s="153"/>
      <c r="EG110" s="153"/>
      <c r="EH110" s="153"/>
      <c r="EI110" s="153"/>
      <c r="EK110" s="143">
        <f t="shared" si="23"/>
        <v>0.77452981818542455</v>
      </c>
      <c r="EO110">
        <f t="shared" si="32"/>
        <v>57000</v>
      </c>
      <c r="EP110" s="3">
        <f t="shared" si="28"/>
        <v>-2.5649999999999999</v>
      </c>
      <c r="EQ110" s="3">
        <f t="shared" si="33"/>
        <v>-2.6367915000000006</v>
      </c>
      <c r="ER110" s="3">
        <f t="shared" si="34"/>
        <v>-3.4435045223435554</v>
      </c>
      <c r="ES110" s="3">
        <f t="shared" si="35"/>
        <v>-3.5544663802688441</v>
      </c>
    </row>
    <row r="111" spans="11:150" x14ac:dyDescent="0.25">
      <c r="K111" s="38">
        <f t="shared" si="30"/>
        <v>99</v>
      </c>
      <c r="L111" s="150">
        <v>58000</v>
      </c>
      <c r="M111" s="24">
        <f t="shared" si="31"/>
        <v>1</v>
      </c>
      <c r="N111" s="5">
        <v>58000</v>
      </c>
      <c r="O111" s="289">
        <f t="shared" si="24"/>
        <v>2.4547089156850264E-3</v>
      </c>
      <c r="P111" s="5">
        <v>58000</v>
      </c>
      <c r="Q111" s="289">
        <f t="shared" si="25"/>
        <v>2.0746698708494628E-3</v>
      </c>
      <c r="R111" s="5">
        <v>58000</v>
      </c>
      <c r="S111" s="289">
        <v>3.191E-4</v>
      </c>
      <c r="U111" s="26"/>
      <c r="V111" s="256">
        <v>58000</v>
      </c>
      <c r="W111" s="274">
        <f t="shared" si="36"/>
        <v>2.3987803868624557E-4</v>
      </c>
      <c r="X111" s="320">
        <f t="shared" si="26"/>
        <v>58000</v>
      </c>
      <c r="Y111" s="153">
        <f t="shared" si="27"/>
        <v>-8.0500060246800764</v>
      </c>
      <c r="Z111" s="153"/>
      <c r="AA111" s="153"/>
      <c r="AB111" s="153"/>
      <c r="AC111" s="153"/>
      <c r="AD111" s="153"/>
      <c r="AE111" s="153"/>
      <c r="AF111" s="153"/>
      <c r="AG111" s="153"/>
      <c r="AH111" s="153"/>
      <c r="AI111" s="153"/>
      <c r="AJ111" s="153"/>
      <c r="AK111" s="153"/>
      <c r="AL111" s="154"/>
      <c r="AM111" s="153"/>
      <c r="AN111" s="153"/>
      <c r="AO111" s="153"/>
      <c r="AP111" s="153"/>
      <c r="AQ111" s="153"/>
      <c r="AR111" s="153"/>
      <c r="AS111" s="153"/>
      <c r="AT111" s="153"/>
      <c r="AU111" s="153"/>
      <c r="AV111" s="153"/>
      <c r="AW111" s="153"/>
      <c r="AX111" s="153"/>
      <c r="AY111" s="153"/>
      <c r="AZ111" s="153"/>
      <c r="BA111" s="153"/>
      <c r="BB111" s="153"/>
      <c r="BC111" s="153"/>
      <c r="BD111" s="153"/>
      <c r="BE111" s="153"/>
      <c r="BF111" s="155"/>
      <c r="BG111" s="155"/>
      <c r="BH111" s="155"/>
      <c r="BI111" s="155"/>
      <c r="BJ111" s="155"/>
      <c r="BK111" s="155"/>
      <c r="BL111" s="153"/>
      <c r="BM111" s="153"/>
      <c r="BN111" s="153"/>
      <c r="BO111" s="153"/>
      <c r="BP111" s="153"/>
      <c r="BQ111" s="153"/>
      <c r="BR111" s="153"/>
      <c r="BS111" s="153"/>
      <c r="BT111" s="153"/>
      <c r="BU111" s="153"/>
      <c r="BV111" s="159"/>
      <c r="BW111" s="159"/>
      <c r="BX111" s="153"/>
      <c r="BY111" s="153"/>
      <c r="BZ111" s="153"/>
      <c r="CA111" s="153"/>
      <c r="CB111" s="153"/>
      <c r="CC111" s="153"/>
      <c r="CD111" s="153"/>
      <c r="CE111" s="153"/>
      <c r="CF111" s="153"/>
      <c r="CG111" s="153"/>
      <c r="CH111" s="153"/>
      <c r="CI111" s="153"/>
      <c r="CJ111" s="153"/>
      <c r="CK111" s="153"/>
      <c r="CL111" s="153"/>
      <c r="CM111" s="153"/>
      <c r="CN111" s="153"/>
      <c r="CO111" s="153"/>
      <c r="CP111" s="153"/>
      <c r="CQ111" s="153"/>
      <c r="CR111" s="153"/>
      <c r="CS111" s="153"/>
      <c r="CT111" s="153"/>
      <c r="CU111" s="153"/>
      <c r="CV111" s="153"/>
      <c r="CW111" s="153"/>
      <c r="CX111" s="153"/>
      <c r="CY111" s="153"/>
      <c r="CZ111" s="153"/>
      <c r="DA111" s="153"/>
      <c r="DB111" s="153"/>
      <c r="DC111" s="153"/>
      <c r="DD111" s="153"/>
      <c r="DE111" s="153"/>
      <c r="DF111" s="153"/>
      <c r="DG111" s="153"/>
      <c r="DH111" s="153"/>
      <c r="DI111" s="153"/>
      <c r="DJ111" s="153"/>
      <c r="DK111" s="153"/>
      <c r="DL111" s="153"/>
      <c r="DM111" s="153"/>
      <c r="DN111" s="153"/>
      <c r="DO111" s="153"/>
      <c r="DP111" s="153"/>
      <c r="DQ111" s="153"/>
      <c r="DR111" s="153"/>
      <c r="DS111" s="153"/>
      <c r="DT111" s="153"/>
      <c r="DU111" s="153"/>
      <c r="DV111" s="153"/>
      <c r="DW111" s="153"/>
      <c r="DX111" s="153"/>
      <c r="DY111" s="153"/>
      <c r="DZ111" s="153"/>
      <c r="EA111" s="153"/>
      <c r="EB111" s="153"/>
      <c r="EC111" s="153"/>
      <c r="ED111" s="153"/>
      <c r="EE111" s="153"/>
      <c r="EF111" s="153"/>
      <c r="EG111" s="153"/>
      <c r="EH111" s="153"/>
      <c r="EI111" s="153"/>
      <c r="EK111" s="143">
        <f t="shared" si="23"/>
        <v>0.75173312029534811</v>
      </c>
      <c r="EO111">
        <f t="shared" si="32"/>
        <v>58000</v>
      </c>
      <c r="EP111" s="3">
        <f t="shared" si="28"/>
        <v>-2.6100000000000008</v>
      </c>
      <c r="EQ111" s="3">
        <f t="shared" si="33"/>
        <v>-2.6830509999999999</v>
      </c>
      <c r="ER111" s="3">
        <f t="shared" si="34"/>
        <v>-3.4960731958064897</v>
      </c>
      <c r="ES111" s="3">
        <f t="shared" si="35"/>
        <v>-3.6200095107398069</v>
      </c>
    </row>
    <row r="112" spans="11:150" x14ac:dyDescent="0.25">
      <c r="K112" s="38">
        <f t="shared" si="30"/>
        <v>100</v>
      </c>
      <c r="L112" s="150">
        <v>59000</v>
      </c>
      <c r="M112" s="24">
        <f t="shared" si="31"/>
        <v>1</v>
      </c>
      <c r="N112" s="5">
        <v>59000</v>
      </c>
      <c r="O112" s="289">
        <f t="shared" si="24"/>
        <v>2.2130947096056348E-3</v>
      </c>
      <c r="P112" s="5">
        <v>59000</v>
      </c>
      <c r="Q112" s="289">
        <f t="shared" si="25"/>
        <v>1.8650457945820714E-3</v>
      </c>
      <c r="R112" s="5">
        <v>59000</v>
      </c>
      <c r="S112" s="289">
        <v>2.8237E-4</v>
      </c>
      <c r="U112" s="26"/>
      <c r="V112" s="256">
        <v>59000</v>
      </c>
      <c r="W112" s="274">
        <f t="shared" si="36"/>
        <v>2.0627536240014501E-4</v>
      </c>
      <c r="X112" s="320">
        <f t="shared" si="26"/>
        <v>59000</v>
      </c>
      <c r="Y112" s="153">
        <f t="shared" si="27"/>
        <v>-8.1722922902828543</v>
      </c>
      <c r="Z112" s="153"/>
      <c r="AA112" s="153"/>
      <c r="AB112" s="153"/>
      <c r="AC112" s="153"/>
      <c r="AD112" s="153"/>
      <c r="AE112" s="153"/>
      <c r="AF112" s="153"/>
      <c r="AG112" s="153"/>
      <c r="AH112" s="153"/>
      <c r="AI112" s="153"/>
      <c r="AJ112" s="153"/>
      <c r="AK112" s="153"/>
      <c r="AL112" s="154"/>
      <c r="AM112" s="153"/>
      <c r="AN112" s="153"/>
      <c r="AO112" s="153"/>
      <c r="AP112" s="153"/>
      <c r="AQ112" s="153"/>
      <c r="AR112" s="153"/>
      <c r="AS112" s="153"/>
      <c r="AT112" s="153"/>
      <c r="AU112" s="153"/>
      <c r="AV112" s="153"/>
      <c r="AW112" s="153"/>
      <c r="AX112" s="153"/>
      <c r="AY112" s="153"/>
      <c r="AZ112" s="153"/>
      <c r="BA112" s="153"/>
      <c r="BB112" s="153"/>
      <c r="BC112" s="153"/>
      <c r="BD112" s="153"/>
      <c r="BE112" s="153"/>
      <c r="BF112" s="155"/>
      <c r="BG112" s="155"/>
      <c r="BH112" s="155"/>
      <c r="BI112" s="155"/>
      <c r="BJ112" s="155"/>
      <c r="BK112" s="155"/>
      <c r="BL112" s="153"/>
      <c r="BM112" s="153"/>
      <c r="BN112" s="153"/>
      <c r="BO112" s="153"/>
      <c r="BP112" s="153"/>
      <c r="BQ112" s="153"/>
      <c r="BR112" s="153"/>
      <c r="BS112" s="153"/>
      <c r="BT112" s="153"/>
      <c r="BU112" s="153"/>
      <c r="BV112" s="159"/>
      <c r="BW112" s="159"/>
      <c r="BX112" s="153"/>
      <c r="BY112" s="153"/>
      <c r="BZ112" s="153"/>
      <c r="CA112" s="153"/>
      <c r="CB112" s="153"/>
      <c r="CC112" s="153"/>
      <c r="CD112" s="153"/>
      <c r="CE112" s="153"/>
      <c r="CF112" s="153"/>
      <c r="CG112" s="153"/>
      <c r="CH112" s="153"/>
      <c r="CI112" s="153"/>
      <c r="CJ112" s="153"/>
      <c r="CK112" s="153"/>
      <c r="CL112" s="153"/>
      <c r="CM112" s="153"/>
      <c r="CN112" s="153"/>
      <c r="CO112" s="153"/>
      <c r="CP112" s="153"/>
      <c r="CQ112" s="153"/>
      <c r="CR112" s="153"/>
      <c r="CS112" s="153"/>
      <c r="CT112" s="153"/>
      <c r="CU112" s="153"/>
      <c r="CV112" s="153"/>
      <c r="CW112" s="153"/>
      <c r="CX112" s="153"/>
      <c r="CY112" s="153"/>
      <c r="CZ112" s="153"/>
      <c r="DA112" s="153"/>
      <c r="DB112" s="153"/>
      <c r="DC112" s="153"/>
      <c r="DD112" s="153"/>
      <c r="DE112" s="153"/>
      <c r="DF112" s="153"/>
      <c r="DG112" s="153"/>
      <c r="DH112" s="153"/>
      <c r="DI112" s="153"/>
      <c r="DJ112" s="153"/>
      <c r="DK112" s="153"/>
      <c r="DL112" s="153"/>
      <c r="DM112" s="153"/>
      <c r="DN112" s="153"/>
      <c r="DO112" s="153"/>
      <c r="DP112" s="153"/>
      <c r="DQ112" s="153"/>
      <c r="DR112" s="153"/>
      <c r="DS112" s="153"/>
      <c r="DT112" s="153"/>
      <c r="DU112" s="153"/>
      <c r="DV112" s="153"/>
      <c r="DW112" s="153"/>
      <c r="DX112" s="153"/>
      <c r="DY112" s="153"/>
      <c r="DZ112" s="153"/>
      <c r="EA112" s="153"/>
      <c r="EB112" s="153"/>
      <c r="EC112" s="153"/>
      <c r="ED112" s="153"/>
      <c r="EE112" s="153"/>
      <c r="EF112" s="153"/>
      <c r="EG112" s="153"/>
      <c r="EH112" s="153"/>
      <c r="EI112" s="153"/>
      <c r="EK112" s="143">
        <f t="shared" si="23"/>
        <v>0.73051443991976839</v>
      </c>
      <c r="EO112">
        <f t="shared" si="32"/>
        <v>59000</v>
      </c>
      <c r="EP112" s="3">
        <f t="shared" si="28"/>
        <v>-2.6550000000000007</v>
      </c>
      <c r="EQ112" s="3">
        <f t="shared" si="33"/>
        <v>-2.7293105</v>
      </c>
      <c r="ER112" s="3">
        <f t="shared" si="34"/>
        <v>-3.5491814461703317</v>
      </c>
      <c r="ES112" s="3">
        <f t="shared" si="35"/>
        <v>-3.6855526412107706</v>
      </c>
    </row>
    <row r="113" spans="11:149" x14ac:dyDescent="0.25">
      <c r="K113" s="38">
        <f t="shared" si="30"/>
        <v>101</v>
      </c>
      <c r="L113" s="150">
        <v>60000</v>
      </c>
      <c r="M113" s="24">
        <f t="shared" si="31"/>
        <v>1</v>
      </c>
      <c r="N113" s="5">
        <v>60000</v>
      </c>
      <c r="O113" s="289">
        <f t="shared" si="24"/>
        <v>1.9952623149688781E-3</v>
      </c>
      <c r="P113" s="5">
        <v>60000</v>
      </c>
      <c r="Q113" s="289">
        <f t="shared" si="25"/>
        <v>1.6766020776423864E-3</v>
      </c>
      <c r="R113" s="5">
        <v>60000</v>
      </c>
      <c r="S113" s="289">
        <v>2.4970999999999999E-4</v>
      </c>
      <c r="U113" s="26"/>
      <c r="V113" s="256">
        <v>60000</v>
      </c>
      <c r="W113" s="274">
        <f t="shared" si="36"/>
        <v>1.7737982754213236E-4</v>
      </c>
      <c r="X113" s="320">
        <f t="shared" si="26"/>
        <v>60000</v>
      </c>
      <c r="Y113" s="153">
        <f t="shared" si="27"/>
        <v>-8.2952103134227801</v>
      </c>
      <c r="Z113" s="153"/>
      <c r="AA113" s="153"/>
      <c r="AB113" s="153"/>
      <c r="AC113" s="153"/>
      <c r="AD113" s="153"/>
      <c r="AE113" s="153"/>
      <c r="AF113" s="153"/>
      <c r="AG113" s="153"/>
      <c r="AH113" s="153"/>
      <c r="AI113" s="153"/>
      <c r="AJ113" s="153"/>
      <c r="AK113" s="153"/>
      <c r="AL113" s="154"/>
      <c r="AM113" s="153"/>
      <c r="AN113" s="153"/>
      <c r="AO113" s="153"/>
      <c r="AP113" s="153"/>
      <c r="AQ113" s="153"/>
      <c r="AR113" s="153"/>
      <c r="AS113" s="153"/>
      <c r="AT113" s="153"/>
      <c r="AU113" s="153"/>
      <c r="AV113" s="153"/>
      <c r="AW113" s="153"/>
      <c r="AX113" s="153"/>
      <c r="AY113" s="153"/>
      <c r="AZ113" s="153"/>
      <c r="BA113" s="153"/>
      <c r="BB113" s="153"/>
      <c r="BC113" s="153"/>
      <c r="BD113" s="153"/>
      <c r="BE113" s="153"/>
      <c r="BF113" s="155"/>
      <c r="BG113" s="155"/>
      <c r="BH113" s="155"/>
      <c r="BI113" s="155"/>
      <c r="BJ113" s="155"/>
      <c r="BK113" s="155"/>
      <c r="BL113" s="153"/>
      <c r="BM113" s="153"/>
      <c r="BN113" s="153"/>
      <c r="BO113" s="153"/>
      <c r="BP113" s="153"/>
      <c r="BQ113" s="153"/>
      <c r="BR113" s="153"/>
      <c r="BS113" s="153"/>
      <c r="BT113" s="153"/>
      <c r="BU113" s="153"/>
      <c r="BV113" s="159"/>
      <c r="BW113" s="159"/>
      <c r="BX113" s="153"/>
      <c r="BY113" s="153"/>
      <c r="BZ113" s="153"/>
      <c r="CA113" s="153"/>
      <c r="CB113" s="153"/>
      <c r="CC113" s="153"/>
      <c r="CD113" s="153"/>
      <c r="CE113" s="153"/>
      <c r="CF113" s="153"/>
      <c r="CG113" s="153"/>
      <c r="CH113" s="153"/>
      <c r="CI113" s="153"/>
      <c r="CJ113" s="153"/>
      <c r="CK113" s="153"/>
      <c r="CL113" s="153"/>
      <c r="CM113" s="153"/>
      <c r="CN113" s="153"/>
      <c r="CO113" s="153"/>
      <c r="CP113" s="153"/>
      <c r="CQ113" s="153"/>
      <c r="CR113" s="153"/>
      <c r="CS113" s="153"/>
      <c r="CT113" s="153"/>
      <c r="CU113" s="153"/>
      <c r="CV113" s="153"/>
      <c r="CW113" s="153"/>
      <c r="CX113" s="153"/>
      <c r="CY113" s="153"/>
      <c r="CZ113" s="153"/>
      <c r="DA113" s="153"/>
      <c r="DB113" s="153"/>
      <c r="DC113" s="153"/>
      <c r="DD113" s="153"/>
      <c r="DE113" s="153"/>
      <c r="DF113" s="153"/>
      <c r="DG113" s="153"/>
      <c r="DH113" s="153"/>
      <c r="DI113" s="153"/>
      <c r="DJ113" s="153"/>
      <c r="DK113" s="153"/>
      <c r="DL113" s="153"/>
      <c r="DM113" s="153"/>
      <c r="DN113" s="153"/>
      <c r="DO113" s="153"/>
      <c r="DP113" s="153"/>
      <c r="DQ113" s="153"/>
      <c r="DR113" s="153"/>
      <c r="DS113" s="153"/>
      <c r="DT113" s="153"/>
      <c r="DU113" s="153"/>
      <c r="DV113" s="153"/>
      <c r="DW113" s="153"/>
      <c r="DX113" s="153"/>
      <c r="DY113" s="153"/>
      <c r="DZ113" s="153"/>
      <c r="EA113" s="153"/>
      <c r="EB113" s="153"/>
      <c r="EC113" s="153"/>
      <c r="ED113" s="153"/>
      <c r="EE113" s="153"/>
      <c r="EF113" s="153"/>
      <c r="EG113" s="153"/>
      <c r="EH113" s="153"/>
      <c r="EI113" s="153"/>
      <c r="EK113" s="143">
        <f t="shared" si="23"/>
        <v>0.71034330840628079</v>
      </c>
      <c r="EO113">
        <f t="shared" si="32"/>
        <v>60000</v>
      </c>
      <c r="EP113" s="3">
        <f t="shared" si="28"/>
        <v>-2.7</v>
      </c>
      <c r="EQ113" s="3">
        <f t="shared" si="33"/>
        <v>-2.7755700000000001</v>
      </c>
      <c r="ER113" s="3">
        <f t="shared" si="34"/>
        <v>-3.6025640653464572</v>
      </c>
      <c r="ES113" s="3">
        <f t="shared" si="35"/>
        <v>-3.7510957716817339</v>
      </c>
    </row>
    <row r="114" spans="11:149" x14ac:dyDescent="0.25">
      <c r="K114" s="38">
        <f t="shared" si="30"/>
        <v>102</v>
      </c>
      <c r="L114" s="150">
        <v>61000</v>
      </c>
      <c r="M114" s="24">
        <f t="shared" si="31"/>
        <v>1</v>
      </c>
      <c r="N114" s="5">
        <v>61000</v>
      </c>
      <c r="O114" s="289">
        <f t="shared" si="24"/>
        <v>1.7988709151287869E-3</v>
      </c>
      <c r="P114" s="5">
        <v>61000</v>
      </c>
      <c r="Q114" s="289">
        <f t="shared" si="25"/>
        <v>1.5071986623173884E-3</v>
      </c>
      <c r="R114" s="5">
        <v>61000</v>
      </c>
      <c r="S114" s="289">
        <v>2.2065E-4</v>
      </c>
      <c r="U114" s="26"/>
      <c r="V114" s="256">
        <v>61000</v>
      </c>
      <c r="W114" s="274">
        <f t="shared" si="36"/>
        <v>1.5253204673974473E-4</v>
      </c>
      <c r="X114" s="320">
        <f t="shared" si="26"/>
        <v>61000</v>
      </c>
      <c r="Y114" s="153">
        <f t="shared" si="27"/>
        <v>-8.4189328222487188</v>
      </c>
      <c r="Z114" s="153"/>
      <c r="AA114" s="153"/>
      <c r="AB114" s="153"/>
      <c r="AC114" s="153"/>
      <c r="AD114" s="153"/>
      <c r="AE114" s="153"/>
      <c r="AF114" s="153"/>
      <c r="AG114" s="153"/>
      <c r="AH114" s="153"/>
      <c r="AI114" s="153"/>
      <c r="AJ114" s="153"/>
      <c r="AK114" s="153"/>
      <c r="AL114" s="154"/>
      <c r="AM114" s="153"/>
      <c r="AN114" s="153"/>
      <c r="AO114" s="153"/>
      <c r="AP114" s="153"/>
      <c r="AQ114" s="153"/>
      <c r="AR114" s="153"/>
      <c r="AS114" s="153"/>
      <c r="AT114" s="153"/>
      <c r="AU114" s="153"/>
      <c r="AV114" s="153"/>
      <c r="AW114" s="153"/>
      <c r="AX114" s="153"/>
      <c r="AY114" s="153"/>
      <c r="AZ114" s="153"/>
      <c r="BA114" s="153"/>
      <c r="BB114" s="153"/>
      <c r="BC114" s="153"/>
      <c r="BD114" s="153"/>
      <c r="BE114" s="153"/>
      <c r="BF114" s="155"/>
      <c r="BG114" s="155"/>
      <c r="BH114" s="155"/>
      <c r="BI114" s="155"/>
      <c r="BJ114" s="155"/>
      <c r="BK114" s="155"/>
      <c r="BL114" s="153"/>
      <c r="BM114" s="153"/>
      <c r="BN114" s="153"/>
      <c r="BO114" s="153"/>
      <c r="BP114" s="153"/>
      <c r="BQ114" s="153"/>
      <c r="BR114" s="153"/>
      <c r="BS114" s="153"/>
      <c r="BT114" s="153"/>
      <c r="BU114" s="153"/>
      <c r="BV114" s="159"/>
      <c r="BW114" s="159"/>
      <c r="BX114" s="153"/>
      <c r="BY114" s="153"/>
      <c r="BZ114" s="153"/>
      <c r="CA114" s="153"/>
      <c r="CB114" s="153"/>
      <c r="CC114" s="153"/>
      <c r="CD114" s="153"/>
      <c r="CE114" s="153"/>
      <c r="CF114" s="153"/>
      <c r="CG114" s="153"/>
      <c r="CH114" s="153"/>
      <c r="CI114" s="153"/>
      <c r="CJ114" s="153"/>
      <c r="CK114" s="153"/>
      <c r="CL114" s="153"/>
      <c r="CM114" s="153"/>
      <c r="CN114" s="153"/>
      <c r="CO114" s="153"/>
      <c r="CP114" s="153"/>
      <c r="CQ114" s="153"/>
      <c r="CR114" s="153"/>
      <c r="CS114" s="153"/>
      <c r="CT114" s="153"/>
      <c r="CU114" s="153"/>
      <c r="CV114" s="153"/>
      <c r="CW114" s="153"/>
      <c r="CX114" s="153"/>
      <c r="CY114" s="153"/>
      <c r="CZ114" s="153"/>
      <c r="DA114" s="153"/>
      <c r="DB114" s="153"/>
      <c r="DC114" s="153"/>
      <c r="DD114" s="153"/>
      <c r="DE114" s="153"/>
      <c r="DF114" s="153"/>
      <c r="DG114" s="153"/>
      <c r="DH114" s="153"/>
      <c r="DI114" s="153"/>
      <c r="DJ114" s="153"/>
      <c r="DK114" s="153"/>
      <c r="DL114" s="153"/>
      <c r="DM114" s="153"/>
      <c r="DN114" s="153"/>
      <c r="DO114" s="153"/>
      <c r="DP114" s="153"/>
      <c r="DQ114" s="153"/>
      <c r="DR114" s="153"/>
      <c r="DS114" s="153"/>
      <c r="DT114" s="153"/>
      <c r="DU114" s="153"/>
      <c r="DV114" s="153"/>
      <c r="DW114" s="153"/>
      <c r="DX114" s="153"/>
      <c r="DY114" s="153"/>
      <c r="DZ114" s="153"/>
      <c r="EA114" s="153"/>
      <c r="EB114" s="153"/>
      <c r="EC114" s="153"/>
      <c r="ED114" s="153"/>
      <c r="EE114" s="153"/>
      <c r="EF114" s="153"/>
      <c r="EG114" s="153"/>
      <c r="EH114" s="153"/>
      <c r="EI114" s="153"/>
      <c r="EK114" s="143">
        <f t="shared" si="23"/>
        <v>0.69128505207226254</v>
      </c>
      <c r="EO114">
        <f t="shared" si="32"/>
        <v>61000</v>
      </c>
      <c r="EP114" s="3">
        <f t="shared" si="28"/>
        <v>-2.7450000000000001</v>
      </c>
      <c r="EQ114" s="3">
        <f t="shared" si="33"/>
        <v>-2.8218294999999998</v>
      </c>
      <c r="ER114" s="3">
        <f t="shared" si="34"/>
        <v>-3.6562960682167889</v>
      </c>
      <c r="ES114" s="3">
        <f t="shared" si="35"/>
        <v>-3.8166389021526963</v>
      </c>
    </row>
    <row r="115" spans="11:149" x14ac:dyDescent="0.25">
      <c r="K115" s="38">
        <f t="shared" si="30"/>
        <v>103</v>
      </c>
      <c r="L115" s="150">
        <v>62000</v>
      </c>
      <c r="M115" s="24">
        <f t="shared" si="31"/>
        <v>1</v>
      </c>
      <c r="N115" s="5">
        <v>62000</v>
      </c>
      <c r="O115" s="289">
        <f t="shared" si="24"/>
        <v>1.6218100973589284E-3</v>
      </c>
      <c r="P115" s="5">
        <v>62000</v>
      </c>
      <c r="Q115" s="289">
        <f t="shared" si="25"/>
        <v>1.3549117217400096E-3</v>
      </c>
      <c r="R115" s="5">
        <v>62000</v>
      </c>
      <c r="S115" s="289">
        <v>1.9535E-4</v>
      </c>
      <c r="U115" s="26"/>
      <c r="V115" s="256">
        <v>62000</v>
      </c>
      <c r="W115" s="274">
        <f t="shared" si="36"/>
        <v>1.3116500114472882E-4</v>
      </c>
      <c r="X115" s="320">
        <f t="shared" si="26"/>
        <v>62000</v>
      </c>
      <c r="Y115" s="153">
        <f t="shared" si="27"/>
        <v>-8.5407177364631952</v>
      </c>
      <c r="Z115" s="153"/>
      <c r="AA115" s="153"/>
      <c r="AB115" s="153"/>
      <c r="AC115" s="153"/>
      <c r="AD115" s="153"/>
      <c r="AE115" s="153"/>
      <c r="AF115" s="153"/>
      <c r="AG115" s="153"/>
      <c r="AH115" s="153"/>
      <c r="AI115" s="153"/>
      <c r="AJ115" s="153"/>
      <c r="AK115" s="153"/>
      <c r="AL115" s="154"/>
      <c r="AM115" s="153"/>
      <c r="AN115" s="153"/>
      <c r="AO115" s="153"/>
      <c r="AP115" s="153"/>
      <c r="AQ115" s="153"/>
      <c r="AR115" s="153"/>
      <c r="AS115" s="153"/>
      <c r="AT115" s="153"/>
      <c r="AU115" s="153"/>
      <c r="AV115" s="153"/>
      <c r="AW115" s="153"/>
      <c r="AX115" s="153"/>
      <c r="AY115" s="153"/>
      <c r="AZ115" s="153"/>
      <c r="BA115" s="153"/>
      <c r="BB115" s="153"/>
      <c r="BC115" s="153"/>
      <c r="BD115" s="153"/>
      <c r="BE115" s="153"/>
      <c r="BF115" s="155"/>
      <c r="BG115" s="155"/>
      <c r="BH115" s="155"/>
      <c r="BI115" s="155"/>
      <c r="BJ115" s="155"/>
      <c r="BK115" s="155"/>
      <c r="BL115" s="153"/>
      <c r="BM115" s="153"/>
      <c r="BN115" s="153"/>
      <c r="BO115" s="153"/>
      <c r="BP115" s="153"/>
      <c r="BQ115" s="153"/>
      <c r="BR115" s="153"/>
      <c r="BS115" s="153"/>
      <c r="BT115" s="153"/>
      <c r="BU115" s="153"/>
      <c r="BV115" s="159"/>
      <c r="BW115" s="159"/>
      <c r="BX115" s="153"/>
      <c r="BY115" s="153"/>
      <c r="BZ115" s="153"/>
      <c r="CA115" s="153"/>
      <c r="CB115" s="153"/>
      <c r="CC115" s="153"/>
      <c r="CD115" s="153"/>
      <c r="CE115" s="153"/>
      <c r="CF115" s="153"/>
      <c r="CG115" s="153"/>
      <c r="CH115" s="153"/>
      <c r="CI115" s="153"/>
      <c r="CJ115" s="153"/>
      <c r="CK115" s="153"/>
      <c r="CL115" s="153"/>
      <c r="CM115" s="153"/>
      <c r="CN115" s="153"/>
      <c r="CO115" s="153"/>
      <c r="CP115" s="153"/>
      <c r="CQ115" s="153"/>
      <c r="CR115" s="153"/>
      <c r="CS115" s="153"/>
      <c r="CT115" s="153"/>
      <c r="CU115" s="153"/>
      <c r="CV115" s="153"/>
      <c r="CW115" s="153"/>
      <c r="CX115" s="153"/>
      <c r="CY115" s="153"/>
      <c r="CZ115" s="153"/>
      <c r="DA115" s="153"/>
      <c r="DB115" s="153"/>
      <c r="DC115" s="153"/>
      <c r="DD115" s="153"/>
      <c r="DE115" s="153"/>
      <c r="DF115" s="153"/>
      <c r="DG115" s="153"/>
      <c r="DH115" s="153"/>
      <c r="DI115" s="153"/>
      <c r="DJ115" s="153"/>
      <c r="DK115" s="153"/>
      <c r="DL115" s="153"/>
      <c r="DM115" s="153"/>
      <c r="DN115" s="153"/>
      <c r="DO115" s="153"/>
      <c r="DP115" s="153"/>
      <c r="DQ115" s="153"/>
      <c r="DR115" s="153"/>
      <c r="DS115" s="153"/>
      <c r="DT115" s="153"/>
      <c r="DU115" s="153"/>
      <c r="DV115" s="153"/>
      <c r="DW115" s="153"/>
      <c r="DX115" s="153"/>
      <c r="DY115" s="153"/>
      <c r="DZ115" s="153"/>
      <c r="EA115" s="153"/>
      <c r="EB115" s="153"/>
      <c r="EC115" s="153"/>
      <c r="ED115" s="153"/>
      <c r="EE115" s="153"/>
      <c r="EF115" s="153"/>
      <c r="EG115" s="153"/>
      <c r="EH115" s="153"/>
      <c r="EI115" s="153"/>
      <c r="EK115" s="143">
        <f t="shared" si="23"/>
        <v>0.67143589017009886</v>
      </c>
      <c r="EO115">
        <f t="shared" si="32"/>
        <v>62000</v>
      </c>
      <c r="EP115" s="3">
        <f t="shared" si="28"/>
        <v>-2.7900000000000005</v>
      </c>
      <c r="EQ115" s="3">
        <f t="shared" si="33"/>
        <v>-2.8680889999999999</v>
      </c>
      <c r="ER115" s="3">
        <f t="shared" si="34"/>
        <v>-3.7091865844391969</v>
      </c>
      <c r="ES115" s="3">
        <f t="shared" si="35"/>
        <v>-3.88218203262366</v>
      </c>
    </row>
    <row r="116" spans="11:149" x14ac:dyDescent="0.25">
      <c r="K116" s="38">
        <f t="shared" si="30"/>
        <v>104</v>
      </c>
      <c r="L116" s="150">
        <v>63000</v>
      </c>
      <c r="M116" s="24">
        <f t="shared" si="31"/>
        <v>1</v>
      </c>
      <c r="N116" s="5">
        <v>63000</v>
      </c>
      <c r="O116" s="289">
        <f t="shared" si="24"/>
        <v>1.4621771744567176E-3</v>
      </c>
      <c r="P116" s="5">
        <v>63000</v>
      </c>
      <c r="Q116" s="289">
        <f t="shared" si="25"/>
        <v>1.2180118119836112E-3</v>
      </c>
      <c r="R116" s="5">
        <v>63000</v>
      </c>
      <c r="S116" s="289">
        <v>1.7347E-4</v>
      </c>
      <c r="U116" s="26"/>
      <c r="V116" s="256">
        <v>63000</v>
      </c>
      <c r="W116" s="274">
        <f t="shared" si="36"/>
        <v>1.1279110123429464E-4</v>
      </c>
      <c r="X116" s="320">
        <f t="shared" si="26"/>
        <v>63000</v>
      </c>
      <c r="Y116" s="153">
        <f t="shared" si="27"/>
        <v>-8.6595058841909562</v>
      </c>
      <c r="Z116" s="153"/>
      <c r="AA116" s="153"/>
      <c r="AB116" s="153"/>
      <c r="AC116" s="153"/>
      <c r="AD116" s="153"/>
      <c r="AE116" s="153"/>
      <c r="AF116" s="153"/>
      <c r="AG116" s="153"/>
      <c r="AH116" s="153"/>
      <c r="AI116" s="153"/>
      <c r="AJ116" s="153"/>
      <c r="AK116" s="153"/>
      <c r="AL116" s="154"/>
      <c r="AM116" s="153"/>
      <c r="AN116" s="153"/>
      <c r="AO116" s="153"/>
      <c r="AP116" s="153"/>
      <c r="AQ116" s="153"/>
      <c r="AR116" s="153"/>
      <c r="AS116" s="153"/>
      <c r="AT116" s="153"/>
      <c r="AU116" s="153"/>
      <c r="AV116" s="153"/>
      <c r="AW116" s="153"/>
      <c r="AX116" s="153"/>
      <c r="AY116" s="153"/>
      <c r="AZ116" s="153"/>
      <c r="BA116" s="153"/>
      <c r="BB116" s="153"/>
      <c r="BC116" s="153"/>
      <c r="BD116" s="153"/>
      <c r="BE116" s="153"/>
      <c r="BF116" s="155"/>
      <c r="BG116" s="155"/>
      <c r="BH116" s="155"/>
      <c r="BI116" s="155"/>
      <c r="BJ116" s="155"/>
      <c r="BK116" s="155"/>
      <c r="BL116" s="153"/>
      <c r="BM116" s="153"/>
      <c r="BN116" s="153"/>
      <c r="BO116" s="153"/>
      <c r="BP116" s="153"/>
      <c r="BQ116" s="153"/>
      <c r="BR116" s="153"/>
      <c r="BS116" s="153"/>
      <c r="BT116" s="153"/>
      <c r="BU116" s="153"/>
      <c r="BV116" s="159"/>
      <c r="BW116" s="159"/>
      <c r="BX116" s="153"/>
      <c r="BY116" s="153"/>
      <c r="BZ116" s="153"/>
      <c r="CA116" s="153"/>
      <c r="CB116" s="153"/>
      <c r="CC116" s="153"/>
      <c r="CD116" s="153"/>
      <c r="CE116" s="153"/>
      <c r="CF116" s="153"/>
      <c r="CG116" s="153"/>
      <c r="CH116" s="153"/>
      <c r="CI116" s="153"/>
      <c r="CJ116" s="153"/>
      <c r="CK116" s="153"/>
      <c r="CL116" s="153"/>
      <c r="CM116" s="153"/>
      <c r="CN116" s="153"/>
      <c r="CO116" s="153"/>
      <c r="CP116" s="153"/>
      <c r="CQ116" s="153"/>
      <c r="CR116" s="153"/>
      <c r="CS116" s="153"/>
      <c r="CT116" s="153"/>
      <c r="CU116" s="153"/>
      <c r="CV116" s="153"/>
      <c r="CW116" s="153"/>
      <c r="CX116" s="153"/>
      <c r="CY116" s="153"/>
      <c r="CZ116" s="153"/>
      <c r="DA116" s="153"/>
      <c r="DB116" s="153"/>
      <c r="DC116" s="153"/>
      <c r="DD116" s="153"/>
      <c r="DE116" s="153"/>
      <c r="DF116" s="153"/>
      <c r="DG116" s="153"/>
      <c r="DH116" s="153"/>
      <c r="DI116" s="153"/>
      <c r="DJ116" s="153"/>
      <c r="DK116" s="153"/>
      <c r="DL116" s="153"/>
      <c r="DM116" s="153"/>
      <c r="DN116" s="153"/>
      <c r="DO116" s="153"/>
      <c r="DP116" s="153"/>
      <c r="DQ116" s="153"/>
      <c r="DR116" s="153"/>
      <c r="DS116" s="153"/>
      <c r="DT116" s="153"/>
      <c r="DU116" s="153"/>
      <c r="DV116" s="153"/>
      <c r="DW116" s="153"/>
      <c r="DX116" s="153"/>
      <c r="DY116" s="153"/>
      <c r="DZ116" s="153"/>
      <c r="EA116" s="153"/>
      <c r="EB116" s="153"/>
      <c r="EC116" s="153"/>
      <c r="ED116" s="153"/>
      <c r="EE116" s="153"/>
      <c r="EF116" s="153"/>
      <c r="EG116" s="153"/>
      <c r="EH116" s="153"/>
      <c r="EI116" s="153"/>
      <c r="EK116" s="143">
        <f t="shared" si="23"/>
        <v>0.65020522992041641</v>
      </c>
      <c r="EO116">
        <f t="shared" si="32"/>
        <v>63000</v>
      </c>
      <c r="EP116" s="3">
        <f t="shared" si="28"/>
        <v>-2.835</v>
      </c>
      <c r="EQ116" s="3">
        <f t="shared" si="33"/>
        <v>-2.9143485000000005</v>
      </c>
      <c r="ER116" s="3">
        <f t="shared" si="34"/>
        <v>-3.760775621512872</v>
      </c>
      <c r="ES116" s="3">
        <f t="shared" si="35"/>
        <v>-3.9477251630946237</v>
      </c>
    </row>
    <row r="117" spans="11:149" x14ac:dyDescent="0.25">
      <c r="K117" s="38">
        <f t="shared" si="30"/>
        <v>105</v>
      </c>
      <c r="L117" s="150">
        <v>64000</v>
      </c>
      <c r="M117" s="24">
        <f t="shared" si="31"/>
        <v>1</v>
      </c>
      <c r="N117" s="5">
        <v>64000</v>
      </c>
      <c r="O117" s="289">
        <f t="shared" si="24"/>
        <v>1.3182567385564047E-3</v>
      </c>
      <c r="P117" s="5">
        <v>64000</v>
      </c>
      <c r="Q117" s="289">
        <f t="shared" si="25"/>
        <v>1.0949442316628467E-3</v>
      </c>
      <c r="R117" s="5">
        <v>64000</v>
      </c>
      <c r="S117" s="289">
        <v>1.538E-4</v>
      </c>
      <c r="U117" s="26"/>
      <c r="V117" s="256">
        <v>64000</v>
      </c>
      <c r="W117" s="274">
        <f t="shared" si="36"/>
        <v>9.6991060165566167E-5</v>
      </c>
      <c r="X117" s="320">
        <f t="shared" si="26"/>
        <v>64000</v>
      </c>
      <c r="Y117" s="153">
        <f t="shared" si="27"/>
        <v>-8.7798575008927298</v>
      </c>
      <c r="Z117" s="153"/>
      <c r="AA117" s="153"/>
      <c r="AB117" s="153"/>
      <c r="AC117" s="153"/>
      <c r="AD117" s="153"/>
      <c r="AE117" s="153"/>
      <c r="AF117" s="153"/>
      <c r="AG117" s="153"/>
      <c r="AH117" s="153"/>
      <c r="AI117" s="153"/>
      <c r="AJ117" s="153"/>
      <c r="AK117" s="153"/>
      <c r="AL117" s="154"/>
      <c r="AM117" s="153"/>
      <c r="AN117" s="153"/>
      <c r="AO117" s="153"/>
      <c r="AP117" s="153"/>
      <c r="AQ117" s="153"/>
      <c r="AR117" s="153"/>
      <c r="AS117" s="153"/>
      <c r="AT117" s="153"/>
      <c r="AU117" s="153"/>
      <c r="AV117" s="153"/>
      <c r="AW117" s="153"/>
      <c r="AX117" s="153"/>
      <c r="AY117" s="153"/>
      <c r="AZ117" s="153"/>
      <c r="BA117" s="153"/>
      <c r="BB117" s="153"/>
      <c r="BC117" s="153"/>
      <c r="BD117" s="153"/>
      <c r="BE117" s="153"/>
      <c r="BF117" s="155"/>
      <c r="BG117" s="155"/>
      <c r="BH117" s="155"/>
      <c r="BI117" s="155"/>
      <c r="BJ117" s="155"/>
      <c r="BK117" s="155"/>
      <c r="BL117" s="153"/>
      <c r="BM117" s="153"/>
      <c r="BN117" s="153"/>
      <c r="BO117" s="153"/>
      <c r="BP117" s="153"/>
      <c r="BQ117" s="153"/>
      <c r="BR117" s="153"/>
      <c r="BS117" s="153"/>
      <c r="BT117" s="153"/>
      <c r="BU117" s="153"/>
      <c r="BV117" s="159"/>
      <c r="BW117" s="159"/>
      <c r="BX117" s="153"/>
      <c r="BY117" s="153"/>
      <c r="BZ117" s="153"/>
      <c r="CA117" s="153"/>
      <c r="CB117" s="153"/>
      <c r="CC117" s="153"/>
      <c r="CD117" s="153"/>
      <c r="CE117" s="153"/>
      <c r="CF117" s="153"/>
      <c r="CG117" s="153"/>
      <c r="CH117" s="153"/>
      <c r="CI117" s="153"/>
      <c r="CJ117" s="153"/>
      <c r="CK117" s="153"/>
      <c r="CL117" s="153"/>
      <c r="CM117" s="153"/>
      <c r="CN117" s="153"/>
      <c r="CO117" s="153"/>
      <c r="CP117" s="153"/>
      <c r="CQ117" s="153"/>
      <c r="CR117" s="153"/>
      <c r="CS117" s="153"/>
      <c r="CT117" s="153"/>
      <c r="CU117" s="153"/>
      <c r="CV117" s="153"/>
      <c r="CW117" s="153"/>
      <c r="CX117" s="153"/>
      <c r="CY117" s="153"/>
      <c r="CZ117" s="153"/>
      <c r="DA117" s="153"/>
      <c r="DB117" s="153"/>
      <c r="DC117" s="153"/>
      <c r="DD117" s="153"/>
      <c r="DE117" s="153"/>
      <c r="DF117" s="153"/>
      <c r="DG117" s="153"/>
      <c r="DH117" s="153"/>
      <c r="DI117" s="153"/>
      <c r="DJ117" s="153"/>
      <c r="DK117" s="153"/>
      <c r="DL117" s="153"/>
      <c r="DM117" s="153"/>
      <c r="DN117" s="153"/>
      <c r="DO117" s="153"/>
      <c r="DP117" s="153"/>
      <c r="DQ117" s="153"/>
      <c r="DR117" s="153"/>
      <c r="DS117" s="153"/>
      <c r="DT117" s="153"/>
      <c r="DU117" s="153"/>
      <c r="DV117" s="153"/>
      <c r="DW117" s="153"/>
      <c r="DX117" s="153"/>
      <c r="DY117" s="153"/>
      <c r="DZ117" s="153"/>
      <c r="EA117" s="153"/>
      <c r="EB117" s="153"/>
      <c r="EC117" s="153"/>
      <c r="ED117" s="153"/>
      <c r="EE117" s="153"/>
      <c r="EF117" s="153"/>
      <c r="EG117" s="153"/>
      <c r="EH117" s="153"/>
      <c r="EI117" s="153"/>
      <c r="EK117" s="143">
        <f t="shared" si="23"/>
        <v>0.63063108040030014</v>
      </c>
      <c r="EO117">
        <f t="shared" si="32"/>
        <v>64000</v>
      </c>
      <c r="EP117" s="3">
        <f t="shared" si="28"/>
        <v>-2.8800000000000008</v>
      </c>
      <c r="EQ117" s="3">
        <f t="shared" si="33"/>
        <v>-2.9606080000000006</v>
      </c>
      <c r="ER117" s="3">
        <f t="shared" si="34"/>
        <v>-3.8130436645345878</v>
      </c>
      <c r="ES117" s="3">
        <f t="shared" si="35"/>
        <v>-4.0132682935655861</v>
      </c>
    </row>
    <row r="118" spans="11:149" x14ac:dyDescent="0.25">
      <c r="K118" s="38">
        <f t="shared" si="30"/>
        <v>106</v>
      </c>
      <c r="L118" s="150">
        <v>65000</v>
      </c>
      <c r="M118" s="24">
        <f t="shared" si="31"/>
        <v>1</v>
      </c>
      <c r="N118" s="5">
        <v>65000</v>
      </c>
      <c r="O118" s="289">
        <f t="shared" si="24"/>
        <v>1.1885022274370168E-3</v>
      </c>
      <c r="P118" s="5">
        <v>65000</v>
      </c>
      <c r="Q118" s="289">
        <f t="shared" si="25"/>
        <v>9.8431136599509E-4</v>
      </c>
      <c r="R118" s="5">
        <v>65000</v>
      </c>
      <c r="S118" s="289">
        <v>1.36E-4</v>
      </c>
      <c r="U118" s="26"/>
      <c r="V118" s="256">
        <v>65000</v>
      </c>
      <c r="W118" s="274">
        <f t="shared" si="36"/>
        <v>8.3404325776545568E-5</v>
      </c>
      <c r="X118" s="320">
        <f t="shared" si="26"/>
        <v>65000</v>
      </c>
      <c r="Y118" s="153">
        <f t="shared" si="27"/>
        <v>-8.9028556722282222</v>
      </c>
      <c r="Z118" s="153"/>
      <c r="AA118" s="153"/>
      <c r="AB118" s="153"/>
      <c r="AC118" s="153"/>
      <c r="AD118" s="153"/>
      <c r="AE118" s="153"/>
      <c r="AF118" s="153"/>
      <c r="AG118" s="153"/>
      <c r="AH118" s="153"/>
      <c r="AI118" s="153"/>
      <c r="AJ118" s="153"/>
      <c r="AK118" s="153"/>
      <c r="AL118" s="154"/>
      <c r="AM118" s="153"/>
      <c r="AN118" s="153"/>
      <c r="AO118" s="153"/>
      <c r="AP118" s="153"/>
      <c r="AQ118" s="153"/>
      <c r="AR118" s="153"/>
      <c r="AS118" s="153"/>
      <c r="AT118" s="153"/>
      <c r="AU118" s="153"/>
      <c r="AV118" s="153"/>
      <c r="AW118" s="153"/>
      <c r="AX118" s="153"/>
      <c r="AY118" s="153"/>
      <c r="AZ118" s="153"/>
      <c r="BA118" s="153"/>
      <c r="BB118" s="153"/>
      <c r="BC118" s="153"/>
      <c r="BD118" s="153"/>
      <c r="BE118" s="153"/>
      <c r="BF118" s="155"/>
      <c r="BG118" s="155"/>
      <c r="BH118" s="155"/>
      <c r="BI118" s="155"/>
      <c r="BJ118" s="155"/>
      <c r="BK118" s="155"/>
      <c r="BL118" s="153"/>
      <c r="BM118" s="153"/>
      <c r="BN118" s="153"/>
      <c r="BO118" s="153"/>
      <c r="BP118" s="153"/>
      <c r="BQ118" s="153"/>
      <c r="BR118" s="153"/>
      <c r="BS118" s="153"/>
      <c r="BT118" s="153"/>
      <c r="BU118" s="153"/>
      <c r="BV118" s="159"/>
      <c r="BW118" s="159"/>
      <c r="BX118" s="153"/>
      <c r="BY118" s="153"/>
      <c r="BZ118" s="153"/>
      <c r="CA118" s="153"/>
      <c r="CB118" s="153"/>
      <c r="CC118" s="153"/>
      <c r="CD118" s="153"/>
      <c r="CE118" s="153"/>
      <c r="CF118" s="153"/>
      <c r="CG118" s="153"/>
      <c r="CH118" s="153"/>
      <c r="CI118" s="153"/>
      <c r="CJ118" s="153"/>
      <c r="CK118" s="153"/>
      <c r="CL118" s="153"/>
      <c r="CM118" s="153"/>
      <c r="CN118" s="153"/>
      <c r="CO118" s="153"/>
      <c r="CP118" s="153"/>
      <c r="CQ118" s="153"/>
      <c r="CR118" s="153"/>
      <c r="CS118" s="153"/>
      <c r="CT118" s="153"/>
      <c r="CU118" s="153"/>
      <c r="CV118" s="153"/>
      <c r="CW118" s="153"/>
      <c r="CX118" s="153"/>
      <c r="CY118" s="153"/>
      <c r="CZ118" s="153"/>
      <c r="DA118" s="153"/>
      <c r="DB118" s="153"/>
      <c r="DC118" s="153"/>
      <c r="DD118" s="153"/>
      <c r="DE118" s="153"/>
      <c r="DF118" s="153"/>
      <c r="DG118" s="153"/>
      <c r="DH118" s="153"/>
      <c r="DI118" s="153"/>
      <c r="DJ118" s="153"/>
      <c r="DK118" s="153"/>
      <c r="DL118" s="153"/>
      <c r="DM118" s="153"/>
      <c r="DN118" s="153"/>
      <c r="DO118" s="153"/>
      <c r="DP118" s="153"/>
      <c r="DQ118" s="153"/>
      <c r="DR118" s="153"/>
      <c r="DS118" s="153"/>
      <c r="DT118" s="153"/>
      <c r="DU118" s="153"/>
      <c r="DV118" s="153"/>
      <c r="DW118" s="153"/>
      <c r="DX118" s="153"/>
      <c r="DY118" s="153"/>
      <c r="DZ118" s="153"/>
      <c r="EA118" s="153"/>
      <c r="EB118" s="153"/>
      <c r="EC118" s="153"/>
      <c r="ED118" s="153"/>
      <c r="EE118" s="153"/>
      <c r="EF118" s="153"/>
      <c r="EG118" s="153"/>
      <c r="EH118" s="153"/>
      <c r="EI118" s="153"/>
      <c r="EK118" s="143">
        <f t="shared" si="23"/>
        <v>0.61326710129812922</v>
      </c>
      <c r="EO118">
        <f t="shared" si="32"/>
        <v>65000</v>
      </c>
      <c r="EP118" s="3">
        <f t="shared" si="28"/>
        <v>-2.9250000000000007</v>
      </c>
      <c r="EQ118" s="3">
        <f t="shared" si="33"/>
        <v>-3.0068675000000002</v>
      </c>
      <c r="ER118" s="3">
        <f t="shared" si="34"/>
        <v>-3.8664610916297826</v>
      </c>
      <c r="ES118" s="3">
        <f t="shared" si="35"/>
        <v>-4.0788114240365498</v>
      </c>
    </row>
    <row r="119" spans="11:149" x14ac:dyDescent="0.25">
      <c r="K119" s="38">
        <f t="shared" si="30"/>
        <v>107</v>
      </c>
      <c r="L119" s="150">
        <v>66000</v>
      </c>
      <c r="M119" s="24">
        <f t="shared" si="31"/>
        <v>1</v>
      </c>
      <c r="N119" s="5">
        <v>66000</v>
      </c>
      <c r="O119" s="289">
        <f t="shared" si="24"/>
        <v>1.0715193052376053E-3</v>
      </c>
      <c r="P119" s="5">
        <v>66000</v>
      </c>
      <c r="Q119" s="289">
        <f t="shared" si="25"/>
        <v>8.8485681481305931E-4</v>
      </c>
      <c r="R119" s="5">
        <v>66000</v>
      </c>
      <c r="S119" s="289">
        <v>1.2008E-4</v>
      </c>
      <c r="U119" s="26"/>
      <c r="V119" s="256">
        <v>66000</v>
      </c>
      <c r="W119" s="274">
        <f t="shared" si="36"/>
        <v>7.1720852894747311E-5</v>
      </c>
      <c r="X119" s="320">
        <f t="shared" si="26"/>
        <v>66000</v>
      </c>
      <c r="Y119" s="153">
        <f t="shared" si="27"/>
        <v>-9.0273523706390684</v>
      </c>
      <c r="Z119" s="153"/>
      <c r="AA119" s="153"/>
      <c r="AB119" s="153"/>
      <c r="AC119" s="153"/>
      <c r="AD119" s="153"/>
      <c r="AE119" s="153"/>
      <c r="AF119" s="153"/>
      <c r="AG119" s="153"/>
      <c r="AH119" s="153"/>
      <c r="AI119" s="153"/>
      <c r="AJ119" s="153"/>
      <c r="AK119" s="153"/>
      <c r="AL119" s="154"/>
      <c r="AM119" s="153"/>
      <c r="AN119" s="153"/>
      <c r="AO119" s="153"/>
      <c r="AP119" s="153"/>
      <c r="AQ119" s="153"/>
      <c r="AR119" s="153"/>
      <c r="AS119" s="153"/>
      <c r="AT119" s="153"/>
      <c r="AU119" s="153"/>
      <c r="AV119" s="153"/>
      <c r="AW119" s="153"/>
      <c r="AX119" s="153"/>
      <c r="AY119" s="153"/>
      <c r="AZ119" s="153"/>
      <c r="BA119" s="153"/>
      <c r="BB119" s="153"/>
      <c r="BC119" s="153"/>
      <c r="BD119" s="153"/>
      <c r="BE119" s="153"/>
      <c r="BF119" s="155"/>
      <c r="BG119" s="155"/>
      <c r="BH119" s="155"/>
      <c r="BI119" s="155"/>
      <c r="BJ119" s="155"/>
      <c r="BK119" s="155"/>
      <c r="BL119" s="153"/>
      <c r="BM119" s="153"/>
      <c r="BN119" s="153"/>
      <c r="BO119" s="153"/>
      <c r="BP119" s="153"/>
      <c r="BQ119" s="153"/>
      <c r="BR119" s="153"/>
      <c r="BS119" s="153"/>
      <c r="BT119" s="153"/>
      <c r="BU119" s="153"/>
      <c r="BV119" s="159"/>
      <c r="BW119" s="159"/>
      <c r="BX119" s="153"/>
      <c r="BY119" s="153"/>
      <c r="BZ119" s="153"/>
      <c r="CA119" s="153"/>
      <c r="CB119" s="153"/>
      <c r="CC119" s="153"/>
      <c r="CD119" s="153"/>
      <c r="CE119" s="153"/>
      <c r="CF119" s="153"/>
      <c r="CG119" s="153"/>
      <c r="CH119" s="153"/>
      <c r="CI119" s="153"/>
      <c r="CJ119" s="153"/>
      <c r="CK119" s="153"/>
      <c r="CL119" s="153"/>
      <c r="CM119" s="153"/>
      <c r="CN119" s="153"/>
      <c r="CO119" s="153"/>
      <c r="CP119" s="153"/>
      <c r="CQ119" s="153"/>
      <c r="CR119" s="153"/>
      <c r="CS119" s="153"/>
      <c r="CT119" s="153"/>
      <c r="CU119" s="153"/>
      <c r="CV119" s="153"/>
      <c r="CW119" s="153"/>
      <c r="CX119" s="153"/>
      <c r="CY119" s="153"/>
      <c r="CZ119" s="153"/>
      <c r="DA119" s="153"/>
      <c r="DB119" s="153"/>
      <c r="DC119" s="153"/>
      <c r="DD119" s="153"/>
      <c r="DE119" s="153"/>
      <c r="DF119" s="153"/>
      <c r="DG119" s="153"/>
      <c r="DH119" s="153"/>
      <c r="DI119" s="153"/>
      <c r="DJ119" s="153"/>
      <c r="DK119" s="153"/>
      <c r="DL119" s="153"/>
      <c r="DM119" s="153"/>
      <c r="DN119" s="153"/>
      <c r="DO119" s="153"/>
      <c r="DP119" s="153"/>
      <c r="DQ119" s="153"/>
      <c r="DR119" s="153"/>
      <c r="DS119" s="153"/>
      <c r="DT119" s="153"/>
      <c r="DU119" s="153"/>
      <c r="DV119" s="153"/>
      <c r="DW119" s="153"/>
      <c r="DX119" s="153"/>
      <c r="DY119" s="153"/>
      <c r="DZ119" s="153"/>
      <c r="EA119" s="153"/>
      <c r="EB119" s="153"/>
      <c r="EC119" s="153"/>
      <c r="ED119" s="153"/>
      <c r="EE119" s="153"/>
      <c r="EF119" s="153"/>
      <c r="EG119" s="153"/>
      <c r="EH119" s="153"/>
      <c r="EI119" s="153"/>
      <c r="EK119" s="143">
        <f t="shared" si="23"/>
        <v>0.59727559039596356</v>
      </c>
      <c r="EO119">
        <f t="shared" si="32"/>
        <v>66000</v>
      </c>
      <c r="EP119" s="3">
        <f t="shared" si="28"/>
        <v>-2.9700000000000006</v>
      </c>
      <c r="EQ119" s="3">
        <f t="shared" si="33"/>
        <v>-3.0531270000000004</v>
      </c>
      <c r="ER119" s="3">
        <f t="shared" si="34"/>
        <v>-3.920529320764786</v>
      </c>
      <c r="ES119" s="3">
        <f t="shared" si="35"/>
        <v>-4.1443545545075127</v>
      </c>
    </row>
    <row r="120" spans="11:149" x14ac:dyDescent="0.25">
      <c r="K120" s="38">
        <f t="shared" si="30"/>
        <v>108</v>
      </c>
      <c r="L120" s="160">
        <v>67000</v>
      </c>
      <c r="M120" s="24">
        <f t="shared" si="31"/>
        <v>1</v>
      </c>
      <c r="N120" s="5">
        <v>67000</v>
      </c>
      <c r="O120" s="289">
        <f t="shared" si="24"/>
        <v>9.6605087898981278E-4</v>
      </c>
      <c r="P120" s="5">
        <v>67000</v>
      </c>
      <c r="Q120" s="289">
        <f t="shared" si="25"/>
        <v>7.9545112427871576E-4</v>
      </c>
      <c r="R120" s="5">
        <v>67000</v>
      </c>
      <c r="S120" s="289">
        <v>1.058E-4</v>
      </c>
      <c r="U120" s="26"/>
      <c r="V120" s="256">
        <v>67000</v>
      </c>
      <c r="W120" s="274">
        <f t="shared" si="36"/>
        <v>6.167402820006375E-5</v>
      </c>
      <c r="X120" s="320">
        <f t="shared" si="26"/>
        <v>67000</v>
      </c>
      <c r="Y120" s="153">
        <f t="shared" si="27"/>
        <v>-9.1539600385400757</v>
      </c>
      <c r="Z120" s="153"/>
      <c r="AA120" s="153"/>
      <c r="AB120" s="153"/>
      <c r="AC120" s="153"/>
      <c r="AD120" s="153"/>
      <c r="AE120" s="153"/>
      <c r="AF120" s="153"/>
      <c r="AG120" s="153"/>
      <c r="AH120" s="153"/>
      <c r="AI120" s="153"/>
      <c r="AJ120" s="153"/>
      <c r="AK120" s="153"/>
      <c r="AL120" s="154"/>
      <c r="AM120" s="153"/>
      <c r="AN120" s="153"/>
      <c r="AO120" s="153"/>
      <c r="AP120" s="153"/>
      <c r="AQ120" s="153"/>
      <c r="AR120" s="153"/>
      <c r="AS120" s="153"/>
      <c r="AT120" s="153"/>
      <c r="AU120" s="153"/>
      <c r="AV120" s="153"/>
      <c r="AW120" s="153"/>
      <c r="AX120" s="153"/>
      <c r="AY120" s="153"/>
      <c r="AZ120" s="153"/>
      <c r="BA120" s="153"/>
      <c r="BB120" s="153"/>
      <c r="BC120" s="153"/>
      <c r="BD120" s="153"/>
      <c r="BE120" s="153"/>
      <c r="BF120" s="153"/>
      <c r="BG120" s="153"/>
      <c r="BH120" s="153"/>
      <c r="BI120" s="153"/>
      <c r="BJ120" s="153"/>
      <c r="BK120" s="153"/>
      <c r="BL120" s="153"/>
      <c r="BM120" s="153"/>
      <c r="BN120" s="153"/>
      <c r="BO120" s="153"/>
      <c r="BP120" s="153"/>
      <c r="BQ120" s="153"/>
      <c r="BR120" s="153"/>
      <c r="BS120" s="153"/>
      <c r="BT120" s="153"/>
      <c r="BU120" s="153"/>
      <c r="BV120" s="159"/>
      <c r="BW120" s="159"/>
      <c r="BX120" s="153"/>
      <c r="BY120" s="153"/>
      <c r="BZ120" s="153"/>
      <c r="CA120" s="153"/>
      <c r="CB120" s="153"/>
      <c r="CC120" s="153"/>
      <c r="CD120" s="153"/>
      <c r="CE120" s="153"/>
      <c r="CF120" s="153"/>
      <c r="CG120" s="153"/>
      <c r="CH120" s="153"/>
      <c r="CI120" s="153"/>
      <c r="CJ120" s="153"/>
      <c r="CK120" s="153"/>
      <c r="CL120" s="153"/>
      <c r="CM120" s="153"/>
      <c r="CN120" s="153"/>
      <c r="CO120" s="153"/>
      <c r="CP120" s="153"/>
      <c r="CQ120" s="153"/>
      <c r="CR120" s="153"/>
      <c r="CS120" s="153"/>
      <c r="CT120" s="153"/>
      <c r="CU120" s="153"/>
      <c r="CV120" s="153"/>
      <c r="CW120" s="153"/>
      <c r="CX120" s="153"/>
      <c r="CY120" s="153"/>
      <c r="CZ120" s="153"/>
      <c r="DA120" s="153"/>
      <c r="DB120" s="153"/>
      <c r="DC120" s="153"/>
      <c r="DD120" s="153"/>
      <c r="DE120" s="153"/>
      <c r="DF120" s="153"/>
      <c r="DG120" s="153"/>
      <c r="DH120" s="153"/>
      <c r="DI120" s="153"/>
      <c r="DJ120" s="153"/>
      <c r="DK120" s="153"/>
      <c r="DL120" s="153"/>
      <c r="DM120" s="153"/>
      <c r="DN120" s="153"/>
      <c r="DO120" s="153"/>
      <c r="DP120" s="153"/>
      <c r="DQ120" s="153"/>
      <c r="DR120" s="153"/>
      <c r="DS120" s="153"/>
      <c r="DT120" s="153"/>
      <c r="DU120" s="153"/>
      <c r="DV120" s="153"/>
      <c r="DW120" s="153"/>
      <c r="DX120" s="153"/>
      <c r="DY120" s="153"/>
      <c r="DZ120" s="153"/>
      <c r="EA120" s="153"/>
      <c r="EB120" s="153"/>
      <c r="EC120" s="153"/>
      <c r="ED120" s="153"/>
      <c r="EE120" s="153"/>
      <c r="EF120" s="153"/>
      <c r="EG120" s="153"/>
      <c r="EH120" s="153"/>
      <c r="EI120" s="153"/>
      <c r="EK120" s="143">
        <f t="shared" si="23"/>
        <v>0.58293032325202032</v>
      </c>
      <c r="EO120">
        <f t="shared" si="32"/>
        <v>67000</v>
      </c>
      <c r="EP120" s="3">
        <f t="shared" si="28"/>
        <v>-3.0150000000000001</v>
      </c>
      <c r="EQ120" s="3">
        <f t="shared" si="33"/>
        <v>-3.0993865000000005</v>
      </c>
      <c r="ER120" s="3">
        <f t="shared" si="34"/>
        <v>-3.9755143323008331</v>
      </c>
      <c r="ES120" s="3">
        <f t="shared" si="35"/>
        <v>-4.2098976849784764</v>
      </c>
    </row>
    <row r="121" spans="11:149" x14ac:dyDescent="0.25">
      <c r="K121" s="38">
        <f t="shared" si="30"/>
        <v>109</v>
      </c>
      <c r="L121" s="160">
        <v>68000</v>
      </c>
      <c r="M121" s="24">
        <f t="shared" si="31"/>
        <v>1</v>
      </c>
      <c r="N121" s="5">
        <v>68000</v>
      </c>
      <c r="O121" s="289">
        <f t="shared" si="24"/>
        <v>8.7096358995607975E-4</v>
      </c>
      <c r="P121" s="5">
        <v>68000</v>
      </c>
      <c r="Q121" s="289">
        <f t="shared" si="25"/>
        <v>7.1507896026087598E-4</v>
      </c>
      <c r="R121" s="5">
        <v>68000</v>
      </c>
      <c r="S121" s="289">
        <v>9.3060999999999996E-5</v>
      </c>
      <c r="U121" s="26"/>
      <c r="V121" s="256">
        <v>68000</v>
      </c>
      <c r="W121" s="274">
        <f t="shared" si="36"/>
        <v>5.3034586189379224E-5</v>
      </c>
      <c r="X121" s="320">
        <f t="shared" si="26"/>
        <v>68000</v>
      </c>
      <c r="Y121" s="153">
        <f t="shared" si="27"/>
        <v>-9.2822553658500802</v>
      </c>
      <c r="Z121" s="153"/>
      <c r="AA121" s="153"/>
      <c r="AB121" s="153"/>
      <c r="AC121" s="153"/>
      <c r="AD121" s="153"/>
      <c r="AE121" s="153"/>
      <c r="AF121" s="153"/>
      <c r="AG121" s="153"/>
      <c r="AH121" s="153"/>
      <c r="AI121" s="153"/>
      <c r="AJ121" s="153"/>
      <c r="AK121" s="153"/>
      <c r="AL121" s="154"/>
      <c r="AM121" s="153"/>
      <c r="AN121" s="153"/>
      <c r="AO121" s="153"/>
      <c r="AP121" s="153"/>
      <c r="AQ121" s="153"/>
      <c r="AR121" s="153"/>
      <c r="AS121" s="153"/>
      <c r="AT121" s="153"/>
      <c r="AU121" s="153"/>
      <c r="AV121" s="153"/>
      <c r="AW121" s="153"/>
      <c r="AX121" s="153"/>
      <c r="AY121" s="153"/>
      <c r="AZ121" s="153"/>
      <c r="BA121" s="153"/>
      <c r="BB121" s="153"/>
      <c r="BC121" s="153"/>
      <c r="BD121" s="153"/>
      <c r="BE121" s="153"/>
      <c r="BF121" s="153"/>
      <c r="BG121" s="153"/>
      <c r="BH121" s="153"/>
      <c r="BI121" s="153"/>
      <c r="BJ121" s="153"/>
      <c r="BK121" s="153"/>
      <c r="BL121" s="153"/>
      <c r="BM121" s="153"/>
      <c r="BN121" s="153"/>
      <c r="BO121" s="153"/>
      <c r="BP121" s="153"/>
      <c r="BQ121" s="153"/>
      <c r="BR121" s="153"/>
      <c r="BS121" s="153"/>
      <c r="BT121" s="153"/>
      <c r="BU121" s="153"/>
      <c r="BV121" s="153"/>
      <c r="BW121" s="153"/>
      <c r="BX121" s="153"/>
      <c r="BY121" s="153"/>
      <c r="BZ121" s="153"/>
      <c r="CA121" s="153"/>
      <c r="CB121" s="153"/>
      <c r="CC121" s="153"/>
      <c r="CD121" s="153"/>
      <c r="CE121" s="153"/>
      <c r="CF121" s="153"/>
      <c r="CG121" s="153"/>
      <c r="CH121" s="153"/>
      <c r="CI121" s="153"/>
      <c r="CJ121" s="153"/>
      <c r="CK121" s="153"/>
      <c r="CL121" s="153"/>
      <c r="CM121" s="153"/>
      <c r="CN121" s="153"/>
      <c r="CO121" s="153"/>
      <c r="CP121" s="153"/>
      <c r="CQ121" s="153"/>
      <c r="CR121" s="153"/>
      <c r="CS121" s="153"/>
      <c r="CT121" s="153"/>
      <c r="CU121" s="153"/>
      <c r="CV121" s="153"/>
      <c r="CW121" s="153"/>
      <c r="CX121" s="153"/>
      <c r="CY121" s="153"/>
      <c r="CZ121" s="153"/>
      <c r="DA121" s="153"/>
      <c r="DB121" s="153"/>
      <c r="DC121" s="153"/>
      <c r="DD121" s="153"/>
      <c r="DE121" s="153"/>
      <c r="DF121" s="153"/>
      <c r="DG121" s="153"/>
      <c r="DH121" s="153"/>
      <c r="DI121" s="153"/>
      <c r="DJ121" s="153"/>
      <c r="DK121" s="153"/>
      <c r="DL121" s="153"/>
      <c r="DM121" s="153"/>
      <c r="DN121" s="153"/>
      <c r="DO121" s="153"/>
      <c r="DP121" s="153"/>
      <c r="DQ121" s="153"/>
      <c r="DR121" s="153"/>
      <c r="DS121" s="153"/>
      <c r="DT121" s="153"/>
      <c r="DU121" s="153"/>
      <c r="DV121" s="153"/>
      <c r="DW121" s="153"/>
      <c r="DX121" s="153"/>
      <c r="DY121" s="153"/>
      <c r="DZ121" s="153"/>
      <c r="EA121" s="153"/>
      <c r="EB121" s="153"/>
      <c r="EC121" s="153"/>
      <c r="ED121" s="153"/>
      <c r="EE121" s="153"/>
      <c r="EF121" s="153"/>
      <c r="EG121" s="153"/>
      <c r="EH121" s="153"/>
      <c r="EI121" s="153"/>
      <c r="EK121" s="143">
        <f t="shared" si="23"/>
        <v>0.56989056843768304</v>
      </c>
      <c r="EO121">
        <f t="shared" si="32"/>
        <v>68000</v>
      </c>
      <c r="EP121" s="3">
        <f t="shared" si="28"/>
        <v>-3.0600000000000005</v>
      </c>
      <c r="EQ121" s="3">
        <f t="shared" si="33"/>
        <v>-3.1456460000000006</v>
      </c>
      <c r="ER121" s="3">
        <f t="shared" si="34"/>
        <v>-4.0312322850055402</v>
      </c>
      <c r="ES121" s="3">
        <f t="shared" si="35"/>
        <v>-4.2754408154494392</v>
      </c>
    </row>
    <row r="122" spans="11:149" x14ac:dyDescent="0.25">
      <c r="K122" s="38">
        <f t="shared" si="30"/>
        <v>110</v>
      </c>
      <c r="L122" s="160">
        <v>69000</v>
      </c>
      <c r="M122" s="24">
        <f t="shared" si="31"/>
        <v>1</v>
      </c>
      <c r="N122" s="5">
        <v>69000</v>
      </c>
      <c r="O122" s="289">
        <f t="shared" si="24"/>
        <v>7.8523563461007132E-4</v>
      </c>
      <c r="P122" s="5">
        <v>69000</v>
      </c>
      <c r="Q122" s="289">
        <f t="shared" si="25"/>
        <v>6.4282757771124809E-4</v>
      </c>
      <c r="R122" s="5">
        <v>69000</v>
      </c>
      <c r="S122" s="289">
        <v>8.1631999999999994E-5</v>
      </c>
      <c r="U122" s="26"/>
      <c r="V122" s="256">
        <v>69000</v>
      </c>
      <c r="W122" s="274">
        <f t="shared" si="36"/>
        <v>4.560537740707824E-5</v>
      </c>
      <c r="X122" s="320">
        <f t="shared" si="26"/>
        <v>69000</v>
      </c>
      <c r="Y122" s="153">
        <f t="shared" si="27"/>
        <v>-9.4132892160048733</v>
      </c>
      <c r="Z122" s="153"/>
      <c r="AA122" s="153"/>
      <c r="AB122" s="153"/>
      <c r="AC122" s="153"/>
      <c r="AD122" s="153"/>
      <c r="AE122" s="153"/>
      <c r="AF122" s="153"/>
      <c r="AG122" s="153"/>
      <c r="AH122" s="153"/>
      <c r="AI122" s="153"/>
      <c r="AJ122" s="153"/>
      <c r="AK122" s="153"/>
      <c r="AL122" s="154"/>
      <c r="AM122" s="153"/>
      <c r="AN122" s="153"/>
      <c r="AO122" s="153"/>
      <c r="AP122" s="153"/>
      <c r="AQ122" s="153"/>
      <c r="AR122" s="153"/>
      <c r="AS122" s="153"/>
      <c r="AT122" s="153"/>
      <c r="AU122" s="153"/>
      <c r="AV122" s="153"/>
      <c r="AW122" s="153"/>
      <c r="AX122" s="153"/>
      <c r="AY122" s="153"/>
      <c r="AZ122" s="153"/>
      <c r="BA122" s="153"/>
      <c r="BB122" s="153"/>
      <c r="BC122" s="153"/>
      <c r="BD122" s="153"/>
      <c r="BE122" s="153"/>
      <c r="BF122" s="153"/>
      <c r="BG122" s="153"/>
      <c r="BH122" s="153"/>
      <c r="BI122" s="153"/>
      <c r="BJ122" s="153"/>
      <c r="BK122" s="153"/>
      <c r="BL122" s="153"/>
      <c r="BM122" s="153"/>
      <c r="BN122" s="153"/>
      <c r="BO122" s="153"/>
      <c r="BP122" s="153"/>
      <c r="BQ122" s="153"/>
      <c r="BR122" s="153"/>
      <c r="BS122" s="153"/>
      <c r="BT122" s="153"/>
      <c r="BU122" s="153"/>
      <c r="BV122" s="153"/>
      <c r="BW122" s="153"/>
      <c r="BX122" s="153"/>
      <c r="BY122" s="153"/>
      <c r="BZ122" s="153"/>
      <c r="CA122" s="153"/>
      <c r="CB122" s="153"/>
      <c r="CC122" s="153"/>
      <c r="CD122" s="153"/>
      <c r="CE122" s="153"/>
      <c r="CF122" s="153"/>
      <c r="CG122" s="153"/>
      <c r="CH122" s="153"/>
      <c r="CI122" s="153"/>
      <c r="CJ122" s="153"/>
      <c r="CK122" s="153"/>
      <c r="CL122" s="153"/>
      <c r="CM122" s="153"/>
      <c r="CN122" s="153"/>
      <c r="CO122" s="153"/>
      <c r="CP122" s="153"/>
      <c r="CQ122" s="153"/>
      <c r="CR122" s="153"/>
      <c r="CS122" s="153"/>
      <c r="CT122" s="153"/>
      <c r="CU122" s="153"/>
      <c r="CV122" s="153"/>
      <c r="CW122" s="153"/>
      <c r="CX122" s="153"/>
      <c r="CY122" s="153"/>
      <c r="CZ122" s="153"/>
      <c r="DA122" s="153"/>
      <c r="DB122" s="153"/>
      <c r="DC122" s="153"/>
      <c r="DD122" s="153"/>
      <c r="DE122" s="153"/>
      <c r="DF122" s="153"/>
      <c r="DG122" s="153"/>
      <c r="DH122" s="153"/>
      <c r="DI122" s="153"/>
      <c r="DJ122" s="153"/>
      <c r="DK122" s="153"/>
      <c r="DL122" s="153"/>
      <c r="DM122" s="153"/>
      <c r="DN122" s="153"/>
      <c r="DO122" s="153"/>
      <c r="DP122" s="153"/>
      <c r="DQ122" s="153"/>
      <c r="DR122" s="153"/>
      <c r="DS122" s="153"/>
      <c r="DT122" s="153"/>
      <c r="DU122" s="153"/>
      <c r="DV122" s="153"/>
      <c r="DW122" s="153"/>
      <c r="DX122" s="153"/>
      <c r="DY122" s="153"/>
      <c r="DZ122" s="153"/>
      <c r="EA122" s="153"/>
      <c r="EB122" s="153"/>
      <c r="EC122" s="153"/>
      <c r="ED122" s="153"/>
      <c r="EE122" s="153"/>
      <c r="EF122" s="153"/>
      <c r="EG122" s="153"/>
      <c r="EH122" s="153"/>
      <c r="EI122" s="153"/>
      <c r="EK122" s="143">
        <f t="shared" si="23"/>
        <v>0.55867034259944925</v>
      </c>
      <c r="EO122">
        <f t="shared" si="32"/>
        <v>69000</v>
      </c>
      <c r="EP122" s="3">
        <f t="shared" si="28"/>
        <v>-3.1050000000000004</v>
      </c>
      <c r="EQ122" s="3">
        <f t="shared" si="33"/>
        <v>-3.1919055000000003</v>
      </c>
      <c r="ER122" s="3">
        <f t="shared" si="34"/>
        <v>-4.0881395630703041</v>
      </c>
      <c r="ES122" s="3">
        <f t="shared" si="35"/>
        <v>-4.340983945920402</v>
      </c>
    </row>
    <row r="123" spans="11:149" x14ac:dyDescent="0.25">
      <c r="K123" s="38">
        <f t="shared" si="30"/>
        <v>111</v>
      </c>
      <c r="L123" s="160">
        <v>70000</v>
      </c>
      <c r="M123" s="24">
        <f t="shared" si="31"/>
        <v>1</v>
      </c>
      <c r="N123" s="5">
        <v>70000</v>
      </c>
      <c r="O123" s="289">
        <f t="shared" si="24"/>
        <v>7.0794578438413661E-4</v>
      </c>
      <c r="P123" s="5">
        <v>70000</v>
      </c>
      <c r="Q123" s="289">
        <f t="shared" si="25"/>
        <v>5.7787645509155608E-4</v>
      </c>
      <c r="R123" s="5">
        <v>70000</v>
      </c>
      <c r="S123" s="289">
        <v>7.1378999999999995E-5</v>
      </c>
      <c r="U123" s="26"/>
      <c r="V123" s="256">
        <v>70000</v>
      </c>
      <c r="W123" s="274">
        <f t="shared" si="36"/>
        <v>3.9216869554052561E-5</v>
      </c>
      <c r="X123" s="320">
        <f t="shared" si="26"/>
        <v>70000</v>
      </c>
      <c r="Y123" s="153">
        <f t="shared" si="27"/>
        <v>-9.5475068495268722</v>
      </c>
      <c r="Z123" s="153"/>
      <c r="AA123" s="153"/>
      <c r="AB123" s="153"/>
      <c r="AC123" s="153"/>
      <c r="AD123" s="153"/>
      <c r="AE123" s="153"/>
      <c r="AF123" s="153"/>
      <c r="AG123" s="153"/>
      <c r="AH123" s="153"/>
      <c r="AI123" s="153"/>
      <c r="AJ123" s="153"/>
      <c r="AK123" s="153"/>
      <c r="AL123" s="154"/>
      <c r="AM123" s="153"/>
      <c r="AN123" s="153"/>
      <c r="AO123" s="153"/>
      <c r="AP123" s="153"/>
      <c r="AQ123" s="153"/>
      <c r="AR123" s="153"/>
      <c r="AS123" s="153"/>
      <c r="AT123" s="153"/>
      <c r="AU123" s="153"/>
      <c r="AV123" s="153"/>
      <c r="AW123" s="153"/>
      <c r="AX123" s="153"/>
      <c r="AY123" s="153"/>
      <c r="AZ123" s="153"/>
      <c r="BA123" s="153"/>
      <c r="BB123" s="153"/>
      <c r="BC123" s="153"/>
      <c r="BD123" s="153"/>
      <c r="BE123" s="153"/>
      <c r="BF123" s="153"/>
      <c r="BG123" s="153"/>
      <c r="BH123" s="153"/>
      <c r="BI123" s="153"/>
      <c r="BJ123" s="153"/>
      <c r="BK123" s="153"/>
      <c r="BL123" s="153"/>
      <c r="BM123" s="153"/>
      <c r="BN123" s="153"/>
      <c r="BO123" s="153"/>
      <c r="BP123" s="153"/>
      <c r="BQ123" s="153"/>
      <c r="BR123" s="153"/>
      <c r="BS123" s="153"/>
      <c r="BT123" s="153"/>
      <c r="BU123" s="153"/>
      <c r="BV123" s="153"/>
      <c r="BW123" s="153"/>
      <c r="BX123" s="153"/>
      <c r="BY123" s="153"/>
      <c r="BZ123" s="153"/>
      <c r="CA123" s="153"/>
      <c r="CB123" s="153"/>
      <c r="CC123" s="153"/>
      <c r="CD123" s="153"/>
      <c r="CE123" s="153"/>
      <c r="CF123" s="153"/>
      <c r="CG123" s="153"/>
      <c r="CH123" s="153"/>
      <c r="CI123" s="153"/>
      <c r="CJ123" s="153"/>
      <c r="CK123" s="153"/>
      <c r="CL123" s="153"/>
      <c r="CM123" s="153"/>
      <c r="CN123" s="153"/>
      <c r="CO123" s="153"/>
      <c r="CP123" s="153"/>
      <c r="CQ123" s="153"/>
      <c r="CR123" s="153"/>
      <c r="CS123" s="153"/>
      <c r="CT123" s="153"/>
      <c r="CU123" s="153"/>
      <c r="CV123" s="153"/>
      <c r="CW123" s="153"/>
      <c r="CX123" s="153"/>
      <c r="CY123" s="153"/>
      <c r="CZ123" s="153"/>
      <c r="DA123" s="153"/>
      <c r="DB123" s="153"/>
      <c r="DC123" s="153"/>
      <c r="DD123" s="153"/>
      <c r="DE123" s="153"/>
      <c r="DF123" s="153"/>
      <c r="DG123" s="153"/>
      <c r="DH123" s="153"/>
      <c r="DI123" s="153"/>
      <c r="DJ123" s="153"/>
      <c r="DK123" s="153"/>
      <c r="DL123" s="153"/>
      <c r="DM123" s="153"/>
      <c r="DN123" s="153"/>
      <c r="DO123" s="153"/>
      <c r="DP123" s="153"/>
      <c r="DQ123" s="153"/>
      <c r="DR123" s="153"/>
      <c r="DS123" s="153"/>
      <c r="DT123" s="153"/>
      <c r="DU123" s="153"/>
      <c r="DV123" s="153"/>
      <c r="DW123" s="153"/>
      <c r="DX123" s="153"/>
      <c r="DY123" s="153"/>
      <c r="DZ123" s="153"/>
      <c r="EA123" s="153"/>
      <c r="EB123" s="153"/>
      <c r="EC123" s="153"/>
      <c r="ED123" s="153"/>
      <c r="EE123" s="153"/>
      <c r="EF123" s="153"/>
      <c r="EG123" s="153"/>
      <c r="EH123" s="153"/>
      <c r="EI123" s="153"/>
      <c r="EK123" s="143">
        <f t="shared" si="23"/>
        <v>0.54941746948055536</v>
      </c>
      <c r="EO123">
        <f t="shared" si="32"/>
        <v>70000</v>
      </c>
      <c r="EP123" s="3">
        <f t="shared" si="28"/>
        <v>-3.1500000000000008</v>
      </c>
      <c r="EQ123" s="3">
        <f t="shared" si="33"/>
        <v>-3.238165</v>
      </c>
      <c r="ER123" s="3">
        <f t="shared" si="34"/>
        <v>-4.1464295406830214</v>
      </c>
      <c r="ES123" s="3">
        <f t="shared" si="35"/>
        <v>-4.4065270763913649</v>
      </c>
    </row>
    <row r="124" spans="11:149" x14ac:dyDescent="0.25">
      <c r="K124" s="38">
        <f t="shared" si="30"/>
        <v>112</v>
      </c>
      <c r="L124" s="160">
        <v>71000</v>
      </c>
      <c r="M124" s="24">
        <f t="shared" si="31"/>
        <v>1</v>
      </c>
      <c r="N124" s="5">
        <v>71000</v>
      </c>
      <c r="O124" s="289">
        <f t="shared" si="24"/>
        <v>6.382634861905477E-4</v>
      </c>
      <c r="P124" s="5">
        <v>71000</v>
      </c>
      <c r="Q124" s="289">
        <f t="shared" si="25"/>
        <v>5.1948797613531462E-4</v>
      </c>
      <c r="R124" s="5">
        <v>71000</v>
      </c>
      <c r="S124" s="289">
        <v>6.2081000000000004E-5</v>
      </c>
      <c r="U124" s="26"/>
      <c r="V124" s="256">
        <v>71000</v>
      </c>
      <c r="W124" s="274">
        <f t="shared" si="36"/>
        <v>3.3723278811872531E-5</v>
      </c>
      <c r="X124" s="320">
        <f t="shared" si="26"/>
        <v>71000</v>
      </c>
      <c r="Y124" s="153">
        <f t="shared" si="27"/>
        <v>-9.6870705739716243</v>
      </c>
      <c r="Z124" s="153"/>
      <c r="AA124" s="153"/>
      <c r="AB124" s="153"/>
      <c r="AC124" s="153"/>
      <c r="AD124" s="153"/>
      <c r="AE124" s="153"/>
      <c r="AF124" s="153"/>
      <c r="AG124" s="153"/>
      <c r="AH124" s="153"/>
      <c r="AI124" s="153"/>
      <c r="AJ124" s="153"/>
      <c r="AK124" s="153"/>
      <c r="AL124" s="154"/>
      <c r="AM124" s="153"/>
      <c r="AN124" s="153"/>
      <c r="AO124" s="153"/>
      <c r="AP124" s="153"/>
      <c r="AQ124" s="153"/>
      <c r="AR124" s="153"/>
      <c r="AS124" s="153"/>
      <c r="AT124" s="153"/>
      <c r="AU124" s="153"/>
      <c r="AV124" s="153"/>
      <c r="AW124" s="153"/>
      <c r="AX124" s="153"/>
      <c r="AY124" s="153"/>
      <c r="AZ124" s="153"/>
      <c r="BA124" s="153"/>
      <c r="BB124" s="153"/>
      <c r="BC124" s="153"/>
      <c r="BD124" s="153"/>
      <c r="BE124" s="153"/>
      <c r="BF124" s="153"/>
      <c r="BG124" s="153"/>
      <c r="BH124" s="153"/>
      <c r="BI124" s="153"/>
      <c r="BJ124" s="153"/>
      <c r="BK124" s="153"/>
      <c r="BL124" s="153"/>
      <c r="BM124" s="153"/>
      <c r="BN124" s="153"/>
      <c r="BO124" s="153"/>
      <c r="BP124" s="153"/>
      <c r="BQ124" s="153"/>
      <c r="BR124" s="153"/>
      <c r="BS124" s="153"/>
      <c r="BT124" s="153"/>
      <c r="BU124" s="153"/>
      <c r="BV124" s="153"/>
      <c r="BW124" s="153"/>
      <c r="BX124" s="153"/>
      <c r="BY124" s="153"/>
      <c r="BZ124" s="153"/>
      <c r="CA124" s="153"/>
      <c r="CB124" s="153"/>
      <c r="CC124" s="153"/>
      <c r="CD124" s="153"/>
      <c r="CE124" s="153"/>
      <c r="CF124" s="153"/>
      <c r="CG124" s="153"/>
      <c r="CH124" s="153"/>
      <c r="CI124" s="153"/>
      <c r="CJ124" s="153"/>
      <c r="CK124" s="153"/>
      <c r="CL124" s="153"/>
      <c r="CM124" s="153"/>
      <c r="CN124" s="153"/>
      <c r="CO124" s="153"/>
      <c r="CP124" s="153"/>
      <c r="CQ124" s="153"/>
      <c r="CR124" s="153"/>
      <c r="CS124" s="153"/>
      <c r="CT124" s="153"/>
      <c r="CU124" s="153"/>
      <c r="CV124" s="153"/>
      <c r="CW124" s="153"/>
      <c r="CX124" s="153"/>
      <c r="CY124" s="153"/>
      <c r="CZ124" s="153"/>
      <c r="DA124" s="153"/>
      <c r="DB124" s="153"/>
      <c r="DC124" s="153"/>
      <c r="DD124" s="153"/>
      <c r="DE124" s="153"/>
      <c r="DF124" s="153"/>
      <c r="DG124" s="153"/>
      <c r="DH124" s="153"/>
      <c r="DI124" s="153"/>
      <c r="DJ124" s="153"/>
      <c r="DK124" s="153"/>
      <c r="DL124" s="153"/>
      <c r="DM124" s="153"/>
      <c r="DN124" s="153"/>
      <c r="DO124" s="153"/>
      <c r="DP124" s="153"/>
      <c r="DQ124" s="153"/>
      <c r="DR124" s="153"/>
      <c r="DS124" s="153"/>
      <c r="DT124" s="153"/>
      <c r="DU124" s="153"/>
      <c r="DV124" s="153"/>
      <c r="DW124" s="153"/>
      <c r="DX124" s="153"/>
      <c r="DY124" s="153"/>
      <c r="DZ124" s="153"/>
      <c r="EA124" s="153"/>
      <c r="EB124" s="153"/>
      <c r="EC124" s="153"/>
      <c r="ED124" s="153"/>
      <c r="EE124" s="153"/>
      <c r="EF124" s="153"/>
      <c r="EG124" s="153"/>
      <c r="EH124" s="153"/>
      <c r="EI124" s="153"/>
      <c r="EK124" s="143">
        <f t="shared" si="23"/>
        <v>0.54321416877744444</v>
      </c>
      <c r="EO124">
        <f t="shared" si="32"/>
        <v>71000</v>
      </c>
      <c r="EP124" s="3">
        <f t="shared" si="28"/>
        <v>-3.1950000000000007</v>
      </c>
      <c r="EQ124" s="3">
        <f t="shared" si="33"/>
        <v>-3.2844245000000001</v>
      </c>
      <c r="ER124" s="3">
        <f t="shared" si="34"/>
        <v>-4.2070412960832426</v>
      </c>
      <c r="ES124" s="3">
        <f t="shared" si="35"/>
        <v>-4.4720702068623286</v>
      </c>
    </row>
    <row r="125" spans="11:149" x14ac:dyDescent="0.25">
      <c r="K125" s="38">
        <f t="shared" si="30"/>
        <v>113</v>
      </c>
      <c r="L125" s="160">
        <v>72000</v>
      </c>
      <c r="M125" s="24">
        <f t="shared" si="31"/>
        <v>1</v>
      </c>
      <c r="N125" s="5">
        <v>72000</v>
      </c>
      <c r="O125" s="289">
        <f t="shared" si="24"/>
        <v>5.7543993733715632E-4</v>
      </c>
      <c r="P125" s="5">
        <v>72000</v>
      </c>
      <c r="Q125" s="289">
        <f t="shared" si="25"/>
        <v>4.6699905312184525E-4</v>
      </c>
      <c r="R125" s="5">
        <v>72000</v>
      </c>
      <c r="S125" s="289">
        <v>5.3902E-5</v>
      </c>
      <c r="U125" s="26"/>
      <c r="V125" s="256">
        <v>72000</v>
      </c>
      <c r="W125" s="274">
        <f t="shared" si="36"/>
        <v>2.8999243100110515E-5</v>
      </c>
      <c r="X125" s="320">
        <f t="shared" si="26"/>
        <v>72000</v>
      </c>
      <c r="Y125" s="153">
        <f t="shared" si="27"/>
        <v>-9.8283429749863327</v>
      </c>
      <c r="Z125" s="153"/>
      <c r="AA125" s="153"/>
      <c r="AB125" s="153"/>
      <c r="AC125" s="153"/>
      <c r="AD125" s="153"/>
      <c r="AE125" s="153"/>
      <c r="AF125" s="153"/>
      <c r="AG125" s="153"/>
      <c r="AH125" s="153"/>
      <c r="AI125" s="153"/>
      <c r="AJ125" s="153"/>
      <c r="AK125" s="153"/>
      <c r="AL125" s="154"/>
      <c r="AM125" s="153"/>
      <c r="AN125" s="153"/>
      <c r="AO125" s="153"/>
      <c r="AP125" s="153"/>
      <c r="AQ125" s="153"/>
      <c r="AR125" s="153"/>
      <c r="AS125" s="153"/>
      <c r="AT125" s="153"/>
      <c r="AU125" s="153"/>
      <c r="AV125" s="153"/>
      <c r="AW125" s="153"/>
      <c r="AX125" s="153"/>
      <c r="AY125" s="153"/>
      <c r="AZ125" s="153"/>
      <c r="BA125" s="153"/>
      <c r="BB125" s="153"/>
      <c r="BC125" s="153"/>
      <c r="BD125" s="153"/>
      <c r="BE125" s="153"/>
      <c r="BF125" s="153"/>
      <c r="BG125" s="153"/>
      <c r="BH125" s="153"/>
      <c r="BI125" s="153"/>
      <c r="BJ125" s="153"/>
      <c r="BK125" s="153"/>
      <c r="BL125" s="153"/>
      <c r="BM125" s="153"/>
      <c r="BN125" s="153"/>
      <c r="BO125" s="153"/>
      <c r="BP125" s="153"/>
      <c r="BQ125" s="153"/>
      <c r="BR125" s="153"/>
      <c r="BS125" s="153"/>
      <c r="BT125" s="153"/>
      <c r="BU125" s="153"/>
      <c r="BV125" s="153"/>
      <c r="BW125" s="153"/>
      <c r="BX125" s="153"/>
      <c r="BY125" s="153"/>
      <c r="BZ125" s="153"/>
      <c r="CA125" s="153"/>
      <c r="CB125" s="153"/>
      <c r="CC125" s="153"/>
      <c r="CD125" s="153"/>
      <c r="CE125" s="153"/>
      <c r="CF125" s="153"/>
      <c r="CG125" s="153"/>
      <c r="CH125" s="153"/>
      <c r="CI125" s="153"/>
      <c r="CJ125" s="153"/>
      <c r="CK125" s="153"/>
      <c r="CL125" s="153"/>
      <c r="CM125" s="153"/>
      <c r="CN125" s="153"/>
      <c r="CO125" s="153"/>
      <c r="CP125" s="153"/>
      <c r="CQ125" s="153"/>
      <c r="CR125" s="153"/>
      <c r="CS125" s="153"/>
      <c r="CT125" s="153"/>
      <c r="CU125" s="153"/>
      <c r="CV125" s="153"/>
      <c r="CW125" s="153"/>
      <c r="CX125" s="153"/>
      <c r="CY125" s="153"/>
      <c r="CZ125" s="153"/>
      <c r="DA125" s="153"/>
      <c r="DB125" s="153"/>
      <c r="DC125" s="153"/>
      <c r="DD125" s="153"/>
      <c r="DE125" s="153"/>
      <c r="DF125" s="153"/>
      <c r="DG125" s="153"/>
      <c r="DH125" s="153"/>
      <c r="DI125" s="153"/>
      <c r="DJ125" s="153"/>
      <c r="DK125" s="153"/>
      <c r="DL125" s="153"/>
      <c r="DM125" s="153"/>
      <c r="DN125" s="153"/>
      <c r="DO125" s="153"/>
      <c r="DP125" s="153"/>
      <c r="DQ125" s="153"/>
      <c r="DR125" s="153"/>
      <c r="DS125" s="153"/>
      <c r="DT125" s="153"/>
      <c r="DU125" s="153"/>
      <c r="DV125" s="153"/>
      <c r="DW125" s="153"/>
      <c r="DX125" s="153"/>
      <c r="DY125" s="153"/>
      <c r="DZ125" s="153"/>
      <c r="EA125" s="153"/>
      <c r="EB125" s="153"/>
      <c r="EC125" s="153"/>
      <c r="ED125" s="153"/>
      <c r="EE125" s="153"/>
      <c r="EF125" s="153"/>
      <c r="EG125" s="153"/>
      <c r="EH125" s="153"/>
      <c r="EI125" s="153"/>
      <c r="EK125" s="143">
        <f t="shared" si="23"/>
        <v>0.53799938963508809</v>
      </c>
      <c r="EO125">
        <f t="shared" si="32"/>
        <v>72000</v>
      </c>
      <c r="EP125" s="3">
        <f t="shared" si="28"/>
        <v>-3.2400000000000007</v>
      </c>
      <c r="EQ125" s="3">
        <f t="shared" si="33"/>
        <v>-3.3306840000000002</v>
      </c>
      <c r="ER125" s="3">
        <f t="shared" si="34"/>
        <v>-4.2683951202891537</v>
      </c>
      <c r="ES125" s="3">
        <f t="shared" si="35"/>
        <v>-4.5376133373332923</v>
      </c>
    </row>
    <row r="126" spans="11:149" x14ac:dyDescent="0.25">
      <c r="K126" s="38">
        <f t="shared" si="30"/>
        <v>114</v>
      </c>
      <c r="L126" s="160">
        <v>73000</v>
      </c>
      <c r="M126" s="24">
        <f t="shared" si="31"/>
        <v>1</v>
      </c>
      <c r="N126" s="5">
        <v>73000</v>
      </c>
      <c r="O126" s="289">
        <f t="shared" si="24"/>
        <v>5.1880003892896035E-4</v>
      </c>
      <c r="P126" s="5">
        <v>73000</v>
      </c>
      <c r="Q126" s="289">
        <f t="shared" si="25"/>
        <v>4.1981359653239271E-4</v>
      </c>
      <c r="R126" s="5">
        <v>73000</v>
      </c>
      <c r="S126" s="289">
        <v>4.6702000000000001E-5</v>
      </c>
      <c r="U126" s="26"/>
      <c r="V126" s="256">
        <v>73000</v>
      </c>
      <c r="W126" s="274">
        <f t="shared" si="36"/>
        <v>2.4936961351552831E-5</v>
      </c>
      <c r="X126" s="320">
        <f t="shared" si="26"/>
        <v>73000</v>
      </c>
      <c r="Y126" s="153">
        <f t="shared" si="27"/>
        <v>-9.9717235676539904</v>
      </c>
      <c r="Z126" s="153"/>
      <c r="AA126" s="153"/>
      <c r="AB126" s="153"/>
      <c r="AC126" s="153"/>
      <c r="AD126" s="153"/>
      <c r="AE126" s="153"/>
      <c r="AF126" s="153"/>
      <c r="AG126" s="153"/>
      <c r="AH126" s="153"/>
      <c r="AI126" s="153"/>
      <c r="AJ126" s="153"/>
      <c r="AK126" s="153"/>
      <c r="AL126" s="154"/>
      <c r="AM126" s="153"/>
      <c r="AN126" s="153"/>
      <c r="AO126" s="153"/>
      <c r="AP126" s="153"/>
      <c r="AQ126" s="153"/>
      <c r="AR126" s="153"/>
      <c r="AS126" s="153"/>
      <c r="AT126" s="153"/>
      <c r="AU126" s="153"/>
      <c r="AV126" s="153"/>
      <c r="AW126" s="153"/>
      <c r="AX126" s="153"/>
      <c r="AY126" s="153"/>
      <c r="AZ126" s="153"/>
      <c r="BA126" s="153"/>
      <c r="BB126" s="153"/>
      <c r="BC126" s="153"/>
      <c r="BD126" s="153"/>
      <c r="BE126" s="153"/>
      <c r="BF126" s="153"/>
      <c r="BG126" s="153"/>
      <c r="BH126" s="153"/>
      <c r="BI126" s="153"/>
      <c r="BJ126" s="153"/>
      <c r="BK126" s="153"/>
      <c r="BL126" s="153"/>
      <c r="BM126" s="153"/>
      <c r="BN126" s="153"/>
      <c r="BO126" s="153"/>
      <c r="BP126" s="153"/>
      <c r="BQ126" s="153"/>
      <c r="BR126" s="153"/>
      <c r="BS126" s="153"/>
      <c r="BT126" s="153"/>
      <c r="BU126" s="153"/>
      <c r="BV126" s="153"/>
      <c r="BW126" s="153"/>
      <c r="BX126" s="153"/>
      <c r="BY126" s="153"/>
      <c r="BZ126" s="153"/>
      <c r="CA126" s="153"/>
      <c r="CB126" s="153"/>
      <c r="CC126" s="153"/>
      <c r="CD126" s="153"/>
      <c r="CE126" s="153"/>
      <c r="CF126" s="153"/>
      <c r="CG126" s="153"/>
      <c r="CH126" s="153"/>
      <c r="CI126" s="153"/>
      <c r="CJ126" s="153"/>
      <c r="CK126" s="153"/>
      <c r="CL126" s="153"/>
      <c r="CM126" s="153"/>
      <c r="CN126" s="153"/>
      <c r="CO126" s="153"/>
      <c r="CP126" s="153"/>
      <c r="CQ126" s="153"/>
      <c r="CR126" s="153"/>
      <c r="CS126" s="153"/>
      <c r="CT126" s="153"/>
      <c r="CU126" s="153"/>
      <c r="CV126" s="153"/>
      <c r="CW126" s="153"/>
      <c r="CX126" s="153"/>
      <c r="CY126" s="153"/>
      <c r="CZ126" s="153"/>
      <c r="DA126" s="153"/>
      <c r="DB126" s="153"/>
      <c r="DC126" s="153"/>
      <c r="DD126" s="153"/>
      <c r="DE126" s="153"/>
      <c r="DF126" s="153"/>
      <c r="DG126" s="153"/>
      <c r="DH126" s="153"/>
      <c r="DI126" s="153"/>
      <c r="DJ126" s="153"/>
      <c r="DK126" s="153"/>
      <c r="DL126" s="153"/>
      <c r="DM126" s="153"/>
      <c r="DN126" s="153"/>
      <c r="DO126" s="153"/>
      <c r="DP126" s="153"/>
      <c r="DQ126" s="153"/>
      <c r="DR126" s="153"/>
      <c r="DS126" s="153"/>
      <c r="DT126" s="153"/>
      <c r="DU126" s="153"/>
      <c r="DV126" s="153"/>
      <c r="DW126" s="153"/>
      <c r="DX126" s="153"/>
      <c r="DY126" s="153"/>
      <c r="DZ126" s="153"/>
      <c r="EA126" s="153"/>
      <c r="EB126" s="153"/>
      <c r="EC126" s="153"/>
      <c r="ED126" s="153"/>
      <c r="EE126" s="153"/>
      <c r="EF126" s="153"/>
      <c r="EG126" s="153"/>
      <c r="EH126" s="153"/>
      <c r="EI126" s="153"/>
      <c r="EK126" s="143">
        <f t="shared" si="23"/>
        <v>0.53395917415855487</v>
      </c>
      <c r="EO126">
        <f t="shared" si="32"/>
        <v>73000</v>
      </c>
      <c r="EP126" s="3">
        <f t="shared" si="28"/>
        <v>-3.2850000000000006</v>
      </c>
      <c r="EQ126" s="3">
        <f t="shared" si="33"/>
        <v>-3.3769434999999999</v>
      </c>
      <c r="ER126" s="3">
        <f t="shared" si="34"/>
        <v>-4.330664520496736</v>
      </c>
      <c r="ES126" s="3">
        <f t="shared" si="35"/>
        <v>-4.603156467804256</v>
      </c>
    </row>
    <row r="127" spans="11:149" x14ac:dyDescent="0.25">
      <c r="K127" s="38">
        <f t="shared" si="30"/>
        <v>115</v>
      </c>
      <c r="L127" s="160">
        <v>74000</v>
      </c>
      <c r="M127" s="24">
        <f t="shared" si="31"/>
        <v>1</v>
      </c>
      <c r="N127" s="5">
        <v>74000</v>
      </c>
      <c r="O127" s="289">
        <f t="shared" si="24"/>
        <v>4.677351412871977E-4</v>
      </c>
      <c r="P127" s="5">
        <v>74000</v>
      </c>
      <c r="Q127" s="289">
        <f t="shared" si="25"/>
        <v>3.773957455701277E-4</v>
      </c>
      <c r="R127" s="5">
        <v>74000</v>
      </c>
      <c r="S127" s="289">
        <v>4.0391E-5</v>
      </c>
      <c r="U127" s="26"/>
      <c r="V127" s="256">
        <v>74000</v>
      </c>
      <c r="W127" s="274">
        <f t="shared" si="36"/>
        <v>2.1443733524426744E-5</v>
      </c>
      <c r="X127" s="320">
        <f t="shared" si="26"/>
        <v>74000</v>
      </c>
      <c r="Y127" s="153">
        <f t="shared" si="27"/>
        <v>-10.116903570091827</v>
      </c>
      <c r="Z127" s="153"/>
      <c r="AA127" s="153"/>
      <c r="AB127" s="153"/>
      <c r="AC127" s="153"/>
      <c r="AD127" s="153"/>
      <c r="AE127" s="153"/>
      <c r="AF127" s="153"/>
      <c r="AG127" s="153"/>
      <c r="AH127" s="153"/>
      <c r="AI127" s="153"/>
      <c r="AJ127" s="153"/>
      <c r="AK127" s="153"/>
      <c r="AL127" s="154"/>
      <c r="AM127" s="153"/>
      <c r="AN127" s="153"/>
      <c r="AO127" s="153"/>
      <c r="AP127" s="153"/>
      <c r="AQ127" s="153"/>
      <c r="AR127" s="153"/>
      <c r="AS127" s="153"/>
      <c r="AT127" s="153"/>
      <c r="AU127" s="153"/>
      <c r="AV127" s="153"/>
      <c r="AW127" s="153"/>
      <c r="AX127" s="153"/>
      <c r="AY127" s="153"/>
      <c r="AZ127" s="153"/>
      <c r="BA127" s="153"/>
      <c r="BB127" s="153"/>
      <c r="BC127" s="153"/>
      <c r="BD127" s="153"/>
      <c r="BE127" s="153"/>
      <c r="BF127" s="153"/>
      <c r="BG127" s="153"/>
      <c r="BH127" s="153"/>
      <c r="BI127" s="153"/>
      <c r="BJ127" s="153"/>
      <c r="BK127" s="153"/>
      <c r="BL127" s="153"/>
      <c r="BM127" s="153"/>
      <c r="BN127" s="153"/>
      <c r="BO127" s="153"/>
      <c r="BP127" s="153"/>
      <c r="BQ127" s="153"/>
      <c r="BR127" s="153"/>
      <c r="BS127" s="153"/>
      <c r="BT127" s="153"/>
      <c r="BU127" s="153"/>
      <c r="BV127" s="153"/>
      <c r="BW127" s="153"/>
      <c r="BX127" s="153"/>
      <c r="BY127" s="153"/>
      <c r="BZ127" s="153"/>
      <c r="CA127" s="153"/>
      <c r="CB127" s="153"/>
      <c r="CC127" s="153"/>
      <c r="CD127" s="153"/>
      <c r="CE127" s="153"/>
      <c r="CF127" s="153"/>
      <c r="CG127" s="153"/>
      <c r="CH127" s="153"/>
      <c r="CI127" s="153"/>
      <c r="CJ127" s="153"/>
      <c r="CK127" s="153"/>
      <c r="CL127" s="153"/>
      <c r="CM127" s="153"/>
      <c r="CN127" s="153"/>
      <c r="CO127" s="153"/>
      <c r="CP127" s="153"/>
      <c r="CQ127" s="153"/>
      <c r="CR127" s="153"/>
      <c r="CS127" s="153"/>
      <c r="CT127" s="153"/>
      <c r="CU127" s="153"/>
      <c r="CV127" s="153"/>
      <c r="CW127" s="153"/>
      <c r="CX127" s="153"/>
      <c r="CY127" s="153"/>
      <c r="CZ127" s="153"/>
      <c r="DA127" s="153"/>
      <c r="DB127" s="153"/>
      <c r="DC127" s="153"/>
      <c r="DD127" s="153"/>
      <c r="DE127" s="153"/>
      <c r="DF127" s="153"/>
      <c r="DG127" s="153"/>
      <c r="DH127" s="153"/>
      <c r="DI127" s="153"/>
      <c r="DJ127" s="153"/>
      <c r="DK127" s="153"/>
      <c r="DL127" s="153"/>
      <c r="DM127" s="153"/>
      <c r="DN127" s="153"/>
      <c r="DO127" s="153"/>
      <c r="DP127" s="153"/>
      <c r="DQ127" s="153"/>
      <c r="DR127" s="153"/>
      <c r="DS127" s="153"/>
      <c r="DT127" s="153"/>
      <c r="DU127" s="153"/>
      <c r="DV127" s="153"/>
      <c r="DW127" s="153"/>
      <c r="DX127" s="153"/>
      <c r="DY127" s="153"/>
      <c r="DZ127" s="153"/>
      <c r="EA127" s="153"/>
      <c r="EB127" s="153"/>
      <c r="EC127" s="153"/>
      <c r="ED127" s="153"/>
      <c r="EE127" s="153"/>
      <c r="EF127" s="153"/>
      <c r="EG127" s="153"/>
      <c r="EH127" s="153"/>
      <c r="EI127" s="153"/>
      <c r="EK127" s="143">
        <f t="shared" si="23"/>
        <v>0.53090375391613831</v>
      </c>
      <c r="EO127">
        <f t="shared" si="32"/>
        <v>74000</v>
      </c>
      <c r="EP127" s="3">
        <f t="shared" si="28"/>
        <v>-3.3300000000000005</v>
      </c>
      <c r="EQ127" s="3">
        <f t="shared" si="33"/>
        <v>-3.4232030000000004</v>
      </c>
      <c r="ER127" s="3">
        <f t="shared" si="34"/>
        <v>-4.393715394438189</v>
      </c>
      <c r="ES127" s="3">
        <f t="shared" si="35"/>
        <v>-4.6686995982752189</v>
      </c>
    </row>
    <row r="128" spans="11:149" x14ac:dyDescent="0.25">
      <c r="K128" s="38">
        <f t="shared" si="30"/>
        <v>116</v>
      </c>
      <c r="L128" s="160">
        <v>75000</v>
      </c>
      <c r="M128" s="24">
        <f t="shared" si="31"/>
        <v>1</v>
      </c>
      <c r="N128" s="5">
        <v>75000</v>
      </c>
      <c r="O128" s="289">
        <f t="shared" si="24"/>
        <v>4.2169650342858197E-4</v>
      </c>
      <c r="P128" s="5">
        <v>75000</v>
      </c>
      <c r="Q128" s="289">
        <f t="shared" si="25"/>
        <v>3.3926378266655989E-4</v>
      </c>
      <c r="R128" s="5">
        <v>75000</v>
      </c>
      <c r="S128" s="289">
        <v>3.4857000000000002E-5</v>
      </c>
      <c r="U128" s="26"/>
      <c r="V128" s="256">
        <v>75000</v>
      </c>
      <c r="W128" s="274">
        <f t="shared" si="36"/>
        <v>1.8439845215463249E-5</v>
      </c>
      <c r="X128" s="320">
        <f t="shared" si="26"/>
        <v>75000</v>
      </c>
      <c r="Y128" s="153">
        <f t="shared" si="27"/>
        <v>-10.26425658009544</v>
      </c>
      <c r="Z128" s="153"/>
      <c r="AA128" s="153"/>
      <c r="AB128" s="153"/>
      <c r="AC128" s="153"/>
      <c r="AD128" s="153"/>
      <c r="AE128" s="153"/>
      <c r="AF128" s="153"/>
      <c r="AG128" s="153"/>
      <c r="AH128" s="153"/>
      <c r="AI128" s="153"/>
      <c r="AJ128" s="153"/>
      <c r="AK128" s="153"/>
      <c r="AL128" s="154"/>
      <c r="AM128" s="153"/>
      <c r="AN128" s="153"/>
      <c r="AO128" s="153"/>
      <c r="AP128" s="153"/>
      <c r="AQ128" s="153"/>
      <c r="AR128" s="153"/>
      <c r="AS128" s="153"/>
      <c r="AT128" s="153"/>
      <c r="AU128" s="153"/>
      <c r="AV128" s="153"/>
      <c r="AW128" s="153"/>
      <c r="AX128" s="153"/>
      <c r="AY128" s="153"/>
      <c r="AZ128" s="153"/>
      <c r="BA128" s="153"/>
      <c r="BB128" s="153"/>
      <c r="BC128" s="153"/>
      <c r="BD128" s="153"/>
      <c r="BE128" s="153"/>
      <c r="BF128" s="153"/>
      <c r="BG128" s="153"/>
      <c r="BH128" s="153"/>
      <c r="BI128" s="153"/>
      <c r="BJ128" s="153"/>
      <c r="BK128" s="153"/>
      <c r="BL128" s="153"/>
      <c r="BM128" s="153"/>
      <c r="BN128" s="153"/>
      <c r="BO128" s="153"/>
      <c r="BP128" s="153"/>
      <c r="BQ128" s="153"/>
      <c r="BR128" s="153"/>
      <c r="BS128" s="153"/>
      <c r="BT128" s="153"/>
      <c r="BU128" s="153"/>
      <c r="BV128" s="153"/>
      <c r="BW128" s="153"/>
      <c r="BX128" s="153"/>
      <c r="BY128" s="153"/>
      <c r="BZ128" s="153"/>
      <c r="CA128" s="153"/>
      <c r="CB128" s="153"/>
      <c r="CC128" s="153"/>
      <c r="CD128" s="153"/>
      <c r="CE128" s="153"/>
      <c r="CF128" s="153"/>
      <c r="CG128" s="153"/>
      <c r="CH128" s="153"/>
      <c r="CI128" s="153"/>
      <c r="CJ128" s="153"/>
      <c r="CK128" s="153"/>
      <c r="CL128" s="153"/>
      <c r="CM128" s="153"/>
      <c r="CN128" s="153"/>
      <c r="CO128" s="153"/>
      <c r="CP128" s="153"/>
      <c r="CQ128" s="153"/>
      <c r="CR128" s="153"/>
      <c r="CS128" s="153"/>
      <c r="CT128" s="153"/>
      <c r="CU128" s="153"/>
      <c r="CV128" s="153"/>
      <c r="CW128" s="153"/>
      <c r="CX128" s="153"/>
      <c r="CY128" s="153"/>
      <c r="CZ128" s="153"/>
      <c r="DA128" s="153"/>
      <c r="DB128" s="153"/>
      <c r="DC128" s="153"/>
      <c r="DD128" s="153"/>
      <c r="DE128" s="153"/>
      <c r="DF128" s="153"/>
      <c r="DG128" s="153"/>
      <c r="DH128" s="153"/>
      <c r="DI128" s="153"/>
      <c r="DJ128" s="153"/>
      <c r="DK128" s="153"/>
      <c r="DL128" s="153"/>
      <c r="DM128" s="153"/>
      <c r="DN128" s="153"/>
      <c r="DO128" s="153"/>
      <c r="DP128" s="153"/>
      <c r="DQ128" s="153"/>
      <c r="DR128" s="153"/>
      <c r="DS128" s="153"/>
      <c r="DT128" s="153"/>
      <c r="DU128" s="153"/>
      <c r="DV128" s="153"/>
      <c r="DW128" s="153"/>
      <c r="DX128" s="153"/>
      <c r="DY128" s="153"/>
      <c r="DZ128" s="153"/>
      <c r="EA128" s="153"/>
      <c r="EB128" s="153"/>
      <c r="EC128" s="153"/>
      <c r="ED128" s="153"/>
      <c r="EE128" s="153"/>
      <c r="EF128" s="153"/>
      <c r="EG128" s="153"/>
      <c r="EH128" s="153"/>
      <c r="EI128" s="153"/>
      <c r="EK128" s="143">
        <f t="shared" si="23"/>
        <v>0.52901412099329403</v>
      </c>
      <c r="EO128">
        <f t="shared" si="32"/>
        <v>75000</v>
      </c>
      <c r="EP128" s="3">
        <f t="shared" si="28"/>
        <v>-3.3750000000000004</v>
      </c>
      <c r="EQ128" s="3">
        <f t="shared" si="33"/>
        <v>-3.4694625000000006</v>
      </c>
      <c r="ER128" s="3">
        <f t="shared" si="34"/>
        <v>-4.4577099935745927</v>
      </c>
      <c r="ES128" s="3">
        <f t="shared" si="35"/>
        <v>-4.7342427287461817</v>
      </c>
    </row>
    <row r="129" spans="11:149" x14ac:dyDescent="0.25">
      <c r="K129" s="38">
        <f t="shared" si="30"/>
        <v>117</v>
      </c>
      <c r="L129" s="160">
        <v>76000</v>
      </c>
      <c r="M129" s="24">
        <f t="shared" si="31"/>
        <v>1</v>
      </c>
      <c r="N129" s="5">
        <v>76000</v>
      </c>
      <c r="O129" s="289">
        <f t="shared" si="24"/>
        <v>3.8018939632056042E-4</v>
      </c>
      <c r="P129" s="5">
        <v>76000</v>
      </c>
      <c r="Q129" s="289">
        <f t="shared" si="25"/>
        <v>3.0498466286455562E-4</v>
      </c>
      <c r="R129" s="5">
        <v>76000</v>
      </c>
      <c r="S129" s="289">
        <v>3.0023999999999999E-5</v>
      </c>
      <c r="U129" s="26"/>
      <c r="V129" s="256">
        <v>76000</v>
      </c>
      <c r="W129" s="274">
        <f t="shared" si="36"/>
        <v>1.5856748601306461E-5</v>
      </c>
      <c r="X129" s="320">
        <f t="shared" si="26"/>
        <v>76000</v>
      </c>
      <c r="Y129" s="153">
        <f t="shared" si="27"/>
        <v>-10.413513496131554</v>
      </c>
      <c r="Z129" s="153"/>
      <c r="AA129" s="153"/>
      <c r="AB129" s="153"/>
      <c r="AC129" s="153"/>
      <c r="AD129" s="153"/>
      <c r="AE129" s="153"/>
      <c r="AF129" s="153"/>
      <c r="AG129" s="153"/>
      <c r="AH129" s="153"/>
      <c r="AI129" s="153"/>
      <c r="AJ129" s="153"/>
      <c r="AK129" s="153"/>
      <c r="AL129" s="154"/>
      <c r="AM129" s="153"/>
      <c r="AN129" s="153"/>
      <c r="AO129" s="153"/>
      <c r="AP129" s="153"/>
      <c r="AQ129" s="153"/>
      <c r="AR129" s="153"/>
      <c r="AS129" s="153"/>
      <c r="AT129" s="153"/>
      <c r="AU129" s="153"/>
      <c r="AV129" s="153"/>
      <c r="AW129" s="153"/>
      <c r="AX129" s="153"/>
      <c r="AY129" s="153"/>
      <c r="AZ129" s="153"/>
      <c r="BA129" s="153"/>
      <c r="BB129" s="153"/>
      <c r="BC129" s="153"/>
      <c r="BD129" s="153"/>
      <c r="BE129" s="153"/>
      <c r="BF129" s="153"/>
      <c r="BG129" s="153"/>
      <c r="BH129" s="153"/>
      <c r="BI129" s="153"/>
      <c r="BJ129" s="153"/>
      <c r="BK129" s="153"/>
      <c r="BL129" s="153"/>
      <c r="BM129" s="153"/>
      <c r="BN129" s="153"/>
      <c r="BO129" s="153"/>
      <c r="BP129" s="153"/>
      <c r="BQ129" s="153"/>
      <c r="BR129" s="153"/>
      <c r="BS129" s="153"/>
      <c r="BT129" s="153"/>
      <c r="BU129" s="153"/>
      <c r="BV129" s="153"/>
      <c r="BW129" s="153"/>
      <c r="BX129" s="153"/>
      <c r="BY129" s="153"/>
      <c r="BZ129" s="153"/>
      <c r="CA129" s="153"/>
      <c r="CB129" s="153"/>
      <c r="CC129" s="153"/>
      <c r="CD129" s="153"/>
      <c r="CE129" s="153"/>
      <c r="CF129" s="153"/>
      <c r="CG129" s="153"/>
      <c r="CH129" s="153"/>
      <c r="CI129" s="153"/>
      <c r="CJ129" s="153"/>
      <c r="CK129" s="153"/>
      <c r="CL129" s="153"/>
      <c r="CM129" s="153"/>
      <c r="CN129" s="153"/>
      <c r="CO129" s="153"/>
      <c r="CP129" s="153"/>
      <c r="CQ129" s="153"/>
      <c r="CR129" s="153"/>
      <c r="CS129" s="153"/>
      <c r="CT129" s="153"/>
      <c r="CU129" s="153"/>
      <c r="CV129" s="153"/>
      <c r="CW129" s="153"/>
      <c r="CX129" s="153"/>
      <c r="CY129" s="153"/>
      <c r="CZ129" s="153"/>
      <c r="DA129" s="153"/>
      <c r="DB129" s="153"/>
      <c r="DC129" s="153"/>
      <c r="DD129" s="153"/>
      <c r="DE129" s="153"/>
      <c r="DF129" s="153"/>
      <c r="DG129" s="153"/>
      <c r="DH129" s="153"/>
      <c r="DI129" s="153"/>
      <c r="DJ129" s="153"/>
      <c r="DK129" s="153"/>
      <c r="DL129" s="153"/>
      <c r="DM129" s="153"/>
      <c r="DN129" s="153"/>
      <c r="DO129" s="153"/>
      <c r="DP129" s="153"/>
      <c r="DQ129" s="153"/>
      <c r="DR129" s="153"/>
      <c r="DS129" s="153"/>
      <c r="DT129" s="153"/>
      <c r="DU129" s="153"/>
      <c r="DV129" s="153"/>
      <c r="DW129" s="153"/>
      <c r="DX129" s="153"/>
      <c r="DY129" s="153"/>
      <c r="DZ129" s="153"/>
      <c r="EA129" s="153"/>
      <c r="EB129" s="153"/>
      <c r="EC129" s="153"/>
      <c r="ED129" s="153"/>
      <c r="EE129" s="153"/>
      <c r="EF129" s="153"/>
      <c r="EG129" s="153"/>
      <c r="EH129" s="153"/>
      <c r="EI129" s="153"/>
      <c r="EK129" s="143">
        <f t="shared" si="23"/>
        <v>0.52813577808774514</v>
      </c>
      <c r="EO129">
        <f t="shared" si="32"/>
        <v>76000</v>
      </c>
      <c r="EP129" s="3">
        <f t="shared" si="28"/>
        <v>-3.4200000000000008</v>
      </c>
      <c r="EQ129" s="3">
        <f t="shared" si="33"/>
        <v>-3.5157219999999998</v>
      </c>
      <c r="ER129" s="3">
        <f t="shared" si="34"/>
        <v>-4.5225314485949744</v>
      </c>
      <c r="ES129" s="3">
        <f t="shared" si="35"/>
        <v>-4.7997858592171454</v>
      </c>
    </row>
    <row r="130" spans="11:149" x14ac:dyDescent="0.25">
      <c r="K130" s="38">
        <f t="shared" si="30"/>
        <v>118</v>
      </c>
      <c r="L130" s="160">
        <v>77000</v>
      </c>
      <c r="M130" s="24">
        <f t="shared" si="31"/>
        <v>1</v>
      </c>
      <c r="N130" s="5">
        <v>77000</v>
      </c>
      <c r="O130" s="289">
        <f t="shared" si="24"/>
        <v>3.4276778654644983E-4</v>
      </c>
      <c r="P130" s="5">
        <v>77000</v>
      </c>
      <c r="Q130" s="289">
        <f t="shared" si="25"/>
        <v>2.7416909595099747E-4</v>
      </c>
      <c r="R130" s="5">
        <v>77000</v>
      </c>
      <c r="S130" s="289">
        <v>2.5803999999999999E-5</v>
      </c>
      <c r="U130" s="26"/>
      <c r="V130" s="256">
        <v>77000</v>
      </c>
      <c r="W130" s="274">
        <f t="shared" si="36"/>
        <v>1.3635498197901692E-5</v>
      </c>
      <c r="X130" s="320">
        <f t="shared" si="26"/>
        <v>77000</v>
      </c>
      <c r="Y130" s="153">
        <f t="shared" si="27"/>
        <v>-10.564981039294279</v>
      </c>
      <c r="Z130" s="153"/>
      <c r="AA130" s="153"/>
      <c r="AB130" s="153"/>
      <c r="AC130" s="153"/>
      <c r="AD130" s="153"/>
      <c r="AE130" s="153"/>
      <c r="AF130" s="153"/>
      <c r="AG130" s="153"/>
      <c r="AH130" s="153"/>
      <c r="AI130" s="153"/>
      <c r="AJ130" s="161"/>
      <c r="AK130" s="161"/>
      <c r="AL130" s="162"/>
      <c r="AM130" s="161"/>
      <c r="AN130" s="161"/>
      <c r="AO130" s="161"/>
      <c r="AP130" s="161"/>
      <c r="AQ130" s="161"/>
      <c r="AR130" s="161"/>
      <c r="AS130" s="161"/>
      <c r="AT130" s="161"/>
      <c r="AU130" s="161"/>
      <c r="AV130" s="161"/>
      <c r="AW130" s="161"/>
      <c r="AX130" s="161"/>
      <c r="AY130" s="161"/>
      <c r="AZ130" s="161"/>
      <c r="BA130" s="161"/>
      <c r="BB130" s="161"/>
      <c r="BC130" s="161"/>
      <c r="BD130" s="161"/>
      <c r="BE130" s="161"/>
      <c r="BF130" s="161"/>
      <c r="BG130" s="161"/>
      <c r="BH130" s="161"/>
      <c r="BI130" s="161"/>
      <c r="BJ130" s="161"/>
      <c r="BK130" s="161"/>
      <c r="BL130" s="161"/>
      <c r="BM130" s="161"/>
      <c r="BN130" s="161"/>
      <c r="BO130" s="161"/>
      <c r="BP130" s="161"/>
      <c r="BQ130" s="161"/>
      <c r="BR130" s="161"/>
      <c r="BS130" s="161"/>
      <c r="BT130" s="161"/>
      <c r="BU130" s="161"/>
      <c r="BV130" s="161"/>
      <c r="BW130" s="161"/>
      <c r="BX130" s="161"/>
      <c r="BY130" s="161"/>
      <c r="BZ130" s="161"/>
      <c r="CA130" s="161"/>
      <c r="CB130" s="161"/>
      <c r="CC130" s="161"/>
      <c r="CD130" s="161"/>
      <c r="CE130" s="161"/>
      <c r="CF130" s="161"/>
      <c r="CG130" s="161"/>
      <c r="CH130" s="161"/>
      <c r="CI130" s="161"/>
      <c r="CJ130" s="161"/>
      <c r="CK130" s="161"/>
      <c r="CL130" s="161"/>
      <c r="CM130" s="161"/>
      <c r="CN130" s="161"/>
      <c r="CO130" s="161"/>
      <c r="CP130" s="161"/>
      <c r="CQ130" s="161"/>
      <c r="CR130" s="161"/>
      <c r="CS130" s="161"/>
      <c r="CT130" s="161"/>
      <c r="CU130" s="161"/>
      <c r="CV130" s="161"/>
      <c r="CW130" s="161"/>
      <c r="CX130" s="161"/>
      <c r="CY130" s="161"/>
      <c r="CZ130" s="161"/>
      <c r="DA130" s="161"/>
      <c r="DB130" s="161"/>
      <c r="DC130" s="161"/>
      <c r="DD130" s="161"/>
      <c r="DE130" s="161"/>
      <c r="DF130" s="161"/>
      <c r="DG130" s="161"/>
      <c r="DH130" s="161"/>
      <c r="DI130" s="161"/>
      <c r="DJ130" s="161"/>
      <c r="DK130" s="161"/>
      <c r="DL130" s="161"/>
      <c r="DM130" s="161"/>
      <c r="DN130" s="161"/>
      <c r="DO130" s="161"/>
      <c r="DP130" s="161"/>
      <c r="DQ130" s="161"/>
      <c r="DR130" s="161"/>
      <c r="DS130" s="161"/>
      <c r="DT130" s="161"/>
      <c r="DU130" s="161"/>
      <c r="DV130" s="161"/>
      <c r="DW130" s="161"/>
      <c r="DX130" s="161"/>
      <c r="DY130" s="161"/>
      <c r="DZ130" s="161"/>
      <c r="EA130" s="161"/>
      <c r="EB130" s="161"/>
      <c r="EC130" s="161"/>
      <c r="ED130" s="161"/>
      <c r="EE130" s="161"/>
      <c r="EF130" s="161"/>
      <c r="EG130" s="161"/>
      <c r="EH130" s="161"/>
      <c r="EI130" s="161"/>
      <c r="EK130" s="143">
        <f t="shared" si="23"/>
        <v>0.52842575561547411</v>
      </c>
      <c r="EO130">
        <f t="shared" si="32"/>
        <v>77000</v>
      </c>
      <c r="EP130" s="3">
        <f t="shared" si="28"/>
        <v>-3.4650000000000007</v>
      </c>
      <c r="EQ130" s="3">
        <f t="shared" si="33"/>
        <v>-3.5619815000000004</v>
      </c>
      <c r="ER130" s="3">
        <f t="shared" si="34"/>
        <v>-4.5883129667779876</v>
      </c>
      <c r="ES130" s="3">
        <f t="shared" si="35"/>
        <v>-4.8653289896881073</v>
      </c>
    </row>
    <row r="131" spans="11:149" x14ac:dyDescent="0.25">
      <c r="K131" s="38">
        <f t="shared" si="30"/>
        <v>119</v>
      </c>
      <c r="L131" s="160">
        <v>78000</v>
      </c>
      <c r="M131" s="24">
        <f t="shared" si="31"/>
        <v>1</v>
      </c>
      <c r="N131" s="5">
        <v>78000</v>
      </c>
      <c r="O131" s="289">
        <f t="shared" si="24"/>
        <v>3.0902954325135845E-4</v>
      </c>
      <c r="P131" s="5">
        <v>78000</v>
      </c>
      <c r="Q131" s="289">
        <f t="shared" si="25"/>
        <v>2.4646712548942164E-4</v>
      </c>
      <c r="R131" s="5">
        <v>78000</v>
      </c>
      <c r="S131" s="289">
        <v>2.213E-5</v>
      </c>
      <c r="U131" s="26"/>
      <c r="V131" s="256">
        <v>78000</v>
      </c>
      <c r="W131" s="274">
        <f t="shared" si="36"/>
        <v>1.172540574236391E-5</v>
      </c>
      <c r="X131" s="320">
        <f t="shared" si="26"/>
        <v>78000</v>
      </c>
      <c r="Y131" s="153">
        <f t="shared" si="27"/>
        <v>-10.718576403901316</v>
      </c>
      <c r="Z131" s="153"/>
      <c r="AA131" s="153"/>
      <c r="AB131" s="153"/>
      <c r="AC131" s="153"/>
      <c r="AD131" s="153"/>
      <c r="AE131" s="153"/>
      <c r="AF131" s="153"/>
      <c r="AG131" s="153"/>
      <c r="AH131" s="153"/>
      <c r="AI131" s="153"/>
      <c r="AJ131" s="161"/>
      <c r="AK131" s="161"/>
      <c r="AL131" s="162"/>
      <c r="AM131" s="161"/>
      <c r="AN131" s="161"/>
      <c r="AO131" s="161"/>
      <c r="AP131" s="161"/>
      <c r="AQ131" s="161"/>
      <c r="AR131" s="161"/>
      <c r="AS131" s="161"/>
      <c r="AT131" s="161"/>
      <c r="AU131" s="161"/>
      <c r="AV131" s="161"/>
      <c r="AW131" s="161"/>
      <c r="AX131" s="161"/>
      <c r="AY131" s="161"/>
      <c r="AZ131" s="161"/>
      <c r="BA131" s="161"/>
      <c r="BB131" s="161"/>
      <c r="BC131" s="161"/>
      <c r="BD131" s="161"/>
      <c r="BE131" s="161"/>
      <c r="BF131" s="161"/>
      <c r="BG131" s="161"/>
      <c r="BH131" s="161"/>
      <c r="BI131" s="161"/>
      <c r="BJ131" s="161"/>
      <c r="BK131" s="161"/>
      <c r="BL131" s="161"/>
      <c r="BM131" s="161"/>
      <c r="BN131" s="161"/>
      <c r="BO131" s="161"/>
      <c r="BP131" s="161"/>
      <c r="BQ131" s="161"/>
      <c r="BR131" s="161"/>
      <c r="BS131" s="161"/>
      <c r="BT131" s="161"/>
      <c r="BU131" s="161"/>
      <c r="BV131" s="161"/>
      <c r="BW131" s="161"/>
      <c r="BX131" s="161"/>
      <c r="BY131" s="161"/>
      <c r="BZ131" s="161"/>
      <c r="CA131" s="161"/>
      <c r="CB131" s="161"/>
      <c r="CC131" s="161"/>
      <c r="CD131" s="161"/>
      <c r="CE131" s="161"/>
      <c r="CF131" s="161"/>
      <c r="CG131" s="161"/>
      <c r="CH131" s="161"/>
      <c r="CI131" s="161"/>
      <c r="CJ131" s="161"/>
      <c r="CK131" s="161"/>
      <c r="CL131" s="161"/>
      <c r="CM131" s="161"/>
      <c r="CN131" s="161"/>
      <c r="CO131" s="161"/>
      <c r="CP131" s="161"/>
      <c r="CQ131" s="161"/>
      <c r="CR131" s="161"/>
      <c r="CS131" s="161"/>
      <c r="CT131" s="161"/>
      <c r="CU131" s="161"/>
      <c r="CV131" s="161"/>
      <c r="CW131" s="161"/>
      <c r="CX131" s="161"/>
      <c r="CY131" s="161"/>
      <c r="CZ131" s="161"/>
      <c r="DA131" s="161"/>
      <c r="DB131" s="161"/>
      <c r="DC131" s="161"/>
      <c r="DD131" s="161"/>
      <c r="DE131" s="161"/>
      <c r="DF131" s="161"/>
      <c r="DG131" s="161"/>
      <c r="DH131" s="161"/>
      <c r="DI131" s="161"/>
      <c r="DJ131" s="161"/>
      <c r="DK131" s="161"/>
      <c r="DL131" s="161"/>
      <c r="DM131" s="161"/>
      <c r="DN131" s="161"/>
      <c r="DO131" s="161"/>
      <c r="DP131" s="161"/>
      <c r="DQ131" s="161"/>
      <c r="DR131" s="161"/>
      <c r="DS131" s="161"/>
      <c r="DT131" s="161"/>
      <c r="DU131" s="161"/>
      <c r="DV131" s="161"/>
      <c r="DW131" s="161"/>
      <c r="DX131" s="161"/>
      <c r="DY131" s="161"/>
      <c r="DZ131" s="161"/>
      <c r="EA131" s="161"/>
      <c r="EB131" s="161"/>
      <c r="EC131" s="161"/>
      <c r="ED131" s="161"/>
      <c r="EE131" s="161"/>
      <c r="EF131" s="161"/>
      <c r="EG131" s="161"/>
      <c r="EH131" s="161"/>
      <c r="EI131" s="161"/>
      <c r="EK131" s="143">
        <f t="shared" si="23"/>
        <v>0.52984210313438362</v>
      </c>
      <c r="EO131">
        <f t="shared" si="32"/>
        <v>78000</v>
      </c>
      <c r="EP131" s="3">
        <f t="shared" si="28"/>
        <v>-3.5100000000000007</v>
      </c>
      <c r="EQ131" s="3">
        <f t="shared" si="33"/>
        <v>-3.608241</v>
      </c>
      <c r="ER131" s="3">
        <f t="shared" si="34"/>
        <v>-4.6550185860727424</v>
      </c>
      <c r="ES131" s="3">
        <f t="shared" si="35"/>
        <v>-4.9308721201590711</v>
      </c>
    </row>
    <row r="132" spans="11:149" x14ac:dyDescent="0.25">
      <c r="K132" s="38">
        <f t="shared" si="30"/>
        <v>120</v>
      </c>
      <c r="L132" s="160">
        <v>79000</v>
      </c>
      <c r="M132" s="24">
        <f t="shared" si="31"/>
        <v>1</v>
      </c>
      <c r="N132" s="5">
        <v>79000</v>
      </c>
      <c r="O132" s="289">
        <f t="shared" si="24"/>
        <v>2.7861211686297662E-4</v>
      </c>
      <c r="P132" s="5">
        <v>79000</v>
      </c>
      <c r="Q132" s="289">
        <f t="shared" si="25"/>
        <v>2.215641545459792E-4</v>
      </c>
      <c r="R132" s="5">
        <v>79000</v>
      </c>
      <c r="S132" s="289">
        <v>1.893E-5</v>
      </c>
      <c r="U132" s="26"/>
      <c r="V132" s="256">
        <v>79000</v>
      </c>
      <c r="W132" s="274">
        <f t="shared" si="36"/>
        <v>1.0082883502138377E-5</v>
      </c>
      <c r="X132" s="320">
        <f t="shared" si="26"/>
        <v>79000</v>
      </c>
      <c r="Y132" s="153">
        <f t="shared" si="27"/>
        <v>-10.874762592743043</v>
      </c>
      <c r="Z132" s="153"/>
      <c r="AA132" s="153"/>
      <c r="AB132" s="153"/>
      <c r="AC132" s="153"/>
      <c r="AD132" s="153"/>
      <c r="AE132" s="153"/>
      <c r="AF132" s="153"/>
      <c r="AG132" s="153"/>
      <c r="AH132" s="153"/>
      <c r="AI132" s="153"/>
      <c r="AJ132" s="161"/>
      <c r="AK132" s="161"/>
      <c r="AL132" s="162"/>
      <c r="AM132" s="161"/>
      <c r="AN132" s="161"/>
      <c r="AO132" s="161"/>
      <c r="AP132" s="161"/>
      <c r="AQ132" s="161"/>
      <c r="AR132" s="161"/>
      <c r="AS132" s="161"/>
      <c r="AT132" s="161"/>
      <c r="AU132" s="161"/>
      <c r="AV132" s="161"/>
      <c r="AW132" s="161"/>
      <c r="AX132" s="161"/>
      <c r="AY132" s="161"/>
      <c r="AZ132" s="161"/>
      <c r="BA132" s="161"/>
      <c r="BB132" s="161"/>
      <c r="BC132" s="161"/>
      <c r="BD132" s="161"/>
      <c r="BE132" s="161"/>
      <c r="BF132" s="161"/>
      <c r="BG132" s="161"/>
      <c r="BH132" s="161"/>
      <c r="BI132" s="161"/>
      <c r="BJ132" s="161"/>
      <c r="BK132" s="161"/>
      <c r="BL132" s="161"/>
      <c r="BM132" s="161"/>
      <c r="BN132" s="161"/>
      <c r="BO132" s="161"/>
      <c r="BP132" s="161"/>
      <c r="BQ132" s="161"/>
      <c r="BR132" s="161"/>
      <c r="BS132" s="161"/>
      <c r="BT132" s="161"/>
      <c r="BU132" s="161"/>
      <c r="BV132" s="161"/>
      <c r="BW132" s="161"/>
      <c r="BX132" s="161"/>
      <c r="BY132" s="161"/>
      <c r="BZ132" s="161"/>
      <c r="CA132" s="161"/>
      <c r="CB132" s="161"/>
      <c r="CC132" s="161"/>
      <c r="CD132" s="161"/>
      <c r="CE132" s="161"/>
      <c r="CF132" s="161"/>
      <c r="CG132" s="161"/>
      <c r="CH132" s="161"/>
      <c r="CI132" s="161"/>
      <c r="CJ132" s="161"/>
      <c r="CK132" s="161"/>
      <c r="CL132" s="161"/>
      <c r="CM132" s="161"/>
      <c r="CN132" s="161"/>
      <c r="CO132" s="161"/>
      <c r="CP132" s="161"/>
      <c r="CQ132" s="161"/>
      <c r="CR132" s="161"/>
      <c r="CS132" s="161"/>
      <c r="CT132" s="161"/>
      <c r="CU132" s="161"/>
      <c r="CV132" s="161"/>
      <c r="CW132" s="161"/>
      <c r="CX132" s="161"/>
      <c r="CY132" s="161"/>
      <c r="CZ132" s="161"/>
      <c r="DA132" s="161"/>
      <c r="DB132" s="161"/>
      <c r="DC132" s="161"/>
      <c r="DD132" s="161"/>
      <c r="DE132" s="161"/>
      <c r="DF132" s="161"/>
      <c r="DG132" s="161"/>
      <c r="DH132" s="161"/>
      <c r="DI132" s="161"/>
      <c r="DJ132" s="161"/>
      <c r="DK132" s="161"/>
      <c r="DL132" s="161"/>
      <c r="DM132" s="161"/>
      <c r="DN132" s="161"/>
      <c r="DO132" s="161"/>
      <c r="DP132" s="161"/>
      <c r="DQ132" s="161"/>
      <c r="DR132" s="161"/>
      <c r="DS132" s="161"/>
      <c r="DT132" s="161"/>
      <c r="DU132" s="161"/>
      <c r="DV132" s="161"/>
      <c r="DW132" s="161"/>
      <c r="DX132" s="161"/>
      <c r="DY132" s="161"/>
      <c r="DZ132" s="161"/>
      <c r="EA132" s="161"/>
      <c r="EB132" s="161"/>
      <c r="EC132" s="161"/>
      <c r="ED132" s="161"/>
      <c r="EE132" s="161"/>
      <c r="EF132" s="161"/>
      <c r="EG132" s="161"/>
      <c r="EH132" s="161"/>
      <c r="EI132" s="161"/>
      <c r="EK132" s="143">
        <f t="shared" si="23"/>
        <v>0.53264043857043719</v>
      </c>
      <c r="EO132">
        <f t="shared" si="32"/>
        <v>79000</v>
      </c>
      <c r="EP132" s="3">
        <f t="shared" si="28"/>
        <v>-3.5550000000000006</v>
      </c>
      <c r="EQ132" s="3">
        <f t="shared" si="33"/>
        <v>-3.6545005000000006</v>
      </c>
      <c r="ER132" s="3">
        <f t="shared" si="34"/>
        <v>-4.7228493860362031</v>
      </c>
      <c r="ES132" s="3">
        <f t="shared" si="35"/>
        <v>-4.9964152506300348</v>
      </c>
    </row>
    <row r="133" spans="11:149" x14ac:dyDescent="0.25">
      <c r="K133" s="38">
        <f t="shared" si="30"/>
        <v>121</v>
      </c>
      <c r="L133" s="160">
        <v>80000</v>
      </c>
      <c r="M133" s="24">
        <f t="shared" si="31"/>
        <v>1</v>
      </c>
      <c r="N133" s="5">
        <v>80000</v>
      </c>
      <c r="O133" s="289">
        <f t="shared" si="24"/>
        <v>2.5118864315095774E-4</v>
      </c>
      <c r="P133" s="5">
        <v>80000</v>
      </c>
      <c r="Q133" s="289">
        <f t="shared" si="25"/>
        <v>1.9917737297496746E-4</v>
      </c>
      <c r="R133" s="5">
        <v>80000</v>
      </c>
      <c r="S133" s="289">
        <v>1.6163000000000001E-5</v>
      </c>
      <c r="U133" s="26"/>
      <c r="V133" s="256">
        <v>80000</v>
      </c>
      <c r="W133" s="274">
        <f t="shared" si="36"/>
        <v>8.6704496161169477E-6</v>
      </c>
      <c r="X133" s="320">
        <f t="shared" si="26"/>
        <v>80000</v>
      </c>
      <c r="Y133" s="153">
        <f t="shared" si="27"/>
        <v>-11.032785878536602</v>
      </c>
      <c r="Z133" s="153"/>
      <c r="AA133" s="153"/>
      <c r="AB133" s="153"/>
      <c r="AC133" s="153"/>
      <c r="AD133" s="153"/>
      <c r="AE133" s="153"/>
      <c r="AF133" s="153"/>
      <c r="AG133" s="153"/>
      <c r="AH133" s="153"/>
      <c r="AI133" s="153"/>
      <c r="AJ133" s="161"/>
      <c r="AK133" s="161"/>
      <c r="AL133" s="162"/>
      <c r="AM133" s="161"/>
      <c r="AN133" s="161"/>
      <c r="AO133" s="161"/>
      <c r="AP133" s="161"/>
      <c r="AQ133" s="161"/>
      <c r="AR133" s="161"/>
      <c r="AS133" s="161"/>
      <c r="AT133" s="161"/>
      <c r="AU133" s="161"/>
      <c r="AV133" s="161"/>
      <c r="AW133" s="161"/>
      <c r="AX133" s="161"/>
      <c r="AY133" s="161"/>
      <c r="AZ133" s="161"/>
      <c r="BA133" s="161"/>
      <c r="BB133" s="161"/>
      <c r="BC133" s="161"/>
      <c r="BD133" s="161"/>
      <c r="BE133" s="161"/>
      <c r="BF133" s="161"/>
      <c r="BG133" s="161"/>
      <c r="BH133" s="161"/>
      <c r="BI133" s="161"/>
      <c r="BJ133" s="161"/>
      <c r="BK133" s="161"/>
      <c r="BL133" s="161"/>
      <c r="BM133" s="161"/>
      <c r="BN133" s="161"/>
      <c r="BO133" s="161"/>
      <c r="BP133" s="161"/>
      <c r="BQ133" s="161"/>
      <c r="BR133" s="161"/>
      <c r="BS133" s="161"/>
      <c r="BT133" s="161"/>
      <c r="BU133" s="161"/>
      <c r="BV133" s="161"/>
      <c r="BW133" s="161"/>
      <c r="BX133" s="161"/>
      <c r="BY133" s="161"/>
      <c r="BZ133" s="161"/>
      <c r="CA133" s="161"/>
      <c r="CB133" s="161"/>
      <c r="CC133" s="161"/>
      <c r="CD133" s="161"/>
      <c r="CE133" s="161"/>
      <c r="CF133" s="161"/>
      <c r="CG133" s="161"/>
      <c r="CH133" s="161"/>
      <c r="CI133" s="161"/>
      <c r="CJ133" s="161"/>
      <c r="CK133" s="161"/>
      <c r="CL133" s="161"/>
      <c r="CM133" s="161"/>
      <c r="CN133" s="161"/>
      <c r="CO133" s="161"/>
      <c r="CP133" s="161"/>
      <c r="CQ133" s="161"/>
      <c r="CR133" s="161"/>
      <c r="CS133" s="161"/>
      <c r="CT133" s="161"/>
      <c r="CU133" s="161"/>
      <c r="CV133" s="161"/>
      <c r="CW133" s="161"/>
      <c r="CX133" s="161"/>
      <c r="CY133" s="161"/>
      <c r="CZ133" s="161"/>
      <c r="DA133" s="161"/>
      <c r="DB133" s="161"/>
      <c r="DC133" s="161"/>
      <c r="DD133" s="161"/>
      <c r="DE133" s="161"/>
      <c r="DF133" s="161"/>
      <c r="DG133" s="161"/>
      <c r="DH133" s="161"/>
      <c r="DI133" s="161"/>
      <c r="DJ133" s="161"/>
      <c r="DK133" s="161"/>
      <c r="DL133" s="161"/>
      <c r="DM133" s="161"/>
      <c r="DN133" s="161"/>
      <c r="DO133" s="161"/>
      <c r="DP133" s="161"/>
      <c r="DQ133" s="161"/>
      <c r="DR133" s="161"/>
      <c r="DS133" s="161"/>
      <c r="DT133" s="161"/>
      <c r="DU133" s="161"/>
      <c r="DV133" s="161"/>
      <c r="DW133" s="161"/>
      <c r="DX133" s="161"/>
      <c r="DY133" s="161"/>
      <c r="DZ133" s="161"/>
      <c r="EA133" s="161"/>
      <c r="EB133" s="161"/>
      <c r="EC133" s="161"/>
      <c r="ED133" s="161"/>
      <c r="EE133" s="161"/>
      <c r="EF133" s="161"/>
      <c r="EG133" s="161"/>
      <c r="EH133" s="161"/>
      <c r="EI133" s="161"/>
      <c r="EK133" s="143">
        <f t="shared" si="23"/>
        <v>0.53643813748171421</v>
      </c>
      <c r="EO133">
        <f t="shared" si="32"/>
        <v>80000</v>
      </c>
      <c r="EP133" s="3">
        <f t="shared" si="28"/>
        <v>-3.6000000000000005</v>
      </c>
      <c r="EQ133" s="3">
        <f t="shared" si="33"/>
        <v>-3.7007600000000003</v>
      </c>
      <c r="ER133" s="3">
        <f t="shared" si="34"/>
        <v>-4.7914780270685666</v>
      </c>
      <c r="ES133" s="3">
        <f t="shared" si="35"/>
        <v>-5.0619583811009967</v>
      </c>
    </row>
    <row r="134" spans="11:149" x14ac:dyDescent="0.25">
      <c r="K134" s="38">
        <f t="shared" si="30"/>
        <v>122</v>
      </c>
      <c r="L134" s="160">
        <v>81000</v>
      </c>
      <c r="M134" s="24">
        <f t="shared" si="31"/>
        <v>1</v>
      </c>
      <c r="N134" s="5">
        <v>81000</v>
      </c>
      <c r="O134" s="289">
        <f t="shared" si="24"/>
        <v>2.2646443075930581E-4</v>
      </c>
      <c r="P134" s="5">
        <v>81000</v>
      </c>
      <c r="Q134" s="289">
        <f t="shared" si="25"/>
        <v>1.7905254569044744E-4</v>
      </c>
      <c r="R134" s="5">
        <v>81000</v>
      </c>
      <c r="S134" s="289">
        <v>1.3567000000000001E-5</v>
      </c>
      <c r="U134" s="26"/>
      <c r="V134" s="256">
        <v>81000</v>
      </c>
      <c r="W134" s="274">
        <f t="shared" si="36"/>
        <v>7.4558727698955161E-6</v>
      </c>
      <c r="X134" s="320">
        <f t="shared" si="26"/>
        <v>81000</v>
      </c>
      <c r="Y134" s="153">
        <f t="shared" si="27"/>
        <v>-11.207870184461102</v>
      </c>
      <c r="Z134" s="153"/>
      <c r="AA134" s="153"/>
      <c r="AB134" s="153"/>
      <c r="AC134" s="153"/>
      <c r="AD134" s="153"/>
      <c r="AE134" s="153"/>
      <c r="AF134" s="153"/>
      <c r="AG134" s="153"/>
      <c r="AH134" s="153"/>
      <c r="AI134" s="153"/>
      <c r="AJ134" s="161"/>
      <c r="AK134" s="161"/>
      <c r="AL134" s="162"/>
      <c r="AM134" s="161"/>
      <c r="AN134" s="161"/>
      <c r="AO134" s="161"/>
      <c r="AP134" s="161"/>
      <c r="AQ134" s="161"/>
      <c r="AR134" s="161"/>
      <c r="AS134" s="161"/>
      <c r="AT134" s="161"/>
      <c r="AU134" s="161"/>
      <c r="AV134" s="161"/>
      <c r="AW134" s="161"/>
      <c r="AX134" s="161"/>
      <c r="AY134" s="161"/>
      <c r="AZ134" s="161"/>
      <c r="BA134" s="161"/>
      <c r="BB134" s="161"/>
      <c r="BC134" s="161"/>
      <c r="BD134" s="161"/>
      <c r="BE134" s="161"/>
      <c r="BF134" s="161"/>
      <c r="BG134" s="161"/>
      <c r="BH134" s="161"/>
      <c r="BI134" s="161"/>
      <c r="BJ134" s="161"/>
      <c r="BK134" s="161"/>
      <c r="BL134" s="161"/>
      <c r="BM134" s="161"/>
      <c r="BN134" s="161"/>
      <c r="BO134" s="161"/>
      <c r="BP134" s="161"/>
      <c r="BQ134" s="161"/>
      <c r="BR134" s="161"/>
      <c r="BS134" s="161"/>
      <c r="BT134" s="161"/>
      <c r="BU134" s="161"/>
      <c r="BV134" s="161"/>
      <c r="BW134" s="161"/>
      <c r="BX134" s="161"/>
      <c r="BY134" s="161"/>
      <c r="BZ134" s="161"/>
      <c r="CA134" s="161"/>
      <c r="CB134" s="161"/>
      <c r="CC134" s="161"/>
      <c r="CD134" s="161"/>
      <c r="CE134" s="161"/>
      <c r="CF134" s="161"/>
      <c r="CG134" s="161"/>
      <c r="CH134" s="161"/>
      <c r="CI134" s="161"/>
      <c r="CJ134" s="161"/>
      <c r="CK134" s="161"/>
      <c r="CL134" s="161"/>
      <c r="CM134" s="161"/>
      <c r="CN134" s="161"/>
      <c r="CO134" s="161"/>
      <c r="CP134" s="161"/>
      <c r="CQ134" s="161"/>
      <c r="CR134" s="161"/>
      <c r="CS134" s="161"/>
      <c r="CT134" s="161"/>
      <c r="CU134" s="161"/>
      <c r="CV134" s="161"/>
      <c r="CW134" s="161"/>
      <c r="CX134" s="161"/>
      <c r="CY134" s="161"/>
      <c r="CZ134" s="161"/>
      <c r="DA134" s="161"/>
      <c r="DB134" s="161"/>
      <c r="DC134" s="161"/>
      <c r="DD134" s="161"/>
      <c r="DE134" s="161"/>
      <c r="DF134" s="161"/>
      <c r="DG134" s="161"/>
      <c r="DH134" s="161"/>
      <c r="DI134" s="161"/>
      <c r="DJ134" s="161"/>
      <c r="DK134" s="161"/>
      <c r="DL134" s="161"/>
      <c r="DM134" s="161"/>
      <c r="DN134" s="161"/>
      <c r="DO134" s="161"/>
      <c r="DP134" s="161"/>
      <c r="DQ134" s="161"/>
      <c r="DR134" s="161"/>
      <c r="DS134" s="161"/>
      <c r="DT134" s="161"/>
      <c r="DU134" s="161"/>
      <c r="DV134" s="161"/>
      <c r="DW134" s="161"/>
      <c r="DX134" s="161"/>
      <c r="DY134" s="161"/>
      <c r="DZ134" s="161"/>
      <c r="EA134" s="161"/>
      <c r="EB134" s="161"/>
      <c r="EC134" s="161"/>
      <c r="ED134" s="161"/>
      <c r="EE134" s="161"/>
      <c r="EF134" s="161"/>
      <c r="EG134" s="161"/>
      <c r="EH134" s="161"/>
      <c r="EI134" s="161"/>
      <c r="EK134" s="143">
        <f t="shared" si="23"/>
        <v>0.5495594287532628</v>
      </c>
      <c r="EO134">
        <f t="shared" si="32"/>
        <v>81000</v>
      </c>
      <c r="EP134" s="3">
        <f t="shared" si="28"/>
        <v>-3.6450000000000005</v>
      </c>
      <c r="EQ134" s="3">
        <f t="shared" si="33"/>
        <v>-3.7470194999999999</v>
      </c>
      <c r="ER134" s="3">
        <f t="shared" si="34"/>
        <v>-4.8675161749994382</v>
      </c>
      <c r="ES134" s="3">
        <f t="shared" si="35"/>
        <v>-5.1275015115719604</v>
      </c>
    </row>
    <row r="135" spans="11:149" x14ac:dyDescent="0.25">
      <c r="K135" s="38">
        <f t="shared" si="30"/>
        <v>123</v>
      </c>
      <c r="L135" s="160">
        <v>82000</v>
      </c>
      <c r="M135" s="24">
        <f t="shared" si="31"/>
        <v>1</v>
      </c>
      <c r="N135" s="5">
        <v>82000</v>
      </c>
      <c r="O135" s="289">
        <f t="shared" si="24"/>
        <v>2.041737944669525E-4</v>
      </c>
      <c r="P135" s="5">
        <v>82000</v>
      </c>
      <c r="Q135" s="289">
        <f t="shared" si="25"/>
        <v>1.6096112545002279E-4</v>
      </c>
      <c r="R135" s="5">
        <v>82000</v>
      </c>
      <c r="S135" s="289">
        <v>1.1396000000000001E-5</v>
      </c>
      <c r="U135" s="26"/>
      <c r="V135" s="256">
        <v>82000</v>
      </c>
      <c r="W135" s="274">
        <f t="shared" si="36"/>
        <v>6.4114366869206702E-6</v>
      </c>
      <c r="X135" s="320">
        <f t="shared" si="26"/>
        <v>82000</v>
      </c>
      <c r="Y135" s="153">
        <f t="shared" si="27"/>
        <v>-11.382248141328612</v>
      </c>
      <c r="Z135" s="153"/>
      <c r="AA135" s="153"/>
      <c r="AB135" s="153"/>
      <c r="AC135" s="153"/>
      <c r="AD135" s="153"/>
      <c r="AE135" s="153"/>
      <c r="AF135" s="153"/>
      <c r="AG135" s="153"/>
      <c r="AH135" s="153"/>
      <c r="AI135" s="153"/>
      <c r="AJ135" s="161"/>
      <c r="AK135" s="161"/>
      <c r="AL135" s="162"/>
      <c r="AM135" s="161"/>
      <c r="AN135" s="161"/>
      <c r="AO135" s="161"/>
      <c r="AP135" s="161"/>
      <c r="AQ135" s="161"/>
      <c r="AR135" s="161"/>
      <c r="AS135" s="161"/>
      <c r="AT135" s="161"/>
      <c r="AU135" s="161"/>
      <c r="AV135" s="161"/>
      <c r="AW135" s="161"/>
      <c r="AX135" s="161"/>
      <c r="AY135" s="161"/>
      <c r="AZ135" s="161"/>
      <c r="BA135" s="161"/>
      <c r="BB135" s="161"/>
      <c r="BC135" s="161"/>
      <c r="BD135" s="161"/>
      <c r="BE135" s="161"/>
      <c r="BF135" s="161"/>
      <c r="BG135" s="161"/>
      <c r="BH135" s="161"/>
      <c r="BI135" s="161"/>
      <c r="BJ135" s="161"/>
      <c r="BK135" s="161"/>
      <c r="BL135" s="161"/>
      <c r="BM135" s="161"/>
      <c r="BN135" s="161"/>
      <c r="BO135" s="161"/>
      <c r="BP135" s="161"/>
      <c r="BQ135" s="161"/>
      <c r="BR135" s="161"/>
      <c r="BS135" s="161"/>
      <c r="BT135" s="161"/>
      <c r="BU135" s="161"/>
      <c r="BV135" s="161"/>
      <c r="BW135" s="161"/>
      <c r="BX135" s="161"/>
      <c r="BY135" s="161"/>
      <c r="BZ135" s="161"/>
      <c r="CA135" s="161"/>
      <c r="CB135" s="161"/>
      <c r="CC135" s="161"/>
      <c r="CD135" s="161"/>
      <c r="CE135" s="161"/>
      <c r="CF135" s="161"/>
      <c r="CG135" s="161"/>
      <c r="CH135" s="161"/>
      <c r="CI135" s="161"/>
      <c r="CJ135" s="161"/>
      <c r="CK135" s="161"/>
      <c r="CL135" s="161"/>
      <c r="CM135" s="161"/>
      <c r="CN135" s="161"/>
      <c r="CO135" s="161"/>
      <c r="CP135" s="161"/>
      <c r="CQ135" s="161"/>
      <c r="CR135" s="161"/>
      <c r="CS135" s="161"/>
      <c r="CT135" s="161"/>
      <c r="CU135" s="161"/>
      <c r="CV135" s="161"/>
      <c r="CW135" s="161"/>
      <c r="CX135" s="161"/>
      <c r="CY135" s="161"/>
      <c r="CZ135" s="161"/>
      <c r="DA135" s="161"/>
      <c r="DB135" s="161"/>
      <c r="DC135" s="161"/>
      <c r="DD135" s="161"/>
      <c r="DE135" s="161"/>
      <c r="DF135" s="161"/>
      <c r="DG135" s="161"/>
      <c r="DH135" s="161"/>
      <c r="DI135" s="161"/>
      <c r="DJ135" s="161"/>
      <c r="DK135" s="161"/>
      <c r="DL135" s="161"/>
      <c r="DM135" s="161"/>
      <c r="DN135" s="161"/>
      <c r="DO135" s="161"/>
      <c r="DP135" s="161"/>
      <c r="DQ135" s="161"/>
      <c r="DR135" s="161"/>
      <c r="DS135" s="161"/>
      <c r="DT135" s="161"/>
      <c r="DU135" s="161"/>
      <c r="DV135" s="161"/>
      <c r="DW135" s="161"/>
      <c r="DX135" s="161"/>
      <c r="DY135" s="161"/>
      <c r="DZ135" s="161"/>
      <c r="EA135" s="161"/>
      <c r="EB135" s="161"/>
      <c r="EC135" s="161"/>
      <c r="ED135" s="161"/>
      <c r="EE135" s="161"/>
      <c r="EF135" s="161"/>
      <c r="EG135" s="161"/>
      <c r="EH135" s="161"/>
      <c r="EI135" s="161"/>
      <c r="EK135" s="143">
        <f t="shared" si="23"/>
        <v>0.56260413188142067</v>
      </c>
      <c r="EO135">
        <f t="shared" si="32"/>
        <v>82000</v>
      </c>
      <c r="EP135" s="3">
        <f t="shared" si="28"/>
        <v>-3.6900000000000008</v>
      </c>
      <c r="EQ135" s="3">
        <f t="shared" si="33"/>
        <v>-3.7932790000000005</v>
      </c>
      <c r="ER135" s="3">
        <f t="shared" si="34"/>
        <v>-4.9432475594325611</v>
      </c>
      <c r="ES135" s="3">
        <f t="shared" si="35"/>
        <v>-5.1930446420429242</v>
      </c>
    </row>
    <row r="136" spans="11:149" x14ac:dyDescent="0.25">
      <c r="K136" s="38">
        <f t="shared" si="30"/>
        <v>124</v>
      </c>
      <c r="L136" s="160">
        <v>83000</v>
      </c>
      <c r="M136" s="24">
        <f t="shared" si="31"/>
        <v>1</v>
      </c>
      <c r="N136" s="5">
        <v>83000</v>
      </c>
      <c r="O136" s="289">
        <f t="shared" si="24"/>
        <v>1.8407720014689528E-4</v>
      </c>
      <c r="P136" s="5">
        <v>83000</v>
      </c>
      <c r="Q136" s="289">
        <f t="shared" si="25"/>
        <v>1.4469765736215527E-4</v>
      </c>
      <c r="R136" s="5">
        <v>83000</v>
      </c>
      <c r="S136" s="289">
        <v>9.5673000000000007E-6</v>
      </c>
      <c r="U136" s="26"/>
      <c r="V136" s="256">
        <v>83000</v>
      </c>
      <c r="W136" s="274">
        <f t="shared" si="36"/>
        <v>5.5133076514352175E-6</v>
      </c>
      <c r="X136" s="320">
        <f t="shared" si="26"/>
        <v>83000</v>
      </c>
      <c r="Y136" s="153">
        <f t="shared" si="27"/>
        <v>-11.557159523967478</v>
      </c>
      <c r="Z136" s="153"/>
      <c r="AA136" s="153"/>
      <c r="AB136" s="153"/>
      <c r="AC136" s="153"/>
      <c r="AD136" s="153"/>
      <c r="AE136" s="153"/>
      <c r="AF136" s="153"/>
      <c r="AG136" s="153"/>
      <c r="AH136" s="153"/>
      <c r="AI136" s="153"/>
      <c r="AJ136" s="161"/>
      <c r="AK136" s="161"/>
      <c r="AL136" s="162"/>
      <c r="AM136" s="161"/>
      <c r="AN136" s="161"/>
      <c r="AO136" s="161"/>
      <c r="AP136" s="161"/>
      <c r="AQ136" s="161"/>
      <c r="AR136" s="161"/>
      <c r="AS136" s="161"/>
      <c r="AT136" s="161"/>
      <c r="AU136" s="161"/>
      <c r="AV136" s="161"/>
      <c r="AW136" s="161"/>
      <c r="AX136" s="161"/>
      <c r="AY136" s="161"/>
      <c r="AZ136" s="161"/>
      <c r="BA136" s="161"/>
      <c r="BB136" s="161"/>
      <c r="BC136" s="161"/>
      <c r="BD136" s="161"/>
      <c r="BE136" s="161"/>
      <c r="BF136" s="161"/>
      <c r="BG136" s="161"/>
      <c r="BH136" s="161"/>
      <c r="BI136" s="161"/>
      <c r="BJ136" s="161"/>
      <c r="BK136" s="161"/>
      <c r="BL136" s="161"/>
      <c r="BM136" s="161"/>
      <c r="BN136" s="161"/>
      <c r="BO136" s="161"/>
      <c r="BP136" s="161"/>
      <c r="BQ136" s="161"/>
      <c r="BR136" s="161"/>
      <c r="BS136" s="161"/>
      <c r="BT136" s="161"/>
      <c r="BU136" s="161"/>
      <c r="BV136" s="161"/>
      <c r="BW136" s="161"/>
      <c r="BX136" s="161"/>
      <c r="BY136" s="161"/>
      <c r="BZ136" s="161"/>
      <c r="CA136" s="161"/>
      <c r="CB136" s="161"/>
      <c r="CC136" s="161"/>
      <c r="CD136" s="161"/>
      <c r="CE136" s="161"/>
      <c r="CF136" s="161"/>
      <c r="CG136" s="161"/>
      <c r="CH136" s="161"/>
      <c r="CI136" s="161"/>
      <c r="CJ136" s="161"/>
      <c r="CK136" s="161"/>
      <c r="CL136" s="161"/>
      <c r="CM136" s="161"/>
      <c r="CN136" s="161"/>
      <c r="CO136" s="161"/>
      <c r="CP136" s="161"/>
      <c r="CQ136" s="161"/>
      <c r="CR136" s="161"/>
      <c r="CS136" s="161"/>
      <c r="CT136" s="161"/>
      <c r="CU136" s="161"/>
      <c r="CV136" s="161"/>
      <c r="CW136" s="161"/>
      <c r="CX136" s="161"/>
      <c r="CY136" s="161"/>
      <c r="CZ136" s="161"/>
      <c r="DA136" s="161"/>
      <c r="DB136" s="161"/>
      <c r="DC136" s="161"/>
      <c r="DD136" s="161"/>
      <c r="DE136" s="161"/>
      <c r="DF136" s="161"/>
      <c r="DG136" s="161"/>
      <c r="DH136" s="161"/>
      <c r="DI136" s="161"/>
      <c r="DJ136" s="161"/>
      <c r="DK136" s="161"/>
      <c r="DL136" s="161"/>
      <c r="DM136" s="161"/>
      <c r="DN136" s="161"/>
      <c r="DO136" s="161"/>
      <c r="DP136" s="161"/>
      <c r="DQ136" s="161"/>
      <c r="DR136" s="161"/>
      <c r="DS136" s="161"/>
      <c r="DT136" s="161"/>
      <c r="DU136" s="161"/>
      <c r="DV136" s="161"/>
      <c r="DW136" s="161"/>
      <c r="DX136" s="161"/>
      <c r="DY136" s="161"/>
      <c r="DZ136" s="161"/>
      <c r="EA136" s="161"/>
      <c r="EB136" s="161"/>
      <c r="EC136" s="161"/>
      <c r="ED136" s="161"/>
      <c r="EE136" s="161"/>
      <c r="EF136" s="161"/>
      <c r="EG136" s="161"/>
      <c r="EH136" s="161"/>
      <c r="EI136" s="161"/>
      <c r="EK136" s="143">
        <f t="shared" si="23"/>
        <v>0.57626578569034281</v>
      </c>
      <c r="EO136">
        <f t="shared" si="32"/>
        <v>83000</v>
      </c>
      <c r="EP136" s="3">
        <f t="shared" si="28"/>
        <v>-3.7350000000000008</v>
      </c>
      <c r="EQ136" s="3">
        <f t="shared" si="33"/>
        <v>-3.8395385000000002</v>
      </c>
      <c r="ER136" s="3">
        <f t="shared" si="34"/>
        <v>-5.0192106077346885</v>
      </c>
      <c r="ES136" s="3">
        <f t="shared" si="35"/>
        <v>-5.258587772513887</v>
      </c>
    </row>
    <row r="137" spans="11:149" x14ac:dyDescent="0.25">
      <c r="K137" s="38">
        <f t="shared" si="30"/>
        <v>125</v>
      </c>
      <c r="L137" s="160">
        <v>84000</v>
      </c>
      <c r="M137" s="24">
        <f t="shared" si="31"/>
        <v>1</v>
      </c>
      <c r="N137" s="5">
        <v>84000</v>
      </c>
      <c r="O137" s="289">
        <f t="shared" si="24"/>
        <v>1.6595869074375585E-4</v>
      </c>
      <c r="P137" s="5">
        <v>84000</v>
      </c>
      <c r="Q137" s="289">
        <f t="shared" si="25"/>
        <v>1.3007744564134895E-4</v>
      </c>
      <c r="R137" s="5">
        <v>84000</v>
      </c>
      <c r="S137" s="289">
        <v>8.0359000000000004E-6</v>
      </c>
      <c r="U137" s="26"/>
      <c r="V137" s="256">
        <v>84000</v>
      </c>
      <c r="W137" s="274">
        <f t="shared" si="36"/>
        <v>4.7409906302877465E-6</v>
      </c>
      <c r="X137" s="320">
        <f t="shared" si="26"/>
        <v>84000</v>
      </c>
      <c r="Y137" s="153">
        <f t="shared" si="27"/>
        <v>-11.731591555091004</v>
      </c>
      <c r="Z137" s="153"/>
      <c r="AA137" s="153"/>
      <c r="AB137" s="153"/>
      <c r="AC137" s="153"/>
      <c r="AD137" s="153"/>
      <c r="AE137" s="153"/>
      <c r="AF137" s="153"/>
      <c r="AG137" s="153"/>
      <c r="AH137" s="153"/>
      <c r="AI137" s="153"/>
      <c r="AJ137" s="161"/>
      <c r="AK137" s="161"/>
      <c r="AL137" s="162"/>
      <c r="AM137" s="161"/>
      <c r="AN137" s="161"/>
      <c r="AO137" s="161"/>
      <c r="AP137" s="161"/>
      <c r="AQ137" s="161"/>
      <c r="AR137" s="161"/>
      <c r="AS137" s="161"/>
      <c r="AT137" s="161"/>
      <c r="AU137" s="161"/>
      <c r="AV137" s="161"/>
      <c r="AW137" s="161"/>
      <c r="AX137" s="161"/>
      <c r="AY137" s="161"/>
      <c r="AZ137" s="161"/>
      <c r="BA137" s="161"/>
      <c r="BB137" s="161"/>
      <c r="BC137" s="161"/>
      <c r="BD137" s="161"/>
      <c r="BE137" s="161"/>
      <c r="BF137" s="161"/>
      <c r="BG137" s="161"/>
      <c r="BH137" s="161"/>
      <c r="BI137" s="161"/>
      <c r="BJ137" s="161"/>
      <c r="BK137" s="161"/>
      <c r="BL137" s="161"/>
      <c r="BM137" s="161"/>
      <c r="BN137" s="161"/>
      <c r="BO137" s="161"/>
      <c r="BP137" s="161"/>
      <c r="BQ137" s="161"/>
      <c r="BR137" s="161"/>
      <c r="BS137" s="161"/>
      <c r="BT137" s="161"/>
      <c r="BU137" s="161"/>
      <c r="BV137" s="161"/>
      <c r="BW137" s="161"/>
      <c r="BX137" s="161"/>
      <c r="BY137" s="161"/>
      <c r="BZ137" s="161"/>
      <c r="CA137" s="161"/>
      <c r="CB137" s="161"/>
      <c r="CC137" s="161"/>
      <c r="CD137" s="161"/>
      <c r="CE137" s="161"/>
      <c r="CF137" s="161"/>
      <c r="CG137" s="161"/>
      <c r="CH137" s="161"/>
      <c r="CI137" s="161"/>
      <c r="CJ137" s="161"/>
      <c r="CK137" s="161"/>
      <c r="CL137" s="161"/>
      <c r="CM137" s="161"/>
      <c r="CN137" s="161"/>
      <c r="CO137" s="161"/>
      <c r="CP137" s="161"/>
      <c r="CQ137" s="161"/>
      <c r="CR137" s="161"/>
      <c r="CS137" s="161"/>
      <c r="CT137" s="161"/>
      <c r="CU137" s="161"/>
      <c r="CV137" s="161"/>
      <c r="CW137" s="161"/>
      <c r="CX137" s="161"/>
      <c r="CY137" s="161"/>
      <c r="CZ137" s="161"/>
      <c r="DA137" s="161"/>
      <c r="DB137" s="161"/>
      <c r="DC137" s="161"/>
      <c r="DD137" s="161"/>
      <c r="DE137" s="161"/>
      <c r="DF137" s="161"/>
      <c r="DG137" s="161"/>
      <c r="DH137" s="161"/>
      <c r="DI137" s="161"/>
      <c r="DJ137" s="161"/>
      <c r="DK137" s="161"/>
      <c r="DL137" s="161"/>
      <c r="DM137" s="161"/>
      <c r="DN137" s="161"/>
      <c r="DO137" s="161"/>
      <c r="DP137" s="161"/>
      <c r="DQ137" s="161"/>
      <c r="DR137" s="161"/>
      <c r="DS137" s="161"/>
      <c r="DT137" s="161"/>
      <c r="DU137" s="161"/>
      <c r="DV137" s="161"/>
      <c r="DW137" s="161"/>
      <c r="DX137" s="161"/>
      <c r="DY137" s="161"/>
      <c r="DZ137" s="161"/>
      <c r="EA137" s="161"/>
      <c r="EB137" s="161"/>
      <c r="EC137" s="161"/>
      <c r="ED137" s="161"/>
      <c r="EE137" s="161"/>
      <c r="EF137" s="161"/>
      <c r="EG137" s="161"/>
      <c r="EH137" s="161"/>
      <c r="EI137" s="161"/>
      <c r="EK137" s="143">
        <f t="shared" si="23"/>
        <v>0.58997631009441953</v>
      </c>
      <c r="EO137">
        <f t="shared" si="32"/>
        <v>84000</v>
      </c>
      <c r="EP137" s="3">
        <f t="shared" si="28"/>
        <v>-3.7800000000000007</v>
      </c>
      <c r="EQ137" s="3">
        <f t="shared" si="33"/>
        <v>-3.8857980000000003</v>
      </c>
      <c r="ER137" s="3">
        <f t="shared" si="34"/>
        <v>-5.0949654763188121</v>
      </c>
      <c r="ES137" s="3">
        <f t="shared" si="35"/>
        <v>-5.3241309029848507</v>
      </c>
    </row>
    <row r="138" spans="11:149" x14ac:dyDescent="0.25">
      <c r="K138" s="38">
        <f t="shared" si="30"/>
        <v>126</v>
      </c>
      <c r="L138" s="160">
        <v>85000</v>
      </c>
      <c r="M138" s="24">
        <f t="shared" si="31"/>
        <v>1</v>
      </c>
      <c r="N138" s="5">
        <v>85000</v>
      </c>
      <c r="O138" s="289">
        <f t="shared" si="24"/>
        <v>1.4962356560944322E-4</v>
      </c>
      <c r="P138" s="5">
        <v>85000</v>
      </c>
      <c r="Q138" s="289">
        <f t="shared" si="25"/>
        <v>1.169344561137547E-4</v>
      </c>
      <c r="R138" s="5">
        <v>85000</v>
      </c>
      <c r="S138" s="289">
        <v>6.7494000000000001E-6</v>
      </c>
      <c r="U138" s="26"/>
      <c r="V138" s="256">
        <v>85000</v>
      </c>
      <c r="W138" s="274">
        <f t="shared" si="36"/>
        <v>4.0768615824703816E-6</v>
      </c>
      <c r="X138" s="320">
        <f t="shared" si="26"/>
        <v>85000</v>
      </c>
      <c r="Y138" s="153">
        <f t="shared" si="27"/>
        <v>-11.906056945919575</v>
      </c>
      <c r="Z138" s="153"/>
      <c r="AA138" s="153"/>
      <c r="AB138" s="153"/>
      <c r="AC138" s="153"/>
      <c r="AD138" s="153"/>
      <c r="AE138" s="153"/>
      <c r="AF138" s="153"/>
      <c r="AG138" s="153"/>
      <c r="AH138" s="153"/>
      <c r="AI138" s="153"/>
      <c r="AJ138" s="161"/>
      <c r="AK138" s="161"/>
      <c r="AL138" s="162"/>
      <c r="AM138" s="161"/>
      <c r="AN138" s="161"/>
      <c r="AO138" s="161"/>
      <c r="AP138" s="161"/>
      <c r="AQ138" s="161"/>
      <c r="AR138" s="161"/>
      <c r="AS138" s="161"/>
      <c r="AT138" s="161"/>
      <c r="AU138" s="161"/>
      <c r="AV138" s="161"/>
      <c r="AW138" s="161"/>
      <c r="AX138" s="161"/>
      <c r="AY138" s="161"/>
      <c r="AZ138" s="161"/>
      <c r="BA138" s="161"/>
      <c r="BB138" s="161"/>
      <c r="BC138" s="161"/>
      <c r="BD138" s="161"/>
      <c r="BE138" s="161"/>
      <c r="BF138" s="161"/>
      <c r="BG138" s="161"/>
      <c r="BH138" s="161"/>
      <c r="BI138" s="161"/>
      <c r="BJ138" s="161"/>
      <c r="BK138" s="161"/>
      <c r="BL138" s="161"/>
      <c r="BM138" s="161"/>
      <c r="BN138" s="161"/>
      <c r="BO138" s="161"/>
      <c r="BP138" s="161"/>
      <c r="BQ138" s="161"/>
      <c r="BR138" s="161"/>
      <c r="BS138" s="161"/>
      <c r="BT138" s="161"/>
      <c r="BU138" s="161"/>
      <c r="BV138" s="161"/>
      <c r="BW138" s="161"/>
      <c r="BX138" s="161"/>
      <c r="BY138" s="161"/>
      <c r="BZ138" s="161"/>
      <c r="CA138" s="161"/>
      <c r="CB138" s="161"/>
      <c r="CC138" s="161"/>
      <c r="CD138" s="161"/>
      <c r="CE138" s="161"/>
      <c r="CF138" s="161"/>
      <c r="CG138" s="161"/>
      <c r="CH138" s="161"/>
      <c r="CI138" s="161"/>
      <c r="CJ138" s="161"/>
      <c r="CK138" s="161"/>
      <c r="CL138" s="161"/>
      <c r="CM138" s="161"/>
      <c r="CN138" s="161"/>
      <c r="CO138" s="161"/>
      <c r="CP138" s="161"/>
      <c r="CQ138" s="161"/>
      <c r="CR138" s="161"/>
      <c r="CS138" s="161"/>
      <c r="CT138" s="161"/>
      <c r="CU138" s="161"/>
      <c r="CV138" s="161"/>
      <c r="CW138" s="161"/>
      <c r="CX138" s="161"/>
      <c r="CY138" s="161"/>
      <c r="CZ138" s="161"/>
      <c r="DA138" s="161"/>
      <c r="DB138" s="161"/>
      <c r="DC138" s="161"/>
      <c r="DD138" s="161"/>
      <c r="DE138" s="161"/>
      <c r="DF138" s="161"/>
      <c r="DG138" s="161"/>
      <c r="DH138" s="161"/>
      <c r="DI138" s="161"/>
      <c r="DJ138" s="161"/>
      <c r="DK138" s="161"/>
      <c r="DL138" s="161"/>
      <c r="DM138" s="161"/>
      <c r="DN138" s="161"/>
      <c r="DO138" s="161"/>
      <c r="DP138" s="161"/>
      <c r="DQ138" s="161"/>
      <c r="DR138" s="161"/>
      <c r="DS138" s="161"/>
      <c r="DT138" s="161"/>
      <c r="DU138" s="161"/>
      <c r="DV138" s="161"/>
      <c r="DW138" s="161"/>
      <c r="DX138" s="161"/>
      <c r="DY138" s="161"/>
      <c r="DZ138" s="161"/>
      <c r="EA138" s="161"/>
      <c r="EB138" s="161"/>
      <c r="EC138" s="161"/>
      <c r="ED138" s="161"/>
      <c r="EE138" s="161"/>
      <c r="EF138" s="161"/>
      <c r="EG138" s="161"/>
      <c r="EH138" s="161"/>
      <c r="EI138" s="161"/>
      <c r="EK138" s="143">
        <f t="shared" si="23"/>
        <v>0.60403318553803031</v>
      </c>
      <c r="EO138">
        <f t="shared" si="32"/>
        <v>85000</v>
      </c>
      <c r="EP138" s="3">
        <f t="shared" si="28"/>
        <v>-3.8250000000000002</v>
      </c>
      <c r="EQ138" s="3">
        <f t="shared" si="33"/>
        <v>-3.9320575000000004</v>
      </c>
      <c r="ER138" s="3">
        <f t="shared" si="34"/>
        <v>-5.1707348328387548</v>
      </c>
      <c r="ES138" s="3">
        <f t="shared" si="35"/>
        <v>-5.3896740334558135</v>
      </c>
    </row>
    <row r="139" spans="11:149" x14ac:dyDescent="0.25">
      <c r="K139" s="38">
        <f t="shared" si="30"/>
        <v>127</v>
      </c>
      <c r="L139" s="160">
        <v>86000</v>
      </c>
      <c r="M139" s="24">
        <f t="shared" si="31"/>
        <v>1</v>
      </c>
      <c r="N139" s="5">
        <v>86000</v>
      </c>
      <c r="O139" s="289">
        <f t="shared" si="24"/>
        <v>1.3489628825916533E-4</v>
      </c>
      <c r="P139" s="5">
        <v>86000</v>
      </c>
      <c r="Q139" s="289">
        <f t="shared" si="25"/>
        <v>1.0511943065303452E-4</v>
      </c>
      <c r="R139" s="5">
        <v>86000</v>
      </c>
      <c r="S139" s="289">
        <v>5.6686000000000002E-6</v>
      </c>
      <c r="U139" s="26"/>
      <c r="V139" s="256">
        <v>86000</v>
      </c>
      <c r="W139" s="274">
        <f t="shared" si="36"/>
        <v>3.5057652838293214E-6</v>
      </c>
      <c r="X139" s="320">
        <f t="shared" si="26"/>
        <v>86000</v>
      </c>
      <c r="Y139" s="153">
        <f t="shared" si="27"/>
        <v>-12.080568384293038</v>
      </c>
      <c r="Z139" s="153"/>
      <c r="AA139" s="153"/>
      <c r="AB139" s="153"/>
      <c r="AC139" s="153"/>
      <c r="AD139" s="153"/>
      <c r="AE139" s="153"/>
      <c r="AF139" s="153"/>
      <c r="AG139" s="153"/>
      <c r="AH139" s="153"/>
      <c r="AI139" s="153"/>
      <c r="AJ139" s="161"/>
      <c r="AK139" s="161"/>
      <c r="AL139" s="162"/>
      <c r="AM139" s="161"/>
      <c r="AN139" s="161"/>
      <c r="AO139" s="161"/>
      <c r="AP139" s="161"/>
      <c r="AQ139" s="161"/>
      <c r="AR139" s="161"/>
      <c r="AS139" s="161"/>
      <c r="AT139" s="161"/>
      <c r="AU139" s="161"/>
      <c r="AV139" s="161"/>
      <c r="AW139" s="161"/>
      <c r="AX139" s="161"/>
      <c r="AY139" s="161"/>
      <c r="AZ139" s="161"/>
      <c r="BA139" s="161"/>
      <c r="BB139" s="161"/>
      <c r="BC139" s="161"/>
      <c r="BD139" s="161"/>
      <c r="BE139" s="161"/>
      <c r="BF139" s="161"/>
      <c r="BG139" s="161"/>
      <c r="BH139" s="161"/>
      <c r="BI139" s="161"/>
      <c r="BJ139" s="161"/>
      <c r="BK139" s="161"/>
      <c r="BL139" s="161"/>
      <c r="BM139" s="161"/>
      <c r="BN139" s="161"/>
      <c r="BO139" s="161"/>
      <c r="BP139" s="161"/>
      <c r="BQ139" s="161"/>
      <c r="BR139" s="161"/>
      <c r="BS139" s="161"/>
      <c r="BT139" s="161"/>
      <c r="BU139" s="161"/>
      <c r="BV139" s="161"/>
      <c r="BW139" s="161"/>
      <c r="BX139" s="161"/>
      <c r="BY139" s="161"/>
      <c r="BZ139" s="161"/>
      <c r="CA139" s="161"/>
      <c r="CB139" s="161"/>
      <c r="CC139" s="161"/>
      <c r="CD139" s="161"/>
      <c r="CE139" s="161"/>
      <c r="CF139" s="161"/>
      <c r="CG139" s="161"/>
      <c r="CH139" s="161"/>
      <c r="CI139" s="161"/>
      <c r="CJ139" s="161"/>
      <c r="CK139" s="161"/>
      <c r="CL139" s="161"/>
      <c r="CM139" s="161"/>
      <c r="CN139" s="161"/>
      <c r="CO139" s="161"/>
      <c r="CP139" s="161"/>
      <c r="CQ139" s="161"/>
      <c r="CR139" s="161"/>
      <c r="CS139" s="161"/>
      <c r="CT139" s="161"/>
      <c r="CU139" s="161"/>
      <c r="CV139" s="161"/>
      <c r="CW139" s="161"/>
      <c r="CX139" s="161"/>
      <c r="CY139" s="161"/>
      <c r="CZ139" s="161"/>
      <c r="DA139" s="161"/>
      <c r="DB139" s="161"/>
      <c r="DC139" s="161"/>
      <c r="DD139" s="161"/>
      <c r="DE139" s="161"/>
      <c r="DF139" s="161"/>
      <c r="DG139" s="161"/>
      <c r="DH139" s="161"/>
      <c r="DI139" s="161"/>
      <c r="DJ139" s="161"/>
      <c r="DK139" s="161"/>
      <c r="DL139" s="161"/>
      <c r="DM139" s="161"/>
      <c r="DN139" s="161"/>
      <c r="DO139" s="161"/>
      <c r="DP139" s="161"/>
      <c r="DQ139" s="161"/>
      <c r="DR139" s="161"/>
      <c r="DS139" s="161"/>
      <c r="DT139" s="161"/>
      <c r="DU139" s="161"/>
      <c r="DV139" s="161"/>
      <c r="DW139" s="161"/>
      <c r="DX139" s="161"/>
      <c r="DY139" s="161"/>
      <c r="DZ139" s="161"/>
      <c r="EA139" s="161"/>
      <c r="EB139" s="161"/>
      <c r="EC139" s="161"/>
      <c r="ED139" s="161"/>
      <c r="EE139" s="161"/>
      <c r="EF139" s="161"/>
      <c r="EG139" s="161"/>
      <c r="EH139" s="161"/>
      <c r="EI139" s="161"/>
      <c r="EK139" s="143">
        <f t="shared" si="23"/>
        <v>0.61845346008349877</v>
      </c>
      <c r="EO139">
        <f t="shared" si="32"/>
        <v>86000</v>
      </c>
      <c r="EP139" s="3">
        <f t="shared" si="28"/>
        <v>-3.87</v>
      </c>
      <c r="EQ139" s="3">
        <f t="shared" si="33"/>
        <v>-3.9783170000000005</v>
      </c>
      <c r="ER139" s="3">
        <f t="shared" si="34"/>
        <v>-5.2465241875533488</v>
      </c>
      <c r="ES139" s="3">
        <f t="shared" si="35"/>
        <v>-5.4552171639267772</v>
      </c>
    </row>
    <row r="140" spans="11:149" x14ac:dyDescent="0.25">
      <c r="K140" s="38">
        <f t="shared" si="30"/>
        <v>128</v>
      </c>
      <c r="L140" s="160">
        <v>87000</v>
      </c>
      <c r="M140" s="24">
        <f t="shared" si="31"/>
        <v>1</v>
      </c>
      <c r="N140" s="5">
        <v>87000</v>
      </c>
      <c r="O140" s="289">
        <f t="shared" si="24"/>
        <v>1.2161860006463661E-4</v>
      </c>
      <c r="P140" s="5">
        <v>87000</v>
      </c>
      <c r="Q140" s="289">
        <f t="shared" si="25"/>
        <v>9.4498192133108321E-5</v>
      </c>
      <c r="R140" s="5">
        <v>87000</v>
      </c>
      <c r="S140" s="289">
        <v>4.7616000000000003E-6</v>
      </c>
      <c r="U140" s="26"/>
      <c r="V140" s="256">
        <v>87000</v>
      </c>
      <c r="W140" s="274">
        <f t="shared" si="36"/>
        <v>3.0146694894300283E-6</v>
      </c>
      <c r="X140" s="320">
        <f t="shared" si="26"/>
        <v>87000</v>
      </c>
      <c r="Y140" s="153">
        <f t="shared" si="27"/>
        <v>-12.254926811747692</v>
      </c>
      <c r="Z140" s="153"/>
      <c r="AA140" s="153"/>
      <c r="AB140" s="153"/>
      <c r="AC140" s="153"/>
      <c r="AD140" s="153"/>
      <c r="AE140" s="153"/>
      <c r="AF140" s="153"/>
      <c r="AG140" s="153"/>
      <c r="AH140" s="153"/>
      <c r="AI140" s="153"/>
      <c r="AJ140" s="161"/>
      <c r="AK140" s="161"/>
      <c r="AL140" s="162"/>
      <c r="AM140" s="161"/>
      <c r="AN140" s="161"/>
      <c r="AO140" s="161"/>
      <c r="AP140" s="161"/>
      <c r="AQ140" s="161"/>
      <c r="AR140" s="161"/>
      <c r="AS140" s="161"/>
      <c r="AT140" s="161"/>
      <c r="AU140" s="161"/>
      <c r="AV140" s="161"/>
      <c r="AW140" s="161"/>
      <c r="AX140" s="161"/>
      <c r="AY140" s="161"/>
      <c r="AZ140" s="161"/>
      <c r="BA140" s="161"/>
      <c r="BB140" s="161"/>
      <c r="BC140" s="161"/>
      <c r="BD140" s="161"/>
      <c r="BE140" s="161"/>
      <c r="BF140" s="161"/>
      <c r="BG140" s="161"/>
      <c r="BH140" s="161"/>
      <c r="BI140" s="161"/>
      <c r="BJ140" s="161"/>
      <c r="BK140" s="161"/>
      <c r="BL140" s="161"/>
      <c r="BM140" s="161"/>
      <c r="BN140" s="161"/>
      <c r="BO140" s="161"/>
      <c r="BP140" s="161"/>
      <c r="BQ140" s="161"/>
      <c r="BR140" s="161"/>
      <c r="BS140" s="161"/>
      <c r="BT140" s="161"/>
      <c r="BU140" s="161"/>
      <c r="BV140" s="161"/>
      <c r="BW140" s="161"/>
      <c r="BX140" s="161"/>
      <c r="BY140" s="161"/>
      <c r="BZ140" s="161"/>
      <c r="CA140" s="161"/>
      <c r="CB140" s="161"/>
      <c r="CC140" s="161"/>
      <c r="CD140" s="161"/>
      <c r="CE140" s="161"/>
      <c r="CF140" s="161"/>
      <c r="CG140" s="161"/>
      <c r="CH140" s="161"/>
      <c r="CI140" s="161"/>
      <c r="CJ140" s="161"/>
      <c r="CK140" s="161"/>
      <c r="CL140" s="161"/>
      <c r="CM140" s="161"/>
      <c r="CN140" s="161"/>
      <c r="CO140" s="161"/>
      <c r="CP140" s="161"/>
      <c r="CQ140" s="161"/>
      <c r="CR140" s="161"/>
      <c r="CS140" s="161"/>
      <c r="CT140" s="161"/>
      <c r="CU140" s="161"/>
      <c r="CV140" s="161"/>
      <c r="CW140" s="161"/>
      <c r="CX140" s="161"/>
      <c r="CY140" s="161"/>
      <c r="CZ140" s="161"/>
      <c r="DA140" s="161"/>
      <c r="DB140" s="161"/>
      <c r="DC140" s="161"/>
      <c r="DD140" s="161"/>
      <c r="DE140" s="161"/>
      <c r="DF140" s="161"/>
      <c r="DG140" s="161"/>
      <c r="DH140" s="161"/>
      <c r="DI140" s="161"/>
      <c r="DJ140" s="161"/>
      <c r="DK140" s="161"/>
      <c r="DL140" s="161"/>
      <c r="DM140" s="161"/>
      <c r="DN140" s="161"/>
      <c r="DO140" s="161"/>
      <c r="DP140" s="161"/>
      <c r="DQ140" s="161"/>
      <c r="DR140" s="161"/>
      <c r="DS140" s="161"/>
      <c r="DT140" s="161"/>
      <c r="DU140" s="161"/>
      <c r="DV140" s="161"/>
      <c r="DW140" s="161"/>
      <c r="DX140" s="161"/>
      <c r="DY140" s="161"/>
      <c r="DZ140" s="161"/>
      <c r="EA140" s="161"/>
      <c r="EB140" s="161"/>
      <c r="EC140" s="161"/>
      <c r="ED140" s="161"/>
      <c r="EE140" s="161"/>
      <c r="EF140" s="161"/>
      <c r="EG140" s="161"/>
      <c r="EH140" s="161"/>
      <c r="EI140" s="161"/>
      <c r="EK140" s="143">
        <f t="shared" si="23"/>
        <v>0.63312111253150793</v>
      </c>
      <c r="EO140">
        <f t="shared" si="32"/>
        <v>87000</v>
      </c>
      <c r="EP140" s="3">
        <f t="shared" si="28"/>
        <v>-3.9150000000000005</v>
      </c>
      <c r="EQ140" s="3">
        <f t="shared" si="33"/>
        <v>-4.0245765000000011</v>
      </c>
      <c r="ER140" s="3">
        <f t="shared" si="34"/>
        <v>-5.3222470904702339</v>
      </c>
      <c r="ES140" s="3">
        <f t="shared" si="35"/>
        <v>-5.520760294397741</v>
      </c>
    </row>
    <row r="141" spans="11:149" x14ac:dyDescent="0.25">
      <c r="K141" s="38">
        <f t="shared" si="30"/>
        <v>129</v>
      </c>
      <c r="L141" s="160">
        <v>88000</v>
      </c>
      <c r="M141" s="24">
        <f t="shared" si="31"/>
        <v>1</v>
      </c>
      <c r="N141" s="5">
        <v>88000</v>
      </c>
      <c r="O141" s="289">
        <f t="shared" si="24"/>
        <v>1.0964781961431837E-4</v>
      </c>
      <c r="P141" s="5">
        <v>88000</v>
      </c>
      <c r="Q141" s="289">
        <f t="shared" si="25"/>
        <v>8.4950120648014452E-5</v>
      </c>
      <c r="R141" s="5">
        <v>88000</v>
      </c>
      <c r="S141" s="289">
        <v>3.9991999999999998E-6</v>
      </c>
      <c r="U141" s="26"/>
      <c r="V141" s="256">
        <v>88000</v>
      </c>
      <c r="W141" s="274">
        <f t="shared" ref="W141:W147" si="37">IF((V141*100/2.54/12)&lt;30000,EXP(-0.000032*(V141*100/2.54/12)),0.38209*EXP(-0.000046*((V141*100/2.54/12)-30000)))</f>
        <v>2.592367541666489E-6</v>
      </c>
      <c r="X141" s="320">
        <f t="shared" si="26"/>
        <v>88000</v>
      </c>
      <c r="Y141" s="153">
        <f t="shared" si="27"/>
        <v>-12.42941621684705</v>
      </c>
      <c r="Z141" s="153"/>
      <c r="AA141" s="153"/>
      <c r="AB141" s="153"/>
      <c r="AC141" s="153"/>
      <c r="AD141" s="153"/>
      <c r="AE141" s="153"/>
      <c r="AF141" s="153"/>
      <c r="AG141" s="153"/>
      <c r="AH141" s="153"/>
      <c r="AI141" s="153"/>
      <c r="AJ141" s="161"/>
      <c r="AK141" s="161"/>
      <c r="AL141" s="162"/>
      <c r="AM141" s="161"/>
      <c r="AN141" s="161"/>
      <c r="AO141" s="161"/>
      <c r="AP141" s="161"/>
      <c r="AQ141" s="161"/>
      <c r="AR141" s="161"/>
      <c r="AS141" s="161"/>
      <c r="AT141" s="161"/>
      <c r="AU141" s="161"/>
      <c r="AV141" s="161"/>
      <c r="AW141" s="161"/>
      <c r="AX141" s="161"/>
      <c r="AY141" s="161"/>
      <c r="AZ141" s="161"/>
      <c r="BA141" s="161"/>
      <c r="BB141" s="161"/>
      <c r="BC141" s="161"/>
      <c r="BD141" s="161"/>
      <c r="BE141" s="161"/>
      <c r="BF141" s="161"/>
      <c r="BG141" s="161"/>
      <c r="BH141" s="161"/>
      <c r="BI141" s="161"/>
      <c r="BJ141" s="161"/>
      <c r="BK141" s="161"/>
      <c r="BL141" s="161"/>
      <c r="BM141" s="161"/>
      <c r="BN141" s="161"/>
      <c r="BO141" s="161"/>
      <c r="BP141" s="161"/>
      <c r="BQ141" s="161"/>
      <c r="BR141" s="161"/>
      <c r="BS141" s="161"/>
      <c r="BT141" s="161"/>
      <c r="BU141" s="161"/>
      <c r="BV141" s="161"/>
      <c r="BW141" s="161"/>
      <c r="BX141" s="161"/>
      <c r="BY141" s="161"/>
      <c r="BZ141" s="161"/>
      <c r="CA141" s="161"/>
      <c r="CB141" s="161"/>
      <c r="CC141" s="161"/>
      <c r="CD141" s="161"/>
      <c r="CE141" s="161"/>
      <c r="CF141" s="161"/>
      <c r="CG141" s="161"/>
      <c r="CH141" s="161"/>
      <c r="CI141" s="161"/>
      <c r="CJ141" s="161"/>
      <c r="CK141" s="161"/>
      <c r="CL141" s="161"/>
      <c r="CM141" s="161"/>
      <c r="CN141" s="161"/>
      <c r="CO141" s="161"/>
      <c r="CP141" s="161"/>
      <c r="CQ141" s="161"/>
      <c r="CR141" s="161"/>
      <c r="CS141" s="161"/>
      <c r="CT141" s="161"/>
      <c r="CU141" s="161"/>
      <c r="CV141" s="161"/>
      <c r="CW141" s="161"/>
      <c r="CX141" s="161"/>
      <c r="CY141" s="161"/>
      <c r="CZ141" s="161"/>
      <c r="DA141" s="161"/>
      <c r="DB141" s="161"/>
      <c r="DC141" s="161"/>
      <c r="DD141" s="161"/>
      <c r="DE141" s="161"/>
      <c r="DF141" s="161"/>
      <c r="DG141" s="161"/>
      <c r="DH141" s="161"/>
      <c r="DI141" s="161"/>
      <c r="DJ141" s="161"/>
      <c r="DK141" s="161"/>
      <c r="DL141" s="161"/>
      <c r="DM141" s="161"/>
      <c r="DN141" s="161"/>
      <c r="DO141" s="161"/>
      <c r="DP141" s="161"/>
      <c r="DQ141" s="161"/>
      <c r="DR141" s="161"/>
      <c r="DS141" s="161"/>
      <c r="DT141" s="161"/>
      <c r="DU141" s="161"/>
      <c r="DV141" s="161"/>
      <c r="DW141" s="161"/>
      <c r="DX141" s="161"/>
      <c r="DY141" s="161"/>
      <c r="DZ141" s="161"/>
      <c r="EA141" s="161"/>
      <c r="EB141" s="161"/>
      <c r="EC141" s="161"/>
      <c r="ED141" s="161"/>
      <c r="EE141" s="161"/>
      <c r="EF141" s="161"/>
      <c r="EG141" s="161"/>
      <c r="EH141" s="161"/>
      <c r="EI141" s="161"/>
      <c r="EK141" s="143">
        <f t="shared" ref="EK141:EK204" si="38">W141/S141</f>
        <v>0.64822152972256675</v>
      </c>
      <c r="EO141">
        <f t="shared" si="32"/>
        <v>88000</v>
      </c>
      <c r="EP141" s="3">
        <f t="shared" si="28"/>
        <v>-3.9600000000000004</v>
      </c>
      <c r="EQ141" s="3">
        <f t="shared" si="33"/>
        <v>-4.0708360000000008</v>
      </c>
      <c r="ER141" s="3">
        <f t="shared" si="34"/>
        <v>-5.3980268762554662</v>
      </c>
      <c r="ES141" s="3">
        <f t="shared" si="35"/>
        <v>-5.5863034248687029</v>
      </c>
    </row>
    <row r="142" spans="11:149" x14ac:dyDescent="0.25">
      <c r="K142" s="38">
        <f t="shared" si="30"/>
        <v>130</v>
      </c>
      <c r="L142" s="160">
        <v>89000</v>
      </c>
      <c r="M142" s="24">
        <f t="shared" si="31"/>
        <v>1</v>
      </c>
      <c r="N142" s="5">
        <v>89000</v>
      </c>
      <c r="O142" s="289">
        <f t="shared" ref="O142:O205" si="39" xml:space="preserve"> 10 ^ (-0.000045 * N142)</f>
        <v>9.8855309465693808E-5</v>
      </c>
      <c r="P142" s="5">
        <v>89000</v>
      </c>
      <c r="Q142" s="289">
        <f t="shared" ref="Q142:Q205" si="40" xml:space="preserve"> 10 ^ (-0.0000462595 * N142)</f>
        <v>7.6366783694096184E-5</v>
      </c>
      <c r="R142" s="5">
        <v>89000</v>
      </c>
      <c r="S142" s="289">
        <v>3.36E-6</v>
      </c>
      <c r="U142" s="26"/>
      <c r="V142" s="256">
        <v>89000</v>
      </c>
      <c r="W142" s="274">
        <f t="shared" si="37"/>
        <v>2.229222637721565E-6</v>
      </c>
      <c r="X142" s="320">
        <f t="shared" ref="X142:X205" si="41">R142</f>
        <v>89000</v>
      </c>
      <c r="Y142" s="153">
        <f t="shared" ref="Y142:Y205" si="42">LN(S142)</f>
        <v>-12.603569583989161</v>
      </c>
      <c r="Z142" s="153"/>
      <c r="AA142" s="153"/>
      <c r="AB142" s="153"/>
      <c r="AC142" s="153"/>
      <c r="AD142" s="153"/>
      <c r="AE142" s="153"/>
      <c r="AF142" s="153"/>
      <c r="AG142" s="153"/>
      <c r="AH142" s="153"/>
      <c r="AI142" s="153"/>
      <c r="AJ142" s="161"/>
      <c r="AK142" s="161"/>
      <c r="AL142" s="162"/>
      <c r="AM142" s="161"/>
      <c r="AN142" s="161"/>
      <c r="AO142" s="161"/>
      <c r="AP142" s="161"/>
      <c r="AQ142" s="161"/>
      <c r="AR142" s="161"/>
      <c r="AS142" s="161"/>
      <c r="AT142" s="161"/>
      <c r="AU142" s="161"/>
      <c r="AV142" s="161"/>
      <c r="AW142" s="161"/>
      <c r="AX142" s="161"/>
      <c r="AY142" s="161"/>
      <c r="AZ142" s="161"/>
      <c r="BA142" s="161"/>
      <c r="BB142" s="161"/>
      <c r="BC142" s="161"/>
      <c r="BD142" s="161"/>
      <c r="BE142" s="161"/>
      <c r="BF142" s="161"/>
      <c r="BG142" s="161"/>
      <c r="BH142" s="161"/>
      <c r="BI142" s="161"/>
      <c r="BJ142" s="161"/>
      <c r="BK142" s="161"/>
      <c r="BL142" s="161"/>
      <c r="BM142" s="161"/>
      <c r="BN142" s="161"/>
      <c r="BO142" s="161"/>
      <c r="BP142" s="161"/>
      <c r="BQ142" s="161"/>
      <c r="BR142" s="161"/>
      <c r="BS142" s="161"/>
      <c r="BT142" s="161"/>
      <c r="BU142" s="161"/>
      <c r="BV142" s="161"/>
      <c r="BW142" s="161"/>
      <c r="BX142" s="161"/>
      <c r="BY142" s="161"/>
      <c r="BZ142" s="161"/>
      <c r="CA142" s="161"/>
      <c r="CB142" s="161"/>
      <c r="CC142" s="161"/>
      <c r="CD142" s="161"/>
      <c r="CE142" s="161"/>
      <c r="CF142" s="161"/>
      <c r="CG142" s="161"/>
      <c r="CH142" s="161"/>
      <c r="CI142" s="161"/>
      <c r="CJ142" s="161"/>
      <c r="CK142" s="161"/>
      <c r="CL142" s="161"/>
      <c r="CM142" s="161"/>
      <c r="CN142" s="161"/>
      <c r="CO142" s="161"/>
      <c r="CP142" s="161"/>
      <c r="CQ142" s="161"/>
      <c r="CR142" s="161"/>
      <c r="CS142" s="161"/>
      <c r="CT142" s="161"/>
      <c r="CU142" s="161"/>
      <c r="CV142" s="161"/>
      <c r="CW142" s="161"/>
      <c r="CX142" s="161"/>
      <c r="CY142" s="161"/>
      <c r="CZ142" s="161"/>
      <c r="DA142" s="161"/>
      <c r="DB142" s="161"/>
      <c r="DC142" s="161"/>
      <c r="DD142" s="161"/>
      <c r="DE142" s="161"/>
      <c r="DF142" s="161"/>
      <c r="DG142" s="161"/>
      <c r="DH142" s="161"/>
      <c r="DI142" s="161"/>
      <c r="DJ142" s="161"/>
      <c r="DK142" s="161"/>
      <c r="DL142" s="161"/>
      <c r="DM142" s="161"/>
      <c r="DN142" s="161"/>
      <c r="DO142" s="161"/>
      <c r="DP142" s="161"/>
      <c r="DQ142" s="161"/>
      <c r="DR142" s="161"/>
      <c r="DS142" s="161"/>
      <c r="DT142" s="161"/>
      <c r="DU142" s="161"/>
      <c r="DV142" s="161"/>
      <c r="DW142" s="161"/>
      <c r="DX142" s="161"/>
      <c r="DY142" s="161"/>
      <c r="DZ142" s="161"/>
      <c r="EA142" s="161"/>
      <c r="EB142" s="161"/>
      <c r="EC142" s="161"/>
      <c r="ED142" s="161"/>
      <c r="EE142" s="161"/>
      <c r="EF142" s="161"/>
      <c r="EG142" s="161"/>
      <c r="EH142" s="161"/>
      <c r="EI142" s="161"/>
      <c r="EK142" s="143">
        <f t="shared" si="38"/>
        <v>0.66345911836951332</v>
      </c>
      <c r="EO142">
        <f t="shared" si="32"/>
        <v>89000</v>
      </c>
      <c r="EP142" s="3">
        <f t="shared" ref="EP142:EP205" si="43">LOG10(O142)</f>
        <v>-4.0049999999999999</v>
      </c>
      <c r="EQ142" s="3">
        <f t="shared" si="33"/>
        <v>-4.1170954999999996</v>
      </c>
      <c r="ER142" s="3">
        <f t="shared" si="34"/>
        <v>-5.4736607226101563</v>
      </c>
      <c r="ES142" s="3">
        <f t="shared" si="35"/>
        <v>-5.6518465553396666</v>
      </c>
    </row>
    <row r="143" spans="11:149" x14ac:dyDescent="0.25">
      <c r="K143" s="38">
        <f t="shared" ref="K143:K206" si="44">2*K142-K141</f>
        <v>131</v>
      </c>
      <c r="L143" s="160">
        <v>90000</v>
      </c>
      <c r="M143" s="24">
        <f t="shared" ref="M143:M157" si="45">M142</f>
        <v>1</v>
      </c>
      <c r="N143" s="5">
        <v>90000</v>
      </c>
      <c r="O143" s="289">
        <f t="shared" si="39"/>
        <v>8.912509381337452E-5</v>
      </c>
      <c r="P143" s="5">
        <v>90000</v>
      </c>
      <c r="Q143" s="289">
        <f t="shared" si="40"/>
        <v>6.8650704758206399E-5</v>
      </c>
      <c r="R143" s="5">
        <v>90000</v>
      </c>
      <c r="S143" s="289">
        <v>2.8229000000000001E-6</v>
      </c>
      <c r="U143" s="26"/>
      <c r="V143" s="256">
        <v>90000</v>
      </c>
      <c r="W143" s="274">
        <f t="shared" si="37"/>
        <v>1.9169479206392659E-6</v>
      </c>
      <c r="X143" s="320">
        <f t="shared" si="41"/>
        <v>90000</v>
      </c>
      <c r="Y143" s="153">
        <f t="shared" si="42"/>
        <v>-12.777745832628879</v>
      </c>
      <c r="Z143" s="153"/>
      <c r="AA143" s="153"/>
      <c r="AB143" s="153"/>
      <c r="AC143" s="153"/>
      <c r="AD143" s="153"/>
      <c r="AE143" s="153"/>
      <c r="AF143" s="153"/>
      <c r="AG143" s="153"/>
      <c r="AH143" s="153"/>
      <c r="AI143" s="153"/>
      <c r="AJ143" s="161"/>
      <c r="AK143" s="161"/>
      <c r="AL143" s="162"/>
      <c r="AM143" s="161"/>
      <c r="AN143" s="161"/>
      <c r="AO143" s="161"/>
      <c r="AP143" s="161"/>
      <c r="AQ143" s="161"/>
      <c r="AR143" s="161"/>
      <c r="AS143" s="161"/>
      <c r="AT143" s="161"/>
      <c r="AU143" s="161"/>
      <c r="AV143" s="161"/>
      <c r="AW143" s="161"/>
      <c r="AX143" s="161"/>
      <c r="AY143" s="161"/>
      <c r="AZ143" s="161"/>
      <c r="BA143" s="161"/>
      <c r="BB143" s="161"/>
      <c r="BC143" s="161"/>
      <c r="BD143" s="161"/>
      <c r="BE143" s="161"/>
      <c r="BF143" s="161"/>
      <c r="BG143" s="161"/>
      <c r="BH143" s="161"/>
      <c r="BI143" s="161"/>
      <c r="BJ143" s="161"/>
      <c r="BK143" s="161"/>
      <c r="BL143" s="161"/>
      <c r="BM143" s="161"/>
      <c r="BN143" s="161"/>
      <c r="BO143" s="161"/>
      <c r="BP143" s="161"/>
      <c r="BQ143" s="161"/>
      <c r="BR143" s="161"/>
      <c r="BS143" s="161"/>
      <c r="BT143" s="161"/>
      <c r="BU143" s="161"/>
      <c r="BV143" s="161"/>
      <c r="BW143" s="161"/>
      <c r="BX143" s="161"/>
      <c r="BY143" s="161"/>
      <c r="BZ143" s="161"/>
      <c r="CA143" s="161"/>
      <c r="CB143" s="161"/>
      <c r="CC143" s="161"/>
      <c r="CD143" s="161"/>
      <c r="CE143" s="161"/>
      <c r="CF143" s="161"/>
      <c r="CG143" s="161"/>
      <c r="CH143" s="161"/>
      <c r="CI143" s="161"/>
      <c r="CJ143" s="161"/>
      <c r="CK143" s="161"/>
      <c r="CL143" s="161"/>
      <c r="CM143" s="161"/>
      <c r="CN143" s="161"/>
      <c r="CO143" s="161"/>
      <c r="CP143" s="161"/>
      <c r="CQ143" s="161"/>
      <c r="CR143" s="161"/>
      <c r="CS143" s="161"/>
      <c r="CT143" s="161"/>
      <c r="CU143" s="161"/>
      <c r="CV143" s="161"/>
      <c r="CW143" s="161"/>
      <c r="CX143" s="161"/>
      <c r="CY143" s="161"/>
      <c r="CZ143" s="161"/>
      <c r="DA143" s="161"/>
      <c r="DB143" s="161"/>
      <c r="DC143" s="161"/>
      <c r="DD143" s="161"/>
      <c r="DE143" s="161"/>
      <c r="DF143" s="161"/>
      <c r="DG143" s="161"/>
      <c r="DH143" s="161"/>
      <c r="DI143" s="161"/>
      <c r="DJ143" s="161"/>
      <c r="DK143" s="161"/>
      <c r="DL143" s="161"/>
      <c r="DM143" s="161"/>
      <c r="DN143" s="161"/>
      <c r="DO143" s="161"/>
      <c r="DP143" s="161"/>
      <c r="DQ143" s="161"/>
      <c r="DR143" s="161"/>
      <c r="DS143" s="161"/>
      <c r="DT143" s="161"/>
      <c r="DU143" s="161"/>
      <c r="DV143" s="161"/>
      <c r="DW143" s="161"/>
      <c r="DX143" s="161"/>
      <c r="DY143" s="161"/>
      <c r="DZ143" s="161"/>
      <c r="EA143" s="161"/>
      <c r="EB143" s="161"/>
      <c r="EC143" s="161"/>
      <c r="ED143" s="161"/>
      <c r="EE143" s="161"/>
      <c r="EF143" s="161"/>
      <c r="EG143" s="161"/>
      <c r="EH143" s="161"/>
      <c r="EI143" s="161"/>
      <c r="EK143" s="143">
        <f t="shared" si="38"/>
        <v>0.67907043134339362</v>
      </c>
      <c r="EO143">
        <f t="shared" si="32"/>
        <v>90000</v>
      </c>
      <c r="EP143" s="3">
        <f t="shared" si="43"/>
        <v>-4.05</v>
      </c>
      <c r="EQ143" s="3">
        <f t="shared" si="33"/>
        <v>-4.1633550000000001</v>
      </c>
      <c r="ER143" s="3">
        <f t="shared" si="34"/>
        <v>-5.5493045062729944</v>
      </c>
      <c r="ES143" s="3">
        <f t="shared" si="35"/>
        <v>-5.7173896858106295</v>
      </c>
    </row>
    <row r="144" spans="11:149" x14ac:dyDescent="0.25">
      <c r="K144" s="38">
        <f t="shared" si="44"/>
        <v>132</v>
      </c>
      <c r="L144" s="160">
        <v>92000</v>
      </c>
      <c r="M144" s="24">
        <f t="shared" si="45"/>
        <v>1</v>
      </c>
      <c r="N144" s="5">
        <v>92000</v>
      </c>
      <c r="O144" s="289">
        <f t="shared" si="39"/>
        <v>7.2443596007498791E-5</v>
      </c>
      <c r="P144" s="5">
        <v>92000</v>
      </c>
      <c r="Q144" s="289">
        <f t="shared" si="40"/>
        <v>5.5478664748765947E-5</v>
      </c>
      <c r="R144" s="5">
        <v>92000</v>
      </c>
      <c r="S144" s="289">
        <v>1.9788E-6</v>
      </c>
      <c r="U144" s="26"/>
      <c r="V144" s="256">
        <v>92000</v>
      </c>
      <c r="W144" s="274">
        <f t="shared" si="37"/>
        <v>1.4175032171869265E-6</v>
      </c>
      <c r="X144" s="320">
        <f t="shared" si="41"/>
        <v>92000</v>
      </c>
      <c r="Y144" s="153">
        <f t="shared" si="42"/>
        <v>-13.133019957592857</v>
      </c>
      <c r="Z144" s="153"/>
      <c r="AA144" s="153"/>
      <c r="AB144" s="153"/>
      <c r="AC144" s="153"/>
      <c r="AD144" s="153"/>
      <c r="AE144" s="153"/>
      <c r="AF144" s="153"/>
      <c r="AG144" s="153"/>
      <c r="AH144" s="153"/>
      <c r="AI144" s="153"/>
      <c r="AJ144" s="161"/>
      <c r="AK144" s="161"/>
      <c r="AL144" s="162"/>
      <c r="AM144" s="161"/>
      <c r="AN144" s="161"/>
      <c r="AO144" s="161"/>
      <c r="AP144" s="161"/>
      <c r="AQ144" s="161"/>
      <c r="AR144" s="161"/>
      <c r="AS144" s="161"/>
      <c r="AT144" s="161"/>
      <c r="AU144" s="161"/>
      <c r="AV144" s="161"/>
      <c r="AW144" s="161"/>
      <c r="AX144" s="161"/>
      <c r="AY144" s="161"/>
      <c r="AZ144" s="161"/>
      <c r="BA144" s="161"/>
      <c r="BB144" s="161"/>
      <c r="BC144" s="161"/>
      <c r="BD144" s="161"/>
      <c r="BE144" s="161"/>
      <c r="BF144" s="161"/>
      <c r="BG144" s="161"/>
      <c r="BH144" s="161"/>
      <c r="BI144" s="161"/>
      <c r="BJ144" s="161"/>
      <c r="BK144" s="161"/>
      <c r="BL144" s="161"/>
      <c r="BM144" s="161"/>
      <c r="BN144" s="161"/>
      <c r="BO144" s="161"/>
      <c r="BP144" s="161"/>
      <c r="BQ144" s="161"/>
      <c r="BR144" s="161"/>
      <c r="BS144" s="161"/>
      <c r="BT144" s="161"/>
      <c r="BU144" s="161"/>
      <c r="BV144" s="161"/>
      <c r="BW144" s="161"/>
      <c r="BX144" s="161"/>
      <c r="BY144" s="161"/>
      <c r="BZ144" s="161"/>
      <c r="CA144" s="161"/>
      <c r="CB144" s="161"/>
      <c r="CC144" s="161"/>
      <c r="CD144" s="161"/>
      <c r="CE144" s="161"/>
      <c r="CF144" s="161"/>
      <c r="CG144" s="161"/>
      <c r="CH144" s="161"/>
      <c r="CI144" s="161"/>
      <c r="CJ144" s="161"/>
      <c r="CK144" s="161"/>
      <c r="CL144" s="161"/>
      <c r="CM144" s="161"/>
      <c r="CN144" s="161"/>
      <c r="CO144" s="161"/>
      <c r="CP144" s="161"/>
      <c r="CQ144" s="161"/>
      <c r="CR144" s="161"/>
      <c r="CS144" s="161"/>
      <c r="CT144" s="161"/>
      <c r="CU144" s="161"/>
      <c r="CV144" s="161"/>
      <c r="CW144" s="161"/>
      <c r="CX144" s="161"/>
      <c r="CY144" s="161"/>
      <c r="CZ144" s="161"/>
      <c r="DA144" s="161"/>
      <c r="DB144" s="161"/>
      <c r="DC144" s="161"/>
      <c r="DD144" s="161"/>
      <c r="DE144" s="161"/>
      <c r="DF144" s="161"/>
      <c r="DG144" s="161"/>
      <c r="DH144" s="161"/>
      <c r="DI144" s="161"/>
      <c r="DJ144" s="161"/>
      <c r="DK144" s="161"/>
      <c r="DL144" s="161"/>
      <c r="DM144" s="161"/>
      <c r="DN144" s="161"/>
      <c r="DO144" s="161"/>
      <c r="DP144" s="161"/>
      <c r="DQ144" s="161"/>
      <c r="DR144" s="161"/>
      <c r="DS144" s="161"/>
      <c r="DT144" s="161"/>
      <c r="DU144" s="161"/>
      <c r="DV144" s="161"/>
      <c r="DW144" s="161"/>
      <c r="DX144" s="161"/>
      <c r="DY144" s="161"/>
      <c r="DZ144" s="161"/>
      <c r="EA144" s="161"/>
      <c r="EB144" s="161"/>
      <c r="EC144" s="161"/>
      <c r="ED144" s="161"/>
      <c r="EE144" s="161"/>
      <c r="EF144" s="161"/>
      <c r="EG144" s="161"/>
      <c r="EH144" s="161"/>
      <c r="EI144" s="161"/>
      <c r="EK144" s="143">
        <f t="shared" si="38"/>
        <v>0.7163448641534903</v>
      </c>
      <c r="EO144">
        <f t="shared" si="32"/>
        <v>92000</v>
      </c>
      <c r="EP144" s="3">
        <f t="shared" si="43"/>
        <v>-4.1400000000000015</v>
      </c>
      <c r="EQ144" s="3">
        <f t="shared" si="33"/>
        <v>-4.2558740000000004</v>
      </c>
      <c r="ER144" s="3">
        <f t="shared" si="34"/>
        <v>-5.7035980983078565</v>
      </c>
      <c r="ES144" s="3">
        <f t="shared" si="35"/>
        <v>-5.848475946752556</v>
      </c>
    </row>
    <row r="145" spans="11:149" x14ac:dyDescent="0.25">
      <c r="K145" s="38">
        <f t="shared" si="44"/>
        <v>133</v>
      </c>
      <c r="L145" s="160">
        <v>94000</v>
      </c>
      <c r="M145" s="24">
        <f t="shared" si="45"/>
        <v>1</v>
      </c>
      <c r="N145" s="5">
        <v>94000</v>
      </c>
      <c r="O145" s="289">
        <f t="shared" si="39"/>
        <v>5.8884365535558766E-5</v>
      </c>
      <c r="P145" s="5">
        <v>94000</v>
      </c>
      <c r="Q145" s="289">
        <f t="shared" si="40"/>
        <v>4.4833949675338852E-5</v>
      </c>
      <c r="R145" s="5">
        <v>94000</v>
      </c>
      <c r="S145" s="289">
        <v>1.378E-6</v>
      </c>
      <c r="U145" s="26"/>
      <c r="V145" s="256">
        <v>94000</v>
      </c>
      <c r="W145" s="274">
        <f t="shared" si="37"/>
        <v>1.0481846424211729E-6</v>
      </c>
      <c r="X145" s="320">
        <f t="shared" si="41"/>
        <v>94000</v>
      </c>
      <c r="Y145" s="153">
        <f t="shared" si="42"/>
        <v>-13.494877385372808</v>
      </c>
      <c r="Z145" s="153"/>
      <c r="AA145" s="153"/>
      <c r="AB145" s="153"/>
      <c r="AC145" s="153"/>
      <c r="AD145" s="153"/>
      <c r="AE145" s="153"/>
      <c r="AF145" s="153"/>
      <c r="AG145" s="153"/>
      <c r="AH145" s="153"/>
      <c r="AI145" s="153"/>
      <c r="AJ145" s="161"/>
      <c r="AK145" s="161"/>
      <c r="AL145" s="162"/>
      <c r="AM145" s="161"/>
      <c r="AN145" s="161"/>
      <c r="AO145" s="161"/>
      <c r="AP145" s="161"/>
      <c r="AQ145" s="161"/>
      <c r="AR145" s="161"/>
      <c r="AS145" s="161"/>
      <c r="AT145" s="161"/>
      <c r="AU145" s="161"/>
      <c r="AV145" s="161"/>
      <c r="AW145" s="161"/>
      <c r="AX145" s="161"/>
      <c r="AY145" s="161"/>
      <c r="AZ145" s="161"/>
      <c r="BA145" s="161"/>
      <c r="BB145" s="161"/>
      <c r="BC145" s="161"/>
      <c r="BD145" s="161"/>
      <c r="BE145" s="161"/>
      <c r="BF145" s="161"/>
      <c r="BG145" s="161"/>
      <c r="BH145" s="161"/>
      <c r="BI145" s="161"/>
      <c r="BJ145" s="161"/>
      <c r="BK145" s="161"/>
      <c r="BL145" s="161"/>
      <c r="BM145" s="161"/>
      <c r="BN145" s="161"/>
      <c r="BO145" s="161"/>
      <c r="BP145" s="161"/>
      <c r="BQ145" s="161"/>
      <c r="BR145" s="161"/>
      <c r="BS145" s="161"/>
      <c r="BT145" s="161"/>
      <c r="BU145" s="161"/>
      <c r="BV145" s="161"/>
      <c r="BW145" s="161"/>
      <c r="BX145" s="161"/>
      <c r="BY145" s="161"/>
      <c r="BZ145" s="161"/>
      <c r="CA145" s="161"/>
      <c r="CB145" s="161"/>
      <c r="CC145" s="161"/>
      <c r="CD145" s="161"/>
      <c r="CE145" s="161"/>
      <c r="CF145" s="161"/>
      <c r="CG145" s="161"/>
      <c r="CH145" s="161"/>
      <c r="CI145" s="161"/>
      <c r="CJ145" s="161"/>
      <c r="CK145" s="161"/>
      <c r="CL145" s="161"/>
      <c r="CM145" s="161"/>
      <c r="CN145" s="161"/>
      <c r="CO145" s="161"/>
      <c r="CP145" s="161"/>
      <c r="CQ145" s="161"/>
      <c r="CR145" s="161"/>
      <c r="CS145" s="161"/>
      <c r="CT145" s="161"/>
      <c r="CU145" s="161"/>
      <c r="CV145" s="161"/>
      <c r="CW145" s="161"/>
      <c r="CX145" s="161"/>
      <c r="CY145" s="161"/>
      <c r="CZ145" s="161"/>
      <c r="DA145" s="161"/>
      <c r="DB145" s="161"/>
      <c r="DC145" s="161"/>
      <c r="DD145" s="161"/>
      <c r="DE145" s="161"/>
      <c r="DF145" s="161"/>
      <c r="DG145" s="161"/>
      <c r="DH145" s="161"/>
      <c r="DI145" s="161"/>
      <c r="DJ145" s="161"/>
      <c r="DK145" s="161"/>
      <c r="DL145" s="161"/>
      <c r="DM145" s="161"/>
      <c r="DN145" s="161"/>
      <c r="DO145" s="161"/>
      <c r="DP145" s="161"/>
      <c r="DQ145" s="161"/>
      <c r="DR145" s="161"/>
      <c r="DS145" s="161"/>
      <c r="DT145" s="161"/>
      <c r="DU145" s="161"/>
      <c r="DV145" s="161"/>
      <c r="DW145" s="161"/>
      <c r="DX145" s="161"/>
      <c r="DY145" s="161"/>
      <c r="DZ145" s="161"/>
      <c r="EA145" s="161"/>
      <c r="EB145" s="161"/>
      <c r="EC145" s="161"/>
      <c r="ED145" s="161"/>
      <c r="EE145" s="161"/>
      <c r="EF145" s="161"/>
      <c r="EG145" s="161"/>
      <c r="EH145" s="161"/>
      <c r="EI145" s="161"/>
      <c r="EK145" s="143">
        <f t="shared" si="38"/>
        <v>0.76065648942029962</v>
      </c>
      <c r="EO145">
        <f t="shared" si="32"/>
        <v>94000</v>
      </c>
      <c r="EP145" s="3">
        <f t="shared" si="43"/>
        <v>-4.2300000000000013</v>
      </c>
      <c r="EQ145" s="3">
        <f t="shared" si="33"/>
        <v>-4.3483929999999997</v>
      </c>
      <c r="ER145" s="3">
        <f t="shared" si="34"/>
        <v>-5.8607507824283926</v>
      </c>
      <c r="ES145" s="3">
        <f t="shared" si="35"/>
        <v>-5.9795622076944834</v>
      </c>
    </row>
    <row r="146" spans="11:149" x14ac:dyDescent="0.25">
      <c r="K146" s="38">
        <f t="shared" si="44"/>
        <v>134</v>
      </c>
      <c r="L146" s="160">
        <v>96000</v>
      </c>
      <c r="M146" s="24">
        <f t="shared" si="45"/>
        <v>1</v>
      </c>
      <c r="N146" s="5">
        <v>96000</v>
      </c>
      <c r="O146" s="289">
        <f t="shared" si="39"/>
        <v>4.786300923226377E-5</v>
      </c>
      <c r="P146" s="5">
        <v>96000</v>
      </c>
      <c r="Q146" s="289">
        <f t="shared" si="40"/>
        <v>3.6231640624255018E-5</v>
      </c>
      <c r="R146" s="5">
        <v>96000</v>
      </c>
      <c r="S146" s="289">
        <v>9.6570999999999998E-7</v>
      </c>
      <c r="U146" s="26"/>
      <c r="V146" s="256">
        <v>96000</v>
      </c>
      <c r="W146" s="274">
        <f t="shared" si="37"/>
        <v>7.7508892486889026E-7</v>
      </c>
      <c r="X146" s="320">
        <f t="shared" si="41"/>
        <v>96000</v>
      </c>
      <c r="Y146" s="153">
        <f t="shared" si="42"/>
        <v>-13.850402254844385</v>
      </c>
      <c r="Z146" s="153"/>
      <c r="AA146" s="153"/>
      <c r="AB146" s="153"/>
      <c r="AC146" s="153"/>
      <c r="AD146" s="153"/>
      <c r="AE146" s="153"/>
      <c r="AF146" s="153"/>
      <c r="AG146" s="153"/>
      <c r="AH146" s="153"/>
      <c r="AI146" s="153"/>
      <c r="AJ146" s="161"/>
      <c r="AK146" s="161"/>
      <c r="AL146" s="162"/>
      <c r="AM146" s="161"/>
      <c r="AN146" s="161"/>
      <c r="AO146" s="161"/>
      <c r="AP146" s="161"/>
      <c r="AQ146" s="161"/>
      <c r="AR146" s="161"/>
      <c r="AS146" s="161"/>
      <c r="AT146" s="161"/>
      <c r="AU146" s="161"/>
      <c r="AV146" s="161"/>
      <c r="AW146" s="161"/>
      <c r="AX146" s="161"/>
      <c r="AY146" s="161"/>
      <c r="AZ146" s="161"/>
      <c r="BA146" s="161"/>
      <c r="BB146" s="161"/>
      <c r="BC146" s="161"/>
      <c r="BD146" s="161"/>
      <c r="BE146" s="161"/>
      <c r="BF146" s="161"/>
      <c r="BG146" s="161"/>
      <c r="BH146" s="161"/>
      <c r="BI146" s="161"/>
      <c r="BJ146" s="161"/>
      <c r="BK146" s="161"/>
      <c r="BL146" s="161"/>
      <c r="BM146" s="161"/>
      <c r="BN146" s="161"/>
      <c r="BO146" s="161"/>
      <c r="BP146" s="161"/>
      <c r="BQ146" s="161"/>
      <c r="BR146" s="161"/>
      <c r="BS146" s="161"/>
      <c r="BT146" s="161"/>
      <c r="BU146" s="161"/>
      <c r="BV146" s="161"/>
      <c r="BW146" s="161"/>
      <c r="BX146" s="161"/>
      <c r="BY146" s="161"/>
      <c r="BZ146" s="161"/>
      <c r="CA146" s="161"/>
      <c r="CB146" s="161"/>
      <c r="CC146" s="161"/>
      <c r="CD146" s="161"/>
      <c r="CE146" s="161"/>
      <c r="CF146" s="161"/>
      <c r="CG146" s="161"/>
      <c r="CH146" s="161"/>
      <c r="CI146" s="161"/>
      <c r="CJ146" s="161"/>
      <c r="CK146" s="161"/>
      <c r="CL146" s="161"/>
      <c r="CM146" s="161"/>
      <c r="CN146" s="161"/>
      <c r="CO146" s="161"/>
      <c r="CP146" s="161"/>
      <c r="CQ146" s="161"/>
      <c r="CR146" s="161"/>
      <c r="CS146" s="161"/>
      <c r="CT146" s="161"/>
      <c r="CU146" s="161"/>
      <c r="CV146" s="161"/>
      <c r="CW146" s="161"/>
      <c r="CX146" s="161"/>
      <c r="CY146" s="161"/>
      <c r="CZ146" s="161"/>
      <c r="DA146" s="161"/>
      <c r="DB146" s="161"/>
      <c r="DC146" s="161"/>
      <c r="DD146" s="161"/>
      <c r="DE146" s="161"/>
      <c r="DF146" s="161"/>
      <c r="DG146" s="161"/>
      <c r="DH146" s="161"/>
      <c r="DI146" s="161"/>
      <c r="DJ146" s="161"/>
      <c r="DK146" s="161"/>
      <c r="DL146" s="161"/>
      <c r="DM146" s="161"/>
      <c r="DN146" s="161"/>
      <c r="DO146" s="161"/>
      <c r="DP146" s="161"/>
      <c r="DQ146" s="161"/>
      <c r="DR146" s="161"/>
      <c r="DS146" s="161"/>
      <c r="DT146" s="161"/>
      <c r="DU146" s="161"/>
      <c r="DV146" s="161"/>
      <c r="DW146" s="161"/>
      <c r="DX146" s="161"/>
      <c r="DY146" s="161"/>
      <c r="DZ146" s="161"/>
      <c r="EA146" s="161"/>
      <c r="EB146" s="161"/>
      <c r="EC146" s="161"/>
      <c r="ED146" s="161"/>
      <c r="EE146" s="161"/>
      <c r="EF146" s="161"/>
      <c r="EG146" s="161"/>
      <c r="EH146" s="161"/>
      <c r="EI146" s="161"/>
      <c r="EK146" s="143">
        <f t="shared" si="38"/>
        <v>0.80261043674487198</v>
      </c>
      <c r="EO146">
        <f t="shared" si="32"/>
        <v>96000</v>
      </c>
      <c r="EP146" s="3">
        <f t="shared" si="43"/>
        <v>-4.32</v>
      </c>
      <c r="EQ146" s="3">
        <f t="shared" si="33"/>
        <v>-4.440912</v>
      </c>
      <c r="ER146" s="3">
        <f t="shared" si="34"/>
        <v>-6.0151532714192726</v>
      </c>
      <c r="ES146" s="3">
        <f t="shared" si="35"/>
        <v>-6.1106484686364082</v>
      </c>
    </row>
    <row r="147" spans="11:149" x14ac:dyDescent="0.25">
      <c r="K147" s="38">
        <f t="shared" si="44"/>
        <v>135</v>
      </c>
      <c r="L147" s="160">
        <v>98000</v>
      </c>
      <c r="M147" s="24">
        <f t="shared" si="45"/>
        <v>1</v>
      </c>
      <c r="N147" s="5">
        <v>98000</v>
      </c>
      <c r="O147" s="289">
        <f t="shared" si="39"/>
        <v>3.8904514499428046E-5</v>
      </c>
      <c r="P147" s="5">
        <v>98000</v>
      </c>
      <c r="Q147" s="289">
        <f t="shared" si="40"/>
        <v>2.9279860280684606E-5</v>
      </c>
      <c r="R147" s="5">
        <v>98000</v>
      </c>
      <c r="S147" s="289">
        <v>6.8220000000000001E-7</v>
      </c>
      <c r="U147" s="26"/>
      <c r="V147" s="256">
        <v>98000</v>
      </c>
      <c r="W147" s="274">
        <f t="shared" si="37"/>
        <v>5.7314600609557061E-7</v>
      </c>
      <c r="X147" s="320">
        <f t="shared" si="41"/>
        <v>98000</v>
      </c>
      <c r="Y147" s="153">
        <f t="shared" si="42"/>
        <v>-14.197942966961866</v>
      </c>
      <c r="Z147" s="153"/>
      <c r="AA147" s="153"/>
      <c r="AB147" s="153"/>
      <c r="AC147" s="153"/>
      <c r="AD147" s="153"/>
      <c r="AE147" s="153"/>
      <c r="AF147" s="153"/>
      <c r="AG147" s="153"/>
      <c r="AH147" s="153"/>
      <c r="AI147" s="153"/>
      <c r="AJ147" s="161"/>
      <c r="AK147" s="161"/>
      <c r="AL147" s="162"/>
      <c r="AM147" s="161"/>
      <c r="AN147" s="161"/>
      <c r="AO147" s="161"/>
      <c r="AP147" s="161"/>
      <c r="AQ147" s="161"/>
      <c r="AR147" s="161"/>
      <c r="AS147" s="161"/>
      <c r="AT147" s="161"/>
      <c r="AU147" s="161"/>
      <c r="AV147" s="161"/>
      <c r="AW147" s="161"/>
      <c r="AX147" s="161"/>
      <c r="AY147" s="161"/>
      <c r="AZ147" s="161"/>
      <c r="BA147" s="161"/>
      <c r="BB147" s="161"/>
      <c r="BC147" s="161"/>
      <c r="BD147" s="161"/>
      <c r="BE147" s="161"/>
      <c r="BF147" s="161"/>
      <c r="BG147" s="161"/>
      <c r="BH147" s="161"/>
      <c r="BI147" s="161"/>
      <c r="BJ147" s="161"/>
      <c r="BK147" s="161"/>
      <c r="BL147" s="161"/>
      <c r="BM147" s="161"/>
      <c r="BN147" s="161"/>
      <c r="BO147" s="161"/>
      <c r="BP147" s="161"/>
      <c r="BQ147" s="161"/>
      <c r="BR147" s="161"/>
      <c r="BS147" s="161"/>
      <c r="BT147" s="161"/>
      <c r="BU147" s="161"/>
      <c r="BV147" s="161"/>
      <c r="BW147" s="161"/>
      <c r="BX147" s="161"/>
      <c r="BY147" s="161"/>
      <c r="BZ147" s="161"/>
      <c r="CA147" s="161"/>
      <c r="CB147" s="161"/>
      <c r="CC147" s="161"/>
      <c r="CD147" s="161"/>
      <c r="CE147" s="161"/>
      <c r="CF147" s="161"/>
      <c r="CG147" s="161"/>
      <c r="CH147" s="161"/>
      <c r="CI147" s="161"/>
      <c r="CJ147" s="161"/>
      <c r="CK147" s="161"/>
      <c r="CL147" s="161"/>
      <c r="CM147" s="161"/>
      <c r="CN147" s="161"/>
      <c r="CO147" s="161"/>
      <c r="CP147" s="161"/>
      <c r="CQ147" s="161"/>
      <c r="CR147" s="161"/>
      <c r="CS147" s="161"/>
      <c r="CT147" s="161"/>
      <c r="CU147" s="161"/>
      <c r="CV147" s="161"/>
      <c r="CW147" s="161"/>
      <c r="CX147" s="161"/>
      <c r="CY147" s="161"/>
      <c r="CZ147" s="161"/>
      <c r="DA147" s="161"/>
      <c r="DB147" s="161"/>
      <c r="DC147" s="161"/>
      <c r="DD147" s="161"/>
      <c r="DE147" s="161"/>
      <c r="DF147" s="161"/>
      <c r="DG147" s="161"/>
      <c r="DH147" s="161"/>
      <c r="DI147" s="161"/>
      <c r="DJ147" s="161"/>
      <c r="DK147" s="161"/>
      <c r="DL147" s="161"/>
      <c r="DM147" s="161"/>
      <c r="DN147" s="161"/>
      <c r="DO147" s="161"/>
      <c r="DP147" s="161"/>
      <c r="DQ147" s="161"/>
      <c r="DR147" s="161"/>
      <c r="DS147" s="161"/>
      <c r="DT147" s="161"/>
      <c r="DU147" s="161"/>
      <c r="DV147" s="161"/>
      <c r="DW147" s="161"/>
      <c r="DX147" s="161"/>
      <c r="DY147" s="161"/>
      <c r="DZ147" s="161"/>
      <c r="EA147" s="161"/>
      <c r="EB147" s="161"/>
      <c r="EC147" s="161"/>
      <c r="ED147" s="161"/>
      <c r="EE147" s="161"/>
      <c r="EF147" s="161"/>
      <c r="EG147" s="161"/>
      <c r="EH147" s="161"/>
      <c r="EI147" s="161"/>
      <c r="EK147" s="143">
        <f t="shared" si="38"/>
        <v>0.84014366182288269</v>
      </c>
      <c r="EO147">
        <f t="shared" si="32"/>
        <v>98000</v>
      </c>
      <c r="EP147" s="3">
        <f t="shared" si="43"/>
        <v>-4.41</v>
      </c>
      <c r="EQ147" s="3">
        <f t="shared" si="33"/>
        <v>-4.5334310000000002</v>
      </c>
      <c r="ER147" s="3">
        <f t="shared" si="34"/>
        <v>-6.1660882849286214</v>
      </c>
      <c r="ES147" s="3">
        <f t="shared" si="35"/>
        <v>-6.2417347295783356</v>
      </c>
    </row>
    <row r="148" spans="11:149" x14ac:dyDescent="0.25">
      <c r="K148" s="38">
        <f t="shared" si="44"/>
        <v>136</v>
      </c>
      <c r="L148" s="160">
        <v>100000</v>
      </c>
      <c r="M148" s="24">
        <f t="shared" si="45"/>
        <v>1</v>
      </c>
      <c r="N148" s="5">
        <v>100000</v>
      </c>
      <c r="O148" s="289">
        <f t="shared" si="39"/>
        <v>3.1622776601683748E-5</v>
      </c>
      <c r="P148" s="5">
        <v>100000</v>
      </c>
      <c r="Q148" s="289">
        <f t="shared" si="40"/>
        <v>2.366192099737524E-5</v>
      </c>
      <c r="R148" s="5">
        <v>100000</v>
      </c>
      <c r="S148" s="289">
        <v>4.8505999999999998E-7</v>
      </c>
      <c r="U148" s="26"/>
      <c r="V148" s="256">
        <v>100000</v>
      </c>
      <c r="W148" s="274">
        <f t="shared" ref="W148:W211" si="46">IF((V148*100/2.54/12)&lt;30000,EXP(-0.000032*(V148*100/2.54/12)),0.38209*EXP(-0.000046*((V148*100/2.54/12)-30000)))</f>
        <v>4.238176211315E-7</v>
      </c>
      <c r="X148" s="320">
        <f t="shared" si="41"/>
        <v>100000</v>
      </c>
      <c r="Y148" s="153">
        <f t="shared" si="42"/>
        <v>-14.538993242320339</v>
      </c>
      <c r="Z148" s="153"/>
      <c r="AA148" s="153"/>
      <c r="AB148" s="153"/>
      <c r="AC148" s="153"/>
      <c r="AD148" s="153"/>
      <c r="AE148" s="153"/>
      <c r="AF148" s="153"/>
      <c r="AG148" s="153"/>
      <c r="AH148" s="153"/>
      <c r="AI148" s="153"/>
      <c r="AJ148" s="161"/>
      <c r="AK148" s="161"/>
      <c r="AL148" s="162"/>
      <c r="AM148" s="161"/>
      <c r="AN148" s="161"/>
      <c r="AO148" s="161"/>
      <c r="AP148" s="161"/>
      <c r="AQ148" s="161"/>
      <c r="AR148" s="161"/>
      <c r="AS148" s="161"/>
      <c r="AT148" s="161"/>
      <c r="AU148" s="161"/>
      <c r="AV148" s="161"/>
      <c r="AW148" s="161"/>
      <c r="AX148" s="161"/>
      <c r="AY148" s="161"/>
      <c r="AZ148" s="161"/>
      <c r="BA148" s="161"/>
      <c r="BB148" s="161"/>
      <c r="BC148" s="161"/>
      <c r="BD148" s="161"/>
      <c r="BE148" s="161"/>
      <c r="BF148" s="161"/>
      <c r="BG148" s="161"/>
      <c r="BH148" s="161"/>
      <c r="BI148" s="161"/>
      <c r="BJ148" s="161"/>
      <c r="BK148" s="161"/>
      <c r="BL148" s="161"/>
      <c r="BM148" s="161"/>
      <c r="BN148" s="161"/>
      <c r="BO148" s="161"/>
      <c r="BP148" s="161"/>
      <c r="BQ148" s="161"/>
      <c r="BR148" s="161"/>
      <c r="BS148" s="161"/>
      <c r="BT148" s="161"/>
      <c r="BU148" s="161"/>
      <c r="BV148" s="161"/>
      <c r="BW148" s="161"/>
      <c r="BX148" s="161"/>
      <c r="BY148" s="161"/>
      <c r="BZ148" s="161"/>
      <c r="CA148" s="161"/>
      <c r="CB148" s="161"/>
      <c r="CC148" s="161"/>
      <c r="CD148" s="161"/>
      <c r="CE148" s="161"/>
      <c r="CF148" s="161"/>
      <c r="CG148" s="161"/>
      <c r="CH148" s="161"/>
      <c r="CI148" s="161"/>
      <c r="CJ148" s="161"/>
      <c r="CK148" s="161"/>
      <c r="CL148" s="161"/>
      <c r="CM148" s="161"/>
      <c r="CN148" s="161"/>
      <c r="CO148" s="161"/>
      <c r="CP148" s="161"/>
      <c r="CQ148" s="161"/>
      <c r="CR148" s="161"/>
      <c r="CS148" s="161"/>
      <c r="CT148" s="161"/>
      <c r="CU148" s="161"/>
      <c r="CV148" s="161"/>
      <c r="CW148" s="161"/>
      <c r="CX148" s="161"/>
      <c r="CY148" s="161"/>
      <c r="CZ148" s="161"/>
      <c r="DA148" s="161"/>
      <c r="DB148" s="161"/>
      <c r="DC148" s="161"/>
      <c r="DD148" s="161"/>
      <c r="DE148" s="161"/>
      <c r="DF148" s="161"/>
      <c r="DG148" s="161"/>
      <c r="DH148" s="161"/>
      <c r="DI148" s="161"/>
      <c r="DJ148" s="161"/>
      <c r="DK148" s="161"/>
      <c r="DL148" s="161"/>
      <c r="DM148" s="161"/>
      <c r="DN148" s="161"/>
      <c r="DO148" s="161"/>
      <c r="DP148" s="161"/>
      <c r="DQ148" s="161"/>
      <c r="DR148" s="161"/>
      <c r="DS148" s="161"/>
      <c r="DT148" s="161"/>
      <c r="DU148" s="161"/>
      <c r="DV148" s="161"/>
      <c r="DW148" s="161"/>
      <c r="DX148" s="161"/>
      <c r="DY148" s="161"/>
      <c r="DZ148" s="161"/>
      <c r="EA148" s="161"/>
      <c r="EB148" s="161"/>
      <c r="EC148" s="161"/>
      <c r="ED148" s="161"/>
      <c r="EE148" s="161"/>
      <c r="EF148" s="161"/>
      <c r="EG148" s="161"/>
      <c r="EH148" s="161"/>
      <c r="EI148" s="161"/>
      <c r="EK148" s="143">
        <f t="shared" si="38"/>
        <v>0.87374267334247313</v>
      </c>
      <c r="EO148">
        <f t="shared" si="32"/>
        <v>100000</v>
      </c>
      <c r="EP148" s="3">
        <f t="shared" si="43"/>
        <v>-4.5000000000000009</v>
      </c>
      <c r="EQ148" s="3">
        <f t="shared" si="33"/>
        <v>-4.6259499999999996</v>
      </c>
      <c r="ER148" s="3">
        <f t="shared" si="34"/>
        <v>-6.3142045375683908</v>
      </c>
      <c r="ES148" s="3">
        <f t="shared" si="35"/>
        <v>-6.3728209905202613</v>
      </c>
    </row>
    <row r="149" spans="11:149" x14ac:dyDescent="0.25">
      <c r="K149" s="38">
        <f t="shared" si="44"/>
        <v>137</v>
      </c>
      <c r="L149" s="160">
        <v>102000</v>
      </c>
      <c r="M149" s="24">
        <f t="shared" si="45"/>
        <v>1</v>
      </c>
      <c r="N149" s="5">
        <v>102000</v>
      </c>
      <c r="O149" s="289">
        <f t="shared" si="39"/>
        <v>2.5703957827688621E-5</v>
      </c>
      <c r="P149" s="5">
        <v>102000</v>
      </c>
      <c r="Q149" s="289">
        <f t="shared" si="40"/>
        <v>1.9121898121056721E-5</v>
      </c>
      <c r="R149" s="5">
        <v>102000</v>
      </c>
      <c r="S149" s="289">
        <v>3.4570999999999999E-7</v>
      </c>
      <c r="U149" s="26"/>
      <c r="V149" s="256">
        <v>102000</v>
      </c>
      <c r="W149" s="274">
        <f t="shared" si="46"/>
        <v>3.133954944660505E-7</v>
      </c>
      <c r="X149" s="320">
        <f t="shared" si="41"/>
        <v>102000</v>
      </c>
      <c r="Y149" s="153">
        <f t="shared" si="42"/>
        <v>-14.877665563622047</v>
      </c>
      <c r="Z149" s="153"/>
      <c r="AA149" s="153"/>
      <c r="AB149" s="153"/>
      <c r="AC149" s="153"/>
      <c r="AD149" s="153"/>
      <c r="AE149" s="153"/>
      <c r="AF149" s="153"/>
      <c r="AG149" s="153"/>
      <c r="AH149" s="153"/>
      <c r="AI149" s="153"/>
      <c r="AJ149" s="161"/>
      <c r="AK149" s="161"/>
      <c r="AL149" s="162"/>
      <c r="AM149" s="161"/>
      <c r="AN149" s="161"/>
      <c r="AO149" s="161"/>
      <c r="AP149" s="161"/>
      <c r="AQ149" s="161"/>
      <c r="AR149" s="161"/>
      <c r="AS149" s="161"/>
      <c r="AT149" s="161"/>
      <c r="AU149" s="161"/>
      <c r="AV149" s="161"/>
      <c r="AW149" s="161"/>
      <c r="AX149" s="161"/>
      <c r="AY149" s="161"/>
      <c r="AZ149" s="161"/>
      <c r="BA149" s="161"/>
      <c r="BB149" s="161"/>
      <c r="BC149" s="161"/>
      <c r="BD149" s="161"/>
      <c r="BE149" s="161"/>
      <c r="BF149" s="161"/>
      <c r="BG149" s="161"/>
      <c r="BH149" s="161"/>
      <c r="BI149" s="161"/>
      <c r="BJ149" s="161"/>
      <c r="BK149" s="161"/>
      <c r="BL149" s="161"/>
      <c r="BM149" s="161"/>
      <c r="BN149" s="161"/>
      <c r="BO149" s="161"/>
      <c r="BP149" s="161"/>
      <c r="BQ149" s="161"/>
      <c r="BR149" s="161"/>
      <c r="BS149" s="161"/>
      <c r="BT149" s="161"/>
      <c r="BU149" s="161"/>
      <c r="BV149" s="161"/>
      <c r="BW149" s="161"/>
      <c r="BX149" s="161"/>
      <c r="BY149" s="161"/>
      <c r="BZ149" s="161"/>
      <c r="CA149" s="161"/>
      <c r="CB149" s="161"/>
      <c r="CC149" s="161"/>
      <c r="CD149" s="161"/>
      <c r="CE149" s="161"/>
      <c r="CF149" s="161"/>
      <c r="CG149" s="161"/>
      <c r="CH149" s="161"/>
      <c r="CI149" s="161"/>
      <c r="CJ149" s="161"/>
      <c r="CK149" s="161"/>
      <c r="CL149" s="161"/>
      <c r="CM149" s="161"/>
      <c r="CN149" s="161"/>
      <c r="CO149" s="161"/>
      <c r="CP149" s="161"/>
      <c r="CQ149" s="161"/>
      <c r="CR149" s="161"/>
      <c r="CS149" s="161"/>
      <c r="CT149" s="161"/>
      <c r="CU149" s="161"/>
      <c r="CV149" s="161"/>
      <c r="CW149" s="161"/>
      <c r="CX149" s="161"/>
      <c r="CY149" s="161"/>
      <c r="CZ149" s="161"/>
      <c r="DA149" s="161"/>
      <c r="DB149" s="161"/>
      <c r="DC149" s="161"/>
      <c r="DD149" s="161"/>
      <c r="DE149" s="161"/>
      <c r="DF149" s="161"/>
      <c r="DG149" s="161"/>
      <c r="DH149" s="161"/>
      <c r="DI149" s="161"/>
      <c r="DJ149" s="161"/>
      <c r="DK149" s="161"/>
      <c r="DL149" s="161"/>
      <c r="DM149" s="161"/>
      <c r="DN149" s="161"/>
      <c r="DO149" s="161"/>
      <c r="DP149" s="161"/>
      <c r="DQ149" s="161"/>
      <c r="DR149" s="161"/>
      <c r="DS149" s="161"/>
      <c r="DT149" s="161"/>
      <c r="DU149" s="161"/>
      <c r="DV149" s="161"/>
      <c r="DW149" s="161"/>
      <c r="DX149" s="161"/>
      <c r="DY149" s="161"/>
      <c r="DZ149" s="161"/>
      <c r="EA149" s="161"/>
      <c r="EB149" s="161"/>
      <c r="EC149" s="161"/>
      <c r="ED149" s="161"/>
      <c r="EE149" s="161"/>
      <c r="EF149" s="161"/>
      <c r="EG149" s="161"/>
      <c r="EH149" s="161"/>
      <c r="EI149" s="161"/>
      <c r="EK149" s="143">
        <f t="shared" si="38"/>
        <v>0.90652713102325799</v>
      </c>
      <c r="EO149">
        <f t="shared" si="32"/>
        <v>102000</v>
      </c>
      <c r="EP149" s="3">
        <f t="shared" si="43"/>
        <v>-4.59</v>
      </c>
      <c r="EQ149" s="3">
        <f t="shared" si="33"/>
        <v>-4.7184690000000007</v>
      </c>
      <c r="ER149" s="3">
        <f t="shared" si="34"/>
        <v>-6.4612880578830882</v>
      </c>
      <c r="ES149" s="3">
        <f t="shared" si="35"/>
        <v>-6.5039072514621887</v>
      </c>
    </row>
    <row r="150" spans="11:149" x14ac:dyDescent="0.25">
      <c r="K150" s="38">
        <f t="shared" si="44"/>
        <v>138</v>
      </c>
      <c r="L150" s="160">
        <v>104000</v>
      </c>
      <c r="M150" s="24">
        <f t="shared" si="45"/>
        <v>1</v>
      </c>
      <c r="N150" s="5">
        <v>104000</v>
      </c>
      <c r="O150" s="289">
        <f t="shared" si="39"/>
        <v>2.0892961308540328E-5</v>
      </c>
      <c r="P150" s="5">
        <v>104000</v>
      </c>
      <c r="Q150" s="289">
        <f t="shared" si="40"/>
        <v>1.5452971370863459E-5</v>
      </c>
      <c r="R150" s="5">
        <v>104000</v>
      </c>
      <c r="S150" s="289">
        <v>2.4489999999999998E-7</v>
      </c>
      <c r="U150" s="26"/>
      <c r="V150" s="256">
        <v>104000</v>
      </c>
      <c r="W150" s="274">
        <f t="shared" si="46"/>
        <v>2.3174292680281522E-7</v>
      </c>
      <c r="X150" s="320">
        <f t="shared" si="41"/>
        <v>104000</v>
      </c>
      <c r="Y150" s="153">
        <f t="shared" si="42"/>
        <v>-15.222415872988289</v>
      </c>
      <c r="Z150" s="153"/>
      <c r="AA150" s="153"/>
      <c r="AB150" s="153"/>
      <c r="AC150" s="153"/>
      <c r="AD150" s="153"/>
      <c r="AE150" s="153"/>
      <c r="AF150" s="153"/>
      <c r="AG150" s="153"/>
      <c r="AH150" s="153"/>
      <c r="AI150" s="153"/>
      <c r="AJ150" s="161"/>
      <c r="AK150" s="161"/>
      <c r="AL150" s="162"/>
      <c r="AM150" s="161"/>
      <c r="AN150" s="161"/>
      <c r="AO150" s="161"/>
      <c r="AP150" s="161"/>
      <c r="AQ150" s="161"/>
      <c r="AR150" s="161"/>
      <c r="AS150" s="161"/>
      <c r="AT150" s="161"/>
      <c r="AU150" s="161"/>
      <c r="AV150" s="161"/>
      <c r="AW150" s="161"/>
      <c r="AX150" s="161"/>
      <c r="AY150" s="161"/>
      <c r="AZ150" s="161"/>
      <c r="BA150" s="161"/>
      <c r="BB150" s="161"/>
      <c r="BC150" s="161"/>
      <c r="BD150" s="161"/>
      <c r="BE150" s="161"/>
      <c r="BF150" s="161"/>
      <c r="BG150" s="161"/>
      <c r="BH150" s="161"/>
      <c r="BI150" s="161"/>
      <c r="BJ150" s="161"/>
      <c r="BK150" s="161"/>
      <c r="BL150" s="161"/>
      <c r="BM150" s="161"/>
      <c r="BN150" s="161"/>
      <c r="BO150" s="161"/>
      <c r="BP150" s="161"/>
      <c r="BQ150" s="161"/>
      <c r="BR150" s="161"/>
      <c r="BS150" s="161"/>
      <c r="BT150" s="161"/>
      <c r="BU150" s="161"/>
      <c r="BV150" s="161"/>
      <c r="BW150" s="161"/>
      <c r="BX150" s="161"/>
      <c r="BY150" s="161"/>
      <c r="BZ150" s="161"/>
      <c r="CA150" s="161"/>
      <c r="CB150" s="161"/>
      <c r="CC150" s="161"/>
      <c r="CD150" s="161"/>
      <c r="CE150" s="161"/>
      <c r="CF150" s="161"/>
      <c r="CG150" s="161"/>
      <c r="CH150" s="161"/>
      <c r="CI150" s="161"/>
      <c r="CJ150" s="161"/>
      <c r="CK150" s="161"/>
      <c r="CL150" s="161"/>
      <c r="CM150" s="161"/>
      <c r="CN150" s="161"/>
      <c r="CO150" s="161"/>
      <c r="CP150" s="161"/>
      <c r="CQ150" s="161"/>
      <c r="CR150" s="161"/>
      <c r="CS150" s="161"/>
      <c r="CT150" s="161"/>
      <c r="CU150" s="161"/>
      <c r="CV150" s="161"/>
      <c r="CW150" s="161"/>
      <c r="CX150" s="161"/>
      <c r="CY150" s="161"/>
      <c r="CZ150" s="161"/>
      <c r="DA150" s="161"/>
      <c r="DB150" s="161"/>
      <c r="DC150" s="161"/>
      <c r="DD150" s="161"/>
      <c r="DE150" s="161"/>
      <c r="DF150" s="161"/>
      <c r="DG150" s="161"/>
      <c r="DH150" s="161"/>
      <c r="DI150" s="161"/>
      <c r="DJ150" s="161"/>
      <c r="DK150" s="161"/>
      <c r="DL150" s="161"/>
      <c r="DM150" s="161"/>
      <c r="DN150" s="161"/>
      <c r="DO150" s="161"/>
      <c r="DP150" s="161"/>
      <c r="DQ150" s="161"/>
      <c r="DR150" s="161"/>
      <c r="DS150" s="161"/>
      <c r="DT150" s="161"/>
      <c r="DU150" s="161"/>
      <c r="DV150" s="161"/>
      <c r="DW150" s="161"/>
      <c r="DX150" s="161"/>
      <c r="DY150" s="161"/>
      <c r="DZ150" s="161"/>
      <c r="EA150" s="161"/>
      <c r="EB150" s="161"/>
      <c r="EC150" s="161"/>
      <c r="ED150" s="161"/>
      <c r="EE150" s="161"/>
      <c r="EF150" s="161"/>
      <c r="EG150" s="161"/>
      <c r="EH150" s="161"/>
      <c r="EI150" s="161"/>
      <c r="EK150" s="143">
        <f t="shared" si="38"/>
        <v>0.94627573214706096</v>
      </c>
      <c r="EO150">
        <f t="shared" si="32"/>
        <v>104000</v>
      </c>
      <c r="EP150" s="3">
        <f t="shared" si="43"/>
        <v>-4.6800000000000015</v>
      </c>
      <c r="EQ150" s="3">
        <f t="shared" si="33"/>
        <v>-4.8109880000000009</v>
      </c>
      <c r="ER150" s="3">
        <f t="shared" si="34"/>
        <v>-6.611011214875286</v>
      </c>
      <c r="ES150" s="3">
        <f t="shared" si="35"/>
        <v>-6.6349935124041144</v>
      </c>
    </row>
    <row r="151" spans="11:149" x14ac:dyDescent="0.25">
      <c r="K151" s="38">
        <f t="shared" si="44"/>
        <v>139</v>
      </c>
      <c r="L151" s="160">
        <v>106000</v>
      </c>
      <c r="M151" s="24">
        <f t="shared" si="45"/>
        <v>1</v>
      </c>
      <c r="N151" s="5">
        <v>106000</v>
      </c>
      <c r="O151" s="289">
        <f t="shared" si="39"/>
        <v>1.6982436524617402E-5</v>
      </c>
      <c r="P151" s="5">
        <v>106000</v>
      </c>
      <c r="Q151" s="289">
        <f t="shared" si="40"/>
        <v>1.2488003161452331E-5</v>
      </c>
      <c r="R151" s="5">
        <v>106000</v>
      </c>
      <c r="S151" s="289">
        <v>1.7583999999999999E-7</v>
      </c>
      <c r="U151" s="26"/>
      <c r="V151" s="256">
        <v>106000</v>
      </c>
      <c r="W151" s="274">
        <f t="shared" si="46"/>
        <v>1.7136425083147648E-7</v>
      </c>
      <c r="X151" s="320">
        <f t="shared" si="41"/>
        <v>106000</v>
      </c>
      <c r="Y151" s="153">
        <f t="shared" si="42"/>
        <v>-15.5536913462911</v>
      </c>
      <c r="Z151" s="153"/>
      <c r="AA151" s="153"/>
      <c r="AB151" s="153"/>
      <c r="AC151" s="153"/>
      <c r="AD151" s="153"/>
      <c r="AE151" s="153"/>
      <c r="AF151" s="153"/>
      <c r="AG151" s="153"/>
      <c r="AH151" s="153"/>
      <c r="AI151" s="153"/>
      <c r="AJ151" s="161"/>
      <c r="AK151" s="161"/>
      <c r="AL151" s="162"/>
      <c r="AM151" s="161"/>
      <c r="AN151" s="161"/>
      <c r="AO151" s="161"/>
      <c r="AP151" s="161"/>
      <c r="AQ151" s="161"/>
      <c r="AR151" s="161"/>
      <c r="AS151" s="161"/>
      <c r="AT151" s="161"/>
      <c r="AU151" s="161"/>
      <c r="AV151" s="161"/>
      <c r="AW151" s="161"/>
      <c r="AX151" s="161"/>
      <c r="AY151" s="161"/>
      <c r="AZ151" s="161"/>
      <c r="BA151" s="161"/>
      <c r="BB151" s="161"/>
      <c r="BC151" s="161"/>
      <c r="BD151" s="161"/>
      <c r="BE151" s="161"/>
      <c r="BF151" s="161"/>
      <c r="BG151" s="161"/>
      <c r="BH151" s="161"/>
      <c r="BI151" s="161"/>
      <c r="BJ151" s="161"/>
      <c r="BK151" s="161"/>
      <c r="BL151" s="161"/>
      <c r="BM151" s="161"/>
      <c r="BN151" s="161"/>
      <c r="BO151" s="161"/>
      <c r="BP151" s="161"/>
      <c r="BQ151" s="161"/>
      <c r="BR151" s="161"/>
      <c r="BS151" s="161"/>
      <c r="BT151" s="161"/>
      <c r="BU151" s="161"/>
      <c r="BV151" s="161"/>
      <c r="BW151" s="161"/>
      <c r="BX151" s="161"/>
      <c r="BY151" s="161"/>
      <c r="BZ151" s="161"/>
      <c r="CA151" s="161"/>
      <c r="CB151" s="161"/>
      <c r="CC151" s="161"/>
      <c r="CD151" s="161"/>
      <c r="CE151" s="161"/>
      <c r="CF151" s="161"/>
      <c r="CG151" s="161"/>
      <c r="CH151" s="161"/>
      <c r="CI151" s="161"/>
      <c r="CJ151" s="161"/>
      <c r="CK151" s="161"/>
      <c r="CL151" s="161"/>
      <c r="CM151" s="161"/>
      <c r="CN151" s="161"/>
      <c r="CO151" s="161"/>
      <c r="CP151" s="161"/>
      <c r="CQ151" s="161"/>
      <c r="CR151" s="161"/>
      <c r="CS151" s="161"/>
      <c r="CT151" s="161"/>
      <c r="CU151" s="161"/>
      <c r="CV151" s="161"/>
      <c r="CW151" s="161"/>
      <c r="CX151" s="161"/>
      <c r="CY151" s="161"/>
      <c r="CZ151" s="161"/>
      <c r="DA151" s="161"/>
      <c r="DB151" s="161"/>
      <c r="DC151" s="161"/>
      <c r="DD151" s="161"/>
      <c r="DE151" s="161"/>
      <c r="DF151" s="161"/>
      <c r="DG151" s="161"/>
      <c r="DH151" s="161"/>
      <c r="DI151" s="161"/>
      <c r="DJ151" s="161"/>
      <c r="DK151" s="161"/>
      <c r="DL151" s="161"/>
      <c r="DM151" s="161"/>
      <c r="DN151" s="161"/>
      <c r="DO151" s="161"/>
      <c r="DP151" s="161"/>
      <c r="DQ151" s="161"/>
      <c r="DR151" s="161"/>
      <c r="DS151" s="161"/>
      <c r="DT151" s="161"/>
      <c r="DU151" s="161"/>
      <c r="DV151" s="161"/>
      <c r="DW151" s="161"/>
      <c r="DX151" s="161"/>
      <c r="DY151" s="161"/>
      <c r="DZ151" s="161"/>
      <c r="EA151" s="161"/>
      <c r="EB151" s="161"/>
      <c r="EC151" s="161"/>
      <c r="ED151" s="161"/>
      <c r="EE151" s="161"/>
      <c r="EF151" s="161"/>
      <c r="EG151" s="161"/>
      <c r="EH151" s="161"/>
      <c r="EI151" s="161"/>
      <c r="EK151" s="143">
        <f t="shared" si="38"/>
        <v>0.9745464674219545</v>
      </c>
      <c r="EO151">
        <f t="shared" si="32"/>
        <v>106000</v>
      </c>
      <c r="EP151" s="3">
        <f t="shared" si="43"/>
        <v>-4.7700000000000014</v>
      </c>
      <c r="EQ151" s="3">
        <f t="shared" si="33"/>
        <v>-4.9035070000000012</v>
      </c>
      <c r="ER151" s="3">
        <f t="shared" si="34"/>
        <v>-6.7548823249205849</v>
      </c>
      <c r="ES151" s="3">
        <f t="shared" si="35"/>
        <v>-6.7660797733460409</v>
      </c>
    </row>
    <row r="152" spans="11:149" x14ac:dyDescent="0.25">
      <c r="K152" s="38">
        <f t="shared" si="44"/>
        <v>140</v>
      </c>
      <c r="L152" s="160">
        <v>108000</v>
      </c>
      <c r="M152" s="24">
        <f t="shared" si="45"/>
        <v>1</v>
      </c>
      <c r="N152" s="5">
        <v>108000</v>
      </c>
      <c r="O152" s="289">
        <f t="shared" si="39"/>
        <v>1.3803842646028827E-5</v>
      </c>
      <c r="P152" s="5">
        <v>108000</v>
      </c>
      <c r="Q152" s="289">
        <f t="shared" si="40"/>
        <v>1.0091924667283565E-5</v>
      </c>
      <c r="R152" s="5">
        <v>108000</v>
      </c>
      <c r="S152" s="289">
        <v>1.2776E-7</v>
      </c>
      <c r="U152" s="26"/>
      <c r="V152" s="256">
        <v>108000</v>
      </c>
      <c r="W152" s="274">
        <f t="shared" si="46"/>
        <v>1.2671673249393217E-7</v>
      </c>
      <c r="X152" s="320">
        <f t="shared" si="41"/>
        <v>108000</v>
      </c>
      <c r="Y152" s="153">
        <f t="shared" si="42"/>
        <v>-15.873112333039654</v>
      </c>
      <c r="Z152" s="153"/>
      <c r="AA152" s="153"/>
      <c r="AB152" s="153"/>
      <c r="AC152" s="153"/>
      <c r="AD152" s="153"/>
      <c r="AE152" s="153"/>
      <c r="AF152" s="153"/>
      <c r="AG152" s="153"/>
      <c r="AH152" s="153"/>
      <c r="AI152" s="153"/>
      <c r="AJ152" s="161"/>
      <c r="AK152" s="161"/>
      <c r="AL152" s="162"/>
      <c r="AM152" s="161"/>
      <c r="AN152" s="161"/>
      <c r="AO152" s="161"/>
      <c r="AP152" s="161"/>
      <c r="AQ152" s="161"/>
      <c r="AR152" s="161"/>
      <c r="AS152" s="161"/>
      <c r="AT152" s="161"/>
      <c r="AU152" s="161"/>
      <c r="AV152" s="161"/>
      <c r="AW152" s="161"/>
      <c r="AX152" s="161"/>
      <c r="AY152" s="161"/>
      <c r="AZ152" s="161"/>
      <c r="BA152" s="161"/>
      <c r="BB152" s="161"/>
      <c r="BC152" s="161"/>
      <c r="BD152" s="161"/>
      <c r="BE152" s="161"/>
      <c r="BF152" s="161"/>
      <c r="BG152" s="161"/>
      <c r="BH152" s="161"/>
      <c r="BI152" s="161"/>
      <c r="BJ152" s="161"/>
      <c r="BK152" s="161"/>
      <c r="BL152" s="161"/>
      <c r="BM152" s="161"/>
      <c r="BN152" s="161"/>
      <c r="BO152" s="161"/>
      <c r="BP152" s="161"/>
      <c r="BQ152" s="161"/>
      <c r="BR152" s="161"/>
      <c r="BS152" s="161"/>
      <c r="BT152" s="161"/>
      <c r="BU152" s="161"/>
      <c r="BV152" s="161"/>
      <c r="BW152" s="161"/>
      <c r="BX152" s="161"/>
      <c r="BY152" s="161"/>
      <c r="BZ152" s="161"/>
      <c r="CA152" s="161"/>
      <c r="CB152" s="161"/>
      <c r="CC152" s="161"/>
      <c r="CD152" s="161"/>
      <c r="CE152" s="161"/>
      <c r="CF152" s="161"/>
      <c r="CG152" s="161"/>
      <c r="CH152" s="161"/>
      <c r="CI152" s="161"/>
      <c r="CJ152" s="161"/>
      <c r="CK152" s="161"/>
      <c r="CL152" s="161"/>
      <c r="CM152" s="161"/>
      <c r="CN152" s="161"/>
      <c r="CO152" s="161"/>
      <c r="CP152" s="161"/>
      <c r="CQ152" s="161"/>
      <c r="CR152" s="161"/>
      <c r="CS152" s="161"/>
      <c r="CT152" s="161"/>
      <c r="CU152" s="161"/>
      <c r="CV152" s="161"/>
      <c r="CW152" s="161"/>
      <c r="CX152" s="161"/>
      <c r="CY152" s="161"/>
      <c r="CZ152" s="161"/>
      <c r="DA152" s="161"/>
      <c r="DB152" s="161"/>
      <c r="DC152" s="161"/>
      <c r="DD152" s="161"/>
      <c r="DE152" s="161"/>
      <c r="DF152" s="161"/>
      <c r="DG152" s="161"/>
      <c r="DH152" s="161"/>
      <c r="DI152" s="161"/>
      <c r="DJ152" s="161"/>
      <c r="DK152" s="161"/>
      <c r="DL152" s="161"/>
      <c r="DM152" s="161"/>
      <c r="DN152" s="161"/>
      <c r="DO152" s="161"/>
      <c r="DP152" s="161"/>
      <c r="DQ152" s="161"/>
      <c r="DR152" s="161"/>
      <c r="DS152" s="161"/>
      <c r="DT152" s="161"/>
      <c r="DU152" s="161"/>
      <c r="DV152" s="161"/>
      <c r="DW152" s="161"/>
      <c r="DX152" s="161"/>
      <c r="DY152" s="161"/>
      <c r="DZ152" s="161"/>
      <c r="EA152" s="161"/>
      <c r="EB152" s="161"/>
      <c r="EC152" s="161"/>
      <c r="ED152" s="161"/>
      <c r="EE152" s="161"/>
      <c r="EF152" s="161"/>
      <c r="EG152" s="161"/>
      <c r="EH152" s="161"/>
      <c r="EI152" s="161"/>
      <c r="EK152" s="143">
        <f t="shared" si="38"/>
        <v>0.99183416166196126</v>
      </c>
      <c r="EO152">
        <f t="shared" si="32"/>
        <v>108000</v>
      </c>
      <c r="EP152" s="3">
        <f t="shared" si="43"/>
        <v>-4.8600000000000003</v>
      </c>
      <c r="EQ152" s="3">
        <f t="shared" si="33"/>
        <v>-4.9960260000000005</v>
      </c>
      <c r="ER152" s="3">
        <f t="shared" si="34"/>
        <v>-6.8936050968695737</v>
      </c>
      <c r="ES152" s="3">
        <f t="shared" si="35"/>
        <v>-6.8971660342879666</v>
      </c>
    </row>
    <row r="153" spans="11:149" x14ac:dyDescent="0.25">
      <c r="K153" s="38">
        <f t="shared" si="44"/>
        <v>141</v>
      </c>
      <c r="L153" s="160">
        <v>110000</v>
      </c>
      <c r="M153" s="24">
        <f t="shared" si="45"/>
        <v>1</v>
      </c>
      <c r="N153" s="5">
        <v>110000</v>
      </c>
      <c r="O153" s="289">
        <f t="shared" si="39"/>
        <v>1.1220184543019627E-5</v>
      </c>
      <c r="P153" s="5">
        <v>110000</v>
      </c>
      <c r="Q153" s="289">
        <f t="shared" si="40"/>
        <v>8.1555827759961677E-6</v>
      </c>
      <c r="R153" s="5">
        <v>110000</v>
      </c>
      <c r="S153" s="289">
        <v>9.3959000000000001E-8</v>
      </c>
      <c r="U153" s="26"/>
      <c r="V153" s="256">
        <v>110000</v>
      </c>
      <c r="W153" s="274">
        <f t="shared" si="46"/>
        <v>9.3701750604504168E-8</v>
      </c>
      <c r="X153" s="320">
        <f t="shared" si="41"/>
        <v>110000</v>
      </c>
      <c r="Y153" s="153">
        <f t="shared" si="42"/>
        <v>-16.18040732003907</v>
      </c>
      <c r="Z153" s="153"/>
      <c r="AA153" s="153"/>
      <c r="AB153" s="153"/>
      <c r="AC153" s="153"/>
      <c r="AD153" s="153"/>
      <c r="AE153" s="153"/>
      <c r="AF153" s="153"/>
      <c r="AG153" s="153"/>
      <c r="AH153" s="153"/>
      <c r="AI153" s="153"/>
      <c r="AJ153" s="161"/>
      <c r="AK153" s="161"/>
      <c r="AL153" s="162"/>
      <c r="AM153" s="161"/>
      <c r="AN153" s="161"/>
      <c r="AO153" s="161"/>
      <c r="AP153" s="161"/>
      <c r="AQ153" s="161"/>
      <c r="AR153" s="161"/>
      <c r="AS153" s="161"/>
      <c r="AT153" s="161"/>
      <c r="AU153" s="161"/>
      <c r="AV153" s="161"/>
      <c r="AW153" s="161"/>
      <c r="AX153" s="161"/>
      <c r="AY153" s="161"/>
      <c r="AZ153" s="161"/>
      <c r="BA153" s="161"/>
      <c r="BB153" s="161"/>
      <c r="BC153" s="161"/>
      <c r="BD153" s="161"/>
      <c r="BE153" s="161"/>
      <c r="BF153" s="161"/>
      <c r="BG153" s="161"/>
      <c r="BH153" s="161"/>
      <c r="BI153" s="161"/>
      <c r="BJ153" s="161"/>
      <c r="BK153" s="161"/>
      <c r="BL153" s="161"/>
      <c r="BM153" s="161"/>
      <c r="BN153" s="161"/>
      <c r="BO153" s="161"/>
      <c r="BP153" s="161"/>
      <c r="BQ153" s="161"/>
      <c r="BR153" s="161"/>
      <c r="BS153" s="161"/>
      <c r="BT153" s="161"/>
      <c r="BU153" s="161"/>
      <c r="BV153" s="161"/>
      <c r="BW153" s="161"/>
      <c r="BX153" s="161"/>
      <c r="BY153" s="161"/>
      <c r="BZ153" s="161"/>
      <c r="CA153" s="161"/>
      <c r="CB153" s="161"/>
      <c r="CC153" s="161"/>
      <c r="CD153" s="161"/>
      <c r="CE153" s="161"/>
      <c r="CF153" s="161"/>
      <c r="CG153" s="161"/>
      <c r="CH153" s="161"/>
      <c r="CI153" s="161"/>
      <c r="CJ153" s="161"/>
      <c r="CK153" s="161"/>
      <c r="CL153" s="161"/>
      <c r="CM153" s="161"/>
      <c r="CN153" s="161"/>
      <c r="CO153" s="161"/>
      <c r="CP153" s="161"/>
      <c r="CQ153" s="161"/>
      <c r="CR153" s="161"/>
      <c r="CS153" s="161"/>
      <c r="CT153" s="161"/>
      <c r="CU153" s="161"/>
      <c r="CV153" s="161"/>
      <c r="CW153" s="161"/>
      <c r="CX153" s="161"/>
      <c r="CY153" s="161"/>
      <c r="CZ153" s="161"/>
      <c r="DA153" s="161"/>
      <c r="DB153" s="161"/>
      <c r="DC153" s="161"/>
      <c r="DD153" s="161"/>
      <c r="DE153" s="161"/>
      <c r="DF153" s="161"/>
      <c r="DG153" s="161"/>
      <c r="DH153" s="161"/>
      <c r="DI153" s="161"/>
      <c r="DJ153" s="161"/>
      <c r="DK153" s="161"/>
      <c r="DL153" s="161"/>
      <c r="DM153" s="161"/>
      <c r="DN153" s="161"/>
      <c r="DO153" s="161"/>
      <c r="DP153" s="161"/>
      <c r="DQ153" s="161"/>
      <c r="DR153" s="161"/>
      <c r="DS153" s="161"/>
      <c r="DT153" s="161"/>
      <c r="DU153" s="161"/>
      <c r="DV153" s="161"/>
      <c r="DW153" s="161"/>
      <c r="DX153" s="161"/>
      <c r="DY153" s="161"/>
      <c r="DZ153" s="161"/>
      <c r="EA153" s="161"/>
      <c r="EB153" s="161"/>
      <c r="EC153" s="161"/>
      <c r="ED153" s="161"/>
      <c r="EE153" s="161"/>
      <c r="EF153" s="161"/>
      <c r="EG153" s="161"/>
      <c r="EH153" s="161"/>
      <c r="EI153" s="161"/>
      <c r="EK153" s="143">
        <f t="shared" si="38"/>
        <v>0.9972621101172231</v>
      </c>
      <c r="EO153">
        <f t="shared" si="32"/>
        <v>110000</v>
      </c>
      <c r="EP153" s="3">
        <f t="shared" si="43"/>
        <v>-4.95</v>
      </c>
      <c r="EQ153" s="3">
        <f t="shared" si="33"/>
        <v>-5.0885450000000008</v>
      </c>
      <c r="ER153" s="3">
        <f t="shared" si="34"/>
        <v>-7.0270616140399511</v>
      </c>
      <c r="ES153" s="3">
        <f t="shared" si="35"/>
        <v>-7.028252295229894</v>
      </c>
    </row>
    <row r="154" spans="11:149" x14ac:dyDescent="0.25">
      <c r="K154" s="38">
        <f t="shared" si="44"/>
        <v>142</v>
      </c>
      <c r="L154" s="160">
        <v>112000</v>
      </c>
      <c r="M154" s="24">
        <f t="shared" si="45"/>
        <v>1</v>
      </c>
      <c r="N154" s="5">
        <v>112000</v>
      </c>
      <c r="O154" s="289">
        <f t="shared" si="39"/>
        <v>9.1201083935590828E-6</v>
      </c>
      <c r="P154" s="5">
        <v>112000</v>
      </c>
      <c r="Q154" s="289">
        <f t="shared" si="40"/>
        <v>6.590767629464356E-6</v>
      </c>
      <c r="R154" s="5">
        <v>112000</v>
      </c>
      <c r="S154" s="289">
        <v>6.9558999999999994E-8</v>
      </c>
      <c r="U154" s="26"/>
      <c r="V154" s="256">
        <v>112000</v>
      </c>
      <c r="W154" s="274">
        <f t="shared" si="46"/>
        <v>6.9288545352676114E-8</v>
      </c>
      <c r="X154" s="320">
        <f t="shared" si="41"/>
        <v>112000</v>
      </c>
      <c r="Y154" s="153">
        <f t="shared" si="42"/>
        <v>-16.481090523641871</v>
      </c>
      <c r="Z154" s="153"/>
      <c r="AA154" s="153"/>
      <c r="AB154" s="153"/>
      <c r="AC154" s="153"/>
      <c r="AD154" s="153"/>
      <c r="AE154" s="153"/>
      <c r="AF154" s="153"/>
      <c r="AG154" s="153"/>
      <c r="AH154" s="153"/>
      <c r="AI154" s="153"/>
      <c r="AJ154" s="161"/>
      <c r="AK154" s="161"/>
      <c r="AL154" s="162"/>
      <c r="AM154" s="161"/>
      <c r="AN154" s="161"/>
      <c r="AO154" s="161"/>
      <c r="AP154" s="161"/>
      <c r="AQ154" s="161"/>
      <c r="AR154" s="161"/>
      <c r="AS154" s="161"/>
      <c r="AT154" s="161"/>
      <c r="AU154" s="161"/>
      <c r="AV154" s="161"/>
      <c r="AW154" s="161"/>
      <c r="AX154" s="161"/>
      <c r="AY154" s="161"/>
      <c r="AZ154" s="161"/>
      <c r="BA154" s="161"/>
      <c r="BB154" s="161"/>
      <c r="BC154" s="161"/>
      <c r="BD154" s="161"/>
      <c r="BE154" s="161"/>
      <c r="BF154" s="161"/>
      <c r="BG154" s="161"/>
      <c r="BH154" s="161"/>
      <c r="BI154" s="161"/>
      <c r="BJ154" s="161"/>
      <c r="BK154" s="161"/>
      <c r="BL154" s="161"/>
      <c r="BM154" s="161"/>
      <c r="BN154" s="161"/>
      <c r="BO154" s="161"/>
      <c r="BP154" s="161"/>
      <c r="BQ154" s="161"/>
      <c r="BR154" s="161"/>
      <c r="BS154" s="161"/>
      <c r="BT154" s="161"/>
      <c r="BU154" s="161"/>
      <c r="BV154" s="161"/>
      <c r="BW154" s="161"/>
      <c r="BX154" s="161"/>
      <c r="BY154" s="161"/>
      <c r="BZ154" s="161"/>
      <c r="CA154" s="161"/>
      <c r="CB154" s="161"/>
      <c r="CC154" s="161"/>
      <c r="CD154" s="161"/>
      <c r="CE154" s="161"/>
      <c r="CF154" s="161"/>
      <c r="CG154" s="161"/>
      <c r="CH154" s="161"/>
      <c r="CI154" s="161"/>
      <c r="CJ154" s="161"/>
      <c r="CK154" s="161"/>
      <c r="CL154" s="161"/>
      <c r="CM154" s="161"/>
      <c r="CN154" s="161"/>
      <c r="CO154" s="161"/>
      <c r="CP154" s="161"/>
      <c r="CQ154" s="161"/>
      <c r="CR154" s="161"/>
      <c r="CS154" s="161"/>
      <c r="CT154" s="161"/>
      <c r="CU154" s="161"/>
      <c r="CV154" s="161"/>
      <c r="CW154" s="161"/>
      <c r="CX154" s="161"/>
      <c r="CY154" s="161"/>
      <c r="CZ154" s="161"/>
      <c r="DA154" s="161"/>
      <c r="DB154" s="161"/>
      <c r="DC154" s="161"/>
      <c r="DD154" s="161"/>
      <c r="DE154" s="161"/>
      <c r="DF154" s="161"/>
      <c r="DG154" s="161"/>
      <c r="DH154" s="161"/>
      <c r="DI154" s="161"/>
      <c r="DJ154" s="161"/>
      <c r="DK154" s="161"/>
      <c r="DL154" s="161"/>
      <c r="DM154" s="161"/>
      <c r="DN154" s="161"/>
      <c r="DO154" s="161"/>
      <c r="DP154" s="161"/>
      <c r="DQ154" s="161"/>
      <c r="DR154" s="161"/>
      <c r="DS154" s="161"/>
      <c r="DT154" s="161"/>
      <c r="DU154" s="161"/>
      <c r="DV154" s="161"/>
      <c r="DW154" s="161"/>
      <c r="DX154" s="161"/>
      <c r="DY154" s="161"/>
      <c r="DZ154" s="161"/>
      <c r="EA154" s="161"/>
      <c r="EB154" s="161"/>
      <c r="EC154" s="161"/>
      <c r="ED154" s="161"/>
      <c r="EE154" s="161"/>
      <c r="EF154" s="161"/>
      <c r="EG154" s="161"/>
      <c r="EH154" s="161"/>
      <c r="EI154" s="161"/>
      <c r="EK154" s="143">
        <f t="shared" si="38"/>
        <v>0.99611186694282727</v>
      </c>
      <c r="EO154">
        <f t="shared" si="32"/>
        <v>112000</v>
      </c>
      <c r="EP154" s="3">
        <f t="shared" si="43"/>
        <v>-5.0400000000000009</v>
      </c>
      <c r="EQ154" s="3">
        <f t="shared" si="33"/>
        <v>-5.181064000000001</v>
      </c>
      <c r="ER154" s="3">
        <f t="shared" si="34"/>
        <v>-7.15764667016564</v>
      </c>
      <c r="ES154" s="3">
        <f t="shared" si="35"/>
        <v>-7.1593385561718197</v>
      </c>
    </row>
    <row r="155" spans="11:149" x14ac:dyDescent="0.25">
      <c r="K155" s="38">
        <f t="shared" si="44"/>
        <v>143</v>
      </c>
      <c r="L155" s="160">
        <v>114000</v>
      </c>
      <c r="M155" s="24">
        <f t="shared" si="45"/>
        <v>1</v>
      </c>
      <c r="N155" s="5">
        <v>114000</v>
      </c>
      <c r="O155" s="289">
        <f t="shared" si="39"/>
        <v>7.4131024130091704E-6</v>
      </c>
      <c r="P155" s="5">
        <v>114000</v>
      </c>
      <c r="Q155" s="289">
        <f t="shared" si="40"/>
        <v>5.3261942326726519E-6</v>
      </c>
      <c r="R155" s="5">
        <v>114000</v>
      </c>
      <c r="S155" s="289">
        <v>4.8489999999999999E-8</v>
      </c>
      <c r="U155" s="26"/>
      <c r="V155" s="256">
        <v>114000</v>
      </c>
      <c r="W155" s="274">
        <f t="shared" si="46"/>
        <v>5.1235995977849448E-8</v>
      </c>
      <c r="X155" s="320">
        <f t="shared" si="41"/>
        <v>114000</v>
      </c>
      <c r="Y155" s="153">
        <f t="shared" si="42"/>
        <v>-16.841908245829149</v>
      </c>
      <c r="Z155" s="153"/>
      <c r="AA155" s="153"/>
      <c r="AB155" s="153"/>
      <c r="AC155" s="153"/>
      <c r="AD155" s="153"/>
      <c r="AE155" s="153"/>
      <c r="AF155" s="153"/>
      <c r="AG155" s="153"/>
      <c r="AH155" s="153"/>
      <c r="AI155" s="153"/>
      <c r="AJ155" s="161"/>
      <c r="AK155" s="161"/>
      <c r="AL155" s="162"/>
      <c r="AM155" s="161"/>
      <c r="AN155" s="161"/>
      <c r="AO155" s="161"/>
      <c r="AP155" s="161"/>
      <c r="AQ155" s="161"/>
      <c r="AR155" s="161"/>
      <c r="AS155" s="161"/>
      <c r="AT155" s="161"/>
      <c r="AU155" s="161"/>
      <c r="AV155" s="161"/>
      <c r="AW155" s="161"/>
      <c r="AX155" s="161"/>
      <c r="AY155" s="161"/>
      <c r="AZ155" s="161"/>
      <c r="BA155" s="161"/>
      <c r="BB155" s="161"/>
      <c r="BC155" s="161"/>
      <c r="BD155" s="161"/>
      <c r="BE155" s="161"/>
      <c r="BF155" s="161"/>
      <c r="BG155" s="161"/>
      <c r="BH155" s="161"/>
      <c r="BI155" s="161"/>
      <c r="BJ155" s="161"/>
      <c r="BK155" s="161"/>
      <c r="BL155" s="161"/>
      <c r="BM155" s="161"/>
      <c r="BN155" s="161"/>
      <c r="BO155" s="161"/>
      <c r="BP155" s="161"/>
      <c r="BQ155" s="161"/>
      <c r="BR155" s="161"/>
      <c r="BS155" s="161"/>
      <c r="BT155" s="161"/>
      <c r="BU155" s="161"/>
      <c r="BV155" s="161"/>
      <c r="BW155" s="161"/>
      <c r="BX155" s="161"/>
      <c r="BY155" s="161"/>
      <c r="BZ155" s="161"/>
      <c r="CA155" s="161"/>
      <c r="CB155" s="161"/>
      <c r="CC155" s="161"/>
      <c r="CD155" s="161"/>
      <c r="CE155" s="161"/>
      <c r="CF155" s="161"/>
      <c r="CG155" s="161"/>
      <c r="CH155" s="161"/>
      <c r="CI155" s="161"/>
      <c r="CJ155" s="161"/>
      <c r="CK155" s="161"/>
      <c r="CL155" s="161"/>
      <c r="CM155" s="161"/>
      <c r="CN155" s="161"/>
      <c r="CO155" s="161"/>
      <c r="CP155" s="161"/>
      <c r="CQ155" s="161"/>
      <c r="CR155" s="161"/>
      <c r="CS155" s="161"/>
      <c r="CT155" s="161"/>
      <c r="CU155" s="161"/>
      <c r="CV155" s="161"/>
      <c r="CW155" s="161"/>
      <c r="CX155" s="161"/>
      <c r="CY155" s="161"/>
      <c r="CZ155" s="161"/>
      <c r="DA155" s="161"/>
      <c r="DB155" s="161"/>
      <c r="DC155" s="161"/>
      <c r="DD155" s="161"/>
      <c r="DE155" s="161"/>
      <c r="DF155" s="161"/>
      <c r="DG155" s="161"/>
      <c r="DH155" s="161"/>
      <c r="DI155" s="161"/>
      <c r="DJ155" s="161"/>
      <c r="DK155" s="161"/>
      <c r="DL155" s="161"/>
      <c r="DM155" s="161"/>
      <c r="DN155" s="161"/>
      <c r="DO155" s="161"/>
      <c r="DP155" s="161"/>
      <c r="DQ155" s="161"/>
      <c r="DR155" s="161"/>
      <c r="DS155" s="161"/>
      <c r="DT155" s="161"/>
      <c r="DU155" s="161"/>
      <c r="DV155" s="161"/>
      <c r="DW155" s="161"/>
      <c r="DX155" s="161"/>
      <c r="DY155" s="161"/>
      <c r="DZ155" s="161"/>
      <c r="EA155" s="161"/>
      <c r="EB155" s="161"/>
      <c r="EC155" s="161"/>
      <c r="ED155" s="161"/>
      <c r="EE155" s="161"/>
      <c r="EF155" s="161"/>
      <c r="EG155" s="161"/>
      <c r="EH155" s="161"/>
      <c r="EI155" s="161"/>
      <c r="EK155" s="143">
        <f t="shared" si="38"/>
        <v>1.056630150089698</v>
      </c>
      <c r="EO155">
        <f t="shared" si="32"/>
        <v>114000</v>
      </c>
      <c r="EP155" s="3">
        <f t="shared" si="43"/>
        <v>-5.13</v>
      </c>
      <c r="EQ155" s="3">
        <f t="shared" si="33"/>
        <v>-5.2735830000000012</v>
      </c>
      <c r="ER155" s="3">
        <f t="shared" si="34"/>
        <v>-7.3143478158844752</v>
      </c>
      <c r="ES155" s="3">
        <f t="shared" si="35"/>
        <v>-7.2904248171137471</v>
      </c>
    </row>
    <row r="156" spans="11:149" x14ac:dyDescent="0.25">
      <c r="K156" s="38">
        <f t="shared" si="44"/>
        <v>144</v>
      </c>
      <c r="L156" s="160">
        <v>116000</v>
      </c>
      <c r="M156" s="24">
        <f t="shared" si="45"/>
        <v>1</v>
      </c>
      <c r="N156" s="5">
        <v>116000</v>
      </c>
      <c r="O156" s="289">
        <f t="shared" si="39"/>
        <v>6.025595860743557E-6</v>
      </c>
      <c r="P156" s="5">
        <v>116000</v>
      </c>
      <c r="Q156" s="289">
        <f t="shared" si="40"/>
        <v>4.3042550730105273E-6</v>
      </c>
      <c r="R156" s="5">
        <v>116000</v>
      </c>
      <c r="S156" s="289">
        <v>3.5110000000000001E-8</v>
      </c>
      <c r="U156" s="26"/>
      <c r="V156" s="256">
        <v>116000</v>
      </c>
      <c r="W156" s="274">
        <f t="shared" si="46"/>
        <v>3.7886886937522136E-8</v>
      </c>
      <c r="X156" s="320">
        <f t="shared" si="41"/>
        <v>116000</v>
      </c>
      <c r="Y156" s="153">
        <f t="shared" si="42"/>
        <v>-17.16477984676607</v>
      </c>
      <c r="Z156" s="153"/>
      <c r="AA156" s="153"/>
      <c r="AB156" s="153"/>
      <c r="AC156" s="153"/>
      <c r="AD156" s="153"/>
      <c r="AE156" s="153"/>
      <c r="AF156" s="153"/>
      <c r="AG156" s="153"/>
      <c r="AH156" s="153"/>
      <c r="AI156" s="153"/>
      <c r="AJ156" s="161"/>
      <c r="AK156" s="161"/>
      <c r="AL156" s="162"/>
      <c r="AM156" s="161"/>
      <c r="AN156" s="161"/>
      <c r="AO156" s="161"/>
      <c r="AP156" s="161"/>
      <c r="AQ156" s="161"/>
      <c r="AR156" s="161"/>
      <c r="AS156" s="161"/>
      <c r="AT156" s="161"/>
      <c r="AU156" s="161"/>
      <c r="AV156" s="161"/>
      <c r="AW156" s="161"/>
      <c r="AX156" s="161"/>
      <c r="AY156" s="161"/>
      <c r="AZ156" s="161"/>
      <c r="BA156" s="161"/>
      <c r="BB156" s="161"/>
      <c r="BC156" s="161"/>
      <c r="BD156" s="161"/>
      <c r="BE156" s="161"/>
      <c r="BF156" s="161"/>
      <c r="BG156" s="161"/>
      <c r="BH156" s="161"/>
      <c r="BI156" s="161"/>
      <c r="BJ156" s="161"/>
      <c r="BK156" s="161"/>
      <c r="BL156" s="161"/>
      <c r="BM156" s="161"/>
      <c r="BN156" s="161"/>
      <c r="BO156" s="161"/>
      <c r="BP156" s="161"/>
      <c r="BQ156" s="161"/>
      <c r="BR156" s="161"/>
      <c r="BS156" s="161"/>
      <c r="BT156" s="161"/>
      <c r="BU156" s="161"/>
      <c r="BV156" s="161"/>
      <c r="BW156" s="161"/>
      <c r="BX156" s="161"/>
      <c r="BY156" s="161"/>
      <c r="BZ156" s="161"/>
      <c r="CA156" s="161"/>
      <c r="CB156" s="161"/>
      <c r="CC156" s="161"/>
      <c r="CD156" s="161"/>
      <c r="CE156" s="161"/>
      <c r="CF156" s="161"/>
      <c r="CG156" s="161"/>
      <c r="CH156" s="161"/>
      <c r="CI156" s="161"/>
      <c r="CJ156" s="161"/>
      <c r="CK156" s="161"/>
      <c r="CL156" s="161"/>
      <c r="CM156" s="161"/>
      <c r="CN156" s="161"/>
      <c r="CO156" s="161"/>
      <c r="CP156" s="161"/>
      <c r="CQ156" s="161"/>
      <c r="CR156" s="161"/>
      <c r="CS156" s="161"/>
      <c r="CT156" s="161"/>
      <c r="CU156" s="161"/>
      <c r="CV156" s="161"/>
      <c r="CW156" s="161"/>
      <c r="CX156" s="161"/>
      <c r="CY156" s="161"/>
      <c r="CZ156" s="161"/>
      <c r="DA156" s="161"/>
      <c r="DB156" s="161"/>
      <c r="DC156" s="161"/>
      <c r="DD156" s="161"/>
      <c r="DE156" s="161"/>
      <c r="DF156" s="161"/>
      <c r="DG156" s="161"/>
      <c r="DH156" s="161"/>
      <c r="DI156" s="161"/>
      <c r="DJ156" s="161"/>
      <c r="DK156" s="161"/>
      <c r="DL156" s="161"/>
      <c r="DM156" s="161"/>
      <c r="DN156" s="161"/>
      <c r="DO156" s="161"/>
      <c r="DP156" s="161"/>
      <c r="DQ156" s="161"/>
      <c r="DR156" s="161"/>
      <c r="DS156" s="161"/>
      <c r="DT156" s="161"/>
      <c r="DU156" s="161"/>
      <c r="DV156" s="161"/>
      <c r="DW156" s="161"/>
      <c r="DX156" s="161"/>
      <c r="DY156" s="161"/>
      <c r="DZ156" s="161"/>
      <c r="EA156" s="161"/>
      <c r="EB156" s="161"/>
      <c r="EC156" s="161"/>
      <c r="ED156" s="161"/>
      <c r="EE156" s="161"/>
      <c r="EF156" s="161"/>
      <c r="EG156" s="161"/>
      <c r="EH156" s="161"/>
      <c r="EI156" s="161"/>
      <c r="EK156" s="143">
        <f t="shared" si="38"/>
        <v>1.0790910548995196</v>
      </c>
      <c r="EO156">
        <f t="shared" si="32"/>
        <v>116000</v>
      </c>
      <c r="EP156" s="3">
        <f t="shared" si="43"/>
        <v>-5.2200000000000015</v>
      </c>
      <c r="EQ156" s="3">
        <f t="shared" si="33"/>
        <v>-5.3661019999999997</v>
      </c>
      <c r="ER156" s="3">
        <f t="shared" si="34"/>
        <v>-7.4545691705346488</v>
      </c>
      <c r="ES156" s="3">
        <f t="shared" si="35"/>
        <v>-7.4215110780556728</v>
      </c>
    </row>
    <row r="157" spans="11:149" x14ac:dyDescent="0.25">
      <c r="K157" s="38">
        <f t="shared" si="44"/>
        <v>145</v>
      </c>
      <c r="L157" s="160">
        <v>118000</v>
      </c>
      <c r="M157" s="24">
        <f t="shared" si="45"/>
        <v>1</v>
      </c>
      <c r="N157" s="5">
        <v>118000</v>
      </c>
      <c r="O157" s="289">
        <f t="shared" si="39"/>
        <v>4.897788193684449E-6</v>
      </c>
      <c r="P157" s="5">
        <v>118000</v>
      </c>
      <c r="Q157" s="289">
        <f t="shared" si="40"/>
        <v>3.4783958158882709E-6</v>
      </c>
      <c r="R157" s="5">
        <v>118000</v>
      </c>
      <c r="S157" s="289">
        <v>2.6219999999999999E-8</v>
      </c>
      <c r="U157" s="26"/>
      <c r="V157" s="256">
        <v>118000</v>
      </c>
      <c r="W157" s="274">
        <f t="shared" si="46"/>
        <v>2.8015776299872168E-8</v>
      </c>
      <c r="X157" s="320">
        <f t="shared" si="41"/>
        <v>118000</v>
      </c>
      <c r="Y157" s="153">
        <f t="shared" si="42"/>
        <v>-17.456743358610858</v>
      </c>
      <c r="Z157" s="153"/>
      <c r="AA157" s="153"/>
      <c r="AB157" s="153"/>
      <c r="AC157" s="153"/>
      <c r="AD157" s="153"/>
      <c r="AE157" s="153"/>
      <c r="AF157" s="153"/>
      <c r="AG157" s="153"/>
      <c r="AH157" s="153"/>
      <c r="AI157" s="153"/>
      <c r="AJ157" s="161"/>
      <c r="AK157" s="161"/>
      <c r="AL157" s="162"/>
      <c r="AM157" s="161"/>
      <c r="AN157" s="161"/>
      <c r="AO157" s="161"/>
      <c r="AP157" s="161"/>
      <c r="AQ157" s="161"/>
      <c r="AR157" s="161"/>
      <c r="AS157" s="161"/>
      <c r="AT157" s="161"/>
      <c r="AU157" s="161"/>
      <c r="AV157" s="161"/>
      <c r="AW157" s="161"/>
      <c r="AX157" s="161"/>
      <c r="AY157" s="161"/>
      <c r="AZ157" s="161"/>
      <c r="BA157" s="161"/>
      <c r="BB157" s="161"/>
      <c r="BC157" s="161"/>
      <c r="BD157" s="161"/>
      <c r="BE157" s="161"/>
      <c r="BF157" s="161"/>
      <c r="BG157" s="161"/>
      <c r="BH157" s="161"/>
      <c r="BI157" s="161"/>
      <c r="BJ157" s="161"/>
      <c r="BK157" s="161"/>
      <c r="BL157" s="161"/>
      <c r="BM157" s="161"/>
      <c r="BN157" s="161"/>
      <c r="BO157" s="161"/>
      <c r="BP157" s="161"/>
      <c r="BQ157" s="161"/>
      <c r="BR157" s="161"/>
      <c r="BS157" s="161"/>
      <c r="BT157" s="161"/>
      <c r="BU157" s="161"/>
      <c r="BV157" s="161"/>
      <c r="BW157" s="161"/>
      <c r="BX157" s="161"/>
      <c r="BY157" s="161"/>
      <c r="BZ157" s="161"/>
      <c r="CA157" s="161"/>
      <c r="CB157" s="161"/>
      <c r="CC157" s="161"/>
      <c r="CD157" s="161"/>
      <c r="CE157" s="161"/>
      <c r="CF157" s="161"/>
      <c r="CG157" s="161"/>
      <c r="CH157" s="161"/>
      <c r="CI157" s="161"/>
      <c r="CJ157" s="161"/>
      <c r="CK157" s="161"/>
      <c r="CL157" s="161"/>
      <c r="CM157" s="161"/>
      <c r="CN157" s="161"/>
      <c r="CO157" s="161"/>
      <c r="CP157" s="161"/>
      <c r="CQ157" s="161"/>
      <c r="CR157" s="161"/>
      <c r="CS157" s="161"/>
      <c r="CT157" s="161"/>
      <c r="CU157" s="161"/>
      <c r="CV157" s="161"/>
      <c r="CW157" s="161"/>
      <c r="CX157" s="161"/>
      <c r="CY157" s="161"/>
      <c r="CZ157" s="161"/>
      <c r="DA157" s="161"/>
      <c r="DB157" s="161"/>
      <c r="DC157" s="161"/>
      <c r="DD157" s="161"/>
      <c r="DE157" s="161"/>
      <c r="DF157" s="161"/>
      <c r="DG157" s="161"/>
      <c r="DH157" s="161"/>
      <c r="DI157" s="161"/>
      <c r="DJ157" s="161"/>
      <c r="DK157" s="161"/>
      <c r="DL157" s="161"/>
      <c r="DM157" s="161"/>
      <c r="DN157" s="161"/>
      <c r="DO157" s="161"/>
      <c r="DP157" s="161"/>
      <c r="DQ157" s="161"/>
      <c r="DR157" s="161"/>
      <c r="DS157" s="161"/>
      <c r="DT157" s="161"/>
      <c r="DU157" s="161"/>
      <c r="DV157" s="161"/>
      <c r="DW157" s="161"/>
      <c r="DX157" s="161"/>
      <c r="DY157" s="161"/>
      <c r="DZ157" s="161"/>
      <c r="EA157" s="161"/>
      <c r="EB157" s="161"/>
      <c r="EC157" s="161"/>
      <c r="ED157" s="161"/>
      <c r="EE157" s="161"/>
      <c r="EF157" s="161"/>
      <c r="EG157" s="161"/>
      <c r="EH157" s="161"/>
      <c r="EI157" s="161"/>
      <c r="EK157" s="143">
        <f t="shared" si="38"/>
        <v>1.068488798622127</v>
      </c>
      <c r="EO157">
        <f t="shared" si="32"/>
        <v>118000</v>
      </c>
      <c r="EP157" s="3">
        <f t="shared" si="43"/>
        <v>-5.3100000000000014</v>
      </c>
      <c r="EQ157" s="3">
        <f t="shared" si="33"/>
        <v>-5.4586209999999999</v>
      </c>
      <c r="ER157" s="3">
        <f t="shared" si="34"/>
        <v>-7.5813673126459342</v>
      </c>
      <c r="ES157" s="3">
        <f t="shared" si="35"/>
        <v>-7.5525973389976002</v>
      </c>
    </row>
    <row r="158" spans="11:149" x14ac:dyDescent="0.25">
      <c r="K158" s="38">
        <f t="shared" si="44"/>
        <v>146</v>
      </c>
      <c r="L158" s="5"/>
      <c r="N158" s="5">
        <v>120000</v>
      </c>
      <c r="O158" s="289">
        <f t="shared" si="39"/>
        <v>3.9810717055349657E-6</v>
      </c>
      <c r="P158" s="5">
        <v>120000</v>
      </c>
      <c r="Q158" s="289">
        <f t="shared" si="40"/>
        <v>2.8109945267547666E-6</v>
      </c>
      <c r="R158" s="5">
        <f>2*R157-R156</f>
        <v>120000</v>
      </c>
      <c r="S158" s="289">
        <f>0.00000002622*EXP(-0.00006*(R158-R$157))</f>
        <v>2.3255053850723869E-8</v>
      </c>
      <c r="U158" s="4"/>
      <c r="V158" s="256">
        <v>120000</v>
      </c>
      <c r="W158" s="274">
        <f t="shared" si="46"/>
        <v>2.0716500750742717E-8</v>
      </c>
      <c r="X158" s="320">
        <f t="shared" si="41"/>
        <v>120000</v>
      </c>
      <c r="Y158" s="153">
        <f t="shared" si="42"/>
        <v>-17.576743358610859</v>
      </c>
      <c r="Z158" s="153"/>
      <c r="AA158" s="153"/>
      <c r="AB158" s="153"/>
      <c r="AC158" s="153"/>
      <c r="AD158" s="153"/>
      <c r="AE158" s="153"/>
      <c r="AF158" s="153"/>
      <c r="AG158" s="153"/>
      <c r="AH158" s="153"/>
      <c r="AI158" s="153"/>
      <c r="AJ158" s="161"/>
      <c r="AK158" s="161"/>
      <c r="AL158" s="162"/>
      <c r="AM158" s="161"/>
      <c r="AN158" s="161"/>
      <c r="AO158" s="161"/>
      <c r="AP158" s="161"/>
      <c r="AQ158" s="161"/>
      <c r="AR158" s="161"/>
      <c r="AS158" s="161"/>
      <c r="AT158" s="161"/>
      <c r="AU158" s="161"/>
      <c r="AV158" s="161"/>
      <c r="AW158" s="161"/>
      <c r="AX158" s="161"/>
      <c r="AY158" s="161"/>
      <c r="AZ158" s="161"/>
      <c r="BA158" s="161"/>
      <c r="BB158" s="161"/>
      <c r="BC158" s="161"/>
      <c r="BD158" s="161"/>
      <c r="BE158" s="161"/>
      <c r="BF158" s="161"/>
      <c r="BG158" s="161"/>
      <c r="BH158" s="161"/>
      <c r="BI158" s="161"/>
      <c r="BJ158" s="161"/>
      <c r="BK158" s="161"/>
      <c r="BL158" s="161"/>
      <c r="BM158" s="161"/>
      <c r="BN158" s="161"/>
      <c r="BO158" s="161"/>
      <c r="BP158" s="161"/>
      <c r="BQ158" s="161"/>
      <c r="BR158" s="161"/>
      <c r="BS158" s="161"/>
      <c r="BT158" s="161"/>
      <c r="BU158" s="161"/>
      <c r="BV158" s="161"/>
      <c r="BW158" s="161"/>
      <c r="BX158" s="161"/>
      <c r="BY158" s="161"/>
      <c r="BZ158" s="161"/>
      <c r="CA158" s="161"/>
      <c r="CB158" s="161"/>
      <c r="CC158" s="161"/>
      <c r="CD158" s="161"/>
      <c r="CE158" s="161"/>
      <c r="CF158" s="161"/>
      <c r="CG158" s="161"/>
      <c r="CH158" s="161"/>
      <c r="CI158" s="161"/>
      <c r="CJ158" s="161"/>
      <c r="CK158" s="161"/>
      <c r="CL158" s="161"/>
      <c r="CM158" s="161"/>
      <c r="CN158" s="161"/>
      <c r="CO158" s="161"/>
      <c r="CP158" s="161"/>
      <c r="CQ158" s="161"/>
      <c r="CR158" s="161"/>
      <c r="CS158" s="161"/>
      <c r="CT158" s="161"/>
      <c r="CU158" s="161"/>
      <c r="CV158" s="161"/>
      <c r="CW158" s="161"/>
      <c r="CX158" s="161"/>
      <c r="CY158" s="161"/>
      <c r="CZ158" s="161"/>
      <c r="DA158" s="161"/>
      <c r="DB158" s="161"/>
      <c r="DC158" s="161"/>
      <c r="DD158" s="161"/>
      <c r="DE158" s="161"/>
      <c r="DF158" s="161"/>
      <c r="DG158" s="161"/>
      <c r="DH158" s="161"/>
      <c r="DI158" s="161"/>
      <c r="DJ158" s="161"/>
      <c r="DK158" s="161"/>
      <c r="DL158" s="161"/>
      <c r="DM158" s="161"/>
      <c r="DN158" s="161"/>
      <c r="DO158" s="161"/>
      <c r="DP158" s="161"/>
      <c r="DQ158" s="161"/>
      <c r="DR158" s="161"/>
      <c r="DS158" s="161"/>
      <c r="DT158" s="161"/>
      <c r="DU158" s="161"/>
      <c r="DV158" s="161"/>
      <c r="DW158" s="161"/>
      <c r="DX158" s="161"/>
      <c r="DY158" s="161"/>
      <c r="DZ158" s="161"/>
      <c r="EA158" s="161"/>
      <c r="EB158" s="161"/>
      <c r="EC158" s="161"/>
      <c r="ED158" s="161"/>
      <c r="EE158" s="161"/>
      <c r="EF158" s="161"/>
      <c r="EG158" s="161"/>
      <c r="EH158" s="161"/>
      <c r="EI158" s="161"/>
      <c r="EK158" s="143">
        <f t="shared" si="38"/>
        <v>0.89083864882548391</v>
      </c>
      <c r="EO158">
        <f t="shared" si="32"/>
        <v>120000</v>
      </c>
      <c r="EP158" s="3">
        <f t="shared" si="43"/>
        <v>-5.4</v>
      </c>
      <c r="EQ158" s="3">
        <f t="shared" si="33"/>
        <v>-5.5511400000000002</v>
      </c>
      <c r="ER158" s="3">
        <f t="shared" si="34"/>
        <v>-7.6334826504743249</v>
      </c>
      <c r="ES158" s="3">
        <f t="shared" si="35"/>
        <v>-7.6836835999395259</v>
      </c>
    </row>
    <row r="159" spans="11:149" x14ac:dyDescent="0.25">
      <c r="K159" s="38">
        <f t="shared" si="44"/>
        <v>147</v>
      </c>
      <c r="L159" s="5"/>
      <c r="N159" s="5">
        <v>122000</v>
      </c>
      <c r="O159" s="289">
        <f t="shared" si="39"/>
        <v>3.2359365692962801E-6</v>
      </c>
      <c r="P159" s="5">
        <v>122000</v>
      </c>
      <c r="Q159" s="289">
        <f t="shared" si="40"/>
        <v>2.2716478076913249E-6</v>
      </c>
      <c r="R159" s="5">
        <f>2*R158-R157</f>
        <v>122000</v>
      </c>
      <c r="S159" s="289">
        <f t="shared" ref="S159:S222" si="47">0.00000002622*EXP(-0.00006*(R159-R$157))</f>
        <v>2.0625382517165029E-8</v>
      </c>
      <c r="U159" s="4"/>
      <c r="V159" s="256">
        <v>122000</v>
      </c>
      <c r="W159" s="274">
        <f t="shared" si="46"/>
        <v>1.5318990227569864E-8</v>
      </c>
      <c r="X159" s="320">
        <f t="shared" si="41"/>
        <v>122000</v>
      </c>
      <c r="Y159" s="153">
        <f t="shared" si="42"/>
        <v>-17.696743358610856</v>
      </c>
      <c r="Z159" s="153"/>
      <c r="AA159" s="153"/>
      <c r="AB159" s="153"/>
      <c r="AC159" s="153"/>
      <c r="AD159" s="153"/>
      <c r="AE159" s="153"/>
      <c r="AF159" s="153"/>
      <c r="AG159" s="153"/>
      <c r="AH159" s="153"/>
      <c r="AI159" s="153"/>
      <c r="AJ159" s="161"/>
      <c r="AK159" s="161"/>
      <c r="AL159" s="162"/>
      <c r="AM159" s="161"/>
      <c r="AN159" s="161"/>
      <c r="AO159" s="161"/>
      <c r="AP159" s="161"/>
      <c r="AQ159" s="161"/>
      <c r="AR159" s="161"/>
      <c r="AS159" s="161"/>
      <c r="AT159" s="161"/>
      <c r="AU159" s="161"/>
      <c r="AV159" s="161"/>
      <c r="AW159" s="161"/>
      <c r="AX159" s="161"/>
      <c r="AY159" s="161"/>
      <c r="AZ159" s="161"/>
      <c r="BA159" s="161"/>
      <c r="BB159" s="161"/>
      <c r="BC159" s="161"/>
      <c r="BD159" s="161"/>
      <c r="BE159" s="161"/>
      <c r="BF159" s="161"/>
      <c r="BG159" s="161"/>
      <c r="BH159" s="161"/>
      <c r="BI159" s="161"/>
      <c r="BJ159" s="161"/>
      <c r="BK159" s="161"/>
      <c r="BL159" s="161"/>
      <c r="BM159" s="161"/>
      <c r="BN159" s="161"/>
      <c r="BO159" s="161"/>
      <c r="BP159" s="161"/>
      <c r="BQ159" s="161"/>
      <c r="BR159" s="161"/>
      <c r="BS159" s="161"/>
      <c r="BT159" s="161"/>
      <c r="BU159" s="161"/>
      <c r="BV159" s="161"/>
      <c r="BW159" s="161"/>
      <c r="BX159" s="161"/>
      <c r="BY159" s="161"/>
      <c r="BZ159" s="161"/>
      <c r="CA159" s="161"/>
      <c r="CB159" s="161"/>
      <c r="CC159" s="161"/>
      <c r="CD159" s="161"/>
      <c r="CE159" s="161"/>
      <c r="CF159" s="161"/>
      <c r="CG159" s="161"/>
      <c r="CH159" s="161"/>
      <c r="CI159" s="161"/>
      <c r="CJ159" s="161"/>
      <c r="CK159" s="161"/>
      <c r="CL159" s="161"/>
      <c r="CM159" s="161"/>
      <c r="CN159" s="161"/>
      <c r="CO159" s="161"/>
      <c r="CP159" s="161"/>
      <c r="CQ159" s="161"/>
      <c r="CR159" s="161"/>
      <c r="CS159" s="161"/>
      <c r="CT159" s="161"/>
      <c r="CU159" s="161"/>
      <c r="CV159" s="161"/>
      <c r="CW159" s="161"/>
      <c r="CX159" s="161"/>
      <c r="CY159" s="161"/>
      <c r="CZ159" s="161"/>
      <c r="DA159" s="161"/>
      <c r="DB159" s="161"/>
      <c r="DC159" s="161"/>
      <c r="DD159" s="161"/>
      <c r="DE159" s="161"/>
      <c r="DF159" s="161"/>
      <c r="DG159" s="161"/>
      <c r="DH159" s="161"/>
      <c r="DI159" s="161"/>
      <c r="DJ159" s="161"/>
      <c r="DK159" s="161"/>
      <c r="DL159" s="161"/>
      <c r="DM159" s="161"/>
      <c r="DN159" s="161"/>
      <c r="DO159" s="161"/>
      <c r="DP159" s="161"/>
      <c r="DQ159" s="161"/>
      <c r="DR159" s="161"/>
      <c r="DS159" s="161"/>
      <c r="DT159" s="161"/>
      <c r="DU159" s="161"/>
      <c r="DV159" s="161"/>
      <c r="DW159" s="161"/>
      <c r="DX159" s="161"/>
      <c r="DY159" s="161"/>
      <c r="DZ159" s="161"/>
      <c r="EA159" s="161"/>
      <c r="EB159" s="161"/>
      <c r="EC159" s="161"/>
      <c r="ED159" s="161"/>
      <c r="EE159" s="161"/>
      <c r="EF159" s="161"/>
      <c r="EG159" s="161"/>
      <c r="EH159" s="161"/>
      <c r="EI159" s="161"/>
      <c r="EK159" s="143">
        <f t="shared" si="38"/>
        <v>0.7427251453310485</v>
      </c>
      <c r="EO159">
        <f t="shared" si="32"/>
        <v>122000</v>
      </c>
      <c r="EP159" s="3">
        <f t="shared" si="43"/>
        <v>-5.49</v>
      </c>
      <c r="EQ159" s="3">
        <f t="shared" si="33"/>
        <v>-5.6436589999999995</v>
      </c>
      <c r="ER159" s="3">
        <f t="shared" si="34"/>
        <v>-7.6855979883027148</v>
      </c>
      <c r="ES159" s="3">
        <f t="shared" si="35"/>
        <v>-7.8147698608814506</v>
      </c>
    </row>
    <row r="160" spans="11:149" x14ac:dyDescent="0.25">
      <c r="K160" s="38">
        <f t="shared" si="44"/>
        <v>148</v>
      </c>
      <c r="L160" s="5"/>
      <c r="N160" s="5">
        <v>124000</v>
      </c>
      <c r="O160" s="289">
        <f t="shared" si="39"/>
        <v>2.630267991895377E-6</v>
      </c>
      <c r="P160" s="5">
        <v>124000</v>
      </c>
      <c r="Q160" s="289">
        <f t="shared" si="40"/>
        <v>1.8357857737084768E-6</v>
      </c>
      <c r="R160" s="5">
        <f t="shared" ref="R160:R223" si="48">2*R159-R158</f>
        <v>124000</v>
      </c>
      <c r="S160" s="289">
        <f t="shared" si="47"/>
        <v>1.8293073269582434E-8</v>
      </c>
      <c r="U160" s="4"/>
      <c r="V160" s="256">
        <v>124000</v>
      </c>
      <c r="W160" s="274">
        <f t="shared" si="46"/>
        <v>1.132775580277311E-8</v>
      </c>
      <c r="X160" s="320">
        <f t="shared" si="41"/>
        <v>124000</v>
      </c>
      <c r="Y160" s="153">
        <f t="shared" si="42"/>
        <v>-17.816743358610857</v>
      </c>
      <c r="Z160" s="153"/>
      <c r="AA160" s="153"/>
      <c r="AB160" s="153"/>
      <c r="AC160" s="153"/>
      <c r="AD160" s="153"/>
      <c r="AE160" s="153"/>
      <c r="AF160" s="153"/>
      <c r="AG160" s="153"/>
      <c r="AH160" s="153"/>
      <c r="AI160" s="153"/>
      <c r="AJ160" s="161"/>
      <c r="AK160" s="161"/>
      <c r="AL160" s="162"/>
      <c r="AM160" s="161"/>
      <c r="AN160" s="161"/>
      <c r="AO160" s="161"/>
      <c r="AP160" s="161"/>
      <c r="AQ160" s="161"/>
      <c r="AR160" s="161"/>
      <c r="AS160" s="161"/>
      <c r="AT160" s="161"/>
      <c r="AU160" s="161"/>
      <c r="AV160" s="161"/>
      <c r="AW160" s="161"/>
      <c r="AX160" s="161"/>
      <c r="AY160" s="161"/>
      <c r="AZ160" s="161"/>
      <c r="BA160" s="161"/>
      <c r="BB160" s="161"/>
      <c r="BC160" s="161"/>
      <c r="BD160" s="161"/>
      <c r="BE160" s="161"/>
      <c r="BF160" s="161"/>
      <c r="BG160" s="161"/>
      <c r="BH160" s="161"/>
      <c r="BI160" s="161"/>
      <c r="BJ160" s="161"/>
      <c r="BK160" s="161"/>
      <c r="BL160" s="161"/>
      <c r="BM160" s="161"/>
      <c r="BN160" s="161"/>
      <c r="BO160" s="161"/>
      <c r="BP160" s="161"/>
      <c r="BQ160" s="161"/>
      <c r="BR160" s="161"/>
      <c r="BS160" s="161"/>
      <c r="BT160" s="161"/>
      <c r="BU160" s="161"/>
      <c r="BV160" s="161"/>
      <c r="BW160" s="161"/>
      <c r="BX160" s="161"/>
      <c r="BY160" s="161"/>
      <c r="BZ160" s="161"/>
      <c r="CA160" s="161"/>
      <c r="CB160" s="161"/>
      <c r="CC160" s="161"/>
      <c r="CD160" s="161"/>
      <c r="CE160" s="161"/>
      <c r="CF160" s="161"/>
      <c r="CG160" s="161"/>
      <c r="CH160" s="161"/>
      <c r="CI160" s="161"/>
      <c r="CJ160" s="161"/>
      <c r="CK160" s="161"/>
      <c r="CL160" s="161"/>
      <c r="CM160" s="161"/>
      <c r="CN160" s="161"/>
      <c r="CO160" s="161"/>
      <c r="CP160" s="161"/>
      <c r="CQ160" s="161"/>
      <c r="CR160" s="161"/>
      <c r="CS160" s="161"/>
      <c r="CT160" s="161"/>
      <c r="CU160" s="161"/>
      <c r="CV160" s="161"/>
      <c r="CW160" s="161"/>
      <c r="CX160" s="161"/>
      <c r="CY160" s="161"/>
      <c r="CZ160" s="161"/>
      <c r="DA160" s="161"/>
      <c r="DB160" s="161"/>
      <c r="DC160" s="161"/>
      <c r="DD160" s="161"/>
      <c r="DE160" s="161"/>
      <c r="DF160" s="161"/>
      <c r="DG160" s="161"/>
      <c r="DH160" s="161"/>
      <c r="DI160" s="161"/>
      <c r="DJ160" s="161"/>
      <c r="DK160" s="161"/>
      <c r="DL160" s="161"/>
      <c r="DM160" s="161"/>
      <c r="DN160" s="161"/>
      <c r="DO160" s="161"/>
      <c r="DP160" s="161"/>
      <c r="DQ160" s="161"/>
      <c r="DR160" s="161"/>
      <c r="DS160" s="161"/>
      <c r="DT160" s="161"/>
      <c r="DU160" s="161"/>
      <c r="DV160" s="161"/>
      <c r="DW160" s="161"/>
      <c r="DX160" s="161"/>
      <c r="DY160" s="161"/>
      <c r="DZ160" s="161"/>
      <c r="EA160" s="161"/>
      <c r="EB160" s="161"/>
      <c r="EC160" s="161"/>
      <c r="ED160" s="161"/>
      <c r="EE160" s="161"/>
      <c r="EF160" s="161"/>
      <c r="EG160" s="161"/>
      <c r="EH160" s="161"/>
      <c r="EI160" s="161"/>
      <c r="EK160" s="143">
        <f t="shared" si="38"/>
        <v>0.61923743680668497</v>
      </c>
      <c r="EO160">
        <f t="shared" si="32"/>
        <v>124000</v>
      </c>
      <c r="EP160" s="3">
        <f t="shared" si="43"/>
        <v>-5.580000000000001</v>
      </c>
      <c r="EQ160" s="3">
        <f t="shared" si="33"/>
        <v>-5.7361780000000007</v>
      </c>
      <c r="ER160" s="3">
        <f t="shared" si="34"/>
        <v>-7.7377133261311055</v>
      </c>
      <c r="ES160" s="3">
        <f t="shared" si="35"/>
        <v>-7.9458561218233781</v>
      </c>
    </row>
    <row r="161" spans="11:149" x14ac:dyDescent="0.25">
      <c r="K161" s="38">
        <f t="shared" si="44"/>
        <v>149</v>
      </c>
      <c r="L161" s="5"/>
      <c r="N161" s="5">
        <v>126000</v>
      </c>
      <c r="O161" s="289">
        <f t="shared" si="39"/>
        <v>2.1379620895022301E-6</v>
      </c>
      <c r="P161" s="5">
        <v>126000</v>
      </c>
      <c r="Q161" s="289">
        <f t="shared" si="40"/>
        <v>1.4835527741315996E-6</v>
      </c>
      <c r="R161" s="5">
        <f t="shared" si="48"/>
        <v>126000</v>
      </c>
      <c r="S161" s="289">
        <f t="shared" si="47"/>
        <v>1.6224500533157011E-8</v>
      </c>
      <c r="U161" s="4"/>
      <c r="V161" s="256">
        <v>126000</v>
      </c>
      <c r="W161" s="274">
        <f t="shared" si="46"/>
        <v>8.3764040332321364E-9</v>
      </c>
      <c r="X161" s="320">
        <f t="shared" si="41"/>
        <v>126000</v>
      </c>
      <c r="Y161" s="153">
        <f t="shared" si="42"/>
        <v>-17.936743358610858</v>
      </c>
      <c r="Z161" s="153"/>
      <c r="AA161" s="153"/>
      <c r="AB161" s="153"/>
      <c r="AC161" s="153"/>
      <c r="AD161" s="153"/>
      <c r="AE161" s="153"/>
      <c r="AF161" s="153"/>
      <c r="AG161" s="153"/>
      <c r="AH161" s="153"/>
      <c r="AI161" s="153"/>
      <c r="AJ161" s="161"/>
      <c r="AK161" s="161"/>
      <c r="AL161" s="162"/>
      <c r="AM161" s="161"/>
      <c r="AN161" s="161"/>
      <c r="AO161" s="161"/>
      <c r="AP161" s="161"/>
      <c r="AQ161" s="161"/>
      <c r="AR161" s="161"/>
      <c r="AS161" s="161"/>
      <c r="AT161" s="161"/>
      <c r="AU161" s="161"/>
      <c r="AV161" s="161"/>
      <c r="AW161" s="161"/>
      <c r="AX161" s="161"/>
      <c r="AY161" s="161"/>
      <c r="AZ161" s="161"/>
      <c r="BA161" s="161"/>
      <c r="BB161" s="161"/>
      <c r="BC161" s="161"/>
      <c r="BD161" s="161"/>
      <c r="BE161" s="161"/>
      <c r="BF161" s="161"/>
      <c r="BG161" s="161"/>
      <c r="BH161" s="161"/>
      <c r="BI161" s="161"/>
      <c r="BJ161" s="161"/>
      <c r="BK161" s="161"/>
      <c r="BL161" s="161"/>
      <c r="BM161" s="161"/>
      <c r="BN161" s="161"/>
      <c r="BO161" s="161"/>
      <c r="BP161" s="161"/>
      <c r="BQ161" s="161"/>
      <c r="BR161" s="161"/>
      <c r="BS161" s="161"/>
      <c r="BT161" s="161"/>
      <c r="BU161" s="161"/>
      <c r="BV161" s="161"/>
      <c r="BW161" s="161"/>
      <c r="BX161" s="161"/>
      <c r="BY161" s="161"/>
      <c r="BZ161" s="161"/>
      <c r="CA161" s="161"/>
      <c r="CB161" s="161"/>
      <c r="CC161" s="161"/>
      <c r="CD161" s="161"/>
      <c r="CE161" s="161"/>
      <c r="CF161" s="161"/>
      <c r="CG161" s="161"/>
      <c r="CH161" s="161"/>
      <c r="CI161" s="161"/>
      <c r="CJ161" s="161"/>
      <c r="CK161" s="161"/>
      <c r="CL161" s="161"/>
      <c r="CM161" s="161"/>
      <c r="CN161" s="161"/>
      <c r="CO161" s="161"/>
      <c r="CP161" s="161"/>
      <c r="CQ161" s="161"/>
      <c r="CR161" s="161"/>
      <c r="CS161" s="161"/>
      <c r="CT161" s="161"/>
      <c r="CU161" s="161"/>
      <c r="CV161" s="161"/>
      <c r="CW161" s="161"/>
      <c r="CX161" s="161"/>
      <c r="CY161" s="161"/>
      <c r="CZ161" s="161"/>
      <c r="DA161" s="161"/>
      <c r="DB161" s="161"/>
      <c r="DC161" s="161"/>
      <c r="DD161" s="161"/>
      <c r="DE161" s="161"/>
      <c r="DF161" s="161"/>
      <c r="DG161" s="161"/>
      <c r="DH161" s="161"/>
      <c r="DI161" s="161"/>
      <c r="DJ161" s="161"/>
      <c r="DK161" s="161"/>
      <c r="DL161" s="161"/>
      <c r="DM161" s="161"/>
      <c r="DN161" s="161"/>
      <c r="DO161" s="161"/>
      <c r="DP161" s="161"/>
      <c r="DQ161" s="161"/>
      <c r="DR161" s="161"/>
      <c r="DS161" s="161"/>
      <c r="DT161" s="161"/>
      <c r="DU161" s="161"/>
      <c r="DV161" s="161"/>
      <c r="DW161" s="161"/>
      <c r="DX161" s="161"/>
      <c r="DY161" s="161"/>
      <c r="DZ161" s="161"/>
      <c r="EA161" s="161"/>
      <c r="EB161" s="161"/>
      <c r="EC161" s="161"/>
      <c r="ED161" s="161"/>
      <c r="EE161" s="161"/>
      <c r="EF161" s="161"/>
      <c r="EG161" s="161"/>
      <c r="EH161" s="161"/>
      <c r="EI161" s="161"/>
      <c r="EK161" s="143">
        <f t="shared" si="38"/>
        <v>0.51628116478000641</v>
      </c>
      <c r="EO161">
        <f t="shared" si="32"/>
        <v>126000</v>
      </c>
      <c r="EP161" s="3">
        <f t="shared" si="43"/>
        <v>-5.6700000000000008</v>
      </c>
      <c r="EQ161" s="3">
        <f t="shared" si="33"/>
        <v>-5.8286970000000009</v>
      </c>
      <c r="ER161" s="3">
        <f t="shared" si="34"/>
        <v>-7.7898286639594954</v>
      </c>
      <c r="ES161" s="3">
        <f t="shared" si="35"/>
        <v>-8.0769423827653046</v>
      </c>
    </row>
    <row r="162" spans="11:149" x14ac:dyDescent="0.25">
      <c r="K162" s="38">
        <f t="shared" si="44"/>
        <v>150</v>
      </c>
      <c r="L162" s="5"/>
      <c r="N162" s="5">
        <v>128000</v>
      </c>
      <c r="O162" s="289">
        <f t="shared" si="39"/>
        <v>1.7378008287493694E-6</v>
      </c>
      <c r="P162" s="5">
        <v>128000</v>
      </c>
      <c r="Q162" s="289">
        <f t="shared" si="40"/>
        <v>1.1989028704517421E-6</v>
      </c>
      <c r="R162" s="5">
        <f t="shared" si="48"/>
        <v>128000</v>
      </c>
      <c r="S162" s="289">
        <f t="shared" si="47"/>
        <v>1.4389841098385371E-8</v>
      </c>
      <c r="U162" s="4"/>
      <c r="V162" s="256">
        <v>128000</v>
      </c>
      <c r="W162" s="274">
        <f t="shared" si="46"/>
        <v>6.1940022145225964E-9</v>
      </c>
      <c r="X162" s="320">
        <f t="shared" si="41"/>
        <v>128000</v>
      </c>
      <c r="Y162" s="153">
        <f t="shared" si="42"/>
        <v>-18.056743358610859</v>
      </c>
      <c r="Z162" s="153"/>
      <c r="AA162" s="153"/>
      <c r="AB162" s="153"/>
      <c r="AC162" s="153"/>
      <c r="AD162" s="153"/>
      <c r="AE162" s="153"/>
      <c r="AF162" s="153"/>
      <c r="AG162" s="153"/>
      <c r="AH162" s="153"/>
      <c r="AI162" s="153"/>
      <c r="AJ162" s="161"/>
      <c r="AK162" s="161"/>
      <c r="AL162" s="162"/>
      <c r="AM162" s="161"/>
      <c r="AN162" s="161"/>
      <c r="AO162" s="161"/>
      <c r="AP162" s="161"/>
      <c r="AQ162" s="161"/>
      <c r="AR162" s="161"/>
      <c r="AS162" s="161"/>
      <c r="AT162" s="161"/>
      <c r="AU162" s="161"/>
      <c r="AV162" s="161"/>
      <c r="AW162" s="161"/>
      <c r="AX162" s="161"/>
      <c r="AY162" s="161"/>
      <c r="AZ162" s="161"/>
      <c r="BA162" s="161"/>
      <c r="BB162" s="161"/>
      <c r="BC162" s="161"/>
      <c r="BD162" s="161"/>
      <c r="BE162" s="161"/>
      <c r="BF162" s="161"/>
      <c r="BG162" s="161"/>
      <c r="BH162" s="161"/>
      <c r="BI162" s="161"/>
      <c r="BJ162" s="161"/>
      <c r="BK162" s="161"/>
      <c r="BL162" s="161"/>
      <c r="BM162" s="161"/>
      <c r="BN162" s="161"/>
      <c r="BO162" s="161"/>
      <c r="BP162" s="161"/>
      <c r="BQ162" s="161"/>
      <c r="BR162" s="161"/>
      <c r="BS162" s="161"/>
      <c r="BT162" s="161"/>
      <c r="BU162" s="161"/>
      <c r="BV162" s="161"/>
      <c r="BW162" s="161"/>
      <c r="BX162" s="161"/>
      <c r="BY162" s="161"/>
      <c r="BZ162" s="161"/>
      <c r="CA162" s="161"/>
      <c r="CB162" s="161"/>
      <c r="CC162" s="161"/>
      <c r="CD162" s="161"/>
      <c r="CE162" s="161"/>
      <c r="CF162" s="161"/>
      <c r="CG162" s="161"/>
      <c r="CH162" s="161"/>
      <c r="CI162" s="161"/>
      <c r="CJ162" s="161"/>
      <c r="CK162" s="161"/>
      <c r="CL162" s="161"/>
      <c r="CM162" s="161"/>
      <c r="CN162" s="161"/>
      <c r="CO162" s="161"/>
      <c r="CP162" s="161"/>
      <c r="CQ162" s="161"/>
      <c r="CR162" s="161"/>
      <c r="CS162" s="161"/>
      <c r="CT162" s="161"/>
      <c r="CU162" s="161"/>
      <c r="CV162" s="161"/>
      <c r="CW162" s="161"/>
      <c r="CX162" s="161"/>
      <c r="CY162" s="161"/>
      <c r="CZ162" s="161"/>
      <c r="DA162" s="161"/>
      <c r="DB162" s="161"/>
      <c r="DC162" s="161"/>
      <c r="DD162" s="161"/>
      <c r="DE162" s="161"/>
      <c r="DF162" s="161"/>
      <c r="DG162" s="161"/>
      <c r="DH162" s="161"/>
      <c r="DI162" s="161"/>
      <c r="DJ162" s="161"/>
      <c r="DK162" s="161"/>
      <c r="DL162" s="161"/>
      <c r="DM162" s="161"/>
      <c r="DN162" s="161"/>
      <c r="DO162" s="161"/>
      <c r="DP162" s="161"/>
      <c r="DQ162" s="161"/>
      <c r="DR162" s="161"/>
      <c r="DS162" s="161"/>
      <c r="DT162" s="161"/>
      <c r="DU162" s="161"/>
      <c r="DV162" s="161"/>
      <c r="DW162" s="161"/>
      <c r="DX162" s="161"/>
      <c r="DY162" s="161"/>
      <c r="DZ162" s="161"/>
      <c r="EA162" s="161"/>
      <c r="EB162" s="161"/>
      <c r="EC162" s="161"/>
      <c r="ED162" s="161"/>
      <c r="EE162" s="161"/>
      <c r="EF162" s="161"/>
      <c r="EG162" s="161"/>
      <c r="EH162" s="161"/>
      <c r="EI162" s="161"/>
      <c r="EK162" s="143">
        <f t="shared" si="38"/>
        <v>0.43044271108856108</v>
      </c>
      <c r="EO162">
        <f t="shared" si="32"/>
        <v>128000</v>
      </c>
      <c r="EP162" s="3">
        <f t="shared" si="43"/>
        <v>-5.7600000000000016</v>
      </c>
      <c r="EQ162" s="3">
        <f t="shared" si="33"/>
        <v>-5.9212160000000011</v>
      </c>
      <c r="ER162" s="3">
        <f t="shared" si="34"/>
        <v>-7.8419440017878861</v>
      </c>
      <c r="ES162" s="3">
        <f t="shared" si="35"/>
        <v>-8.2080286437072321</v>
      </c>
    </row>
    <row r="163" spans="11:149" x14ac:dyDescent="0.25">
      <c r="K163" s="38">
        <f t="shared" si="44"/>
        <v>151</v>
      </c>
      <c r="L163" s="5"/>
      <c r="N163" s="5">
        <v>130000</v>
      </c>
      <c r="O163" s="289">
        <f t="shared" si="39"/>
        <v>1.4125375446227505E-6</v>
      </c>
      <c r="P163" s="5">
        <v>130000</v>
      </c>
      <c r="Q163" s="289">
        <f t="shared" si="40"/>
        <v>9.6886886522712E-7</v>
      </c>
      <c r="R163" s="5">
        <f t="shared" si="48"/>
        <v>130000</v>
      </c>
      <c r="S163" s="289">
        <f t="shared" si="47"/>
        <v>1.2762644151270457E-8</v>
      </c>
      <c r="U163" s="4"/>
      <c r="V163" s="256">
        <v>130000</v>
      </c>
      <c r="W163" s="274">
        <f t="shared" si="46"/>
        <v>4.5802068860695804E-9</v>
      </c>
      <c r="X163" s="320">
        <f t="shared" si="41"/>
        <v>130000</v>
      </c>
      <c r="Y163" s="153">
        <f t="shared" si="42"/>
        <v>-18.176743358610857</v>
      </c>
      <c r="Z163" s="153"/>
      <c r="AA163" s="153"/>
      <c r="AB163" s="153"/>
      <c r="AC163" s="153"/>
      <c r="AD163" s="153"/>
      <c r="AE163" s="153"/>
      <c r="AF163" s="153"/>
      <c r="AG163" s="153"/>
      <c r="AH163" s="153"/>
      <c r="AI163" s="153"/>
      <c r="AJ163" s="161"/>
      <c r="AK163" s="161"/>
      <c r="AL163" s="162"/>
      <c r="AM163" s="161"/>
      <c r="AN163" s="161"/>
      <c r="AO163" s="161"/>
      <c r="AP163" s="161"/>
      <c r="AQ163" s="161"/>
      <c r="AR163" s="161"/>
      <c r="AS163" s="161"/>
      <c r="AT163" s="161"/>
      <c r="AU163" s="161"/>
      <c r="AV163" s="161"/>
      <c r="AW163" s="161"/>
      <c r="AX163" s="161"/>
      <c r="AY163" s="161"/>
      <c r="AZ163" s="161"/>
      <c r="BA163" s="161"/>
      <c r="BB163" s="161"/>
      <c r="BC163" s="161"/>
      <c r="BD163" s="161"/>
      <c r="BE163" s="161"/>
      <c r="BF163" s="161"/>
      <c r="BG163" s="161"/>
      <c r="BH163" s="161"/>
      <c r="BI163" s="161"/>
      <c r="BJ163" s="161"/>
      <c r="BK163" s="161"/>
      <c r="BL163" s="161"/>
      <c r="BM163" s="161"/>
      <c r="BN163" s="161"/>
      <c r="BO163" s="161"/>
      <c r="BP163" s="161"/>
      <c r="BQ163" s="161"/>
      <c r="BR163" s="161"/>
      <c r="BS163" s="161"/>
      <c r="BT163" s="161"/>
      <c r="BU163" s="161"/>
      <c r="BV163" s="161"/>
      <c r="BW163" s="161"/>
      <c r="BX163" s="161"/>
      <c r="BY163" s="161"/>
      <c r="BZ163" s="161"/>
      <c r="CA163" s="161"/>
      <c r="CB163" s="161"/>
      <c r="CC163" s="161"/>
      <c r="CD163" s="161"/>
      <c r="CE163" s="161"/>
      <c r="CF163" s="161"/>
      <c r="CG163" s="161"/>
      <c r="CH163" s="161"/>
      <c r="CI163" s="161"/>
      <c r="CJ163" s="161"/>
      <c r="CK163" s="161"/>
      <c r="CL163" s="161"/>
      <c r="CM163" s="161"/>
      <c r="CN163" s="161"/>
      <c r="CO163" s="161"/>
      <c r="CP163" s="161"/>
      <c r="CQ163" s="161"/>
      <c r="CR163" s="161"/>
      <c r="CS163" s="161"/>
      <c r="CT163" s="161"/>
      <c r="CU163" s="161"/>
      <c r="CV163" s="161"/>
      <c r="CW163" s="161"/>
      <c r="CX163" s="161"/>
      <c r="CY163" s="161"/>
      <c r="CZ163" s="161"/>
      <c r="DA163" s="161"/>
      <c r="DB163" s="161"/>
      <c r="DC163" s="161"/>
      <c r="DD163" s="161"/>
      <c r="DE163" s="161"/>
      <c r="DF163" s="161"/>
      <c r="DG163" s="161"/>
      <c r="DH163" s="161"/>
      <c r="DI163" s="161"/>
      <c r="DJ163" s="161"/>
      <c r="DK163" s="161"/>
      <c r="DL163" s="161"/>
      <c r="DM163" s="161"/>
      <c r="DN163" s="161"/>
      <c r="DO163" s="161"/>
      <c r="DP163" s="161"/>
      <c r="DQ163" s="161"/>
      <c r="DR163" s="161"/>
      <c r="DS163" s="161"/>
      <c r="DT163" s="161"/>
      <c r="DU163" s="161"/>
      <c r="DV163" s="161"/>
      <c r="DW163" s="161"/>
      <c r="DX163" s="161"/>
      <c r="DY163" s="161"/>
      <c r="DZ163" s="161"/>
      <c r="EA163" s="161"/>
      <c r="EB163" s="161"/>
      <c r="EC163" s="161"/>
      <c r="ED163" s="161"/>
      <c r="EE163" s="161"/>
      <c r="EF163" s="161"/>
      <c r="EG163" s="161"/>
      <c r="EH163" s="161"/>
      <c r="EI163" s="161"/>
      <c r="EK163" s="143">
        <f t="shared" si="38"/>
        <v>0.35887601595580365</v>
      </c>
      <c r="EO163">
        <f t="shared" si="32"/>
        <v>130000</v>
      </c>
      <c r="EP163" s="3">
        <f t="shared" si="43"/>
        <v>-5.8500000000000014</v>
      </c>
      <c r="EQ163" s="3">
        <f t="shared" si="33"/>
        <v>-6.0137350000000005</v>
      </c>
      <c r="ER163" s="3">
        <f t="shared" si="34"/>
        <v>-7.8940593396162759</v>
      </c>
      <c r="ES163" s="3">
        <f t="shared" si="35"/>
        <v>-8.3391149046491577</v>
      </c>
    </row>
    <row r="164" spans="11:149" x14ac:dyDescent="0.25">
      <c r="K164" s="38">
        <f t="shared" si="44"/>
        <v>152</v>
      </c>
      <c r="L164" s="5"/>
      <c r="N164" s="5">
        <v>132000</v>
      </c>
      <c r="O164" s="289">
        <f t="shared" si="39"/>
        <v>1.1481536214968806E-6</v>
      </c>
      <c r="P164" s="5">
        <v>132000</v>
      </c>
      <c r="Q164" s="289">
        <f t="shared" si="40"/>
        <v>7.8297158272111281E-7</v>
      </c>
      <c r="R164" s="5">
        <f t="shared" si="48"/>
        <v>132000</v>
      </c>
      <c r="S164" s="289">
        <f t="shared" si="47"/>
        <v>1.1319449924310471E-8</v>
      </c>
      <c r="U164" s="4"/>
      <c r="V164" s="256">
        <v>132000</v>
      </c>
      <c r="W164" s="274">
        <f t="shared" si="46"/>
        <v>3.3868723956883668E-9</v>
      </c>
      <c r="X164" s="320">
        <f t="shared" si="41"/>
        <v>132000</v>
      </c>
      <c r="Y164" s="153">
        <f t="shared" si="42"/>
        <v>-18.296743358610858</v>
      </c>
      <c r="Z164" s="153"/>
      <c r="AA164" s="153"/>
      <c r="AB164" s="153"/>
      <c r="AC164" s="153"/>
      <c r="AD164" s="153"/>
      <c r="AE164" s="153"/>
      <c r="AF164" s="153"/>
      <c r="AG164" s="153"/>
      <c r="AH164" s="153"/>
      <c r="AI164" s="153"/>
      <c r="AJ164" s="161"/>
      <c r="AK164" s="161"/>
      <c r="AL164" s="162"/>
      <c r="AM164" s="161"/>
      <c r="AN164" s="161"/>
      <c r="AO164" s="161"/>
      <c r="AP164" s="161"/>
      <c r="AQ164" s="161"/>
      <c r="AR164" s="161"/>
      <c r="AS164" s="161"/>
      <c r="AT164" s="161"/>
      <c r="AU164" s="161"/>
      <c r="AV164" s="161"/>
      <c r="AW164" s="161"/>
      <c r="AX164" s="161"/>
      <c r="AY164" s="161"/>
      <c r="AZ164" s="161"/>
      <c r="BA164" s="161"/>
      <c r="BB164" s="161"/>
      <c r="BC164" s="161"/>
      <c r="BD164" s="161"/>
      <c r="BE164" s="161"/>
      <c r="BF164" s="161"/>
      <c r="BG164" s="161"/>
      <c r="BH164" s="161"/>
      <c r="BI164" s="161"/>
      <c r="BJ164" s="161"/>
      <c r="BK164" s="161"/>
      <c r="BL164" s="161"/>
      <c r="BM164" s="161"/>
      <c r="BN164" s="161"/>
      <c r="BO164" s="161"/>
      <c r="BP164" s="161"/>
      <c r="BQ164" s="161"/>
      <c r="BR164" s="161"/>
      <c r="BS164" s="161"/>
      <c r="BT164" s="161"/>
      <c r="BU164" s="161"/>
      <c r="BV164" s="161"/>
      <c r="BW164" s="161"/>
      <c r="BX164" s="161"/>
      <c r="BY164" s="161"/>
      <c r="BZ164" s="161"/>
      <c r="CA164" s="161"/>
      <c r="CB164" s="161"/>
      <c r="CC164" s="161"/>
      <c r="CD164" s="161"/>
      <c r="CE164" s="161"/>
      <c r="CF164" s="161"/>
      <c r="CG164" s="161"/>
      <c r="CH164" s="161"/>
      <c r="CI164" s="161"/>
      <c r="CJ164" s="161"/>
      <c r="CK164" s="161"/>
      <c r="CL164" s="161"/>
      <c r="CM164" s="161"/>
      <c r="CN164" s="161"/>
      <c r="CO164" s="161"/>
      <c r="CP164" s="161"/>
      <c r="CQ164" s="161"/>
      <c r="CR164" s="161"/>
      <c r="CS164" s="161"/>
      <c r="CT164" s="161"/>
      <c r="CU164" s="161"/>
      <c r="CV164" s="161"/>
      <c r="CW164" s="161"/>
      <c r="CX164" s="161"/>
      <c r="CY164" s="161"/>
      <c r="CZ164" s="161"/>
      <c r="DA164" s="161"/>
      <c r="DB164" s="161"/>
      <c r="DC164" s="161"/>
      <c r="DD164" s="161"/>
      <c r="DE164" s="161"/>
      <c r="DF164" s="161"/>
      <c r="DG164" s="161"/>
      <c r="DH164" s="161"/>
      <c r="DI164" s="161"/>
      <c r="DJ164" s="161"/>
      <c r="DK164" s="161"/>
      <c r="DL164" s="161"/>
      <c r="DM164" s="161"/>
      <c r="DN164" s="161"/>
      <c r="DO164" s="161"/>
      <c r="DP164" s="161"/>
      <c r="DQ164" s="161"/>
      <c r="DR164" s="161"/>
      <c r="DS164" s="161"/>
      <c r="DT164" s="161"/>
      <c r="DU164" s="161"/>
      <c r="DV164" s="161"/>
      <c r="DW164" s="161"/>
      <c r="DX164" s="161"/>
      <c r="DY164" s="161"/>
      <c r="DZ164" s="161"/>
      <c r="EA164" s="161"/>
      <c r="EB164" s="161"/>
      <c r="EC164" s="161"/>
      <c r="ED164" s="161"/>
      <c r="EE164" s="161"/>
      <c r="EF164" s="161"/>
      <c r="EG164" s="161"/>
      <c r="EH164" s="161"/>
      <c r="EI164" s="161"/>
      <c r="EK164" s="143">
        <f t="shared" si="38"/>
        <v>0.29920821403295172</v>
      </c>
      <c r="EO164">
        <f t="shared" si="32"/>
        <v>132000</v>
      </c>
      <c r="EP164" s="3">
        <f t="shared" si="43"/>
        <v>-5.94</v>
      </c>
      <c r="EQ164" s="3">
        <f t="shared" si="33"/>
        <v>-6.1062540000000007</v>
      </c>
      <c r="ER164" s="3">
        <f t="shared" si="34"/>
        <v>-7.9461746774446658</v>
      </c>
      <c r="ES164" s="3">
        <f t="shared" si="35"/>
        <v>-8.4702011655910834</v>
      </c>
    </row>
    <row r="165" spans="11:149" x14ac:dyDescent="0.25">
      <c r="K165" s="38">
        <f t="shared" si="44"/>
        <v>153</v>
      </c>
      <c r="L165" s="5"/>
      <c r="N165" s="5">
        <v>134000</v>
      </c>
      <c r="O165" s="289">
        <f t="shared" si="39"/>
        <v>9.3325430079699009E-7</v>
      </c>
      <c r="P165" s="5">
        <v>134000</v>
      </c>
      <c r="Q165" s="289">
        <f t="shared" si="40"/>
        <v>6.3274249111627303E-7</v>
      </c>
      <c r="R165" s="5">
        <f t="shared" si="48"/>
        <v>134000</v>
      </c>
      <c r="S165" s="289">
        <f t="shared" si="47"/>
        <v>1.0039451470267436E-8</v>
      </c>
      <c r="U165" s="4"/>
      <c r="V165" s="256">
        <v>134000</v>
      </c>
      <c r="W165" s="274">
        <f t="shared" si="46"/>
        <v>2.5044511983866656E-9</v>
      </c>
      <c r="X165" s="320">
        <f t="shared" si="41"/>
        <v>134000</v>
      </c>
      <c r="Y165" s="153">
        <f t="shared" si="42"/>
        <v>-18.416743358610859</v>
      </c>
      <c r="Z165" s="153"/>
      <c r="AA165" s="153"/>
      <c r="AB165" s="153"/>
      <c r="AC165" s="153"/>
      <c r="AD165" s="153"/>
      <c r="AE165" s="153"/>
      <c r="AF165" s="153"/>
      <c r="AG165" s="153"/>
      <c r="AH165" s="153"/>
      <c r="AI165" s="153"/>
      <c r="AJ165" s="161"/>
      <c r="AK165" s="161"/>
      <c r="AL165" s="162"/>
      <c r="AM165" s="161"/>
      <c r="AN165" s="161"/>
      <c r="AO165" s="161"/>
      <c r="AP165" s="161"/>
      <c r="AQ165" s="161"/>
      <c r="AR165" s="161"/>
      <c r="AS165" s="161"/>
      <c r="AT165" s="161"/>
      <c r="AU165" s="161"/>
      <c r="AV165" s="161"/>
      <c r="AW165" s="161"/>
      <c r="AX165" s="161"/>
      <c r="AY165" s="161"/>
      <c r="AZ165" s="161"/>
      <c r="BA165" s="161"/>
      <c r="BB165" s="161"/>
      <c r="BC165" s="161"/>
      <c r="BD165" s="161"/>
      <c r="BE165" s="161"/>
      <c r="BF165" s="161"/>
      <c r="BG165" s="161"/>
      <c r="BH165" s="161"/>
      <c r="BI165" s="161"/>
      <c r="BJ165" s="161"/>
      <c r="BK165" s="161"/>
      <c r="BL165" s="161"/>
      <c r="BM165" s="161"/>
      <c r="BN165" s="161"/>
      <c r="BO165" s="161"/>
      <c r="BP165" s="161"/>
      <c r="BQ165" s="161"/>
      <c r="BR165" s="161"/>
      <c r="BS165" s="161"/>
      <c r="BT165" s="161"/>
      <c r="BU165" s="161"/>
      <c r="BV165" s="161"/>
      <c r="BW165" s="161"/>
      <c r="BX165" s="161"/>
      <c r="BY165" s="161"/>
      <c r="BZ165" s="161"/>
      <c r="CA165" s="161"/>
      <c r="CB165" s="161"/>
      <c r="CC165" s="161"/>
      <c r="CD165" s="161"/>
      <c r="CE165" s="161"/>
      <c r="CF165" s="161"/>
      <c r="CG165" s="161"/>
      <c r="CH165" s="161"/>
      <c r="CI165" s="161"/>
      <c r="CJ165" s="161"/>
      <c r="CK165" s="161"/>
      <c r="CL165" s="161"/>
      <c r="CM165" s="161"/>
      <c r="CN165" s="161"/>
      <c r="CO165" s="161"/>
      <c r="CP165" s="161"/>
      <c r="CQ165" s="161"/>
      <c r="CR165" s="161"/>
      <c r="CS165" s="161"/>
      <c r="CT165" s="161"/>
      <c r="CU165" s="161"/>
      <c r="CV165" s="161"/>
      <c r="CW165" s="161"/>
      <c r="CX165" s="161"/>
      <c r="CY165" s="161"/>
      <c r="CZ165" s="161"/>
      <c r="DA165" s="161"/>
      <c r="DB165" s="161"/>
      <c r="DC165" s="161"/>
      <c r="DD165" s="161"/>
      <c r="DE165" s="161"/>
      <c r="DF165" s="161"/>
      <c r="DG165" s="161"/>
      <c r="DH165" s="161"/>
      <c r="DI165" s="161"/>
      <c r="DJ165" s="161"/>
      <c r="DK165" s="161"/>
      <c r="DL165" s="161"/>
      <c r="DM165" s="161"/>
      <c r="DN165" s="161"/>
      <c r="DO165" s="161"/>
      <c r="DP165" s="161"/>
      <c r="DQ165" s="161"/>
      <c r="DR165" s="161"/>
      <c r="DS165" s="161"/>
      <c r="DT165" s="161"/>
      <c r="DU165" s="161"/>
      <c r="DV165" s="161"/>
      <c r="DW165" s="161"/>
      <c r="DX165" s="161"/>
      <c r="DY165" s="161"/>
      <c r="DZ165" s="161"/>
      <c r="EA165" s="161"/>
      <c r="EB165" s="161"/>
      <c r="EC165" s="161"/>
      <c r="ED165" s="161"/>
      <c r="EE165" s="161"/>
      <c r="EF165" s="161"/>
      <c r="EG165" s="161"/>
      <c r="EH165" s="161"/>
      <c r="EI165" s="161"/>
      <c r="EK165" s="143">
        <f t="shared" si="38"/>
        <v>0.2494609596753149</v>
      </c>
      <c r="EO165">
        <f t="shared" ref="EO165:EO228" si="49">N165</f>
        <v>134000</v>
      </c>
      <c r="EP165" s="3">
        <f t="shared" si="43"/>
        <v>-6.03</v>
      </c>
      <c r="EQ165" s="3">
        <f t="shared" ref="EQ165:EQ228" si="50">LOG10(Q165)</f>
        <v>-6.198773000000001</v>
      </c>
      <c r="ER165" s="3">
        <f t="shared" ref="ER165:ER228" si="51">LOG10(S165)</f>
        <v>-7.9982900152730565</v>
      </c>
      <c r="ES165" s="3">
        <f t="shared" ref="ES165:ES228" si="52">LOG10(W165)</f>
        <v>-8.6012874265330108</v>
      </c>
    </row>
    <row r="166" spans="11:149" x14ac:dyDescent="0.25">
      <c r="K166" s="38">
        <f t="shared" si="44"/>
        <v>154</v>
      </c>
      <c r="L166" s="5"/>
      <c r="N166" s="5">
        <v>136000</v>
      </c>
      <c r="O166" s="289">
        <f t="shared" si="39"/>
        <v>7.585775750291823E-7</v>
      </c>
      <c r="P166" s="5">
        <v>136000</v>
      </c>
      <c r="Q166" s="289">
        <f t="shared" si="40"/>
        <v>5.1133791940777531E-7</v>
      </c>
      <c r="R166" s="5">
        <f t="shared" si="48"/>
        <v>136000</v>
      </c>
      <c r="S166" s="289">
        <f t="shared" si="47"/>
        <v>8.9041946824103028E-9</v>
      </c>
      <c r="U166" s="4"/>
      <c r="V166" s="256">
        <v>136000</v>
      </c>
      <c r="W166" s="274">
        <f t="shared" si="46"/>
        <v>1.8519374432545141E-9</v>
      </c>
      <c r="X166" s="320">
        <f t="shared" si="41"/>
        <v>136000</v>
      </c>
      <c r="Y166" s="153">
        <f t="shared" si="42"/>
        <v>-18.536743358610856</v>
      </c>
      <c r="Z166" s="153"/>
      <c r="AA166" s="153"/>
      <c r="AB166" s="153"/>
      <c r="AC166" s="153"/>
      <c r="AD166" s="153"/>
      <c r="AE166" s="153"/>
      <c r="AF166" s="153"/>
      <c r="AG166" s="153"/>
      <c r="AH166" s="153"/>
      <c r="AI166" s="153"/>
      <c r="AJ166" s="161"/>
      <c r="AK166" s="161"/>
      <c r="AL166" s="162"/>
      <c r="AM166" s="161"/>
      <c r="AN166" s="161"/>
      <c r="AO166" s="161"/>
      <c r="AP166" s="161"/>
      <c r="AQ166" s="161"/>
      <c r="AR166" s="161"/>
      <c r="AS166" s="161"/>
      <c r="AT166" s="161"/>
      <c r="AU166" s="161"/>
      <c r="AV166" s="161"/>
      <c r="AW166" s="161"/>
      <c r="AX166" s="161"/>
      <c r="AY166" s="161"/>
      <c r="AZ166" s="161"/>
      <c r="BA166" s="161"/>
      <c r="BB166" s="161"/>
      <c r="BC166" s="161"/>
      <c r="BD166" s="161"/>
      <c r="BE166" s="161"/>
      <c r="BF166" s="161"/>
      <c r="BG166" s="161"/>
      <c r="BH166" s="161"/>
      <c r="BI166" s="161"/>
      <c r="BJ166" s="161"/>
      <c r="BK166" s="161"/>
      <c r="BL166" s="161"/>
      <c r="BM166" s="161"/>
      <c r="BN166" s="161"/>
      <c r="BO166" s="161"/>
      <c r="BP166" s="161"/>
      <c r="BQ166" s="161"/>
      <c r="BR166" s="161"/>
      <c r="BS166" s="161"/>
      <c r="BT166" s="161"/>
      <c r="BU166" s="161"/>
      <c r="BV166" s="161"/>
      <c r="BW166" s="161"/>
      <c r="BX166" s="161"/>
      <c r="BY166" s="161"/>
      <c r="BZ166" s="161"/>
      <c r="CA166" s="161"/>
      <c r="CB166" s="161"/>
      <c r="CC166" s="161"/>
      <c r="CD166" s="161"/>
      <c r="CE166" s="161"/>
      <c r="CF166" s="161"/>
      <c r="CG166" s="161"/>
      <c r="CH166" s="161"/>
      <c r="CI166" s="161"/>
      <c r="CJ166" s="161"/>
      <c r="CK166" s="161"/>
      <c r="CL166" s="161"/>
      <c r="CM166" s="161"/>
      <c r="CN166" s="161"/>
      <c r="CO166" s="161"/>
      <c r="CP166" s="161"/>
      <c r="CQ166" s="161"/>
      <c r="CR166" s="161"/>
      <c r="CS166" s="161"/>
      <c r="CT166" s="161"/>
      <c r="CU166" s="161"/>
      <c r="CV166" s="161"/>
      <c r="CW166" s="161"/>
      <c r="CX166" s="161"/>
      <c r="CY166" s="161"/>
      <c r="CZ166" s="161"/>
      <c r="DA166" s="161"/>
      <c r="DB166" s="161"/>
      <c r="DC166" s="161"/>
      <c r="DD166" s="161"/>
      <c r="DE166" s="161"/>
      <c r="DF166" s="161"/>
      <c r="DG166" s="161"/>
      <c r="DH166" s="161"/>
      <c r="DI166" s="161"/>
      <c r="DJ166" s="161"/>
      <c r="DK166" s="161"/>
      <c r="DL166" s="161"/>
      <c r="DM166" s="161"/>
      <c r="DN166" s="161"/>
      <c r="DO166" s="161"/>
      <c r="DP166" s="161"/>
      <c r="DQ166" s="161"/>
      <c r="DR166" s="161"/>
      <c r="DS166" s="161"/>
      <c r="DT166" s="161"/>
      <c r="DU166" s="161"/>
      <c r="DV166" s="161"/>
      <c r="DW166" s="161"/>
      <c r="DX166" s="161"/>
      <c r="DY166" s="161"/>
      <c r="DZ166" s="161"/>
      <c r="EA166" s="161"/>
      <c r="EB166" s="161"/>
      <c r="EC166" s="161"/>
      <c r="ED166" s="161"/>
      <c r="EE166" s="161"/>
      <c r="EF166" s="161"/>
      <c r="EG166" s="161"/>
      <c r="EH166" s="161"/>
      <c r="EI166" s="161"/>
      <c r="EK166" s="143">
        <f t="shared" si="38"/>
        <v>0.20798483291396405</v>
      </c>
      <c r="EO166">
        <f t="shared" si="49"/>
        <v>136000</v>
      </c>
      <c r="EP166" s="3">
        <f t="shared" si="43"/>
        <v>-6.120000000000001</v>
      </c>
      <c r="EQ166" s="3">
        <f t="shared" si="50"/>
        <v>-6.2912920000000012</v>
      </c>
      <c r="ER166" s="3">
        <f t="shared" si="51"/>
        <v>-8.0504053531014463</v>
      </c>
      <c r="ES166" s="3">
        <f t="shared" si="52"/>
        <v>-8.7323736874749383</v>
      </c>
    </row>
    <row r="167" spans="11:149" x14ac:dyDescent="0.25">
      <c r="K167" s="38">
        <f t="shared" si="44"/>
        <v>155</v>
      </c>
      <c r="L167" s="5"/>
      <c r="N167" s="5">
        <v>138000</v>
      </c>
      <c r="O167" s="289">
        <f t="shared" si="39"/>
        <v>6.1659500186148145E-7</v>
      </c>
      <c r="P167" s="5">
        <v>138000</v>
      </c>
      <c r="Q167" s="289">
        <f t="shared" si="40"/>
        <v>4.1322729466611066E-7</v>
      </c>
      <c r="R167" s="5">
        <f t="shared" si="48"/>
        <v>138000</v>
      </c>
      <c r="S167" s="289">
        <f t="shared" si="47"/>
        <v>7.8973122363379399E-9</v>
      </c>
      <c r="U167" s="4"/>
      <c r="V167" s="256">
        <v>138000</v>
      </c>
      <c r="W167" s="274">
        <f t="shared" si="46"/>
        <v>1.3694306744477357E-9</v>
      </c>
      <c r="X167" s="320">
        <f t="shared" si="41"/>
        <v>138000</v>
      </c>
      <c r="Y167" s="153">
        <f t="shared" si="42"/>
        <v>-18.656743358610857</v>
      </c>
      <c r="Z167" s="153"/>
      <c r="AA167" s="153"/>
      <c r="AB167" s="153"/>
      <c r="AC167" s="153"/>
      <c r="AD167" s="153"/>
      <c r="AE167" s="153"/>
      <c r="AF167" s="153"/>
      <c r="AG167" s="153"/>
      <c r="AH167" s="153"/>
      <c r="AI167" s="153"/>
      <c r="AJ167" s="161"/>
      <c r="AK167" s="161"/>
      <c r="AL167" s="162"/>
      <c r="AM167" s="161"/>
      <c r="AN167" s="161"/>
      <c r="AO167" s="161"/>
      <c r="AP167" s="161"/>
      <c r="AQ167" s="161"/>
      <c r="AR167" s="161"/>
      <c r="AS167" s="161"/>
      <c r="AT167" s="161"/>
      <c r="AU167" s="161"/>
      <c r="AV167" s="161"/>
      <c r="AW167" s="161"/>
      <c r="AX167" s="161"/>
      <c r="AY167" s="161"/>
      <c r="AZ167" s="161"/>
      <c r="BA167" s="161"/>
      <c r="BB167" s="161"/>
      <c r="BC167" s="161"/>
      <c r="BD167" s="161"/>
      <c r="BE167" s="161"/>
      <c r="BF167" s="161"/>
      <c r="BG167" s="161"/>
      <c r="BH167" s="161"/>
      <c r="BI167" s="161"/>
      <c r="BJ167" s="161"/>
      <c r="BK167" s="161"/>
      <c r="BL167" s="161"/>
      <c r="BM167" s="161"/>
      <c r="BN167" s="161"/>
      <c r="BO167" s="161"/>
      <c r="BP167" s="161"/>
      <c r="BQ167" s="161"/>
      <c r="BR167" s="161"/>
      <c r="BS167" s="161"/>
      <c r="BT167" s="161"/>
      <c r="BU167" s="161"/>
      <c r="BV167" s="161"/>
      <c r="BW167" s="161"/>
      <c r="BX167" s="161"/>
      <c r="BY167" s="161"/>
      <c r="BZ167" s="161"/>
      <c r="CA167" s="161"/>
      <c r="CB167" s="161"/>
      <c r="CC167" s="161"/>
      <c r="CD167" s="161"/>
      <c r="CE167" s="161"/>
      <c r="CF167" s="161"/>
      <c r="CG167" s="161"/>
      <c r="CH167" s="161"/>
      <c r="CI167" s="161"/>
      <c r="CJ167" s="161"/>
      <c r="CK167" s="161"/>
      <c r="CL167" s="161"/>
      <c r="CM167" s="161"/>
      <c r="CN167" s="161"/>
      <c r="CO167" s="161"/>
      <c r="CP167" s="161"/>
      <c r="CQ167" s="161"/>
      <c r="CR167" s="161"/>
      <c r="CS167" s="161"/>
      <c r="CT167" s="161"/>
      <c r="CU167" s="161"/>
      <c r="CV167" s="161"/>
      <c r="CW167" s="161"/>
      <c r="CX167" s="161"/>
      <c r="CY167" s="161"/>
      <c r="CZ167" s="161"/>
      <c r="DA167" s="161"/>
      <c r="DB167" s="161"/>
      <c r="DC167" s="161"/>
      <c r="DD167" s="161"/>
      <c r="DE167" s="161"/>
      <c r="DF167" s="161"/>
      <c r="DG167" s="161"/>
      <c r="DH167" s="161"/>
      <c r="DI167" s="161"/>
      <c r="DJ167" s="161"/>
      <c r="DK167" s="161"/>
      <c r="DL167" s="161"/>
      <c r="DM167" s="161"/>
      <c r="DN167" s="161"/>
      <c r="DO167" s="161"/>
      <c r="DP167" s="161"/>
      <c r="DQ167" s="161"/>
      <c r="DR167" s="161"/>
      <c r="DS167" s="161"/>
      <c r="DT167" s="161"/>
      <c r="DU167" s="161"/>
      <c r="DV167" s="161"/>
      <c r="DW167" s="161"/>
      <c r="DX167" s="161"/>
      <c r="DY167" s="161"/>
      <c r="DZ167" s="161"/>
      <c r="EA167" s="161"/>
      <c r="EB167" s="161"/>
      <c r="EC167" s="161"/>
      <c r="ED167" s="161"/>
      <c r="EE167" s="161"/>
      <c r="EF167" s="161"/>
      <c r="EG167" s="161"/>
      <c r="EH167" s="161"/>
      <c r="EI167" s="161"/>
      <c r="EK167" s="143">
        <f t="shared" si="38"/>
        <v>0.17340465128712626</v>
      </c>
      <c r="EO167">
        <f t="shared" si="49"/>
        <v>138000</v>
      </c>
      <c r="EP167" s="3">
        <f t="shared" si="43"/>
        <v>-6.2100000000000009</v>
      </c>
      <c r="EQ167" s="3">
        <f t="shared" si="50"/>
        <v>-6.3838110000000006</v>
      </c>
      <c r="ER167" s="3">
        <f t="shared" si="51"/>
        <v>-8.1025206909298362</v>
      </c>
      <c r="ES167" s="3">
        <f t="shared" si="52"/>
        <v>-8.8634599484168621</v>
      </c>
    </row>
    <row r="168" spans="11:149" x14ac:dyDescent="0.25">
      <c r="K168" s="38">
        <f t="shared" si="44"/>
        <v>156</v>
      </c>
      <c r="L168" s="5"/>
      <c r="N168" s="5">
        <v>140000</v>
      </c>
      <c r="O168" s="289">
        <f t="shared" si="39"/>
        <v>5.0118723362727038E-7</v>
      </c>
      <c r="P168" s="5">
        <v>140000</v>
      </c>
      <c r="Q168" s="289">
        <f t="shared" si="40"/>
        <v>3.3394119734918323E-7</v>
      </c>
      <c r="R168" s="5">
        <f t="shared" si="48"/>
        <v>140000</v>
      </c>
      <c r="S168" s="289">
        <f t="shared" si="47"/>
        <v>7.004287617544596E-9</v>
      </c>
      <c r="U168" s="4"/>
      <c r="V168" s="256">
        <v>140000</v>
      </c>
      <c r="W168" s="274">
        <f t="shared" si="46"/>
        <v>1.0126369975125755E-9</v>
      </c>
      <c r="X168" s="320">
        <f t="shared" si="41"/>
        <v>140000</v>
      </c>
      <c r="Y168" s="153">
        <f t="shared" si="42"/>
        <v>-18.776743358610858</v>
      </c>
      <c r="Z168" s="153"/>
      <c r="AA168" s="153"/>
      <c r="AB168" s="153"/>
      <c r="AC168" s="153"/>
      <c r="AD168" s="153"/>
      <c r="AE168" s="153"/>
      <c r="AF168" s="153"/>
      <c r="AG168" s="153"/>
      <c r="AH168" s="153"/>
      <c r="AI168" s="153"/>
      <c r="AJ168" s="161"/>
      <c r="AK168" s="161"/>
      <c r="AL168" s="162"/>
      <c r="AM168" s="161"/>
      <c r="AN168" s="161"/>
      <c r="AO168" s="161"/>
      <c r="AP168" s="161"/>
      <c r="AQ168" s="161"/>
      <c r="AR168" s="161"/>
      <c r="AS168" s="161"/>
      <c r="AT168" s="161"/>
      <c r="AU168" s="161"/>
      <c r="AV168" s="161"/>
      <c r="AW168" s="161"/>
      <c r="AX168" s="161"/>
      <c r="AY168" s="161"/>
      <c r="AZ168" s="161"/>
      <c r="BA168" s="161"/>
      <c r="BB168" s="161"/>
      <c r="BC168" s="161"/>
      <c r="BD168" s="161"/>
      <c r="BE168" s="161"/>
      <c r="BF168" s="161"/>
      <c r="BG168" s="161"/>
      <c r="BH168" s="161"/>
      <c r="BI168" s="161"/>
      <c r="BJ168" s="161"/>
      <c r="BK168" s="161"/>
      <c r="BL168" s="161"/>
      <c r="BM168" s="161"/>
      <c r="BN168" s="161"/>
      <c r="BO168" s="161"/>
      <c r="BP168" s="161"/>
      <c r="BQ168" s="161"/>
      <c r="BR168" s="161"/>
      <c r="BS168" s="161"/>
      <c r="BT168" s="161"/>
      <c r="BU168" s="161"/>
      <c r="BV168" s="161"/>
      <c r="BW168" s="161"/>
      <c r="BX168" s="161"/>
      <c r="BY168" s="161"/>
      <c r="BZ168" s="161"/>
      <c r="CA168" s="161"/>
      <c r="CB168" s="161"/>
      <c r="CC168" s="161"/>
      <c r="CD168" s="161"/>
      <c r="CE168" s="161"/>
      <c r="CF168" s="161"/>
      <c r="CG168" s="161"/>
      <c r="CH168" s="161"/>
      <c r="CI168" s="161"/>
      <c r="CJ168" s="161"/>
      <c r="CK168" s="161"/>
      <c r="CL168" s="161"/>
      <c r="CM168" s="161"/>
      <c r="CN168" s="161"/>
      <c r="CO168" s="161"/>
      <c r="CP168" s="161"/>
      <c r="CQ168" s="161"/>
      <c r="CR168" s="161"/>
      <c r="CS168" s="161"/>
      <c r="CT168" s="161"/>
      <c r="CU168" s="161"/>
      <c r="CV168" s="161"/>
      <c r="CW168" s="161"/>
      <c r="CX168" s="161"/>
      <c r="CY168" s="161"/>
      <c r="CZ168" s="161"/>
      <c r="DA168" s="161"/>
      <c r="DB168" s="161"/>
      <c r="DC168" s="161"/>
      <c r="DD168" s="161"/>
      <c r="DE168" s="161"/>
      <c r="DF168" s="161"/>
      <c r="DG168" s="161"/>
      <c r="DH168" s="161"/>
      <c r="DI168" s="161"/>
      <c r="DJ168" s="161"/>
      <c r="DK168" s="161"/>
      <c r="DL168" s="161"/>
      <c r="DM168" s="161"/>
      <c r="DN168" s="161"/>
      <c r="DO168" s="161"/>
      <c r="DP168" s="161"/>
      <c r="DQ168" s="161"/>
      <c r="DR168" s="161"/>
      <c r="DS168" s="161"/>
      <c r="DT168" s="161"/>
      <c r="DU168" s="161"/>
      <c r="DV168" s="161"/>
      <c r="DW168" s="161"/>
      <c r="DX168" s="161"/>
      <c r="DY168" s="161"/>
      <c r="DZ168" s="161"/>
      <c r="EA168" s="161"/>
      <c r="EB168" s="161"/>
      <c r="EC168" s="161"/>
      <c r="ED168" s="161"/>
      <c r="EE168" s="161"/>
      <c r="EF168" s="161"/>
      <c r="EG168" s="161"/>
      <c r="EH168" s="161"/>
      <c r="EI168" s="161"/>
      <c r="EK168" s="143">
        <f t="shared" si="38"/>
        <v>0.14457387429038254</v>
      </c>
      <c r="EO168">
        <f t="shared" si="49"/>
        <v>140000</v>
      </c>
      <c r="EP168" s="3">
        <f t="shared" si="43"/>
        <v>-6.3000000000000016</v>
      </c>
      <c r="EQ168" s="3">
        <f t="shared" si="50"/>
        <v>-6.4763299999999999</v>
      </c>
      <c r="ER168" s="3">
        <f t="shared" si="51"/>
        <v>-8.1546360287582278</v>
      </c>
      <c r="ES168" s="3">
        <f t="shared" si="52"/>
        <v>-8.9945462093587896</v>
      </c>
    </row>
    <row r="169" spans="11:149" x14ac:dyDescent="0.25">
      <c r="K169" s="38">
        <f t="shared" si="44"/>
        <v>157</v>
      </c>
      <c r="L169" s="5"/>
      <c r="N169" s="5">
        <v>142000</v>
      </c>
      <c r="O169" s="289">
        <f t="shared" si="39"/>
        <v>4.0738027780411155E-7</v>
      </c>
      <c r="P169" s="5">
        <v>142000</v>
      </c>
      <c r="Q169" s="289">
        <f t="shared" si="40"/>
        <v>2.6986775734916523E-7</v>
      </c>
      <c r="R169" s="5">
        <f t="shared" si="48"/>
        <v>142000</v>
      </c>
      <c r="S169" s="289">
        <f t="shared" si="47"/>
        <v>6.2122458326452324E-9</v>
      </c>
      <c r="U169" s="4"/>
      <c r="V169" s="256">
        <v>142000</v>
      </c>
      <c r="W169" s="274">
        <f t="shared" si="46"/>
        <v>7.4880292070631807E-10</v>
      </c>
      <c r="X169" s="320">
        <f t="shared" si="41"/>
        <v>142000</v>
      </c>
      <c r="Y169" s="153">
        <f t="shared" si="42"/>
        <v>-18.896743358610859</v>
      </c>
      <c r="Z169" s="153"/>
      <c r="AA169" s="153"/>
      <c r="AB169" s="153"/>
      <c r="AC169" s="153"/>
      <c r="AD169" s="153"/>
      <c r="AE169" s="153"/>
      <c r="AF169" s="153"/>
      <c r="AG169" s="153"/>
      <c r="AH169" s="153"/>
      <c r="AI169" s="153"/>
      <c r="AJ169" s="161"/>
      <c r="AK169" s="161"/>
      <c r="AL169" s="162"/>
      <c r="AM169" s="161"/>
      <c r="AN169" s="161"/>
      <c r="AO169" s="161"/>
      <c r="AP169" s="161"/>
      <c r="AQ169" s="161"/>
      <c r="AR169" s="161"/>
      <c r="AS169" s="161"/>
      <c r="AT169" s="161"/>
      <c r="AU169" s="161"/>
      <c r="AV169" s="161"/>
      <c r="AW169" s="161"/>
      <c r="AX169" s="161"/>
      <c r="AY169" s="161"/>
      <c r="AZ169" s="161"/>
      <c r="BA169" s="161"/>
      <c r="BB169" s="161"/>
      <c r="BC169" s="161"/>
      <c r="BD169" s="161"/>
      <c r="BE169" s="161"/>
      <c r="BF169" s="161"/>
      <c r="BG169" s="161"/>
      <c r="BH169" s="161"/>
      <c r="BI169" s="161"/>
      <c r="BJ169" s="161"/>
      <c r="BK169" s="161"/>
      <c r="BL169" s="161"/>
      <c r="BM169" s="161"/>
      <c r="BN169" s="161"/>
      <c r="BO169" s="161"/>
      <c r="BP169" s="161"/>
      <c r="BQ169" s="161"/>
      <c r="BR169" s="161"/>
      <c r="BS169" s="161"/>
      <c r="BT169" s="161"/>
      <c r="BU169" s="161"/>
      <c r="BV169" s="161"/>
      <c r="BW169" s="161"/>
      <c r="BX169" s="161"/>
      <c r="BY169" s="161"/>
      <c r="BZ169" s="161"/>
      <c r="CA169" s="161"/>
      <c r="CB169" s="161"/>
      <c r="CC169" s="161"/>
      <c r="CD169" s="161"/>
      <c r="CE169" s="161"/>
      <c r="CF169" s="161"/>
      <c r="CG169" s="161"/>
      <c r="CH169" s="161"/>
      <c r="CI169" s="161"/>
      <c r="CJ169" s="161"/>
      <c r="CK169" s="161"/>
      <c r="CL169" s="161"/>
      <c r="CM169" s="161"/>
      <c r="CN169" s="161"/>
      <c r="CO169" s="161"/>
      <c r="CP169" s="161"/>
      <c r="CQ169" s="161"/>
      <c r="CR169" s="161"/>
      <c r="CS169" s="161"/>
      <c r="CT169" s="161"/>
      <c r="CU169" s="161"/>
      <c r="CV169" s="161"/>
      <c r="CW169" s="161"/>
      <c r="CX169" s="161"/>
      <c r="CY169" s="161"/>
      <c r="CZ169" s="161"/>
      <c r="DA169" s="161"/>
      <c r="DB169" s="161"/>
      <c r="DC169" s="161"/>
      <c r="DD169" s="161"/>
      <c r="DE169" s="161"/>
      <c r="DF169" s="161"/>
      <c r="DG169" s="161"/>
      <c r="DH169" s="161"/>
      <c r="DI169" s="161"/>
      <c r="DJ169" s="161"/>
      <c r="DK169" s="161"/>
      <c r="DL169" s="161"/>
      <c r="DM169" s="161"/>
      <c r="DN169" s="161"/>
      <c r="DO169" s="161"/>
      <c r="DP169" s="161"/>
      <c r="DQ169" s="161"/>
      <c r="DR169" s="161"/>
      <c r="DS169" s="161"/>
      <c r="DT169" s="161"/>
      <c r="DU169" s="161"/>
      <c r="DV169" s="161"/>
      <c r="DW169" s="161"/>
      <c r="DX169" s="161"/>
      <c r="DY169" s="161"/>
      <c r="DZ169" s="161"/>
      <c r="EA169" s="161"/>
      <c r="EB169" s="161"/>
      <c r="EC169" s="161"/>
      <c r="ED169" s="161"/>
      <c r="EE169" s="161"/>
      <c r="EF169" s="161"/>
      <c r="EG169" s="161"/>
      <c r="EH169" s="161"/>
      <c r="EI169" s="161"/>
      <c r="EK169" s="143">
        <f t="shared" si="38"/>
        <v>0.12053658867963227</v>
      </c>
      <c r="EO169">
        <f t="shared" si="49"/>
        <v>142000</v>
      </c>
      <c r="EP169" s="3">
        <f t="shared" si="43"/>
        <v>-6.3900000000000015</v>
      </c>
      <c r="EQ169" s="3">
        <f t="shared" si="50"/>
        <v>-6.5688490000000002</v>
      </c>
      <c r="ER169" s="3">
        <f t="shared" si="51"/>
        <v>-8.2067513665866176</v>
      </c>
      <c r="ES169" s="3">
        <f t="shared" si="52"/>
        <v>-9.1256324703007152</v>
      </c>
    </row>
    <row r="170" spans="11:149" x14ac:dyDescent="0.25">
      <c r="K170" s="38">
        <f t="shared" si="44"/>
        <v>158</v>
      </c>
      <c r="L170" s="5"/>
      <c r="N170" s="5">
        <v>144000</v>
      </c>
      <c r="O170" s="289">
        <f t="shared" si="39"/>
        <v>3.3113112148259042E-7</v>
      </c>
      <c r="P170" s="5">
        <v>144000</v>
      </c>
      <c r="Q170" s="289">
        <f t="shared" si="40"/>
        <v>2.1808811561670003E-7</v>
      </c>
      <c r="R170" s="5">
        <f t="shared" si="48"/>
        <v>144000</v>
      </c>
      <c r="S170" s="289">
        <f t="shared" si="47"/>
        <v>5.5097677868840511E-9</v>
      </c>
      <c r="U170" s="4"/>
      <c r="V170" s="256">
        <v>144000</v>
      </c>
      <c r="W170" s="274">
        <f t="shared" si="46"/>
        <v>5.5370859985920002E-10</v>
      </c>
      <c r="X170" s="320">
        <f t="shared" si="41"/>
        <v>144000</v>
      </c>
      <c r="Y170" s="153">
        <f t="shared" si="42"/>
        <v>-19.016743358610857</v>
      </c>
      <c r="Z170" s="153"/>
      <c r="AA170" s="153"/>
      <c r="AB170" s="153"/>
      <c r="AC170" s="153"/>
      <c r="AD170" s="153"/>
      <c r="AE170" s="153"/>
      <c r="AF170" s="153"/>
      <c r="AG170" s="153"/>
      <c r="AH170" s="153"/>
      <c r="AI170" s="153"/>
      <c r="AJ170" s="161"/>
      <c r="AK170" s="161"/>
      <c r="AL170" s="162"/>
      <c r="AM170" s="161"/>
      <c r="AN170" s="161"/>
      <c r="AO170" s="161"/>
      <c r="AP170" s="161"/>
      <c r="AQ170" s="161"/>
      <c r="AR170" s="161"/>
      <c r="AS170" s="161"/>
      <c r="AT170" s="161"/>
      <c r="AU170" s="161"/>
      <c r="AV170" s="161"/>
      <c r="AW170" s="161"/>
      <c r="AX170" s="161"/>
      <c r="AY170" s="161"/>
      <c r="AZ170" s="161"/>
      <c r="BA170" s="161"/>
      <c r="BB170" s="161"/>
      <c r="BC170" s="161"/>
      <c r="BD170" s="161"/>
      <c r="BE170" s="161"/>
      <c r="BF170" s="161"/>
      <c r="BG170" s="161"/>
      <c r="BH170" s="161"/>
      <c r="BI170" s="161"/>
      <c r="BJ170" s="161"/>
      <c r="BK170" s="161"/>
      <c r="BL170" s="161"/>
      <c r="BM170" s="161"/>
      <c r="BN170" s="161"/>
      <c r="BO170" s="161"/>
      <c r="BP170" s="161"/>
      <c r="BQ170" s="161"/>
      <c r="BR170" s="161"/>
      <c r="BS170" s="161"/>
      <c r="BT170" s="161"/>
      <c r="BU170" s="161"/>
      <c r="BV170" s="161"/>
      <c r="BW170" s="161"/>
      <c r="BX170" s="161"/>
      <c r="BY170" s="161"/>
      <c r="BZ170" s="161"/>
      <c r="CA170" s="161"/>
      <c r="CB170" s="161"/>
      <c r="CC170" s="161"/>
      <c r="CD170" s="161"/>
      <c r="CE170" s="161"/>
      <c r="CF170" s="161"/>
      <c r="CG170" s="161"/>
      <c r="CH170" s="161"/>
      <c r="CI170" s="161"/>
      <c r="CJ170" s="161"/>
      <c r="CK170" s="161"/>
      <c r="CL170" s="161"/>
      <c r="CM170" s="161"/>
      <c r="CN170" s="161"/>
      <c r="CO170" s="161"/>
      <c r="CP170" s="161"/>
      <c r="CQ170" s="161"/>
      <c r="CR170" s="161"/>
      <c r="CS170" s="161"/>
      <c r="CT170" s="161"/>
      <c r="CU170" s="161"/>
      <c r="CV170" s="161"/>
      <c r="CW170" s="161"/>
      <c r="CX170" s="161"/>
      <c r="CY170" s="161"/>
      <c r="CZ170" s="161"/>
      <c r="DA170" s="161"/>
      <c r="DB170" s="161"/>
      <c r="DC170" s="161"/>
      <c r="DD170" s="161"/>
      <c r="DE170" s="161"/>
      <c r="DF170" s="161"/>
      <c r="DG170" s="161"/>
      <c r="DH170" s="161"/>
      <c r="DI170" s="161"/>
      <c r="DJ170" s="161"/>
      <c r="DK170" s="161"/>
      <c r="DL170" s="161"/>
      <c r="DM170" s="161"/>
      <c r="DN170" s="161"/>
      <c r="DO170" s="161"/>
      <c r="DP170" s="161"/>
      <c r="DQ170" s="161"/>
      <c r="DR170" s="161"/>
      <c r="DS170" s="161"/>
      <c r="DT170" s="161"/>
      <c r="DU170" s="161"/>
      <c r="DV170" s="161"/>
      <c r="DW170" s="161"/>
      <c r="DX170" s="161"/>
      <c r="DY170" s="161"/>
      <c r="DZ170" s="161"/>
      <c r="EA170" s="161"/>
      <c r="EB170" s="161"/>
      <c r="EC170" s="161"/>
      <c r="ED170" s="161"/>
      <c r="EE170" s="161"/>
      <c r="EF170" s="161"/>
      <c r="EG170" s="161"/>
      <c r="EH170" s="161"/>
      <c r="EI170" s="161"/>
      <c r="EK170" s="143">
        <f t="shared" si="38"/>
        <v>0.10049581421149871</v>
      </c>
      <c r="EO170">
        <f t="shared" si="49"/>
        <v>144000</v>
      </c>
      <c r="EP170" s="3">
        <f t="shared" si="43"/>
        <v>-6.4800000000000013</v>
      </c>
      <c r="EQ170" s="3">
        <f t="shared" si="50"/>
        <v>-6.6613680000000004</v>
      </c>
      <c r="ER170" s="3">
        <f t="shared" si="51"/>
        <v>-8.2588667044150075</v>
      </c>
      <c r="ES170" s="3">
        <f t="shared" si="52"/>
        <v>-9.2567187312426427</v>
      </c>
    </row>
    <row r="171" spans="11:149" x14ac:dyDescent="0.25">
      <c r="K171" s="38">
        <f t="shared" si="44"/>
        <v>159</v>
      </c>
      <c r="L171" s="5"/>
      <c r="N171" s="5">
        <v>146000</v>
      </c>
      <c r="O171" s="289">
        <f t="shared" si="39"/>
        <v>2.691534803926908E-7</v>
      </c>
      <c r="P171" s="5">
        <v>146000</v>
      </c>
      <c r="Q171" s="289">
        <f t="shared" si="40"/>
        <v>1.7624345583346259E-7</v>
      </c>
      <c r="R171" s="5">
        <f t="shared" si="48"/>
        <v>146000</v>
      </c>
      <c r="S171" s="289">
        <f t="shared" si="47"/>
        <v>4.8867256517533297E-9</v>
      </c>
      <c r="U171" s="4"/>
      <c r="V171" s="256">
        <v>146000</v>
      </c>
      <c r="W171" s="274">
        <f t="shared" si="46"/>
        <v>4.0944446807023208E-10</v>
      </c>
      <c r="X171" s="320">
        <f t="shared" si="41"/>
        <v>146000</v>
      </c>
      <c r="Y171" s="153">
        <f t="shared" si="42"/>
        <v>-19.136743358610858</v>
      </c>
      <c r="Z171" s="153"/>
      <c r="AA171" s="153"/>
      <c r="AB171" s="153"/>
      <c r="AC171" s="153"/>
      <c r="AD171" s="153"/>
      <c r="AE171" s="153"/>
      <c r="AF171" s="153"/>
      <c r="AG171" s="153"/>
      <c r="AH171" s="153"/>
      <c r="AI171" s="153"/>
      <c r="AJ171" s="161"/>
      <c r="AK171" s="161"/>
      <c r="AL171" s="162"/>
      <c r="AM171" s="161"/>
      <c r="AN171" s="161"/>
      <c r="AO171" s="161"/>
      <c r="AP171" s="161"/>
      <c r="AQ171" s="161"/>
      <c r="AR171" s="161"/>
      <c r="AS171" s="161"/>
      <c r="AT171" s="161"/>
      <c r="AU171" s="161"/>
      <c r="AV171" s="161"/>
      <c r="AW171" s="161"/>
      <c r="AX171" s="161"/>
      <c r="AY171" s="161"/>
      <c r="AZ171" s="161"/>
      <c r="BA171" s="161"/>
      <c r="BB171" s="161"/>
      <c r="BC171" s="161"/>
      <c r="BD171" s="161"/>
      <c r="BE171" s="161"/>
      <c r="BF171" s="161"/>
      <c r="BG171" s="161"/>
      <c r="BH171" s="161"/>
      <c r="BI171" s="161"/>
      <c r="BJ171" s="161"/>
      <c r="BK171" s="161"/>
      <c r="BL171" s="161"/>
      <c r="BM171" s="161"/>
      <c r="BN171" s="161"/>
      <c r="BO171" s="161"/>
      <c r="BP171" s="161"/>
      <c r="BQ171" s="161"/>
      <c r="BR171" s="161"/>
      <c r="BS171" s="161"/>
      <c r="BT171" s="161"/>
      <c r="BU171" s="161"/>
      <c r="BV171" s="161"/>
      <c r="BW171" s="161"/>
      <c r="BX171" s="161"/>
      <c r="BY171" s="161"/>
      <c r="BZ171" s="161"/>
      <c r="CA171" s="161"/>
      <c r="CB171" s="161"/>
      <c r="CC171" s="161"/>
      <c r="CD171" s="161"/>
      <c r="CE171" s="161"/>
      <c r="CF171" s="161"/>
      <c r="CG171" s="161"/>
      <c r="CH171" s="161"/>
      <c r="CI171" s="161"/>
      <c r="CJ171" s="161"/>
      <c r="CK171" s="161"/>
      <c r="CL171" s="161"/>
      <c r="CM171" s="161"/>
      <c r="CN171" s="161"/>
      <c r="CO171" s="161"/>
      <c r="CP171" s="161"/>
      <c r="CQ171" s="161"/>
      <c r="CR171" s="161"/>
      <c r="CS171" s="161"/>
      <c r="CT171" s="161"/>
      <c r="CU171" s="161"/>
      <c r="CV171" s="161"/>
      <c r="CW171" s="161"/>
      <c r="CX171" s="161"/>
      <c r="CY171" s="161"/>
      <c r="CZ171" s="161"/>
      <c r="DA171" s="161"/>
      <c r="DB171" s="161"/>
      <c r="DC171" s="161"/>
      <c r="DD171" s="161"/>
      <c r="DE171" s="161"/>
      <c r="DF171" s="161"/>
      <c r="DG171" s="161"/>
      <c r="DH171" s="161"/>
      <c r="DI171" s="161"/>
      <c r="DJ171" s="161"/>
      <c r="DK171" s="161"/>
      <c r="DL171" s="161"/>
      <c r="DM171" s="161"/>
      <c r="DN171" s="161"/>
      <c r="DO171" s="161"/>
      <c r="DP171" s="161"/>
      <c r="DQ171" s="161"/>
      <c r="DR171" s="161"/>
      <c r="DS171" s="161"/>
      <c r="DT171" s="161"/>
      <c r="DU171" s="161"/>
      <c r="DV171" s="161"/>
      <c r="DW171" s="161"/>
      <c r="DX171" s="161"/>
      <c r="DY171" s="161"/>
      <c r="DZ171" s="161"/>
      <c r="EA171" s="161"/>
      <c r="EB171" s="161"/>
      <c r="EC171" s="161"/>
      <c r="ED171" s="161"/>
      <c r="EE171" s="161"/>
      <c r="EF171" s="161"/>
      <c r="EG171" s="161"/>
      <c r="EH171" s="161"/>
      <c r="EI171" s="161"/>
      <c r="EK171" s="143">
        <f t="shared" si="38"/>
        <v>8.3787078966327019E-2</v>
      </c>
      <c r="EO171">
        <f t="shared" si="49"/>
        <v>146000</v>
      </c>
      <c r="EP171" s="3">
        <f t="shared" si="43"/>
        <v>-6.5700000000000012</v>
      </c>
      <c r="EQ171" s="3">
        <f t="shared" si="50"/>
        <v>-6.7538870000000006</v>
      </c>
      <c r="ER171" s="3">
        <f t="shared" si="51"/>
        <v>-8.3109820422433973</v>
      </c>
      <c r="ES171" s="3">
        <f t="shared" si="52"/>
        <v>-9.3878049921845701</v>
      </c>
    </row>
    <row r="172" spans="11:149" x14ac:dyDescent="0.25">
      <c r="K172" s="38">
        <f t="shared" si="44"/>
        <v>160</v>
      </c>
      <c r="L172" s="5"/>
      <c r="N172" s="5">
        <v>148000</v>
      </c>
      <c r="O172" s="289">
        <f t="shared" si="39"/>
        <v>2.1877616239495479E-7</v>
      </c>
      <c r="P172" s="5">
        <v>148000</v>
      </c>
      <c r="Q172" s="289">
        <f t="shared" si="40"/>
        <v>1.4242754877443255E-7</v>
      </c>
      <c r="R172" s="5">
        <f t="shared" si="48"/>
        <v>148000</v>
      </c>
      <c r="S172" s="289">
        <f t="shared" si="47"/>
        <v>4.3341368491699986E-9</v>
      </c>
      <c r="U172" s="4"/>
      <c r="V172" s="256">
        <v>148000</v>
      </c>
      <c r="W172" s="274">
        <f t="shared" si="46"/>
        <v>3.0276714588855031E-10</v>
      </c>
      <c r="X172" s="320">
        <f t="shared" si="41"/>
        <v>148000</v>
      </c>
      <c r="Y172" s="153">
        <f t="shared" si="42"/>
        <v>-19.256743358610859</v>
      </c>
      <c r="Z172" s="153"/>
      <c r="AA172" s="153"/>
      <c r="AB172" s="153"/>
      <c r="AC172" s="153"/>
      <c r="AD172" s="153"/>
      <c r="AE172" s="153"/>
      <c r="AF172" s="153"/>
      <c r="AG172" s="153"/>
      <c r="AH172" s="153"/>
      <c r="AI172" s="153"/>
      <c r="AJ172" s="161"/>
      <c r="AK172" s="161"/>
      <c r="AL172" s="162"/>
      <c r="AM172" s="161"/>
      <c r="AN172" s="161"/>
      <c r="AO172" s="161"/>
      <c r="AP172" s="161"/>
      <c r="AQ172" s="161"/>
      <c r="AR172" s="161"/>
      <c r="AS172" s="161"/>
      <c r="AT172" s="161"/>
      <c r="AU172" s="161"/>
      <c r="AV172" s="161"/>
      <c r="AW172" s="161"/>
      <c r="AX172" s="161"/>
      <c r="AY172" s="161"/>
      <c r="AZ172" s="161"/>
      <c r="BA172" s="161"/>
      <c r="BB172" s="161"/>
      <c r="BC172" s="161"/>
      <c r="BD172" s="161"/>
      <c r="BE172" s="161"/>
      <c r="BF172" s="161"/>
      <c r="BG172" s="161"/>
      <c r="BH172" s="161"/>
      <c r="BI172" s="161"/>
      <c r="BJ172" s="161"/>
      <c r="BK172" s="161"/>
      <c r="BL172" s="161"/>
      <c r="BM172" s="161"/>
      <c r="BN172" s="161"/>
      <c r="BO172" s="161"/>
      <c r="BP172" s="161"/>
      <c r="BQ172" s="161"/>
      <c r="BR172" s="161"/>
      <c r="BS172" s="161"/>
      <c r="BT172" s="161"/>
      <c r="BU172" s="161"/>
      <c r="BV172" s="161"/>
      <c r="BW172" s="161"/>
      <c r="BX172" s="161"/>
      <c r="BY172" s="161"/>
      <c r="BZ172" s="161"/>
      <c r="CA172" s="161"/>
      <c r="CB172" s="161"/>
      <c r="CC172" s="161"/>
      <c r="CD172" s="161"/>
      <c r="CE172" s="161"/>
      <c r="CF172" s="161"/>
      <c r="CG172" s="161"/>
      <c r="CH172" s="161"/>
      <c r="CI172" s="161"/>
      <c r="CJ172" s="161"/>
      <c r="CK172" s="161"/>
      <c r="CL172" s="161"/>
      <c r="CM172" s="161"/>
      <c r="CN172" s="161"/>
      <c r="CO172" s="161"/>
      <c r="CP172" s="161"/>
      <c r="CQ172" s="161"/>
      <c r="CR172" s="161"/>
      <c r="CS172" s="161"/>
      <c r="CT172" s="161"/>
      <c r="CU172" s="161"/>
      <c r="CV172" s="161"/>
      <c r="CW172" s="161"/>
      <c r="CX172" s="161"/>
      <c r="CY172" s="161"/>
      <c r="CZ172" s="161"/>
      <c r="DA172" s="161"/>
      <c r="DB172" s="161"/>
      <c r="DC172" s="161"/>
      <c r="DD172" s="161"/>
      <c r="DE172" s="161"/>
      <c r="DF172" s="161"/>
      <c r="DG172" s="161"/>
      <c r="DH172" s="161"/>
      <c r="DI172" s="161"/>
      <c r="DJ172" s="161"/>
      <c r="DK172" s="161"/>
      <c r="DL172" s="161"/>
      <c r="DM172" s="161"/>
      <c r="DN172" s="161"/>
      <c r="DO172" s="161"/>
      <c r="DP172" s="161"/>
      <c r="DQ172" s="161"/>
      <c r="DR172" s="161"/>
      <c r="DS172" s="161"/>
      <c r="DT172" s="161"/>
      <c r="DU172" s="161"/>
      <c r="DV172" s="161"/>
      <c r="DW172" s="161"/>
      <c r="DX172" s="161"/>
      <c r="DY172" s="161"/>
      <c r="DZ172" s="161"/>
      <c r="EA172" s="161"/>
      <c r="EB172" s="161"/>
      <c r="EC172" s="161"/>
      <c r="ED172" s="161"/>
      <c r="EE172" s="161"/>
      <c r="EF172" s="161"/>
      <c r="EG172" s="161"/>
      <c r="EH172" s="161"/>
      <c r="EI172" s="161"/>
      <c r="EK172" s="143">
        <f t="shared" si="38"/>
        <v>6.9856388117170598E-2</v>
      </c>
      <c r="EO172">
        <f t="shared" si="49"/>
        <v>148000</v>
      </c>
      <c r="EP172" s="3">
        <f t="shared" si="43"/>
        <v>-6.660000000000001</v>
      </c>
      <c r="EQ172" s="3">
        <f t="shared" si="50"/>
        <v>-6.8464060000000009</v>
      </c>
      <c r="ER172" s="3">
        <f t="shared" si="51"/>
        <v>-8.3630973800717872</v>
      </c>
      <c r="ES172" s="3">
        <f t="shared" si="52"/>
        <v>-9.5188912531264975</v>
      </c>
    </row>
    <row r="173" spans="11:149" x14ac:dyDescent="0.25">
      <c r="K173" s="38">
        <f t="shared" si="44"/>
        <v>161</v>
      </c>
      <c r="L173" s="5"/>
      <c r="N173" s="5">
        <v>150000</v>
      </c>
      <c r="O173" s="289">
        <f t="shared" si="39"/>
        <v>1.7782794100389206E-7</v>
      </c>
      <c r="P173" s="5">
        <v>150000</v>
      </c>
      <c r="Q173" s="289">
        <f t="shared" si="40"/>
        <v>1.1509991422922281E-7</v>
      </c>
      <c r="R173" s="5">
        <f t="shared" si="48"/>
        <v>150000</v>
      </c>
      <c r="S173" s="289">
        <f t="shared" si="47"/>
        <v>3.8440345470577804E-9</v>
      </c>
      <c r="U173" s="4"/>
      <c r="V173" s="256">
        <v>150000</v>
      </c>
      <c r="W173" s="274">
        <f t="shared" si="46"/>
        <v>2.2388370530817675E-10</v>
      </c>
      <c r="X173" s="320">
        <f t="shared" si="41"/>
        <v>150000</v>
      </c>
      <c r="Y173" s="153">
        <f t="shared" si="42"/>
        <v>-19.376743358610856</v>
      </c>
      <c r="Z173" s="153"/>
      <c r="AA173" s="153"/>
      <c r="AB173" s="153"/>
      <c r="AC173" s="153"/>
      <c r="AD173" s="153"/>
      <c r="AE173" s="153"/>
      <c r="AF173" s="153"/>
      <c r="AG173" s="153"/>
      <c r="AH173" s="153"/>
      <c r="AI173" s="153"/>
      <c r="AJ173" s="161"/>
      <c r="AK173" s="161"/>
      <c r="AL173" s="162"/>
      <c r="AM173" s="161"/>
      <c r="AN173" s="161"/>
      <c r="AO173" s="161"/>
      <c r="AP173" s="161"/>
      <c r="AQ173" s="161"/>
      <c r="AR173" s="161"/>
      <c r="AS173" s="161"/>
      <c r="AT173" s="161"/>
      <c r="AU173" s="161"/>
      <c r="AV173" s="161"/>
      <c r="AW173" s="161"/>
      <c r="AX173" s="161"/>
      <c r="AY173" s="161"/>
      <c r="AZ173" s="161"/>
      <c r="BA173" s="161"/>
      <c r="BB173" s="161"/>
      <c r="BC173" s="161"/>
      <c r="BD173" s="161"/>
      <c r="BE173" s="161"/>
      <c r="BF173" s="161"/>
      <c r="BG173" s="161"/>
      <c r="BH173" s="161"/>
      <c r="BI173" s="161"/>
      <c r="BJ173" s="161"/>
      <c r="BK173" s="161"/>
      <c r="BL173" s="161"/>
      <c r="BM173" s="161"/>
      <c r="BN173" s="161"/>
      <c r="BO173" s="161"/>
      <c r="BP173" s="161"/>
      <c r="BQ173" s="161"/>
      <c r="BR173" s="161"/>
      <c r="BS173" s="161"/>
      <c r="BT173" s="161"/>
      <c r="BU173" s="161"/>
      <c r="BV173" s="161"/>
      <c r="BW173" s="161"/>
      <c r="BX173" s="161"/>
      <c r="BY173" s="161"/>
      <c r="BZ173" s="161"/>
      <c r="CA173" s="161"/>
      <c r="CB173" s="161"/>
      <c r="CC173" s="161"/>
      <c r="CD173" s="161"/>
      <c r="CE173" s="161"/>
      <c r="CF173" s="161"/>
      <c r="CG173" s="161"/>
      <c r="CH173" s="161"/>
      <c r="CI173" s="161"/>
      <c r="CJ173" s="161"/>
      <c r="CK173" s="161"/>
      <c r="CL173" s="161"/>
      <c r="CM173" s="161"/>
      <c r="CN173" s="161"/>
      <c r="CO173" s="161"/>
      <c r="CP173" s="161"/>
      <c r="CQ173" s="161"/>
      <c r="CR173" s="161"/>
      <c r="CS173" s="161"/>
      <c r="CT173" s="161"/>
      <c r="CU173" s="161"/>
      <c r="CV173" s="161"/>
      <c r="CW173" s="161"/>
      <c r="CX173" s="161"/>
      <c r="CY173" s="161"/>
      <c r="CZ173" s="161"/>
      <c r="DA173" s="161"/>
      <c r="DB173" s="161"/>
      <c r="DC173" s="161"/>
      <c r="DD173" s="161"/>
      <c r="DE173" s="161"/>
      <c r="DF173" s="161"/>
      <c r="DG173" s="161"/>
      <c r="DH173" s="161"/>
      <c r="DI173" s="161"/>
      <c r="DJ173" s="161"/>
      <c r="DK173" s="161"/>
      <c r="DL173" s="161"/>
      <c r="DM173" s="161"/>
      <c r="DN173" s="161"/>
      <c r="DO173" s="161"/>
      <c r="DP173" s="161"/>
      <c r="DQ173" s="161"/>
      <c r="DR173" s="161"/>
      <c r="DS173" s="161"/>
      <c r="DT173" s="161"/>
      <c r="DU173" s="161"/>
      <c r="DV173" s="161"/>
      <c r="DW173" s="161"/>
      <c r="DX173" s="161"/>
      <c r="DY173" s="161"/>
      <c r="DZ173" s="161"/>
      <c r="EA173" s="161"/>
      <c r="EB173" s="161"/>
      <c r="EC173" s="161"/>
      <c r="ED173" s="161"/>
      <c r="EE173" s="161"/>
      <c r="EF173" s="161"/>
      <c r="EG173" s="161"/>
      <c r="EH173" s="161"/>
      <c r="EI173" s="161"/>
      <c r="EK173" s="143">
        <f t="shared" si="38"/>
        <v>5.8241855677269361E-2</v>
      </c>
      <c r="EO173">
        <f t="shared" si="49"/>
        <v>150000</v>
      </c>
      <c r="EP173" s="3">
        <f t="shared" si="43"/>
        <v>-6.7500000000000009</v>
      </c>
      <c r="EQ173" s="3">
        <f t="shared" si="50"/>
        <v>-6.9389250000000011</v>
      </c>
      <c r="ER173" s="3">
        <f t="shared" si="51"/>
        <v>-8.4152127179001788</v>
      </c>
      <c r="ES173" s="3">
        <f t="shared" si="52"/>
        <v>-9.6499775140684232</v>
      </c>
    </row>
    <row r="174" spans="11:149" x14ac:dyDescent="0.25">
      <c r="K174" s="38">
        <f t="shared" si="44"/>
        <v>162</v>
      </c>
      <c r="L174" s="5"/>
      <c r="N174" s="5">
        <v>152000</v>
      </c>
      <c r="O174" s="289">
        <f t="shared" si="39"/>
        <v>1.4454397707459218E-7</v>
      </c>
      <c r="P174" s="5">
        <v>152000</v>
      </c>
      <c r="Q174" s="289">
        <f t="shared" si="40"/>
        <v>9.3015644582606661E-8</v>
      </c>
      <c r="R174" s="5">
        <f t="shared" si="48"/>
        <v>152000</v>
      </c>
      <c r="S174" s="289">
        <f t="shared" si="47"/>
        <v>3.4093527992323273E-9</v>
      </c>
      <c r="U174" s="4"/>
      <c r="V174" s="256">
        <v>152000</v>
      </c>
      <c r="W174" s="274">
        <f t="shared" si="46"/>
        <v>1.6555268358268083E-10</v>
      </c>
      <c r="X174" s="320">
        <f t="shared" si="41"/>
        <v>152000</v>
      </c>
      <c r="Y174" s="153">
        <f t="shared" si="42"/>
        <v>-19.496743358610857</v>
      </c>
      <c r="Z174" s="153"/>
      <c r="AA174" s="153"/>
      <c r="AB174" s="153"/>
      <c r="AC174" s="153"/>
      <c r="AD174" s="153"/>
      <c r="AE174" s="153"/>
      <c r="AF174" s="153"/>
      <c r="AG174" s="153"/>
      <c r="AH174" s="153"/>
      <c r="AI174" s="153"/>
      <c r="AJ174" s="161"/>
      <c r="AK174" s="161"/>
      <c r="AL174" s="162"/>
      <c r="AM174" s="161"/>
      <c r="AN174" s="161"/>
      <c r="AO174" s="161"/>
      <c r="AP174" s="161"/>
      <c r="AQ174" s="161"/>
      <c r="AR174" s="161"/>
      <c r="AS174" s="161"/>
      <c r="AT174" s="161"/>
      <c r="AU174" s="161"/>
      <c r="AV174" s="161"/>
      <c r="AW174" s="161"/>
      <c r="AX174" s="161"/>
      <c r="AY174" s="161"/>
      <c r="AZ174" s="161"/>
      <c r="BA174" s="161"/>
      <c r="BB174" s="161"/>
      <c r="BC174" s="161"/>
      <c r="BD174" s="161"/>
      <c r="BE174" s="161"/>
      <c r="BF174" s="161"/>
      <c r="BG174" s="161"/>
      <c r="BH174" s="161"/>
      <c r="BI174" s="161"/>
      <c r="BJ174" s="161"/>
      <c r="BK174" s="161"/>
      <c r="BL174" s="161"/>
      <c r="BM174" s="161"/>
      <c r="BN174" s="161"/>
      <c r="BO174" s="161"/>
      <c r="BP174" s="161"/>
      <c r="BQ174" s="161"/>
      <c r="BR174" s="161"/>
      <c r="BS174" s="161"/>
      <c r="BT174" s="161"/>
      <c r="BU174" s="161"/>
      <c r="BV174" s="161"/>
      <c r="BW174" s="161"/>
      <c r="BX174" s="161"/>
      <c r="BY174" s="161"/>
      <c r="BZ174" s="161"/>
      <c r="CA174" s="161"/>
      <c r="CB174" s="161"/>
      <c r="CC174" s="161"/>
      <c r="CD174" s="161"/>
      <c r="CE174" s="161"/>
      <c r="CF174" s="161"/>
      <c r="CG174" s="161"/>
      <c r="CH174" s="161"/>
      <c r="CI174" s="161"/>
      <c r="CJ174" s="161"/>
      <c r="CK174" s="161"/>
      <c r="CL174" s="161"/>
      <c r="CM174" s="161"/>
      <c r="CN174" s="161"/>
      <c r="CO174" s="161"/>
      <c r="CP174" s="161"/>
      <c r="CQ174" s="161"/>
      <c r="CR174" s="161"/>
      <c r="CS174" s="161"/>
      <c r="CT174" s="161"/>
      <c r="CU174" s="161"/>
      <c r="CV174" s="161"/>
      <c r="CW174" s="161"/>
      <c r="CX174" s="161"/>
      <c r="CY174" s="161"/>
      <c r="CZ174" s="161"/>
      <c r="DA174" s="161"/>
      <c r="DB174" s="161"/>
      <c r="DC174" s="161"/>
      <c r="DD174" s="161"/>
      <c r="DE174" s="161"/>
      <c r="DF174" s="161"/>
      <c r="DG174" s="161"/>
      <c r="DH174" s="161"/>
      <c r="DI174" s="161"/>
      <c r="DJ174" s="161"/>
      <c r="DK174" s="161"/>
      <c r="DL174" s="161"/>
      <c r="DM174" s="161"/>
      <c r="DN174" s="161"/>
      <c r="DO174" s="161"/>
      <c r="DP174" s="161"/>
      <c r="DQ174" s="161"/>
      <c r="DR174" s="161"/>
      <c r="DS174" s="161"/>
      <c r="DT174" s="161"/>
      <c r="DU174" s="161"/>
      <c r="DV174" s="161"/>
      <c r="DW174" s="161"/>
      <c r="DX174" s="161"/>
      <c r="DY174" s="161"/>
      <c r="DZ174" s="161"/>
      <c r="EA174" s="161"/>
      <c r="EB174" s="161"/>
      <c r="EC174" s="161"/>
      <c r="ED174" s="161"/>
      <c r="EE174" s="161"/>
      <c r="EF174" s="161"/>
      <c r="EG174" s="161"/>
      <c r="EH174" s="161"/>
      <c r="EI174" s="161"/>
      <c r="EK174" s="143">
        <f t="shared" si="38"/>
        <v>4.8558390208240633E-2</v>
      </c>
      <c r="EO174">
        <f t="shared" si="49"/>
        <v>152000</v>
      </c>
      <c r="EP174" s="3">
        <f t="shared" si="43"/>
        <v>-6.8400000000000016</v>
      </c>
      <c r="EQ174" s="3">
        <f t="shared" si="50"/>
        <v>-7.0314439999999996</v>
      </c>
      <c r="ER174" s="3">
        <f t="shared" si="51"/>
        <v>-8.4673280557285686</v>
      </c>
      <c r="ES174" s="3">
        <f t="shared" si="52"/>
        <v>-9.7810637750103488</v>
      </c>
    </row>
    <row r="175" spans="11:149" x14ac:dyDescent="0.25">
      <c r="K175" s="38">
        <f t="shared" si="44"/>
        <v>163</v>
      </c>
      <c r="L175" s="5"/>
      <c r="N175" s="5">
        <v>154000</v>
      </c>
      <c r="O175" s="289">
        <f t="shared" si="39"/>
        <v>1.174897554939526E-7</v>
      </c>
      <c r="P175" s="5">
        <v>154000</v>
      </c>
      <c r="Q175" s="289">
        <f t="shared" si="40"/>
        <v>7.5168693174587243E-8</v>
      </c>
      <c r="R175" s="5">
        <f t="shared" si="48"/>
        <v>154000</v>
      </c>
      <c r="S175" s="289">
        <f t="shared" si="47"/>
        <v>3.023824673617999E-9</v>
      </c>
      <c r="U175" s="4"/>
      <c r="V175" s="256">
        <v>154000</v>
      </c>
      <c r="W175" s="274">
        <f t="shared" si="46"/>
        <v>1.2241932035071755E-10</v>
      </c>
      <c r="X175" s="320">
        <f t="shared" si="41"/>
        <v>154000</v>
      </c>
      <c r="Y175" s="153">
        <f t="shared" si="42"/>
        <v>-19.616743358610858</v>
      </c>
      <c r="Z175" s="153"/>
      <c r="AA175" s="153"/>
      <c r="AB175" s="153"/>
      <c r="AC175" s="153"/>
      <c r="AD175" s="153"/>
      <c r="AE175" s="153"/>
      <c r="AF175" s="153"/>
      <c r="AG175" s="153"/>
      <c r="AH175" s="153"/>
      <c r="AI175" s="153"/>
      <c r="AJ175" s="161"/>
      <c r="AK175" s="161"/>
      <c r="AL175" s="162"/>
      <c r="AM175" s="161"/>
      <c r="AN175" s="161"/>
      <c r="AO175" s="161"/>
      <c r="AP175" s="161"/>
      <c r="AQ175" s="161"/>
      <c r="AR175" s="161"/>
      <c r="AS175" s="161"/>
      <c r="AT175" s="161"/>
      <c r="AU175" s="161"/>
      <c r="AV175" s="161"/>
      <c r="AW175" s="161"/>
      <c r="AX175" s="161"/>
      <c r="AY175" s="161"/>
      <c r="AZ175" s="161"/>
      <c r="BA175" s="161"/>
      <c r="BB175" s="161"/>
      <c r="BC175" s="161"/>
      <c r="BD175" s="161"/>
      <c r="BE175" s="161"/>
      <c r="BF175" s="161"/>
      <c r="BG175" s="161"/>
      <c r="BH175" s="161"/>
      <c r="BI175" s="161"/>
      <c r="BJ175" s="161"/>
      <c r="BK175" s="161"/>
      <c r="BL175" s="161"/>
      <c r="BM175" s="161"/>
      <c r="BN175" s="161"/>
      <c r="BO175" s="161"/>
      <c r="BP175" s="161"/>
      <c r="BQ175" s="161"/>
      <c r="BR175" s="161"/>
      <c r="BS175" s="161"/>
      <c r="BT175" s="161"/>
      <c r="BU175" s="161"/>
      <c r="BV175" s="161"/>
      <c r="BW175" s="161"/>
      <c r="BX175" s="161"/>
      <c r="BY175" s="161"/>
      <c r="BZ175" s="161"/>
      <c r="CA175" s="161"/>
      <c r="CB175" s="161"/>
      <c r="CC175" s="161"/>
      <c r="CD175" s="161"/>
      <c r="CE175" s="161"/>
      <c r="CF175" s="161"/>
      <c r="CG175" s="161"/>
      <c r="CH175" s="161"/>
      <c r="CI175" s="161"/>
      <c r="CJ175" s="161"/>
      <c r="CK175" s="161"/>
      <c r="CL175" s="161"/>
      <c r="CM175" s="161"/>
      <c r="CN175" s="161"/>
      <c r="CO175" s="161"/>
      <c r="CP175" s="161"/>
      <c r="CQ175" s="161"/>
      <c r="CR175" s="161"/>
      <c r="CS175" s="161"/>
      <c r="CT175" s="161"/>
      <c r="CU175" s="161"/>
      <c r="CV175" s="161"/>
      <c r="CW175" s="161"/>
      <c r="CX175" s="161"/>
      <c r="CY175" s="161"/>
      <c r="CZ175" s="161"/>
      <c r="DA175" s="161"/>
      <c r="DB175" s="161"/>
      <c r="DC175" s="161"/>
      <c r="DD175" s="161"/>
      <c r="DE175" s="161"/>
      <c r="DF175" s="161"/>
      <c r="DG175" s="161"/>
      <c r="DH175" s="161"/>
      <c r="DI175" s="161"/>
      <c r="DJ175" s="161"/>
      <c r="DK175" s="161"/>
      <c r="DL175" s="161"/>
      <c r="DM175" s="161"/>
      <c r="DN175" s="161"/>
      <c r="DO175" s="161"/>
      <c r="DP175" s="161"/>
      <c r="DQ175" s="161"/>
      <c r="DR175" s="161"/>
      <c r="DS175" s="161"/>
      <c r="DT175" s="161"/>
      <c r="DU175" s="161"/>
      <c r="DV175" s="161"/>
      <c r="DW175" s="161"/>
      <c r="DX175" s="161"/>
      <c r="DY175" s="161"/>
      <c r="DZ175" s="161"/>
      <c r="EA175" s="161"/>
      <c r="EB175" s="161"/>
      <c r="EC175" s="161"/>
      <c r="ED175" s="161"/>
      <c r="EE175" s="161"/>
      <c r="EF175" s="161"/>
      <c r="EG175" s="161"/>
      <c r="EH175" s="161"/>
      <c r="EI175" s="161"/>
      <c r="EK175" s="143">
        <f t="shared" si="38"/>
        <v>4.0484926728322219E-2</v>
      </c>
      <c r="EO175">
        <f t="shared" si="49"/>
        <v>154000</v>
      </c>
      <c r="EP175" s="3">
        <f t="shared" si="43"/>
        <v>-6.9300000000000015</v>
      </c>
      <c r="EQ175" s="3">
        <f t="shared" si="50"/>
        <v>-7.1239630000000007</v>
      </c>
      <c r="ER175" s="3">
        <f t="shared" si="51"/>
        <v>-8.5194433935569585</v>
      </c>
      <c r="ES175" s="3">
        <f t="shared" si="52"/>
        <v>-9.9121500359522727</v>
      </c>
    </row>
    <row r="176" spans="11:149" x14ac:dyDescent="0.25">
      <c r="K176" s="38">
        <f t="shared" si="44"/>
        <v>164</v>
      </c>
      <c r="L176" s="5"/>
      <c r="N176" s="5">
        <v>156000</v>
      </c>
      <c r="O176" s="289">
        <f t="shared" si="39"/>
        <v>9.5499258602143212E-8</v>
      </c>
      <c r="P176" s="5">
        <v>156000</v>
      </c>
      <c r="Q176" s="289">
        <f t="shared" si="40"/>
        <v>6.0746043947018308E-8</v>
      </c>
      <c r="R176" s="5">
        <f t="shared" si="48"/>
        <v>156000</v>
      </c>
      <c r="S176" s="289">
        <f t="shared" si="47"/>
        <v>2.6818919000813916E-9</v>
      </c>
      <c r="U176" s="4"/>
      <c r="V176" s="256">
        <v>156000</v>
      </c>
      <c r="W176" s="274">
        <f t="shared" si="46"/>
        <v>9.0523993153194055E-11</v>
      </c>
      <c r="X176" s="320">
        <f t="shared" si="41"/>
        <v>156000</v>
      </c>
      <c r="Y176" s="153">
        <f t="shared" si="42"/>
        <v>-19.736743358610859</v>
      </c>
      <c r="Z176" s="153"/>
      <c r="AA176" s="153"/>
      <c r="AB176" s="153"/>
      <c r="AC176" s="153"/>
      <c r="AD176" s="153"/>
      <c r="AE176" s="153"/>
      <c r="AF176" s="153"/>
      <c r="AG176" s="153"/>
      <c r="AH176" s="153"/>
      <c r="AI176" s="153"/>
      <c r="AJ176" s="161"/>
      <c r="AK176" s="161"/>
      <c r="AL176" s="162"/>
      <c r="AM176" s="161"/>
      <c r="AN176" s="161"/>
      <c r="AO176" s="161"/>
      <c r="AP176" s="161"/>
      <c r="AQ176" s="161"/>
      <c r="AR176" s="161"/>
      <c r="AS176" s="161"/>
      <c r="AT176" s="161"/>
      <c r="AU176" s="161"/>
      <c r="AV176" s="161"/>
      <c r="AW176" s="161"/>
      <c r="AX176" s="161"/>
      <c r="AY176" s="161"/>
      <c r="AZ176" s="161"/>
      <c r="BA176" s="161"/>
      <c r="BB176" s="161"/>
      <c r="BC176" s="161"/>
      <c r="BD176" s="161"/>
      <c r="BE176" s="161"/>
      <c r="BF176" s="161"/>
      <c r="BG176" s="161"/>
      <c r="BH176" s="161"/>
      <c r="BI176" s="161"/>
      <c r="BJ176" s="161"/>
      <c r="BK176" s="161"/>
      <c r="BL176" s="161"/>
      <c r="BM176" s="161"/>
      <c r="BN176" s="161"/>
      <c r="BO176" s="161"/>
      <c r="BP176" s="161"/>
      <c r="BQ176" s="161"/>
      <c r="BR176" s="161"/>
      <c r="BS176" s="161"/>
      <c r="BT176" s="161"/>
      <c r="BU176" s="161"/>
      <c r="BV176" s="161"/>
      <c r="BW176" s="161"/>
      <c r="BX176" s="161"/>
      <c r="BY176" s="161"/>
      <c r="BZ176" s="161"/>
      <c r="CA176" s="161"/>
      <c r="CB176" s="161"/>
      <c r="CC176" s="161"/>
      <c r="CD176" s="161"/>
      <c r="CE176" s="161"/>
      <c r="CF176" s="161"/>
      <c r="CG176" s="161"/>
      <c r="CH176" s="161"/>
      <c r="CI176" s="161"/>
      <c r="CJ176" s="161"/>
      <c r="CK176" s="161"/>
      <c r="CL176" s="161"/>
      <c r="CM176" s="161"/>
      <c r="CN176" s="161"/>
      <c r="CO176" s="161"/>
      <c r="CP176" s="161"/>
      <c r="CQ176" s="161"/>
      <c r="CR176" s="161"/>
      <c r="CS176" s="161"/>
      <c r="CT176" s="161"/>
      <c r="CU176" s="161"/>
      <c r="CV176" s="161"/>
      <c r="CW176" s="161"/>
      <c r="CX176" s="161"/>
      <c r="CY176" s="161"/>
      <c r="CZ176" s="161"/>
      <c r="DA176" s="161"/>
      <c r="DB176" s="161"/>
      <c r="DC176" s="161"/>
      <c r="DD176" s="161"/>
      <c r="DE176" s="161"/>
      <c r="DF176" s="161"/>
      <c r="DG176" s="161"/>
      <c r="DH176" s="161"/>
      <c r="DI176" s="161"/>
      <c r="DJ176" s="161"/>
      <c r="DK176" s="161"/>
      <c r="DL176" s="161"/>
      <c r="DM176" s="161"/>
      <c r="DN176" s="161"/>
      <c r="DO176" s="161"/>
      <c r="DP176" s="161"/>
      <c r="DQ176" s="161"/>
      <c r="DR176" s="161"/>
      <c r="DS176" s="161"/>
      <c r="DT176" s="161"/>
      <c r="DU176" s="161"/>
      <c r="DV176" s="161"/>
      <c r="DW176" s="161"/>
      <c r="DX176" s="161"/>
      <c r="DY176" s="161"/>
      <c r="DZ176" s="161"/>
      <c r="EA176" s="161"/>
      <c r="EB176" s="161"/>
      <c r="EC176" s="161"/>
      <c r="ED176" s="161"/>
      <c r="EE176" s="161"/>
      <c r="EF176" s="161"/>
      <c r="EG176" s="161"/>
      <c r="EH176" s="161"/>
      <c r="EI176" s="161"/>
      <c r="EK176" s="143">
        <f t="shared" si="38"/>
        <v>3.3753781481813933E-2</v>
      </c>
      <c r="EO176">
        <f t="shared" si="49"/>
        <v>156000</v>
      </c>
      <c r="EP176" s="3">
        <f t="shared" si="43"/>
        <v>-7.0200000000000014</v>
      </c>
      <c r="EQ176" s="3">
        <f t="shared" si="50"/>
        <v>-7.2164820000000001</v>
      </c>
      <c r="ER176" s="3">
        <f t="shared" si="51"/>
        <v>-8.5715587313853483</v>
      </c>
      <c r="ES176" s="3">
        <f t="shared" si="52"/>
        <v>-10.0432362968942</v>
      </c>
    </row>
    <row r="177" spans="11:149" x14ac:dyDescent="0.25">
      <c r="K177" s="38">
        <f t="shared" si="44"/>
        <v>165</v>
      </c>
      <c r="L177" s="5"/>
      <c r="N177" s="5">
        <v>158000</v>
      </c>
      <c r="O177" s="289">
        <f t="shared" si="39"/>
        <v>7.7624711662868932E-8</v>
      </c>
      <c r="P177" s="5">
        <v>158000</v>
      </c>
      <c r="Q177" s="289">
        <f t="shared" si="40"/>
        <v>4.9090674579674556E-8</v>
      </c>
      <c r="R177" s="5">
        <f t="shared" si="48"/>
        <v>158000</v>
      </c>
      <c r="S177" s="289">
        <f t="shared" si="47"/>
        <v>2.378624735248396E-9</v>
      </c>
      <c r="U177" s="4"/>
      <c r="V177" s="256">
        <v>158000</v>
      </c>
      <c r="W177" s="274">
        <f t="shared" si="46"/>
        <v>6.6938725953737848E-11</v>
      </c>
      <c r="X177" s="320">
        <f t="shared" si="41"/>
        <v>158000</v>
      </c>
      <c r="Y177" s="153">
        <f t="shared" si="42"/>
        <v>-19.856743358610856</v>
      </c>
      <c r="Z177" s="153"/>
      <c r="AA177" s="153"/>
      <c r="AB177" s="153"/>
      <c r="AC177" s="153"/>
      <c r="AD177" s="153"/>
      <c r="AE177" s="153"/>
      <c r="AF177" s="153"/>
      <c r="AG177" s="153"/>
      <c r="AH177" s="153"/>
      <c r="AI177" s="153"/>
      <c r="AJ177" s="161"/>
      <c r="AK177" s="161"/>
      <c r="AL177" s="162"/>
      <c r="AM177" s="161"/>
      <c r="AN177" s="161"/>
      <c r="AO177" s="161"/>
      <c r="AP177" s="161"/>
      <c r="AQ177" s="161"/>
      <c r="AR177" s="161"/>
      <c r="AS177" s="161"/>
      <c r="AT177" s="161"/>
      <c r="AU177" s="161"/>
      <c r="AV177" s="161"/>
      <c r="AW177" s="161"/>
      <c r="AX177" s="161"/>
      <c r="AY177" s="161"/>
      <c r="AZ177" s="161"/>
      <c r="BA177" s="161"/>
      <c r="BB177" s="161"/>
      <c r="BC177" s="161"/>
      <c r="BD177" s="161"/>
      <c r="BE177" s="161"/>
      <c r="BF177" s="161"/>
      <c r="BG177" s="161"/>
      <c r="BH177" s="161"/>
      <c r="BI177" s="161"/>
      <c r="BJ177" s="161"/>
      <c r="BK177" s="161"/>
      <c r="BL177" s="161"/>
      <c r="BM177" s="161"/>
      <c r="BN177" s="161"/>
      <c r="BO177" s="161"/>
      <c r="BP177" s="161"/>
      <c r="BQ177" s="161"/>
      <c r="BR177" s="161"/>
      <c r="BS177" s="161"/>
      <c r="BT177" s="161"/>
      <c r="BU177" s="161"/>
      <c r="BV177" s="161"/>
      <c r="BW177" s="161"/>
      <c r="BX177" s="161"/>
      <c r="BY177" s="161"/>
      <c r="BZ177" s="161"/>
      <c r="CA177" s="161"/>
      <c r="CB177" s="161"/>
      <c r="CC177" s="161"/>
      <c r="CD177" s="161"/>
      <c r="CE177" s="161"/>
      <c r="CF177" s="161"/>
      <c r="CG177" s="161"/>
      <c r="CH177" s="161"/>
      <c r="CI177" s="161"/>
      <c r="CJ177" s="161"/>
      <c r="CK177" s="161"/>
      <c r="CL177" s="161"/>
      <c r="CM177" s="161"/>
      <c r="CN177" s="161"/>
      <c r="CO177" s="161"/>
      <c r="CP177" s="161"/>
      <c r="CQ177" s="161"/>
      <c r="CR177" s="161"/>
      <c r="CS177" s="161"/>
      <c r="CT177" s="161"/>
      <c r="CU177" s="161"/>
      <c r="CV177" s="161"/>
      <c r="CW177" s="161"/>
      <c r="CX177" s="161"/>
      <c r="CY177" s="161"/>
      <c r="CZ177" s="161"/>
      <c r="DA177" s="161"/>
      <c r="DB177" s="161"/>
      <c r="DC177" s="161"/>
      <c r="DD177" s="161"/>
      <c r="DE177" s="161"/>
      <c r="DF177" s="161"/>
      <c r="DG177" s="161"/>
      <c r="DH177" s="161"/>
      <c r="DI177" s="161"/>
      <c r="DJ177" s="161"/>
      <c r="DK177" s="161"/>
      <c r="DL177" s="161"/>
      <c r="DM177" s="161"/>
      <c r="DN177" s="161"/>
      <c r="DO177" s="161"/>
      <c r="DP177" s="161"/>
      <c r="DQ177" s="161"/>
      <c r="DR177" s="161"/>
      <c r="DS177" s="161"/>
      <c r="DT177" s="161"/>
      <c r="DU177" s="161"/>
      <c r="DV177" s="161"/>
      <c r="DW177" s="161"/>
      <c r="DX177" s="161"/>
      <c r="DY177" s="161"/>
      <c r="DZ177" s="161"/>
      <c r="EA177" s="161"/>
      <c r="EB177" s="161"/>
      <c r="EC177" s="161"/>
      <c r="ED177" s="161"/>
      <c r="EE177" s="161"/>
      <c r="EF177" s="161"/>
      <c r="EG177" s="161"/>
      <c r="EH177" s="161"/>
      <c r="EI177" s="161"/>
      <c r="EK177" s="143">
        <f t="shared" si="38"/>
        <v>2.8141776616456293E-2</v>
      </c>
      <c r="EO177">
        <f t="shared" si="49"/>
        <v>158000</v>
      </c>
      <c r="EP177" s="3">
        <f t="shared" si="43"/>
        <v>-7.1100000000000012</v>
      </c>
      <c r="EQ177" s="3">
        <f t="shared" si="50"/>
        <v>-7.3090010000000012</v>
      </c>
      <c r="ER177" s="3">
        <f t="shared" si="51"/>
        <v>-8.6236740692137381</v>
      </c>
      <c r="ES177" s="3">
        <f t="shared" si="52"/>
        <v>-10.174322557836128</v>
      </c>
    </row>
    <row r="178" spans="11:149" x14ac:dyDescent="0.25">
      <c r="K178" s="38">
        <f t="shared" si="44"/>
        <v>166</v>
      </c>
      <c r="L178" s="5"/>
      <c r="N178" s="5">
        <v>160000</v>
      </c>
      <c r="O178" s="289">
        <f t="shared" si="39"/>
        <v>6.3095734448019177E-8</v>
      </c>
      <c r="P178" s="5">
        <v>160000</v>
      </c>
      <c r="Q178" s="289">
        <f t="shared" si="40"/>
        <v>3.9671625905209297E-8</v>
      </c>
      <c r="R178" s="5">
        <f t="shared" si="48"/>
        <v>160000</v>
      </c>
      <c r="S178" s="289">
        <f t="shared" si="47"/>
        <v>2.1096508889727406E-9</v>
      </c>
      <c r="U178" s="4"/>
      <c r="V178" s="256">
        <v>160000</v>
      </c>
      <c r="W178" s="274">
        <f t="shared" si="46"/>
        <v>4.9498402315580266E-11</v>
      </c>
      <c r="X178" s="320">
        <f t="shared" si="41"/>
        <v>160000</v>
      </c>
      <c r="Y178" s="153">
        <f t="shared" si="42"/>
        <v>-19.976743358610857</v>
      </c>
      <c r="Z178" s="153"/>
      <c r="AA178" s="153"/>
      <c r="AB178" s="153"/>
      <c r="AC178" s="153"/>
      <c r="AD178" s="153"/>
      <c r="AE178" s="153"/>
      <c r="AF178" s="153"/>
      <c r="AG178" s="153"/>
      <c r="AH178" s="153"/>
      <c r="AI178" s="153"/>
      <c r="AJ178" s="161"/>
      <c r="AK178" s="161"/>
      <c r="AL178" s="162"/>
      <c r="AM178" s="161"/>
      <c r="AN178" s="161"/>
      <c r="AO178" s="161"/>
      <c r="AP178" s="161"/>
      <c r="AQ178" s="161"/>
      <c r="AR178" s="161"/>
      <c r="AS178" s="161"/>
      <c r="AT178" s="161"/>
      <c r="AU178" s="161"/>
      <c r="AV178" s="161"/>
      <c r="AW178" s="161"/>
      <c r="AX178" s="161"/>
      <c r="AY178" s="161"/>
      <c r="AZ178" s="161"/>
      <c r="BA178" s="161"/>
      <c r="BB178" s="161"/>
      <c r="BC178" s="161"/>
      <c r="BD178" s="161"/>
      <c r="BE178" s="161"/>
      <c r="BF178" s="161"/>
      <c r="BG178" s="161"/>
      <c r="BH178" s="161"/>
      <c r="BI178" s="161"/>
      <c r="BJ178" s="161"/>
      <c r="BK178" s="161"/>
      <c r="BL178" s="161"/>
      <c r="BM178" s="161"/>
      <c r="BN178" s="161"/>
      <c r="BO178" s="161"/>
      <c r="BP178" s="161"/>
      <c r="BQ178" s="161"/>
      <c r="BR178" s="161"/>
      <c r="BS178" s="161"/>
      <c r="BT178" s="161"/>
      <c r="BU178" s="161"/>
      <c r="BV178" s="161"/>
      <c r="BW178" s="161"/>
      <c r="BX178" s="161"/>
      <c r="BY178" s="161"/>
      <c r="BZ178" s="161"/>
      <c r="CA178" s="161"/>
      <c r="CB178" s="161"/>
      <c r="CC178" s="161"/>
      <c r="CD178" s="161"/>
      <c r="CE178" s="161"/>
      <c r="CF178" s="161"/>
      <c r="CG178" s="161"/>
      <c r="CH178" s="161"/>
      <c r="CI178" s="161"/>
      <c r="CJ178" s="161"/>
      <c r="CK178" s="161"/>
      <c r="CL178" s="161"/>
      <c r="CM178" s="161"/>
      <c r="CN178" s="161"/>
      <c r="CO178" s="161"/>
      <c r="CP178" s="161"/>
      <c r="CQ178" s="161"/>
      <c r="CR178" s="161"/>
      <c r="CS178" s="161"/>
      <c r="CT178" s="161"/>
      <c r="CU178" s="161"/>
      <c r="CV178" s="161"/>
      <c r="CW178" s="161"/>
      <c r="CX178" s="161"/>
      <c r="CY178" s="161"/>
      <c r="CZ178" s="161"/>
      <c r="DA178" s="161"/>
      <c r="DB178" s="161"/>
      <c r="DC178" s="161"/>
      <c r="DD178" s="161"/>
      <c r="DE178" s="161"/>
      <c r="DF178" s="161"/>
      <c r="DG178" s="161"/>
      <c r="DH178" s="161"/>
      <c r="DI178" s="161"/>
      <c r="DJ178" s="161"/>
      <c r="DK178" s="161"/>
      <c r="DL178" s="161"/>
      <c r="DM178" s="161"/>
      <c r="DN178" s="161"/>
      <c r="DO178" s="161"/>
      <c r="DP178" s="161"/>
      <c r="DQ178" s="161"/>
      <c r="DR178" s="161"/>
      <c r="DS178" s="161"/>
      <c r="DT178" s="161"/>
      <c r="DU178" s="161"/>
      <c r="DV178" s="161"/>
      <c r="DW178" s="161"/>
      <c r="DX178" s="161"/>
      <c r="DY178" s="161"/>
      <c r="DZ178" s="161"/>
      <c r="EA178" s="161"/>
      <c r="EB178" s="161"/>
      <c r="EC178" s="161"/>
      <c r="ED178" s="161"/>
      <c r="EE178" s="161"/>
      <c r="EF178" s="161"/>
      <c r="EG178" s="161"/>
      <c r="EH178" s="161"/>
      <c r="EI178" s="161"/>
      <c r="EK178" s="143">
        <f t="shared" si="38"/>
        <v>2.3462840498544614E-2</v>
      </c>
      <c r="EO178">
        <f t="shared" si="49"/>
        <v>160000</v>
      </c>
      <c r="EP178" s="3">
        <f t="shared" si="43"/>
        <v>-7.2000000000000011</v>
      </c>
      <c r="EQ178" s="3">
        <f t="shared" si="50"/>
        <v>-7.4015200000000005</v>
      </c>
      <c r="ER178" s="3">
        <f t="shared" si="51"/>
        <v>-8.6757894070421298</v>
      </c>
      <c r="ES178" s="3">
        <f t="shared" si="52"/>
        <v>-10.305408818778053</v>
      </c>
    </row>
    <row r="179" spans="11:149" x14ac:dyDescent="0.25">
      <c r="K179" s="38">
        <f t="shared" si="44"/>
        <v>167</v>
      </c>
      <c r="L179" s="5"/>
      <c r="N179" s="5">
        <v>162000</v>
      </c>
      <c r="O179" s="289">
        <f t="shared" si="39"/>
        <v>5.1286138399136415E-8</v>
      </c>
      <c r="P179" s="5">
        <v>162000</v>
      </c>
      <c r="Q179" s="289">
        <f t="shared" si="40"/>
        <v>3.2059814118229769E-8</v>
      </c>
      <c r="R179" s="5">
        <f t="shared" si="48"/>
        <v>162000</v>
      </c>
      <c r="S179" s="289">
        <f t="shared" si="47"/>
        <v>1.8710924877684422E-9</v>
      </c>
      <c r="U179" s="4"/>
      <c r="V179" s="256">
        <v>162000</v>
      </c>
      <c r="W179" s="274">
        <f t="shared" si="46"/>
        <v>3.6602008730915036E-11</v>
      </c>
      <c r="X179" s="320">
        <f t="shared" si="41"/>
        <v>162000</v>
      </c>
      <c r="Y179" s="153">
        <f t="shared" si="42"/>
        <v>-20.096743358610858</v>
      </c>
      <c r="Z179" s="153"/>
      <c r="AA179" s="153"/>
      <c r="AB179" s="153"/>
      <c r="AC179" s="153"/>
      <c r="AD179" s="153"/>
      <c r="AE179" s="153"/>
      <c r="AF179" s="153"/>
      <c r="AG179" s="153"/>
      <c r="AH179" s="153"/>
      <c r="AI179" s="153"/>
      <c r="AJ179" s="161"/>
      <c r="AK179" s="161"/>
      <c r="AL179" s="162"/>
      <c r="AM179" s="161"/>
      <c r="AN179" s="161"/>
      <c r="AO179" s="161"/>
      <c r="AP179" s="161"/>
      <c r="AQ179" s="161"/>
      <c r="AR179" s="161"/>
      <c r="AS179" s="161"/>
      <c r="AT179" s="161"/>
      <c r="AU179" s="161"/>
      <c r="AV179" s="161"/>
      <c r="AW179" s="161"/>
      <c r="AX179" s="161"/>
      <c r="AY179" s="161"/>
      <c r="AZ179" s="161"/>
      <c r="BA179" s="161"/>
      <c r="BB179" s="161"/>
      <c r="BC179" s="161"/>
      <c r="BD179" s="161"/>
      <c r="BE179" s="161"/>
      <c r="BF179" s="161"/>
      <c r="BG179" s="161"/>
      <c r="BH179" s="161"/>
      <c r="BI179" s="161"/>
      <c r="BJ179" s="161"/>
      <c r="BK179" s="161"/>
      <c r="BL179" s="161"/>
      <c r="BM179" s="161"/>
      <c r="BN179" s="161"/>
      <c r="BO179" s="161"/>
      <c r="BP179" s="161"/>
      <c r="BQ179" s="161"/>
      <c r="BR179" s="161"/>
      <c r="BS179" s="161"/>
      <c r="BT179" s="161"/>
      <c r="BU179" s="161"/>
      <c r="BV179" s="161"/>
      <c r="BW179" s="161"/>
      <c r="BX179" s="161"/>
      <c r="BY179" s="161"/>
      <c r="BZ179" s="161"/>
      <c r="CA179" s="161"/>
      <c r="CB179" s="161"/>
      <c r="CC179" s="161"/>
      <c r="CD179" s="161"/>
      <c r="CE179" s="161"/>
      <c r="CF179" s="161"/>
      <c r="CG179" s="161"/>
      <c r="CH179" s="161"/>
      <c r="CI179" s="161"/>
      <c r="CJ179" s="161"/>
      <c r="CK179" s="161"/>
      <c r="CL179" s="161"/>
      <c r="CM179" s="161"/>
      <c r="CN179" s="161"/>
      <c r="CO179" s="161"/>
      <c r="CP179" s="161"/>
      <c r="CQ179" s="161"/>
      <c r="CR179" s="161"/>
      <c r="CS179" s="161"/>
      <c r="CT179" s="161"/>
      <c r="CU179" s="161"/>
      <c r="CV179" s="161"/>
      <c r="CW179" s="161"/>
      <c r="CX179" s="161"/>
      <c r="CY179" s="161"/>
      <c r="CZ179" s="161"/>
      <c r="DA179" s="161"/>
      <c r="DB179" s="161"/>
      <c r="DC179" s="161"/>
      <c r="DD179" s="161"/>
      <c r="DE179" s="161"/>
      <c r="DF179" s="161"/>
      <c r="DG179" s="161"/>
      <c r="DH179" s="161"/>
      <c r="DI179" s="161"/>
      <c r="DJ179" s="161"/>
      <c r="DK179" s="161"/>
      <c r="DL179" s="161"/>
      <c r="DM179" s="161"/>
      <c r="DN179" s="161"/>
      <c r="DO179" s="161"/>
      <c r="DP179" s="161"/>
      <c r="DQ179" s="161"/>
      <c r="DR179" s="161"/>
      <c r="DS179" s="161"/>
      <c r="DT179" s="161"/>
      <c r="DU179" s="161"/>
      <c r="DV179" s="161"/>
      <c r="DW179" s="161"/>
      <c r="DX179" s="161"/>
      <c r="DY179" s="161"/>
      <c r="DZ179" s="161"/>
      <c r="EA179" s="161"/>
      <c r="EB179" s="161"/>
      <c r="EC179" s="161"/>
      <c r="ED179" s="161"/>
      <c r="EE179" s="161"/>
      <c r="EF179" s="161"/>
      <c r="EG179" s="161"/>
      <c r="EH179" s="161"/>
      <c r="EI179" s="161"/>
      <c r="EK179" s="143">
        <f t="shared" si="38"/>
        <v>1.9561838321828982E-2</v>
      </c>
      <c r="EO179">
        <f t="shared" si="49"/>
        <v>162000</v>
      </c>
      <c r="EP179" s="3">
        <f t="shared" si="43"/>
        <v>-7.2900000000000009</v>
      </c>
      <c r="EQ179" s="3">
        <f t="shared" si="50"/>
        <v>-7.4940389999999999</v>
      </c>
      <c r="ER179" s="3">
        <f t="shared" si="51"/>
        <v>-8.7279047448705196</v>
      </c>
      <c r="ES179" s="3">
        <f t="shared" si="52"/>
        <v>-10.436495079719979</v>
      </c>
    </row>
    <row r="180" spans="11:149" x14ac:dyDescent="0.25">
      <c r="K180" s="38">
        <f t="shared" si="44"/>
        <v>168</v>
      </c>
      <c r="L180" s="5"/>
      <c r="N180" s="5">
        <v>164000</v>
      </c>
      <c r="O180" s="289">
        <f t="shared" si="39"/>
        <v>4.168693834703337E-8</v>
      </c>
      <c r="P180" s="5">
        <v>164000</v>
      </c>
      <c r="Q180" s="289">
        <f t="shared" si="40"/>
        <v>2.5908483906137968E-8</v>
      </c>
      <c r="R180" s="5">
        <f t="shared" si="48"/>
        <v>164000</v>
      </c>
      <c r="S180" s="289">
        <f t="shared" si="47"/>
        <v>1.6595101663897792E-9</v>
      </c>
      <c r="U180" s="4"/>
      <c r="V180" s="256">
        <v>164000</v>
      </c>
      <c r="W180" s="274">
        <f t="shared" si="46"/>
        <v>2.7065662333838318E-11</v>
      </c>
      <c r="X180" s="320">
        <f t="shared" si="41"/>
        <v>164000</v>
      </c>
      <c r="Y180" s="153">
        <f t="shared" si="42"/>
        <v>-20.216743358610859</v>
      </c>
      <c r="Z180" s="153"/>
      <c r="AA180" s="153"/>
      <c r="AB180" s="153"/>
      <c r="AC180" s="153"/>
      <c r="AD180" s="153"/>
      <c r="AE180" s="153"/>
      <c r="AF180" s="153"/>
      <c r="AG180" s="153"/>
      <c r="AH180" s="153"/>
      <c r="AI180" s="153"/>
      <c r="AJ180" s="161"/>
      <c r="AK180" s="161"/>
      <c r="AL180" s="162"/>
      <c r="AM180" s="161"/>
      <c r="AN180" s="161"/>
      <c r="AO180" s="161"/>
      <c r="AP180" s="161"/>
      <c r="AQ180" s="161"/>
      <c r="AR180" s="161"/>
      <c r="AS180" s="161"/>
      <c r="AT180" s="161"/>
      <c r="AU180" s="161"/>
      <c r="AV180" s="161"/>
      <c r="AW180" s="161"/>
      <c r="AX180" s="161"/>
      <c r="AY180" s="161"/>
      <c r="AZ180" s="161"/>
      <c r="BA180" s="161"/>
      <c r="BB180" s="161"/>
      <c r="BC180" s="161"/>
      <c r="BD180" s="161"/>
      <c r="BE180" s="161"/>
      <c r="BF180" s="161"/>
      <c r="BG180" s="161"/>
      <c r="BH180" s="161"/>
      <c r="BI180" s="161"/>
      <c r="BJ180" s="161"/>
      <c r="BK180" s="161"/>
      <c r="BL180" s="161"/>
      <c r="BM180" s="161"/>
      <c r="BN180" s="161"/>
      <c r="BO180" s="161"/>
      <c r="BP180" s="161"/>
      <c r="BQ180" s="161"/>
      <c r="BR180" s="161"/>
      <c r="BS180" s="161"/>
      <c r="BT180" s="161"/>
      <c r="BU180" s="161"/>
      <c r="BV180" s="161"/>
      <c r="BW180" s="161"/>
      <c r="BX180" s="161"/>
      <c r="BY180" s="161"/>
      <c r="BZ180" s="161"/>
      <c r="CA180" s="161"/>
      <c r="CB180" s="161"/>
      <c r="CC180" s="161"/>
      <c r="CD180" s="161"/>
      <c r="CE180" s="161"/>
      <c r="CF180" s="161"/>
      <c r="CG180" s="161"/>
      <c r="CH180" s="161"/>
      <c r="CI180" s="161"/>
      <c r="CJ180" s="161"/>
      <c r="CK180" s="161"/>
      <c r="CL180" s="161"/>
      <c r="CM180" s="161"/>
      <c r="CN180" s="161"/>
      <c r="CO180" s="161"/>
      <c r="CP180" s="161"/>
      <c r="CQ180" s="161"/>
      <c r="CR180" s="161"/>
      <c r="CS180" s="161"/>
      <c r="CT180" s="161"/>
      <c r="CU180" s="161"/>
      <c r="CV180" s="161"/>
      <c r="CW180" s="161"/>
      <c r="CX180" s="161"/>
      <c r="CY180" s="161"/>
      <c r="CZ180" s="161"/>
      <c r="DA180" s="161"/>
      <c r="DB180" s="161"/>
      <c r="DC180" s="161"/>
      <c r="DD180" s="161"/>
      <c r="DE180" s="161"/>
      <c r="DF180" s="161"/>
      <c r="DG180" s="161"/>
      <c r="DH180" s="161"/>
      <c r="DI180" s="161"/>
      <c r="DJ180" s="161"/>
      <c r="DK180" s="161"/>
      <c r="DL180" s="161"/>
      <c r="DM180" s="161"/>
      <c r="DN180" s="161"/>
      <c r="DO180" s="161"/>
      <c r="DP180" s="161"/>
      <c r="DQ180" s="161"/>
      <c r="DR180" s="161"/>
      <c r="DS180" s="161"/>
      <c r="DT180" s="161"/>
      <c r="DU180" s="161"/>
      <c r="DV180" s="161"/>
      <c r="DW180" s="161"/>
      <c r="DX180" s="161"/>
      <c r="DY180" s="161"/>
      <c r="DZ180" s="161"/>
      <c r="EA180" s="161"/>
      <c r="EB180" s="161"/>
      <c r="EC180" s="161"/>
      <c r="ED180" s="161"/>
      <c r="EE180" s="161"/>
      <c r="EF180" s="161"/>
      <c r="EG180" s="161"/>
      <c r="EH180" s="161"/>
      <c r="EI180" s="161"/>
      <c r="EK180" s="143">
        <f t="shared" si="38"/>
        <v>1.6309428457867755E-2</v>
      </c>
      <c r="EO180">
        <f t="shared" si="49"/>
        <v>164000</v>
      </c>
      <c r="EP180" s="3">
        <f t="shared" si="43"/>
        <v>-7.3800000000000017</v>
      </c>
      <c r="EQ180" s="3">
        <f t="shared" si="50"/>
        <v>-7.586558000000001</v>
      </c>
      <c r="ER180" s="3">
        <f t="shared" si="51"/>
        <v>-8.7800200826989094</v>
      </c>
      <c r="ES180" s="3">
        <f t="shared" si="52"/>
        <v>-10.567581340661906</v>
      </c>
    </row>
    <row r="181" spans="11:149" x14ac:dyDescent="0.25">
      <c r="K181" s="38">
        <f t="shared" si="44"/>
        <v>169</v>
      </c>
      <c r="L181" s="5"/>
      <c r="N181" s="5">
        <v>166000</v>
      </c>
      <c r="O181" s="289">
        <f t="shared" si="39"/>
        <v>3.3884415613920147E-8</v>
      </c>
      <c r="P181" s="5">
        <v>166000</v>
      </c>
      <c r="Q181" s="289">
        <f t="shared" si="40"/>
        <v>2.0937412046095685E-8</v>
      </c>
      <c r="R181" s="5">
        <f t="shared" si="48"/>
        <v>166000</v>
      </c>
      <c r="S181" s="289">
        <f t="shared" si="47"/>
        <v>1.4718534815109862E-9</v>
      </c>
      <c r="U181" s="4"/>
      <c r="V181" s="256">
        <v>166000</v>
      </c>
      <c r="W181" s="274">
        <f t="shared" si="46"/>
        <v>2.0013931010038468E-11</v>
      </c>
      <c r="X181" s="320">
        <f t="shared" si="41"/>
        <v>166000</v>
      </c>
      <c r="Y181" s="153">
        <f t="shared" si="42"/>
        <v>-20.336743358610857</v>
      </c>
      <c r="Z181" s="153"/>
      <c r="AA181" s="153"/>
      <c r="AB181" s="153"/>
      <c r="AC181" s="153"/>
      <c r="AD181" s="153"/>
      <c r="AE181" s="153"/>
      <c r="AF181" s="153"/>
      <c r="AG181" s="153"/>
      <c r="AH181" s="153"/>
      <c r="AI181" s="153"/>
      <c r="AJ181" s="161"/>
      <c r="AK181" s="161"/>
      <c r="AL181" s="162"/>
      <c r="AM181" s="161"/>
      <c r="AN181" s="161"/>
      <c r="AO181" s="161"/>
      <c r="AP181" s="161"/>
      <c r="AQ181" s="161"/>
      <c r="AR181" s="161"/>
      <c r="AS181" s="161"/>
      <c r="AT181" s="161"/>
      <c r="AU181" s="161"/>
      <c r="AV181" s="161"/>
      <c r="AW181" s="161"/>
      <c r="AX181" s="161"/>
      <c r="AY181" s="161"/>
      <c r="AZ181" s="161"/>
      <c r="BA181" s="161"/>
      <c r="BB181" s="161"/>
      <c r="BC181" s="161"/>
      <c r="BD181" s="161"/>
      <c r="BE181" s="161"/>
      <c r="BF181" s="161"/>
      <c r="BG181" s="161"/>
      <c r="BH181" s="161"/>
      <c r="BI181" s="161"/>
      <c r="BJ181" s="161"/>
      <c r="BK181" s="161"/>
      <c r="BL181" s="161"/>
      <c r="BM181" s="161"/>
      <c r="BN181" s="161"/>
      <c r="BO181" s="161"/>
      <c r="BP181" s="161"/>
      <c r="BQ181" s="161"/>
      <c r="BR181" s="161"/>
      <c r="BS181" s="161"/>
      <c r="BT181" s="161"/>
      <c r="BU181" s="161"/>
      <c r="BV181" s="161"/>
      <c r="BW181" s="161"/>
      <c r="BX181" s="161"/>
      <c r="BY181" s="161"/>
      <c r="BZ181" s="161"/>
      <c r="CA181" s="161"/>
      <c r="CB181" s="161"/>
      <c r="CC181" s="161"/>
      <c r="CD181" s="161"/>
      <c r="CE181" s="161"/>
      <c r="CF181" s="161"/>
      <c r="CG181" s="161"/>
      <c r="CH181" s="161"/>
      <c r="CI181" s="161"/>
      <c r="CJ181" s="161"/>
      <c r="CK181" s="161"/>
      <c r="CL181" s="161"/>
      <c r="CM181" s="161"/>
      <c r="CN181" s="161"/>
      <c r="CO181" s="161"/>
      <c r="CP181" s="161"/>
      <c r="CQ181" s="161"/>
      <c r="CR181" s="161"/>
      <c r="CS181" s="161"/>
      <c r="CT181" s="161"/>
      <c r="CU181" s="161"/>
      <c r="CV181" s="161"/>
      <c r="CW181" s="161"/>
      <c r="CX181" s="161"/>
      <c r="CY181" s="161"/>
      <c r="CZ181" s="161"/>
      <c r="DA181" s="161"/>
      <c r="DB181" s="161"/>
      <c r="DC181" s="161"/>
      <c r="DD181" s="161"/>
      <c r="DE181" s="161"/>
      <c r="DF181" s="161"/>
      <c r="DG181" s="161"/>
      <c r="DH181" s="161"/>
      <c r="DI181" s="161"/>
      <c r="DJ181" s="161"/>
      <c r="DK181" s="161"/>
      <c r="DL181" s="161"/>
      <c r="DM181" s="161"/>
      <c r="DN181" s="161"/>
      <c r="DO181" s="161"/>
      <c r="DP181" s="161"/>
      <c r="DQ181" s="161"/>
      <c r="DR181" s="161"/>
      <c r="DS181" s="161"/>
      <c r="DT181" s="161"/>
      <c r="DU181" s="161"/>
      <c r="DV181" s="161"/>
      <c r="DW181" s="161"/>
      <c r="DX181" s="161"/>
      <c r="DY181" s="161"/>
      <c r="DZ181" s="161"/>
      <c r="EA181" s="161"/>
      <c r="EB181" s="161"/>
      <c r="EC181" s="161"/>
      <c r="ED181" s="161"/>
      <c r="EE181" s="161"/>
      <c r="EF181" s="161"/>
      <c r="EG181" s="161"/>
      <c r="EH181" s="161"/>
      <c r="EI181" s="161"/>
      <c r="EK181" s="143">
        <f t="shared" si="38"/>
        <v>1.3597774004986161E-2</v>
      </c>
      <c r="EO181">
        <f t="shared" si="49"/>
        <v>166000</v>
      </c>
      <c r="EP181" s="3">
        <f t="shared" si="43"/>
        <v>-7.4700000000000015</v>
      </c>
      <c r="EQ181" s="3">
        <f t="shared" si="50"/>
        <v>-7.6790770000000004</v>
      </c>
      <c r="ER181" s="3">
        <f t="shared" si="51"/>
        <v>-8.8321354205272993</v>
      </c>
      <c r="ES181" s="3">
        <f t="shared" si="52"/>
        <v>-10.698667601603832</v>
      </c>
    </row>
    <row r="182" spans="11:149" x14ac:dyDescent="0.25">
      <c r="K182" s="38">
        <f t="shared" si="44"/>
        <v>170</v>
      </c>
      <c r="L182" s="5"/>
      <c r="N182" s="5">
        <v>168000</v>
      </c>
      <c r="O182" s="289">
        <f t="shared" si="39"/>
        <v>2.75422870333816E-8</v>
      </c>
      <c r="P182" s="5">
        <v>168000</v>
      </c>
      <c r="Q182" s="289">
        <f t="shared" si="40"/>
        <v>1.6920141864578091E-8</v>
      </c>
      <c r="R182" s="5">
        <f t="shared" si="48"/>
        <v>168000</v>
      </c>
      <c r="S182" s="289">
        <f t="shared" si="47"/>
        <v>1.3054169326053925E-9</v>
      </c>
      <c r="U182" s="4"/>
      <c r="V182" s="256">
        <v>168000</v>
      </c>
      <c r="W182" s="274">
        <f t="shared" si="46"/>
        <v>1.4799469140416617E-11</v>
      </c>
      <c r="X182" s="320">
        <f t="shared" si="41"/>
        <v>168000</v>
      </c>
      <c r="Y182" s="153">
        <f t="shared" si="42"/>
        <v>-20.456743358610858</v>
      </c>
      <c r="Z182" s="153"/>
      <c r="AA182" s="153"/>
      <c r="AB182" s="153"/>
      <c r="AC182" s="153"/>
      <c r="AD182" s="153"/>
      <c r="AE182" s="153"/>
      <c r="AF182" s="153"/>
      <c r="AG182" s="153"/>
      <c r="AH182" s="153"/>
      <c r="AI182" s="153"/>
      <c r="AJ182" s="161"/>
      <c r="AK182" s="161"/>
      <c r="AL182" s="162"/>
      <c r="AM182" s="161"/>
      <c r="AN182" s="161"/>
      <c r="AO182" s="161"/>
      <c r="AP182" s="161"/>
      <c r="AQ182" s="161"/>
      <c r="AR182" s="161"/>
      <c r="AS182" s="161"/>
      <c r="AT182" s="161"/>
      <c r="AU182" s="161"/>
      <c r="AV182" s="161"/>
      <c r="AW182" s="161"/>
      <c r="AX182" s="161"/>
      <c r="AY182" s="161"/>
      <c r="AZ182" s="161"/>
      <c r="BA182" s="161"/>
      <c r="BB182" s="161"/>
      <c r="BC182" s="161"/>
      <c r="BD182" s="161"/>
      <c r="BE182" s="161"/>
      <c r="BF182" s="161"/>
      <c r="BG182" s="161"/>
      <c r="BH182" s="161"/>
      <c r="BI182" s="161"/>
      <c r="BJ182" s="161"/>
      <c r="BK182" s="161"/>
      <c r="BL182" s="161"/>
      <c r="BM182" s="161"/>
      <c r="BN182" s="161"/>
      <c r="BO182" s="161"/>
      <c r="BP182" s="161"/>
      <c r="BQ182" s="161"/>
      <c r="BR182" s="161"/>
      <c r="BS182" s="161"/>
      <c r="BT182" s="161"/>
      <c r="BU182" s="161"/>
      <c r="BV182" s="161"/>
      <c r="BW182" s="161"/>
      <c r="BX182" s="161"/>
      <c r="BY182" s="161"/>
      <c r="BZ182" s="161"/>
      <c r="CA182" s="161"/>
      <c r="CB182" s="161"/>
      <c r="CC182" s="161"/>
      <c r="CD182" s="161"/>
      <c r="CE182" s="161"/>
      <c r="CF182" s="161"/>
      <c r="CG182" s="161"/>
      <c r="CH182" s="161"/>
      <c r="CI182" s="161"/>
      <c r="CJ182" s="161"/>
      <c r="CK182" s="161"/>
      <c r="CL182" s="161"/>
      <c r="CM182" s="161"/>
      <c r="CN182" s="161"/>
      <c r="CO182" s="161"/>
      <c r="CP182" s="161"/>
      <c r="CQ182" s="161"/>
      <c r="CR182" s="161"/>
      <c r="CS182" s="161"/>
      <c r="CT182" s="161"/>
      <c r="CU182" s="161"/>
      <c r="CV182" s="161"/>
      <c r="CW182" s="161"/>
      <c r="CX182" s="161"/>
      <c r="CY182" s="161"/>
      <c r="CZ182" s="161"/>
      <c r="DA182" s="161"/>
      <c r="DB182" s="161"/>
      <c r="DC182" s="161"/>
      <c r="DD182" s="161"/>
      <c r="DE182" s="161"/>
      <c r="DF182" s="161"/>
      <c r="DG182" s="161"/>
      <c r="DH182" s="161"/>
      <c r="DI182" s="161"/>
      <c r="DJ182" s="161"/>
      <c r="DK182" s="161"/>
      <c r="DL182" s="161"/>
      <c r="DM182" s="161"/>
      <c r="DN182" s="161"/>
      <c r="DO182" s="161"/>
      <c r="DP182" s="161"/>
      <c r="DQ182" s="161"/>
      <c r="DR182" s="161"/>
      <c r="DS182" s="161"/>
      <c r="DT182" s="161"/>
      <c r="DU182" s="161"/>
      <c r="DV182" s="161"/>
      <c r="DW182" s="161"/>
      <c r="DX182" s="161"/>
      <c r="DY182" s="161"/>
      <c r="DZ182" s="161"/>
      <c r="EA182" s="161"/>
      <c r="EB182" s="161"/>
      <c r="EC182" s="161"/>
      <c r="ED182" s="161"/>
      <c r="EE182" s="161"/>
      <c r="EF182" s="161"/>
      <c r="EG182" s="161"/>
      <c r="EH182" s="161"/>
      <c r="EI182" s="161"/>
      <c r="EK182" s="143">
        <f t="shared" si="38"/>
        <v>1.1336967347956309E-2</v>
      </c>
      <c r="EO182">
        <f t="shared" si="49"/>
        <v>168000</v>
      </c>
      <c r="EP182" s="3">
        <f t="shared" si="43"/>
        <v>-7.5600000000000014</v>
      </c>
      <c r="EQ182" s="3">
        <f t="shared" si="50"/>
        <v>-7.7715960000000006</v>
      </c>
      <c r="ER182" s="3">
        <f t="shared" si="51"/>
        <v>-8.8842507583556909</v>
      </c>
      <c r="ES182" s="3">
        <f t="shared" si="52"/>
        <v>-10.829753862545759</v>
      </c>
    </row>
    <row r="183" spans="11:149" x14ac:dyDescent="0.25">
      <c r="K183" s="38">
        <f t="shared" si="44"/>
        <v>171</v>
      </c>
      <c r="L183" s="5"/>
      <c r="N183" s="5">
        <v>170000</v>
      </c>
      <c r="O183" s="289">
        <f t="shared" si="39"/>
        <v>2.2387211385683365E-8</v>
      </c>
      <c r="P183" s="5">
        <v>170000</v>
      </c>
      <c r="Q183" s="289">
        <f t="shared" si="40"/>
        <v>1.3673667026619624E-8</v>
      </c>
      <c r="R183" s="5">
        <f t="shared" si="48"/>
        <v>170000</v>
      </c>
      <c r="S183" s="289">
        <f t="shared" si="47"/>
        <v>1.1578009559643467E-9</v>
      </c>
      <c r="U183" s="4"/>
      <c r="V183" s="256">
        <v>170000</v>
      </c>
      <c r="W183" s="274">
        <f t="shared" si="46"/>
        <v>1.0943591577700898E-11</v>
      </c>
      <c r="X183" s="320">
        <f t="shared" si="41"/>
        <v>170000</v>
      </c>
      <c r="Y183" s="153">
        <f t="shared" si="42"/>
        <v>-20.576743358610859</v>
      </c>
      <c r="Z183" s="153"/>
      <c r="AA183" s="153"/>
      <c r="AB183" s="153"/>
      <c r="AC183" s="153"/>
      <c r="AD183" s="153"/>
      <c r="AE183" s="153"/>
      <c r="AF183" s="153"/>
      <c r="AG183" s="153"/>
      <c r="AH183" s="153"/>
      <c r="AI183" s="153"/>
      <c r="AJ183" s="161"/>
      <c r="AK183" s="161"/>
      <c r="AL183" s="162"/>
      <c r="AM183" s="161"/>
      <c r="AN183" s="161"/>
      <c r="AO183" s="161"/>
      <c r="AP183" s="161"/>
      <c r="AQ183" s="161"/>
      <c r="AR183" s="161"/>
      <c r="AS183" s="161"/>
      <c r="AT183" s="161"/>
      <c r="AU183" s="161"/>
      <c r="AV183" s="161"/>
      <c r="AW183" s="161"/>
      <c r="AX183" s="161"/>
      <c r="AY183" s="161"/>
      <c r="AZ183" s="161"/>
      <c r="BA183" s="161"/>
      <c r="BB183" s="161"/>
      <c r="BC183" s="161"/>
      <c r="BD183" s="161"/>
      <c r="BE183" s="161"/>
      <c r="BF183" s="161"/>
      <c r="BG183" s="161"/>
      <c r="BH183" s="161"/>
      <c r="BI183" s="161"/>
      <c r="BJ183" s="161"/>
      <c r="BK183" s="161"/>
      <c r="BL183" s="161"/>
      <c r="BM183" s="161"/>
      <c r="BN183" s="161"/>
      <c r="BO183" s="161"/>
      <c r="BP183" s="161"/>
      <c r="BQ183" s="161"/>
      <c r="BR183" s="161"/>
      <c r="BS183" s="161"/>
      <c r="BT183" s="161"/>
      <c r="BU183" s="161"/>
      <c r="BV183" s="161"/>
      <c r="BW183" s="161"/>
      <c r="BX183" s="161"/>
      <c r="BY183" s="161"/>
      <c r="BZ183" s="161"/>
      <c r="CA183" s="161"/>
      <c r="CB183" s="161"/>
      <c r="CC183" s="161"/>
      <c r="CD183" s="161"/>
      <c r="CE183" s="161"/>
      <c r="CF183" s="161"/>
      <c r="CG183" s="161"/>
      <c r="CH183" s="161"/>
      <c r="CI183" s="161"/>
      <c r="CJ183" s="161"/>
      <c r="CK183" s="161"/>
      <c r="CL183" s="161"/>
      <c r="CM183" s="161"/>
      <c r="CN183" s="161"/>
      <c r="CO183" s="161"/>
      <c r="CP183" s="161"/>
      <c r="CQ183" s="161"/>
      <c r="CR183" s="161"/>
      <c r="CS183" s="161"/>
      <c r="CT183" s="161"/>
      <c r="CU183" s="161"/>
      <c r="CV183" s="161"/>
      <c r="CW183" s="161"/>
      <c r="CX183" s="161"/>
      <c r="CY183" s="161"/>
      <c r="CZ183" s="161"/>
      <c r="DA183" s="161"/>
      <c r="DB183" s="161"/>
      <c r="DC183" s="161"/>
      <c r="DD183" s="161"/>
      <c r="DE183" s="161"/>
      <c r="DF183" s="161"/>
      <c r="DG183" s="161"/>
      <c r="DH183" s="161"/>
      <c r="DI183" s="161"/>
      <c r="DJ183" s="161"/>
      <c r="DK183" s="161"/>
      <c r="DL183" s="161"/>
      <c r="DM183" s="161"/>
      <c r="DN183" s="161"/>
      <c r="DO183" s="161"/>
      <c r="DP183" s="161"/>
      <c r="DQ183" s="161"/>
      <c r="DR183" s="161"/>
      <c r="DS183" s="161"/>
      <c r="DT183" s="161"/>
      <c r="DU183" s="161"/>
      <c r="DV183" s="161"/>
      <c r="DW183" s="161"/>
      <c r="DX183" s="161"/>
      <c r="DY183" s="161"/>
      <c r="DZ183" s="161"/>
      <c r="EA183" s="161"/>
      <c r="EB183" s="161"/>
      <c r="EC183" s="161"/>
      <c r="ED183" s="161"/>
      <c r="EE183" s="161"/>
      <c r="EF183" s="161"/>
      <c r="EG183" s="161"/>
      <c r="EH183" s="161"/>
      <c r="EI183" s="161"/>
      <c r="EK183" s="143">
        <f t="shared" si="38"/>
        <v>9.4520491811011208E-3</v>
      </c>
      <c r="EO183">
        <f t="shared" si="49"/>
        <v>170000</v>
      </c>
      <c r="EP183" s="3">
        <f t="shared" si="43"/>
        <v>-7.65</v>
      </c>
      <c r="EQ183" s="3">
        <f t="shared" si="50"/>
        <v>-7.8641150000000009</v>
      </c>
      <c r="ER183" s="3">
        <f t="shared" si="51"/>
        <v>-8.9363660961840807</v>
      </c>
      <c r="ES183" s="3">
        <f t="shared" si="52"/>
        <v>-10.960840123487687</v>
      </c>
    </row>
    <row r="184" spans="11:149" x14ac:dyDescent="0.25">
      <c r="K184" s="38">
        <f t="shared" si="44"/>
        <v>172</v>
      </c>
      <c r="L184" s="5"/>
      <c r="N184" s="5">
        <v>172000</v>
      </c>
      <c r="O184" s="289">
        <f t="shared" si="39"/>
        <v>1.8197008586099822E-8</v>
      </c>
      <c r="P184" s="5">
        <v>172000</v>
      </c>
      <c r="Q184" s="289">
        <f t="shared" si="40"/>
        <v>1.1050094700818136E-8</v>
      </c>
      <c r="R184" s="5">
        <f t="shared" si="48"/>
        <v>172000</v>
      </c>
      <c r="S184" s="289">
        <f t="shared" si="47"/>
        <v>1.0268773294954409E-9</v>
      </c>
      <c r="U184" s="4"/>
      <c r="V184" s="256">
        <v>172000</v>
      </c>
      <c r="W184" s="274">
        <f t="shared" si="46"/>
        <v>8.0923305750516294E-12</v>
      </c>
      <c r="X184" s="320">
        <f t="shared" si="41"/>
        <v>172000</v>
      </c>
      <c r="Y184" s="153">
        <f t="shared" si="42"/>
        <v>-20.696743358610856</v>
      </c>
      <c r="Z184" s="153"/>
      <c r="AA184" s="153"/>
      <c r="AB184" s="153"/>
      <c r="AC184" s="153"/>
      <c r="AD184" s="153"/>
      <c r="AE184" s="153"/>
      <c r="AF184" s="153"/>
      <c r="AG184" s="153"/>
      <c r="AH184" s="153"/>
      <c r="AI184" s="153"/>
      <c r="AJ184" s="161"/>
      <c r="AK184" s="161"/>
      <c r="AL184" s="162"/>
      <c r="AM184" s="161"/>
      <c r="AN184" s="161"/>
      <c r="AO184" s="161"/>
      <c r="AP184" s="161"/>
      <c r="AQ184" s="161"/>
      <c r="AR184" s="161"/>
      <c r="AS184" s="161"/>
      <c r="AT184" s="161"/>
      <c r="AU184" s="161"/>
      <c r="AV184" s="161"/>
      <c r="AW184" s="161"/>
      <c r="AX184" s="161"/>
      <c r="AY184" s="161"/>
      <c r="AZ184" s="161"/>
      <c r="BA184" s="161"/>
      <c r="BB184" s="161"/>
      <c r="BC184" s="161"/>
      <c r="BD184" s="161"/>
      <c r="BE184" s="161"/>
      <c r="BF184" s="161"/>
      <c r="BG184" s="161"/>
      <c r="BH184" s="161"/>
      <c r="BI184" s="161"/>
      <c r="BJ184" s="161"/>
      <c r="BK184" s="161"/>
      <c r="BL184" s="161"/>
      <c r="BM184" s="161"/>
      <c r="BN184" s="161"/>
      <c r="BO184" s="161"/>
      <c r="BP184" s="161"/>
      <c r="BQ184" s="161"/>
      <c r="BR184" s="161"/>
      <c r="BS184" s="161"/>
      <c r="BT184" s="161"/>
      <c r="BU184" s="161"/>
      <c r="BV184" s="161"/>
      <c r="BW184" s="161"/>
      <c r="BX184" s="161"/>
      <c r="BY184" s="161"/>
      <c r="BZ184" s="161"/>
      <c r="CA184" s="161"/>
      <c r="CB184" s="161"/>
      <c r="CC184" s="161"/>
      <c r="CD184" s="161"/>
      <c r="CE184" s="161"/>
      <c r="CF184" s="161"/>
      <c r="CG184" s="161"/>
      <c r="CH184" s="161"/>
      <c r="CI184" s="161"/>
      <c r="CJ184" s="161"/>
      <c r="CK184" s="161"/>
      <c r="CL184" s="161"/>
      <c r="CM184" s="161"/>
      <c r="CN184" s="161"/>
      <c r="CO184" s="161"/>
      <c r="CP184" s="161"/>
      <c r="CQ184" s="161"/>
      <c r="CR184" s="161"/>
      <c r="CS184" s="161"/>
      <c r="CT184" s="161"/>
      <c r="CU184" s="161"/>
      <c r="CV184" s="161"/>
      <c r="CW184" s="161"/>
      <c r="CX184" s="161"/>
      <c r="CY184" s="161"/>
      <c r="CZ184" s="161"/>
      <c r="DA184" s="161"/>
      <c r="DB184" s="161"/>
      <c r="DC184" s="161"/>
      <c r="DD184" s="161"/>
      <c r="DE184" s="161"/>
      <c r="DF184" s="161"/>
      <c r="DG184" s="161"/>
      <c r="DH184" s="161"/>
      <c r="DI184" s="161"/>
      <c r="DJ184" s="161"/>
      <c r="DK184" s="161"/>
      <c r="DL184" s="161"/>
      <c r="DM184" s="161"/>
      <c r="DN184" s="161"/>
      <c r="DO184" s="161"/>
      <c r="DP184" s="161"/>
      <c r="DQ184" s="161"/>
      <c r="DR184" s="161"/>
      <c r="DS184" s="161"/>
      <c r="DT184" s="161"/>
      <c r="DU184" s="161"/>
      <c r="DV184" s="161"/>
      <c r="DW184" s="161"/>
      <c r="DX184" s="161"/>
      <c r="DY184" s="161"/>
      <c r="DZ184" s="161"/>
      <c r="EA184" s="161"/>
      <c r="EB184" s="161"/>
      <c r="EC184" s="161"/>
      <c r="ED184" s="161"/>
      <c r="EE184" s="161"/>
      <c r="EF184" s="161"/>
      <c r="EG184" s="161"/>
      <c r="EH184" s="161"/>
      <c r="EI184" s="161"/>
      <c r="EK184" s="143">
        <f t="shared" si="38"/>
        <v>7.8805231575497132E-3</v>
      </c>
      <c r="EO184">
        <f t="shared" si="49"/>
        <v>172000</v>
      </c>
      <c r="EP184" s="3">
        <f t="shared" si="43"/>
        <v>-7.74</v>
      </c>
      <c r="EQ184" s="3">
        <f t="shared" si="50"/>
        <v>-7.9566340000000011</v>
      </c>
      <c r="ER184" s="3">
        <f t="shared" si="51"/>
        <v>-8.9884814340124706</v>
      </c>
      <c r="ES184" s="3">
        <f t="shared" si="52"/>
        <v>-11.091926384429613</v>
      </c>
    </row>
    <row r="185" spans="11:149" x14ac:dyDescent="0.25">
      <c r="K185" s="38">
        <f t="shared" si="44"/>
        <v>173</v>
      </c>
      <c r="L185" s="5"/>
      <c r="N185" s="5">
        <v>174000</v>
      </c>
      <c r="O185" s="289">
        <f t="shared" si="39"/>
        <v>1.4791083881682026E-8</v>
      </c>
      <c r="P185" s="5">
        <v>174000</v>
      </c>
      <c r="Q185" s="289">
        <f t="shared" si="40"/>
        <v>8.9299083164258566E-9</v>
      </c>
      <c r="R185" s="5">
        <f t="shared" si="48"/>
        <v>174000</v>
      </c>
      <c r="S185" s="289">
        <f t="shared" si="47"/>
        <v>9.1075848953104511E-10</v>
      </c>
      <c r="U185" s="4"/>
      <c r="V185" s="256">
        <v>174000</v>
      </c>
      <c r="W185" s="274">
        <f t="shared" si="46"/>
        <v>5.9839417133723939E-12</v>
      </c>
      <c r="X185" s="320">
        <f t="shared" si="41"/>
        <v>174000</v>
      </c>
      <c r="Y185" s="153">
        <f t="shared" si="42"/>
        <v>-20.816743358610857</v>
      </c>
      <c r="Z185" s="153"/>
      <c r="AA185" s="153"/>
      <c r="AB185" s="153"/>
      <c r="AC185" s="153"/>
      <c r="AD185" s="153"/>
      <c r="AE185" s="153"/>
      <c r="AF185" s="153"/>
      <c r="AG185" s="153"/>
      <c r="AH185" s="153"/>
      <c r="AI185" s="153"/>
      <c r="AJ185" s="161"/>
      <c r="AK185" s="161"/>
      <c r="AL185" s="162"/>
      <c r="AM185" s="161"/>
      <c r="AN185" s="161"/>
      <c r="AO185" s="161"/>
      <c r="AP185" s="161"/>
      <c r="AQ185" s="161"/>
      <c r="AR185" s="161"/>
      <c r="AS185" s="161"/>
      <c r="AT185" s="161"/>
      <c r="AU185" s="161"/>
      <c r="AV185" s="161"/>
      <c r="AW185" s="161"/>
      <c r="AX185" s="161"/>
      <c r="AY185" s="161"/>
      <c r="AZ185" s="161"/>
      <c r="BA185" s="161"/>
      <c r="BB185" s="161"/>
      <c r="BC185" s="161"/>
      <c r="BD185" s="161"/>
      <c r="BE185" s="161"/>
      <c r="BF185" s="161"/>
      <c r="BG185" s="161"/>
      <c r="BH185" s="161"/>
      <c r="BI185" s="161"/>
      <c r="BJ185" s="161"/>
      <c r="BK185" s="161"/>
      <c r="BL185" s="161"/>
      <c r="BM185" s="161"/>
      <c r="BN185" s="161"/>
      <c r="BO185" s="161"/>
      <c r="BP185" s="161"/>
      <c r="BQ185" s="161"/>
      <c r="BR185" s="161"/>
      <c r="BS185" s="161"/>
      <c r="BT185" s="161"/>
      <c r="BU185" s="161"/>
      <c r="BV185" s="161"/>
      <c r="BW185" s="161"/>
      <c r="BX185" s="161"/>
      <c r="BY185" s="161"/>
      <c r="BZ185" s="161"/>
      <c r="CA185" s="161"/>
      <c r="CB185" s="161"/>
      <c r="CC185" s="161"/>
      <c r="CD185" s="161"/>
      <c r="CE185" s="161"/>
      <c r="CF185" s="161"/>
      <c r="CG185" s="161"/>
      <c r="CH185" s="161"/>
      <c r="CI185" s="161"/>
      <c r="CJ185" s="161"/>
      <c r="CK185" s="161"/>
      <c r="CL185" s="161"/>
      <c r="CM185" s="161"/>
      <c r="CN185" s="161"/>
      <c r="CO185" s="161"/>
      <c r="CP185" s="161"/>
      <c r="CQ185" s="161"/>
      <c r="CR185" s="161"/>
      <c r="CS185" s="161"/>
      <c r="CT185" s="161"/>
      <c r="CU185" s="161"/>
      <c r="CV185" s="161"/>
      <c r="CW185" s="161"/>
      <c r="CX185" s="161"/>
      <c r="CY185" s="161"/>
      <c r="CZ185" s="161"/>
      <c r="DA185" s="161"/>
      <c r="DB185" s="161"/>
      <c r="DC185" s="161"/>
      <c r="DD185" s="161"/>
      <c r="DE185" s="161"/>
      <c r="DF185" s="161"/>
      <c r="DG185" s="161"/>
      <c r="DH185" s="161"/>
      <c r="DI185" s="161"/>
      <c r="DJ185" s="161"/>
      <c r="DK185" s="161"/>
      <c r="DL185" s="161"/>
      <c r="DM185" s="161"/>
      <c r="DN185" s="161"/>
      <c r="DO185" s="161"/>
      <c r="DP185" s="161"/>
      <c r="DQ185" s="161"/>
      <c r="DR185" s="161"/>
      <c r="DS185" s="161"/>
      <c r="DT185" s="161"/>
      <c r="DU185" s="161"/>
      <c r="DV185" s="161"/>
      <c r="DW185" s="161"/>
      <c r="DX185" s="161"/>
      <c r="DY185" s="161"/>
      <c r="DZ185" s="161"/>
      <c r="EA185" s="161"/>
      <c r="EB185" s="161"/>
      <c r="EC185" s="161"/>
      <c r="ED185" s="161"/>
      <c r="EE185" s="161"/>
      <c r="EF185" s="161"/>
      <c r="EG185" s="161"/>
      <c r="EH185" s="161"/>
      <c r="EI185" s="161"/>
      <c r="EK185" s="143">
        <f t="shared" si="38"/>
        <v>6.5702837603562282E-3</v>
      </c>
      <c r="EO185">
        <f t="shared" si="49"/>
        <v>174000</v>
      </c>
      <c r="EP185" s="3">
        <f t="shared" si="43"/>
        <v>-7.8300000000000018</v>
      </c>
      <c r="EQ185" s="3">
        <f t="shared" si="50"/>
        <v>-8.0491530000000022</v>
      </c>
      <c r="ER185" s="3">
        <f t="shared" si="51"/>
        <v>-9.0405967718408604</v>
      </c>
      <c r="ES185" s="3">
        <f t="shared" si="52"/>
        <v>-11.22301264537154</v>
      </c>
    </row>
    <row r="186" spans="11:149" x14ac:dyDescent="0.25">
      <c r="K186" s="38">
        <f t="shared" si="44"/>
        <v>174</v>
      </c>
      <c r="L186" s="5"/>
      <c r="N186" s="5">
        <v>176000</v>
      </c>
      <c r="O186" s="289">
        <f t="shared" si="39"/>
        <v>1.2022644346174099E-8</v>
      </c>
      <c r="P186" s="5">
        <v>176000</v>
      </c>
      <c r="Q186" s="289">
        <f t="shared" si="40"/>
        <v>7.2165229981122112E-9</v>
      </c>
      <c r="R186" s="5">
        <f t="shared" si="48"/>
        <v>176000</v>
      </c>
      <c r="S186" s="289">
        <f t="shared" si="47"/>
        <v>8.0777031727873323E-10</v>
      </c>
      <c r="U186" s="4"/>
      <c r="V186" s="256">
        <v>176000</v>
      </c>
      <c r="W186" s="274">
        <f t="shared" si="46"/>
        <v>4.424875886735501E-12</v>
      </c>
      <c r="X186" s="320">
        <f t="shared" si="41"/>
        <v>176000</v>
      </c>
      <c r="Y186" s="153">
        <f t="shared" si="42"/>
        <v>-20.936743358610858</v>
      </c>
      <c r="Z186" s="153"/>
      <c r="AA186" s="153"/>
      <c r="AB186" s="153"/>
      <c r="AC186" s="153"/>
      <c r="AD186" s="153"/>
      <c r="AE186" s="153"/>
      <c r="AF186" s="153"/>
      <c r="AG186" s="153"/>
      <c r="AH186" s="153"/>
      <c r="AI186" s="153"/>
      <c r="AJ186" s="161"/>
      <c r="AK186" s="161"/>
      <c r="AL186" s="162"/>
      <c r="AM186" s="161"/>
      <c r="AN186" s="161"/>
      <c r="AO186" s="161"/>
      <c r="AP186" s="161"/>
      <c r="AQ186" s="161"/>
      <c r="AR186" s="161"/>
      <c r="AS186" s="161"/>
      <c r="AT186" s="161"/>
      <c r="AU186" s="161"/>
      <c r="AV186" s="161"/>
      <c r="AW186" s="161"/>
      <c r="AX186" s="161"/>
      <c r="AY186" s="161"/>
      <c r="AZ186" s="161"/>
      <c r="BA186" s="161"/>
      <c r="BB186" s="161"/>
      <c r="BC186" s="161"/>
      <c r="BD186" s="161"/>
      <c r="BE186" s="161"/>
      <c r="BF186" s="161"/>
      <c r="BG186" s="161"/>
      <c r="BH186" s="161"/>
      <c r="BI186" s="161"/>
      <c r="BJ186" s="161"/>
      <c r="BK186" s="161"/>
      <c r="BL186" s="161"/>
      <c r="BM186" s="161"/>
      <c r="BN186" s="161"/>
      <c r="BO186" s="161"/>
      <c r="BP186" s="161"/>
      <c r="BQ186" s="161"/>
      <c r="BR186" s="161"/>
      <c r="BS186" s="161"/>
      <c r="BT186" s="161"/>
      <c r="BU186" s="161"/>
      <c r="BV186" s="161"/>
      <c r="BW186" s="161"/>
      <c r="BX186" s="161"/>
      <c r="BY186" s="161"/>
      <c r="BZ186" s="161"/>
      <c r="CA186" s="161"/>
      <c r="CB186" s="161"/>
      <c r="CC186" s="161"/>
      <c r="CD186" s="161"/>
      <c r="CE186" s="161"/>
      <c r="CF186" s="161"/>
      <c r="CG186" s="161"/>
      <c r="CH186" s="161"/>
      <c r="CI186" s="161"/>
      <c r="CJ186" s="161"/>
      <c r="CK186" s="161"/>
      <c r="CL186" s="161"/>
      <c r="CM186" s="161"/>
      <c r="CN186" s="161"/>
      <c r="CO186" s="161"/>
      <c r="CP186" s="161"/>
      <c r="CQ186" s="161"/>
      <c r="CR186" s="161"/>
      <c r="CS186" s="161"/>
      <c r="CT186" s="161"/>
      <c r="CU186" s="161"/>
      <c r="CV186" s="161"/>
      <c r="CW186" s="161"/>
      <c r="CX186" s="161"/>
      <c r="CY186" s="161"/>
      <c r="CZ186" s="161"/>
      <c r="DA186" s="161"/>
      <c r="DB186" s="161"/>
      <c r="DC186" s="161"/>
      <c r="DD186" s="161"/>
      <c r="DE186" s="161"/>
      <c r="DF186" s="161"/>
      <c r="DG186" s="161"/>
      <c r="DH186" s="161"/>
      <c r="DI186" s="161"/>
      <c r="DJ186" s="161"/>
      <c r="DK186" s="161"/>
      <c r="DL186" s="161"/>
      <c r="DM186" s="161"/>
      <c r="DN186" s="161"/>
      <c r="DO186" s="161"/>
      <c r="DP186" s="161"/>
      <c r="DQ186" s="161"/>
      <c r="DR186" s="161"/>
      <c r="DS186" s="161"/>
      <c r="DT186" s="161"/>
      <c r="DU186" s="161"/>
      <c r="DV186" s="161"/>
      <c r="DW186" s="161"/>
      <c r="DX186" s="161"/>
      <c r="DY186" s="161"/>
      <c r="DZ186" s="161"/>
      <c r="EA186" s="161"/>
      <c r="EB186" s="161"/>
      <c r="EC186" s="161"/>
      <c r="ED186" s="161"/>
      <c r="EE186" s="161"/>
      <c r="EF186" s="161"/>
      <c r="EG186" s="161"/>
      <c r="EH186" s="161"/>
      <c r="EI186" s="161"/>
      <c r="EK186" s="143">
        <f t="shared" si="38"/>
        <v>5.4778886919765726E-3</v>
      </c>
      <c r="EO186">
        <f t="shared" si="49"/>
        <v>176000</v>
      </c>
      <c r="EP186" s="3">
        <f t="shared" si="43"/>
        <v>-7.9200000000000008</v>
      </c>
      <c r="EQ186" s="3">
        <f t="shared" si="50"/>
        <v>-8.1416720000000016</v>
      </c>
      <c r="ER186" s="3">
        <f t="shared" si="51"/>
        <v>-9.0927121096692503</v>
      </c>
      <c r="ES186" s="3">
        <f t="shared" si="52"/>
        <v>-11.354098906313464</v>
      </c>
    </row>
    <row r="187" spans="11:149" x14ac:dyDescent="0.25">
      <c r="K187" s="38">
        <f t="shared" si="44"/>
        <v>175</v>
      </c>
      <c r="L187" s="5"/>
      <c r="N187" s="5">
        <v>178000</v>
      </c>
      <c r="O187" s="289">
        <f t="shared" si="39"/>
        <v>9.7723722095580911E-9</v>
      </c>
      <c r="P187" s="5">
        <v>178000</v>
      </c>
      <c r="Q187" s="289">
        <f t="shared" si="40"/>
        <v>5.831885651780874E-9</v>
      </c>
      <c r="R187" s="5">
        <f t="shared" si="48"/>
        <v>178000</v>
      </c>
      <c r="S187" s="289">
        <f t="shared" si="47"/>
        <v>7.1642800256801091E-10</v>
      </c>
      <c r="U187" s="4"/>
      <c r="V187" s="256">
        <v>178000</v>
      </c>
      <c r="W187" s="274">
        <f t="shared" si="46"/>
        <v>3.272011585483616E-12</v>
      </c>
      <c r="X187" s="320">
        <f t="shared" si="41"/>
        <v>178000</v>
      </c>
      <c r="Y187" s="153">
        <f t="shared" si="42"/>
        <v>-21.056743358610856</v>
      </c>
      <c r="Z187" s="153"/>
      <c r="AA187" s="153"/>
      <c r="AB187" s="153"/>
      <c r="AC187" s="153"/>
      <c r="AD187" s="153"/>
      <c r="AE187" s="153"/>
      <c r="AF187" s="153"/>
      <c r="AG187" s="153"/>
      <c r="AH187" s="153"/>
      <c r="AI187" s="153"/>
      <c r="AJ187" s="161"/>
      <c r="AK187" s="161"/>
      <c r="AL187" s="162"/>
      <c r="AM187" s="161"/>
      <c r="AN187" s="161"/>
      <c r="AO187" s="161"/>
      <c r="AP187" s="161"/>
      <c r="AQ187" s="161"/>
      <c r="AR187" s="161"/>
      <c r="AS187" s="161"/>
      <c r="AT187" s="161"/>
      <c r="AU187" s="161"/>
      <c r="AV187" s="161"/>
      <c r="AW187" s="161"/>
      <c r="AX187" s="161"/>
      <c r="AY187" s="161"/>
      <c r="AZ187" s="161"/>
      <c r="BA187" s="161"/>
      <c r="BB187" s="161"/>
      <c r="BC187" s="161"/>
      <c r="BD187" s="161"/>
      <c r="BE187" s="161"/>
      <c r="BF187" s="161"/>
      <c r="BG187" s="161"/>
      <c r="BH187" s="161"/>
      <c r="BI187" s="161"/>
      <c r="BJ187" s="161"/>
      <c r="BK187" s="161"/>
      <c r="BL187" s="161"/>
      <c r="BM187" s="161"/>
      <c r="BN187" s="161"/>
      <c r="BO187" s="161"/>
      <c r="BP187" s="161"/>
      <c r="BQ187" s="161"/>
      <c r="BR187" s="161"/>
      <c r="BS187" s="161"/>
      <c r="BT187" s="161"/>
      <c r="BU187" s="161"/>
      <c r="BV187" s="161"/>
      <c r="BW187" s="161"/>
      <c r="BX187" s="161"/>
      <c r="BY187" s="161"/>
      <c r="BZ187" s="161"/>
      <c r="CA187" s="161"/>
      <c r="CB187" s="161"/>
      <c r="CC187" s="161"/>
      <c r="CD187" s="161"/>
      <c r="CE187" s="161"/>
      <c r="CF187" s="161"/>
      <c r="CG187" s="161"/>
      <c r="CH187" s="161"/>
      <c r="CI187" s="161"/>
      <c r="CJ187" s="161"/>
      <c r="CK187" s="161"/>
      <c r="CL187" s="161"/>
      <c r="CM187" s="161"/>
      <c r="CN187" s="161"/>
      <c r="CO187" s="161"/>
      <c r="CP187" s="161"/>
      <c r="CQ187" s="161"/>
      <c r="CR187" s="161"/>
      <c r="CS187" s="161"/>
      <c r="CT187" s="161"/>
      <c r="CU187" s="161"/>
      <c r="CV187" s="161"/>
      <c r="CW187" s="161"/>
      <c r="CX187" s="161"/>
      <c r="CY187" s="161"/>
      <c r="CZ187" s="161"/>
      <c r="DA187" s="161"/>
      <c r="DB187" s="161"/>
      <c r="DC187" s="161"/>
      <c r="DD187" s="161"/>
      <c r="DE187" s="161"/>
      <c r="DF187" s="161"/>
      <c r="DG187" s="161"/>
      <c r="DH187" s="161"/>
      <c r="DI187" s="161"/>
      <c r="DJ187" s="161"/>
      <c r="DK187" s="161"/>
      <c r="DL187" s="161"/>
      <c r="DM187" s="161"/>
      <c r="DN187" s="161"/>
      <c r="DO187" s="161"/>
      <c r="DP187" s="161"/>
      <c r="DQ187" s="161"/>
      <c r="DR187" s="161"/>
      <c r="DS187" s="161"/>
      <c r="DT187" s="161"/>
      <c r="DU187" s="161"/>
      <c r="DV187" s="161"/>
      <c r="DW187" s="161"/>
      <c r="DX187" s="161"/>
      <c r="DY187" s="161"/>
      <c r="DZ187" s="161"/>
      <c r="EA187" s="161"/>
      <c r="EB187" s="161"/>
      <c r="EC187" s="161"/>
      <c r="ED187" s="161"/>
      <c r="EE187" s="161"/>
      <c r="EF187" s="161"/>
      <c r="EG187" s="161"/>
      <c r="EH187" s="161"/>
      <c r="EI187" s="161"/>
      <c r="EK187" s="143">
        <f t="shared" si="38"/>
        <v>4.5671185014477464E-3</v>
      </c>
      <c r="EO187">
        <f t="shared" si="49"/>
        <v>178000</v>
      </c>
      <c r="EP187" s="3">
        <f t="shared" si="43"/>
        <v>-8.0100000000000016</v>
      </c>
      <c r="EQ187" s="3">
        <f t="shared" si="50"/>
        <v>-8.2341909999999991</v>
      </c>
      <c r="ER187" s="3">
        <f t="shared" si="51"/>
        <v>-9.1448274474976419</v>
      </c>
      <c r="ES187" s="3">
        <f t="shared" si="52"/>
        <v>-11.485185167255391</v>
      </c>
    </row>
    <row r="188" spans="11:149" x14ac:dyDescent="0.25">
      <c r="K188" s="38">
        <f t="shared" si="44"/>
        <v>176</v>
      </c>
      <c r="L188" s="5"/>
      <c r="N188" s="5">
        <v>180000</v>
      </c>
      <c r="O188" s="289">
        <f t="shared" si="39"/>
        <v>7.9432823472428087E-9</v>
      </c>
      <c r="P188" s="5">
        <v>180000</v>
      </c>
      <c r="Q188" s="289">
        <f t="shared" si="40"/>
        <v>4.7129192637984228E-9</v>
      </c>
      <c r="R188" s="5">
        <f t="shared" si="48"/>
        <v>180000</v>
      </c>
      <c r="S188" s="289">
        <f t="shared" si="47"/>
        <v>6.3541463691402092E-10</v>
      </c>
      <c r="U188" s="4"/>
      <c r="V188" s="256">
        <v>180000</v>
      </c>
      <c r="W188" s="274">
        <f t="shared" si="46"/>
        <v>2.4195164089534527E-12</v>
      </c>
      <c r="X188" s="320">
        <f t="shared" si="41"/>
        <v>180000</v>
      </c>
      <c r="Y188" s="153">
        <f t="shared" si="42"/>
        <v>-21.176743358610857</v>
      </c>
      <c r="Z188" s="153"/>
      <c r="AA188" s="153"/>
      <c r="AB188" s="153"/>
      <c r="AC188" s="153"/>
      <c r="AD188" s="153"/>
      <c r="AE188" s="153"/>
      <c r="AF188" s="153"/>
      <c r="AG188" s="153"/>
      <c r="AH188" s="153"/>
      <c r="AI188" s="153"/>
      <c r="AJ188" s="161"/>
      <c r="AK188" s="161"/>
      <c r="AL188" s="162"/>
      <c r="AM188" s="161"/>
      <c r="AN188" s="161"/>
      <c r="AO188" s="161"/>
      <c r="AP188" s="161"/>
      <c r="AQ188" s="161"/>
      <c r="AR188" s="161"/>
      <c r="AS188" s="161"/>
      <c r="AT188" s="161"/>
      <c r="AU188" s="161"/>
      <c r="AV188" s="161"/>
      <c r="AW188" s="161"/>
      <c r="AX188" s="161"/>
      <c r="AY188" s="161"/>
      <c r="AZ188" s="161"/>
      <c r="BA188" s="161"/>
      <c r="BB188" s="161"/>
      <c r="BC188" s="161"/>
      <c r="BD188" s="161"/>
      <c r="BE188" s="161"/>
      <c r="BF188" s="161"/>
      <c r="BG188" s="161"/>
      <c r="BH188" s="161"/>
      <c r="BI188" s="161"/>
      <c r="BJ188" s="161"/>
      <c r="BK188" s="161"/>
      <c r="BL188" s="161"/>
      <c r="BM188" s="161"/>
      <c r="BN188" s="161"/>
      <c r="BO188" s="161"/>
      <c r="BP188" s="161"/>
      <c r="BQ188" s="161"/>
      <c r="BR188" s="161"/>
      <c r="BS188" s="161"/>
      <c r="BT188" s="161"/>
      <c r="BU188" s="161"/>
      <c r="BV188" s="161"/>
      <c r="BW188" s="161"/>
      <c r="BX188" s="161"/>
      <c r="BY188" s="161"/>
      <c r="BZ188" s="161"/>
      <c r="CA188" s="161"/>
      <c r="CB188" s="161"/>
      <c r="CC188" s="161"/>
      <c r="CD188" s="161"/>
      <c r="CE188" s="161"/>
      <c r="CF188" s="161"/>
      <c r="CG188" s="161"/>
      <c r="CH188" s="161"/>
      <c r="CI188" s="161"/>
      <c r="CJ188" s="161"/>
      <c r="CK188" s="161"/>
      <c r="CL188" s="161"/>
      <c r="CM188" s="161"/>
      <c r="CN188" s="161"/>
      <c r="CO188" s="161"/>
      <c r="CP188" s="161"/>
      <c r="CQ188" s="161"/>
      <c r="CR188" s="161"/>
      <c r="CS188" s="161"/>
      <c r="CT188" s="161"/>
      <c r="CU188" s="161"/>
      <c r="CV188" s="161"/>
      <c r="CW188" s="161"/>
      <c r="CX188" s="161"/>
      <c r="CY188" s="161"/>
      <c r="CZ188" s="161"/>
      <c r="DA188" s="161"/>
      <c r="DB188" s="161"/>
      <c r="DC188" s="161"/>
      <c r="DD188" s="161"/>
      <c r="DE188" s="161"/>
      <c r="DF188" s="161"/>
      <c r="DG188" s="161"/>
      <c r="DH188" s="161"/>
      <c r="DI188" s="161"/>
      <c r="DJ188" s="161"/>
      <c r="DK188" s="161"/>
      <c r="DL188" s="161"/>
      <c r="DM188" s="161"/>
      <c r="DN188" s="161"/>
      <c r="DO188" s="161"/>
      <c r="DP188" s="161"/>
      <c r="DQ188" s="161"/>
      <c r="DR188" s="161"/>
      <c r="DS188" s="161"/>
      <c r="DT188" s="161"/>
      <c r="DU188" s="161"/>
      <c r="DV188" s="161"/>
      <c r="DW188" s="161"/>
      <c r="DX188" s="161"/>
      <c r="DY188" s="161"/>
      <c r="DZ188" s="161"/>
      <c r="EA188" s="161"/>
      <c r="EB188" s="161"/>
      <c r="EC188" s="161"/>
      <c r="ED188" s="161"/>
      <c r="EE188" s="161"/>
      <c r="EF188" s="161"/>
      <c r="EG188" s="161"/>
      <c r="EH188" s="161"/>
      <c r="EI188" s="161"/>
      <c r="EK188" s="143">
        <f t="shared" si="38"/>
        <v>3.8077756922694902E-3</v>
      </c>
      <c r="EO188">
        <f t="shared" si="49"/>
        <v>180000</v>
      </c>
      <c r="EP188" s="3">
        <f t="shared" si="43"/>
        <v>-8.1</v>
      </c>
      <c r="EQ188" s="3">
        <f t="shared" si="50"/>
        <v>-8.3267100000000003</v>
      </c>
      <c r="ER188" s="3">
        <f t="shared" si="51"/>
        <v>-9.1969427853260317</v>
      </c>
      <c r="ES188" s="3">
        <f t="shared" si="52"/>
        <v>-11.616271428197319</v>
      </c>
    </row>
    <row r="189" spans="11:149" x14ac:dyDescent="0.25">
      <c r="K189" s="38">
        <f t="shared" si="44"/>
        <v>177</v>
      </c>
      <c r="L189" s="5"/>
      <c r="N189" s="5">
        <v>182000</v>
      </c>
      <c r="O189" s="289">
        <f t="shared" si="39"/>
        <v>6.4565422903465326E-9</v>
      </c>
      <c r="P189" s="5">
        <v>182000</v>
      </c>
      <c r="Q189" s="289">
        <f t="shared" si="40"/>
        <v>3.8086494340470504E-9</v>
      </c>
      <c r="R189" s="5">
        <f t="shared" si="48"/>
        <v>182000</v>
      </c>
      <c r="S189" s="289">
        <f t="shared" si="47"/>
        <v>5.6356222726825751E-10</v>
      </c>
      <c r="U189" s="4"/>
      <c r="V189" s="256">
        <v>182000</v>
      </c>
      <c r="W189" s="274">
        <f t="shared" si="46"/>
        <v>1.7891317008676794E-12</v>
      </c>
      <c r="X189" s="320">
        <f t="shared" si="41"/>
        <v>182000</v>
      </c>
      <c r="Y189" s="153">
        <f t="shared" si="42"/>
        <v>-21.296743358610858</v>
      </c>
      <c r="Z189" s="153"/>
      <c r="AA189" s="153"/>
      <c r="AB189" s="153"/>
      <c r="AC189" s="153"/>
      <c r="AD189" s="153"/>
      <c r="AE189" s="153"/>
      <c r="AF189" s="153"/>
      <c r="AG189" s="153"/>
      <c r="AH189" s="153"/>
      <c r="AI189" s="153"/>
      <c r="AJ189" s="161"/>
      <c r="AK189" s="161"/>
      <c r="AL189" s="162"/>
      <c r="AM189" s="161"/>
      <c r="AN189" s="161"/>
      <c r="AO189" s="161"/>
      <c r="AP189" s="161"/>
      <c r="AQ189" s="161"/>
      <c r="AR189" s="161"/>
      <c r="AS189" s="161"/>
      <c r="AT189" s="161"/>
      <c r="AU189" s="161"/>
      <c r="AV189" s="161"/>
      <c r="AW189" s="161"/>
      <c r="AX189" s="161"/>
      <c r="AY189" s="161"/>
      <c r="AZ189" s="161"/>
      <c r="BA189" s="161"/>
      <c r="BB189" s="161"/>
      <c r="BC189" s="161"/>
      <c r="BD189" s="161"/>
      <c r="BE189" s="161"/>
      <c r="BF189" s="161"/>
      <c r="BG189" s="161"/>
      <c r="BH189" s="161"/>
      <c r="BI189" s="161"/>
      <c r="BJ189" s="161"/>
      <c r="BK189" s="161"/>
      <c r="BL189" s="161"/>
      <c r="BM189" s="161"/>
      <c r="BN189" s="161"/>
      <c r="BO189" s="161"/>
      <c r="BP189" s="161"/>
      <c r="BQ189" s="161"/>
      <c r="BR189" s="161"/>
      <c r="BS189" s="161"/>
      <c r="BT189" s="161"/>
      <c r="BU189" s="161"/>
      <c r="BV189" s="161"/>
      <c r="BW189" s="161"/>
      <c r="BX189" s="161"/>
      <c r="BY189" s="161"/>
      <c r="BZ189" s="161"/>
      <c r="CA189" s="161"/>
      <c r="CB189" s="161"/>
      <c r="CC189" s="161"/>
      <c r="CD189" s="161"/>
      <c r="CE189" s="161"/>
      <c r="CF189" s="161"/>
      <c r="CG189" s="161"/>
      <c r="CH189" s="161"/>
      <c r="CI189" s="161"/>
      <c r="CJ189" s="161"/>
      <c r="CK189" s="161"/>
      <c r="CL189" s="161"/>
      <c r="CM189" s="161"/>
      <c r="CN189" s="161"/>
      <c r="CO189" s="161"/>
      <c r="CP189" s="161"/>
      <c r="CQ189" s="161"/>
      <c r="CR189" s="161"/>
      <c r="CS189" s="161"/>
      <c r="CT189" s="161"/>
      <c r="CU189" s="161"/>
      <c r="CV189" s="161"/>
      <c r="CW189" s="161"/>
      <c r="CX189" s="161"/>
      <c r="CY189" s="161"/>
      <c r="CZ189" s="161"/>
      <c r="DA189" s="161"/>
      <c r="DB189" s="161"/>
      <c r="DC189" s="161"/>
      <c r="DD189" s="161"/>
      <c r="DE189" s="161"/>
      <c r="DF189" s="161"/>
      <c r="DG189" s="161"/>
      <c r="DH189" s="161"/>
      <c r="DI189" s="161"/>
      <c r="DJ189" s="161"/>
      <c r="DK189" s="161"/>
      <c r="DL189" s="161"/>
      <c r="DM189" s="161"/>
      <c r="DN189" s="161"/>
      <c r="DO189" s="161"/>
      <c r="DP189" s="161"/>
      <c r="DQ189" s="161"/>
      <c r="DR189" s="161"/>
      <c r="DS189" s="161"/>
      <c r="DT189" s="161"/>
      <c r="DU189" s="161"/>
      <c r="DV189" s="161"/>
      <c r="DW189" s="161"/>
      <c r="DX189" s="161"/>
      <c r="DY189" s="161"/>
      <c r="DZ189" s="161"/>
      <c r="EA189" s="161"/>
      <c r="EB189" s="161"/>
      <c r="EC189" s="161"/>
      <c r="ED189" s="161"/>
      <c r="EE189" s="161"/>
      <c r="EF189" s="161"/>
      <c r="EG189" s="161"/>
      <c r="EH189" s="161"/>
      <c r="EI189" s="161"/>
      <c r="EK189" s="143">
        <f t="shared" si="38"/>
        <v>3.1746834942080792E-3</v>
      </c>
      <c r="EO189">
        <f t="shared" si="49"/>
        <v>182000</v>
      </c>
      <c r="EP189" s="3">
        <f t="shared" si="43"/>
        <v>-8.1900000000000013</v>
      </c>
      <c r="EQ189" s="3">
        <f t="shared" si="50"/>
        <v>-8.4192289999999996</v>
      </c>
      <c r="ER189" s="3">
        <f t="shared" si="51"/>
        <v>-9.2490581231544216</v>
      </c>
      <c r="ES189" s="3">
        <f t="shared" si="52"/>
        <v>-11.747357689139243</v>
      </c>
    </row>
    <row r="190" spans="11:149" x14ac:dyDescent="0.25">
      <c r="K190" s="38">
        <f t="shared" si="44"/>
        <v>178</v>
      </c>
      <c r="L190" s="5"/>
      <c r="N190" s="5">
        <v>184000</v>
      </c>
      <c r="O190" s="289">
        <f t="shared" si="39"/>
        <v>5.2480746024976932E-9</v>
      </c>
      <c r="P190" s="5">
        <v>184000</v>
      </c>
      <c r="Q190" s="289">
        <f t="shared" si="40"/>
        <v>3.0778822423059655E-9</v>
      </c>
      <c r="R190" s="5">
        <f t="shared" si="48"/>
        <v>184000</v>
      </c>
      <c r="S190" s="289">
        <f t="shared" si="47"/>
        <v>4.9983485672605714E-10</v>
      </c>
      <c r="U190" s="4"/>
      <c r="V190" s="256">
        <v>184000</v>
      </c>
      <c r="W190" s="274">
        <f t="shared" si="46"/>
        <v>1.3229884414936594E-12</v>
      </c>
      <c r="X190" s="320">
        <f t="shared" si="41"/>
        <v>184000</v>
      </c>
      <c r="Y190" s="153">
        <f t="shared" si="42"/>
        <v>-21.416743358610859</v>
      </c>
      <c r="Z190" s="153"/>
      <c r="AA190" s="153"/>
      <c r="AB190" s="153"/>
      <c r="AC190" s="153"/>
      <c r="AD190" s="153"/>
      <c r="AE190" s="153"/>
      <c r="AF190" s="153"/>
      <c r="AG190" s="153"/>
      <c r="AH190" s="153"/>
      <c r="AI190" s="153"/>
      <c r="AJ190" s="161"/>
      <c r="AK190" s="161"/>
      <c r="AL190" s="162"/>
      <c r="AM190" s="161"/>
      <c r="AN190" s="161"/>
      <c r="AO190" s="161"/>
      <c r="AP190" s="161"/>
      <c r="AQ190" s="161"/>
      <c r="AR190" s="161"/>
      <c r="AS190" s="161"/>
      <c r="AT190" s="161"/>
      <c r="AU190" s="161"/>
      <c r="AV190" s="161"/>
      <c r="AW190" s="161"/>
      <c r="AX190" s="161"/>
      <c r="AY190" s="161"/>
      <c r="AZ190" s="161"/>
      <c r="BA190" s="161"/>
      <c r="BB190" s="161"/>
      <c r="BC190" s="161"/>
      <c r="BD190" s="161"/>
      <c r="BE190" s="161"/>
      <c r="BF190" s="161"/>
      <c r="BG190" s="161"/>
      <c r="BH190" s="161"/>
      <c r="BI190" s="161"/>
      <c r="BJ190" s="161"/>
      <c r="BK190" s="161"/>
      <c r="BL190" s="161"/>
      <c r="BM190" s="161"/>
      <c r="BN190" s="161"/>
      <c r="BO190" s="161"/>
      <c r="BP190" s="161"/>
      <c r="BQ190" s="161"/>
      <c r="BR190" s="161"/>
      <c r="BS190" s="161"/>
      <c r="BT190" s="161"/>
      <c r="BU190" s="161"/>
      <c r="BV190" s="161"/>
      <c r="BW190" s="161"/>
      <c r="BX190" s="161"/>
      <c r="BY190" s="161"/>
      <c r="BZ190" s="161"/>
      <c r="CA190" s="161"/>
      <c r="CB190" s="161"/>
      <c r="CC190" s="161"/>
      <c r="CD190" s="161"/>
      <c r="CE190" s="161"/>
      <c r="CF190" s="161"/>
      <c r="CG190" s="161"/>
      <c r="CH190" s="161"/>
      <c r="CI190" s="161"/>
      <c r="CJ190" s="161"/>
      <c r="CK190" s="161"/>
      <c r="CL190" s="161"/>
      <c r="CM190" s="161"/>
      <c r="CN190" s="161"/>
      <c r="CO190" s="161"/>
      <c r="CP190" s="161"/>
      <c r="CQ190" s="161"/>
      <c r="CR190" s="161"/>
      <c r="CS190" s="161"/>
      <c r="CT190" s="161"/>
      <c r="CU190" s="161"/>
      <c r="CV190" s="161"/>
      <c r="CW190" s="161"/>
      <c r="CX190" s="161"/>
      <c r="CY190" s="161"/>
      <c r="CZ190" s="161"/>
      <c r="DA190" s="161"/>
      <c r="DB190" s="161"/>
      <c r="DC190" s="161"/>
      <c r="DD190" s="161"/>
      <c r="DE190" s="161"/>
      <c r="DF190" s="161"/>
      <c r="DG190" s="161"/>
      <c r="DH190" s="161"/>
      <c r="DI190" s="161"/>
      <c r="DJ190" s="161"/>
      <c r="DK190" s="161"/>
      <c r="DL190" s="161"/>
      <c r="DM190" s="161"/>
      <c r="DN190" s="161"/>
      <c r="DO190" s="161"/>
      <c r="DP190" s="161"/>
      <c r="DQ190" s="161"/>
      <c r="DR190" s="161"/>
      <c r="DS190" s="161"/>
      <c r="DT190" s="161"/>
      <c r="DU190" s="161"/>
      <c r="DV190" s="161"/>
      <c r="DW190" s="161"/>
      <c r="DX190" s="161"/>
      <c r="DY190" s="161"/>
      <c r="DZ190" s="161"/>
      <c r="EA190" s="161"/>
      <c r="EB190" s="161"/>
      <c r="EC190" s="161"/>
      <c r="ED190" s="161"/>
      <c r="EE190" s="161"/>
      <c r="EF190" s="161"/>
      <c r="EG190" s="161"/>
      <c r="EH190" s="161"/>
      <c r="EI190" s="161"/>
      <c r="EK190" s="143">
        <f t="shared" si="38"/>
        <v>2.6468511023006653E-3</v>
      </c>
      <c r="EO190">
        <f t="shared" si="49"/>
        <v>184000</v>
      </c>
      <c r="EP190" s="3">
        <f t="shared" si="43"/>
        <v>-8.2800000000000029</v>
      </c>
      <c r="EQ190" s="3">
        <f t="shared" si="50"/>
        <v>-8.5117480000000008</v>
      </c>
      <c r="ER190" s="3">
        <f t="shared" si="51"/>
        <v>-9.3011734609828114</v>
      </c>
      <c r="ES190" s="3">
        <f t="shared" si="52"/>
        <v>-11.87844395008117</v>
      </c>
    </row>
    <row r="191" spans="11:149" x14ac:dyDescent="0.25">
      <c r="K191" s="38">
        <f t="shared" si="44"/>
        <v>179</v>
      </c>
      <c r="L191" s="5"/>
      <c r="N191" s="5">
        <v>186000</v>
      </c>
      <c r="O191" s="289">
        <f t="shared" si="39"/>
        <v>4.2657951880159041E-9</v>
      </c>
      <c r="P191" s="5">
        <v>186000</v>
      </c>
      <c r="Q191" s="289">
        <f t="shared" si="40"/>
        <v>2.487327663401168E-9</v>
      </c>
      <c r="R191" s="5">
        <f t="shared" si="48"/>
        <v>186000</v>
      </c>
      <c r="S191" s="289">
        <f t="shared" si="47"/>
        <v>4.433137494139324E-10</v>
      </c>
      <c r="U191" s="4"/>
      <c r="V191" s="256">
        <v>186000</v>
      </c>
      <c r="W191" s="274">
        <f t="shared" si="46"/>
        <v>9.7829489884784289E-13</v>
      </c>
      <c r="X191" s="320">
        <f t="shared" si="41"/>
        <v>186000</v>
      </c>
      <c r="Y191" s="153">
        <f t="shared" si="42"/>
        <v>-21.536743358610856</v>
      </c>
      <c r="Z191" s="153"/>
      <c r="AA191" s="153"/>
      <c r="AB191" s="153"/>
      <c r="AC191" s="153"/>
      <c r="AD191" s="153"/>
      <c r="AE191" s="153"/>
      <c r="AF191" s="153"/>
      <c r="AG191" s="153"/>
      <c r="AH191" s="153"/>
      <c r="AI191" s="153"/>
      <c r="AJ191" s="161"/>
      <c r="AK191" s="161"/>
      <c r="AL191" s="162"/>
      <c r="AM191" s="161"/>
      <c r="AN191" s="161"/>
      <c r="AO191" s="161"/>
      <c r="AP191" s="161"/>
      <c r="AQ191" s="161"/>
      <c r="AR191" s="161"/>
      <c r="AS191" s="161"/>
      <c r="AT191" s="161"/>
      <c r="AU191" s="161"/>
      <c r="AV191" s="161"/>
      <c r="AW191" s="161"/>
      <c r="AX191" s="161"/>
      <c r="AY191" s="161"/>
      <c r="AZ191" s="161"/>
      <c r="BA191" s="161"/>
      <c r="BB191" s="161"/>
      <c r="BC191" s="161"/>
      <c r="BD191" s="161"/>
      <c r="BE191" s="161"/>
      <c r="BF191" s="161"/>
      <c r="BG191" s="161"/>
      <c r="BH191" s="161"/>
      <c r="BI191" s="161"/>
      <c r="BJ191" s="161"/>
      <c r="BK191" s="161"/>
      <c r="BL191" s="161"/>
      <c r="BM191" s="161"/>
      <c r="BN191" s="161"/>
      <c r="BO191" s="161"/>
      <c r="BP191" s="161"/>
      <c r="BQ191" s="161"/>
      <c r="BR191" s="161"/>
      <c r="BS191" s="161"/>
      <c r="BT191" s="161"/>
      <c r="BU191" s="161"/>
      <c r="BV191" s="161"/>
      <c r="BW191" s="161"/>
      <c r="BX191" s="161"/>
      <c r="BY191" s="161"/>
      <c r="BZ191" s="161"/>
      <c r="CA191" s="161"/>
      <c r="CB191" s="161"/>
      <c r="CC191" s="161"/>
      <c r="CD191" s="161"/>
      <c r="CE191" s="161"/>
      <c r="CF191" s="161"/>
      <c r="CG191" s="161"/>
      <c r="CH191" s="161"/>
      <c r="CI191" s="161"/>
      <c r="CJ191" s="161"/>
      <c r="CK191" s="161"/>
      <c r="CL191" s="161"/>
      <c r="CM191" s="161"/>
      <c r="CN191" s="161"/>
      <c r="CO191" s="161"/>
      <c r="CP191" s="161"/>
      <c r="CQ191" s="161"/>
      <c r="CR191" s="161"/>
      <c r="CS191" s="161"/>
      <c r="CT191" s="161"/>
      <c r="CU191" s="161"/>
      <c r="CV191" s="161"/>
      <c r="CW191" s="161"/>
      <c r="CX191" s="161"/>
      <c r="CY191" s="161"/>
      <c r="CZ191" s="161"/>
      <c r="DA191" s="161"/>
      <c r="DB191" s="161"/>
      <c r="DC191" s="161"/>
      <c r="DD191" s="161"/>
      <c r="DE191" s="161"/>
      <c r="DF191" s="161"/>
      <c r="DG191" s="161"/>
      <c r="DH191" s="161"/>
      <c r="DI191" s="161"/>
      <c r="DJ191" s="161"/>
      <c r="DK191" s="161"/>
      <c r="DL191" s="161"/>
      <c r="DM191" s="161"/>
      <c r="DN191" s="161"/>
      <c r="DO191" s="161"/>
      <c r="DP191" s="161"/>
      <c r="DQ191" s="161"/>
      <c r="DR191" s="161"/>
      <c r="DS191" s="161"/>
      <c r="DT191" s="161"/>
      <c r="DU191" s="161"/>
      <c r="DV191" s="161"/>
      <c r="DW191" s="161"/>
      <c r="DX191" s="161"/>
      <c r="DY191" s="161"/>
      <c r="DZ191" s="161"/>
      <c r="EA191" s="161"/>
      <c r="EB191" s="161"/>
      <c r="EC191" s="161"/>
      <c r="ED191" s="161"/>
      <c r="EE191" s="161"/>
      <c r="EF191" s="161"/>
      <c r="EG191" s="161"/>
      <c r="EH191" s="161"/>
      <c r="EI191" s="161"/>
      <c r="EK191" s="143">
        <f t="shared" si="38"/>
        <v>2.2067777057245886E-3</v>
      </c>
      <c r="EO191">
        <f t="shared" si="49"/>
        <v>186000</v>
      </c>
      <c r="EP191" s="3">
        <f t="shared" si="43"/>
        <v>-8.3700000000000028</v>
      </c>
      <c r="EQ191" s="3">
        <f t="shared" si="50"/>
        <v>-8.6042670000000001</v>
      </c>
      <c r="ER191" s="3">
        <f t="shared" si="51"/>
        <v>-9.3532887988112012</v>
      </c>
      <c r="ES191" s="3">
        <f t="shared" si="52"/>
        <v>-12.009530211023097</v>
      </c>
    </row>
    <row r="192" spans="11:149" x14ac:dyDescent="0.25">
      <c r="K192" s="38">
        <f t="shared" si="44"/>
        <v>180</v>
      </c>
      <c r="L192" s="5"/>
      <c r="N192" s="5">
        <v>188000</v>
      </c>
      <c r="O192" s="289">
        <f t="shared" si="39"/>
        <v>3.467368504525301E-9</v>
      </c>
      <c r="P192" s="5">
        <v>188000</v>
      </c>
      <c r="Q192" s="289">
        <f t="shared" si="40"/>
        <v>2.0100830434908168E-9</v>
      </c>
      <c r="R192" s="5">
        <f t="shared" si="48"/>
        <v>188000</v>
      </c>
      <c r="S192" s="289">
        <f t="shared" si="47"/>
        <v>3.9318402423292535E-10</v>
      </c>
      <c r="U192" s="4"/>
      <c r="V192" s="256">
        <v>188000</v>
      </c>
      <c r="W192" s="274">
        <f t="shared" si="46"/>
        <v>7.2340836782457857E-13</v>
      </c>
      <c r="X192" s="320">
        <f t="shared" si="41"/>
        <v>188000</v>
      </c>
      <c r="Y192" s="153">
        <f t="shared" si="42"/>
        <v>-21.656743358610857</v>
      </c>
      <c r="Z192" s="153"/>
      <c r="AA192" s="153"/>
      <c r="AB192" s="153"/>
      <c r="AC192" s="153"/>
      <c r="AD192" s="153"/>
      <c r="AE192" s="153"/>
      <c r="AF192" s="153"/>
      <c r="AG192" s="153"/>
      <c r="AH192" s="153"/>
      <c r="AI192" s="153"/>
      <c r="AJ192" s="161"/>
      <c r="AK192" s="161"/>
      <c r="AL192" s="162"/>
      <c r="AM192" s="161"/>
      <c r="AN192" s="161"/>
      <c r="AO192" s="161"/>
      <c r="AP192" s="161"/>
      <c r="AQ192" s="161"/>
      <c r="AR192" s="161"/>
      <c r="AS192" s="161"/>
      <c r="AT192" s="161"/>
      <c r="AU192" s="161"/>
      <c r="AV192" s="161"/>
      <c r="AW192" s="161"/>
      <c r="AX192" s="161"/>
      <c r="AY192" s="161"/>
      <c r="AZ192" s="161"/>
      <c r="BA192" s="161"/>
      <c r="BB192" s="161"/>
      <c r="BC192" s="161"/>
      <c r="BD192" s="161"/>
      <c r="BE192" s="161"/>
      <c r="BF192" s="161"/>
      <c r="BG192" s="161"/>
      <c r="BH192" s="161"/>
      <c r="BI192" s="161"/>
      <c r="BJ192" s="161"/>
      <c r="BK192" s="161"/>
      <c r="BL192" s="161"/>
      <c r="BM192" s="161"/>
      <c r="BN192" s="161"/>
      <c r="BO192" s="161"/>
      <c r="BP192" s="161"/>
      <c r="BQ192" s="161"/>
      <c r="BR192" s="161"/>
      <c r="BS192" s="161"/>
      <c r="BT192" s="161"/>
      <c r="BU192" s="161"/>
      <c r="BV192" s="161"/>
      <c r="BW192" s="161"/>
      <c r="BX192" s="161"/>
      <c r="BY192" s="161"/>
      <c r="BZ192" s="161"/>
      <c r="CA192" s="161"/>
      <c r="CB192" s="161"/>
      <c r="CC192" s="161"/>
      <c r="CD192" s="161"/>
      <c r="CE192" s="161"/>
      <c r="CF192" s="161"/>
      <c r="CG192" s="161"/>
      <c r="CH192" s="161"/>
      <c r="CI192" s="161"/>
      <c r="CJ192" s="161"/>
      <c r="CK192" s="161"/>
      <c r="CL192" s="161"/>
      <c r="CM192" s="161"/>
      <c r="CN192" s="161"/>
      <c r="CO192" s="161"/>
      <c r="CP192" s="161"/>
      <c r="CQ192" s="161"/>
      <c r="CR192" s="161"/>
      <c r="CS192" s="161"/>
      <c r="CT192" s="161"/>
      <c r="CU192" s="161"/>
      <c r="CV192" s="161"/>
      <c r="CW192" s="161"/>
      <c r="CX192" s="161"/>
      <c r="CY192" s="161"/>
      <c r="CZ192" s="161"/>
      <c r="DA192" s="161"/>
      <c r="DB192" s="161"/>
      <c r="DC192" s="161"/>
      <c r="DD192" s="161"/>
      <c r="DE192" s="161"/>
      <c r="DF192" s="161"/>
      <c r="DG192" s="161"/>
      <c r="DH192" s="161"/>
      <c r="DI192" s="161"/>
      <c r="DJ192" s="161"/>
      <c r="DK192" s="161"/>
      <c r="DL192" s="161"/>
      <c r="DM192" s="161"/>
      <c r="DN192" s="161"/>
      <c r="DO192" s="161"/>
      <c r="DP192" s="161"/>
      <c r="DQ192" s="161"/>
      <c r="DR192" s="161"/>
      <c r="DS192" s="161"/>
      <c r="DT192" s="161"/>
      <c r="DU192" s="161"/>
      <c r="DV192" s="161"/>
      <c r="DW192" s="161"/>
      <c r="DX192" s="161"/>
      <c r="DY192" s="161"/>
      <c r="DZ192" s="161"/>
      <c r="EA192" s="161"/>
      <c r="EB192" s="161"/>
      <c r="EC192" s="161"/>
      <c r="ED192" s="161"/>
      <c r="EE192" s="161"/>
      <c r="EF192" s="161"/>
      <c r="EG192" s="161"/>
      <c r="EH192" s="161"/>
      <c r="EI192" s="161"/>
      <c r="EK192" s="143">
        <f t="shared" si="38"/>
        <v>1.839872230912479E-3</v>
      </c>
      <c r="EO192">
        <f t="shared" si="49"/>
        <v>188000</v>
      </c>
      <c r="EP192" s="3">
        <f t="shared" si="43"/>
        <v>-8.4600000000000026</v>
      </c>
      <c r="EQ192" s="3">
        <f t="shared" si="50"/>
        <v>-8.6967859999999995</v>
      </c>
      <c r="ER192" s="3">
        <f t="shared" si="51"/>
        <v>-9.4054041366395928</v>
      </c>
      <c r="ES192" s="3">
        <f t="shared" si="52"/>
        <v>-12.140616471965025</v>
      </c>
    </row>
    <row r="193" spans="11:149" x14ac:dyDescent="0.25">
      <c r="K193" s="38">
        <f t="shared" si="44"/>
        <v>181</v>
      </c>
      <c r="L193" s="5"/>
      <c r="N193" s="5">
        <v>190000</v>
      </c>
      <c r="O193" s="289">
        <f t="shared" si="39"/>
        <v>2.818382931264444E-9</v>
      </c>
      <c r="P193" s="5">
        <v>190000</v>
      </c>
      <c r="Q193" s="289">
        <f t="shared" si="40"/>
        <v>1.6244075524028094E-9</v>
      </c>
      <c r="R193" s="5">
        <f t="shared" si="48"/>
        <v>190000</v>
      </c>
      <c r="S193" s="289">
        <f t="shared" si="47"/>
        <v>3.4872294648287557E-10</v>
      </c>
      <c r="U193" s="4"/>
      <c r="V193" s="256">
        <v>190000</v>
      </c>
      <c r="W193" s="274">
        <f t="shared" si="46"/>
        <v>5.3493038474895929E-13</v>
      </c>
      <c r="X193" s="320">
        <f t="shared" si="41"/>
        <v>190000</v>
      </c>
      <c r="Y193" s="153">
        <f t="shared" si="42"/>
        <v>-21.776743358610858</v>
      </c>
      <c r="Z193" s="153"/>
      <c r="AA193" s="153"/>
      <c r="AB193" s="153"/>
      <c r="AC193" s="153"/>
      <c r="AD193" s="153"/>
      <c r="AE193" s="153"/>
      <c r="AF193" s="153"/>
      <c r="AG193" s="153"/>
      <c r="AH193" s="153"/>
      <c r="AI193" s="153"/>
      <c r="AJ193" s="161"/>
      <c r="AK193" s="161"/>
      <c r="AL193" s="162"/>
      <c r="AM193" s="161"/>
      <c r="AN193" s="161"/>
      <c r="AO193" s="161"/>
      <c r="AP193" s="161"/>
      <c r="AQ193" s="161"/>
      <c r="AR193" s="161"/>
      <c r="AS193" s="161"/>
      <c r="AT193" s="161"/>
      <c r="AU193" s="161"/>
      <c r="AV193" s="161"/>
      <c r="AW193" s="161"/>
      <c r="AX193" s="161"/>
      <c r="AY193" s="161"/>
      <c r="AZ193" s="161"/>
      <c r="BA193" s="161"/>
      <c r="BB193" s="161"/>
      <c r="BC193" s="161"/>
      <c r="BD193" s="161"/>
      <c r="BE193" s="161"/>
      <c r="BF193" s="161"/>
      <c r="BG193" s="161"/>
      <c r="BH193" s="161"/>
      <c r="BI193" s="161"/>
      <c r="BJ193" s="161"/>
      <c r="BK193" s="161"/>
      <c r="BL193" s="161"/>
      <c r="BM193" s="161"/>
      <c r="BN193" s="161"/>
      <c r="BO193" s="161"/>
      <c r="BP193" s="161"/>
      <c r="BQ193" s="161"/>
      <c r="BR193" s="161"/>
      <c r="BS193" s="161"/>
      <c r="BT193" s="161"/>
      <c r="BU193" s="161"/>
      <c r="BV193" s="161"/>
      <c r="BW193" s="161"/>
      <c r="BX193" s="161"/>
      <c r="BY193" s="161"/>
      <c r="BZ193" s="161"/>
      <c r="CA193" s="161"/>
      <c r="CB193" s="161"/>
      <c r="CC193" s="161"/>
      <c r="CD193" s="161"/>
      <c r="CE193" s="161"/>
      <c r="CF193" s="161"/>
      <c r="CG193" s="161"/>
      <c r="CH193" s="161"/>
      <c r="CI193" s="161"/>
      <c r="CJ193" s="161"/>
      <c r="CK193" s="161"/>
      <c r="CL193" s="161"/>
      <c r="CM193" s="161"/>
      <c r="CN193" s="161"/>
      <c r="CO193" s="161"/>
      <c r="CP193" s="161"/>
      <c r="CQ193" s="161"/>
      <c r="CR193" s="161"/>
      <c r="CS193" s="161"/>
      <c r="CT193" s="161"/>
      <c r="CU193" s="161"/>
      <c r="CV193" s="161"/>
      <c r="CW193" s="161"/>
      <c r="CX193" s="161"/>
      <c r="CY193" s="161"/>
      <c r="CZ193" s="161"/>
      <c r="DA193" s="161"/>
      <c r="DB193" s="161"/>
      <c r="DC193" s="161"/>
      <c r="DD193" s="161"/>
      <c r="DE193" s="161"/>
      <c r="DF193" s="161"/>
      <c r="DG193" s="161"/>
      <c r="DH193" s="161"/>
      <c r="DI193" s="161"/>
      <c r="DJ193" s="161"/>
      <c r="DK193" s="161"/>
      <c r="DL193" s="161"/>
      <c r="DM193" s="161"/>
      <c r="DN193" s="161"/>
      <c r="DO193" s="161"/>
      <c r="DP193" s="161"/>
      <c r="DQ193" s="161"/>
      <c r="DR193" s="161"/>
      <c r="DS193" s="161"/>
      <c r="DT193" s="161"/>
      <c r="DU193" s="161"/>
      <c r="DV193" s="161"/>
      <c r="DW193" s="161"/>
      <c r="DX193" s="161"/>
      <c r="DY193" s="161"/>
      <c r="DZ193" s="161"/>
      <c r="EA193" s="161"/>
      <c r="EB193" s="161"/>
      <c r="EC193" s="161"/>
      <c r="ED193" s="161"/>
      <c r="EE193" s="161"/>
      <c r="EF193" s="161"/>
      <c r="EG193" s="161"/>
      <c r="EH193" s="161"/>
      <c r="EI193" s="161"/>
      <c r="EK193" s="143">
        <f t="shared" si="38"/>
        <v>1.5339695599160339E-3</v>
      </c>
      <c r="EO193">
        <f t="shared" si="49"/>
        <v>190000</v>
      </c>
      <c r="EP193" s="3">
        <f t="shared" si="43"/>
        <v>-8.5500000000000007</v>
      </c>
      <c r="EQ193" s="3">
        <f t="shared" si="50"/>
        <v>-8.7893050000000006</v>
      </c>
      <c r="ER193" s="3">
        <f t="shared" si="51"/>
        <v>-9.4575194744679827</v>
      </c>
      <c r="ES193" s="3">
        <f t="shared" si="52"/>
        <v>-12.271702732906952</v>
      </c>
    </row>
    <row r="194" spans="11:149" x14ac:dyDescent="0.25">
      <c r="K194" s="38">
        <f t="shared" si="44"/>
        <v>182</v>
      </c>
      <c r="L194" s="5"/>
      <c r="N194" s="5">
        <v>192000</v>
      </c>
      <c r="O194" s="289">
        <f t="shared" si="39"/>
        <v>2.2908676527677671E-9</v>
      </c>
      <c r="P194" s="5">
        <v>192000</v>
      </c>
      <c r="Q194" s="289">
        <f t="shared" si="40"/>
        <v>1.3127317823251666E-9</v>
      </c>
      <c r="R194" s="5">
        <f t="shared" si="48"/>
        <v>192000</v>
      </c>
      <c r="S194" s="289">
        <f t="shared" si="47"/>
        <v>3.0928950798788597E-10</v>
      </c>
      <c r="U194" s="4"/>
      <c r="V194" s="256">
        <v>192000</v>
      </c>
      <c r="W194" s="274">
        <f t="shared" si="46"/>
        <v>3.955587594157622E-13</v>
      </c>
      <c r="X194" s="320">
        <f t="shared" si="41"/>
        <v>192000</v>
      </c>
      <c r="Y194" s="153">
        <f t="shared" si="42"/>
        <v>-21.896743358610859</v>
      </c>
      <c r="Z194" s="153"/>
      <c r="AA194" s="153"/>
      <c r="AB194" s="153"/>
      <c r="AC194" s="153"/>
      <c r="AD194" s="153"/>
      <c r="AE194" s="153"/>
      <c r="AF194" s="153"/>
      <c r="AG194" s="153"/>
      <c r="AH194" s="153"/>
      <c r="AI194" s="153"/>
      <c r="AJ194" s="161"/>
      <c r="AK194" s="161"/>
      <c r="AL194" s="162"/>
      <c r="AM194" s="161"/>
      <c r="AN194" s="161"/>
      <c r="AO194" s="161"/>
      <c r="AP194" s="161"/>
      <c r="AQ194" s="161"/>
      <c r="AR194" s="161"/>
      <c r="AS194" s="161"/>
      <c r="AT194" s="161"/>
      <c r="AU194" s="161"/>
      <c r="AV194" s="161"/>
      <c r="AW194" s="161"/>
      <c r="AX194" s="161"/>
      <c r="AY194" s="161"/>
      <c r="AZ194" s="161"/>
      <c r="BA194" s="161"/>
      <c r="BB194" s="161"/>
      <c r="BC194" s="161"/>
      <c r="BD194" s="161"/>
      <c r="BE194" s="161"/>
      <c r="BF194" s="161"/>
      <c r="BG194" s="161"/>
      <c r="BH194" s="161"/>
      <c r="BI194" s="161"/>
      <c r="BJ194" s="161"/>
      <c r="BK194" s="161"/>
      <c r="BL194" s="161"/>
      <c r="BM194" s="161"/>
      <c r="BN194" s="161"/>
      <c r="BO194" s="161"/>
      <c r="BP194" s="161"/>
      <c r="BQ194" s="161"/>
      <c r="BR194" s="161"/>
      <c r="BS194" s="161"/>
      <c r="BT194" s="161"/>
      <c r="BU194" s="161"/>
      <c r="BV194" s="161"/>
      <c r="BW194" s="161"/>
      <c r="BX194" s="161"/>
      <c r="BY194" s="161"/>
      <c r="BZ194" s="161"/>
      <c r="CA194" s="161"/>
      <c r="CB194" s="161"/>
      <c r="CC194" s="161"/>
      <c r="CD194" s="161"/>
      <c r="CE194" s="161"/>
      <c r="CF194" s="161"/>
      <c r="CG194" s="161"/>
      <c r="CH194" s="161"/>
      <c r="CI194" s="161"/>
      <c r="CJ194" s="161"/>
      <c r="CK194" s="161"/>
      <c r="CL194" s="161"/>
      <c r="CM194" s="161"/>
      <c r="CN194" s="161"/>
      <c r="CO194" s="161"/>
      <c r="CP194" s="161"/>
      <c r="CQ194" s="161"/>
      <c r="CR194" s="161"/>
      <c r="CS194" s="161"/>
      <c r="CT194" s="161"/>
      <c r="CU194" s="161"/>
      <c r="CV194" s="161"/>
      <c r="CW194" s="161"/>
      <c r="CX194" s="161"/>
      <c r="CY194" s="161"/>
      <c r="CZ194" s="161"/>
      <c r="DA194" s="161"/>
      <c r="DB194" s="161"/>
      <c r="DC194" s="161"/>
      <c r="DD194" s="161"/>
      <c r="DE194" s="161"/>
      <c r="DF194" s="161"/>
      <c r="DG194" s="161"/>
      <c r="DH194" s="161"/>
      <c r="DI194" s="161"/>
      <c r="DJ194" s="161"/>
      <c r="DK194" s="161"/>
      <c r="DL194" s="161"/>
      <c r="DM194" s="161"/>
      <c r="DN194" s="161"/>
      <c r="DO194" s="161"/>
      <c r="DP194" s="161"/>
      <c r="DQ194" s="161"/>
      <c r="DR194" s="161"/>
      <c r="DS194" s="161"/>
      <c r="DT194" s="161"/>
      <c r="DU194" s="161"/>
      <c r="DV194" s="161"/>
      <c r="DW194" s="161"/>
      <c r="DX194" s="161"/>
      <c r="DY194" s="161"/>
      <c r="DZ194" s="161"/>
      <c r="EA194" s="161"/>
      <c r="EB194" s="161"/>
      <c r="EC194" s="161"/>
      <c r="ED194" s="161"/>
      <c r="EE194" s="161"/>
      <c r="EF194" s="161"/>
      <c r="EG194" s="161"/>
      <c r="EH194" s="161"/>
      <c r="EI194" s="161"/>
      <c r="EK194" s="143">
        <f t="shared" si="38"/>
        <v>1.2789271837545008E-3</v>
      </c>
      <c r="EO194">
        <f t="shared" si="49"/>
        <v>192000</v>
      </c>
      <c r="EP194" s="3">
        <f t="shared" si="43"/>
        <v>-8.64</v>
      </c>
      <c r="EQ194" s="3">
        <f t="shared" si="50"/>
        <v>-8.8818239999999999</v>
      </c>
      <c r="ER194" s="3">
        <f t="shared" si="51"/>
        <v>-9.5096348122963725</v>
      </c>
      <c r="ES194" s="3">
        <f t="shared" si="52"/>
        <v>-12.402788993848876</v>
      </c>
    </row>
    <row r="195" spans="11:149" x14ac:dyDescent="0.25">
      <c r="K195" s="38">
        <f t="shared" si="44"/>
        <v>183</v>
      </c>
      <c r="L195" s="5"/>
      <c r="N195" s="5">
        <v>194000</v>
      </c>
      <c r="O195" s="289">
        <f t="shared" si="39"/>
        <v>1.8620871366628641E-9</v>
      </c>
      <c r="P195" s="5">
        <v>194000</v>
      </c>
      <c r="Q195" s="289">
        <f t="shared" si="40"/>
        <v>1.0608573752181654E-9</v>
      </c>
      <c r="R195" s="5">
        <f t="shared" si="48"/>
        <v>194000</v>
      </c>
      <c r="S195" s="289">
        <f t="shared" si="47"/>
        <v>2.7431518549665056E-10</v>
      </c>
      <c r="U195" s="4"/>
      <c r="V195" s="256">
        <v>194000</v>
      </c>
      <c r="W195" s="274">
        <f t="shared" si="46"/>
        <v>2.9249924216581093E-13</v>
      </c>
      <c r="X195" s="320">
        <f t="shared" si="41"/>
        <v>194000</v>
      </c>
      <c r="Y195" s="153">
        <f t="shared" si="42"/>
        <v>-22.016743358610857</v>
      </c>
      <c r="Z195" s="153"/>
      <c r="AA195" s="153"/>
      <c r="AB195" s="153"/>
      <c r="AC195" s="153"/>
      <c r="AD195" s="153"/>
      <c r="AE195" s="153"/>
      <c r="AF195" s="153"/>
      <c r="AG195" s="153"/>
      <c r="AH195" s="153"/>
      <c r="AI195" s="153"/>
      <c r="AJ195" s="161"/>
      <c r="AK195" s="161"/>
      <c r="AL195" s="162"/>
      <c r="AM195" s="161"/>
      <c r="AN195" s="161"/>
      <c r="AO195" s="161"/>
      <c r="AP195" s="161"/>
      <c r="AQ195" s="161"/>
      <c r="AR195" s="161"/>
      <c r="AS195" s="161"/>
      <c r="AT195" s="161"/>
      <c r="AU195" s="161"/>
      <c r="AV195" s="161"/>
      <c r="AW195" s="161"/>
      <c r="AX195" s="161"/>
      <c r="AY195" s="161"/>
      <c r="AZ195" s="161"/>
      <c r="BA195" s="161"/>
      <c r="BB195" s="161"/>
      <c r="BC195" s="161"/>
      <c r="BD195" s="161"/>
      <c r="BE195" s="161"/>
      <c r="BF195" s="161"/>
      <c r="BG195" s="161"/>
      <c r="BH195" s="161"/>
      <c r="BI195" s="161"/>
      <c r="BJ195" s="161"/>
      <c r="BK195" s="161"/>
      <c r="BL195" s="161"/>
      <c r="BM195" s="161"/>
      <c r="BN195" s="161"/>
      <c r="BO195" s="161"/>
      <c r="BP195" s="161"/>
      <c r="BQ195" s="161"/>
      <c r="BR195" s="161"/>
      <c r="BS195" s="161"/>
      <c r="BT195" s="161"/>
      <c r="BU195" s="161"/>
      <c r="BV195" s="161"/>
      <c r="BW195" s="161"/>
      <c r="BX195" s="161"/>
      <c r="BY195" s="161"/>
      <c r="BZ195" s="161"/>
      <c r="CA195" s="161"/>
      <c r="CB195" s="161"/>
      <c r="CC195" s="161"/>
      <c r="CD195" s="161"/>
      <c r="CE195" s="161"/>
      <c r="CF195" s="161"/>
      <c r="CG195" s="161"/>
      <c r="CH195" s="161"/>
      <c r="CI195" s="161"/>
      <c r="CJ195" s="161"/>
      <c r="CK195" s="161"/>
      <c r="CL195" s="161"/>
      <c r="CM195" s="161"/>
      <c r="CN195" s="161"/>
      <c r="CO195" s="161"/>
      <c r="CP195" s="161"/>
      <c r="CQ195" s="161"/>
      <c r="CR195" s="161"/>
      <c r="CS195" s="161"/>
      <c r="CT195" s="161"/>
      <c r="CU195" s="161"/>
      <c r="CV195" s="161"/>
      <c r="CW195" s="161"/>
      <c r="CX195" s="161"/>
      <c r="CY195" s="161"/>
      <c r="CZ195" s="161"/>
      <c r="DA195" s="161"/>
      <c r="DB195" s="161"/>
      <c r="DC195" s="161"/>
      <c r="DD195" s="161"/>
      <c r="DE195" s="161"/>
      <c r="DF195" s="161"/>
      <c r="DG195" s="161"/>
      <c r="DH195" s="161"/>
      <c r="DI195" s="161"/>
      <c r="DJ195" s="161"/>
      <c r="DK195" s="161"/>
      <c r="DL195" s="161"/>
      <c r="DM195" s="161"/>
      <c r="DN195" s="161"/>
      <c r="DO195" s="161"/>
      <c r="DP195" s="161"/>
      <c r="DQ195" s="161"/>
      <c r="DR195" s="161"/>
      <c r="DS195" s="161"/>
      <c r="DT195" s="161"/>
      <c r="DU195" s="161"/>
      <c r="DV195" s="161"/>
      <c r="DW195" s="161"/>
      <c r="DX195" s="161"/>
      <c r="DY195" s="161"/>
      <c r="DZ195" s="161"/>
      <c r="EA195" s="161"/>
      <c r="EB195" s="161"/>
      <c r="EC195" s="161"/>
      <c r="ED195" s="161"/>
      <c r="EE195" s="161"/>
      <c r="EF195" s="161"/>
      <c r="EG195" s="161"/>
      <c r="EH195" s="161"/>
      <c r="EI195" s="161"/>
      <c r="EK195" s="143">
        <f t="shared" si="38"/>
        <v>1.0662889173861736E-3</v>
      </c>
      <c r="EO195">
        <f t="shared" si="49"/>
        <v>194000</v>
      </c>
      <c r="EP195" s="3">
        <f t="shared" si="43"/>
        <v>-8.73</v>
      </c>
      <c r="EQ195" s="3">
        <f t="shared" si="50"/>
        <v>-8.9743429999999993</v>
      </c>
      <c r="ER195" s="3">
        <f t="shared" si="51"/>
        <v>-9.5617501501247624</v>
      </c>
      <c r="ES195" s="3">
        <f t="shared" si="52"/>
        <v>-12.533875254790802</v>
      </c>
    </row>
    <row r="196" spans="11:149" x14ac:dyDescent="0.25">
      <c r="K196" s="38">
        <f t="shared" si="44"/>
        <v>184</v>
      </c>
      <c r="L196" s="5"/>
      <c r="N196" s="5">
        <v>196000</v>
      </c>
      <c r="O196" s="289">
        <f t="shared" si="39"/>
        <v>1.5135612484362064E-9</v>
      </c>
      <c r="P196" s="5">
        <v>196000</v>
      </c>
      <c r="Q196" s="289">
        <f t="shared" si="40"/>
        <v>8.5731021805641213E-10</v>
      </c>
      <c r="R196" s="5">
        <f t="shared" si="48"/>
        <v>196000</v>
      </c>
      <c r="S196" s="289">
        <f t="shared" si="47"/>
        <v>2.4329574411883758E-10</v>
      </c>
      <c r="U196" s="4"/>
      <c r="V196" s="256">
        <v>196000</v>
      </c>
      <c r="W196" s="274">
        <f t="shared" si="46"/>
        <v>2.1629101778440905E-13</v>
      </c>
      <c r="X196" s="320">
        <f t="shared" si="41"/>
        <v>196000</v>
      </c>
      <c r="Y196" s="153">
        <f t="shared" si="42"/>
        <v>-22.136743358610858</v>
      </c>
      <c r="Z196" s="153"/>
      <c r="AA196" s="153"/>
      <c r="AB196" s="153"/>
      <c r="AC196" s="153"/>
      <c r="AD196" s="153"/>
      <c r="AE196" s="153"/>
      <c r="AF196" s="153"/>
      <c r="AG196" s="153"/>
      <c r="AH196" s="153"/>
      <c r="AI196" s="153"/>
      <c r="AJ196" s="161"/>
      <c r="AK196" s="161"/>
      <c r="AL196" s="162"/>
      <c r="AM196" s="161"/>
      <c r="AN196" s="161"/>
      <c r="AO196" s="161"/>
      <c r="AP196" s="161"/>
      <c r="AQ196" s="161"/>
      <c r="AR196" s="161"/>
      <c r="AS196" s="161"/>
      <c r="AT196" s="161"/>
      <c r="AU196" s="161"/>
      <c r="AV196" s="161"/>
      <c r="AW196" s="161"/>
      <c r="AX196" s="161"/>
      <c r="AY196" s="161"/>
      <c r="AZ196" s="161"/>
      <c r="BA196" s="161"/>
      <c r="BB196" s="161"/>
      <c r="BC196" s="161"/>
      <c r="BD196" s="161"/>
      <c r="BE196" s="161"/>
      <c r="BF196" s="161"/>
      <c r="BG196" s="161"/>
      <c r="BH196" s="161"/>
      <c r="BI196" s="161"/>
      <c r="BJ196" s="161"/>
      <c r="BK196" s="161"/>
      <c r="BL196" s="161"/>
      <c r="BM196" s="161"/>
      <c r="BN196" s="161"/>
      <c r="BO196" s="161"/>
      <c r="BP196" s="161"/>
      <c r="BQ196" s="161"/>
      <c r="BR196" s="161"/>
      <c r="BS196" s="161"/>
      <c r="BT196" s="161"/>
      <c r="BU196" s="161"/>
      <c r="BV196" s="161"/>
      <c r="BW196" s="161"/>
      <c r="BX196" s="161"/>
      <c r="BY196" s="161"/>
      <c r="BZ196" s="161"/>
      <c r="CA196" s="161"/>
      <c r="CB196" s="161"/>
      <c r="CC196" s="161"/>
      <c r="CD196" s="161"/>
      <c r="CE196" s="161"/>
      <c r="CF196" s="161"/>
      <c r="CG196" s="161"/>
      <c r="CH196" s="161"/>
      <c r="CI196" s="161"/>
      <c r="CJ196" s="161"/>
      <c r="CK196" s="161"/>
      <c r="CL196" s="161"/>
      <c r="CM196" s="161"/>
      <c r="CN196" s="161"/>
      <c r="CO196" s="161"/>
      <c r="CP196" s="161"/>
      <c r="CQ196" s="161"/>
      <c r="CR196" s="161"/>
      <c r="CS196" s="161"/>
      <c r="CT196" s="161"/>
      <c r="CU196" s="161"/>
      <c r="CV196" s="161"/>
      <c r="CW196" s="161"/>
      <c r="CX196" s="161"/>
      <c r="CY196" s="161"/>
      <c r="CZ196" s="161"/>
      <c r="DA196" s="161"/>
      <c r="DB196" s="161"/>
      <c r="DC196" s="161"/>
      <c r="DD196" s="161"/>
      <c r="DE196" s="161"/>
      <c r="DF196" s="161"/>
      <c r="DG196" s="161"/>
      <c r="DH196" s="161"/>
      <c r="DI196" s="161"/>
      <c r="DJ196" s="161"/>
      <c r="DK196" s="161"/>
      <c r="DL196" s="161"/>
      <c r="DM196" s="161"/>
      <c r="DN196" s="161"/>
      <c r="DO196" s="161"/>
      <c r="DP196" s="161"/>
      <c r="DQ196" s="161"/>
      <c r="DR196" s="161"/>
      <c r="DS196" s="161"/>
      <c r="DT196" s="161"/>
      <c r="DU196" s="161"/>
      <c r="DV196" s="161"/>
      <c r="DW196" s="161"/>
      <c r="DX196" s="161"/>
      <c r="DY196" s="161"/>
      <c r="DZ196" s="161"/>
      <c r="EA196" s="161"/>
      <c r="EB196" s="161"/>
      <c r="EC196" s="161"/>
      <c r="ED196" s="161"/>
      <c r="EE196" s="161"/>
      <c r="EF196" s="161"/>
      <c r="EG196" s="161"/>
      <c r="EH196" s="161"/>
      <c r="EI196" s="161"/>
      <c r="EK196" s="143">
        <f t="shared" si="38"/>
        <v>8.8900452643660675E-4</v>
      </c>
      <c r="EO196">
        <f t="shared" si="49"/>
        <v>196000</v>
      </c>
      <c r="EP196" s="3">
        <f t="shared" si="43"/>
        <v>-8.82</v>
      </c>
      <c r="EQ196" s="3">
        <f t="shared" si="50"/>
        <v>-9.0668620000000004</v>
      </c>
      <c r="ER196" s="3">
        <f t="shared" si="51"/>
        <v>-9.6138654879531522</v>
      </c>
      <c r="ES196" s="3">
        <f t="shared" si="52"/>
        <v>-12.664961515732729</v>
      </c>
    </row>
    <row r="197" spans="11:149" x14ac:dyDescent="0.25">
      <c r="K197" s="38">
        <f t="shared" si="44"/>
        <v>185</v>
      </c>
      <c r="L197" s="5"/>
      <c r="N197" s="5">
        <v>198000</v>
      </c>
      <c r="O197" s="289">
        <f t="shared" si="39"/>
        <v>1.230268770812377E-9</v>
      </c>
      <c r="P197" s="5">
        <v>198000</v>
      </c>
      <c r="Q197" s="289">
        <f t="shared" si="40"/>
        <v>6.9281774077574441E-10</v>
      </c>
      <c r="R197" s="5">
        <f t="shared" si="48"/>
        <v>198000</v>
      </c>
      <c r="S197" s="289">
        <f t="shared" si="47"/>
        <v>2.1578396762530519E-10</v>
      </c>
      <c r="U197" s="4"/>
      <c r="V197" s="256">
        <v>198000</v>
      </c>
      <c r="W197" s="274">
        <f t="shared" si="46"/>
        <v>1.599382071140423E-13</v>
      </c>
      <c r="X197" s="320">
        <f t="shared" si="41"/>
        <v>198000</v>
      </c>
      <c r="Y197" s="153">
        <f t="shared" si="42"/>
        <v>-22.256743358610859</v>
      </c>
      <c r="Z197" s="153"/>
      <c r="AA197" s="153"/>
      <c r="AB197" s="153"/>
      <c r="AC197" s="153"/>
      <c r="AD197" s="153"/>
      <c r="AE197" s="153"/>
      <c r="AF197" s="153"/>
      <c r="AG197" s="153"/>
      <c r="AH197" s="153"/>
      <c r="AI197" s="153"/>
      <c r="AJ197" s="161"/>
      <c r="AK197" s="161"/>
      <c r="AL197" s="162"/>
      <c r="AM197" s="161"/>
      <c r="AN197" s="161"/>
      <c r="AO197" s="161"/>
      <c r="AP197" s="161"/>
      <c r="AQ197" s="161"/>
      <c r="AR197" s="161"/>
      <c r="AS197" s="161"/>
      <c r="AT197" s="161"/>
      <c r="AU197" s="161"/>
      <c r="AV197" s="161"/>
      <c r="AW197" s="161"/>
      <c r="AX197" s="161"/>
      <c r="AY197" s="161"/>
      <c r="AZ197" s="161"/>
      <c r="BA197" s="161"/>
      <c r="BB197" s="161"/>
      <c r="BC197" s="161"/>
      <c r="BD197" s="161"/>
      <c r="BE197" s="161"/>
      <c r="BF197" s="161"/>
      <c r="BG197" s="161"/>
      <c r="BH197" s="161"/>
      <c r="BI197" s="161"/>
      <c r="BJ197" s="161"/>
      <c r="BK197" s="161"/>
      <c r="BL197" s="161"/>
      <c r="BM197" s="161"/>
      <c r="BN197" s="161"/>
      <c r="BO197" s="161"/>
      <c r="BP197" s="161"/>
      <c r="BQ197" s="161"/>
      <c r="BR197" s="161"/>
      <c r="BS197" s="161"/>
      <c r="BT197" s="161"/>
      <c r="BU197" s="161"/>
      <c r="BV197" s="161"/>
      <c r="BW197" s="161"/>
      <c r="BX197" s="161"/>
      <c r="BY197" s="161"/>
      <c r="BZ197" s="161"/>
      <c r="CA197" s="161"/>
      <c r="CB197" s="161"/>
      <c r="CC197" s="161"/>
      <c r="CD197" s="161"/>
      <c r="CE197" s="161"/>
      <c r="CF197" s="161"/>
      <c r="CG197" s="161"/>
      <c r="CH197" s="161"/>
      <c r="CI197" s="161"/>
      <c r="CJ197" s="161"/>
      <c r="CK197" s="161"/>
      <c r="CL197" s="161"/>
      <c r="CM197" s="161"/>
      <c r="CN197" s="161"/>
      <c r="CO197" s="161"/>
      <c r="CP197" s="161"/>
      <c r="CQ197" s="161"/>
      <c r="CR197" s="161"/>
      <c r="CS197" s="161"/>
      <c r="CT197" s="161"/>
      <c r="CU197" s="161"/>
      <c r="CV197" s="161"/>
      <c r="CW197" s="161"/>
      <c r="CX197" s="161"/>
      <c r="CY197" s="161"/>
      <c r="CZ197" s="161"/>
      <c r="DA197" s="161"/>
      <c r="DB197" s="161"/>
      <c r="DC197" s="161"/>
      <c r="DD197" s="161"/>
      <c r="DE197" s="161"/>
      <c r="DF197" s="161"/>
      <c r="DG197" s="161"/>
      <c r="DH197" s="161"/>
      <c r="DI197" s="161"/>
      <c r="DJ197" s="161"/>
      <c r="DK197" s="161"/>
      <c r="DL197" s="161"/>
      <c r="DM197" s="161"/>
      <c r="DN197" s="161"/>
      <c r="DO197" s="161"/>
      <c r="DP197" s="161"/>
      <c r="DQ197" s="161"/>
      <c r="DR197" s="161"/>
      <c r="DS197" s="161"/>
      <c r="DT197" s="161"/>
      <c r="DU197" s="161"/>
      <c r="DV197" s="161"/>
      <c r="DW197" s="161"/>
      <c r="DX197" s="161"/>
      <c r="DY197" s="161"/>
      <c r="DZ197" s="161"/>
      <c r="EA197" s="161"/>
      <c r="EB197" s="161"/>
      <c r="EC197" s="161"/>
      <c r="ED197" s="161"/>
      <c r="EE197" s="161"/>
      <c r="EF197" s="161"/>
      <c r="EG197" s="161"/>
      <c r="EH197" s="161"/>
      <c r="EI197" s="161"/>
      <c r="EK197" s="143">
        <f t="shared" si="38"/>
        <v>7.4119596962719944E-4</v>
      </c>
      <c r="EO197">
        <f t="shared" si="49"/>
        <v>198000</v>
      </c>
      <c r="EP197" s="3">
        <f t="shared" si="43"/>
        <v>-8.9100000000000019</v>
      </c>
      <c r="EQ197" s="3">
        <f t="shared" si="50"/>
        <v>-9.1593809999999998</v>
      </c>
      <c r="ER197" s="3">
        <f t="shared" si="51"/>
        <v>-9.6659808257815438</v>
      </c>
      <c r="ES197" s="3">
        <f t="shared" si="52"/>
        <v>-12.796047776674653</v>
      </c>
    </row>
    <row r="198" spans="11:149" x14ac:dyDescent="0.25">
      <c r="K198" s="38">
        <f t="shared" si="44"/>
        <v>186</v>
      </c>
      <c r="L198" s="5"/>
      <c r="N198" s="5">
        <v>200000</v>
      </c>
      <c r="O198" s="289">
        <f t="shared" si="39"/>
        <v>1.0000000000000001E-9</v>
      </c>
      <c r="P198" s="5">
        <v>200000</v>
      </c>
      <c r="Q198" s="289">
        <f t="shared" si="40"/>
        <v>5.5988650528602733E-10</v>
      </c>
      <c r="R198" s="5">
        <f t="shared" si="48"/>
        <v>200000</v>
      </c>
      <c r="S198" s="289">
        <f t="shared" si="47"/>
        <v>1.9138321080279664E-10</v>
      </c>
      <c r="U198" s="4"/>
      <c r="V198" s="256">
        <v>200000</v>
      </c>
      <c r="W198" s="274">
        <f t="shared" si="46"/>
        <v>1.1826764863787154E-13</v>
      </c>
      <c r="X198" s="320">
        <f t="shared" si="41"/>
        <v>200000</v>
      </c>
      <c r="Y198" s="153">
        <f t="shared" si="42"/>
        <v>-22.376743358610856</v>
      </c>
      <c r="Z198" s="153"/>
      <c r="AA198" s="153"/>
      <c r="AB198" s="153"/>
      <c r="AC198" s="153"/>
      <c r="AD198" s="153"/>
      <c r="AE198" s="153"/>
      <c r="AF198" s="153"/>
      <c r="AG198" s="153"/>
      <c r="AH198" s="153"/>
      <c r="AI198" s="153"/>
      <c r="AJ198" s="161"/>
      <c r="AK198" s="161"/>
      <c r="AL198" s="162"/>
      <c r="AM198" s="161"/>
      <c r="AN198" s="161"/>
      <c r="AO198" s="161"/>
      <c r="AP198" s="161"/>
      <c r="AQ198" s="161"/>
      <c r="AR198" s="161"/>
      <c r="AS198" s="161"/>
      <c r="AT198" s="161"/>
      <c r="AU198" s="161"/>
      <c r="AV198" s="161"/>
      <c r="AW198" s="161"/>
      <c r="AX198" s="161"/>
      <c r="AY198" s="161"/>
      <c r="AZ198" s="161"/>
      <c r="BA198" s="161"/>
      <c r="BB198" s="161"/>
      <c r="BC198" s="161"/>
      <c r="BD198" s="161"/>
      <c r="BE198" s="161"/>
      <c r="BF198" s="161"/>
      <c r="BG198" s="161"/>
      <c r="BH198" s="161"/>
      <c r="BI198" s="161"/>
      <c r="BJ198" s="161"/>
      <c r="BK198" s="161"/>
      <c r="BL198" s="161"/>
      <c r="BM198" s="161"/>
      <c r="BN198" s="161"/>
      <c r="BO198" s="161"/>
      <c r="BP198" s="161"/>
      <c r="BQ198" s="161"/>
      <c r="BR198" s="161"/>
      <c r="BS198" s="161"/>
      <c r="BT198" s="161"/>
      <c r="BU198" s="161"/>
      <c r="BV198" s="161"/>
      <c r="BW198" s="161"/>
      <c r="BX198" s="161"/>
      <c r="BY198" s="161"/>
      <c r="BZ198" s="161"/>
      <c r="CA198" s="161"/>
      <c r="CB198" s="161"/>
      <c r="CC198" s="161"/>
      <c r="CD198" s="161"/>
      <c r="CE198" s="161"/>
      <c r="CF198" s="161"/>
      <c r="CG198" s="161"/>
      <c r="CH198" s="161"/>
      <c r="CI198" s="161"/>
      <c r="CJ198" s="161"/>
      <c r="CK198" s="161"/>
      <c r="CL198" s="161"/>
      <c r="CM198" s="161"/>
      <c r="CN198" s="161"/>
      <c r="CO198" s="161"/>
      <c r="CP198" s="161"/>
      <c r="CQ198" s="161"/>
      <c r="CR198" s="161"/>
      <c r="CS198" s="161"/>
      <c r="CT198" s="161"/>
      <c r="CU198" s="161"/>
      <c r="CV198" s="161"/>
      <c r="CW198" s="161"/>
      <c r="CX198" s="161"/>
      <c r="CY198" s="161"/>
      <c r="CZ198" s="161"/>
      <c r="DA198" s="161"/>
      <c r="DB198" s="161"/>
      <c r="DC198" s="161"/>
      <c r="DD198" s="161"/>
      <c r="DE198" s="161"/>
      <c r="DF198" s="161"/>
      <c r="DG198" s="161"/>
      <c r="DH198" s="161"/>
      <c r="DI198" s="161"/>
      <c r="DJ198" s="161"/>
      <c r="DK198" s="161"/>
      <c r="DL198" s="161"/>
      <c r="DM198" s="161"/>
      <c r="DN198" s="161"/>
      <c r="DO198" s="161"/>
      <c r="DP198" s="161"/>
      <c r="DQ198" s="161"/>
      <c r="DR198" s="161"/>
      <c r="DS198" s="161"/>
      <c r="DT198" s="161"/>
      <c r="DU198" s="161"/>
      <c r="DV198" s="161"/>
      <c r="DW198" s="161"/>
      <c r="DX198" s="161"/>
      <c r="DY198" s="161"/>
      <c r="DZ198" s="161"/>
      <c r="EA198" s="161"/>
      <c r="EB198" s="161"/>
      <c r="EC198" s="161"/>
      <c r="ED198" s="161"/>
      <c r="EE198" s="161"/>
      <c r="EF198" s="161"/>
      <c r="EG198" s="161"/>
      <c r="EH198" s="161"/>
      <c r="EI198" s="161"/>
      <c r="EK198" s="143">
        <f t="shared" si="38"/>
        <v>6.1796250643812126E-4</v>
      </c>
      <c r="EO198">
        <f t="shared" si="49"/>
        <v>200000</v>
      </c>
      <c r="EP198" s="3">
        <f t="shared" si="43"/>
        <v>-9</v>
      </c>
      <c r="EQ198" s="3">
        <f t="shared" si="50"/>
        <v>-9.2518999999999991</v>
      </c>
      <c r="ER198" s="3">
        <f t="shared" si="51"/>
        <v>-9.7180961636099337</v>
      </c>
      <c r="ES198" s="3">
        <f t="shared" si="52"/>
        <v>-12.927134037616581</v>
      </c>
    </row>
    <row r="199" spans="11:149" x14ac:dyDescent="0.25">
      <c r="K199" s="38">
        <f t="shared" si="44"/>
        <v>187</v>
      </c>
      <c r="L199" s="5"/>
      <c r="N199" s="5">
        <v>202000</v>
      </c>
      <c r="O199" s="289">
        <f t="shared" si="39"/>
        <v>8.1283051616409768E-10</v>
      </c>
      <c r="P199" s="5">
        <v>202000</v>
      </c>
      <c r="Q199" s="289">
        <f t="shared" si="40"/>
        <v>4.5246084266030133E-10</v>
      </c>
      <c r="R199" s="5">
        <f t="shared" si="48"/>
        <v>202000</v>
      </c>
      <c r="S199" s="289">
        <f t="shared" si="47"/>
        <v>1.6974168090554818E-10</v>
      </c>
      <c r="U199" s="4"/>
      <c r="V199" s="256">
        <v>202000</v>
      </c>
      <c r="W199" s="274">
        <f t="shared" si="46"/>
        <v>8.7454004685431933E-14</v>
      </c>
      <c r="X199" s="320">
        <f t="shared" si="41"/>
        <v>202000</v>
      </c>
      <c r="Y199" s="153">
        <f t="shared" si="42"/>
        <v>-22.496743358610857</v>
      </c>
      <c r="Z199" s="153"/>
      <c r="AA199" s="153"/>
      <c r="AB199" s="153"/>
      <c r="AC199" s="153"/>
      <c r="AD199" s="153"/>
      <c r="AE199" s="153"/>
      <c r="AF199" s="153"/>
      <c r="AG199" s="153"/>
      <c r="AH199" s="153"/>
      <c r="AI199" s="153"/>
      <c r="AJ199" s="161"/>
      <c r="AK199" s="161"/>
      <c r="AL199" s="162"/>
      <c r="AM199" s="161"/>
      <c r="AN199" s="161"/>
      <c r="AO199" s="161"/>
      <c r="AP199" s="161"/>
      <c r="AQ199" s="161"/>
      <c r="AR199" s="161"/>
      <c r="AS199" s="161"/>
      <c r="AT199" s="161"/>
      <c r="AU199" s="161"/>
      <c r="AV199" s="161"/>
      <c r="AW199" s="161"/>
      <c r="AX199" s="161"/>
      <c r="AY199" s="161"/>
      <c r="AZ199" s="161"/>
      <c r="BA199" s="161"/>
      <c r="BB199" s="161"/>
      <c r="BC199" s="161"/>
      <c r="BD199" s="161"/>
      <c r="BE199" s="161"/>
      <c r="BF199" s="161"/>
      <c r="BG199" s="161"/>
      <c r="BH199" s="161"/>
      <c r="BI199" s="161"/>
      <c r="BJ199" s="161"/>
      <c r="BK199" s="161"/>
      <c r="BL199" s="161"/>
      <c r="BM199" s="161"/>
      <c r="BN199" s="161"/>
      <c r="BO199" s="161"/>
      <c r="BP199" s="161"/>
      <c r="BQ199" s="161"/>
      <c r="BR199" s="161"/>
      <c r="BS199" s="161"/>
      <c r="BT199" s="161"/>
      <c r="BU199" s="161"/>
      <c r="BV199" s="161"/>
      <c r="BW199" s="161"/>
      <c r="BX199" s="161"/>
      <c r="BY199" s="161"/>
      <c r="BZ199" s="161"/>
      <c r="CA199" s="161"/>
      <c r="CB199" s="161"/>
      <c r="CC199" s="161"/>
      <c r="CD199" s="161"/>
      <c r="CE199" s="161"/>
      <c r="CF199" s="161"/>
      <c r="CG199" s="161"/>
      <c r="CH199" s="161"/>
      <c r="CI199" s="161"/>
      <c r="CJ199" s="161"/>
      <c r="CK199" s="161"/>
      <c r="CL199" s="161"/>
      <c r="CM199" s="161"/>
      <c r="CN199" s="161"/>
      <c r="CO199" s="161"/>
      <c r="CP199" s="161"/>
      <c r="CQ199" s="161"/>
      <c r="CR199" s="161"/>
      <c r="CS199" s="161"/>
      <c r="CT199" s="161"/>
      <c r="CU199" s="161"/>
      <c r="CV199" s="161"/>
      <c r="CW199" s="161"/>
      <c r="CX199" s="161"/>
      <c r="CY199" s="161"/>
      <c r="CZ199" s="161"/>
      <c r="DA199" s="161"/>
      <c r="DB199" s="161"/>
      <c r="DC199" s="161"/>
      <c r="DD199" s="161"/>
      <c r="DE199" s="161"/>
      <c r="DF199" s="161"/>
      <c r="DG199" s="161"/>
      <c r="DH199" s="161"/>
      <c r="DI199" s="161"/>
      <c r="DJ199" s="161"/>
      <c r="DK199" s="161"/>
      <c r="DL199" s="161"/>
      <c r="DM199" s="161"/>
      <c r="DN199" s="161"/>
      <c r="DO199" s="161"/>
      <c r="DP199" s="161"/>
      <c r="DQ199" s="161"/>
      <c r="DR199" s="161"/>
      <c r="DS199" s="161"/>
      <c r="DT199" s="161"/>
      <c r="DU199" s="161"/>
      <c r="DV199" s="161"/>
      <c r="DW199" s="161"/>
      <c r="DX199" s="161"/>
      <c r="DY199" s="161"/>
      <c r="DZ199" s="161"/>
      <c r="EA199" s="161"/>
      <c r="EB199" s="161"/>
      <c r="EC199" s="161"/>
      <c r="ED199" s="161"/>
      <c r="EE199" s="161"/>
      <c r="EF199" s="161"/>
      <c r="EG199" s="161"/>
      <c r="EH199" s="161"/>
      <c r="EI199" s="161"/>
      <c r="EK199" s="143">
        <f t="shared" si="38"/>
        <v>5.1521820815533944E-4</v>
      </c>
      <c r="EO199">
        <f t="shared" si="49"/>
        <v>202000</v>
      </c>
      <c r="EP199" s="3">
        <f t="shared" si="43"/>
        <v>-9.0900000000000016</v>
      </c>
      <c r="EQ199" s="3">
        <f t="shared" si="50"/>
        <v>-9.3444190000000003</v>
      </c>
      <c r="ER199" s="3">
        <f t="shared" si="51"/>
        <v>-9.7702115014383235</v>
      </c>
      <c r="ES199" s="3">
        <f t="shared" si="52"/>
        <v>-13.058220298558508</v>
      </c>
    </row>
    <row r="200" spans="11:149" x14ac:dyDescent="0.25">
      <c r="K200" s="38">
        <f t="shared" si="44"/>
        <v>188</v>
      </c>
      <c r="L200" s="5"/>
      <c r="N200" s="5">
        <v>204000</v>
      </c>
      <c r="O200" s="289">
        <f t="shared" si="39"/>
        <v>6.6069344800759527E-10</v>
      </c>
      <c r="P200" s="5">
        <v>204000</v>
      </c>
      <c r="Q200" s="289">
        <f t="shared" si="40"/>
        <v>3.6564698775207253E-10</v>
      </c>
      <c r="R200" s="5">
        <f t="shared" si="48"/>
        <v>204000</v>
      </c>
      <c r="S200" s="289">
        <f t="shared" si="47"/>
        <v>1.5054736575785317E-10</v>
      </c>
      <c r="U200" s="4"/>
      <c r="V200" s="256">
        <v>204000</v>
      </c>
      <c r="W200" s="274">
        <f t="shared" si="46"/>
        <v>6.4668597233533534E-14</v>
      </c>
      <c r="X200" s="320">
        <f t="shared" si="41"/>
        <v>204000</v>
      </c>
      <c r="Y200" s="153">
        <f t="shared" si="42"/>
        <v>-22.616743358610858</v>
      </c>
      <c r="Z200" s="153"/>
      <c r="AA200" s="153"/>
      <c r="AB200" s="153"/>
      <c r="AC200" s="153"/>
      <c r="AD200" s="153"/>
      <c r="AE200" s="153"/>
      <c r="AF200" s="153"/>
      <c r="AG200" s="153"/>
      <c r="AH200" s="153"/>
      <c r="AI200" s="153"/>
      <c r="AJ200" s="161"/>
      <c r="AK200" s="161"/>
      <c r="AL200" s="162"/>
      <c r="AM200" s="161"/>
      <c r="AN200" s="161"/>
      <c r="AO200" s="161"/>
      <c r="AP200" s="161"/>
      <c r="AQ200" s="161"/>
      <c r="AR200" s="161"/>
      <c r="AS200" s="161"/>
      <c r="AT200" s="161"/>
      <c r="AU200" s="161"/>
      <c r="AV200" s="161"/>
      <c r="AW200" s="161"/>
      <c r="AX200" s="161"/>
      <c r="AY200" s="161"/>
      <c r="AZ200" s="161"/>
      <c r="BA200" s="161"/>
      <c r="BB200" s="161"/>
      <c r="BC200" s="161"/>
      <c r="BD200" s="161"/>
      <c r="BE200" s="161"/>
      <c r="BF200" s="161"/>
      <c r="BG200" s="161"/>
      <c r="BH200" s="161"/>
      <c r="BI200" s="161"/>
      <c r="BJ200" s="161"/>
      <c r="BK200" s="161"/>
      <c r="BL200" s="161"/>
      <c r="BM200" s="161"/>
      <c r="BN200" s="161"/>
      <c r="BO200" s="161"/>
      <c r="BP200" s="161"/>
      <c r="BQ200" s="161"/>
      <c r="BR200" s="161"/>
      <c r="BS200" s="161"/>
      <c r="BT200" s="161"/>
      <c r="BU200" s="161"/>
      <c r="BV200" s="161"/>
      <c r="BW200" s="161"/>
      <c r="BX200" s="161"/>
      <c r="BY200" s="161"/>
      <c r="BZ200" s="161"/>
      <c r="CA200" s="161"/>
      <c r="CB200" s="161"/>
      <c r="CC200" s="161"/>
      <c r="CD200" s="161"/>
      <c r="CE200" s="161"/>
      <c r="CF200" s="161"/>
      <c r="CG200" s="161"/>
      <c r="CH200" s="161"/>
      <c r="CI200" s="161"/>
      <c r="CJ200" s="161"/>
      <c r="CK200" s="161"/>
      <c r="CL200" s="161"/>
      <c r="CM200" s="161"/>
      <c r="CN200" s="161"/>
      <c r="CO200" s="161"/>
      <c r="CP200" s="161"/>
      <c r="CQ200" s="161"/>
      <c r="CR200" s="161"/>
      <c r="CS200" s="161"/>
      <c r="CT200" s="161"/>
      <c r="CU200" s="161"/>
      <c r="CV200" s="161"/>
      <c r="CW200" s="161"/>
      <c r="CX200" s="161"/>
      <c r="CY200" s="161"/>
      <c r="CZ200" s="161"/>
      <c r="DA200" s="161"/>
      <c r="DB200" s="161"/>
      <c r="DC200" s="161"/>
      <c r="DD200" s="161"/>
      <c r="DE200" s="161"/>
      <c r="DF200" s="161"/>
      <c r="DG200" s="161"/>
      <c r="DH200" s="161"/>
      <c r="DI200" s="161"/>
      <c r="DJ200" s="161"/>
      <c r="DK200" s="161"/>
      <c r="DL200" s="161"/>
      <c r="DM200" s="161"/>
      <c r="DN200" s="161"/>
      <c r="DO200" s="161"/>
      <c r="DP200" s="161"/>
      <c r="DQ200" s="161"/>
      <c r="DR200" s="161"/>
      <c r="DS200" s="161"/>
      <c r="DT200" s="161"/>
      <c r="DU200" s="161"/>
      <c r="DV200" s="161"/>
      <c r="DW200" s="161"/>
      <c r="DX200" s="161"/>
      <c r="DY200" s="161"/>
      <c r="DZ200" s="161"/>
      <c r="EA200" s="161"/>
      <c r="EB200" s="161"/>
      <c r="EC200" s="161"/>
      <c r="ED200" s="161"/>
      <c r="EE200" s="161"/>
      <c r="EF200" s="161"/>
      <c r="EG200" s="161"/>
      <c r="EH200" s="161"/>
      <c r="EI200" s="161"/>
      <c r="EK200" s="143">
        <f t="shared" si="38"/>
        <v>4.2955648481786971E-4</v>
      </c>
      <c r="EO200">
        <f t="shared" si="49"/>
        <v>204000</v>
      </c>
      <c r="EP200" s="3">
        <f t="shared" si="43"/>
        <v>-9.18</v>
      </c>
      <c r="EQ200" s="3">
        <f t="shared" si="50"/>
        <v>-9.4369380000000014</v>
      </c>
      <c r="ER200" s="3">
        <f t="shared" si="51"/>
        <v>-9.8223268392667133</v>
      </c>
      <c r="ES200" s="3">
        <f t="shared" si="52"/>
        <v>-13.189306559500436</v>
      </c>
    </row>
    <row r="201" spans="11:149" x14ac:dyDescent="0.25">
      <c r="K201" s="38">
        <f t="shared" si="44"/>
        <v>189</v>
      </c>
      <c r="L201" s="5"/>
      <c r="N201" s="5">
        <v>206000</v>
      </c>
      <c r="O201" s="289">
        <f t="shared" si="39"/>
        <v>5.3703179637025073E-10</v>
      </c>
      <c r="P201" s="5">
        <v>206000</v>
      </c>
      <c r="Q201" s="289">
        <f t="shared" si="40"/>
        <v>2.9549014422125676E-10</v>
      </c>
      <c r="R201" s="5">
        <f t="shared" si="48"/>
        <v>206000</v>
      </c>
      <c r="S201" s="289">
        <f t="shared" si="47"/>
        <v>1.3352353538457276E-10</v>
      </c>
      <c r="U201" s="4"/>
      <c r="V201" s="256">
        <v>206000</v>
      </c>
      <c r="W201" s="274">
        <f t="shared" si="46"/>
        <v>4.7819736594059115E-14</v>
      </c>
      <c r="X201" s="320">
        <f t="shared" si="41"/>
        <v>206000</v>
      </c>
      <c r="Y201" s="153">
        <f t="shared" si="42"/>
        <v>-22.736743358610859</v>
      </c>
      <c r="Z201" s="153"/>
      <c r="AA201" s="153"/>
      <c r="AB201" s="153"/>
      <c r="AC201" s="153"/>
      <c r="AD201" s="153"/>
      <c r="AE201" s="153"/>
      <c r="AF201" s="153"/>
      <c r="AG201" s="153"/>
      <c r="AH201" s="153"/>
      <c r="AI201" s="153"/>
      <c r="AJ201" s="161"/>
      <c r="AK201" s="161"/>
      <c r="AL201" s="162"/>
      <c r="AM201" s="161"/>
      <c r="AN201" s="161"/>
      <c r="AO201" s="161"/>
      <c r="AP201" s="161"/>
      <c r="AQ201" s="161"/>
      <c r="AR201" s="161"/>
      <c r="AS201" s="161"/>
      <c r="AT201" s="161"/>
      <c r="AU201" s="161"/>
      <c r="AV201" s="161"/>
      <c r="AW201" s="161"/>
      <c r="AX201" s="161"/>
      <c r="AY201" s="161"/>
      <c r="AZ201" s="161"/>
      <c r="BA201" s="161"/>
      <c r="BB201" s="161"/>
      <c r="BC201" s="161"/>
      <c r="BD201" s="161"/>
      <c r="BE201" s="161"/>
      <c r="BF201" s="161"/>
      <c r="BG201" s="161"/>
      <c r="BH201" s="161"/>
      <c r="BI201" s="161"/>
      <c r="BJ201" s="161"/>
      <c r="BK201" s="161"/>
      <c r="BL201" s="161"/>
      <c r="BM201" s="161"/>
      <c r="BN201" s="161"/>
      <c r="BO201" s="161"/>
      <c r="BP201" s="161"/>
      <c r="BQ201" s="161"/>
      <c r="BR201" s="161"/>
      <c r="BS201" s="161"/>
      <c r="BT201" s="161"/>
      <c r="BU201" s="161"/>
      <c r="BV201" s="161"/>
      <c r="BW201" s="161"/>
      <c r="BX201" s="161"/>
      <c r="BY201" s="161"/>
      <c r="BZ201" s="161"/>
      <c r="CA201" s="161"/>
      <c r="CB201" s="161"/>
      <c r="CC201" s="161"/>
      <c r="CD201" s="161"/>
      <c r="CE201" s="161"/>
      <c r="CF201" s="161"/>
      <c r="CG201" s="161"/>
      <c r="CH201" s="161"/>
      <c r="CI201" s="161"/>
      <c r="CJ201" s="161"/>
      <c r="CK201" s="161"/>
      <c r="CL201" s="161"/>
      <c r="CM201" s="161"/>
      <c r="CN201" s="161"/>
      <c r="CO201" s="161"/>
      <c r="CP201" s="161"/>
      <c r="CQ201" s="161"/>
      <c r="CR201" s="161"/>
      <c r="CS201" s="161"/>
      <c r="CT201" s="161"/>
      <c r="CU201" s="161"/>
      <c r="CV201" s="161"/>
      <c r="CW201" s="161"/>
      <c r="CX201" s="161"/>
      <c r="CY201" s="161"/>
      <c r="CZ201" s="161"/>
      <c r="DA201" s="161"/>
      <c r="DB201" s="161"/>
      <c r="DC201" s="161"/>
      <c r="DD201" s="161"/>
      <c r="DE201" s="161"/>
      <c r="DF201" s="161"/>
      <c r="DG201" s="161"/>
      <c r="DH201" s="161"/>
      <c r="DI201" s="161"/>
      <c r="DJ201" s="161"/>
      <c r="DK201" s="161"/>
      <c r="DL201" s="161"/>
      <c r="DM201" s="161"/>
      <c r="DN201" s="161"/>
      <c r="DO201" s="161"/>
      <c r="DP201" s="161"/>
      <c r="DQ201" s="161"/>
      <c r="DR201" s="161"/>
      <c r="DS201" s="161"/>
      <c r="DT201" s="161"/>
      <c r="DU201" s="161"/>
      <c r="DV201" s="161"/>
      <c r="DW201" s="161"/>
      <c r="DX201" s="161"/>
      <c r="DY201" s="161"/>
      <c r="DZ201" s="161"/>
      <c r="EA201" s="161"/>
      <c r="EB201" s="161"/>
      <c r="EC201" s="161"/>
      <c r="ED201" s="161"/>
      <c r="EE201" s="161"/>
      <c r="EF201" s="161"/>
      <c r="EG201" s="161"/>
      <c r="EH201" s="161"/>
      <c r="EI201" s="161"/>
      <c r="EK201" s="143">
        <f t="shared" si="38"/>
        <v>3.5813713632079413E-4</v>
      </c>
      <c r="EO201">
        <f t="shared" si="49"/>
        <v>206000</v>
      </c>
      <c r="EP201" s="3">
        <f t="shared" si="43"/>
        <v>-9.2700000000000014</v>
      </c>
      <c r="EQ201" s="3">
        <f t="shared" si="50"/>
        <v>-9.5294570000000007</v>
      </c>
      <c r="ER201" s="3">
        <f t="shared" si="51"/>
        <v>-9.874442177095105</v>
      </c>
      <c r="ES201" s="3">
        <f t="shared" si="52"/>
        <v>-13.320392820442363</v>
      </c>
    </row>
    <row r="202" spans="11:149" x14ac:dyDescent="0.25">
      <c r="K202" s="38">
        <f t="shared" si="44"/>
        <v>190</v>
      </c>
      <c r="L202" s="5"/>
      <c r="N202" s="5">
        <v>208000</v>
      </c>
      <c r="O202" s="289">
        <f t="shared" si="39"/>
        <v>4.3651583224016313E-10</v>
      </c>
      <c r="P202" s="5">
        <v>208000</v>
      </c>
      <c r="Q202" s="289">
        <f t="shared" si="40"/>
        <v>2.387943241887257E-10</v>
      </c>
      <c r="R202" s="5">
        <f t="shared" si="48"/>
        <v>208000</v>
      </c>
      <c r="S202" s="289">
        <f t="shared" si="47"/>
        <v>1.184247523153041E-10</v>
      </c>
      <c r="U202" s="4"/>
      <c r="V202" s="256">
        <v>208000</v>
      </c>
      <c r="W202" s="274">
        <f t="shared" si="46"/>
        <v>3.5360705284317555E-14</v>
      </c>
      <c r="X202" s="320">
        <f t="shared" si="41"/>
        <v>208000</v>
      </c>
      <c r="Y202" s="153">
        <f t="shared" si="42"/>
        <v>-22.856743358610856</v>
      </c>
      <c r="Z202" s="153"/>
      <c r="AA202" s="153"/>
      <c r="AB202" s="153"/>
      <c r="AC202" s="153"/>
      <c r="AD202" s="153"/>
      <c r="AE202" s="153"/>
      <c r="AF202" s="153"/>
      <c r="AG202" s="153"/>
      <c r="AH202" s="153"/>
      <c r="AI202" s="153"/>
      <c r="AJ202" s="161"/>
      <c r="AK202" s="161"/>
      <c r="AL202" s="162"/>
      <c r="AM202" s="161"/>
      <c r="AN202" s="161"/>
      <c r="AO202" s="161"/>
      <c r="AP202" s="161"/>
      <c r="AQ202" s="161"/>
      <c r="AR202" s="161"/>
      <c r="AS202" s="161"/>
      <c r="AT202" s="161"/>
      <c r="AU202" s="161"/>
      <c r="AV202" s="161"/>
      <c r="AW202" s="161"/>
      <c r="AX202" s="161"/>
      <c r="AY202" s="161"/>
      <c r="AZ202" s="161"/>
      <c r="BA202" s="161"/>
      <c r="BB202" s="161"/>
      <c r="BC202" s="161"/>
      <c r="BD202" s="161"/>
      <c r="BE202" s="161"/>
      <c r="BF202" s="161"/>
      <c r="BG202" s="161"/>
      <c r="BH202" s="161"/>
      <c r="BI202" s="161"/>
      <c r="BJ202" s="161"/>
      <c r="BK202" s="161"/>
      <c r="BL202" s="161"/>
      <c r="BM202" s="161"/>
      <c r="BN202" s="161"/>
      <c r="BO202" s="161"/>
      <c r="BP202" s="161"/>
      <c r="BQ202" s="161"/>
      <c r="BR202" s="161"/>
      <c r="BS202" s="161"/>
      <c r="BT202" s="161"/>
      <c r="BU202" s="161"/>
      <c r="BV202" s="161"/>
      <c r="BW202" s="161"/>
      <c r="BX202" s="161"/>
      <c r="BY202" s="161"/>
      <c r="BZ202" s="161"/>
      <c r="CA202" s="161"/>
      <c r="CB202" s="161"/>
      <c r="CC202" s="161"/>
      <c r="CD202" s="161"/>
      <c r="CE202" s="161"/>
      <c r="CF202" s="161"/>
      <c r="CG202" s="161"/>
      <c r="CH202" s="161"/>
      <c r="CI202" s="161"/>
      <c r="CJ202" s="161"/>
      <c r="CK202" s="161"/>
      <c r="CL202" s="161"/>
      <c r="CM202" s="161"/>
      <c r="CN202" s="161"/>
      <c r="CO202" s="161"/>
      <c r="CP202" s="161"/>
      <c r="CQ202" s="161"/>
      <c r="CR202" s="161"/>
      <c r="CS202" s="161"/>
      <c r="CT202" s="161"/>
      <c r="CU202" s="161"/>
      <c r="CV202" s="161"/>
      <c r="CW202" s="161"/>
      <c r="CX202" s="161"/>
      <c r="CY202" s="161"/>
      <c r="CZ202" s="161"/>
      <c r="DA202" s="161"/>
      <c r="DB202" s="161"/>
      <c r="DC202" s="161"/>
      <c r="DD202" s="161"/>
      <c r="DE202" s="161"/>
      <c r="DF202" s="161"/>
      <c r="DG202" s="161"/>
      <c r="DH202" s="161"/>
      <c r="DI202" s="161"/>
      <c r="DJ202" s="161"/>
      <c r="DK202" s="161"/>
      <c r="DL202" s="161"/>
      <c r="DM202" s="161"/>
      <c r="DN202" s="161"/>
      <c r="DO202" s="161"/>
      <c r="DP202" s="161"/>
      <c r="DQ202" s="161"/>
      <c r="DR202" s="161"/>
      <c r="DS202" s="161"/>
      <c r="DT202" s="161"/>
      <c r="DU202" s="161"/>
      <c r="DV202" s="161"/>
      <c r="DW202" s="161"/>
      <c r="DX202" s="161"/>
      <c r="DY202" s="161"/>
      <c r="DZ202" s="161"/>
      <c r="EA202" s="161"/>
      <c r="EB202" s="161"/>
      <c r="EC202" s="161"/>
      <c r="ED202" s="161"/>
      <c r="EE202" s="161"/>
      <c r="EF202" s="161"/>
      <c r="EG202" s="161"/>
      <c r="EH202" s="161"/>
      <c r="EI202" s="161"/>
      <c r="EK202" s="143">
        <f t="shared" si="38"/>
        <v>2.9859218274039717E-4</v>
      </c>
      <c r="EO202">
        <f t="shared" si="49"/>
        <v>208000</v>
      </c>
      <c r="EP202" s="3">
        <f t="shared" si="43"/>
        <v>-9.360000000000003</v>
      </c>
      <c r="EQ202" s="3">
        <f t="shared" si="50"/>
        <v>-9.6219760000000019</v>
      </c>
      <c r="ER202" s="3">
        <f t="shared" si="51"/>
        <v>-9.9265575149234948</v>
      </c>
      <c r="ES202" s="3">
        <f t="shared" si="52"/>
        <v>-13.451479081384287</v>
      </c>
    </row>
    <row r="203" spans="11:149" x14ac:dyDescent="0.25">
      <c r="K203" s="38">
        <f t="shared" si="44"/>
        <v>191</v>
      </c>
      <c r="L203" s="5"/>
      <c r="N203" s="5">
        <v>210000</v>
      </c>
      <c r="O203" s="289">
        <f t="shared" si="39"/>
        <v>3.5481338923357347E-10</v>
      </c>
      <c r="P203" s="5">
        <v>210000</v>
      </c>
      <c r="Q203" s="289">
        <f t="shared" si="40"/>
        <v>1.9297675533317559E-10</v>
      </c>
      <c r="R203" s="5">
        <f t="shared" si="48"/>
        <v>210000</v>
      </c>
      <c r="S203" s="289">
        <f t="shared" si="47"/>
        <v>1.0503333304161073E-10</v>
      </c>
      <c r="U203" s="4"/>
      <c r="V203" s="256">
        <v>210000</v>
      </c>
      <c r="W203" s="274">
        <f t="shared" si="46"/>
        <v>2.6147770089551173E-14</v>
      </c>
      <c r="X203" s="320">
        <f t="shared" si="41"/>
        <v>210000</v>
      </c>
      <c r="Y203" s="153">
        <f t="shared" si="42"/>
        <v>-22.976743358610857</v>
      </c>
      <c r="Z203" s="153"/>
      <c r="AA203" s="153"/>
      <c r="AB203" s="153"/>
      <c r="AC203" s="153"/>
      <c r="AD203" s="153"/>
      <c r="AE203" s="153"/>
      <c r="AF203" s="153"/>
      <c r="AG203" s="153"/>
      <c r="AH203" s="153"/>
      <c r="AI203" s="153"/>
      <c r="AJ203" s="161"/>
      <c r="AK203" s="161"/>
      <c r="AL203" s="162"/>
      <c r="AM203" s="161"/>
      <c r="AN203" s="161"/>
      <c r="AO203" s="161"/>
      <c r="AP203" s="161"/>
      <c r="AQ203" s="161"/>
      <c r="AR203" s="161"/>
      <c r="AS203" s="161"/>
      <c r="AT203" s="161"/>
      <c r="AU203" s="161"/>
      <c r="AV203" s="161"/>
      <c r="AW203" s="161"/>
      <c r="AX203" s="161"/>
      <c r="AY203" s="161"/>
      <c r="AZ203" s="161"/>
      <c r="BA203" s="161"/>
      <c r="BB203" s="161"/>
      <c r="BC203" s="161"/>
      <c r="BD203" s="161"/>
      <c r="BE203" s="161"/>
      <c r="BF203" s="161"/>
      <c r="BG203" s="161"/>
      <c r="BH203" s="161"/>
      <c r="BI203" s="161"/>
      <c r="BJ203" s="161"/>
      <c r="BK203" s="161"/>
      <c r="BL203" s="161"/>
      <c r="BM203" s="161"/>
      <c r="BN203" s="161"/>
      <c r="BO203" s="161"/>
      <c r="BP203" s="161"/>
      <c r="BQ203" s="161"/>
      <c r="BR203" s="161"/>
      <c r="BS203" s="161"/>
      <c r="BT203" s="161"/>
      <c r="BU203" s="161"/>
      <c r="BV203" s="161"/>
      <c r="BW203" s="161"/>
      <c r="BX203" s="161"/>
      <c r="BY203" s="161"/>
      <c r="BZ203" s="161"/>
      <c r="CA203" s="161"/>
      <c r="CB203" s="161"/>
      <c r="CC203" s="161"/>
      <c r="CD203" s="161"/>
      <c r="CE203" s="161"/>
      <c r="CF203" s="161"/>
      <c r="CG203" s="161"/>
      <c r="CH203" s="161"/>
      <c r="CI203" s="161"/>
      <c r="CJ203" s="161"/>
      <c r="CK203" s="161"/>
      <c r="CL203" s="161"/>
      <c r="CM203" s="161"/>
      <c r="CN203" s="161"/>
      <c r="CO203" s="161"/>
      <c r="CP203" s="161"/>
      <c r="CQ203" s="161"/>
      <c r="CR203" s="161"/>
      <c r="CS203" s="161"/>
      <c r="CT203" s="161"/>
      <c r="CU203" s="161"/>
      <c r="CV203" s="161"/>
      <c r="CW203" s="161"/>
      <c r="CX203" s="161"/>
      <c r="CY203" s="161"/>
      <c r="CZ203" s="161"/>
      <c r="DA203" s="161"/>
      <c r="DB203" s="161"/>
      <c r="DC203" s="161"/>
      <c r="DD203" s="161"/>
      <c r="DE203" s="161"/>
      <c r="DF203" s="161"/>
      <c r="DG203" s="161"/>
      <c r="DH203" s="161"/>
      <c r="DI203" s="161"/>
      <c r="DJ203" s="161"/>
      <c r="DK203" s="161"/>
      <c r="DL203" s="161"/>
      <c r="DM203" s="161"/>
      <c r="DN203" s="161"/>
      <c r="DO203" s="161"/>
      <c r="DP203" s="161"/>
      <c r="DQ203" s="161"/>
      <c r="DR203" s="161"/>
      <c r="DS203" s="161"/>
      <c r="DT203" s="161"/>
      <c r="DU203" s="161"/>
      <c r="DV203" s="161"/>
      <c r="DW203" s="161"/>
      <c r="DX203" s="161"/>
      <c r="DY203" s="161"/>
      <c r="DZ203" s="161"/>
      <c r="EA203" s="161"/>
      <c r="EB203" s="161"/>
      <c r="EC203" s="161"/>
      <c r="ED203" s="161"/>
      <c r="EE203" s="161"/>
      <c r="EF203" s="161"/>
      <c r="EG203" s="161"/>
      <c r="EH203" s="161"/>
      <c r="EI203" s="161"/>
      <c r="EK203" s="143">
        <f t="shared" si="38"/>
        <v>2.4894735159163511E-4</v>
      </c>
      <c r="EO203">
        <f t="shared" si="49"/>
        <v>210000</v>
      </c>
      <c r="EP203" s="3">
        <f t="shared" si="43"/>
        <v>-9.4500000000000028</v>
      </c>
      <c r="EQ203" s="3">
        <f t="shared" si="50"/>
        <v>-9.7144950000000012</v>
      </c>
      <c r="ER203" s="3">
        <f t="shared" si="51"/>
        <v>-9.9786728527518846</v>
      </c>
      <c r="ES203" s="3">
        <f t="shared" si="52"/>
        <v>-13.582565342326214</v>
      </c>
    </row>
    <row r="204" spans="11:149" x14ac:dyDescent="0.25">
      <c r="K204" s="38">
        <f t="shared" si="44"/>
        <v>192</v>
      </c>
      <c r="L204" s="5"/>
      <c r="N204" s="5">
        <v>212000</v>
      </c>
      <c r="O204" s="289">
        <f t="shared" si="39"/>
        <v>2.884031503126592E-10</v>
      </c>
      <c r="P204" s="5">
        <v>212000</v>
      </c>
      <c r="Q204" s="289">
        <f t="shared" si="40"/>
        <v>1.5595022296044342E-10</v>
      </c>
      <c r="R204" s="5">
        <f t="shared" si="48"/>
        <v>212000</v>
      </c>
      <c r="S204" s="289">
        <f t="shared" si="47"/>
        <v>9.3156209611124016E-11</v>
      </c>
      <c r="U204" s="4"/>
      <c r="V204" s="256">
        <v>212000</v>
      </c>
      <c r="W204" s="274">
        <f t="shared" si="46"/>
        <v>1.9335187891720303E-14</v>
      </c>
      <c r="X204" s="320">
        <f t="shared" si="41"/>
        <v>212000</v>
      </c>
      <c r="Y204" s="153">
        <f t="shared" si="42"/>
        <v>-23.096743358610858</v>
      </c>
      <c r="Z204" s="153"/>
      <c r="AA204" s="153"/>
      <c r="AB204" s="153"/>
      <c r="AC204" s="153"/>
      <c r="AD204" s="153"/>
      <c r="AE204" s="153"/>
      <c r="AF204" s="153"/>
      <c r="AG204" s="153"/>
      <c r="AH204" s="153"/>
      <c r="AI204" s="153"/>
      <c r="AJ204" s="161"/>
      <c r="AK204" s="161"/>
      <c r="AL204" s="162"/>
      <c r="AM204" s="161"/>
      <c r="AN204" s="161"/>
      <c r="AO204" s="161"/>
      <c r="AP204" s="161"/>
      <c r="AQ204" s="161"/>
      <c r="AR204" s="161"/>
      <c r="AS204" s="161"/>
      <c r="AT204" s="161"/>
      <c r="AU204" s="161"/>
      <c r="AV204" s="161"/>
      <c r="AW204" s="161"/>
      <c r="AX204" s="161"/>
      <c r="AY204" s="161"/>
      <c r="AZ204" s="161"/>
      <c r="BA204" s="161"/>
      <c r="BB204" s="161"/>
      <c r="BC204" s="161"/>
      <c r="BD204" s="161"/>
      <c r="BE204" s="161"/>
      <c r="BF204" s="161"/>
      <c r="BG204" s="161"/>
      <c r="BH204" s="161"/>
      <c r="BI204" s="161"/>
      <c r="BJ204" s="161"/>
      <c r="BK204" s="161"/>
      <c r="BL204" s="161"/>
      <c r="BM204" s="161"/>
      <c r="BN204" s="161"/>
      <c r="BO204" s="161"/>
      <c r="BP204" s="161"/>
      <c r="BQ204" s="161"/>
      <c r="BR204" s="161"/>
      <c r="BS204" s="161"/>
      <c r="BT204" s="161"/>
      <c r="BU204" s="161"/>
      <c r="BV204" s="161"/>
      <c r="BW204" s="161"/>
      <c r="BX204" s="161"/>
      <c r="BY204" s="161"/>
      <c r="BZ204" s="161"/>
      <c r="CA204" s="161"/>
      <c r="CB204" s="161"/>
      <c r="CC204" s="161"/>
      <c r="CD204" s="161"/>
      <c r="CE204" s="161"/>
      <c r="CF204" s="161"/>
      <c r="CG204" s="161"/>
      <c r="CH204" s="161"/>
      <c r="CI204" s="161"/>
      <c r="CJ204" s="161"/>
      <c r="CK204" s="161"/>
      <c r="CL204" s="161"/>
      <c r="CM204" s="161"/>
      <c r="CN204" s="161"/>
      <c r="CO204" s="161"/>
      <c r="CP204" s="161"/>
      <c r="CQ204" s="161"/>
      <c r="CR204" s="161"/>
      <c r="CS204" s="161"/>
      <c r="CT204" s="161"/>
      <c r="CU204" s="161"/>
      <c r="CV204" s="161"/>
      <c r="CW204" s="161"/>
      <c r="CX204" s="161"/>
      <c r="CY204" s="161"/>
      <c r="CZ204" s="161"/>
      <c r="DA204" s="161"/>
      <c r="DB204" s="161"/>
      <c r="DC204" s="161"/>
      <c r="DD204" s="161"/>
      <c r="DE204" s="161"/>
      <c r="DF204" s="161"/>
      <c r="DG204" s="161"/>
      <c r="DH204" s="161"/>
      <c r="DI204" s="161"/>
      <c r="DJ204" s="161"/>
      <c r="DK204" s="161"/>
      <c r="DL204" s="161"/>
      <c r="DM204" s="161"/>
      <c r="DN204" s="161"/>
      <c r="DO204" s="161"/>
      <c r="DP204" s="161"/>
      <c r="DQ204" s="161"/>
      <c r="DR204" s="161"/>
      <c r="DS204" s="161"/>
      <c r="DT204" s="161"/>
      <c r="DU204" s="161"/>
      <c r="DV204" s="161"/>
      <c r="DW204" s="161"/>
      <c r="DX204" s="161"/>
      <c r="DY204" s="161"/>
      <c r="DZ204" s="161"/>
      <c r="EA204" s="161"/>
      <c r="EB204" s="161"/>
      <c r="EC204" s="161"/>
      <c r="ED204" s="161"/>
      <c r="EE204" s="161"/>
      <c r="EF204" s="161"/>
      <c r="EG204" s="161"/>
      <c r="EH204" s="161"/>
      <c r="EI204" s="161"/>
      <c r="EK204" s="143">
        <f t="shared" si="38"/>
        <v>2.0755661884950115E-4</v>
      </c>
      <c r="EO204">
        <f t="shared" si="49"/>
        <v>212000</v>
      </c>
      <c r="EP204" s="3">
        <f t="shared" si="43"/>
        <v>-9.5400000000000027</v>
      </c>
      <c r="EQ204" s="3">
        <f t="shared" si="50"/>
        <v>-9.8070140000000023</v>
      </c>
      <c r="ER204" s="3">
        <f t="shared" si="51"/>
        <v>-10.030788190580274</v>
      </c>
      <c r="ES204" s="3">
        <f t="shared" si="52"/>
        <v>-13.713651603268142</v>
      </c>
    </row>
    <row r="205" spans="11:149" x14ac:dyDescent="0.25">
      <c r="K205" s="38">
        <f t="shared" si="44"/>
        <v>193</v>
      </c>
      <c r="L205" s="5"/>
      <c r="N205" s="5">
        <v>214000</v>
      </c>
      <c r="O205" s="289">
        <f t="shared" si="39"/>
        <v>2.3442288153199129E-10</v>
      </c>
      <c r="P205" s="5">
        <v>214000</v>
      </c>
      <c r="Q205" s="289">
        <f t="shared" si="40"/>
        <v>1.2602798715017592E-10</v>
      </c>
      <c r="R205" s="5">
        <f t="shared" si="48"/>
        <v>214000</v>
      </c>
      <c r="S205" s="289">
        <f t="shared" si="47"/>
        <v>8.262214611121325E-11</v>
      </c>
      <c r="U205" s="4"/>
      <c r="V205" s="256">
        <v>214000</v>
      </c>
      <c r="W205" s="274">
        <f t="shared" si="46"/>
        <v>1.4297566849018667E-14</v>
      </c>
      <c r="X205" s="320">
        <f t="shared" si="41"/>
        <v>214000</v>
      </c>
      <c r="Y205" s="153">
        <f t="shared" si="42"/>
        <v>-23.216743358610856</v>
      </c>
      <c r="Z205" s="153"/>
      <c r="AA205" s="153"/>
      <c r="AB205" s="153"/>
      <c r="AC205" s="153"/>
      <c r="AD205" s="153"/>
      <c r="AE205" s="153"/>
      <c r="AF205" s="153"/>
      <c r="AG205" s="153"/>
      <c r="AH205" s="153"/>
      <c r="AI205" s="153"/>
      <c r="AJ205" s="161"/>
      <c r="AK205" s="161"/>
      <c r="AL205" s="162"/>
      <c r="AM205" s="161"/>
      <c r="AN205" s="161"/>
      <c r="AO205" s="161"/>
      <c r="AP205" s="161"/>
      <c r="AQ205" s="161"/>
      <c r="AR205" s="161"/>
      <c r="AS205" s="161"/>
      <c r="AT205" s="161"/>
      <c r="AU205" s="161"/>
      <c r="AV205" s="161"/>
      <c r="AW205" s="161"/>
      <c r="AX205" s="161"/>
      <c r="AY205" s="161"/>
      <c r="AZ205" s="161"/>
      <c r="BA205" s="161"/>
      <c r="BB205" s="161"/>
      <c r="BC205" s="161"/>
      <c r="BD205" s="161"/>
      <c r="BE205" s="161"/>
      <c r="BF205" s="161"/>
      <c r="BG205" s="161"/>
      <c r="BH205" s="161"/>
      <c r="BI205" s="161"/>
      <c r="BJ205" s="161"/>
      <c r="BK205" s="161"/>
      <c r="BL205" s="161"/>
      <c r="BM205" s="161"/>
      <c r="BN205" s="161"/>
      <c r="BO205" s="161"/>
      <c r="BP205" s="161"/>
      <c r="BQ205" s="161"/>
      <c r="BR205" s="161"/>
      <c r="BS205" s="161"/>
      <c r="BT205" s="161"/>
      <c r="BU205" s="161"/>
      <c r="BV205" s="161"/>
      <c r="BW205" s="161"/>
      <c r="BX205" s="161"/>
      <c r="BY205" s="161"/>
      <c r="BZ205" s="161"/>
      <c r="CA205" s="161"/>
      <c r="CB205" s="161"/>
      <c r="CC205" s="161"/>
      <c r="CD205" s="161"/>
      <c r="CE205" s="161"/>
      <c r="CF205" s="161"/>
      <c r="CG205" s="161"/>
      <c r="CH205" s="161"/>
      <c r="CI205" s="161"/>
      <c r="CJ205" s="161"/>
      <c r="CK205" s="161"/>
      <c r="CL205" s="161"/>
      <c r="CM205" s="161"/>
      <c r="CN205" s="161"/>
      <c r="CO205" s="161"/>
      <c r="CP205" s="161"/>
      <c r="CQ205" s="161"/>
      <c r="CR205" s="161"/>
      <c r="CS205" s="161"/>
      <c r="CT205" s="161"/>
      <c r="CU205" s="161"/>
      <c r="CV205" s="161"/>
      <c r="CW205" s="161"/>
      <c r="CX205" s="161"/>
      <c r="CY205" s="161"/>
      <c r="CZ205" s="161"/>
      <c r="DA205" s="161"/>
      <c r="DB205" s="161"/>
      <c r="DC205" s="161"/>
      <c r="DD205" s="161"/>
      <c r="DE205" s="161"/>
      <c r="DF205" s="161"/>
      <c r="DG205" s="161"/>
      <c r="DH205" s="161"/>
      <c r="DI205" s="161"/>
      <c r="DJ205" s="161"/>
      <c r="DK205" s="161"/>
      <c r="DL205" s="161"/>
      <c r="DM205" s="161"/>
      <c r="DN205" s="161"/>
      <c r="DO205" s="161"/>
      <c r="DP205" s="161"/>
      <c r="DQ205" s="161"/>
      <c r="DR205" s="161"/>
      <c r="DS205" s="161"/>
      <c r="DT205" s="161"/>
      <c r="DU205" s="161"/>
      <c r="DV205" s="161"/>
      <c r="DW205" s="161"/>
      <c r="DX205" s="161"/>
      <c r="DY205" s="161"/>
      <c r="DZ205" s="161"/>
      <c r="EA205" s="161"/>
      <c r="EB205" s="161"/>
      <c r="EC205" s="161"/>
      <c r="ED205" s="161"/>
      <c r="EE205" s="161"/>
      <c r="EF205" s="161"/>
      <c r="EG205" s="161"/>
      <c r="EH205" s="161"/>
      <c r="EI205" s="161"/>
      <c r="EK205" s="143">
        <f t="shared" ref="EK205:EK264" si="53">W205/S205</f>
        <v>1.7304763337632839E-4</v>
      </c>
      <c r="EO205">
        <f t="shared" si="49"/>
        <v>214000</v>
      </c>
      <c r="EP205" s="3">
        <f t="shared" si="43"/>
        <v>-9.6300000000000026</v>
      </c>
      <c r="EQ205" s="3">
        <f t="shared" si="50"/>
        <v>-9.8995330000000017</v>
      </c>
      <c r="ER205" s="3">
        <f t="shared" si="51"/>
        <v>-10.082903528408664</v>
      </c>
      <c r="ES205" s="3">
        <f t="shared" si="52"/>
        <v>-13.844737864210067</v>
      </c>
    </row>
    <row r="206" spans="11:149" x14ac:dyDescent="0.25">
      <c r="K206" s="38">
        <f t="shared" si="44"/>
        <v>194</v>
      </c>
      <c r="L206" s="5"/>
      <c r="N206" s="5">
        <v>216000</v>
      </c>
      <c r="O206" s="289">
        <f t="shared" ref="O206:O268" si="54" xml:space="preserve"> 10 ^ (-0.000045 * N206)</f>
        <v>1.9054607179632416E-10</v>
      </c>
      <c r="P206" s="5">
        <v>216000</v>
      </c>
      <c r="Q206" s="289">
        <f t="shared" ref="Q206:Q268" si="55" xml:space="preserve"> 10 ^ (-0.0000462595 * N206)</f>
        <v>1.0184694349012651E-10</v>
      </c>
      <c r="R206" s="5">
        <f t="shared" si="48"/>
        <v>216000</v>
      </c>
      <c r="S206" s="289">
        <f t="shared" si="47"/>
        <v>7.3279269911466041E-11</v>
      </c>
      <c r="U206" s="4"/>
      <c r="V206" s="256">
        <v>216000</v>
      </c>
      <c r="W206" s="274">
        <f t="shared" si="46"/>
        <v>1.0572455718917272E-14</v>
      </c>
      <c r="X206" s="320">
        <f t="shared" ref="X206:X268" si="56">R206</f>
        <v>216000</v>
      </c>
      <c r="Y206" s="153">
        <f t="shared" ref="Y206:Y268" si="57">LN(S206)</f>
        <v>-23.336743358610857</v>
      </c>
      <c r="Z206" s="153"/>
      <c r="AA206" s="153"/>
      <c r="AB206" s="153"/>
      <c r="AC206" s="153"/>
      <c r="AD206" s="153"/>
      <c r="AE206" s="153"/>
      <c r="AF206" s="153"/>
      <c r="AG206" s="153"/>
      <c r="AH206" s="153"/>
      <c r="AI206" s="153"/>
      <c r="AJ206" s="161"/>
      <c r="AK206" s="161"/>
      <c r="AL206" s="162"/>
      <c r="AM206" s="161"/>
      <c r="AN206" s="161"/>
      <c r="AO206" s="161"/>
      <c r="AP206" s="161"/>
      <c r="AQ206" s="161"/>
      <c r="AR206" s="161"/>
      <c r="AS206" s="161"/>
      <c r="AT206" s="161"/>
      <c r="AU206" s="161"/>
      <c r="AV206" s="161"/>
      <c r="AW206" s="161"/>
      <c r="AX206" s="161"/>
      <c r="AY206" s="161"/>
      <c r="AZ206" s="161"/>
      <c r="BA206" s="161"/>
      <c r="BB206" s="161"/>
      <c r="BC206" s="161"/>
      <c r="BD206" s="161"/>
      <c r="BE206" s="161"/>
      <c r="BF206" s="161"/>
      <c r="BG206" s="161"/>
      <c r="BH206" s="161"/>
      <c r="BI206" s="161"/>
      <c r="BJ206" s="161"/>
      <c r="BK206" s="161"/>
      <c r="BL206" s="161"/>
      <c r="BM206" s="161"/>
      <c r="BN206" s="161"/>
      <c r="BO206" s="161"/>
      <c r="BP206" s="161"/>
      <c r="BQ206" s="161"/>
      <c r="BR206" s="161"/>
      <c r="BS206" s="161"/>
      <c r="BT206" s="161"/>
      <c r="BU206" s="161"/>
      <c r="BV206" s="161"/>
      <c r="BW206" s="161"/>
      <c r="BX206" s="161"/>
      <c r="BY206" s="161"/>
      <c r="BZ206" s="161"/>
      <c r="CA206" s="161"/>
      <c r="CB206" s="161"/>
      <c r="CC206" s="161"/>
      <c r="CD206" s="161"/>
      <c r="CE206" s="161"/>
      <c r="CF206" s="161"/>
      <c r="CG206" s="161"/>
      <c r="CH206" s="161"/>
      <c r="CI206" s="161"/>
      <c r="CJ206" s="161"/>
      <c r="CK206" s="161"/>
      <c r="CL206" s="161"/>
      <c r="CM206" s="161"/>
      <c r="CN206" s="161"/>
      <c r="CO206" s="161"/>
      <c r="CP206" s="161"/>
      <c r="CQ206" s="161"/>
      <c r="CR206" s="161"/>
      <c r="CS206" s="161"/>
      <c r="CT206" s="161"/>
      <c r="CU206" s="161"/>
      <c r="CV206" s="161"/>
      <c r="CW206" s="161"/>
      <c r="CX206" s="161"/>
      <c r="CY206" s="161"/>
      <c r="CZ206" s="161"/>
      <c r="DA206" s="161"/>
      <c r="DB206" s="161"/>
      <c r="DC206" s="161"/>
      <c r="DD206" s="161"/>
      <c r="DE206" s="161"/>
      <c r="DF206" s="161"/>
      <c r="DG206" s="161"/>
      <c r="DH206" s="161"/>
      <c r="DI206" s="161"/>
      <c r="DJ206" s="161"/>
      <c r="DK206" s="161"/>
      <c r="DL206" s="161"/>
      <c r="DM206" s="161"/>
      <c r="DN206" s="161"/>
      <c r="DO206" s="161"/>
      <c r="DP206" s="161"/>
      <c r="DQ206" s="161"/>
      <c r="DR206" s="161"/>
      <c r="DS206" s="161"/>
      <c r="DT206" s="161"/>
      <c r="DU206" s="161"/>
      <c r="DV206" s="161"/>
      <c r="DW206" s="161"/>
      <c r="DX206" s="161"/>
      <c r="DY206" s="161"/>
      <c r="DZ206" s="161"/>
      <c r="EA206" s="161"/>
      <c r="EB206" s="161"/>
      <c r="EC206" s="161"/>
      <c r="ED206" s="161"/>
      <c r="EE206" s="161"/>
      <c r="EF206" s="161"/>
      <c r="EG206" s="161"/>
      <c r="EH206" s="161"/>
      <c r="EI206" s="161"/>
      <c r="EK206" s="143">
        <f t="shared" si="53"/>
        <v>1.4427621524737647E-4</v>
      </c>
      <c r="EO206">
        <f t="shared" si="49"/>
        <v>216000</v>
      </c>
      <c r="EP206" s="3">
        <f t="shared" ref="EP206:EP268" si="58">LOG10(O206)</f>
        <v>-9.7200000000000006</v>
      </c>
      <c r="EQ206" s="3">
        <f t="shared" si="50"/>
        <v>-9.992052000000001</v>
      </c>
      <c r="ER206" s="3">
        <f t="shared" si="51"/>
        <v>-10.135018866237056</v>
      </c>
      <c r="ES206" s="3">
        <f t="shared" si="52"/>
        <v>-13.975824125151991</v>
      </c>
    </row>
    <row r="207" spans="11:149" x14ac:dyDescent="0.25">
      <c r="K207" s="38">
        <f t="shared" ref="K207:K268" si="59">2*K206-K205</f>
        <v>195</v>
      </c>
      <c r="L207" s="5"/>
      <c r="N207" s="5">
        <v>218000</v>
      </c>
      <c r="O207" s="289">
        <f t="shared" si="54"/>
        <v>1.548816618912478E-10</v>
      </c>
      <c r="P207" s="5">
        <v>218000</v>
      </c>
      <c r="Q207" s="289">
        <f t="shared" si="55"/>
        <v>8.2305526993148561E-11</v>
      </c>
      <c r="R207" s="5">
        <f t="shared" si="48"/>
        <v>218000</v>
      </c>
      <c r="S207" s="289">
        <f t="shared" si="47"/>
        <v>6.4992882072191913E-11</v>
      </c>
      <c r="U207" s="4"/>
      <c r="V207" s="256">
        <v>218000</v>
      </c>
      <c r="W207" s="274">
        <f t="shared" si="46"/>
        <v>7.8178910515909001E-15</v>
      </c>
      <c r="X207" s="320">
        <f t="shared" si="56"/>
        <v>218000</v>
      </c>
      <c r="Y207" s="153">
        <f t="shared" si="57"/>
        <v>-23.456743358610858</v>
      </c>
      <c r="Z207" s="153"/>
      <c r="AA207" s="153"/>
      <c r="AB207" s="153"/>
      <c r="AC207" s="153"/>
      <c r="AD207" s="153"/>
      <c r="AE207" s="153"/>
      <c r="AF207" s="153"/>
      <c r="AG207" s="153"/>
      <c r="AH207" s="153"/>
      <c r="AI207" s="153"/>
      <c r="AJ207" s="161"/>
      <c r="AK207" s="161"/>
      <c r="AL207" s="162"/>
      <c r="AM207" s="161"/>
      <c r="AN207" s="161"/>
      <c r="AO207" s="161"/>
      <c r="AP207" s="161"/>
      <c r="AQ207" s="161"/>
      <c r="AR207" s="161"/>
      <c r="AS207" s="161"/>
      <c r="AT207" s="161"/>
      <c r="AU207" s="161"/>
      <c r="AV207" s="161"/>
      <c r="AW207" s="161"/>
      <c r="AX207" s="161"/>
      <c r="AY207" s="161"/>
      <c r="AZ207" s="161"/>
      <c r="BA207" s="161"/>
      <c r="BB207" s="161"/>
      <c r="BC207" s="161"/>
      <c r="BD207" s="161"/>
      <c r="BE207" s="161"/>
      <c r="BF207" s="161"/>
      <c r="BG207" s="161"/>
      <c r="BH207" s="161"/>
      <c r="BI207" s="161"/>
      <c r="BJ207" s="161"/>
      <c r="BK207" s="161"/>
      <c r="BL207" s="161"/>
      <c r="BM207" s="161"/>
      <c r="BN207" s="161"/>
      <c r="BO207" s="161"/>
      <c r="BP207" s="161"/>
      <c r="BQ207" s="161"/>
      <c r="BR207" s="161"/>
      <c r="BS207" s="161"/>
      <c r="BT207" s="161"/>
      <c r="BU207" s="161"/>
      <c r="BV207" s="161"/>
      <c r="BW207" s="161"/>
      <c r="BX207" s="161"/>
      <c r="BY207" s="161"/>
      <c r="BZ207" s="161"/>
      <c r="CA207" s="161"/>
      <c r="CB207" s="161"/>
      <c r="CC207" s="161"/>
      <c r="CD207" s="161"/>
      <c r="CE207" s="161"/>
      <c r="CF207" s="161"/>
      <c r="CG207" s="161"/>
      <c r="CH207" s="161"/>
      <c r="CI207" s="161"/>
      <c r="CJ207" s="161"/>
      <c r="CK207" s="161"/>
      <c r="CL207" s="161"/>
      <c r="CM207" s="161"/>
      <c r="CN207" s="161"/>
      <c r="CO207" s="161"/>
      <c r="CP207" s="161"/>
      <c r="CQ207" s="161"/>
      <c r="CR207" s="161"/>
      <c r="CS207" s="161"/>
      <c r="CT207" s="161"/>
      <c r="CU207" s="161"/>
      <c r="CV207" s="161"/>
      <c r="CW207" s="161"/>
      <c r="CX207" s="161"/>
      <c r="CY207" s="161"/>
      <c r="CZ207" s="161"/>
      <c r="DA207" s="161"/>
      <c r="DB207" s="161"/>
      <c r="DC207" s="161"/>
      <c r="DD207" s="161"/>
      <c r="DE207" s="161"/>
      <c r="DF207" s="161"/>
      <c r="DG207" s="161"/>
      <c r="DH207" s="161"/>
      <c r="DI207" s="161"/>
      <c r="DJ207" s="161"/>
      <c r="DK207" s="161"/>
      <c r="DL207" s="161"/>
      <c r="DM207" s="161"/>
      <c r="DN207" s="161"/>
      <c r="DO207" s="161"/>
      <c r="DP207" s="161"/>
      <c r="DQ207" s="161"/>
      <c r="DR207" s="161"/>
      <c r="DS207" s="161"/>
      <c r="DT207" s="161"/>
      <c r="DU207" s="161"/>
      <c r="DV207" s="161"/>
      <c r="DW207" s="161"/>
      <c r="DX207" s="161"/>
      <c r="DY207" s="161"/>
      <c r="DZ207" s="161"/>
      <c r="EA207" s="161"/>
      <c r="EB207" s="161"/>
      <c r="EC207" s="161"/>
      <c r="ED207" s="161"/>
      <c r="EE207" s="161"/>
      <c r="EF207" s="161"/>
      <c r="EG207" s="161"/>
      <c r="EH207" s="161"/>
      <c r="EI207" s="161"/>
      <c r="EK207" s="143">
        <f t="shared" si="53"/>
        <v>1.202884193211658E-4</v>
      </c>
      <c r="EO207">
        <f t="shared" si="49"/>
        <v>218000</v>
      </c>
      <c r="EP207" s="3">
        <f t="shared" si="58"/>
        <v>-9.81</v>
      </c>
      <c r="EQ207" s="3">
        <f t="shared" si="50"/>
        <v>-10.084571000000002</v>
      </c>
      <c r="ER207" s="3">
        <f t="shared" si="51"/>
        <v>-10.187134204065446</v>
      </c>
      <c r="ES207" s="3">
        <f t="shared" si="52"/>
        <v>-14.106910386093919</v>
      </c>
    </row>
    <row r="208" spans="11:149" x14ac:dyDescent="0.25">
      <c r="K208" s="38">
        <f t="shared" si="59"/>
        <v>196</v>
      </c>
      <c r="L208" s="5"/>
      <c r="N208" s="5">
        <v>220000</v>
      </c>
      <c r="O208" s="289">
        <f t="shared" si="54"/>
        <v>1.2589254117941656E-10</v>
      </c>
      <c r="P208" s="5">
        <v>220000</v>
      </c>
      <c r="Q208" s="289">
        <f t="shared" si="55"/>
        <v>6.6513530416125363E-11</v>
      </c>
      <c r="R208" s="5">
        <f t="shared" si="48"/>
        <v>220000</v>
      </c>
      <c r="S208" s="289">
        <f t="shared" si="47"/>
        <v>5.7643515350975171E-11</v>
      </c>
      <c r="U208" s="4"/>
      <c r="V208" s="256">
        <v>220000</v>
      </c>
      <c r="W208" s="274">
        <f t="shared" si="46"/>
        <v>5.7810051060496975E-15</v>
      </c>
      <c r="X208" s="320">
        <f t="shared" si="56"/>
        <v>220000</v>
      </c>
      <c r="Y208" s="153">
        <f t="shared" si="57"/>
        <v>-23.576743358610859</v>
      </c>
      <c r="Z208" s="153"/>
      <c r="AA208" s="153"/>
      <c r="AB208" s="153"/>
      <c r="AC208" s="153"/>
      <c r="AD208" s="153"/>
      <c r="AE208" s="153"/>
      <c r="AF208" s="153"/>
      <c r="AG208" s="153"/>
      <c r="AH208" s="153"/>
      <c r="AI208" s="153"/>
      <c r="AJ208" s="161"/>
      <c r="AK208" s="161"/>
      <c r="AL208" s="162"/>
      <c r="AM208" s="161"/>
      <c r="AN208" s="161"/>
      <c r="AO208" s="161"/>
      <c r="AP208" s="161"/>
      <c r="AQ208" s="161"/>
      <c r="AR208" s="161"/>
      <c r="AS208" s="161"/>
      <c r="AT208" s="161"/>
      <c r="AU208" s="161"/>
      <c r="AV208" s="161"/>
      <c r="AW208" s="161"/>
      <c r="AX208" s="161"/>
      <c r="AY208" s="161"/>
      <c r="AZ208" s="161"/>
      <c r="BA208" s="161"/>
      <c r="BB208" s="161"/>
      <c r="BC208" s="161"/>
      <c r="BD208" s="161"/>
      <c r="BE208" s="161"/>
      <c r="BF208" s="161"/>
      <c r="BG208" s="161"/>
      <c r="BH208" s="161"/>
      <c r="BI208" s="161"/>
      <c r="BJ208" s="161"/>
      <c r="BK208" s="161"/>
      <c r="BL208" s="161"/>
      <c r="BM208" s="161"/>
      <c r="BN208" s="161"/>
      <c r="BO208" s="161"/>
      <c r="BP208" s="161"/>
      <c r="BQ208" s="161"/>
      <c r="BR208" s="161"/>
      <c r="BS208" s="161"/>
      <c r="BT208" s="161"/>
      <c r="BU208" s="161"/>
      <c r="BV208" s="161"/>
      <c r="BW208" s="161"/>
      <c r="BX208" s="161"/>
      <c r="BY208" s="161"/>
      <c r="BZ208" s="161"/>
      <c r="CA208" s="161"/>
      <c r="CB208" s="161"/>
      <c r="CC208" s="161"/>
      <c r="CD208" s="161"/>
      <c r="CE208" s="161"/>
      <c r="CF208" s="161"/>
      <c r="CG208" s="161"/>
      <c r="CH208" s="161"/>
      <c r="CI208" s="161"/>
      <c r="CJ208" s="161"/>
      <c r="CK208" s="161"/>
      <c r="CL208" s="161"/>
      <c r="CM208" s="161"/>
      <c r="CN208" s="161"/>
      <c r="CO208" s="161"/>
      <c r="CP208" s="161"/>
      <c r="CQ208" s="161"/>
      <c r="CR208" s="161"/>
      <c r="CS208" s="161"/>
      <c r="CT208" s="161"/>
      <c r="CU208" s="161"/>
      <c r="CV208" s="161"/>
      <c r="CW208" s="161"/>
      <c r="CX208" s="161"/>
      <c r="CY208" s="161"/>
      <c r="CZ208" s="161"/>
      <c r="DA208" s="161"/>
      <c r="DB208" s="161"/>
      <c r="DC208" s="161"/>
      <c r="DD208" s="161"/>
      <c r="DE208" s="161"/>
      <c r="DF208" s="161"/>
      <c r="DG208" s="161"/>
      <c r="DH208" s="161"/>
      <c r="DI208" s="161"/>
      <c r="DJ208" s="161"/>
      <c r="DK208" s="161"/>
      <c r="DL208" s="161"/>
      <c r="DM208" s="161"/>
      <c r="DN208" s="161"/>
      <c r="DO208" s="161"/>
      <c r="DP208" s="161"/>
      <c r="DQ208" s="161"/>
      <c r="DR208" s="161"/>
      <c r="DS208" s="161"/>
      <c r="DT208" s="161"/>
      <c r="DU208" s="161"/>
      <c r="DV208" s="161"/>
      <c r="DW208" s="161"/>
      <c r="DX208" s="161"/>
      <c r="DY208" s="161"/>
      <c r="DZ208" s="161"/>
      <c r="EA208" s="161"/>
      <c r="EB208" s="161"/>
      <c r="EC208" s="161"/>
      <c r="ED208" s="161"/>
      <c r="EE208" s="161"/>
      <c r="EF208" s="161"/>
      <c r="EG208" s="161"/>
      <c r="EH208" s="161"/>
      <c r="EI208" s="161"/>
      <c r="EK208" s="143">
        <f t="shared" si="53"/>
        <v>1.0028890623430548E-4</v>
      </c>
      <c r="EO208">
        <f t="shared" si="49"/>
        <v>220000</v>
      </c>
      <c r="EP208" s="3">
        <f t="shared" si="58"/>
        <v>-9.9</v>
      </c>
      <c r="EQ208" s="3">
        <f t="shared" si="50"/>
        <v>-10.177090000000002</v>
      </c>
      <c r="ER208" s="3">
        <f t="shared" si="51"/>
        <v>-10.239249541893836</v>
      </c>
      <c r="ES208" s="3">
        <f t="shared" si="52"/>
        <v>-14.237996647035846</v>
      </c>
    </row>
    <row r="209" spans="11:149" x14ac:dyDescent="0.25">
      <c r="K209" s="38">
        <f t="shared" si="59"/>
        <v>197</v>
      </c>
      <c r="L209" s="5"/>
      <c r="N209" s="5">
        <v>222000</v>
      </c>
      <c r="O209" s="289">
        <f t="shared" si="54"/>
        <v>1.0232929922807501E-10</v>
      </c>
      <c r="P209" s="5">
        <v>222000</v>
      </c>
      <c r="Q209" s="289">
        <f t="shared" si="55"/>
        <v>5.3751550959452697E-11</v>
      </c>
      <c r="R209" s="5">
        <f t="shared" si="48"/>
        <v>222000</v>
      </c>
      <c r="S209" s="289">
        <f t="shared" si="47"/>
        <v>5.1125211808999063E-11</v>
      </c>
      <c r="U209" s="4"/>
      <c r="V209" s="256">
        <v>222000</v>
      </c>
      <c r="W209" s="274">
        <f t="shared" si="46"/>
        <v>4.2748127104395841E-15</v>
      </c>
      <c r="X209" s="320">
        <f t="shared" si="56"/>
        <v>222000</v>
      </c>
      <c r="Y209" s="153">
        <f t="shared" si="57"/>
        <v>-23.696743358610856</v>
      </c>
      <c r="Z209" s="153"/>
      <c r="AA209" s="153"/>
      <c r="AB209" s="153"/>
      <c r="AC209" s="153"/>
      <c r="AD209" s="153"/>
      <c r="AE209" s="153"/>
      <c r="AF209" s="153"/>
      <c r="AG209" s="153"/>
      <c r="AH209" s="153"/>
      <c r="AI209" s="153"/>
      <c r="AJ209" s="161"/>
      <c r="AK209" s="161"/>
      <c r="AL209" s="162"/>
      <c r="AM209" s="161"/>
      <c r="AN209" s="161"/>
      <c r="AO209" s="161"/>
      <c r="AP209" s="161"/>
      <c r="AQ209" s="161"/>
      <c r="AR209" s="161"/>
      <c r="AS209" s="161"/>
      <c r="AT209" s="161"/>
      <c r="AU209" s="161"/>
      <c r="AV209" s="161"/>
      <c r="AW209" s="161"/>
      <c r="AX209" s="161"/>
      <c r="AY209" s="161"/>
      <c r="AZ209" s="161"/>
      <c r="BA209" s="161"/>
      <c r="BB209" s="161"/>
      <c r="BC209" s="161"/>
      <c r="BD209" s="161"/>
      <c r="BE209" s="161"/>
      <c r="BF209" s="161"/>
      <c r="BG209" s="161"/>
      <c r="BH209" s="161"/>
      <c r="BI209" s="161"/>
      <c r="BJ209" s="161"/>
      <c r="BK209" s="161"/>
      <c r="BL209" s="161"/>
      <c r="BM209" s="161"/>
      <c r="BN209" s="161"/>
      <c r="BO209" s="161"/>
      <c r="BP209" s="161"/>
      <c r="BQ209" s="161"/>
      <c r="BR209" s="161"/>
      <c r="BS209" s="161"/>
      <c r="BT209" s="161"/>
      <c r="BU209" s="161"/>
      <c r="BV209" s="161"/>
      <c r="BW209" s="161"/>
      <c r="BX209" s="161"/>
      <c r="BY209" s="161"/>
      <c r="BZ209" s="161"/>
      <c r="CA209" s="161"/>
      <c r="CB209" s="161"/>
      <c r="CC209" s="161"/>
      <c r="CD209" s="161"/>
      <c r="CE209" s="161"/>
      <c r="CF209" s="161"/>
      <c r="CG209" s="161"/>
      <c r="CH209" s="161"/>
      <c r="CI209" s="161"/>
      <c r="CJ209" s="161"/>
      <c r="CK209" s="161"/>
      <c r="CL209" s="161"/>
      <c r="CM209" s="161"/>
      <c r="CN209" s="161"/>
      <c r="CO209" s="161"/>
      <c r="CP209" s="161"/>
      <c r="CQ209" s="161"/>
      <c r="CR209" s="161"/>
      <c r="CS209" s="161"/>
      <c r="CT209" s="161"/>
      <c r="CU209" s="161"/>
      <c r="CV209" s="161"/>
      <c r="CW209" s="161"/>
      <c r="CX209" s="161"/>
      <c r="CY209" s="161"/>
      <c r="CZ209" s="161"/>
      <c r="DA209" s="161"/>
      <c r="DB209" s="161"/>
      <c r="DC209" s="161"/>
      <c r="DD209" s="161"/>
      <c r="DE209" s="161"/>
      <c r="DF209" s="161"/>
      <c r="DG209" s="161"/>
      <c r="DH209" s="161"/>
      <c r="DI209" s="161"/>
      <c r="DJ209" s="161"/>
      <c r="DK209" s="161"/>
      <c r="DL209" s="161"/>
      <c r="DM209" s="161"/>
      <c r="DN209" s="161"/>
      <c r="DO209" s="161"/>
      <c r="DP209" s="161"/>
      <c r="DQ209" s="161"/>
      <c r="DR209" s="161"/>
      <c r="DS209" s="161"/>
      <c r="DT209" s="161"/>
      <c r="DU209" s="161"/>
      <c r="DV209" s="161"/>
      <c r="DW209" s="161"/>
      <c r="DX209" s="161"/>
      <c r="DY209" s="161"/>
      <c r="DZ209" s="161"/>
      <c r="EA209" s="161"/>
      <c r="EB209" s="161"/>
      <c r="EC209" s="161"/>
      <c r="ED209" s="161"/>
      <c r="EE209" s="161"/>
      <c r="EF209" s="161"/>
      <c r="EG209" s="161"/>
      <c r="EH209" s="161"/>
      <c r="EI209" s="161"/>
      <c r="EK209" s="143">
        <f t="shared" si="53"/>
        <v>8.3614572129501303E-5</v>
      </c>
      <c r="EO209">
        <f t="shared" si="49"/>
        <v>222000</v>
      </c>
      <c r="EP209" s="3">
        <f t="shared" si="58"/>
        <v>-9.990000000000002</v>
      </c>
      <c r="EQ209" s="3">
        <f t="shared" si="50"/>
        <v>-10.269609000000001</v>
      </c>
      <c r="ER209" s="3">
        <f t="shared" si="51"/>
        <v>-10.291364879722225</v>
      </c>
      <c r="ES209" s="3">
        <f t="shared" si="52"/>
        <v>-14.369082907977774</v>
      </c>
    </row>
    <row r="210" spans="11:149" x14ac:dyDescent="0.25">
      <c r="K210" s="38">
        <f t="shared" si="59"/>
        <v>198</v>
      </c>
      <c r="L210" s="5"/>
      <c r="N210" s="5">
        <v>224000</v>
      </c>
      <c r="O210" s="289">
        <f t="shared" si="54"/>
        <v>8.3176377110266833E-11</v>
      </c>
      <c r="P210" s="5">
        <v>224000</v>
      </c>
      <c r="Q210" s="289">
        <f t="shared" si="55"/>
        <v>4.3438217945595213E-11</v>
      </c>
      <c r="R210" s="5">
        <f t="shared" si="48"/>
        <v>224000</v>
      </c>
      <c r="S210" s="289">
        <f t="shared" si="47"/>
        <v>4.5343995184894623E-11</v>
      </c>
      <c r="U210" s="4"/>
      <c r="V210" s="256">
        <v>224000</v>
      </c>
      <c r="W210" s="274">
        <f t="shared" si="46"/>
        <v>3.1610461112052267E-15</v>
      </c>
      <c r="X210" s="320">
        <f t="shared" si="56"/>
        <v>224000</v>
      </c>
      <c r="Y210" s="153">
        <f t="shared" si="57"/>
        <v>-23.816743358610857</v>
      </c>
      <c r="Z210" s="153"/>
      <c r="AA210" s="153"/>
      <c r="AB210" s="153"/>
      <c r="AC210" s="153"/>
      <c r="AD210" s="153"/>
      <c r="AE210" s="153"/>
      <c r="AF210" s="153"/>
      <c r="AG210" s="153"/>
      <c r="AH210" s="153"/>
      <c r="AI210" s="153"/>
      <c r="AJ210" s="161"/>
      <c r="AK210" s="161"/>
      <c r="AL210" s="162"/>
      <c r="AM210" s="161"/>
      <c r="AN210" s="161"/>
      <c r="AO210" s="161"/>
      <c r="AP210" s="161"/>
      <c r="AQ210" s="161"/>
      <c r="AR210" s="161"/>
      <c r="AS210" s="161"/>
      <c r="AT210" s="161"/>
      <c r="AU210" s="161"/>
      <c r="AV210" s="161"/>
      <c r="AW210" s="161"/>
      <c r="AX210" s="161"/>
      <c r="AY210" s="161"/>
      <c r="AZ210" s="161"/>
      <c r="BA210" s="161"/>
      <c r="BB210" s="161"/>
      <c r="BC210" s="161"/>
      <c r="BD210" s="161"/>
      <c r="BE210" s="161"/>
      <c r="BF210" s="161"/>
      <c r="BG210" s="161"/>
      <c r="BH210" s="161"/>
      <c r="BI210" s="161"/>
      <c r="BJ210" s="161"/>
      <c r="BK210" s="161"/>
      <c r="BL210" s="161"/>
      <c r="BM210" s="161"/>
      <c r="BN210" s="161"/>
      <c r="BO210" s="161"/>
      <c r="BP210" s="161"/>
      <c r="BQ210" s="161"/>
      <c r="BR210" s="161"/>
      <c r="BS210" s="161"/>
      <c r="BT210" s="161"/>
      <c r="BU210" s="161"/>
      <c r="BV210" s="161"/>
      <c r="BW210" s="161"/>
      <c r="BX210" s="161"/>
      <c r="BY210" s="161"/>
      <c r="BZ210" s="161"/>
      <c r="CA210" s="161"/>
      <c r="CB210" s="161"/>
      <c r="CC210" s="161"/>
      <c r="CD210" s="161"/>
      <c r="CE210" s="161"/>
      <c r="CF210" s="161"/>
      <c r="CG210" s="161"/>
      <c r="CH210" s="161"/>
      <c r="CI210" s="161"/>
      <c r="CJ210" s="161"/>
      <c r="CK210" s="161"/>
      <c r="CL210" s="161"/>
      <c r="CM210" s="161"/>
      <c r="CN210" s="161"/>
      <c r="CO210" s="161"/>
      <c r="CP210" s="161"/>
      <c r="CQ210" s="161"/>
      <c r="CR210" s="161"/>
      <c r="CS210" s="161"/>
      <c r="CT210" s="161"/>
      <c r="CU210" s="161"/>
      <c r="CV210" s="161"/>
      <c r="CW210" s="161"/>
      <c r="CX210" s="161"/>
      <c r="CY210" s="161"/>
      <c r="CZ210" s="161"/>
      <c r="DA210" s="161"/>
      <c r="DB210" s="161"/>
      <c r="DC210" s="161"/>
      <c r="DD210" s="161"/>
      <c r="DE210" s="161"/>
      <c r="DF210" s="161"/>
      <c r="DG210" s="161"/>
      <c r="DH210" s="161"/>
      <c r="DI210" s="161"/>
      <c r="DJ210" s="161"/>
      <c r="DK210" s="161"/>
      <c r="DL210" s="161"/>
      <c r="DM210" s="161"/>
      <c r="DN210" s="161"/>
      <c r="DO210" s="161"/>
      <c r="DP210" s="161"/>
      <c r="DQ210" s="161"/>
      <c r="DR210" s="161"/>
      <c r="DS210" s="161"/>
      <c r="DT210" s="161"/>
      <c r="DU210" s="161"/>
      <c r="DV210" s="161"/>
      <c r="DW210" s="161"/>
      <c r="DX210" s="161"/>
      <c r="DY210" s="161"/>
      <c r="DZ210" s="161"/>
      <c r="EA210" s="161"/>
      <c r="EB210" s="161"/>
      <c r="EC210" s="161"/>
      <c r="ED210" s="161"/>
      <c r="EE210" s="161"/>
      <c r="EF210" s="161"/>
      <c r="EG210" s="161"/>
      <c r="EH210" s="161"/>
      <c r="EI210" s="161"/>
      <c r="EK210" s="143">
        <f t="shared" si="53"/>
        <v>6.9712562784019107E-5</v>
      </c>
      <c r="EO210">
        <f t="shared" si="49"/>
        <v>224000</v>
      </c>
      <c r="EP210" s="3">
        <f t="shared" si="58"/>
        <v>-10.080000000000002</v>
      </c>
      <c r="EQ210" s="3">
        <f t="shared" si="50"/>
        <v>-10.362128000000002</v>
      </c>
      <c r="ER210" s="3">
        <f t="shared" si="51"/>
        <v>-10.343480217550617</v>
      </c>
      <c r="ES210" s="3">
        <f t="shared" si="52"/>
        <v>-14.500169168919699</v>
      </c>
    </row>
    <row r="211" spans="11:149" x14ac:dyDescent="0.25">
      <c r="K211" s="38">
        <f t="shared" si="59"/>
        <v>199</v>
      </c>
      <c r="L211" s="5"/>
      <c r="N211" s="5">
        <v>226000</v>
      </c>
      <c r="O211" s="289">
        <f t="shared" si="54"/>
        <v>6.7608297539198024E-11</v>
      </c>
      <c r="P211" s="5">
        <v>226000</v>
      </c>
      <c r="Q211" s="289">
        <f t="shared" si="55"/>
        <v>3.5103708536938725E-11</v>
      </c>
      <c r="R211" s="5">
        <f t="shared" si="48"/>
        <v>226000</v>
      </c>
      <c r="S211" s="289">
        <f t="shared" si="47"/>
        <v>4.0216516011887422E-11</v>
      </c>
      <c r="U211" s="4"/>
      <c r="V211" s="256">
        <v>226000</v>
      </c>
      <c r="W211" s="274">
        <f t="shared" si="46"/>
        <v>2.3374620583408215E-15</v>
      </c>
      <c r="X211" s="320">
        <f t="shared" si="56"/>
        <v>226000</v>
      </c>
      <c r="Y211" s="153">
        <f t="shared" si="57"/>
        <v>-23.936743358610858</v>
      </c>
      <c r="Z211" s="153"/>
      <c r="AA211" s="153"/>
      <c r="AB211" s="153"/>
      <c r="AC211" s="153"/>
      <c r="AD211" s="153"/>
      <c r="AE211" s="153"/>
      <c r="AF211" s="153"/>
      <c r="AG211" s="153"/>
      <c r="AH211" s="153"/>
      <c r="AI211" s="153"/>
      <c r="AJ211" s="161"/>
      <c r="AK211" s="161"/>
      <c r="AL211" s="162"/>
      <c r="AM211" s="161"/>
      <c r="AN211" s="161"/>
      <c r="AO211" s="161"/>
      <c r="AP211" s="161"/>
      <c r="AQ211" s="161"/>
      <c r="AR211" s="161"/>
      <c r="AS211" s="161"/>
      <c r="AT211" s="161"/>
      <c r="AU211" s="161"/>
      <c r="AV211" s="161"/>
      <c r="AW211" s="161"/>
      <c r="AX211" s="161"/>
      <c r="AY211" s="161"/>
      <c r="AZ211" s="161"/>
      <c r="BA211" s="161"/>
      <c r="BB211" s="161"/>
      <c r="BC211" s="161"/>
      <c r="BD211" s="161"/>
      <c r="BE211" s="161"/>
      <c r="BF211" s="161"/>
      <c r="BG211" s="161"/>
      <c r="BH211" s="161"/>
      <c r="BI211" s="161"/>
      <c r="BJ211" s="161"/>
      <c r="BK211" s="161"/>
      <c r="BL211" s="161"/>
      <c r="BM211" s="161"/>
      <c r="BN211" s="161"/>
      <c r="BO211" s="161"/>
      <c r="BP211" s="161"/>
      <c r="BQ211" s="161"/>
      <c r="BR211" s="161"/>
      <c r="BS211" s="161"/>
      <c r="BT211" s="161"/>
      <c r="BU211" s="161"/>
      <c r="BV211" s="161"/>
      <c r="BW211" s="161"/>
      <c r="BX211" s="161"/>
      <c r="BY211" s="161"/>
      <c r="BZ211" s="161"/>
      <c r="CA211" s="161"/>
      <c r="CB211" s="161"/>
      <c r="CC211" s="161"/>
      <c r="CD211" s="161"/>
      <c r="CE211" s="161"/>
      <c r="CF211" s="161"/>
      <c r="CG211" s="161"/>
      <c r="CH211" s="161"/>
      <c r="CI211" s="161"/>
      <c r="CJ211" s="161"/>
      <c r="CK211" s="161"/>
      <c r="CL211" s="161"/>
      <c r="CM211" s="161"/>
      <c r="CN211" s="161"/>
      <c r="CO211" s="161"/>
      <c r="CP211" s="161"/>
      <c r="CQ211" s="161"/>
      <c r="CR211" s="161"/>
      <c r="CS211" s="161"/>
      <c r="CT211" s="161"/>
      <c r="CU211" s="161"/>
      <c r="CV211" s="161"/>
      <c r="CW211" s="161"/>
      <c r="CX211" s="161"/>
      <c r="CY211" s="161"/>
      <c r="CZ211" s="161"/>
      <c r="DA211" s="161"/>
      <c r="DB211" s="161"/>
      <c r="DC211" s="161"/>
      <c r="DD211" s="161"/>
      <c r="DE211" s="161"/>
      <c r="DF211" s="161"/>
      <c r="DG211" s="161"/>
      <c r="DH211" s="161"/>
      <c r="DI211" s="161"/>
      <c r="DJ211" s="161"/>
      <c r="DK211" s="161"/>
      <c r="DL211" s="161"/>
      <c r="DM211" s="161"/>
      <c r="DN211" s="161"/>
      <c r="DO211" s="161"/>
      <c r="DP211" s="161"/>
      <c r="DQ211" s="161"/>
      <c r="DR211" s="161"/>
      <c r="DS211" s="161"/>
      <c r="DT211" s="161"/>
      <c r="DU211" s="161"/>
      <c r="DV211" s="161"/>
      <c r="DW211" s="161"/>
      <c r="DX211" s="161"/>
      <c r="DY211" s="161"/>
      <c r="DZ211" s="161"/>
      <c r="EA211" s="161"/>
      <c r="EB211" s="161"/>
      <c r="EC211" s="161"/>
      <c r="ED211" s="161"/>
      <c r="EE211" s="161"/>
      <c r="EF211" s="161"/>
      <c r="EG211" s="161"/>
      <c r="EH211" s="161"/>
      <c r="EI211" s="161"/>
      <c r="EK211" s="143">
        <f t="shared" si="53"/>
        <v>5.8121943175035389E-5</v>
      </c>
      <c r="EO211">
        <f t="shared" si="49"/>
        <v>226000</v>
      </c>
      <c r="EP211" s="3">
        <f t="shared" si="58"/>
        <v>-10.170000000000002</v>
      </c>
      <c r="EQ211" s="3">
        <f t="shared" si="50"/>
        <v>-10.454647000000001</v>
      </c>
      <c r="ER211" s="3">
        <f t="shared" si="51"/>
        <v>-10.395595555379007</v>
      </c>
      <c r="ES211" s="3">
        <f t="shared" si="52"/>
        <v>-14.631255429861627</v>
      </c>
    </row>
    <row r="212" spans="11:149" x14ac:dyDescent="0.25">
      <c r="K212" s="38">
        <f t="shared" si="59"/>
        <v>200</v>
      </c>
      <c r="L212" s="5"/>
      <c r="N212" s="5">
        <v>228000</v>
      </c>
      <c r="O212" s="289">
        <f t="shared" si="54"/>
        <v>5.4954087385762376E-11</v>
      </c>
      <c r="P212" s="5">
        <v>228000</v>
      </c>
      <c r="Q212" s="289">
        <f t="shared" si="55"/>
        <v>2.8368345004155418E-11</v>
      </c>
      <c r="R212" s="5">
        <f t="shared" si="48"/>
        <v>228000</v>
      </c>
      <c r="S212" s="289">
        <f t="shared" si="47"/>
        <v>3.5668849944505745E-11</v>
      </c>
      <c r="U212" s="4"/>
      <c r="V212" s="256">
        <v>228000</v>
      </c>
      <c r="W212" s="274">
        <f t="shared" ref="W212:W268" si="60">IF((V212*100/2.54/12)&lt;30000,EXP(-0.000032*(V212*100/2.54/12)),0.38209*EXP(-0.000046*((V212*100/2.54/12)-30000)))</f>
        <v>1.7284559231246802E-15</v>
      </c>
      <c r="X212" s="320">
        <f t="shared" si="56"/>
        <v>228000</v>
      </c>
      <c r="Y212" s="153">
        <f t="shared" si="57"/>
        <v>-24.056743358610859</v>
      </c>
      <c r="Z212" s="153"/>
      <c r="AA212" s="153"/>
      <c r="AB212" s="153"/>
      <c r="AC212" s="153"/>
      <c r="AD212" s="153"/>
      <c r="AE212" s="153"/>
      <c r="AF212" s="153"/>
      <c r="AG212" s="153"/>
      <c r="AH212" s="153"/>
      <c r="AI212" s="153"/>
      <c r="AJ212" s="161"/>
      <c r="AK212" s="161"/>
      <c r="AL212" s="162"/>
      <c r="AM212" s="161"/>
      <c r="AN212" s="161"/>
      <c r="AO212" s="161"/>
      <c r="AP212" s="161"/>
      <c r="AQ212" s="161"/>
      <c r="AR212" s="161"/>
      <c r="AS212" s="161"/>
      <c r="AT212" s="161"/>
      <c r="AU212" s="161"/>
      <c r="AV212" s="161"/>
      <c r="AW212" s="161"/>
      <c r="AX212" s="161"/>
      <c r="AY212" s="161"/>
      <c r="AZ212" s="161"/>
      <c r="BA212" s="161"/>
      <c r="BB212" s="161"/>
      <c r="BC212" s="161"/>
      <c r="BD212" s="161"/>
      <c r="BE212" s="161"/>
      <c r="BF212" s="161"/>
      <c r="BG212" s="161"/>
      <c r="BH212" s="161"/>
      <c r="BI212" s="161"/>
      <c r="BJ212" s="161"/>
      <c r="BK212" s="161"/>
      <c r="BL212" s="161"/>
      <c r="BM212" s="161"/>
      <c r="BN212" s="161"/>
      <c r="BO212" s="161"/>
      <c r="BP212" s="161"/>
      <c r="BQ212" s="161"/>
      <c r="BR212" s="161"/>
      <c r="BS212" s="161"/>
      <c r="BT212" s="161"/>
      <c r="BU212" s="161"/>
      <c r="BV212" s="161"/>
      <c r="BW212" s="161"/>
      <c r="BX212" s="161"/>
      <c r="BY212" s="161"/>
      <c r="BZ212" s="161"/>
      <c r="CA212" s="161"/>
      <c r="CB212" s="161"/>
      <c r="CC212" s="161"/>
      <c r="CD212" s="161"/>
      <c r="CE212" s="161"/>
      <c r="CF212" s="161"/>
      <c r="CG212" s="161"/>
      <c r="CH212" s="161"/>
      <c r="CI212" s="161"/>
      <c r="CJ212" s="161"/>
      <c r="CK212" s="161"/>
      <c r="CL212" s="161"/>
      <c r="CM212" s="161"/>
      <c r="CN212" s="161"/>
      <c r="CO212" s="161"/>
      <c r="CP212" s="161"/>
      <c r="CQ212" s="161"/>
      <c r="CR212" s="161"/>
      <c r="CS212" s="161"/>
      <c r="CT212" s="161"/>
      <c r="CU212" s="161"/>
      <c r="CV212" s="161"/>
      <c r="CW212" s="161"/>
      <c r="CX212" s="161"/>
      <c r="CY212" s="161"/>
      <c r="CZ212" s="161"/>
      <c r="DA212" s="161"/>
      <c r="DB212" s="161"/>
      <c r="DC212" s="161"/>
      <c r="DD212" s="161"/>
      <c r="DE212" s="161"/>
      <c r="DF212" s="161"/>
      <c r="DG212" s="161"/>
      <c r="DH212" s="161"/>
      <c r="DI212" s="161"/>
      <c r="DJ212" s="161"/>
      <c r="DK212" s="161"/>
      <c r="DL212" s="161"/>
      <c r="DM212" s="161"/>
      <c r="DN212" s="161"/>
      <c r="DO212" s="161"/>
      <c r="DP212" s="161"/>
      <c r="DQ212" s="161"/>
      <c r="DR212" s="161"/>
      <c r="DS212" s="161"/>
      <c r="DT212" s="161"/>
      <c r="DU212" s="161"/>
      <c r="DV212" s="161"/>
      <c r="DW212" s="161"/>
      <c r="DX212" s="161"/>
      <c r="DY212" s="161"/>
      <c r="DZ212" s="161"/>
      <c r="EA212" s="161"/>
      <c r="EB212" s="161"/>
      <c r="EC212" s="161"/>
      <c r="ED212" s="161"/>
      <c r="EE212" s="161"/>
      <c r="EF212" s="161"/>
      <c r="EG212" s="161"/>
      <c r="EH212" s="161"/>
      <c r="EI212" s="161"/>
      <c r="EK212" s="143">
        <f t="shared" si="53"/>
        <v>4.8458414717991857E-5</v>
      </c>
      <c r="EO212">
        <f t="shared" si="49"/>
        <v>228000</v>
      </c>
      <c r="EP212" s="3">
        <f t="shared" si="58"/>
        <v>-10.26</v>
      </c>
      <c r="EQ212" s="3">
        <f t="shared" si="50"/>
        <v>-10.547166000000002</v>
      </c>
      <c r="ER212" s="3">
        <f t="shared" si="51"/>
        <v>-10.447710893207397</v>
      </c>
      <c r="ES212" s="3">
        <f t="shared" si="52"/>
        <v>-14.762341690803554</v>
      </c>
    </row>
    <row r="213" spans="11:149" x14ac:dyDescent="0.25">
      <c r="K213" s="38">
        <f t="shared" si="59"/>
        <v>201</v>
      </c>
      <c r="L213" s="5"/>
      <c r="N213" s="5">
        <v>230000</v>
      </c>
      <c r="O213" s="289">
        <f t="shared" si="54"/>
        <v>4.4668359215096126E-11</v>
      </c>
      <c r="P213" s="5">
        <v>230000</v>
      </c>
      <c r="Q213" s="289">
        <f t="shared" si="55"/>
        <v>2.2925298545820716E-11</v>
      </c>
      <c r="R213" s="5">
        <f t="shared" si="48"/>
        <v>230000</v>
      </c>
      <c r="S213" s="289">
        <f t="shared" si="47"/>
        <v>3.1635431969979819E-11</v>
      </c>
      <c r="U213" s="4"/>
      <c r="V213" s="256">
        <v>230000</v>
      </c>
      <c r="W213" s="274">
        <f t="shared" si="60"/>
        <v>1.278121228759299E-15</v>
      </c>
      <c r="X213" s="320">
        <f t="shared" si="56"/>
        <v>230000</v>
      </c>
      <c r="Y213" s="153">
        <f t="shared" si="57"/>
        <v>-24.176743358610857</v>
      </c>
      <c r="Z213" s="153"/>
      <c r="AA213" s="153"/>
      <c r="AB213" s="153"/>
      <c r="AC213" s="153"/>
      <c r="AD213" s="153"/>
      <c r="AE213" s="153"/>
      <c r="AF213" s="153"/>
      <c r="AG213" s="153"/>
      <c r="AH213" s="153"/>
      <c r="AI213" s="153"/>
      <c r="AJ213" s="161"/>
      <c r="AK213" s="161"/>
      <c r="AL213" s="162"/>
      <c r="AM213" s="161"/>
      <c r="AN213" s="161"/>
      <c r="AO213" s="161"/>
      <c r="AP213" s="161"/>
      <c r="AQ213" s="161"/>
      <c r="AR213" s="161"/>
      <c r="AS213" s="161"/>
      <c r="AT213" s="161"/>
      <c r="AU213" s="161"/>
      <c r="AV213" s="161"/>
      <c r="AW213" s="161"/>
      <c r="AX213" s="161"/>
      <c r="AY213" s="161"/>
      <c r="AZ213" s="161"/>
      <c r="BA213" s="161"/>
      <c r="BB213" s="161"/>
      <c r="BC213" s="161"/>
      <c r="BD213" s="161"/>
      <c r="BE213" s="161"/>
      <c r="BF213" s="161"/>
      <c r="BG213" s="161"/>
      <c r="BH213" s="161"/>
      <c r="BI213" s="161"/>
      <c r="BJ213" s="161"/>
      <c r="BK213" s="161"/>
      <c r="BL213" s="161"/>
      <c r="BM213" s="161"/>
      <c r="BN213" s="161"/>
      <c r="BO213" s="161"/>
      <c r="BP213" s="161"/>
      <c r="BQ213" s="161"/>
      <c r="BR213" s="161"/>
      <c r="BS213" s="161"/>
      <c r="BT213" s="161"/>
      <c r="BU213" s="161"/>
      <c r="BV213" s="161"/>
      <c r="BW213" s="161"/>
      <c r="BX213" s="161"/>
      <c r="BY213" s="161"/>
      <c r="BZ213" s="161"/>
      <c r="CA213" s="161"/>
      <c r="CB213" s="161"/>
      <c r="CC213" s="161"/>
      <c r="CD213" s="161"/>
      <c r="CE213" s="161"/>
      <c r="CF213" s="161"/>
      <c r="CG213" s="161"/>
      <c r="CH213" s="161"/>
      <c r="CI213" s="161"/>
      <c r="CJ213" s="161"/>
      <c r="CK213" s="161"/>
      <c r="CL213" s="161"/>
      <c r="CM213" s="161"/>
      <c r="CN213" s="161"/>
      <c r="CO213" s="161"/>
      <c r="CP213" s="161"/>
      <c r="CQ213" s="161"/>
      <c r="CR213" s="161"/>
      <c r="CS213" s="161"/>
      <c r="CT213" s="161"/>
      <c r="CU213" s="161"/>
      <c r="CV213" s="161"/>
      <c r="CW213" s="161"/>
      <c r="CX213" s="161"/>
      <c r="CY213" s="161"/>
      <c r="CZ213" s="161"/>
      <c r="DA213" s="161"/>
      <c r="DB213" s="161"/>
      <c r="DC213" s="161"/>
      <c r="DD213" s="161"/>
      <c r="DE213" s="161"/>
      <c r="DF213" s="161"/>
      <c r="DG213" s="161"/>
      <c r="DH213" s="161"/>
      <c r="DI213" s="161"/>
      <c r="DJ213" s="161"/>
      <c r="DK213" s="161"/>
      <c r="DL213" s="161"/>
      <c r="DM213" s="161"/>
      <c r="DN213" s="161"/>
      <c r="DO213" s="161"/>
      <c r="DP213" s="161"/>
      <c r="DQ213" s="161"/>
      <c r="DR213" s="161"/>
      <c r="DS213" s="161"/>
      <c r="DT213" s="161"/>
      <c r="DU213" s="161"/>
      <c r="DV213" s="161"/>
      <c r="DW213" s="161"/>
      <c r="DX213" s="161"/>
      <c r="DY213" s="161"/>
      <c r="DZ213" s="161"/>
      <c r="EA213" s="161"/>
      <c r="EB213" s="161"/>
      <c r="EC213" s="161"/>
      <c r="ED213" s="161"/>
      <c r="EE213" s="161"/>
      <c r="EF213" s="161"/>
      <c r="EG213" s="161"/>
      <c r="EH213" s="161"/>
      <c r="EI213" s="161"/>
      <c r="EK213" s="143">
        <f t="shared" si="53"/>
        <v>4.0401573462697191E-5</v>
      </c>
      <c r="EO213">
        <f t="shared" si="49"/>
        <v>230000</v>
      </c>
      <c r="EP213" s="3">
        <f t="shared" si="58"/>
        <v>-10.350000000000001</v>
      </c>
      <c r="EQ213" s="3">
        <f t="shared" si="50"/>
        <v>-10.639685</v>
      </c>
      <c r="ER213" s="3">
        <f t="shared" si="51"/>
        <v>-10.499826231035787</v>
      </c>
      <c r="ES213" s="3">
        <f t="shared" si="52"/>
        <v>-14.893427951745478</v>
      </c>
    </row>
    <row r="214" spans="11:149" x14ac:dyDescent="0.25">
      <c r="K214" s="38">
        <f t="shared" si="59"/>
        <v>202</v>
      </c>
      <c r="L214" s="5"/>
      <c r="N214" s="5">
        <v>232000</v>
      </c>
      <c r="O214" s="289">
        <f t="shared" si="54"/>
        <v>3.6307805477009883E-11</v>
      </c>
      <c r="P214" s="5">
        <v>232000</v>
      </c>
      <c r="Q214" s="289">
        <f t="shared" si="55"/>
        <v>1.8526611733536857E-11</v>
      </c>
      <c r="R214" s="5">
        <f t="shared" si="48"/>
        <v>232000</v>
      </c>
      <c r="S214" s="289">
        <f t="shared" si="47"/>
        <v>2.8058111138550426E-11</v>
      </c>
      <c r="U214" s="4"/>
      <c r="V214" s="256">
        <v>232000</v>
      </c>
      <c r="W214" s="274">
        <f t="shared" si="60"/>
        <v>9.4511746209413927E-16</v>
      </c>
      <c r="X214" s="320">
        <f t="shared" si="56"/>
        <v>232000</v>
      </c>
      <c r="Y214" s="153">
        <f t="shared" si="57"/>
        <v>-24.296743358610858</v>
      </c>
      <c r="Z214" s="153"/>
      <c r="AA214" s="153"/>
      <c r="AB214" s="153"/>
      <c r="AC214" s="153"/>
      <c r="AD214" s="153"/>
      <c r="AE214" s="153"/>
      <c r="AF214" s="153"/>
      <c r="AG214" s="153"/>
      <c r="AH214" s="153"/>
      <c r="AI214" s="153"/>
      <c r="AJ214" s="161"/>
      <c r="AK214" s="161"/>
      <c r="AL214" s="162"/>
      <c r="AM214" s="161"/>
      <c r="AN214" s="161"/>
      <c r="AO214" s="161"/>
      <c r="AP214" s="161"/>
      <c r="AQ214" s="161"/>
      <c r="AR214" s="161"/>
      <c r="AS214" s="161"/>
      <c r="AT214" s="161"/>
      <c r="AU214" s="161"/>
      <c r="AV214" s="161"/>
      <c r="AW214" s="161"/>
      <c r="AX214" s="161"/>
      <c r="AY214" s="161"/>
      <c r="AZ214" s="161"/>
      <c r="BA214" s="161"/>
      <c r="BB214" s="161"/>
      <c r="BC214" s="161"/>
      <c r="BD214" s="161"/>
      <c r="BE214" s="161"/>
      <c r="BF214" s="161"/>
      <c r="BG214" s="161"/>
      <c r="BH214" s="161"/>
      <c r="BI214" s="161"/>
      <c r="BJ214" s="161"/>
      <c r="BK214" s="161"/>
      <c r="BL214" s="161"/>
      <c r="BM214" s="161"/>
      <c r="BN214" s="161"/>
      <c r="BO214" s="161"/>
      <c r="BP214" s="161"/>
      <c r="BQ214" s="161"/>
      <c r="BR214" s="161"/>
      <c r="BS214" s="161"/>
      <c r="BT214" s="161"/>
      <c r="BU214" s="161"/>
      <c r="BV214" s="161"/>
      <c r="BW214" s="161"/>
      <c r="BX214" s="161"/>
      <c r="BY214" s="161"/>
      <c r="BZ214" s="161"/>
      <c r="CA214" s="161"/>
      <c r="CB214" s="161"/>
      <c r="CC214" s="161"/>
      <c r="CD214" s="161"/>
      <c r="CE214" s="161"/>
      <c r="CF214" s="161"/>
      <c r="CG214" s="161"/>
      <c r="CH214" s="161"/>
      <c r="CI214" s="161"/>
      <c r="CJ214" s="161"/>
      <c r="CK214" s="161"/>
      <c r="CL214" s="161"/>
      <c r="CM214" s="161"/>
      <c r="CN214" s="161"/>
      <c r="CO214" s="161"/>
      <c r="CP214" s="161"/>
      <c r="CQ214" s="161"/>
      <c r="CR214" s="161"/>
      <c r="CS214" s="161"/>
      <c r="CT214" s="161"/>
      <c r="CU214" s="161"/>
      <c r="CV214" s="161"/>
      <c r="CW214" s="161"/>
      <c r="CX214" s="161"/>
      <c r="CY214" s="161"/>
      <c r="CZ214" s="161"/>
      <c r="DA214" s="161"/>
      <c r="DB214" s="161"/>
      <c r="DC214" s="161"/>
      <c r="DD214" s="161"/>
      <c r="DE214" s="161"/>
      <c r="DF214" s="161"/>
      <c r="DG214" s="161"/>
      <c r="DH214" s="161"/>
      <c r="DI214" s="161"/>
      <c r="DJ214" s="161"/>
      <c r="DK214" s="161"/>
      <c r="DL214" s="161"/>
      <c r="DM214" s="161"/>
      <c r="DN214" s="161"/>
      <c r="DO214" s="161"/>
      <c r="DP214" s="161"/>
      <c r="DQ214" s="161"/>
      <c r="DR214" s="161"/>
      <c r="DS214" s="161"/>
      <c r="DT214" s="161"/>
      <c r="DU214" s="161"/>
      <c r="DV214" s="161"/>
      <c r="DW214" s="161"/>
      <c r="DX214" s="161"/>
      <c r="DY214" s="161"/>
      <c r="DZ214" s="161"/>
      <c r="EA214" s="161"/>
      <c r="EB214" s="161"/>
      <c r="EC214" s="161"/>
      <c r="ED214" s="161"/>
      <c r="EE214" s="161"/>
      <c r="EF214" s="161"/>
      <c r="EG214" s="161"/>
      <c r="EH214" s="161"/>
      <c r="EI214" s="161"/>
      <c r="EK214" s="143">
        <f t="shared" si="53"/>
        <v>3.3684286779932082E-5</v>
      </c>
      <c r="EO214">
        <f t="shared" si="49"/>
        <v>232000</v>
      </c>
      <c r="EP214" s="3">
        <f t="shared" si="58"/>
        <v>-10.440000000000003</v>
      </c>
      <c r="EQ214" s="3">
        <f t="shared" si="50"/>
        <v>-10.732203999999999</v>
      </c>
      <c r="ER214" s="3">
        <f t="shared" si="51"/>
        <v>-10.551941568864176</v>
      </c>
      <c r="ES214" s="3">
        <f t="shared" si="52"/>
        <v>-15.024514212687402</v>
      </c>
    </row>
    <row r="215" spans="11:149" x14ac:dyDescent="0.25">
      <c r="K215" s="38">
        <f t="shared" si="59"/>
        <v>203</v>
      </c>
      <c r="L215" s="5"/>
      <c r="N215" s="5">
        <v>234000</v>
      </c>
      <c r="O215" s="289">
        <f t="shared" si="54"/>
        <v>2.9512092266663684E-11</v>
      </c>
      <c r="P215" s="5">
        <v>234000</v>
      </c>
      <c r="Q215" s="289">
        <f t="shared" si="55"/>
        <v>1.4971902836475654E-11</v>
      </c>
      <c r="R215" s="5">
        <f t="shared" si="48"/>
        <v>234000</v>
      </c>
      <c r="S215" s="289">
        <f t="shared" si="47"/>
        <v>2.4885312184461683E-11</v>
      </c>
      <c r="U215" s="4"/>
      <c r="V215" s="256">
        <v>234000</v>
      </c>
      <c r="W215" s="274">
        <f t="shared" si="60"/>
        <v>6.9887503396086719E-16</v>
      </c>
      <c r="X215" s="320">
        <f t="shared" si="56"/>
        <v>234000</v>
      </c>
      <c r="Y215" s="153">
        <f t="shared" si="57"/>
        <v>-24.416743358610859</v>
      </c>
      <c r="Z215" s="153"/>
      <c r="AA215" s="153"/>
      <c r="AB215" s="153"/>
      <c r="AC215" s="153"/>
      <c r="AD215" s="153"/>
      <c r="AE215" s="153"/>
      <c r="AF215" s="153"/>
      <c r="AG215" s="153"/>
      <c r="AH215" s="153"/>
      <c r="AI215" s="153"/>
      <c r="AJ215" s="161"/>
      <c r="AK215" s="161"/>
      <c r="AL215" s="162"/>
      <c r="AM215" s="161"/>
      <c r="AN215" s="161"/>
      <c r="AO215" s="161"/>
      <c r="AP215" s="161"/>
      <c r="AQ215" s="161"/>
      <c r="AR215" s="161"/>
      <c r="AS215" s="161"/>
      <c r="AT215" s="161"/>
      <c r="AU215" s="161"/>
      <c r="AV215" s="161"/>
      <c r="AW215" s="161"/>
      <c r="AX215" s="161"/>
      <c r="AY215" s="161"/>
      <c r="AZ215" s="161"/>
      <c r="BA215" s="161"/>
      <c r="BB215" s="161"/>
      <c r="BC215" s="161"/>
      <c r="BD215" s="161"/>
      <c r="BE215" s="161"/>
      <c r="BF215" s="161"/>
      <c r="BG215" s="161"/>
      <c r="BH215" s="161"/>
      <c r="BI215" s="161"/>
      <c r="BJ215" s="161"/>
      <c r="BK215" s="161"/>
      <c r="BL215" s="161"/>
      <c r="BM215" s="161"/>
      <c r="BN215" s="161"/>
      <c r="BO215" s="161"/>
      <c r="BP215" s="161"/>
      <c r="BQ215" s="161"/>
      <c r="BR215" s="161"/>
      <c r="BS215" s="161"/>
      <c r="BT215" s="161"/>
      <c r="BU215" s="161"/>
      <c r="BV215" s="161"/>
      <c r="BW215" s="161"/>
      <c r="BX215" s="161"/>
      <c r="BY215" s="161"/>
      <c r="BZ215" s="161"/>
      <c r="CA215" s="161"/>
      <c r="CB215" s="161"/>
      <c r="CC215" s="161"/>
      <c r="CD215" s="161"/>
      <c r="CE215" s="161"/>
      <c r="CF215" s="161"/>
      <c r="CG215" s="161"/>
      <c r="CH215" s="161"/>
      <c r="CI215" s="161"/>
      <c r="CJ215" s="161"/>
      <c r="CK215" s="161"/>
      <c r="CL215" s="161"/>
      <c r="CM215" s="161"/>
      <c r="CN215" s="161"/>
      <c r="CO215" s="161"/>
      <c r="CP215" s="161"/>
      <c r="CQ215" s="161"/>
      <c r="CR215" s="161"/>
      <c r="CS215" s="161"/>
      <c r="CT215" s="161"/>
      <c r="CU215" s="161"/>
      <c r="CV215" s="161"/>
      <c r="CW215" s="161"/>
      <c r="CX215" s="161"/>
      <c r="CY215" s="161"/>
      <c r="CZ215" s="161"/>
      <c r="DA215" s="161"/>
      <c r="DB215" s="161"/>
      <c r="DC215" s="161"/>
      <c r="DD215" s="161"/>
      <c r="DE215" s="161"/>
      <c r="DF215" s="161"/>
      <c r="DG215" s="161"/>
      <c r="DH215" s="161"/>
      <c r="DI215" s="161"/>
      <c r="DJ215" s="161"/>
      <c r="DK215" s="161"/>
      <c r="DL215" s="161"/>
      <c r="DM215" s="161"/>
      <c r="DN215" s="161"/>
      <c r="DO215" s="161"/>
      <c r="DP215" s="161"/>
      <c r="DQ215" s="161"/>
      <c r="DR215" s="161"/>
      <c r="DS215" s="161"/>
      <c r="DT215" s="161"/>
      <c r="DU215" s="161"/>
      <c r="DV215" s="161"/>
      <c r="DW215" s="161"/>
      <c r="DX215" s="161"/>
      <c r="DY215" s="161"/>
      <c r="DZ215" s="161"/>
      <c r="EA215" s="161"/>
      <c r="EB215" s="161"/>
      <c r="EC215" s="161"/>
      <c r="ED215" s="161"/>
      <c r="EE215" s="161"/>
      <c r="EF215" s="161"/>
      <c r="EG215" s="161"/>
      <c r="EH215" s="161"/>
      <c r="EI215" s="161"/>
      <c r="EK215" s="143">
        <f t="shared" si="53"/>
        <v>2.8083836311976941E-5</v>
      </c>
      <c r="EO215">
        <f t="shared" si="49"/>
        <v>234000</v>
      </c>
      <c r="EP215" s="3">
        <f t="shared" si="58"/>
        <v>-10.530000000000003</v>
      </c>
      <c r="EQ215" s="3">
        <f t="shared" si="50"/>
        <v>-10.824723000000001</v>
      </c>
      <c r="ER215" s="3">
        <f t="shared" si="51"/>
        <v>-10.604056906692568</v>
      </c>
      <c r="ES215" s="3">
        <f t="shared" si="52"/>
        <v>-15.155600473629329</v>
      </c>
    </row>
    <row r="216" spans="11:149" x14ac:dyDescent="0.25">
      <c r="K216" s="38">
        <f t="shared" si="59"/>
        <v>204</v>
      </c>
      <c r="L216" s="5"/>
      <c r="N216" s="5">
        <v>236000</v>
      </c>
      <c r="O216" s="289">
        <f t="shared" si="54"/>
        <v>2.3988329190194783E-11</v>
      </c>
      <c r="P216" s="5">
        <v>236000</v>
      </c>
      <c r="Q216" s="289">
        <f t="shared" si="55"/>
        <v>1.2099237451989028E-11</v>
      </c>
      <c r="R216" s="5">
        <f t="shared" si="48"/>
        <v>236000</v>
      </c>
      <c r="S216" s="289">
        <f t="shared" si="47"/>
        <v>2.2071291950485554E-11</v>
      </c>
      <c r="U216" s="4"/>
      <c r="V216" s="256">
        <v>236000</v>
      </c>
      <c r="W216" s="274">
        <f t="shared" si="60"/>
        <v>5.1678900526456802E-16</v>
      </c>
      <c r="X216" s="320">
        <f t="shared" si="56"/>
        <v>236000</v>
      </c>
      <c r="Y216" s="153">
        <f t="shared" si="57"/>
        <v>-24.536743358610856</v>
      </c>
      <c r="Z216" s="153"/>
      <c r="AA216" s="153"/>
      <c r="AB216" s="153"/>
      <c r="AC216" s="153"/>
      <c r="AD216" s="153"/>
      <c r="AE216" s="153"/>
      <c r="AF216" s="153"/>
      <c r="AG216" s="153"/>
      <c r="AH216" s="153"/>
      <c r="AI216" s="153"/>
      <c r="AJ216" s="161"/>
      <c r="AK216" s="161"/>
      <c r="AL216" s="162"/>
      <c r="AM216" s="161"/>
      <c r="AN216" s="161"/>
      <c r="AO216" s="161"/>
      <c r="AP216" s="161"/>
      <c r="AQ216" s="161"/>
      <c r="AR216" s="161"/>
      <c r="AS216" s="161"/>
      <c r="AT216" s="161"/>
      <c r="AU216" s="161"/>
      <c r="AV216" s="161"/>
      <c r="AW216" s="161"/>
      <c r="AX216" s="161"/>
      <c r="AY216" s="161"/>
      <c r="AZ216" s="161"/>
      <c r="BA216" s="161"/>
      <c r="BB216" s="161"/>
      <c r="BC216" s="161"/>
      <c r="BD216" s="161"/>
      <c r="BE216" s="161"/>
      <c r="BF216" s="161"/>
      <c r="BG216" s="161"/>
      <c r="BH216" s="161"/>
      <c r="BI216" s="161"/>
      <c r="BJ216" s="161"/>
      <c r="BK216" s="161"/>
      <c r="BL216" s="161"/>
      <c r="BM216" s="161"/>
      <c r="BN216" s="161"/>
      <c r="BO216" s="161"/>
      <c r="BP216" s="161"/>
      <c r="BQ216" s="161"/>
      <c r="BR216" s="161"/>
      <c r="BS216" s="161"/>
      <c r="BT216" s="161"/>
      <c r="BU216" s="161"/>
      <c r="BV216" s="161"/>
      <c r="BW216" s="161"/>
      <c r="BX216" s="161"/>
      <c r="BY216" s="161"/>
      <c r="BZ216" s="161"/>
      <c r="CA216" s="161"/>
      <c r="CB216" s="161"/>
      <c r="CC216" s="161"/>
      <c r="CD216" s="161"/>
      <c r="CE216" s="161"/>
      <c r="CF216" s="161"/>
      <c r="CG216" s="161"/>
      <c r="CH216" s="161"/>
      <c r="CI216" s="161"/>
      <c r="CJ216" s="161"/>
      <c r="CK216" s="161"/>
      <c r="CL216" s="161"/>
      <c r="CM216" s="161"/>
      <c r="CN216" s="161"/>
      <c r="CO216" s="161"/>
      <c r="CP216" s="161"/>
      <c r="CQ216" s="161"/>
      <c r="CR216" s="161"/>
      <c r="CS216" s="161"/>
      <c r="CT216" s="161"/>
      <c r="CU216" s="161"/>
      <c r="CV216" s="161"/>
      <c r="CW216" s="161"/>
      <c r="CX216" s="161"/>
      <c r="CY216" s="161"/>
      <c r="CZ216" s="161"/>
      <c r="DA216" s="161"/>
      <c r="DB216" s="161"/>
      <c r="DC216" s="161"/>
      <c r="DD216" s="161"/>
      <c r="DE216" s="161"/>
      <c r="DF216" s="161"/>
      <c r="DG216" s="161"/>
      <c r="DH216" s="161"/>
      <c r="DI216" s="161"/>
      <c r="DJ216" s="161"/>
      <c r="DK216" s="161"/>
      <c r="DL216" s="161"/>
      <c r="DM216" s="161"/>
      <c r="DN216" s="161"/>
      <c r="DO216" s="161"/>
      <c r="DP216" s="161"/>
      <c r="DQ216" s="161"/>
      <c r="DR216" s="161"/>
      <c r="DS216" s="161"/>
      <c r="DT216" s="161"/>
      <c r="DU216" s="161"/>
      <c r="DV216" s="161"/>
      <c r="DW216" s="161"/>
      <c r="DX216" s="161"/>
      <c r="DY216" s="161"/>
      <c r="DZ216" s="161"/>
      <c r="EA216" s="161"/>
      <c r="EB216" s="161"/>
      <c r="EC216" s="161"/>
      <c r="ED216" s="161"/>
      <c r="EE216" s="161"/>
      <c r="EF216" s="161"/>
      <c r="EG216" s="161"/>
      <c r="EH216" s="161"/>
      <c r="EI216" s="161"/>
      <c r="EK216" s="143">
        <f t="shared" si="53"/>
        <v>2.3414533522728333E-5</v>
      </c>
      <c r="EO216">
        <f t="shared" si="49"/>
        <v>236000</v>
      </c>
      <c r="EP216" s="3">
        <f t="shared" si="58"/>
        <v>-10.620000000000003</v>
      </c>
      <c r="EQ216" s="3">
        <f t="shared" si="50"/>
        <v>-10.917242</v>
      </c>
      <c r="ER216" s="3">
        <f t="shared" si="51"/>
        <v>-10.656172244520958</v>
      </c>
      <c r="ES216" s="3">
        <f t="shared" si="52"/>
        <v>-15.286686734571257</v>
      </c>
    </row>
    <row r="217" spans="11:149" x14ac:dyDescent="0.25">
      <c r="K217" s="38">
        <f t="shared" si="59"/>
        <v>205</v>
      </c>
      <c r="L217" s="5"/>
      <c r="N217" s="5">
        <v>238000</v>
      </c>
      <c r="O217" s="289">
        <f t="shared" si="54"/>
        <v>1.9498445997580369E-11</v>
      </c>
      <c r="P217" s="5">
        <v>238000</v>
      </c>
      <c r="Q217" s="289">
        <f t="shared" si="55"/>
        <v>9.7777516003486277E-12</v>
      </c>
      <c r="R217" s="5">
        <f t="shared" si="48"/>
        <v>238000</v>
      </c>
      <c r="S217" s="289">
        <f t="shared" si="47"/>
        <v>1.9575479895636529E-11</v>
      </c>
      <c r="U217" s="4"/>
      <c r="V217" s="256">
        <v>238000</v>
      </c>
      <c r="W217" s="274">
        <f t="shared" si="60"/>
        <v>3.8214396420590684E-16</v>
      </c>
      <c r="X217" s="320">
        <f t="shared" si="56"/>
        <v>238000</v>
      </c>
      <c r="Y217" s="153">
        <f t="shared" si="57"/>
        <v>-24.656743358610857</v>
      </c>
      <c r="Z217" s="153"/>
      <c r="AA217" s="153"/>
      <c r="AB217" s="153"/>
      <c r="AC217" s="153"/>
      <c r="AD217" s="153"/>
      <c r="AE217" s="153"/>
      <c r="AF217" s="153"/>
      <c r="AG217" s="153"/>
      <c r="AH217" s="153"/>
      <c r="AI217" s="153"/>
      <c r="AJ217" s="161"/>
      <c r="AK217" s="161"/>
      <c r="AL217" s="162"/>
      <c r="AM217" s="161"/>
      <c r="AN217" s="161"/>
      <c r="AO217" s="161"/>
      <c r="AP217" s="161"/>
      <c r="AQ217" s="161"/>
      <c r="AR217" s="161"/>
      <c r="AS217" s="161"/>
      <c r="AT217" s="161"/>
      <c r="AU217" s="161"/>
      <c r="AV217" s="161"/>
      <c r="AW217" s="161"/>
      <c r="AX217" s="161"/>
      <c r="AY217" s="161"/>
      <c r="AZ217" s="161"/>
      <c r="BA217" s="161"/>
      <c r="BB217" s="161"/>
      <c r="BC217" s="161"/>
      <c r="BD217" s="161"/>
      <c r="BE217" s="161"/>
      <c r="BF217" s="161"/>
      <c r="BG217" s="161"/>
      <c r="BH217" s="161"/>
      <c r="BI217" s="161"/>
      <c r="BJ217" s="161"/>
      <c r="BK217" s="161"/>
      <c r="BL217" s="161"/>
      <c r="BM217" s="161"/>
      <c r="BN217" s="161"/>
      <c r="BO217" s="161"/>
      <c r="BP217" s="161"/>
      <c r="BQ217" s="161"/>
      <c r="BR217" s="161"/>
      <c r="BS217" s="161"/>
      <c r="BT217" s="161"/>
      <c r="BU217" s="161"/>
      <c r="BV217" s="161"/>
      <c r="BW217" s="161"/>
      <c r="BX217" s="161"/>
      <c r="BY217" s="161"/>
      <c r="BZ217" s="161"/>
      <c r="CA217" s="161"/>
      <c r="CB217" s="161"/>
      <c r="CC217" s="161"/>
      <c r="CD217" s="161"/>
      <c r="CE217" s="161"/>
      <c r="CF217" s="161"/>
      <c r="CG217" s="161"/>
      <c r="CH217" s="161"/>
      <c r="CI217" s="161"/>
      <c r="CJ217" s="161"/>
      <c r="CK217" s="161"/>
      <c r="CL217" s="161"/>
      <c r="CM217" s="161"/>
      <c r="CN217" s="161"/>
      <c r="CO217" s="161"/>
      <c r="CP217" s="161"/>
      <c r="CQ217" s="161"/>
      <c r="CR217" s="161"/>
      <c r="CS217" s="161"/>
      <c r="CT217" s="161"/>
      <c r="CU217" s="161"/>
      <c r="CV217" s="161"/>
      <c r="CW217" s="161"/>
      <c r="CX217" s="161"/>
      <c r="CY217" s="161"/>
      <c r="CZ217" s="161"/>
      <c r="DA217" s="161"/>
      <c r="DB217" s="161"/>
      <c r="DC217" s="161"/>
      <c r="DD217" s="161"/>
      <c r="DE217" s="161"/>
      <c r="DF217" s="161"/>
      <c r="DG217" s="161"/>
      <c r="DH217" s="161"/>
      <c r="DI217" s="161"/>
      <c r="DJ217" s="161"/>
      <c r="DK217" s="161"/>
      <c r="DL217" s="161"/>
      <c r="DM217" s="161"/>
      <c r="DN217" s="161"/>
      <c r="DO217" s="161"/>
      <c r="DP217" s="161"/>
      <c r="DQ217" s="161"/>
      <c r="DR217" s="161"/>
      <c r="DS217" s="161"/>
      <c r="DT217" s="161"/>
      <c r="DU217" s="161"/>
      <c r="DV217" s="161"/>
      <c r="DW217" s="161"/>
      <c r="DX217" s="161"/>
      <c r="DY217" s="161"/>
      <c r="DZ217" s="161"/>
      <c r="EA217" s="161"/>
      <c r="EB217" s="161"/>
      <c r="EC217" s="161"/>
      <c r="ED217" s="161"/>
      <c r="EE217" s="161"/>
      <c r="EF217" s="161"/>
      <c r="EG217" s="161"/>
      <c r="EH217" s="161"/>
      <c r="EI217" s="161"/>
      <c r="EK217" s="143">
        <f t="shared" si="53"/>
        <v>1.9521563008582417E-5</v>
      </c>
      <c r="EO217">
        <f t="shared" si="49"/>
        <v>238000</v>
      </c>
      <c r="EP217" s="3">
        <f t="shared" si="58"/>
        <v>-10.710000000000003</v>
      </c>
      <c r="EQ217" s="3">
        <f t="shared" si="50"/>
        <v>-11.009760999999999</v>
      </c>
      <c r="ER217" s="3">
        <f t="shared" si="51"/>
        <v>-10.708287582349348</v>
      </c>
      <c r="ES217" s="3">
        <f t="shared" si="52"/>
        <v>-15.417772995513181</v>
      </c>
    </row>
    <row r="218" spans="11:149" x14ac:dyDescent="0.25">
      <c r="K218" s="38">
        <f t="shared" si="59"/>
        <v>206</v>
      </c>
      <c r="L218" s="5"/>
      <c r="N218" s="5">
        <v>240000</v>
      </c>
      <c r="O218" s="289">
        <f t="shared" si="54"/>
        <v>1.5848931924611082E-11</v>
      </c>
      <c r="P218" s="5">
        <v>240000</v>
      </c>
      <c r="Q218" s="289">
        <f t="shared" si="55"/>
        <v>7.901690229445253E-12</v>
      </c>
      <c r="R218" s="5">
        <f t="shared" si="48"/>
        <v>240000</v>
      </c>
      <c r="S218" s="289">
        <f t="shared" si="47"/>
        <v>1.7361893177985886E-11</v>
      </c>
      <c r="U218" s="4"/>
      <c r="V218" s="256">
        <v>240000</v>
      </c>
      <c r="W218" s="274">
        <f t="shared" si="60"/>
        <v>2.8257955933919654E-16</v>
      </c>
      <c r="X218" s="320">
        <f t="shared" si="56"/>
        <v>240000</v>
      </c>
      <c r="Y218" s="153">
        <f t="shared" si="57"/>
        <v>-24.776743358610858</v>
      </c>
      <c r="Z218" s="153"/>
      <c r="AA218" s="153"/>
      <c r="AB218" s="153"/>
      <c r="AC218" s="153"/>
      <c r="AD218" s="153"/>
      <c r="AE218" s="153"/>
      <c r="AF218" s="153"/>
      <c r="AG218" s="153"/>
      <c r="AH218" s="153"/>
      <c r="AI218" s="153"/>
      <c r="AJ218" s="161"/>
      <c r="AK218" s="161"/>
      <c r="AL218" s="162"/>
      <c r="AM218" s="161"/>
      <c r="AN218" s="161"/>
      <c r="AO218" s="161"/>
      <c r="AP218" s="161"/>
      <c r="AQ218" s="161"/>
      <c r="AR218" s="161"/>
      <c r="AS218" s="161"/>
      <c r="AT218" s="161"/>
      <c r="AU218" s="161"/>
      <c r="AV218" s="161"/>
      <c r="AW218" s="161"/>
      <c r="AX218" s="161"/>
      <c r="AY218" s="161"/>
      <c r="AZ218" s="161"/>
      <c r="BA218" s="161"/>
      <c r="BB218" s="161"/>
      <c r="BC218" s="161"/>
      <c r="BD218" s="161"/>
      <c r="BE218" s="161"/>
      <c r="BF218" s="161"/>
      <c r="BG218" s="161"/>
      <c r="BH218" s="161"/>
      <c r="BI218" s="161"/>
      <c r="BJ218" s="161"/>
      <c r="BK218" s="161"/>
      <c r="BL218" s="161"/>
      <c r="BM218" s="161"/>
      <c r="BN218" s="161"/>
      <c r="BO218" s="161"/>
      <c r="BP218" s="161"/>
      <c r="BQ218" s="161"/>
      <c r="BR218" s="161"/>
      <c r="BS218" s="161"/>
      <c r="BT218" s="161"/>
      <c r="BU218" s="161"/>
      <c r="BV218" s="161"/>
      <c r="BW218" s="161"/>
      <c r="BX218" s="161"/>
      <c r="BY218" s="161"/>
      <c r="BZ218" s="161"/>
      <c r="CA218" s="161"/>
      <c r="CB218" s="161"/>
      <c r="CC218" s="161"/>
      <c r="CD218" s="161"/>
      <c r="CE218" s="161"/>
      <c r="CF218" s="161"/>
      <c r="CG218" s="161"/>
      <c r="CH218" s="161"/>
      <c r="CI218" s="161"/>
      <c r="CJ218" s="161"/>
      <c r="CK218" s="161"/>
      <c r="CL218" s="161"/>
      <c r="CM218" s="161"/>
      <c r="CN218" s="161"/>
      <c r="CO218" s="161"/>
      <c r="CP218" s="161"/>
      <c r="CQ218" s="161"/>
      <c r="CR218" s="161"/>
      <c r="CS218" s="161"/>
      <c r="CT218" s="161"/>
      <c r="CU218" s="161"/>
      <c r="CV218" s="161"/>
      <c r="CW218" s="161"/>
      <c r="CX218" s="161"/>
      <c r="CY218" s="161"/>
      <c r="CZ218" s="161"/>
      <c r="DA218" s="161"/>
      <c r="DB218" s="161"/>
      <c r="DC218" s="161"/>
      <c r="DD218" s="161"/>
      <c r="DE218" s="161"/>
      <c r="DF218" s="161"/>
      <c r="DG218" s="161"/>
      <c r="DH218" s="161"/>
      <c r="DI218" s="161"/>
      <c r="DJ218" s="161"/>
      <c r="DK218" s="161"/>
      <c r="DL218" s="161"/>
      <c r="DM218" s="161"/>
      <c r="DN218" s="161"/>
      <c r="DO218" s="161"/>
      <c r="DP218" s="161"/>
      <c r="DQ218" s="161"/>
      <c r="DR218" s="161"/>
      <c r="DS218" s="161"/>
      <c r="DT218" s="161"/>
      <c r="DU218" s="161"/>
      <c r="DV218" s="161"/>
      <c r="DW218" s="161"/>
      <c r="DX218" s="161"/>
      <c r="DY218" s="161"/>
      <c r="DZ218" s="161"/>
      <c r="EA218" s="161"/>
      <c r="EB218" s="161"/>
      <c r="EC218" s="161"/>
      <c r="ED218" s="161"/>
      <c r="EE218" s="161"/>
      <c r="EF218" s="161"/>
      <c r="EG218" s="161"/>
      <c r="EH218" s="161"/>
      <c r="EI218" s="161"/>
      <c r="EK218" s="143">
        <f t="shared" si="53"/>
        <v>1.6275849438901914E-5</v>
      </c>
      <c r="EO218">
        <f t="shared" si="49"/>
        <v>240000</v>
      </c>
      <c r="EP218" s="3">
        <f t="shared" si="58"/>
        <v>-10.8</v>
      </c>
      <c r="EQ218" s="3">
        <f t="shared" si="50"/>
        <v>-11.10228</v>
      </c>
      <c r="ER218" s="3">
        <f t="shared" si="51"/>
        <v>-10.760402920177738</v>
      </c>
      <c r="ES218" s="3">
        <f t="shared" si="52"/>
        <v>-15.548859256455112</v>
      </c>
    </row>
    <row r="219" spans="11:149" x14ac:dyDescent="0.25">
      <c r="K219" s="38">
        <f t="shared" si="59"/>
        <v>207</v>
      </c>
      <c r="L219" s="5"/>
      <c r="N219" s="5">
        <v>242000</v>
      </c>
      <c r="O219" s="289">
        <f t="shared" si="54"/>
        <v>1.2882495516931307E-11</v>
      </c>
      <c r="P219" s="5">
        <v>242000</v>
      </c>
      <c r="Q219" s="289">
        <f t="shared" si="55"/>
        <v>6.3855895541347788E-12</v>
      </c>
      <c r="R219" s="5">
        <f t="shared" si="48"/>
        <v>242000</v>
      </c>
      <c r="S219" s="289">
        <f t="shared" si="47"/>
        <v>1.5398617879655877E-11</v>
      </c>
      <c r="U219" s="4"/>
      <c r="V219" s="256">
        <v>242000</v>
      </c>
      <c r="W219" s="274">
        <f t="shared" si="60"/>
        <v>2.0895582512278071E-16</v>
      </c>
      <c r="X219" s="320">
        <f t="shared" si="56"/>
        <v>242000</v>
      </c>
      <c r="Y219" s="153">
        <f t="shared" si="57"/>
        <v>-24.896743358610859</v>
      </c>
      <c r="Z219" s="153"/>
      <c r="AA219" s="153"/>
      <c r="AB219" s="153"/>
      <c r="AC219" s="153"/>
      <c r="AD219" s="153"/>
      <c r="AE219" s="153"/>
      <c r="AF219" s="153"/>
      <c r="AG219" s="153"/>
      <c r="AH219" s="153"/>
      <c r="AI219" s="153"/>
      <c r="AJ219" s="161"/>
      <c r="AK219" s="161"/>
      <c r="AL219" s="162"/>
      <c r="AM219" s="161"/>
      <c r="AN219" s="161"/>
      <c r="AO219" s="161"/>
      <c r="AP219" s="161"/>
      <c r="AQ219" s="161"/>
      <c r="AR219" s="161"/>
      <c r="AS219" s="161"/>
      <c r="AT219" s="161"/>
      <c r="AU219" s="161"/>
      <c r="AV219" s="161"/>
      <c r="AW219" s="161"/>
      <c r="AX219" s="161"/>
      <c r="AY219" s="161"/>
      <c r="AZ219" s="161"/>
      <c r="BA219" s="161"/>
      <c r="BB219" s="161"/>
      <c r="BC219" s="161"/>
      <c r="BD219" s="161"/>
      <c r="BE219" s="161"/>
      <c r="BF219" s="161"/>
      <c r="BG219" s="161"/>
      <c r="BH219" s="161"/>
      <c r="BI219" s="161"/>
      <c r="BJ219" s="161"/>
      <c r="BK219" s="161"/>
      <c r="BL219" s="161"/>
      <c r="BM219" s="161"/>
      <c r="BN219" s="161"/>
      <c r="BO219" s="161"/>
      <c r="BP219" s="161"/>
      <c r="BQ219" s="161"/>
      <c r="BR219" s="161"/>
      <c r="BS219" s="161"/>
      <c r="BT219" s="161"/>
      <c r="BU219" s="161"/>
      <c r="BV219" s="161"/>
      <c r="BW219" s="161"/>
      <c r="BX219" s="161"/>
      <c r="BY219" s="161"/>
      <c r="BZ219" s="161"/>
      <c r="CA219" s="161"/>
      <c r="CB219" s="161"/>
      <c r="CC219" s="161"/>
      <c r="CD219" s="161"/>
      <c r="CE219" s="161"/>
      <c r="CF219" s="161"/>
      <c r="CG219" s="161"/>
      <c r="CH219" s="161"/>
      <c r="CI219" s="161"/>
      <c r="CJ219" s="161"/>
      <c r="CK219" s="161"/>
      <c r="CL219" s="161"/>
      <c r="CM219" s="161"/>
      <c r="CN219" s="161"/>
      <c r="CO219" s="161"/>
      <c r="CP219" s="161"/>
      <c r="CQ219" s="161"/>
      <c r="CR219" s="161"/>
      <c r="CS219" s="161"/>
      <c r="CT219" s="161"/>
      <c r="CU219" s="161"/>
      <c r="CV219" s="161"/>
      <c r="CW219" s="161"/>
      <c r="CX219" s="161"/>
      <c r="CY219" s="161"/>
      <c r="CZ219" s="161"/>
      <c r="DA219" s="161"/>
      <c r="DB219" s="161"/>
      <c r="DC219" s="161"/>
      <c r="DD219" s="161"/>
      <c r="DE219" s="161"/>
      <c r="DF219" s="161"/>
      <c r="DG219" s="161"/>
      <c r="DH219" s="161"/>
      <c r="DI219" s="161"/>
      <c r="DJ219" s="161"/>
      <c r="DK219" s="161"/>
      <c r="DL219" s="161"/>
      <c r="DM219" s="161"/>
      <c r="DN219" s="161"/>
      <c r="DO219" s="161"/>
      <c r="DP219" s="161"/>
      <c r="DQ219" s="161"/>
      <c r="DR219" s="161"/>
      <c r="DS219" s="161"/>
      <c r="DT219" s="161"/>
      <c r="DU219" s="161"/>
      <c r="DV219" s="161"/>
      <c r="DW219" s="161"/>
      <c r="DX219" s="161"/>
      <c r="DY219" s="161"/>
      <c r="DZ219" s="161"/>
      <c r="EA219" s="161"/>
      <c r="EB219" s="161"/>
      <c r="EC219" s="161"/>
      <c r="ED219" s="161"/>
      <c r="EE219" s="161"/>
      <c r="EF219" s="161"/>
      <c r="EG219" s="161"/>
      <c r="EH219" s="161"/>
      <c r="EI219" s="161"/>
      <c r="EK219" s="143">
        <f t="shared" si="53"/>
        <v>1.3569777934346039E-5</v>
      </c>
      <c r="EO219">
        <f t="shared" si="49"/>
        <v>242000</v>
      </c>
      <c r="EP219" s="3">
        <f t="shared" si="58"/>
        <v>-10.89</v>
      </c>
      <c r="EQ219" s="3">
        <f t="shared" si="50"/>
        <v>-11.194799</v>
      </c>
      <c r="ER219" s="3">
        <f t="shared" si="51"/>
        <v>-10.812518258006129</v>
      </c>
      <c r="ES219" s="3">
        <f t="shared" si="52"/>
        <v>-15.679945517397035</v>
      </c>
    </row>
    <row r="220" spans="11:149" x14ac:dyDescent="0.25">
      <c r="K220" s="38">
        <f t="shared" si="59"/>
        <v>208</v>
      </c>
      <c r="L220" s="5"/>
      <c r="N220" s="5">
        <v>244000</v>
      </c>
      <c r="O220" s="289">
        <f t="shared" si="54"/>
        <v>1.0471285480508978E-11</v>
      </c>
      <c r="P220" s="5">
        <v>244000</v>
      </c>
      <c r="Q220" s="289">
        <f t="shared" si="55"/>
        <v>5.1603837621888028E-12</v>
      </c>
      <c r="R220" s="5">
        <f t="shared" si="48"/>
        <v>244000</v>
      </c>
      <c r="S220" s="289">
        <f t="shared" si="47"/>
        <v>1.3657348894665019E-11</v>
      </c>
      <c r="U220" s="4"/>
      <c r="V220" s="256">
        <v>244000</v>
      </c>
      <c r="W220" s="274">
        <f t="shared" si="60"/>
        <v>1.5451413738079847E-16</v>
      </c>
      <c r="X220" s="320">
        <f t="shared" si="56"/>
        <v>244000</v>
      </c>
      <c r="Y220" s="153">
        <f t="shared" si="57"/>
        <v>-25.016743358610857</v>
      </c>
      <c r="Z220" s="153"/>
      <c r="AA220" s="153"/>
      <c r="AB220" s="153"/>
      <c r="AC220" s="153"/>
      <c r="AD220" s="153"/>
      <c r="AE220" s="153"/>
      <c r="AF220" s="153"/>
      <c r="AG220" s="153"/>
      <c r="AH220" s="153"/>
      <c r="AI220" s="153"/>
      <c r="AJ220" s="161"/>
      <c r="AK220" s="161"/>
      <c r="AL220" s="162"/>
      <c r="AM220" s="161"/>
      <c r="AN220" s="161"/>
      <c r="AO220" s="161"/>
      <c r="AP220" s="161"/>
      <c r="AQ220" s="161"/>
      <c r="AR220" s="161"/>
      <c r="AS220" s="161"/>
      <c r="AT220" s="161"/>
      <c r="AU220" s="161"/>
      <c r="AV220" s="161"/>
      <c r="AW220" s="161"/>
      <c r="AX220" s="161"/>
      <c r="AY220" s="161"/>
      <c r="AZ220" s="161"/>
      <c r="BA220" s="161"/>
      <c r="BB220" s="161"/>
      <c r="BC220" s="161"/>
      <c r="BD220" s="161"/>
      <c r="BE220" s="161"/>
      <c r="BF220" s="161"/>
      <c r="BG220" s="161"/>
      <c r="BH220" s="161"/>
      <c r="BI220" s="161"/>
      <c r="BJ220" s="161"/>
      <c r="BK220" s="161"/>
      <c r="BL220" s="161"/>
      <c r="BM220" s="161"/>
      <c r="BN220" s="161"/>
      <c r="BO220" s="161"/>
      <c r="BP220" s="161"/>
      <c r="BQ220" s="161"/>
      <c r="BR220" s="161"/>
      <c r="BS220" s="161"/>
      <c r="BT220" s="161"/>
      <c r="BU220" s="161"/>
      <c r="BV220" s="161"/>
      <c r="BW220" s="161"/>
      <c r="BX220" s="161"/>
      <c r="BY220" s="161"/>
      <c r="BZ220" s="161"/>
      <c r="CA220" s="161"/>
      <c r="CB220" s="161"/>
      <c r="CC220" s="161"/>
      <c r="CD220" s="161"/>
      <c r="CE220" s="161"/>
      <c r="CF220" s="161"/>
      <c r="CG220" s="161"/>
      <c r="CH220" s="161"/>
      <c r="CI220" s="161"/>
      <c r="CJ220" s="161"/>
      <c r="CK220" s="161"/>
      <c r="CL220" s="161"/>
      <c r="CM220" s="161"/>
      <c r="CN220" s="161"/>
      <c r="CO220" s="161"/>
      <c r="CP220" s="161"/>
      <c r="CQ220" s="161"/>
      <c r="CR220" s="161"/>
      <c r="CS220" s="161"/>
      <c r="CT220" s="161"/>
      <c r="CU220" s="161"/>
      <c r="CV220" s="161"/>
      <c r="CW220" s="161"/>
      <c r="CX220" s="161"/>
      <c r="CY220" s="161"/>
      <c r="CZ220" s="161"/>
      <c r="DA220" s="161"/>
      <c r="DB220" s="161"/>
      <c r="DC220" s="161"/>
      <c r="DD220" s="161"/>
      <c r="DE220" s="161"/>
      <c r="DF220" s="161"/>
      <c r="DG220" s="161"/>
      <c r="DH220" s="161"/>
      <c r="DI220" s="161"/>
      <c r="DJ220" s="161"/>
      <c r="DK220" s="161"/>
      <c r="DL220" s="161"/>
      <c r="DM220" s="161"/>
      <c r="DN220" s="161"/>
      <c r="DO220" s="161"/>
      <c r="DP220" s="161"/>
      <c r="DQ220" s="161"/>
      <c r="DR220" s="161"/>
      <c r="DS220" s="161"/>
      <c r="DT220" s="161"/>
      <c r="DU220" s="161"/>
      <c r="DV220" s="161"/>
      <c r="DW220" s="161"/>
      <c r="DX220" s="161"/>
      <c r="DY220" s="161"/>
      <c r="DZ220" s="161"/>
      <c r="EA220" s="161"/>
      <c r="EB220" s="161"/>
      <c r="EC220" s="161"/>
      <c r="ED220" s="161"/>
      <c r="EE220" s="161"/>
      <c r="EF220" s="161"/>
      <c r="EG220" s="161"/>
      <c r="EH220" s="161"/>
      <c r="EI220" s="161"/>
      <c r="EK220" s="143">
        <f t="shared" si="53"/>
        <v>1.1313625987921892E-5</v>
      </c>
      <c r="EO220">
        <f t="shared" si="49"/>
        <v>244000</v>
      </c>
      <c r="EP220" s="3">
        <f t="shared" si="58"/>
        <v>-10.98</v>
      </c>
      <c r="EQ220" s="3">
        <f t="shared" si="50"/>
        <v>-11.287317999999999</v>
      </c>
      <c r="ER220" s="3">
        <f t="shared" si="51"/>
        <v>-10.864633595834519</v>
      </c>
      <c r="ES220" s="3">
        <f t="shared" si="52"/>
        <v>-15.811031778338961</v>
      </c>
    </row>
    <row r="221" spans="11:149" x14ac:dyDescent="0.25">
      <c r="K221" s="38">
        <f t="shared" si="59"/>
        <v>209</v>
      </c>
      <c r="L221" s="5"/>
      <c r="N221" s="5">
        <v>246000</v>
      </c>
      <c r="O221" s="289">
        <f t="shared" si="54"/>
        <v>8.5113803820237273E-12</v>
      </c>
      <c r="P221" s="5">
        <v>246000</v>
      </c>
      <c r="Q221" s="289">
        <f t="shared" si="55"/>
        <v>4.1702587282357772E-12</v>
      </c>
      <c r="R221" s="5">
        <f t="shared" si="48"/>
        <v>246000</v>
      </c>
      <c r="S221" s="289">
        <f t="shared" si="47"/>
        <v>1.2112981846054886E-11</v>
      </c>
      <c r="U221" s="4"/>
      <c r="V221" s="256">
        <v>246000</v>
      </c>
      <c r="W221" s="274">
        <f t="shared" si="60"/>
        <v>1.1425677478243738E-16</v>
      </c>
      <c r="X221" s="320">
        <f t="shared" si="56"/>
        <v>246000</v>
      </c>
      <c r="Y221" s="153">
        <f t="shared" si="57"/>
        <v>-25.136743358610858</v>
      </c>
      <c r="Z221" s="153"/>
      <c r="AA221" s="153"/>
      <c r="AB221" s="153"/>
      <c r="AC221" s="153"/>
      <c r="AD221" s="153"/>
      <c r="AE221" s="153"/>
      <c r="AF221" s="153"/>
      <c r="AG221" s="153"/>
      <c r="AH221" s="153"/>
      <c r="AI221" s="153"/>
      <c r="AJ221" s="161"/>
      <c r="AK221" s="161"/>
      <c r="AL221" s="162"/>
      <c r="AM221" s="161"/>
      <c r="AN221" s="161"/>
      <c r="AO221" s="161"/>
      <c r="AP221" s="161"/>
      <c r="AQ221" s="161"/>
      <c r="AR221" s="161"/>
      <c r="AS221" s="161"/>
      <c r="AT221" s="161"/>
      <c r="AU221" s="161"/>
      <c r="AV221" s="161"/>
      <c r="AW221" s="161"/>
      <c r="AX221" s="161"/>
      <c r="AY221" s="161"/>
      <c r="AZ221" s="161"/>
      <c r="BA221" s="161"/>
      <c r="BB221" s="161"/>
      <c r="BC221" s="161"/>
      <c r="BD221" s="161"/>
      <c r="BE221" s="161"/>
      <c r="BF221" s="161"/>
      <c r="BG221" s="161"/>
      <c r="BH221" s="161"/>
      <c r="BI221" s="161"/>
      <c r="BJ221" s="161"/>
      <c r="BK221" s="161"/>
      <c r="BL221" s="161"/>
      <c r="BM221" s="161"/>
      <c r="BN221" s="161"/>
      <c r="BO221" s="161"/>
      <c r="BP221" s="161"/>
      <c r="BQ221" s="161"/>
      <c r="BR221" s="161"/>
      <c r="BS221" s="161"/>
      <c r="BT221" s="161"/>
      <c r="BU221" s="161"/>
      <c r="BV221" s="161"/>
      <c r="BW221" s="161"/>
      <c r="BX221" s="161"/>
      <c r="BY221" s="161"/>
      <c r="BZ221" s="161"/>
      <c r="CA221" s="161"/>
      <c r="CB221" s="161"/>
      <c r="CC221" s="161"/>
      <c r="CD221" s="161"/>
      <c r="CE221" s="161"/>
      <c r="CF221" s="161"/>
      <c r="CG221" s="161"/>
      <c r="CH221" s="161"/>
      <c r="CI221" s="161"/>
      <c r="CJ221" s="161"/>
      <c r="CK221" s="161"/>
      <c r="CL221" s="161"/>
      <c r="CM221" s="161"/>
      <c r="CN221" s="161"/>
      <c r="CO221" s="161"/>
      <c r="CP221" s="161"/>
      <c r="CQ221" s="161"/>
      <c r="CR221" s="161"/>
      <c r="CS221" s="161"/>
      <c r="CT221" s="161"/>
      <c r="CU221" s="161"/>
      <c r="CV221" s="161"/>
      <c r="CW221" s="161"/>
      <c r="CX221" s="161"/>
      <c r="CY221" s="161"/>
      <c r="CZ221" s="161"/>
      <c r="DA221" s="161"/>
      <c r="DB221" s="161"/>
      <c r="DC221" s="161"/>
      <c r="DD221" s="161"/>
      <c r="DE221" s="161"/>
      <c r="DF221" s="161"/>
      <c r="DG221" s="161"/>
      <c r="DH221" s="161"/>
      <c r="DI221" s="161"/>
      <c r="DJ221" s="161"/>
      <c r="DK221" s="161"/>
      <c r="DL221" s="161"/>
      <c r="DM221" s="161"/>
      <c r="DN221" s="161"/>
      <c r="DO221" s="161"/>
      <c r="DP221" s="161"/>
      <c r="DQ221" s="161"/>
      <c r="DR221" s="161"/>
      <c r="DS221" s="161"/>
      <c r="DT221" s="161"/>
      <c r="DU221" s="161"/>
      <c r="DV221" s="161"/>
      <c r="DW221" s="161"/>
      <c r="DX221" s="161"/>
      <c r="DY221" s="161"/>
      <c r="DZ221" s="161"/>
      <c r="EA221" s="161"/>
      <c r="EB221" s="161"/>
      <c r="EC221" s="161"/>
      <c r="ED221" s="161"/>
      <c r="EE221" s="161"/>
      <c r="EF221" s="161"/>
      <c r="EG221" s="161"/>
      <c r="EH221" s="161"/>
      <c r="EI221" s="161"/>
      <c r="EK221" s="143">
        <f t="shared" si="53"/>
        <v>9.432588625537322E-6</v>
      </c>
      <c r="EO221">
        <f t="shared" si="49"/>
        <v>246000</v>
      </c>
      <c r="EP221" s="3">
        <f t="shared" si="58"/>
        <v>-11.070000000000002</v>
      </c>
      <c r="EQ221" s="3">
        <f t="shared" si="50"/>
        <v>-11.379837</v>
      </c>
      <c r="ER221" s="3">
        <f t="shared" si="51"/>
        <v>-10.916748933662909</v>
      </c>
      <c r="ES221" s="3">
        <f t="shared" si="52"/>
        <v>-15.942118039280892</v>
      </c>
    </row>
    <row r="222" spans="11:149" x14ac:dyDescent="0.25">
      <c r="K222" s="38">
        <f t="shared" si="59"/>
        <v>210</v>
      </c>
      <c r="L222" s="5"/>
      <c r="N222" s="5">
        <v>248000</v>
      </c>
      <c r="O222" s="289">
        <f t="shared" si="54"/>
        <v>6.9183097091893405E-12</v>
      </c>
      <c r="P222" s="5">
        <v>248000</v>
      </c>
      <c r="Q222" s="289">
        <f t="shared" si="55"/>
        <v>3.3701094069504317E-12</v>
      </c>
      <c r="R222" s="5">
        <f t="shared" si="48"/>
        <v>248000</v>
      </c>
      <c r="S222" s="289">
        <f t="shared" si="47"/>
        <v>1.074325114885001E-11</v>
      </c>
      <c r="U222" s="4"/>
      <c r="V222" s="256">
        <v>248000</v>
      </c>
      <c r="W222" s="274">
        <f t="shared" si="60"/>
        <v>8.4488130374192581E-17</v>
      </c>
      <c r="X222" s="320">
        <f t="shared" si="56"/>
        <v>248000</v>
      </c>
      <c r="Y222" s="153">
        <f t="shared" si="57"/>
        <v>-25.256743358610859</v>
      </c>
      <c r="Z222" s="153"/>
      <c r="AA222" s="153"/>
      <c r="AB222" s="153"/>
      <c r="AC222" s="153"/>
      <c r="AD222" s="153"/>
      <c r="AE222" s="153"/>
      <c r="AF222" s="153"/>
      <c r="AG222" s="153"/>
      <c r="AH222" s="153"/>
      <c r="AI222" s="153"/>
      <c r="AJ222" s="161"/>
      <c r="AK222" s="161"/>
      <c r="AL222" s="162"/>
      <c r="AM222" s="161"/>
      <c r="AN222" s="161"/>
      <c r="AO222" s="161"/>
      <c r="AP222" s="161"/>
      <c r="AQ222" s="161"/>
      <c r="AR222" s="161"/>
      <c r="AS222" s="161"/>
      <c r="AT222" s="161"/>
      <c r="AU222" s="161"/>
      <c r="AV222" s="161"/>
      <c r="AW222" s="161"/>
      <c r="AX222" s="161"/>
      <c r="AY222" s="161"/>
      <c r="AZ222" s="161"/>
      <c r="BA222" s="161"/>
      <c r="BB222" s="161"/>
      <c r="BC222" s="161"/>
      <c r="BD222" s="161"/>
      <c r="BE222" s="161"/>
      <c r="BF222" s="161"/>
      <c r="BG222" s="161"/>
      <c r="BH222" s="161"/>
      <c r="BI222" s="161"/>
      <c r="BJ222" s="161"/>
      <c r="BK222" s="161"/>
      <c r="BL222" s="161"/>
      <c r="BM222" s="161"/>
      <c r="BN222" s="161"/>
      <c r="BO222" s="161"/>
      <c r="BP222" s="161"/>
      <c r="BQ222" s="161"/>
      <c r="BR222" s="161"/>
      <c r="BS222" s="161"/>
      <c r="BT222" s="161"/>
      <c r="BU222" s="161"/>
      <c r="BV222" s="161"/>
      <c r="BW222" s="161"/>
      <c r="BX222" s="161"/>
      <c r="BY222" s="161"/>
      <c r="BZ222" s="161"/>
      <c r="CA222" s="161"/>
      <c r="CB222" s="161"/>
      <c r="CC222" s="161"/>
      <c r="CD222" s="161"/>
      <c r="CE222" s="161"/>
      <c r="CF222" s="161"/>
      <c r="CG222" s="161"/>
      <c r="CH222" s="161"/>
      <c r="CI222" s="161"/>
      <c r="CJ222" s="161"/>
      <c r="CK222" s="161"/>
      <c r="CL222" s="161"/>
      <c r="CM222" s="161"/>
      <c r="CN222" s="161"/>
      <c r="CO222" s="161"/>
      <c r="CP222" s="161"/>
      <c r="CQ222" s="161"/>
      <c r="CR222" s="161"/>
      <c r="CS222" s="161"/>
      <c r="CT222" s="161"/>
      <c r="CU222" s="161"/>
      <c r="CV222" s="161"/>
      <c r="CW222" s="161"/>
      <c r="CX222" s="161"/>
      <c r="CY222" s="161"/>
      <c r="CZ222" s="161"/>
      <c r="DA222" s="161"/>
      <c r="DB222" s="161"/>
      <c r="DC222" s="161"/>
      <c r="DD222" s="161"/>
      <c r="DE222" s="161"/>
      <c r="DF222" s="161"/>
      <c r="DG222" s="161"/>
      <c r="DH222" s="161"/>
      <c r="DI222" s="161"/>
      <c r="DJ222" s="161"/>
      <c r="DK222" s="161"/>
      <c r="DL222" s="161"/>
      <c r="DM222" s="161"/>
      <c r="DN222" s="161"/>
      <c r="DO222" s="161"/>
      <c r="DP222" s="161"/>
      <c r="DQ222" s="161"/>
      <c r="DR222" s="161"/>
      <c r="DS222" s="161"/>
      <c r="DT222" s="161"/>
      <c r="DU222" s="161"/>
      <c r="DV222" s="161"/>
      <c r="DW222" s="161"/>
      <c r="DX222" s="161"/>
      <c r="DY222" s="161"/>
      <c r="DZ222" s="161"/>
      <c r="EA222" s="161"/>
      <c r="EB222" s="161"/>
      <c r="EC222" s="161"/>
      <c r="ED222" s="161"/>
      <c r="EE222" s="161"/>
      <c r="EF222" s="161"/>
      <c r="EG222" s="161"/>
      <c r="EH222" s="161"/>
      <c r="EI222" s="161"/>
      <c r="EK222" s="143">
        <f t="shared" si="53"/>
        <v>7.8642981722750138E-6</v>
      </c>
      <c r="EO222">
        <f t="shared" si="49"/>
        <v>248000</v>
      </c>
      <c r="EP222" s="3">
        <f t="shared" si="58"/>
        <v>-11.160000000000002</v>
      </c>
      <c r="EQ222" s="3">
        <f t="shared" si="50"/>
        <v>-11.472356000000001</v>
      </c>
      <c r="ER222" s="3">
        <f t="shared" si="51"/>
        <v>-10.968864271491299</v>
      </c>
      <c r="ES222" s="3">
        <f t="shared" si="52"/>
        <v>-16.073204300222816</v>
      </c>
    </row>
    <row r="223" spans="11:149" x14ac:dyDescent="0.25">
      <c r="K223" s="38">
        <f t="shared" si="59"/>
        <v>211</v>
      </c>
      <c r="L223" s="5"/>
      <c r="N223" s="5">
        <v>250000</v>
      </c>
      <c r="O223" s="289">
        <f t="shared" si="54"/>
        <v>5.6234132519034759E-12</v>
      </c>
      <c r="P223" s="5">
        <v>250000</v>
      </c>
      <c r="Q223" s="289">
        <f t="shared" si="55"/>
        <v>2.7234850772965314E-12</v>
      </c>
      <c r="R223" s="5">
        <f t="shared" si="48"/>
        <v>250000</v>
      </c>
      <c r="S223" s="289">
        <f t="shared" ref="S223:S268" si="61">0.00000002622*EXP(-0.00006*(R223-R$157))</f>
        <v>9.5284090007001543E-12</v>
      </c>
      <c r="U223" s="4"/>
      <c r="V223" s="256">
        <v>250000</v>
      </c>
      <c r="W223" s="274">
        <f t="shared" si="60"/>
        <v>6.2475456599565627E-17</v>
      </c>
      <c r="X223" s="320">
        <f t="shared" si="56"/>
        <v>250000</v>
      </c>
      <c r="Y223" s="153">
        <f t="shared" si="57"/>
        <v>-25.376743358610856</v>
      </c>
      <c r="Z223" s="153"/>
      <c r="AA223" s="153"/>
      <c r="AB223" s="153"/>
      <c r="AC223" s="153"/>
      <c r="AD223" s="153"/>
      <c r="AE223" s="153"/>
      <c r="AF223" s="153"/>
      <c r="AG223" s="153"/>
      <c r="AH223" s="153"/>
      <c r="AI223" s="153"/>
      <c r="AJ223" s="161"/>
      <c r="AK223" s="161"/>
      <c r="AL223" s="162"/>
      <c r="AM223" s="161"/>
      <c r="AN223" s="161"/>
      <c r="AO223" s="161"/>
      <c r="AP223" s="161"/>
      <c r="AQ223" s="161"/>
      <c r="AR223" s="161"/>
      <c r="AS223" s="161"/>
      <c r="AT223" s="161"/>
      <c r="AU223" s="161"/>
      <c r="AV223" s="161"/>
      <c r="AW223" s="161"/>
      <c r="AX223" s="161"/>
      <c r="AY223" s="161"/>
      <c r="AZ223" s="161"/>
      <c r="BA223" s="161"/>
      <c r="BB223" s="161"/>
      <c r="BC223" s="161"/>
      <c r="BD223" s="161"/>
      <c r="BE223" s="161"/>
      <c r="BF223" s="161"/>
      <c r="BG223" s="161"/>
      <c r="BH223" s="161"/>
      <c r="BI223" s="161"/>
      <c r="BJ223" s="161"/>
      <c r="BK223" s="161"/>
      <c r="BL223" s="161"/>
      <c r="BM223" s="161"/>
      <c r="BN223" s="161"/>
      <c r="BO223" s="161"/>
      <c r="BP223" s="161"/>
      <c r="BQ223" s="161"/>
      <c r="BR223" s="161"/>
      <c r="BS223" s="161"/>
      <c r="BT223" s="161"/>
      <c r="BU223" s="161"/>
      <c r="BV223" s="161"/>
      <c r="BW223" s="161"/>
      <c r="BX223" s="161"/>
      <c r="BY223" s="161"/>
      <c r="BZ223" s="161"/>
      <c r="CA223" s="161"/>
      <c r="CB223" s="161"/>
      <c r="CC223" s="161"/>
      <c r="CD223" s="161"/>
      <c r="CE223" s="161"/>
      <c r="CF223" s="161"/>
      <c r="CG223" s="161"/>
      <c r="CH223" s="161"/>
      <c r="CI223" s="161"/>
      <c r="CJ223" s="161"/>
      <c r="CK223" s="161"/>
      <c r="CL223" s="161"/>
      <c r="CM223" s="161"/>
      <c r="CN223" s="161"/>
      <c r="CO223" s="161"/>
      <c r="CP223" s="161"/>
      <c r="CQ223" s="161"/>
      <c r="CR223" s="161"/>
      <c r="CS223" s="161"/>
      <c r="CT223" s="161"/>
      <c r="CU223" s="161"/>
      <c r="CV223" s="161"/>
      <c r="CW223" s="161"/>
      <c r="CX223" s="161"/>
      <c r="CY223" s="161"/>
      <c r="CZ223" s="161"/>
      <c r="DA223" s="161"/>
      <c r="DB223" s="161"/>
      <c r="DC223" s="161"/>
      <c r="DD223" s="161"/>
      <c r="DE223" s="161"/>
      <c r="DF223" s="161"/>
      <c r="DG223" s="161"/>
      <c r="DH223" s="161"/>
      <c r="DI223" s="161"/>
      <c r="DJ223" s="161"/>
      <c r="DK223" s="161"/>
      <c r="DL223" s="161"/>
      <c r="DM223" s="161"/>
      <c r="DN223" s="161"/>
      <c r="DO223" s="161"/>
      <c r="DP223" s="161"/>
      <c r="DQ223" s="161"/>
      <c r="DR223" s="161"/>
      <c r="DS223" s="161"/>
      <c r="DT223" s="161"/>
      <c r="DU223" s="161"/>
      <c r="DV223" s="161"/>
      <c r="DW223" s="161"/>
      <c r="DX223" s="161"/>
      <c r="DY223" s="161"/>
      <c r="DZ223" s="161"/>
      <c r="EA223" s="161"/>
      <c r="EB223" s="161"/>
      <c r="EC223" s="161"/>
      <c r="ED223" s="161"/>
      <c r="EE223" s="161"/>
      <c r="EF223" s="161"/>
      <c r="EG223" s="161"/>
      <c r="EH223" s="161"/>
      <c r="EI223" s="161"/>
      <c r="EK223" s="143">
        <f t="shared" si="53"/>
        <v>6.5567563897577114E-6</v>
      </c>
      <c r="EO223">
        <f t="shared" si="49"/>
        <v>250000</v>
      </c>
      <c r="EP223" s="3">
        <f t="shared" si="58"/>
        <v>-11.250000000000002</v>
      </c>
      <c r="EQ223" s="3">
        <f t="shared" si="50"/>
        <v>-11.564875000000001</v>
      </c>
      <c r="ER223" s="3">
        <f t="shared" si="51"/>
        <v>-11.020979609319689</v>
      </c>
      <c r="ES223" s="3">
        <f t="shared" si="52"/>
        <v>-16.204290561164743</v>
      </c>
    </row>
    <row r="224" spans="11:149" x14ac:dyDescent="0.25">
      <c r="K224" s="38">
        <f t="shared" si="59"/>
        <v>212</v>
      </c>
      <c r="L224" s="5"/>
      <c r="N224" s="5">
        <v>252000</v>
      </c>
      <c r="O224" s="289">
        <f t="shared" si="54"/>
        <v>4.5708818961487419E-12</v>
      </c>
      <c r="P224" s="5">
        <v>252000</v>
      </c>
      <c r="Q224" s="289">
        <f t="shared" si="55"/>
        <v>2.2009288336335649E-12</v>
      </c>
      <c r="R224" s="5">
        <f t="shared" ref="R224:R268" si="62">2*R223-R222</f>
        <v>252000</v>
      </c>
      <c r="S224" s="289">
        <f t="shared" si="61"/>
        <v>8.4509406721206666E-12</v>
      </c>
      <c r="U224" s="4"/>
      <c r="V224" s="256">
        <v>252000</v>
      </c>
      <c r="W224" s="274">
        <f t="shared" si="60"/>
        <v>4.619800035859816E-17</v>
      </c>
      <c r="X224" s="320">
        <f t="shared" si="56"/>
        <v>252000</v>
      </c>
      <c r="Y224" s="153">
        <f t="shared" si="57"/>
        <v>-25.496743358610857</v>
      </c>
      <c r="Z224" s="153"/>
      <c r="AA224" s="153"/>
      <c r="AB224" s="153"/>
      <c r="AC224" s="153"/>
      <c r="AD224" s="153"/>
      <c r="AE224" s="153"/>
      <c r="AF224" s="153"/>
      <c r="AG224" s="153"/>
      <c r="AH224" s="153"/>
      <c r="AI224" s="153"/>
      <c r="AJ224" s="161"/>
      <c r="AK224" s="161"/>
      <c r="AL224" s="162"/>
      <c r="AM224" s="161"/>
      <c r="AN224" s="161"/>
      <c r="AO224" s="161"/>
      <c r="AP224" s="161"/>
      <c r="AQ224" s="161"/>
      <c r="AR224" s="161"/>
      <c r="AS224" s="161"/>
      <c r="AT224" s="161"/>
      <c r="AU224" s="161"/>
      <c r="AV224" s="161"/>
      <c r="AW224" s="161"/>
      <c r="AX224" s="161"/>
      <c r="AY224" s="161"/>
      <c r="AZ224" s="161"/>
      <c r="BA224" s="161"/>
      <c r="BB224" s="161"/>
      <c r="BC224" s="161"/>
      <c r="BD224" s="161"/>
      <c r="BE224" s="161"/>
      <c r="BF224" s="161"/>
      <c r="BG224" s="161"/>
      <c r="BH224" s="161"/>
      <c r="BI224" s="161"/>
      <c r="BJ224" s="161"/>
      <c r="BK224" s="161"/>
      <c r="BL224" s="161"/>
      <c r="BM224" s="161"/>
      <c r="BN224" s="161"/>
      <c r="BO224" s="161"/>
      <c r="BP224" s="161"/>
      <c r="BQ224" s="161"/>
      <c r="BR224" s="161"/>
      <c r="BS224" s="161"/>
      <c r="BT224" s="161"/>
      <c r="BU224" s="161"/>
      <c r="BV224" s="161"/>
      <c r="BW224" s="161"/>
      <c r="BX224" s="161"/>
      <c r="BY224" s="161"/>
      <c r="BZ224" s="161"/>
      <c r="CA224" s="161"/>
      <c r="CB224" s="161"/>
      <c r="CC224" s="161"/>
      <c r="CD224" s="161"/>
      <c r="CE224" s="161"/>
      <c r="CF224" s="161"/>
      <c r="CG224" s="161"/>
      <c r="CH224" s="161"/>
      <c r="CI224" s="161"/>
      <c r="CJ224" s="161"/>
      <c r="CK224" s="161"/>
      <c r="CL224" s="161"/>
      <c r="CM224" s="161"/>
      <c r="CN224" s="161"/>
      <c r="CO224" s="161"/>
      <c r="CP224" s="161"/>
      <c r="CQ224" s="161"/>
      <c r="CR224" s="161"/>
      <c r="CS224" s="161"/>
      <c r="CT224" s="161"/>
      <c r="CU224" s="161"/>
      <c r="CV224" s="161"/>
      <c r="CW224" s="161"/>
      <c r="CX224" s="161"/>
      <c r="CY224" s="161"/>
      <c r="CZ224" s="161"/>
      <c r="DA224" s="161"/>
      <c r="DB224" s="161"/>
      <c r="DC224" s="161"/>
      <c r="DD224" s="161"/>
      <c r="DE224" s="161"/>
      <c r="DF224" s="161"/>
      <c r="DG224" s="161"/>
      <c r="DH224" s="161"/>
      <c r="DI224" s="161"/>
      <c r="DJ224" s="161"/>
      <c r="DK224" s="161"/>
      <c r="DL224" s="161"/>
      <c r="DM224" s="161"/>
      <c r="DN224" s="161"/>
      <c r="DO224" s="161"/>
      <c r="DP224" s="161"/>
      <c r="DQ224" s="161"/>
      <c r="DR224" s="161"/>
      <c r="DS224" s="161"/>
      <c r="DT224" s="161"/>
      <c r="DU224" s="161"/>
      <c r="DV224" s="161"/>
      <c r="DW224" s="161"/>
      <c r="DX224" s="161"/>
      <c r="DY224" s="161"/>
      <c r="DZ224" s="161"/>
      <c r="EA224" s="161"/>
      <c r="EB224" s="161"/>
      <c r="EC224" s="161"/>
      <c r="ED224" s="161"/>
      <c r="EE224" s="161"/>
      <c r="EF224" s="161"/>
      <c r="EG224" s="161"/>
      <c r="EH224" s="161"/>
      <c r="EI224" s="161"/>
      <c r="EK224" s="143">
        <f t="shared" si="53"/>
        <v>5.4666104225537421E-6</v>
      </c>
      <c r="EO224">
        <f t="shared" si="49"/>
        <v>252000</v>
      </c>
      <c r="EP224" s="3">
        <f t="shared" si="58"/>
        <v>-11.340000000000002</v>
      </c>
      <c r="EQ224" s="3">
        <f t="shared" si="50"/>
        <v>-11.657394000000002</v>
      </c>
      <c r="ER224" s="3">
        <f t="shared" si="51"/>
        <v>-11.07309494714808</v>
      </c>
      <c r="ES224" s="3">
        <f t="shared" si="52"/>
        <v>-16.335376822106667</v>
      </c>
    </row>
    <row r="225" spans="11:149" x14ac:dyDescent="0.25">
      <c r="K225" s="38">
        <f t="shared" si="59"/>
        <v>213</v>
      </c>
      <c r="L225" s="5"/>
      <c r="N225" s="5">
        <v>254000</v>
      </c>
      <c r="O225" s="289">
        <f t="shared" si="54"/>
        <v>3.715352290971709E-12</v>
      </c>
      <c r="P225" s="5">
        <v>254000</v>
      </c>
      <c r="Q225" s="289">
        <f t="shared" si="55"/>
        <v>1.7786356793730227E-12</v>
      </c>
      <c r="R225" s="5">
        <f t="shared" si="62"/>
        <v>254000</v>
      </c>
      <c r="S225" s="289">
        <f t="shared" si="61"/>
        <v>7.4953119915880561E-12</v>
      </c>
      <c r="U225" s="4"/>
      <c r="V225" s="256">
        <v>254000</v>
      </c>
      <c r="W225" s="274">
        <f t="shared" si="60"/>
        <v>3.4161498823649396E-17</v>
      </c>
      <c r="X225" s="320">
        <f t="shared" si="56"/>
        <v>254000</v>
      </c>
      <c r="Y225" s="153">
        <f t="shared" si="57"/>
        <v>-25.616743358610858</v>
      </c>
      <c r="Z225" s="153"/>
      <c r="AA225" s="153"/>
      <c r="AB225" s="153"/>
      <c r="AC225" s="153"/>
      <c r="AD225" s="153"/>
      <c r="AE225" s="153"/>
      <c r="AF225" s="153"/>
      <c r="AG225" s="153"/>
      <c r="AH225" s="153"/>
      <c r="AI225" s="153"/>
      <c r="AJ225" s="161"/>
      <c r="AK225" s="161"/>
      <c r="AL225" s="162"/>
      <c r="AM225" s="161"/>
      <c r="AN225" s="161"/>
      <c r="AO225" s="161"/>
      <c r="AP225" s="161"/>
      <c r="AQ225" s="161"/>
      <c r="AR225" s="161"/>
      <c r="AS225" s="161"/>
      <c r="AT225" s="161"/>
      <c r="AU225" s="161"/>
      <c r="AV225" s="161"/>
      <c r="AW225" s="161"/>
      <c r="AX225" s="161"/>
      <c r="AY225" s="161"/>
      <c r="AZ225" s="161"/>
      <c r="BA225" s="161"/>
      <c r="BB225" s="161"/>
      <c r="BC225" s="161"/>
      <c r="BD225" s="161"/>
      <c r="BE225" s="161"/>
      <c r="BF225" s="161"/>
      <c r="BG225" s="161"/>
      <c r="BH225" s="161"/>
      <c r="BI225" s="161"/>
      <c r="BJ225" s="161"/>
      <c r="BK225" s="161"/>
      <c r="BL225" s="161"/>
      <c r="BM225" s="161"/>
      <c r="BN225" s="161"/>
      <c r="BO225" s="161"/>
      <c r="BP225" s="161"/>
      <c r="BQ225" s="161"/>
      <c r="BR225" s="161"/>
      <c r="BS225" s="161"/>
      <c r="BT225" s="161"/>
      <c r="BU225" s="161"/>
      <c r="BV225" s="161"/>
      <c r="BW225" s="161"/>
      <c r="BX225" s="161"/>
      <c r="BY225" s="161"/>
      <c r="BZ225" s="161"/>
      <c r="CA225" s="161"/>
      <c r="CB225" s="161"/>
      <c r="CC225" s="161"/>
      <c r="CD225" s="161"/>
      <c r="CE225" s="161"/>
      <c r="CF225" s="161"/>
      <c r="CG225" s="161"/>
      <c r="CH225" s="161"/>
      <c r="CI225" s="161"/>
      <c r="CJ225" s="161"/>
      <c r="CK225" s="161"/>
      <c r="CL225" s="161"/>
      <c r="CM225" s="161"/>
      <c r="CN225" s="161"/>
      <c r="CO225" s="161"/>
      <c r="CP225" s="161"/>
      <c r="CQ225" s="161"/>
      <c r="CR225" s="161"/>
      <c r="CS225" s="161"/>
      <c r="CT225" s="161"/>
      <c r="CU225" s="161"/>
      <c r="CV225" s="161"/>
      <c r="CW225" s="161"/>
      <c r="CX225" s="161"/>
      <c r="CY225" s="161"/>
      <c r="CZ225" s="161"/>
      <c r="DA225" s="161"/>
      <c r="DB225" s="161"/>
      <c r="DC225" s="161"/>
      <c r="DD225" s="161"/>
      <c r="DE225" s="161"/>
      <c r="DF225" s="161"/>
      <c r="DG225" s="161"/>
      <c r="DH225" s="161"/>
      <c r="DI225" s="161"/>
      <c r="DJ225" s="161"/>
      <c r="DK225" s="161"/>
      <c r="DL225" s="161"/>
      <c r="DM225" s="161"/>
      <c r="DN225" s="161"/>
      <c r="DO225" s="161"/>
      <c r="DP225" s="161"/>
      <c r="DQ225" s="161"/>
      <c r="DR225" s="161"/>
      <c r="DS225" s="161"/>
      <c r="DT225" s="161"/>
      <c r="DU225" s="161"/>
      <c r="DV225" s="161"/>
      <c r="DW225" s="161"/>
      <c r="DX225" s="161"/>
      <c r="DY225" s="161"/>
      <c r="DZ225" s="161"/>
      <c r="EA225" s="161"/>
      <c r="EB225" s="161"/>
      <c r="EC225" s="161"/>
      <c r="ED225" s="161"/>
      <c r="EE225" s="161"/>
      <c r="EF225" s="161"/>
      <c r="EG225" s="161"/>
      <c r="EH225" s="161"/>
      <c r="EI225" s="161"/>
      <c r="EK225" s="143">
        <f t="shared" si="53"/>
        <v>4.5577153908988236E-6</v>
      </c>
      <c r="EO225">
        <f t="shared" si="49"/>
        <v>254000</v>
      </c>
      <c r="EP225" s="3">
        <f t="shared" si="58"/>
        <v>-11.430000000000001</v>
      </c>
      <c r="EQ225" s="3">
        <f t="shared" si="50"/>
        <v>-11.749913000000001</v>
      </c>
      <c r="ER225" s="3">
        <f t="shared" si="51"/>
        <v>-11.12521028497647</v>
      </c>
      <c r="ES225" s="3">
        <f t="shared" si="52"/>
        <v>-16.466463083048595</v>
      </c>
    </row>
    <row r="226" spans="11:149" x14ac:dyDescent="0.25">
      <c r="K226" s="38">
        <f t="shared" si="59"/>
        <v>214</v>
      </c>
      <c r="L226" s="5"/>
      <c r="N226" s="5">
        <v>256000</v>
      </c>
      <c r="O226" s="289">
        <f t="shared" si="54"/>
        <v>3.0199517204019942E-12</v>
      </c>
      <c r="P226" s="5">
        <v>256000</v>
      </c>
      <c r="Q226" s="289">
        <f t="shared" si="55"/>
        <v>1.4373680927774263E-12</v>
      </c>
      <c r="R226" s="5">
        <f t="shared" si="62"/>
        <v>256000</v>
      </c>
      <c r="S226" s="289">
        <f t="shared" si="61"/>
        <v>6.647745384910631E-12</v>
      </c>
      <c r="U226" s="4"/>
      <c r="V226" s="256">
        <v>256000</v>
      </c>
      <c r="W226" s="274">
        <f t="shared" si="60"/>
        <v>2.5261006814573292E-17</v>
      </c>
      <c r="X226" s="320">
        <f t="shared" si="56"/>
        <v>256000</v>
      </c>
      <c r="Y226" s="153">
        <f t="shared" si="57"/>
        <v>-25.736743358610855</v>
      </c>
      <c r="Z226" s="153"/>
      <c r="AA226" s="153"/>
      <c r="AB226" s="153"/>
      <c r="AC226" s="153"/>
      <c r="AD226" s="153"/>
      <c r="AE226" s="153"/>
      <c r="AF226" s="153"/>
      <c r="AG226" s="153"/>
      <c r="AH226" s="153"/>
      <c r="AI226" s="153"/>
      <c r="AJ226" s="161"/>
      <c r="AK226" s="161"/>
      <c r="AL226" s="162"/>
      <c r="AM226" s="161"/>
      <c r="AN226" s="161"/>
      <c r="AO226" s="161"/>
      <c r="AP226" s="161"/>
      <c r="AQ226" s="161"/>
      <c r="AR226" s="161"/>
      <c r="AS226" s="161"/>
      <c r="AT226" s="161"/>
      <c r="AU226" s="161"/>
      <c r="AV226" s="161"/>
      <c r="AW226" s="161"/>
      <c r="AX226" s="161"/>
      <c r="AY226" s="161"/>
      <c r="AZ226" s="161"/>
      <c r="BA226" s="161"/>
      <c r="BB226" s="161"/>
      <c r="BC226" s="161"/>
      <c r="BD226" s="161"/>
      <c r="BE226" s="161"/>
      <c r="BF226" s="161"/>
      <c r="BG226" s="161"/>
      <c r="BH226" s="161"/>
      <c r="BI226" s="161"/>
      <c r="BJ226" s="161"/>
      <c r="BK226" s="161"/>
      <c r="BL226" s="161"/>
      <c r="BM226" s="161"/>
      <c r="BN226" s="161"/>
      <c r="BO226" s="161"/>
      <c r="BP226" s="161"/>
      <c r="BQ226" s="161"/>
      <c r="BR226" s="161"/>
      <c r="BS226" s="161"/>
      <c r="BT226" s="161"/>
      <c r="BU226" s="161"/>
      <c r="BV226" s="161"/>
      <c r="BW226" s="161"/>
      <c r="BX226" s="161"/>
      <c r="BY226" s="161"/>
      <c r="BZ226" s="161"/>
      <c r="CA226" s="161"/>
      <c r="CB226" s="161"/>
      <c r="CC226" s="161"/>
      <c r="CD226" s="161"/>
      <c r="CE226" s="161"/>
      <c r="CF226" s="161"/>
      <c r="CG226" s="161"/>
      <c r="CH226" s="161"/>
      <c r="CI226" s="161"/>
      <c r="CJ226" s="161"/>
      <c r="CK226" s="161"/>
      <c r="CL226" s="161"/>
      <c r="CM226" s="161"/>
      <c r="CN226" s="161"/>
      <c r="CO226" s="161"/>
      <c r="CP226" s="161"/>
      <c r="CQ226" s="161"/>
      <c r="CR226" s="161"/>
      <c r="CS226" s="161"/>
      <c r="CT226" s="161"/>
      <c r="CU226" s="161"/>
      <c r="CV226" s="161"/>
      <c r="CW226" s="161"/>
      <c r="CX226" s="161"/>
      <c r="CY226" s="161"/>
      <c r="CZ226" s="161"/>
      <c r="DA226" s="161"/>
      <c r="DB226" s="161"/>
      <c r="DC226" s="161"/>
      <c r="DD226" s="161"/>
      <c r="DE226" s="161"/>
      <c r="DF226" s="161"/>
      <c r="DG226" s="161"/>
      <c r="DH226" s="161"/>
      <c r="DI226" s="161"/>
      <c r="DJ226" s="161"/>
      <c r="DK226" s="161"/>
      <c r="DL226" s="161"/>
      <c r="DM226" s="161"/>
      <c r="DN226" s="161"/>
      <c r="DO226" s="161"/>
      <c r="DP226" s="161"/>
      <c r="DQ226" s="161"/>
      <c r="DR226" s="161"/>
      <c r="DS226" s="161"/>
      <c r="DT226" s="161"/>
      <c r="DU226" s="161"/>
      <c r="DV226" s="161"/>
      <c r="DW226" s="161"/>
      <c r="DX226" s="161"/>
      <c r="DY226" s="161"/>
      <c r="DZ226" s="161"/>
      <c r="EA226" s="161"/>
      <c r="EB226" s="161"/>
      <c r="EC226" s="161"/>
      <c r="ED226" s="161"/>
      <c r="EE226" s="161"/>
      <c r="EF226" s="161"/>
      <c r="EG226" s="161"/>
      <c r="EH226" s="161"/>
      <c r="EI226" s="161"/>
      <c r="EK226" s="143">
        <f t="shared" si="53"/>
        <v>3.7999359710604934E-6</v>
      </c>
      <c r="EO226">
        <f t="shared" si="49"/>
        <v>256000</v>
      </c>
      <c r="EP226" s="3">
        <f t="shared" si="58"/>
        <v>-11.520000000000003</v>
      </c>
      <c r="EQ226" s="3">
        <f t="shared" si="50"/>
        <v>-11.842432000000002</v>
      </c>
      <c r="ER226" s="3">
        <f t="shared" si="51"/>
        <v>-11.17732562280486</v>
      </c>
      <c r="ES226" s="3">
        <f t="shared" si="52"/>
        <v>-16.597549343990519</v>
      </c>
    </row>
    <row r="227" spans="11:149" x14ac:dyDescent="0.25">
      <c r="K227" s="38">
        <f t="shared" si="59"/>
        <v>215</v>
      </c>
      <c r="L227" s="5"/>
      <c r="N227" s="5">
        <v>258000</v>
      </c>
      <c r="O227" s="289">
        <f t="shared" si="54"/>
        <v>2.4547089156850148E-12</v>
      </c>
      <c r="P227" s="5">
        <v>258000</v>
      </c>
      <c r="Q227" s="289">
        <f t="shared" si="55"/>
        <v>1.1615796636121163E-12</v>
      </c>
      <c r="R227" s="5">
        <f t="shared" si="62"/>
        <v>258000</v>
      </c>
      <c r="S227" s="289">
        <f t="shared" si="61"/>
        <v>5.8960212399693995E-12</v>
      </c>
      <c r="U227" s="4"/>
      <c r="V227" s="256">
        <v>258000</v>
      </c>
      <c r="W227" s="274">
        <f t="shared" si="60"/>
        <v>1.8679463350833751E-17</v>
      </c>
      <c r="X227" s="320">
        <f t="shared" si="56"/>
        <v>258000</v>
      </c>
      <c r="Y227" s="153">
        <f t="shared" si="57"/>
        <v>-25.856743358610856</v>
      </c>
      <c r="Z227" s="153"/>
      <c r="AA227" s="153"/>
      <c r="AB227" s="153"/>
      <c r="AC227" s="153"/>
      <c r="AD227" s="153"/>
      <c r="AE227" s="153"/>
      <c r="AF227" s="153"/>
      <c r="AG227" s="153"/>
      <c r="AH227" s="153"/>
      <c r="AI227" s="153"/>
      <c r="AJ227" s="161"/>
      <c r="AK227" s="161"/>
      <c r="AL227" s="162"/>
      <c r="AM227" s="161"/>
      <c r="AN227" s="161"/>
      <c r="AO227" s="161"/>
      <c r="AP227" s="161"/>
      <c r="AQ227" s="161"/>
      <c r="AR227" s="161"/>
      <c r="AS227" s="161"/>
      <c r="AT227" s="161"/>
      <c r="AU227" s="161"/>
      <c r="AV227" s="161"/>
      <c r="AW227" s="161"/>
      <c r="AX227" s="161"/>
      <c r="AY227" s="161"/>
      <c r="AZ227" s="161"/>
      <c r="BA227" s="161"/>
      <c r="BB227" s="161"/>
      <c r="BC227" s="161"/>
      <c r="BD227" s="161"/>
      <c r="BE227" s="161"/>
      <c r="BF227" s="161"/>
      <c r="BG227" s="161"/>
      <c r="BH227" s="161"/>
      <c r="BI227" s="161"/>
      <c r="BJ227" s="161"/>
      <c r="BK227" s="161"/>
      <c r="BL227" s="161"/>
      <c r="BM227" s="161"/>
      <c r="BN227" s="161"/>
      <c r="BO227" s="161"/>
      <c r="BP227" s="161"/>
      <c r="BQ227" s="161"/>
      <c r="BR227" s="161"/>
      <c r="BS227" s="161"/>
      <c r="BT227" s="161"/>
      <c r="BU227" s="161"/>
      <c r="BV227" s="161"/>
      <c r="BW227" s="161"/>
      <c r="BX227" s="161"/>
      <c r="BY227" s="161"/>
      <c r="BZ227" s="161"/>
      <c r="CA227" s="161"/>
      <c r="CB227" s="161"/>
      <c r="CC227" s="161"/>
      <c r="CD227" s="161"/>
      <c r="CE227" s="161"/>
      <c r="CF227" s="161"/>
      <c r="CG227" s="161"/>
      <c r="CH227" s="161"/>
      <c r="CI227" s="161"/>
      <c r="CJ227" s="161"/>
      <c r="CK227" s="161"/>
      <c r="CL227" s="161"/>
      <c r="CM227" s="161"/>
      <c r="CN227" s="161"/>
      <c r="CO227" s="161"/>
      <c r="CP227" s="161"/>
      <c r="CQ227" s="161"/>
      <c r="CR227" s="161"/>
      <c r="CS227" s="161"/>
      <c r="CT227" s="161"/>
      <c r="CU227" s="161"/>
      <c r="CV227" s="161"/>
      <c r="CW227" s="161"/>
      <c r="CX227" s="161"/>
      <c r="CY227" s="161"/>
      <c r="CZ227" s="161"/>
      <c r="DA227" s="161"/>
      <c r="DB227" s="161"/>
      <c r="DC227" s="161"/>
      <c r="DD227" s="161"/>
      <c r="DE227" s="161"/>
      <c r="DF227" s="161"/>
      <c r="DG227" s="161"/>
      <c r="DH227" s="161"/>
      <c r="DI227" s="161"/>
      <c r="DJ227" s="161"/>
      <c r="DK227" s="161"/>
      <c r="DL227" s="161"/>
      <c r="DM227" s="161"/>
      <c r="DN227" s="161"/>
      <c r="DO227" s="161"/>
      <c r="DP227" s="161"/>
      <c r="DQ227" s="161"/>
      <c r="DR227" s="161"/>
      <c r="DS227" s="161"/>
      <c r="DT227" s="161"/>
      <c r="DU227" s="161"/>
      <c r="DV227" s="161"/>
      <c r="DW227" s="161"/>
      <c r="DX227" s="161"/>
      <c r="DY227" s="161"/>
      <c r="DZ227" s="161"/>
      <c r="EA227" s="161"/>
      <c r="EB227" s="161"/>
      <c r="EC227" s="161"/>
      <c r="ED227" s="161"/>
      <c r="EE227" s="161"/>
      <c r="EF227" s="161"/>
      <c r="EG227" s="161"/>
      <c r="EH227" s="161"/>
      <c r="EI227" s="161"/>
      <c r="EK227" s="143">
        <f t="shared" si="53"/>
        <v>3.1681472285419884E-6</v>
      </c>
      <c r="EO227">
        <f t="shared" si="49"/>
        <v>258000</v>
      </c>
      <c r="EP227" s="3">
        <f t="shared" si="58"/>
        <v>-11.610000000000003</v>
      </c>
      <c r="EQ227" s="3">
        <f t="shared" si="50"/>
        <v>-11.934951000000002</v>
      </c>
      <c r="ER227" s="3">
        <f t="shared" si="51"/>
        <v>-11.22944096063325</v>
      </c>
      <c r="ES227" s="3">
        <f t="shared" si="52"/>
        <v>-16.72863560493245</v>
      </c>
    </row>
    <row r="228" spans="11:149" x14ac:dyDescent="0.25">
      <c r="K228" s="38">
        <f t="shared" si="59"/>
        <v>216</v>
      </c>
      <c r="L228" s="5"/>
      <c r="N228" s="5">
        <v>260000</v>
      </c>
      <c r="O228" s="289">
        <f t="shared" si="54"/>
        <v>1.9952623149688686E-12</v>
      </c>
      <c r="P228" s="5">
        <v>260000</v>
      </c>
      <c r="Q228" s="289">
        <f t="shared" si="55"/>
        <v>9.3870687800648746E-13</v>
      </c>
      <c r="R228" s="5">
        <f t="shared" si="62"/>
        <v>260000</v>
      </c>
      <c r="S228" s="289">
        <f t="shared" si="61"/>
        <v>5.2293017330473002E-12</v>
      </c>
      <c r="U228" s="4"/>
      <c r="V228" s="256">
        <v>260000</v>
      </c>
      <c r="W228" s="274">
        <f t="shared" si="60"/>
        <v>1.3812685837757264E-17</v>
      </c>
      <c r="X228" s="320">
        <f t="shared" si="56"/>
        <v>260000</v>
      </c>
      <c r="Y228" s="153">
        <f t="shared" si="57"/>
        <v>-25.976743358610857</v>
      </c>
      <c r="Z228" s="153"/>
      <c r="AA228" s="153"/>
      <c r="AB228" s="153"/>
      <c r="AC228" s="153"/>
      <c r="AD228" s="153"/>
      <c r="AE228" s="153"/>
      <c r="AF228" s="153"/>
      <c r="AG228" s="153"/>
      <c r="AH228" s="153"/>
      <c r="AI228" s="153"/>
      <c r="AJ228" s="161"/>
      <c r="AK228" s="161"/>
      <c r="AL228" s="162"/>
      <c r="AM228" s="161"/>
      <c r="AN228" s="161"/>
      <c r="AO228" s="161"/>
      <c r="AP228" s="161"/>
      <c r="AQ228" s="161"/>
      <c r="AR228" s="161"/>
      <c r="AS228" s="161"/>
      <c r="AT228" s="161"/>
      <c r="AU228" s="161"/>
      <c r="AV228" s="161"/>
      <c r="AW228" s="161"/>
      <c r="AX228" s="161"/>
      <c r="AY228" s="161"/>
      <c r="AZ228" s="161"/>
      <c r="BA228" s="161"/>
      <c r="BB228" s="161"/>
      <c r="BC228" s="161"/>
      <c r="BD228" s="161"/>
      <c r="BE228" s="161"/>
      <c r="BF228" s="161"/>
      <c r="BG228" s="161"/>
      <c r="BH228" s="161"/>
      <c r="BI228" s="161"/>
      <c r="BJ228" s="161"/>
      <c r="BK228" s="161"/>
      <c r="BL228" s="161"/>
      <c r="BM228" s="161"/>
      <c r="BN228" s="161"/>
      <c r="BO228" s="161"/>
      <c r="BP228" s="161"/>
      <c r="BQ228" s="161"/>
      <c r="BR228" s="161"/>
      <c r="BS228" s="161"/>
      <c r="BT228" s="161"/>
      <c r="BU228" s="161"/>
      <c r="BV228" s="161"/>
      <c r="BW228" s="161"/>
      <c r="BX228" s="161"/>
      <c r="BY228" s="161"/>
      <c r="BZ228" s="161"/>
      <c r="CA228" s="161"/>
      <c r="CB228" s="161"/>
      <c r="CC228" s="161"/>
      <c r="CD228" s="161"/>
      <c r="CE228" s="161"/>
      <c r="CF228" s="161"/>
      <c r="CG228" s="161"/>
      <c r="CH228" s="161"/>
      <c r="CI228" s="161"/>
      <c r="CJ228" s="161"/>
      <c r="CK228" s="161"/>
      <c r="CL228" s="161"/>
      <c r="CM228" s="161"/>
      <c r="CN228" s="161"/>
      <c r="CO228" s="161"/>
      <c r="CP228" s="161"/>
      <c r="CQ228" s="161"/>
      <c r="CR228" s="161"/>
      <c r="CS228" s="161"/>
      <c r="CT228" s="161"/>
      <c r="CU228" s="161"/>
      <c r="CV228" s="161"/>
      <c r="CW228" s="161"/>
      <c r="CX228" s="161"/>
      <c r="CY228" s="161"/>
      <c r="CZ228" s="161"/>
      <c r="DA228" s="161"/>
      <c r="DB228" s="161"/>
      <c r="DC228" s="161"/>
      <c r="DD228" s="161"/>
      <c r="DE228" s="161"/>
      <c r="DF228" s="161"/>
      <c r="DG228" s="161"/>
      <c r="DH228" s="161"/>
      <c r="DI228" s="161"/>
      <c r="DJ228" s="161"/>
      <c r="DK228" s="161"/>
      <c r="DL228" s="161"/>
      <c r="DM228" s="161"/>
      <c r="DN228" s="161"/>
      <c r="DO228" s="161"/>
      <c r="DP228" s="161"/>
      <c r="DQ228" s="161"/>
      <c r="DR228" s="161"/>
      <c r="DS228" s="161"/>
      <c r="DT228" s="161"/>
      <c r="DU228" s="161"/>
      <c r="DV228" s="161"/>
      <c r="DW228" s="161"/>
      <c r="DX228" s="161"/>
      <c r="DY228" s="161"/>
      <c r="DZ228" s="161"/>
      <c r="EA228" s="161"/>
      <c r="EB228" s="161"/>
      <c r="EC228" s="161"/>
      <c r="ED228" s="161"/>
      <c r="EE228" s="161"/>
      <c r="EF228" s="161"/>
      <c r="EG228" s="161"/>
      <c r="EH228" s="161"/>
      <c r="EI228" s="161"/>
      <c r="EK228" s="143">
        <f t="shared" si="53"/>
        <v>2.6414015757526617E-6</v>
      </c>
      <c r="EO228">
        <f t="shared" si="49"/>
        <v>260000</v>
      </c>
      <c r="EP228" s="3">
        <f t="shared" si="58"/>
        <v>-11.700000000000003</v>
      </c>
      <c r="EQ228" s="3">
        <f t="shared" si="50"/>
        <v>-12.027470000000001</v>
      </c>
      <c r="ER228" s="3">
        <f t="shared" si="51"/>
        <v>-11.28155629846164</v>
      </c>
      <c r="ES228" s="3">
        <f t="shared" si="52"/>
        <v>-16.859721865874373</v>
      </c>
    </row>
    <row r="229" spans="11:149" x14ac:dyDescent="0.25">
      <c r="K229" s="38">
        <f t="shared" si="59"/>
        <v>217</v>
      </c>
      <c r="L229" s="5"/>
      <c r="N229" s="5">
        <v>262000</v>
      </c>
      <c r="O229" s="289">
        <f t="shared" si="54"/>
        <v>1.6218100973589226E-12</v>
      </c>
      <c r="P229" s="5">
        <v>262000</v>
      </c>
      <c r="Q229" s="289">
        <f t="shared" si="55"/>
        <v>7.5859678885608545E-13</v>
      </c>
      <c r="R229" s="5">
        <f t="shared" si="62"/>
        <v>262000</v>
      </c>
      <c r="S229" s="289">
        <f t="shared" si="61"/>
        <v>4.6379745768000962E-12</v>
      </c>
      <c r="U229" s="4"/>
      <c r="V229" s="256">
        <v>262000</v>
      </c>
      <c r="W229" s="274">
        <f t="shared" si="60"/>
        <v>1.0213906388486488E-17</v>
      </c>
      <c r="X229" s="320">
        <f t="shared" si="56"/>
        <v>262000</v>
      </c>
      <c r="Y229" s="153">
        <f t="shared" si="57"/>
        <v>-26.096743358610858</v>
      </c>
      <c r="Z229" s="153"/>
      <c r="AA229" s="153"/>
      <c r="AB229" s="153"/>
      <c r="AC229" s="153"/>
      <c r="AD229" s="153"/>
      <c r="AE229" s="153"/>
      <c r="AF229" s="153"/>
      <c r="AG229" s="153"/>
      <c r="AH229" s="153"/>
      <c r="AI229" s="153"/>
      <c r="AJ229" s="161"/>
      <c r="AK229" s="161"/>
      <c r="AL229" s="162"/>
      <c r="AM229" s="161"/>
      <c r="AN229" s="161"/>
      <c r="AO229" s="161"/>
      <c r="AP229" s="161"/>
      <c r="AQ229" s="161"/>
      <c r="AR229" s="161"/>
      <c r="AS229" s="161"/>
      <c r="AT229" s="161"/>
      <c r="AU229" s="161"/>
      <c r="AV229" s="161"/>
      <c r="AW229" s="161"/>
      <c r="AX229" s="161"/>
      <c r="AY229" s="161"/>
      <c r="AZ229" s="161"/>
      <c r="BA229" s="161"/>
      <c r="BB229" s="161"/>
      <c r="BC229" s="161"/>
      <c r="BD229" s="161"/>
      <c r="BE229" s="161"/>
      <c r="BF229" s="161"/>
      <c r="BG229" s="161"/>
      <c r="BH229" s="161"/>
      <c r="BI229" s="161"/>
      <c r="BJ229" s="161"/>
      <c r="BK229" s="161"/>
      <c r="BL229" s="161"/>
      <c r="BM229" s="161"/>
      <c r="BN229" s="161"/>
      <c r="BO229" s="161"/>
      <c r="BP229" s="161"/>
      <c r="BQ229" s="161"/>
      <c r="BR229" s="161"/>
      <c r="BS229" s="161"/>
      <c r="BT229" s="161"/>
      <c r="BU229" s="161"/>
      <c r="BV229" s="161"/>
      <c r="BW229" s="161"/>
      <c r="BX229" s="161"/>
      <c r="BY229" s="161"/>
      <c r="BZ229" s="161"/>
      <c r="CA229" s="161"/>
      <c r="CB229" s="161"/>
      <c r="CC229" s="161"/>
      <c r="CD229" s="161"/>
      <c r="CE229" s="161"/>
      <c r="CF229" s="161"/>
      <c r="CG229" s="161"/>
      <c r="CH229" s="161"/>
      <c r="CI229" s="161"/>
      <c r="CJ229" s="161"/>
      <c r="CK229" s="161"/>
      <c r="CL229" s="161"/>
      <c r="CM229" s="161"/>
      <c r="CN229" s="161"/>
      <c r="CO229" s="161"/>
      <c r="CP229" s="161"/>
      <c r="CQ229" s="161"/>
      <c r="CR229" s="161"/>
      <c r="CS229" s="161"/>
      <c r="CT229" s="161"/>
      <c r="CU229" s="161"/>
      <c r="CV229" s="161"/>
      <c r="CW229" s="161"/>
      <c r="CX229" s="161"/>
      <c r="CY229" s="161"/>
      <c r="CZ229" s="161"/>
      <c r="DA229" s="161"/>
      <c r="DB229" s="161"/>
      <c r="DC229" s="161"/>
      <c r="DD229" s="161"/>
      <c r="DE229" s="161"/>
      <c r="DF229" s="161"/>
      <c r="DG229" s="161"/>
      <c r="DH229" s="161"/>
      <c r="DI229" s="161"/>
      <c r="DJ229" s="161"/>
      <c r="DK229" s="161"/>
      <c r="DL229" s="161"/>
      <c r="DM229" s="161"/>
      <c r="DN229" s="161"/>
      <c r="DO229" s="161"/>
      <c r="DP229" s="161"/>
      <c r="DQ229" s="161"/>
      <c r="DR229" s="161"/>
      <c r="DS229" s="161"/>
      <c r="DT229" s="161"/>
      <c r="DU229" s="161"/>
      <c r="DV229" s="161"/>
      <c r="DW229" s="161"/>
      <c r="DX229" s="161"/>
      <c r="DY229" s="161"/>
      <c r="DZ229" s="161"/>
      <c r="EA229" s="161"/>
      <c r="EB229" s="161"/>
      <c r="EC229" s="161"/>
      <c r="ED229" s="161"/>
      <c r="EE229" s="161"/>
      <c r="EF229" s="161"/>
      <c r="EG229" s="161"/>
      <c r="EH229" s="161"/>
      <c r="EI229" s="161"/>
      <c r="EK229" s="143">
        <f t="shared" si="53"/>
        <v>2.202234233792076E-6</v>
      </c>
      <c r="EO229">
        <f t="shared" ref="EO229:EO268" si="63">N229</f>
        <v>262000</v>
      </c>
      <c r="EP229" s="3">
        <f t="shared" si="58"/>
        <v>-11.790000000000003</v>
      </c>
      <c r="EQ229" s="3">
        <f t="shared" ref="EQ229:EQ268" si="64">LOG10(Q229)</f>
        <v>-12.119989000000002</v>
      </c>
      <c r="ER229" s="3">
        <f t="shared" ref="ER229:ER268" si="65">LOG10(S229)</f>
        <v>-11.333671636290031</v>
      </c>
      <c r="ES229" s="3">
        <f t="shared" ref="ES229:ES268" si="66">LOG10(W229)</f>
        <v>-16.990808126816297</v>
      </c>
    </row>
    <row r="230" spans="11:149" x14ac:dyDescent="0.25">
      <c r="K230" s="38">
        <f t="shared" si="59"/>
        <v>218</v>
      </c>
      <c r="L230" s="5"/>
      <c r="N230" s="5">
        <v>264000</v>
      </c>
      <c r="O230" s="289">
        <f t="shared" si="54"/>
        <v>1.3182567385564021E-12</v>
      </c>
      <c r="P230" s="5">
        <v>264000</v>
      </c>
      <c r="Q230" s="289">
        <f t="shared" si="55"/>
        <v>6.1304449934880444E-13</v>
      </c>
      <c r="R230" s="5">
        <f t="shared" si="62"/>
        <v>264000</v>
      </c>
      <c r="S230" s="289">
        <f t="shared" si="61"/>
        <v>4.1135144371386174E-12</v>
      </c>
      <c r="U230" s="4"/>
      <c r="V230" s="256">
        <v>264000</v>
      </c>
      <c r="W230" s="274">
        <f t="shared" si="60"/>
        <v>7.5527587420827917E-18</v>
      </c>
      <c r="X230" s="320">
        <f t="shared" si="56"/>
        <v>264000</v>
      </c>
      <c r="Y230" s="153">
        <f t="shared" si="57"/>
        <v>-26.216743358610856</v>
      </c>
      <c r="Z230" s="153"/>
      <c r="AA230" s="153"/>
      <c r="AB230" s="153"/>
      <c r="AC230" s="153"/>
      <c r="AD230" s="153"/>
      <c r="AE230" s="153"/>
      <c r="AF230" s="153"/>
      <c r="AG230" s="153"/>
      <c r="AH230" s="153"/>
      <c r="AI230" s="153"/>
      <c r="AJ230" s="161"/>
      <c r="AK230" s="161"/>
      <c r="AL230" s="162"/>
      <c r="AM230" s="161"/>
      <c r="AN230" s="161"/>
      <c r="AO230" s="161"/>
      <c r="AP230" s="161"/>
      <c r="AQ230" s="161"/>
      <c r="AR230" s="161"/>
      <c r="AS230" s="161"/>
      <c r="AT230" s="161"/>
      <c r="AU230" s="161"/>
      <c r="AV230" s="161"/>
      <c r="AW230" s="161"/>
      <c r="AX230" s="161"/>
      <c r="AY230" s="161"/>
      <c r="AZ230" s="161"/>
      <c r="BA230" s="161"/>
      <c r="BB230" s="161"/>
      <c r="BC230" s="161"/>
      <c r="BD230" s="161"/>
      <c r="BE230" s="161"/>
      <c r="BF230" s="161"/>
      <c r="BG230" s="161"/>
      <c r="BH230" s="161"/>
      <c r="BI230" s="161"/>
      <c r="BJ230" s="161"/>
      <c r="BK230" s="161"/>
      <c r="BL230" s="161"/>
      <c r="BM230" s="161"/>
      <c r="BN230" s="161"/>
      <c r="BO230" s="161"/>
      <c r="BP230" s="161"/>
      <c r="BQ230" s="161"/>
      <c r="BR230" s="161"/>
      <c r="BS230" s="161"/>
      <c r="BT230" s="161"/>
      <c r="BU230" s="161"/>
      <c r="BV230" s="161"/>
      <c r="BW230" s="161"/>
      <c r="BX230" s="161"/>
      <c r="BY230" s="161"/>
      <c r="BZ230" s="161"/>
      <c r="CA230" s="161"/>
      <c r="CB230" s="161"/>
      <c r="CC230" s="161"/>
      <c r="CD230" s="161"/>
      <c r="CE230" s="161"/>
      <c r="CF230" s="161"/>
      <c r="CG230" s="161"/>
      <c r="CH230" s="161"/>
      <c r="CI230" s="161"/>
      <c r="CJ230" s="161"/>
      <c r="CK230" s="161"/>
      <c r="CL230" s="161"/>
      <c r="CM230" s="161"/>
      <c r="CN230" s="161"/>
      <c r="CO230" s="161"/>
      <c r="CP230" s="161"/>
      <c r="CQ230" s="161"/>
      <c r="CR230" s="161"/>
      <c r="CS230" s="161"/>
      <c r="CT230" s="161"/>
      <c r="CU230" s="161"/>
      <c r="CV230" s="161"/>
      <c r="CW230" s="161"/>
      <c r="CX230" s="161"/>
      <c r="CY230" s="161"/>
      <c r="CZ230" s="161"/>
      <c r="DA230" s="161"/>
      <c r="DB230" s="161"/>
      <c r="DC230" s="161"/>
      <c r="DD230" s="161"/>
      <c r="DE230" s="161"/>
      <c r="DF230" s="161"/>
      <c r="DG230" s="161"/>
      <c r="DH230" s="161"/>
      <c r="DI230" s="161"/>
      <c r="DJ230" s="161"/>
      <c r="DK230" s="161"/>
      <c r="DL230" s="161"/>
      <c r="DM230" s="161"/>
      <c r="DN230" s="161"/>
      <c r="DO230" s="161"/>
      <c r="DP230" s="161"/>
      <c r="DQ230" s="161"/>
      <c r="DR230" s="161"/>
      <c r="DS230" s="161"/>
      <c r="DT230" s="161"/>
      <c r="DU230" s="161"/>
      <c r="DV230" s="161"/>
      <c r="DW230" s="161"/>
      <c r="DX230" s="161"/>
      <c r="DY230" s="161"/>
      <c r="DZ230" s="161"/>
      <c r="EA230" s="161"/>
      <c r="EB230" s="161"/>
      <c r="EC230" s="161"/>
      <c r="ED230" s="161"/>
      <c r="EE230" s="161"/>
      <c r="EF230" s="161"/>
      <c r="EG230" s="161"/>
      <c r="EH230" s="161"/>
      <c r="EI230" s="161"/>
      <c r="EK230" s="143">
        <f t="shared" si="53"/>
        <v>1.836084170239726E-6</v>
      </c>
      <c r="EO230">
        <f t="shared" si="63"/>
        <v>264000</v>
      </c>
      <c r="EP230" s="3">
        <f t="shared" si="58"/>
        <v>-11.88</v>
      </c>
      <c r="EQ230" s="3">
        <f t="shared" si="64"/>
        <v>-12.212508000000001</v>
      </c>
      <c r="ER230" s="3">
        <f t="shared" si="65"/>
        <v>-11.385786974118421</v>
      </c>
      <c r="ES230" s="3">
        <f t="shared" si="66"/>
        <v>-17.121894387758225</v>
      </c>
    </row>
    <row r="231" spans="11:149" x14ac:dyDescent="0.25">
      <c r="K231" s="38">
        <f t="shared" si="59"/>
        <v>219</v>
      </c>
      <c r="L231" s="5"/>
      <c r="N231" s="5">
        <v>266000</v>
      </c>
      <c r="O231" s="289">
        <f t="shared" si="54"/>
        <v>1.0715193052376033E-12</v>
      </c>
      <c r="P231" s="5">
        <v>266000</v>
      </c>
      <c r="Q231" s="289">
        <f t="shared" si="55"/>
        <v>4.9541938972420695E-13</v>
      </c>
      <c r="R231" s="5">
        <f t="shared" si="62"/>
        <v>266000</v>
      </c>
      <c r="S231" s="289">
        <f t="shared" si="61"/>
        <v>3.6483600210293118E-12</v>
      </c>
      <c r="U231" s="4"/>
      <c r="V231" s="256">
        <v>266000</v>
      </c>
      <c r="W231" s="274">
        <f t="shared" si="60"/>
        <v>5.5849507961430363E-18</v>
      </c>
      <c r="X231" s="320">
        <f t="shared" si="56"/>
        <v>266000</v>
      </c>
      <c r="Y231" s="153">
        <f t="shared" si="57"/>
        <v>-26.336743358610857</v>
      </c>
      <c r="Z231" s="153"/>
      <c r="AA231" s="153"/>
      <c r="AB231" s="153"/>
      <c r="AC231" s="153"/>
      <c r="AD231" s="153"/>
      <c r="AE231" s="153"/>
      <c r="AF231" s="153"/>
      <c r="AG231" s="153"/>
      <c r="AH231" s="153"/>
      <c r="AI231" s="153"/>
      <c r="AJ231" s="161"/>
      <c r="AK231" s="161"/>
      <c r="AL231" s="162"/>
      <c r="AM231" s="161"/>
      <c r="AN231" s="161"/>
      <c r="AO231" s="161"/>
      <c r="AP231" s="161"/>
      <c r="AQ231" s="161"/>
      <c r="AR231" s="161"/>
      <c r="AS231" s="161"/>
      <c r="AT231" s="161"/>
      <c r="AU231" s="161"/>
      <c r="AV231" s="161"/>
      <c r="AW231" s="161"/>
      <c r="AX231" s="161"/>
      <c r="AY231" s="161"/>
      <c r="AZ231" s="161"/>
      <c r="BA231" s="161"/>
      <c r="BB231" s="161"/>
      <c r="BC231" s="161"/>
      <c r="BD231" s="161"/>
      <c r="BE231" s="161"/>
      <c r="BF231" s="161"/>
      <c r="BG231" s="161"/>
      <c r="BH231" s="161"/>
      <c r="BI231" s="161"/>
      <c r="BJ231" s="161"/>
      <c r="BK231" s="161"/>
      <c r="BL231" s="161"/>
      <c r="BM231" s="161"/>
      <c r="BN231" s="161"/>
      <c r="BO231" s="161"/>
      <c r="BP231" s="161"/>
      <c r="BQ231" s="161"/>
      <c r="BR231" s="161"/>
      <c r="BS231" s="161"/>
      <c r="BT231" s="161"/>
      <c r="BU231" s="161"/>
      <c r="BV231" s="161"/>
      <c r="BW231" s="161"/>
      <c r="BX231" s="161"/>
      <c r="BY231" s="161"/>
      <c r="BZ231" s="161"/>
      <c r="CA231" s="161"/>
      <c r="CB231" s="161"/>
      <c r="CC231" s="161"/>
      <c r="CD231" s="161"/>
      <c r="CE231" s="161"/>
      <c r="CF231" s="161"/>
      <c r="CG231" s="161"/>
      <c r="CH231" s="161"/>
      <c r="CI231" s="161"/>
      <c r="CJ231" s="161"/>
      <c r="CK231" s="161"/>
      <c r="CL231" s="161"/>
      <c r="CM231" s="161"/>
      <c r="CN231" s="161"/>
      <c r="CO231" s="161"/>
      <c r="CP231" s="161"/>
      <c r="CQ231" s="161"/>
      <c r="CR231" s="161"/>
      <c r="CS231" s="161"/>
      <c r="CT231" s="161"/>
      <c r="CU231" s="161"/>
      <c r="CV231" s="161"/>
      <c r="CW231" s="161"/>
      <c r="CX231" s="161"/>
      <c r="CY231" s="161"/>
      <c r="CZ231" s="161"/>
      <c r="DA231" s="161"/>
      <c r="DB231" s="161"/>
      <c r="DC231" s="161"/>
      <c r="DD231" s="161"/>
      <c r="DE231" s="161"/>
      <c r="DF231" s="161"/>
      <c r="DG231" s="161"/>
      <c r="DH231" s="161"/>
      <c r="DI231" s="161"/>
      <c r="DJ231" s="161"/>
      <c r="DK231" s="161"/>
      <c r="DL231" s="161"/>
      <c r="DM231" s="161"/>
      <c r="DN231" s="161"/>
      <c r="DO231" s="161"/>
      <c r="DP231" s="161"/>
      <c r="DQ231" s="161"/>
      <c r="DR231" s="161"/>
      <c r="DS231" s="161"/>
      <c r="DT231" s="161"/>
      <c r="DU231" s="161"/>
      <c r="DV231" s="161"/>
      <c r="DW231" s="161"/>
      <c r="DX231" s="161"/>
      <c r="DY231" s="161"/>
      <c r="DZ231" s="161"/>
      <c r="EA231" s="161"/>
      <c r="EB231" s="161"/>
      <c r="EC231" s="161"/>
      <c r="ED231" s="161"/>
      <c r="EE231" s="161"/>
      <c r="EF231" s="161"/>
      <c r="EG231" s="161"/>
      <c r="EH231" s="161"/>
      <c r="EI231" s="161"/>
      <c r="EK231" s="143">
        <f t="shared" si="53"/>
        <v>1.5308113135631154E-6</v>
      </c>
      <c r="EO231">
        <f t="shared" si="63"/>
        <v>266000</v>
      </c>
      <c r="EP231" s="3">
        <f t="shared" si="58"/>
        <v>-11.97</v>
      </c>
      <c r="EQ231" s="3">
        <f t="shared" si="64"/>
        <v>-12.305027000000003</v>
      </c>
      <c r="ER231" s="3">
        <f t="shared" si="65"/>
        <v>-11.437902311946811</v>
      </c>
      <c r="ES231" s="3">
        <f t="shared" si="66"/>
        <v>-17.252980648700152</v>
      </c>
    </row>
    <row r="232" spans="11:149" x14ac:dyDescent="0.25">
      <c r="K232" s="38">
        <f t="shared" si="59"/>
        <v>220</v>
      </c>
      <c r="L232" s="5"/>
      <c r="N232" s="5">
        <v>268000</v>
      </c>
      <c r="O232" s="289">
        <f t="shared" si="54"/>
        <v>8.7096358995607888E-13</v>
      </c>
      <c r="P232" s="5">
        <v>268000</v>
      </c>
      <c r="Q232" s="289">
        <f t="shared" si="55"/>
        <v>4.0036306006402673E-13</v>
      </c>
      <c r="R232" s="5">
        <f t="shared" si="62"/>
        <v>268000</v>
      </c>
      <c r="S232" s="289">
        <f t="shared" si="61"/>
        <v>3.2358050631527381E-12</v>
      </c>
      <c r="U232" s="4"/>
      <c r="V232" s="256">
        <v>268000</v>
      </c>
      <c r="W232" s="274">
        <f t="shared" si="60"/>
        <v>4.1298387066891976E-18</v>
      </c>
      <c r="X232" s="320">
        <f t="shared" si="56"/>
        <v>268000</v>
      </c>
      <c r="Y232" s="153">
        <f t="shared" si="57"/>
        <v>-26.456743358610858</v>
      </c>
      <c r="Z232" s="153"/>
      <c r="AA232" s="153"/>
      <c r="AB232" s="153"/>
      <c r="AC232" s="153"/>
      <c r="AD232" s="153"/>
      <c r="AE232" s="153"/>
      <c r="AF232" s="153"/>
      <c r="AG232" s="153"/>
      <c r="AH232" s="153"/>
      <c r="AI232" s="153"/>
      <c r="AJ232" s="161"/>
      <c r="AK232" s="161"/>
      <c r="AL232" s="162"/>
      <c r="AM232" s="161"/>
      <c r="AN232" s="161"/>
      <c r="AO232" s="161"/>
      <c r="AP232" s="161"/>
      <c r="AQ232" s="161"/>
      <c r="AR232" s="161"/>
      <c r="AS232" s="161"/>
      <c r="AT232" s="161"/>
      <c r="AU232" s="161"/>
      <c r="AV232" s="161"/>
      <c r="AW232" s="161"/>
      <c r="AX232" s="161"/>
      <c r="AY232" s="161"/>
      <c r="AZ232" s="161"/>
      <c r="BA232" s="161"/>
      <c r="BB232" s="161"/>
      <c r="BC232" s="161"/>
      <c r="BD232" s="161"/>
      <c r="BE232" s="161"/>
      <c r="BF232" s="161"/>
      <c r="BG232" s="161"/>
      <c r="BH232" s="161"/>
      <c r="BI232" s="161"/>
      <c r="BJ232" s="161"/>
      <c r="BK232" s="161"/>
      <c r="BL232" s="161"/>
      <c r="BM232" s="161"/>
      <c r="BN232" s="161"/>
      <c r="BO232" s="161"/>
      <c r="BP232" s="161"/>
      <c r="BQ232" s="161"/>
      <c r="BR232" s="161"/>
      <c r="BS232" s="161"/>
      <c r="BT232" s="161"/>
      <c r="BU232" s="161"/>
      <c r="BV232" s="161"/>
      <c r="BW232" s="161"/>
      <c r="BX232" s="161"/>
      <c r="BY232" s="161"/>
      <c r="BZ232" s="161"/>
      <c r="CA232" s="161"/>
      <c r="CB232" s="161"/>
      <c r="CC232" s="161"/>
      <c r="CD232" s="161"/>
      <c r="CE232" s="161"/>
      <c r="CF232" s="161"/>
      <c r="CG232" s="161"/>
      <c r="CH232" s="161"/>
      <c r="CI232" s="161"/>
      <c r="CJ232" s="161"/>
      <c r="CK232" s="161"/>
      <c r="CL232" s="161"/>
      <c r="CM232" s="161"/>
      <c r="CN232" s="161"/>
      <c r="CO232" s="161"/>
      <c r="CP232" s="161"/>
      <c r="CQ232" s="161"/>
      <c r="CR232" s="161"/>
      <c r="CS232" s="161"/>
      <c r="CT232" s="161"/>
      <c r="CU232" s="161"/>
      <c r="CV232" s="161"/>
      <c r="CW232" s="161"/>
      <c r="CX232" s="161"/>
      <c r="CY232" s="161"/>
      <c r="CZ232" s="161"/>
      <c r="DA232" s="161"/>
      <c r="DB232" s="161"/>
      <c r="DC232" s="161"/>
      <c r="DD232" s="161"/>
      <c r="DE232" s="161"/>
      <c r="DF232" s="161"/>
      <c r="DG232" s="161"/>
      <c r="DH232" s="161"/>
      <c r="DI232" s="161"/>
      <c r="DJ232" s="161"/>
      <c r="DK232" s="161"/>
      <c r="DL232" s="161"/>
      <c r="DM232" s="161"/>
      <c r="DN232" s="161"/>
      <c r="DO232" s="161"/>
      <c r="DP232" s="161"/>
      <c r="DQ232" s="161"/>
      <c r="DR232" s="161"/>
      <c r="DS232" s="161"/>
      <c r="DT232" s="161"/>
      <c r="DU232" s="161"/>
      <c r="DV232" s="161"/>
      <c r="DW232" s="161"/>
      <c r="DX232" s="161"/>
      <c r="DY232" s="161"/>
      <c r="DZ232" s="161"/>
      <c r="EA232" s="161"/>
      <c r="EB232" s="161"/>
      <c r="EC232" s="161"/>
      <c r="ED232" s="161"/>
      <c r="EE232" s="161"/>
      <c r="EF232" s="161"/>
      <c r="EG232" s="161"/>
      <c r="EH232" s="161"/>
      <c r="EI232" s="161"/>
      <c r="EK232" s="143">
        <f t="shared" si="53"/>
        <v>1.2762940369051084E-6</v>
      </c>
      <c r="EO232">
        <f t="shared" si="63"/>
        <v>268000</v>
      </c>
      <c r="EP232" s="3">
        <f t="shared" si="58"/>
        <v>-12.06</v>
      </c>
      <c r="EQ232" s="3">
        <f t="shared" si="64"/>
        <v>-12.397546000000002</v>
      </c>
      <c r="ER232" s="3">
        <f t="shared" si="65"/>
        <v>-11.490017649775201</v>
      </c>
      <c r="ES232" s="3">
        <f t="shared" si="66"/>
        <v>-17.38406690964208</v>
      </c>
    </row>
    <row r="233" spans="11:149" x14ac:dyDescent="0.25">
      <c r="K233" s="38">
        <f t="shared" si="59"/>
        <v>221</v>
      </c>
      <c r="L233" s="5"/>
      <c r="N233" s="5">
        <v>270000</v>
      </c>
      <c r="O233" s="289">
        <f t="shared" si="54"/>
        <v>7.0794578438413455E-13</v>
      </c>
      <c r="P233" s="5">
        <v>270000</v>
      </c>
      <c r="Q233" s="289">
        <f t="shared" si="55"/>
        <v>3.2354522892828834E-13</v>
      </c>
      <c r="R233" s="5">
        <f t="shared" si="62"/>
        <v>270000</v>
      </c>
      <c r="S233" s="289">
        <f t="shared" si="61"/>
        <v>2.8699016397430128E-12</v>
      </c>
      <c r="U233" s="4"/>
      <c r="V233" s="256">
        <v>270000</v>
      </c>
      <c r="W233" s="274">
        <f t="shared" si="60"/>
        <v>3.0538438682480407E-18</v>
      </c>
      <c r="X233" s="320">
        <f t="shared" si="56"/>
        <v>270000</v>
      </c>
      <c r="Y233" s="153">
        <f t="shared" si="57"/>
        <v>-26.576743358610859</v>
      </c>
      <c r="Z233" s="153"/>
      <c r="AA233" s="153"/>
      <c r="AB233" s="153"/>
      <c r="AC233" s="153"/>
      <c r="AD233" s="153"/>
      <c r="AE233" s="153"/>
      <c r="AF233" s="153"/>
      <c r="AG233" s="153"/>
      <c r="AH233" s="153"/>
      <c r="AI233" s="153"/>
      <c r="AJ233" s="161"/>
      <c r="AK233" s="161"/>
      <c r="AL233" s="162"/>
      <c r="AM233" s="161"/>
      <c r="AN233" s="161"/>
      <c r="AO233" s="161"/>
      <c r="AP233" s="161"/>
      <c r="AQ233" s="161"/>
      <c r="AR233" s="161"/>
      <c r="AS233" s="161"/>
      <c r="AT233" s="161"/>
      <c r="AU233" s="161"/>
      <c r="AV233" s="161"/>
      <c r="AW233" s="161"/>
      <c r="AX233" s="161"/>
      <c r="AY233" s="161"/>
      <c r="AZ233" s="161"/>
      <c r="BA233" s="161"/>
      <c r="BB233" s="161"/>
      <c r="BC233" s="161"/>
      <c r="BD233" s="161"/>
      <c r="BE233" s="161"/>
      <c r="BF233" s="161"/>
      <c r="BG233" s="161"/>
      <c r="BH233" s="161"/>
      <c r="BI233" s="161"/>
      <c r="BJ233" s="161"/>
      <c r="BK233" s="161"/>
      <c r="BL233" s="161"/>
      <c r="BM233" s="161"/>
      <c r="BN233" s="161"/>
      <c r="BO233" s="161"/>
      <c r="BP233" s="161"/>
      <c r="BQ233" s="161"/>
      <c r="BR233" s="161"/>
      <c r="BS233" s="161"/>
      <c r="BT233" s="161"/>
      <c r="BU233" s="161"/>
      <c r="BV233" s="161"/>
      <c r="BW233" s="161"/>
      <c r="BX233" s="161"/>
      <c r="BY233" s="161"/>
      <c r="BZ233" s="161"/>
      <c r="CA233" s="161"/>
      <c r="CB233" s="161"/>
      <c r="CC233" s="161"/>
      <c r="CD233" s="161"/>
      <c r="CE233" s="161"/>
      <c r="CF233" s="161"/>
      <c r="CG233" s="161"/>
      <c r="CH233" s="161"/>
      <c r="CI233" s="161"/>
      <c r="CJ233" s="161"/>
      <c r="CK233" s="161"/>
      <c r="CL233" s="161"/>
      <c r="CM233" s="161"/>
      <c r="CN233" s="161"/>
      <c r="CO233" s="161"/>
      <c r="CP233" s="161"/>
      <c r="CQ233" s="161"/>
      <c r="CR233" s="161"/>
      <c r="CS233" s="161"/>
      <c r="CT233" s="161"/>
      <c r="CU233" s="161"/>
      <c r="CV233" s="161"/>
      <c r="CW233" s="161"/>
      <c r="CX233" s="161"/>
      <c r="CY233" s="161"/>
      <c r="CZ233" s="161"/>
      <c r="DA233" s="161"/>
      <c r="DB233" s="161"/>
      <c r="DC233" s="161"/>
      <c r="DD233" s="161"/>
      <c r="DE233" s="161"/>
      <c r="DF233" s="161"/>
      <c r="DG233" s="161"/>
      <c r="DH233" s="161"/>
      <c r="DI233" s="161"/>
      <c r="DJ233" s="161"/>
      <c r="DK233" s="161"/>
      <c r="DL233" s="161"/>
      <c r="DM233" s="161"/>
      <c r="DN233" s="161"/>
      <c r="DO233" s="161"/>
      <c r="DP233" s="161"/>
      <c r="DQ233" s="161"/>
      <c r="DR233" s="161"/>
      <c r="DS233" s="161"/>
      <c r="DT233" s="161"/>
      <c r="DU233" s="161"/>
      <c r="DV233" s="161"/>
      <c r="DW233" s="161"/>
      <c r="DX233" s="161"/>
      <c r="DY233" s="161"/>
      <c r="DZ233" s="161"/>
      <c r="EA233" s="161"/>
      <c r="EB233" s="161"/>
      <c r="EC233" s="161"/>
      <c r="ED233" s="161"/>
      <c r="EE233" s="161"/>
      <c r="EF233" s="161"/>
      <c r="EG233" s="161"/>
      <c r="EH233" s="161"/>
      <c r="EI233" s="161"/>
      <c r="EK233" s="143">
        <f t="shared" si="53"/>
        <v>1.0640935654232037E-6</v>
      </c>
      <c r="EO233">
        <f t="shared" si="63"/>
        <v>270000</v>
      </c>
      <c r="EP233" s="3">
        <f t="shared" si="58"/>
        <v>-12.150000000000002</v>
      </c>
      <c r="EQ233" s="3">
        <f t="shared" si="64"/>
        <v>-12.490065000000001</v>
      </c>
      <c r="ER233" s="3">
        <f t="shared" si="65"/>
        <v>-11.542132987603592</v>
      </c>
      <c r="ES233" s="3">
        <f t="shared" si="66"/>
        <v>-17.515153170584004</v>
      </c>
    </row>
    <row r="234" spans="11:149" x14ac:dyDescent="0.25">
      <c r="K234" s="38">
        <f t="shared" si="59"/>
        <v>222</v>
      </c>
      <c r="L234" s="5"/>
      <c r="N234" s="5">
        <v>272000</v>
      </c>
      <c r="O234" s="289">
        <f t="shared" si="54"/>
        <v>5.7543993733715476E-13</v>
      </c>
      <c r="P234" s="5">
        <v>272000</v>
      </c>
      <c r="Q234" s="289">
        <f t="shared" si="55"/>
        <v>2.6146646782427259E-13</v>
      </c>
      <c r="R234" s="5">
        <f t="shared" si="62"/>
        <v>272000</v>
      </c>
      <c r="S234" s="289">
        <f t="shared" si="61"/>
        <v>2.5453744156561612E-12</v>
      </c>
      <c r="U234" s="4"/>
      <c r="V234" s="256">
        <v>272000</v>
      </c>
      <c r="W234" s="274">
        <f t="shared" si="60"/>
        <v>2.2581904606905369E-18</v>
      </c>
      <c r="X234" s="320">
        <f t="shared" si="56"/>
        <v>272000</v>
      </c>
      <c r="Y234" s="153">
        <f t="shared" si="57"/>
        <v>-26.696743358610856</v>
      </c>
      <c r="Z234" s="153"/>
      <c r="AA234" s="153"/>
      <c r="AB234" s="153"/>
      <c r="AC234" s="153"/>
      <c r="AD234" s="153"/>
      <c r="AE234" s="153"/>
      <c r="AF234" s="153"/>
      <c r="AG234" s="153"/>
      <c r="AH234" s="153"/>
      <c r="AI234" s="153"/>
      <c r="AJ234" s="161"/>
      <c r="AK234" s="161"/>
      <c r="AL234" s="162"/>
      <c r="AM234" s="161"/>
      <c r="AN234" s="161"/>
      <c r="AO234" s="161"/>
      <c r="AP234" s="161"/>
      <c r="AQ234" s="161"/>
      <c r="AR234" s="161"/>
      <c r="AS234" s="161"/>
      <c r="AT234" s="161"/>
      <c r="AU234" s="161"/>
      <c r="AV234" s="161"/>
      <c r="AW234" s="161"/>
      <c r="AX234" s="161"/>
      <c r="AY234" s="161"/>
      <c r="AZ234" s="161"/>
      <c r="BA234" s="161"/>
      <c r="BB234" s="161"/>
      <c r="BC234" s="161"/>
      <c r="BD234" s="161"/>
      <c r="BE234" s="161"/>
      <c r="BF234" s="161"/>
      <c r="BG234" s="161"/>
      <c r="BH234" s="161"/>
      <c r="BI234" s="161"/>
      <c r="BJ234" s="161"/>
      <c r="BK234" s="161"/>
      <c r="BL234" s="161"/>
      <c r="BM234" s="161"/>
      <c r="BN234" s="161"/>
      <c r="BO234" s="161"/>
      <c r="BP234" s="161"/>
      <c r="BQ234" s="161"/>
      <c r="BR234" s="161"/>
      <c r="BS234" s="161"/>
      <c r="BT234" s="161"/>
      <c r="BU234" s="161"/>
      <c r="BV234" s="161"/>
      <c r="BW234" s="161"/>
      <c r="BX234" s="161"/>
      <c r="BY234" s="161"/>
      <c r="BZ234" s="161"/>
      <c r="CA234" s="161"/>
      <c r="CB234" s="161"/>
      <c r="CC234" s="161"/>
      <c r="CD234" s="161"/>
      <c r="CE234" s="161"/>
      <c r="CF234" s="161"/>
      <c r="CG234" s="161"/>
      <c r="CH234" s="161"/>
      <c r="CI234" s="161"/>
      <c r="CJ234" s="161"/>
      <c r="CK234" s="161"/>
      <c r="CL234" s="161"/>
      <c r="CM234" s="161"/>
      <c r="CN234" s="161"/>
      <c r="CO234" s="161"/>
      <c r="CP234" s="161"/>
      <c r="CQ234" s="161"/>
      <c r="CR234" s="161"/>
      <c r="CS234" s="161"/>
      <c r="CT234" s="161"/>
      <c r="CU234" s="161"/>
      <c r="CV234" s="161"/>
      <c r="CW234" s="161"/>
      <c r="CX234" s="161"/>
      <c r="CY234" s="161"/>
      <c r="CZ234" s="161"/>
      <c r="DA234" s="161"/>
      <c r="DB234" s="161"/>
      <c r="DC234" s="161"/>
      <c r="DD234" s="161"/>
      <c r="DE234" s="161"/>
      <c r="DF234" s="161"/>
      <c r="DG234" s="161"/>
      <c r="DH234" s="161"/>
      <c r="DI234" s="161"/>
      <c r="DJ234" s="161"/>
      <c r="DK234" s="161"/>
      <c r="DL234" s="161"/>
      <c r="DM234" s="161"/>
      <c r="DN234" s="161"/>
      <c r="DO234" s="161"/>
      <c r="DP234" s="161"/>
      <c r="DQ234" s="161"/>
      <c r="DR234" s="161"/>
      <c r="DS234" s="161"/>
      <c r="DT234" s="161"/>
      <c r="DU234" s="161"/>
      <c r="DV234" s="161"/>
      <c r="DW234" s="161"/>
      <c r="DX234" s="161"/>
      <c r="DY234" s="161"/>
      <c r="DZ234" s="161"/>
      <c r="EA234" s="161"/>
      <c r="EB234" s="161"/>
      <c r="EC234" s="161"/>
      <c r="ED234" s="161"/>
      <c r="EE234" s="161"/>
      <c r="EF234" s="161"/>
      <c r="EG234" s="161"/>
      <c r="EH234" s="161"/>
      <c r="EI234" s="161"/>
      <c r="EK234" s="143">
        <f t="shared" si="53"/>
        <v>8.8717418027021684E-7</v>
      </c>
      <c r="EO234">
        <f t="shared" si="63"/>
        <v>272000</v>
      </c>
      <c r="EP234" s="3">
        <f t="shared" si="58"/>
        <v>-12.240000000000002</v>
      </c>
      <c r="EQ234" s="3">
        <f t="shared" si="64"/>
        <v>-12.582584000000002</v>
      </c>
      <c r="ER234" s="3">
        <f t="shared" si="65"/>
        <v>-11.594248325431982</v>
      </c>
      <c r="ES234" s="3">
        <f t="shared" si="66"/>
        <v>-17.646239431525931</v>
      </c>
    </row>
    <row r="235" spans="11:149" x14ac:dyDescent="0.25">
      <c r="K235" s="38">
        <f t="shared" si="59"/>
        <v>223</v>
      </c>
      <c r="L235" s="5"/>
      <c r="N235" s="5">
        <v>274000</v>
      </c>
      <c r="O235" s="289">
        <f t="shared" si="54"/>
        <v>4.6773514128719676E-13</v>
      </c>
      <c r="P235" s="5">
        <v>274000</v>
      </c>
      <c r="Q235" s="289">
        <f t="shared" si="55"/>
        <v>2.1129878509707273E-13</v>
      </c>
      <c r="R235" s="5">
        <f t="shared" si="62"/>
        <v>274000</v>
      </c>
      <c r="S235" s="289">
        <f t="shared" si="61"/>
        <v>2.2575445883424438E-12</v>
      </c>
      <c r="U235" s="4"/>
      <c r="V235" s="256">
        <v>274000</v>
      </c>
      <c r="W235" s="274">
        <f t="shared" si="60"/>
        <v>1.6698378753984117E-18</v>
      </c>
      <c r="X235" s="320">
        <f t="shared" si="56"/>
        <v>274000</v>
      </c>
      <c r="Y235" s="153">
        <f t="shared" si="57"/>
        <v>-26.816743358610857</v>
      </c>
      <c r="Z235" s="153"/>
      <c r="AA235" s="153"/>
      <c r="AB235" s="153"/>
      <c r="AC235" s="153"/>
      <c r="AD235" s="153"/>
      <c r="AE235" s="153"/>
      <c r="AF235" s="153"/>
      <c r="AG235" s="153"/>
      <c r="AH235" s="153"/>
      <c r="AI235" s="153"/>
      <c r="AJ235" s="161"/>
      <c r="AK235" s="161"/>
      <c r="AL235" s="162"/>
      <c r="AM235" s="161"/>
      <c r="AN235" s="161"/>
      <c r="AO235" s="161"/>
      <c r="AP235" s="161"/>
      <c r="AQ235" s="161"/>
      <c r="AR235" s="161"/>
      <c r="AS235" s="161"/>
      <c r="AT235" s="161"/>
      <c r="AU235" s="161"/>
      <c r="AV235" s="161"/>
      <c r="AW235" s="161"/>
      <c r="AX235" s="161"/>
      <c r="AY235" s="161"/>
      <c r="AZ235" s="161"/>
      <c r="BA235" s="161"/>
      <c r="BB235" s="161"/>
      <c r="BC235" s="161"/>
      <c r="BD235" s="161"/>
      <c r="BE235" s="161"/>
      <c r="BF235" s="161"/>
      <c r="BG235" s="161"/>
      <c r="BH235" s="161"/>
      <c r="BI235" s="161"/>
      <c r="BJ235" s="161"/>
      <c r="BK235" s="161"/>
      <c r="BL235" s="161"/>
      <c r="BM235" s="161"/>
      <c r="BN235" s="161"/>
      <c r="BO235" s="161"/>
      <c r="BP235" s="161"/>
      <c r="BQ235" s="161"/>
      <c r="BR235" s="161"/>
      <c r="BS235" s="161"/>
      <c r="BT235" s="161"/>
      <c r="BU235" s="161"/>
      <c r="BV235" s="161"/>
      <c r="BW235" s="161"/>
      <c r="BX235" s="161"/>
      <c r="BY235" s="161"/>
      <c r="BZ235" s="161"/>
      <c r="CA235" s="161"/>
      <c r="CB235" s="161"/>
      <c r="CC235" s="161"/>
      <c r="CD235" s="161"/>
      <c r="CE235" s="161"/>
      <c r="CF235" s="161"/>
      <c r="CG235" s="161"/>
      <c r="CH235" s="161"/>
      <c r="CI235" s="161"/>
      <c r="CJ235" s="161"/>
      <c r="CK235" s="161"/>
      <c r="CL235" s="161"/>
      <c r="CM235" s="161"/>
      <c r="CN235" s="161"/>
      <c r="CO235" s="161"/>
      <c r="CP235" s="161"/>
      <c r="CQ235" s="161"/>
      <c r="CR235" s="161"/>
      <c r="CS235" s="161"/>
      <c r="CT235" s="161"/>
      <c r="CU235" s="161"/>
      <c r="CV235" s="161"/>
      <c r="CW235" s="161"/>
      <c r="CX235" s="161"/>
      <c r="CY235" s="161"/>
      <c r="CZ235" s="161"/>
      <c r="DA235" s="161"/>
      <c r="DB235" s="161"/>
      <c r="DC235" s="161"/>
      <c r="DD235" s="161"/>
      <c r="DE235" s="161"/>
      <c r="DF235" s="161"/>
      <c r="DG235" s="161"/>
      <c r="DH235" s="161"/>
      <c r="DI235" s="161"/>
      <c r="DJ235" s="161"/>
      <c r="DK235" s="161"/>
      <c r="DL235" s="161"/>
      <c r="DM235" s="161"/>
      <c r="DN235" s="161"/>
      <c r="DO235" s="161"/>
      <c r="DP235" s="161"/>
      <c r="DQ235" s="161"/>
      <c r="DR235" s="161"/>
      <c r="DS235" s="161"/>
      <c r="DT235" s="161"/>
      <c r="DU235" s="161"/>
      <c r="DV235" s="161"/>
      <c r="DW235" s="161"/>
      <c r="DX235" s="161"/>
      <c r="DY235" s="161"/>
      <c r="DZ235" s="161"/>
      <c r="EA235" s="161"/>
      <c r="EB235" s="161"/>
      <c r="EC235" s="161"/>
      <c r="ED235" s="161"/>
      <c r="EE235" s="161"/>
      <c r="EF235" s="161"/>
      <c r="EG235" s="161"/>
      <c r="EH235" s="161"/>
      <c r="EI235" s="161"/>
      <c r="EK235" s="143">
        <f t="shared" si="53"/>
        <v>7.396699422997692E-7</v>
      </c>
      <c r="EO235">
        <f t="shared" si="63"/>
        <v>274000</v>
      </c>
      <c r="EP235" s="3">
        <f t="shared" si="58"/>
        <v>-12.330000000000002</v>
      </c>
      <c r="EQ235" s="3">
        <f t="shared" si="64"/>
        <v>-12.675103000000002</v>
      </c>
      <c r="ER235" s="3">
        <f t="shared" si="65"/>
        <v>-11.646363663260372</v>
      </c>
      <c r="ES235" s="3">
        <f t="shared" si="66"/>
        <v>-17.777325692467858</v>
      </c>
    </row>
    <row r="236" spans="11:149" x14ac:dyDescent="0.25">
      <c r="K236" s="38">
        <f t="shared" si="59"/>
        <v>224</v>
      </c>
      <c r="L236" s="5"/>
      <c r="N236" s="5">
        <v>276000</v>
      </c>
      <c r="O236" s="289">
        <f t="shared" si="54"/>
        <v>3.8018939632056036E-13</v>
      </c>
      <c r="P236" s="5">
        <v>276000</v>
      </c>
      <c r="Q236" s="289">
        <f t="shared" si="55"/>
        <v>1.7075679705707267E-13</v>
      </c>
      <c r="R236" s="5">
        <f t="shared" si="62"/>
        <v>276000</v>
      </c>
      <c r="S236" s="289">
        <f t="shared" si="61"/>
        <v>2.0022624322011341E-12</v>
      </c>
      <c r="U236" s="4"/>
      <c r="V236" s="256">
        <v>276000</v>
      </c>
      <c r="W236" s="274">
        <f t="shared" si="60"/>
        <v>1.234775621743794E-18</v>
      </c>
      <c r="X236" s="320">
        <f t="shared" si="56"/>
        <v>276000</v>
      </c>
      <c r="Y236" s="153">
        <f t="shared" si="57"/>
        <v>-26.936743358610858</v>
      </c>
      <c r="Z236" s="153"/>
      <c r="AA236" s="153"/>
      <c r="AB236" s="153"/>
      <c r="AC236" s="153"/>
      <c r="AD236" s="153"/>
      <c r="AE236" s="153"/>
      <c r="AF236" s="153"/>
      <c r="AG236" s="153"/>
      <c r="AH236" s="153"/>
      <c r="AI236" s="153"/>
      <c r="AJ236" s="161"/>
      <c r="AK236" s="161"/>
      <c r="AL236" s="162"/>
      <c r="AM236" s="161"/>
      <c r="AN236" s="161"/>
      <c r="AO236" s="161"/>
      <c r="AP236" s="161"/>
      <c r="AQ236" s="161"/>
      <c r="AR236" s="161"/>
      <c r="AS236" s="161"/>
      <c r="AT236" s="161"/>
      <c r="AU236" s="161"/>
      <c r="AV236" s="161"/>
      <c r="AW236" s="161"/>
      <c r="AX236" s="161"/>
      <c r="AY236" s="161"/>
      <c r="AZ236" s="161"/>
      <c r="BA236" s="161"/>
      <c r="BB236" s="161"/>
      <c r="BC236" s="161"/>
      <c r="BD236" s="161"/>
      <c r="BE236" s="161"/>
      <c r="BF236" s="161"/>
      <c r="BG236" s="161"/>
      <c r="BH236" s="161"/>
      <c r="BI236" s="161"/>
      <c r="BJ236" s="161"/>
      <c r="BK236" s="161"/>
      <c r="BL236" s="161"/>
      <c r="BM236" s="161"/>
      <c r="BN236" s="161"/>
      <c r="BO236" s="161"/>
      <c r="BP236" s="161"/>
      <c r="BQ236" s="161"/>
      <c r="BR236" s="161"/>
      <c r="BS236" s="161"/>
      <c r="BT236" s="161"/>
      <c r="BU236" s="161"/>
      <c r="BV236" s="161"/>
      <c r="BW236" s="161"/>
      <c r="BX236" s="161"/>
      <c r="BY236" s="161"/>
      <c r="BZ236" s="161"/>
      <c r="CA236" s="161"/>
      <c r="CB236" s="161"/>
      <c r="CC236" s="161"/>
      <c r="CD236" s="161"/>
      <c r="CE236" s="161"/>
      <c r="CF236" s="161"/>
      <c r="CG236" s="161"/>
      <c r="CH236" s="161"/>
      <c r="CI236" s="161"/>
      <c r="CJ236" s="161"/>
      <c r="CK236" s="161"/>
      <c r="CL236" s="161"/>
      <c r="CM236" s="161"/>
      <c r="CN236" s="161"/>
      <c r="CO236" s="161"/>
      <c r="CP236" s="161"/>
      <c r="CQ236" s="161"/>
      <c r="CR236" s="161"/>
      <c r="CS236" s="161"/>
      <c r="CT236" s="161"/>
      <c r="CU236" s="161"/>
      <c r="CV236" s="161"/>
      <c r="CW236" s="161"/>
      <c r="CX236" s="161"/>
      <c r="CY236" s="161"/>
      <c r="CZ236" s="161"/>
      <c r="DA236" s="161"/>
      <c r="DB236" s="161"/>
      <c r="DC236" s="161"/>
      <c r="DD236" s="161"/>
      <c r="DE236" s="161"/>
      <c r="DF236" s="161"/>
      <c r="DG236" s="161"/>
      <c r="DH236" s="161"/>
      <c r="DI236" s="161"/>
      <c r="DJ236" s="161"/>
      <c r="DK236" s="161"/>
      <c r="DL236" s="161"/>
      <c r="DM236" s="161"/>
      <c r="DN236" s="161"/>
      <c r="DO236" s="161"/>
      <c r="DP236" s="161"/>
      <c r="DQ236" s="161"/>
      <c r="DR236" s="161"/>
      <c r="DS236" s="161"/>
      <c r="DT236" s="161"/>
      <c r="DU236" s="161"/>
      <c r="DV236" s="161"/>
      <c r="DW236" s="161"/>
      <c r="DX236" s="161"/>
      <c r="DY236" s="161"/>
      <c r="DZ236" s="161"/>
      <c r="EA236" s="161"/>
      <c r="EB236" s="161"/>
      <c r="EC236" s="161"/>
      <c r="ED236" s="161"/>
      <c r="EE236" s="161"/>
      <c r="EF236" s="161"/>
      <c r="EG236" s="161"/>
      <c r="EH236" s="161"/>
      <c r="EI236" s="161"/>
      <c r="EK236" s="143">
        <f t="shared" si="53"/>
        <v>6.1669020098747798E-7</v>
      </c>
      <c r="EO236">
        <f t="shared" si="63"/>
        <v>276000</v>
      </c>
      <c r="EP236" s="3">
        <f t="shared" si="58"/>
        <v>-12.420000000000002</v>
      </c>
      <c r="EQ236" s="3">
        <f t="shared" si="64"/>
        <v>-12.767622000000001</v>
      </c>
      <c r="ER236" s="3">
        <f t="shared" si="65"/>
        <v>-11.698479001088762</v>
      </c>
      <c r="ES236" s="3">
        <f t="shared" si="66"/>
        <v>-17.908411953409786</v>
      </c>
    </row>
    <row r="237" spans="11:149" x14ac:dyDescent="0.25">
      <c r="K237" s="38">
        <f t="shared" si="59"/>
        <v>225</v>
      </c>
      <c r="L237" s="5"/>
      <c r="N237" s="5">
        <v>278000</v>
      </c>
      <c r="O237" s="289">
        <f t="shared" si="54"/>
        <v>3.0902954325135755E-13</v>
      </c>
      <c r="P237" s="5">
        <v>278000</v>
      </c>
      <c r="Q237" s="289">
        <f t="shared" si="55"/>
        <v>1.3799361755816428E-13</v>
      </c>
      <c r="R237" s="5">
        <f t="shared" si="62"/>
        <v>278000</v>
      </c>
      <c r="S237" s="289">
        <f t="shared" si="61"/>
        <v>1.7758474707901892E-12</v>
      </c>
      <c r="U237" s="4"/>
      <c r="V237" s="256">
        <v>278000</v>
      </c>
      <c r="W237" s="274">
        <f t="shared" si="60"/>
        <v>9.1306518945080037E-19</v>
      </c>
      <c r="X237" s="320">
        <f t="shared" si="56"/>
        <v>278000</v>
      </c>
      <c r="Y237" s="153">
        <f t="shared" si="57"/>
        <v>-27.056743358610856</v>
      </c>
      <c r="Z237" s="153"/>
      <c r="AA237" s="153"/>
      <c r="AB237" s="153"/>
      <c r="AC237" s="153"/>
      <c r="AD237" s="153"/>
      <c r="AE237" s="153"/>
      <c r="AF237" s="153"/>
      <c r="AG237" s="153"/>
      <c r="AH237" s="153"/>
      <c r="AI237" s="153"/>
      <c r="AJ237" s="161"/>
      <c r="AK237" s="161"/>
      <c r="AL237" s="162"/>
      <c r="AM237" s="161"/>
      <c r="AN237" s="161"/>
      <c r="AO237" s="161"/>
      <c r="AP237" s="161"/>
      <c r="AQ237" s="161"/>
      <c r="AR237" s="161"/>
      <c r="AS237" s="161"/>
      <c r="AT237" s="161"/>
      <c r="AU237" s="161"/>
      <c r="AV237" s="161"/>
      <c r="AW237" s="161"/>
      <c r="AX237" s="161"/>
      <c r="AY237" s="161"/>
      <c r="AZ237" s="161"/>
      <c r="BA237" s="161"/>
      <c r="BB237" s="161"/>
      <c r="BC237" s="161"/>
      <c r="BD237" s="161"/>
      <c r="BE237" s="161"/>
      <c r="BF237" s="161"/>
      <c r="BG237" s="161"/>
      <c r="BH237" s="161"/>
      <c r="BI237" s="161"/>
      <c r="BJ237" s="161"/>
      <c r="BK237" s="161"/>
      <c r="BL237" s="161"/>
      <c r="BM237" s="161"/>
      <c r="BN237" s="161"/>
      <c r="BO237" s="161"/>
      <c r="BP237" s="161"/>
      <c r="BQ237" s="161"/>
      <c r="BR237" s="161"/>
      <c r="BS237" s="161"/>
      <c r="BT237" s="161"/>
      <c r="BU237" s="161"/>
      <c r="BV237" s="161"/>
      <c r="BW237" s="161"/>
      <c r="BX237" s="161"/>
      <c r="BY237" s="161"/>
      <c r="BZ237" s="161"/>
      <c r="CA237" s="161"/>
      <c r="CB237" s="161"/>
      <c r="CC237" s="161"/>
      <c r="CD237" s="161"/>
      <c r="CE237" s="161"/>
      <c r="CF237" s="161"/>
      <c r="CG237" s="161"/>
      <c r="CH237" s="161"/>
      <c r="CI237" s="161"/>
      <c r="CJ237" s="161"/>
      <c r="CK237" s="161"/>
      <c r="CL237" s="161"/>
      <c r="CM237" s="161"/>
      <c r="CN237" s="161"/>
      <c r="CO237" s="161"/>
      <c r="CP237" s="161"/>
      <c r="CQ237" s="161"/>
      <c r="CR237" s="161"/>
      <c r="CS237" s="161"/>
      <c r="CT237" s="161"/>
      <c r="CU237" s="161"/>
      <c r="CV237" s="161"/>
      <c r="CW237" s="161"/>
      <c r="CX237" s="161"/>
      <c r="CY237" s="161"/>
      <c r="CZ237" s="161"/>
      <c r="DA237" s="161"/>
      <c r="DB237" s="161"/>
      <c r="DC237" s="161"/>
      <c r="DD237" s="161"/>
      <c r="DE237" s="161"/>
      <c r="DF237" s="161"/>
      <c r="DG237" s="161"/>
      <c r="DH237" s="161"/>
      <c r="DI237" s="161"/>
      <c r="DJ237" s="161"/>
      <c r="DK237" s="161"/>
      <c r="DL237" s="161"/>
      <c r="DM237" s="161"/>
      <c r="DN237" s="161"/>
      <c r="DO237" s="161"/>
      <c r="DP237" s="161"/>
      <c r="DQ237" s="161"/>
      <c r="DR237" s="161"/>
      <c r="DS237" s="161"/>
      <c r="DT237" s="161"/>
      <c r="DU237" s="161"/>
      <c r="DV237" s="161"/>
      <c r="DW237" s="161"/>
      <c r="DX237" s="161"/>
      <c r="DY237" s="161"/>
      <c r="DZ237" s="161"/>
      <c r="EA237" s="161"/>
      <c r="EB237" s="161"/>
      <c r="EC237" s="161"/>
      <c r="ED237" s="161"/>
      <c r="EE237" s="161"/>
      <c r="EF237" s="161"/>
      <c r="EG237" s="161"/>
      <c r="EH237" s="161"/>
      <c r="EI237" s="161"/>
      <c r="EK237" s="143">
        <f t="shared" si="53"/>
        <v>5.1415744002187237E-7</v>
      </c>
      <c r="EO237">
        <f t="shared" si="63"/>
        <v>278000</v>
      </c>
      <c r="EP237" s="3">
        <f t="shared" si="58"/>
        <v>-12.510000000000002</v>
      </c>
      <c r="EQ237" s="3">
        <f t="shared" si="64"/>
        <v>-12.860141000000002</v>
      </c>
      <c r="ER237" s="3">
        <f t="shared" si="65"/>
        <v>-11.750594338917152</v>
      </c>
      <c r="ES237" s="3">
        <f t="shared" si="66"/>
        <v>-18.039498214351713</v>
      </c>
    </row>
    <row r="238" spans="11:149" x14ac:dyDescent="0.25">
      <c r="K238" s="38">
        <f t="shared" si="59"/>
        <v>226</v>
      </c>
      <c r="L238" s="5"/>
      <c r="N238" s="5">
        <v>280000</v>
      </c>
      <c r="O238" s="289">
        <f t="shared" si="54"/>
        <v>2.5118864315095613E-13</v>
      </c>
      <c r="P238" s="5">
        <v>280000</v>
      </c>
      <c r="Q238" s="289">
        <f t="shared" si="55"/>
        <v>1.1151672328700614E-13</v>
      </c>
      <c r="R238" s="5">
        <f t="shared" si="62"/>
        <v>280000</v>
      </c>
      <c r="S238" s="289">
        <f t="shared" si="61"/>
        <v>1.5750354143362926E-12</v>
      </c>
      <c r="U238" s="4"/>
      <c r="V238" s="256">
        <v>280000</v>
      </c>
      <c r="W238" s="274">
        <f t="shared" si="60"/>
        <v>6.7517371213522013E-19</v>
      </c>
      <c r="X238" s="320">
        <f t="shared" si="56"/>
        <v>280000</v>
      </c>
      <c r="Y238" s="153">
        <f t="shared" si="57"/>
        <v>-27.176743358610857</v>
      </c>
      <c r="Z238" s="153"/>
      <c r="AA238" s="153"/>
      <c r="AB238" s="153"/>
      <c r="AC238" s="153"/>
      <c r="AD238" s="153"/>
      <c r="AE238" s="153"/>
      <c r="AF238" s="153"/>
      <c r="AG238" s="153"/>
      <c r="AH238" s="153"/>
      <c r="AI238" s="153"/>
      <c r="AJ238" s="161"/>
      <c r="AK238" s="161"/>
      <c r="AL238" s="162"/>
      <c r="AM238" s="161"/>
      <c r="AN238" s="161"/>
      <c r="AO238" s="161"/>
      <c r="AP238" s="161"/>
      <c r="AQ238" s="161"/>
      <c r="AR238" s="161"/>
      <c r="AS238" s="161"/>
      <c r="AT238" s="161"/>
      <c r="AU238" s="161"/>
      <c r="AV238" s="161"/>
      <c r="AW238" s="161"/>
      <c r="AX238" s="161"/>
      <c r="AY238" s="161"/>
      <c r="AZ238" s="161"/>
      <c r="BA238" s="161"/>
      <c r="BB238" s="161"/>
      <c r="BC238" s="161"/>
      <c r="BD238" s="161"/>
      <c r="BE238" s="161"/>
      <c r="BF238" s="161"/>
      <c r="BG238" s="161"/>
      <c r="BH238" s="161"/>
      <c r="BI238" s="161"/>
      <c r="BJ238" s="161"/>
      <c r="BK238" s="161"/>
      <c r="BL238" s="161"/>
      <c r="BM238" s="161"/>
      <c r="BN238" s="161"/>
      <c r="BO238" s="161"/>
      <c r="BP238" s="161"/>
      <c r="BQ238" s="161"/>
      <c r="BR238" s="161"/>
      <c r="BS238" s="161"/>
      <c r="BT238" s="161"/>
      <c r="BU238" s="161"/>
      <c r="BV238" s="161"/>
      <c r="BW238" s="161"/>
      <c r="BX238" s="161"/>
      <c r="BY238" s="161"/>
      <c r="BZ238" s="161"/>
      <c r="CA238" s="161"/>
      <c r="CB238" s="161"/>
      <c r="CC238" s="161"/>
      <c r="CD238" s="161"/>
      <c r="CE238" s="161"/>
      <c r="CF238" s="161"/>
      <c r="CG238" s="161"/>
      <c r="CH238" s="161"/>
      <c r="CI238" s="161"/>
      <c r="CJ238" s="161"/>
      <c r="CK238" s="161"/>
      <c r="CL238" s="161"/>
      <c r="CM238" s="161"/>
      <c r="CN238" s="161"/>
      <c r="CO238" s="161"/>
      <c r="CP238" s="161"/>
      <c r="CQ238" s="161"/>
      <c r="CR238" s="161"/>
      <c r="CS238" s="161"/>
      <c r="CT238" s="161"/>
      <c r="CU238" s="161"/>
      <c r="CV238" s="161"/>
      <c r="CW238" s="161"/>
      <c r="CX238" s="161"/>
      <c r="CY238" s="161"/>
      <c r="CZ238" s="161"/>
      <c r="DA238" s="161"/>
      <c r="DB238" s="161"/>
      <c r="DC238" s="161"/>
      <c r="DD238" s="161"/>
      <c r="DE238" s="161"/>
      <c r="DF238" s="161"/>
      <c r="DG238" s="161"/>
      <c r="DH238" s="161"/>
      <c r="DI238" s="161"/>
      <c r="DJ238" s="161"/>
      <c r="DK238" s="161"/>
      <c r="DL238" s="161"/>
      <c r="DM238" s="161"/>
      <c r="DN238" s="161"/>
      <c r="DO238" s="161"/>
      <c r="DP238" s="161"/>
      <c r="DQ238" s="161"/>
      <c r="DR238" s="161"/>
      <c r="DS238" s="161"/>
      <c r="DT238" s="161"/>
      <c r="DU238" s="161"/>
      <c r="DV238" s="161"/>
      <c r="DW238" s="161"/>
      <c r="DX238" s="161"/>
      <c r="DY238" s="161"/>
      <c r="DZ238" s="161"/>
      <c r="EA238" s="161"/>
      <c r="EB238" s="161"/>
      <c r="EC238" s="161"/>
      <c r="ED238" s="161"/>
      <c r="EE238" s="161"/>
      <c r="EF238" s="161"/>
      <c r="EG238" s="161"/>
      <c r="EH238" s="161"/>
      <c r="EI238" s="161"/>
      <c r="EK238" s="143">
        <f t="shared" si="53"/>
        <v>4.2867208317327454E-7</v>
      </c>
      <c r="EO238">
        <f t="shared" si="63"/>
        <v>280000</v>
      </c>
      <c r="EP238" s="3">
        <f t="shared" si="58"/>
        <v>-12.600000000000003</v>
      </c>
      <c r="EQ238" s="3">
        <f t="shared" si="64"/>
        <v>-12.95266</v>
      </c>
      <c r="ER238" s="3">
        <f t="shared" si="65"/>
        <v>-11.802709676745543</v>
      </c>
      <c r="ES238" s="3">
        <f t="shared" si="66"/>
        <v>-18.170584475293637</v>
      </c>
    </row>
    <row r="239" spans="11:149" x14ac:dyDescent="0.25">
      <c r="K239" s="38">
        <f t="shared" si="59"/>
        <v>227</v>
      </c>
      <c r="L239" s="5"/>
      <c r="N239" s="5">
        <v>282000</v>
      </c>
      <c r="O239" s="289">
        <f t="shared" si="54"/>
        <v>2.0417379446695155E-13</v>
      </c>
      <c r="P239" s="5">
        <v>282000</v>
      </c>
      <c r="Q239" s="289">
        <f t="shared" si="55"/>
        <v>9.0119962015119238E-14</v>
      </c>
      <c r="R239" s="5">
        <f t="shared" si="62"/>
        <v>282000</v>
      </c>
      <c r="S239" s="289">
        <f t="shared" si="61"/>
        <v>1.3969310975281349E-12</v>
      </c>
      <c r="U239" s="4"/>
      <c r="V239" s="256">
        <v>282000</v>
      </c>
      <c r="W239" s="274">
        <f t="shared" si="60"/>
        <v>4.992628640597337E-19</v>
      </c>
      <c r="X239" s="320">
        <f t="shared" si="56"/>
        <v>282000</v>
      </c>
      <c r="Y239" s="153">
        <f t="shared" si="57"/>
        <v>-27.296743358610858</v>
      </c>
      <c r="Z239" s="153"/>
      <c r="AA239" s="153"/>
      <c r="AB239" s="153"/>
      <c r="AC239" s="153"/>
      <c r="AD239" s="153"/>
      <c r="AE239" s="153"/>
      <c r="AF239" s="153"/>
      <c r="AG239" s="153"/>
      <c r="AH239" s="153"/>
      <c r="AI239" s="153"/>
      <c r="AJ239" s="161"/>
      <c r="AK239" s="161"/>
      <c r="AL239" s="162"/>
      <c r="AM239" s="161"/>
      <c r="AN239" s="161"/>
      <c r="AO239" s="161"/>
      <c r="AP239" s="161"/>
      <c r="AQ239" s="161"/>
      <c r="AR239" s="161"/>
      <c r="AS239" s="161"/>
      <c r="AT239" s="161"/>
      <c r="AU239" s="161"/>
      <c r="AV239" s="161"/>
      <c r="AW239" s="161"/>
      <c r="AX239" s="161"/>
      <c r="AY239" s="161"/>
      <c r="AZ239" s="161"/>
      <c r="BA239" s="161"/>
      <c r="BB239" s="161"/>
      <c r="BC239" s="161"/>
      <c r="BD239" s="161"/>
      <c r="BE239" s="161"/>
      <c r="BF239" s="161"/>
      <c r="BG239" s="161"/>
      <c r="BH239" s="161"/>
      <c r="BI239" s="161"/>
      <c r="BJ239" s="161"/>
      <c r="BK239" s="161"/>
      <c r="BL239" s="161"/>
      <c r="BM239" s="161"/>
      <c r="BN239" s="161"/>
      <c r="BO239" s="161"/>
      <c r="BP239" s="161"/>
      <c r="BQ239" s="161"/>
      <c r="BR239" s="161"/>
      <c r="BS239" s="161"/>
      <c r="BT239" s="161"/>
      <c r="BU239" s="161"/>
      <c r="BV239" s="161"/>
      <c r="BW239" s="161"/>
      <c r="BX239" s="161"/>
      <c r="BY239" s="161"/>
      <c r="BZ239" s="161"/>
      <c r="CA239" s="161"/>
      <c r="CB239" s="161"/>
      <c r="CC239" s="161"/>
      <c r="CD239" s="161"/>
      <c r="CE239" s="161"/>
      <c r="CF239" s="161"/>
      <c r="CG239" s="161"/>
      <c r="CH239" s="161"/>
      <c r="CI239" s="161"/>
      <c r="CJ239" s="161"/>
      <c r="CK239" s="161"/>
      <c r="CL239" s="161"/>
      <c r="CM239" s="161"/>
      <c r="CN239" s="161"/>
      <c r="CO239" s="161"/>
      <c r="CP239" s="161"/>
      <c r="CQ239" s="161"/>
      <c r="CR239" s="161"/>
      <c r="CS239" s="161"/>
      <c r="CT239" s="161"/>
      <c r="CU239" s="161"/>
      <c r="CV239" s="161"/>
      <c r="CW239" s="161"/>
      <c r="CX239" s="161"/>
      <c r="CY239" s="161"/>
      <c r="CZ239" s="161"/>
      <c r="DA239" s="161"/>
      <c r="DB239" s="161"/>
      <c r="DC239" s="161"/>
      <c r="DD239" s="161"/>
      <c r="DE239" s="161"/>
      <c r="DF239" s="161"/>
      <c r="DG239" s="161"/>
      <c r="DH239" s="161"/>
      <c r="DI239" s="161"/>
      <c r="DJ239" s="161"/>
      <c r="DK239" s="161"/>
      <c r="DL239" s="161"/>
      <c r="DM239" s="161"/>
      <c r="DN239" s="161"/>
      <c r="DO239" s="161"/>
      <c r="DP239" s="161"/>
      <c r="DQ239" s="161"/>
      <c r="DR239" s="161"/>
      <c r="DS239" s="161"/>
      <c r="DT239" s="161"/>
      <c r="DU239" s="161"/>
      <c r="DV239" s="161"/>
      <c r="DW239" s="161"/>
      <c r="DX239" s="161"/>
      <c r="DY239" s="161"/>
      <c r="DZ239" s="161"/>
      <c r="EA239" s="161"/>
      <c r="EB239" s="161"/>
      <c r="EC239" s="161"/>
      <c r="ED239" s="161"/>
      <c r="EE239" s="161"/>
      <c r="EF239" s="161"/>
      <c r="EG239" s="161"/>
      <c r="EH239" s="161"/>
      <c r="EI239" s="161"/>
      <c r="EK239" s="143">
        <f t="shared" si="53"/>
        <v>3.5739977794407878E-7</v>
      </c>
      <c r="EO239">
        <f t="shared" si="63"/>
        <v>282000</v>
      </c>
      <c r="EP239" s="3">
        <f t="shared" si="58"/>
        <v>-12.690000000000003</v>
      </c>
      <c r="EQ239" s="3">
        <f t="shared" si="64"/>
        <v>-13.045178999999999</v>
      </c>
      <c r="ER239" s="3">
        <f t="shared" si="65"/>
        <v>-11.854825014573933</v>
      </c>
      <c r="ES239" s="3">
        <f t="shared" si="66"/>
        <v>-18.301670736235565</v>
      </c>
    </row>
    <row r="240" spans="11:149" x14ac:dyDescent="0.25">
      <c r="K240" s="38">
        <f t="shared" si="59"/>
        <v>228</v>
      </c>
      <c r="L240" s="5"/>
      <c r="N240" s="5">
        <v>284000</v>
      </c>
      <c r="O240" s="289">
        <f t="shared" si="54"/>
        <v>1.659586907437551E-13</v>
      </c>
      <c r="P240" s="5">
        <v>284000</v>
      </c>
      <c r="Q240" s="289">
        <f t="shared" si="55"/>
        <v>7.2828606456667907E-14</v>
      </c>
      <c r="R240" s="5">
        <f t="shared" si="62"/>
        <v>284000</v>
      </c>
      <c r="S240" s="289">
        <f t="shared" si="61"/>
        <v>1.2389667390834303E-12</v>
      </c>
      <c r="U240" s="4"/>
      <c r="V240" s="256">
        <v>284000</v>
      </c>
      <c r="W240" s="274">
        <f t="shared" si="60"/>
        <v>3.6918411210181564E-19</v>
      </c>
      <c r="X240" s="320">
        <f t="shared" si="56"/>
        <v>284000</v>
      </c>
      <c r="Y240" s="153">
        <f t="shared" si="57"/>
        <v>-27.416743358610859</v>
      </c>
      <c r="Z240" s="153"/>
      <c r="AA240" s="153"/>
      <c r="AB240" s="153"/>
      <c r="AC240" s="153"/>
      <c r="AD240" s="153"/>
      <c r="AE240" s="153"/>
      <c r="AF240" s="153"/>
      <c r="AG240" s="153"/>
      <c r="AH240" s="153"/>
      <c r="AI240" s="153"/>
      <c r="AJ240" s="161"/>
      <c r="AK240" s="161"/>
      <c r="AL240" s="162"/>
      <c r="AM240" s="161"/>
      <c r="AN240" s="161"/>
      <c r="AO240" s="161"/>
      <c r="AP240" s="161"/>
      <c r="AQ240" s="161"/>
      <c r="AR240" s="161"/>
      <c r="AS240" s="161"/>
      <c r="AT240" s="161"/>
      <c r="AU240" s="161"/>
      <c r="AV240" s="161"/>
      <c r="AW240" s="161"/>
      <c r="AX240" s="161"/>
      <c r="AY240" s="161"/>
      <c r="AZ240" s="161"/>
      <c r="BA240" s="161"/>
      <c r="BB240" s="161"/>
      <c r="BC240" s="161"/>
      <c r="BD240" s="161"/>
      <c r="BE240" s="161"/>
      <c r="BF240" s="161"/>
      <c r="BG240" s="161"/>
      <c r="BH240" s="161"/>
      <c r="BI240" s="161"/>
      <c r="BJ240" s="161"/>
      <c r="BK240" s="161"/>
      <c r="BL240" s="161"/>
      <c r="BM240" s="161"/>
      <c r="BN240" s="161"/>
      <c r="BO240" s="161"/>
      <c r="BP240" s="161"/>
      <c r="BQ240" s="161"/>
      <c r="BR240" s="161"/>
      <c r="BS240" s="161"/>
      <c r="BT240" s="161"/>
      <c r="BU240" s="161"/>
      <c r="BV240" s="161"/>
      <c r="BW240" s="161"/>
      <c r="BX240" s="161"/>
      <c r="BY240" s="161"/>
      <c r="BZ240" s="161"/>
      <c r="CA240" s="161"/>
      <c r="CB240" s="161"/>
      <c r="CC240" s="161"/>
      <c r="CD240" s="161"/>
      <c r="CE240" s="161"/>
      <c r="CF240" s="161"/>
      <c r="CG240" s="161"/>
      <c r="CH240" s="161"/>
      <c r="CI240" s="161"/>
      <c r="CJ240" s="161"/>
      <c r="CK240" s="161"/>
      <c r="CL240" s="161"/>
      <c r="CM240" s="161"/>
      <c r="CN240" s="161"/>
      <c r="CO240" s="161"/>
      <c r="CP240" s="161"/>
      <c r="CQ240" s="161"/>
      <c r="CR240" s="161"/>
      <c r="CS240" s="161"/>
      <c r="CT240" s="161"/>
      <c r="CU240" s="161"/>
      <c r="CV240" s="161"/>
      <c r="CW240" s="161"/>
      <c r="CX240" s="161"/>
      <c r="CY240" s="161"/>
      <c r="CZ240" s="161"/>
      <c r="DA240" s="161"/>
      <c r="DB240" s="161"/>
      <c r="DC240" s="161"/>
      <c r="DD240" s="161"/>
      <c r="DE240" s="161"/>
      <c r="DF240" s="161"/>
      <c r="DG240" s="161"/>
      <c r="DH240" s="161"/>
      <c r="DI240" s="161"/>
      <c r="DJ240" s="161"/>
      <c r="DK240" s="161"/>
      <c r="DL240" s="161"/>
      <c r="DM240" s="161"/>
      <c r="DN240" s="161"/>
      <c r="DO240" s="161"/>
      <c r="DP240" s="161"/>
      <c r="DQ240" s="161"/>
      <c r="DR240" s="161"/>
      <c r="DS240" s="161"/>
      <c r="DT240" s="161"/>
      <c r="DU240" s="161"/>
      <c r="DV240" s="161"/>
      <c r="DW240" s="161"/>
      <c r="DX240" s="161"/>
      <c r="DY240" s="161"/>
      <c r="DZ240" s="161"/>
      <c r="EA240" s="161"/>
      <c r="EB240" s="161"/>
      <c r="EC240" s="161"/>
      <c r="ED240" s="161"/>
      <c r="EE240" s="161"/>
      <c r="EF240" s="161"/>
      <c r="EG240" s="161"/>
      <c r="EH240" s="161"/>
      <c r="EI240" s="161"/>
      <c r="EK240" s="143">
        <f t="shared" si="53"/>
        <v>2.9797741977717071E-7</v>
      </c>
      <c r="EO240">
        <f t="shared" si="63"/>
        <v>284000</v>
      </c>
      <c r="EP240" s="3">
        <f t="shared" si="58"/>
        <v>-12.780000000000003</v>
      </c>
      <c r="EQ240" s="3">
        <f t="shared" si="64"/>
        <v>-13.137698</v>
      </c>
      <c r="ER240" s="3">
        <f t="shared" si="65"/>
        <v>-11.906940352402323</v>
      </c>
      <c r="ES240" s="3">
        <f t="shared" si="66"/>
        <v>-18.432756997177492</v>
      </c>
    </row>
    <row r="241" spans="11:149" x14ac:dyDescent="0.25">
      <c r="K241" s="38">
        <f t="shared" si="59"/>
        <v>229</v>
      </c>
      <c r="L241" s="5"/>
      <c r="N241" s="5">
        <v>286000</v>
      </c>
      <c r="O241" s="289">
        <f t="shared" si="54"/>
        <v>1.3489628825916469E-13</v>
      </c>
      <c r="P241" s="5">
        <v>286000</v>
      </c>
      <c r="Q241" s="289">
        <f t="shared" si="55"/>
        <v>5.8854950665984398E-14</v>
      </c>
      <c r="R241" s="5">
        <f t="shared" si="62"/>
        <v>286000</v>
      </c>
      <c r="S241" s="289">
        <f t="shared" si="61"/>
        <v>1.0988649213059096E-12</v>
      </c>
      <c r="U241" s="4"/>
      <c r="V241" s="256">
        <v>286000</v>
      </c>
      <c r="W241" s="274">
        <f t="shared" si="60"/>
        <v>2.7299628800771151E-19</v>
      </c>
      <c r="X241" s="320">
        <f t="shared" si="56"/>
        <v>286000</v>
      </c>
      <c r="Y241" s="153">
        <f t="shared" si="57"/>
        <v>-27.536743358610856</v>
      </c>
      <c r="Z241" s="153"/>
      <c r="AA241" s="153"/>
      <c r="AB241" s="153"/>
      <c r="AC241" s="153"/>
      <c r="AD241" s="153"/>
      <c r="AE241" s="153"/>
      <c r="AF241" s="153"/>
      <c r="AG241" s="153"/>
      <c r="AH241" s="153"/>
      <c r="AI241" s="153"/>
      <c r="AJ241" s="161"/>
      <c r="AK241" s="161"/>
      <c r="AL241" s="162"/>
      <c r="AM241" s="161"/>
      <c r="AN241" s="161"/>
      <c r="AO241" s="161"/>
      <c r="AP241" s="161"/>
      <c r="AQ241" s="161"/>
      <c r="AR241" s="161"/>
      <c r="AS241" s="161"/>
      <c r="AT241" s="161"/>
      <c r="AU241" s="161"/>
      <c r="AV241" s="161"/>
      <c r="AW241" s="161"/>
      <c r="AX241" s="161"/>
      <c r="AY241" s="161"/>
      <c r="AZ241" s="161"/>
      <c r="BA241" s="161"/>
      <c r="BB241" s="161"/>
      <c r="BC241" s="161"/>
      <c r="BD241" s="161"/>
      <c r="BE241" s="161"/>
      <c r="BF241" s="161"/>
      <c r="BG241" s="161"/>
      <c r="BH241" s="161"/>
      <c r="BI241" s="161"/>
      <c r="BJ241" s="161"/>
      <c r="BK241" s="161"/>
      <c r="BL241" s="161"/>
      <c r="BM241" s="161"/>
      <c r="BN241" s="161"/>
      <c r="BO241" s="161"/>
      <c r="BP241" s="161"/>
      <c r="BQ241" s="161"/>
      <c r="BR241" s="161"/>
      <c r="BS241" s="161"/>
      <c r="BT241" s="161"/>
      <c r="BU241" s="161"/>
      <c r="BV241" s="161"/>
      <c r="BW241" s="161"/>
      <c r="BX241" s="161"/>
      <c r="BY241" s="161"/>
      <c r="BZ241" s="161"/>
      <c r="CA241" s="161"/>
      <c r="CB241" s="161"/>
      <c r="CC241" s="161"/>
      <c r="CD241" s="161"/>
      <c r="CE241" s="161"/>
      <c r="CF241" s="161"/>
      <c r="CG241" s="161"/>
      <c r="CH241" s="161"/>
      <c r="CI241" s="161"/>
      <c r="CJ241" s="161"/>
      <c r="CK241" s="161"/>
      <c r="CL241" s="161"/>
      <c r="CM241" s="161"/>
      <c r="CN241" s="161"/>
      <c r="CO241" s="161"/>
      <c r="CP241" s="161"/>
      <c r="CQ241" s="161"/>
      <c r="CR241" s="161"/>
      <c r="CS241" s="161"/>
      <c r="CT241" s="161"/>
      <c r="CU241" s="161"/>
      <c r="CV241" s="161"/>
      <c r="CW241" s="161"/>
      <c r="CX241" s="161"/>
      <c r="CY241" s="161"/>
      <c r="CZ241" s="161"/>
      <c r="DA241" s="161"/>
      <c r="DB241" s="161"/>
      <c r="DC241" s="161"/>
      <c r="DD241" s="161"/>
      <c r="DE241" s="161"/>
      <c r="DF241" s="161"/>
      <c r="DG241" s="161"/>
      <c r="DH241" s="161"/>
      <c r="DI241" s="161"/>
      <c r="DJ241" s="161"/>
      <c r="DK241" s="161"/>
      <c r="DL241" s="161"/>
      <c r="DM241" s="161"/>
      <c r="DN241" s="161"/>
      <c r="DO241" s="161"/>
      <c r="DP241" s="161"/>
      <c r="DQ241" s="161"/>
      <c r="DR241" s="161"/>
      <c r="DS241" s="161"/>
      <c r="DT241" s="161"/>
      <c r="DU241" s="161"/>
      <c r="DV241" s="161"/>
      <c r="DW241" s="161"/>
      <c r="DX241" s="161"/>
      <c r="DY241" s="161"/>
      <c r="DZ241" s="161"/>
      <c r="EA241" s="161"/>
      <c r="EB241" s="161"/>
      <c r="EC241" s="161"/>
      <c r="ED241" s="161"/>
      <c r="EE241" s="161"/>
      <c r="EF241" s="161"/>
      <c r="EG241" s="161"/>
      <c r="EH241" s="161"/>
      <c r="EI241" s="161"/>
      <c r="EK241" s="143">
        <f t="shared" si="53"/>
        <v>2.4843480096104819E-7</v>
      </c>
      <c r="EO241">
        <f t="shared" si="63"/>
        <v>286000</v>
      </c>
      <c r="EP241" s="3">
        <f t="shared" si="58"/>
        <v>-12.870000000000003</v>
      </c>
      <c r="EQ241" s="3">
        <f t="shared" si="64"/>
        <v>-13.230217</v>
      </c>
      <c r="ER241" s="3">
        <f t="shared" si="65"/>
        <v>-11.959055690230713</v>
      </c>
      <c r="ES241" s="3">
        <f t="shared" si="66"/>
        <v>-18.563843258119419</v>
      </c>
    </row>
    <row r="242" spans="11:149" x14ac:dyDescent="0.25">
      <c r="K242" s="38">
        <f t="shared" si="59"/>
        <v>230</v>
      </c>
      <c r="L242" s="5"/>
      <c r="N242" s="5">
        <v>288000</v>
      </c>
      <c r="O242" s="289">
        <f t="shared" si="54"/>
        <v>1.0964781961431805E-13</v>
      </c>
      <c r="P242" s="5">
        <v>288000</v>
      </c>
      <c r="Q242" s="289">
        <f t="shared" si="55"/>
        <v>4.7562426173243119E-14</v>
      </c>
      <c r="R242" s="5">
        <f t="shared" si="62"/>
        <v>288000</v>
      </c>
      <c r="S242" s="289">
        <f t="shared" si="61"/>
        <v>9.746057558978012E-13</v>
      </c>
      <c r="U242" s="4"/>
      <c r="V242" s="256">
        <v>288000</v>
      </c>
      <c r="W242" s="274">
        <f t="shared" si="60"/>
        <v>2.0186939476267724E-19</v>
      </c>
      <c r="X242" s="320">
        <f t="shared" si="56"/>
        <v>288000</v>
      </c>
      <c r="Y242" s="153">
        <f t="shared" si="57"/>
        <v>-27.656743358610857</v>
      </c>
      <c r="Z242" s="153"/>
      <c r="AA242" s="153"/>
      <c r="AB242" s="153"/>
      <c r="AC242" s="153"/>
      <c r="AD242" s="153"/>
      <c r="AE242" s="153"/>
      <c r="AF242" s="153"/>
      <c r="AG242" s="153"/>
      <c r="AH242" s="153"/>
      <c r="AI242" s="153"/>
      <c r="AJ242" s="161"/>
      <c r="AK242" s="161"/>
      <c r="AL242" s="162"/>
      <c r="AM242" s="161"/>
      <c r="AN242" s="161"/>
      <c r="AO242" s="161"/>
      <c r="AP242" s="161"/>
      <c r="AQ242" s="161"/>
      <c r="AR242" s="161"/>
      <c r="AS242" s="161"/>
      <c r="AT242" s="161"/>
      <c r="AU242" s="161"/>
      <c r="AV242" s="161"/>
      <c r="AW242" s="161"/>
      <c r="AX242" s="161"/>
      <c r="AY242" s="161"/>
      <c r="AZ242" s="161"/>
      <c r="BA242" s="161"/>
      <c r="BB242" s="161"/>
      <c r="BC242" s="161"/>
      <c r="BD242" s="161"/>
      <c r="BE242" s="161"/>
      <c r="BF242" s="161"/>
      <c r="BG242" s="161"/>
      <c r="BH242" s="161"/>
      <c r="BI242" s="161"/>
      <c r="BJ242" s="161"/>
      <c r="BK242" s="161"/>
      <c r="BL242" s="161"/>
      <c r="BM242" s="161"/>
      <c r="BN242" s="161"/>
      <c r="BO242" s="161"/>
      <c r="BP242" s="161"/>
      <c r="BQ242" s="161"/>
      <c r="BR242" s="161"/>
      <c r="BS242" s="161"/>
      <c r="BT242" s="161"/>
      <c r="BU242" s="161"/>
      <c r="BV242" s="161"/>
      <c r="BW242" s="161"/>
      <c r="BX242" s="161"/>
      <c r="BY242" s="161"/>
      <c r="BZ242" s="161"/>
      <c r="CA242" s="161"/>
      <c r="CB242" s="161"/>
      <c r="CC242" s="161"/>
      <c r="CD242" s="161"/>
      <c r="CE242" s="161"/>
      <c r="CF242" s="161"/>
      <c r="CG242" s="161"/>
      <c r="CH242" s="161"/>
      <c r="CI242" s="161"/>
      <c r="CJ242" s="161"/>
      <c r="CK242" s="161"/>
      <c r="CL242" s="161"/>
      <c r="CM242" s="161"/>
      <c r="CN242" s="161"/>
      <c r="CO242" s="161"/>
      <c r="CP242" s="161"/>
      <c r="CQ242" s="161"/>
      <c r="CR242" s="161"/>
      <c r="CS242" s="161"/>
      <c r="CT242" s="161"/>
      <c r="CU242" s="161"/>
      <c r="CV242" s="161"/>
      <c r="CW242" s="161"/>
      <c r="CX242" s="161"/>
      <c r="CY242" s="161"/>
      <c r="CZ242" s="161"/>
      <c r="DA242" s="161"/>
      <c r="DB242" s="161"/>
      <c r="DC242" s="161"/>
      <c r="DD242" s="161"/>
      <c r="DE242" s="161"/>
      <c r="DF242" s="161"/>
      <c r="DG242" s="161"/>
      <c r="DH242" s="161"/>
      <c r="DI242" s="161"/>
      <c r="DJ242" s="161"/>
      <c r="DK242" s="161"/>
      <c r="DL242" s="161"/>
      <c r="DM242" s="161"/>
      <c r="DN242" s="161"/>
      <c r="DO242" s="161"/>
      <c r="DP242" s="161"/>
      <c r="DQ242" s="161"/>
      <c r="DR242" s="161"/>
      <c r="DS242" s="161"/>
      <c r="DT242" s="161"/>
      <c r="DU242" s="161"/>
      <c r="DV242" s="161"/>
      <c r="DW242" s="161"/>
      <c r="DX242" s="161"/>
      <c r="DY242" s="161"/>
      <c r="DZ242" s="161"/>
      <c r="EA242" s="161"/>
      <c r="EB242" s="161"/>
      <c r="EC242" s="161"/>
      <c r="ED242" s="161"/>
      <c r="EE242" s="161"/>
      <c r="EF242" s="161"/>
      <c r="EG242" s="161"/>
      <c r="EH242" s="161"/>
      <c r="EI242" s="161"/>
      <c r="EK242" s="143">
        <f t="shared" si="53"/>
        <v>2.0712928642281238E-7</v>
      </c>
      <c r="EO242">
        <f t="shared" si="63"/>
        <v>288000</v>
      </c>
      <c r="EP242" s="3">
        <f t="shared" si="58"/>
        <v>-12.960000000000003</v>
      </c>
      <c r="EQ242" s="3">
        <f t="shared" si="64"/>
        <v>-13.322736000000001</v>
      </c>
      <c r="ER242" s="3">
        <f t="shared" si="65"/>
        <v>-12.011171028059104</v>
      </c>
      <c r="ES242" s="3">
        <f t="shared" si="66"/>
        <v>-18.694929519061343</v>
      </c>
    </row>
    <row r="243" spans="11:149" x14ac:dyDescent="0.25">
      <c r="K243" s="38">
        <f t="shared" si="59"/>
        <v>231</v>
      </c>
      <c r="L243" s="5"/>
      <c r="N243" s="5">
        <v>290000</v>
      </c>
      <c r="O243" s="289">
        <f t="shared" si="54"/>
        <v>8.9125093813374273E-14</v>
      </c>
      <c r="P243" s="5">
        <v>290000</v>
      </c>
      <c r="Q243" s="289">
        <f t="shared" si="55"/>
        <v>3.8436603172494955E-14</v>
      </c>
      <c r="R243" s="5">
        <f t="shared" si="62"/>
        <v>290000</v>
      </c>
      <c r="S243" s="289">
        <f t="shared" si="61"/>
        <v>8.6439776264793391E-13</v>
      </c>
      <c r="U243" s="4"/>
      <c r="V243" s="256">
        <v>290000</v>
      </c>
      <c r="W243" s="274">
        <f t="shared" si="60"/>
        <v>1.4927401701776325E-19</v>
      </c>
      <c r="X243" s="320">
        <f t="shared" si="56"/>
        <v>290000</v>
      </c>
      <c r="Y243" s="153">
        <f t="shared" si="57"/>
        <v>-27.776743358610858</v>
      </c>
      <c r="Z243" s="153"/>
      <c r="AA243" s="153"/>
      <c r="AB243" s="153"/>
      <c r="AC243" s="153"/>
      <c r="AD243" s="153"/>
      <c r="AE243" s="153"/>
      <c r="AF243" s="153"/>
      <c r="AG243" s="153"/>
      <c r="AH243" s="153"/>
      <c r="AI243" s="153"/>
      <c r="AJ243" s="161"/>
      <c r="AK243" s="161"/>
      <c r="AL243" s="162"/>
      <c r="AM243" s="161"/>
      <c r="AN243" s="161"/>
      <c r="AO243" s="161"/>
      <c r="AP243" s="161"/>
      <c r="AQ243" s="161"/>
      <c r="AR243" s="161"/>
      <c r="AS243" s="161"/>
      <c r="AT243" s="161"/>
      <c r="AU243" s="161"/>
      <c r="AV243" s="161"/>
      <c r="AW243" s="161"/>
      <c r="AX243" s="161"/>
      <c r="AY243" s="161"/>
      <c r="AZ243" s="161"/>
      <c r="BA243" s="161"/>
      <c r="BB243" s="161"/>
      <c r="BC243" s="161"/>
      <c r="BD243" s="161"/>
      <c r="BE243" s="161"/>
      <c r="BF243" s="161"/>
      <c r="BG243" s="161"/>
      <c r="BH243" s="161"/>
      <c r="BI243" s="161"/>
      <c r="BJ243" s="161"/>
      <c r="BK243" s="161"/>
      <c r="BL243" s="161"/>
      <c r="BM243" s="161"/>
      <c r="BN243" s="161"/>
      <c r="BO243" s="161"/>
      <c r="BP243" s="161"/>
      <c r="BQ243" s="161"/>
      <c r="BR243" s="161"/>
      <c r="BS243" s="161"/>
      <c r="BT243" s="161"/>
      <c r="BU243" s="161"/>
      <c r="BV243" s="161"/>
      <c r="BW243" s="161"/>
      <c r="BX243" s="161"/>
      <c r="BY243" s="161"/>
      <c r="BZ243" s="161"/>
      <c r="CA243" s="161"/>
      <c r="CB243" s="161"/>
      <c r="CC243" s="161"/>
      <c r="CD243" s="161"/>
      <c r="CE243" s="161"/>
      <c r="CF243" s="161"/>
      <c r="CG243" s="161"/>
      <c r="CH243" s="161"/>
      <c r="CI243" s="161"/>
      <c r="CJ243" s="161"/>
      <c r="CK243" s="161"/>
      <c r="CL243" s="161"/>
      <c r="CM243" s="161"/>
      <c r="CN243" s="161"/>
      <c r="CO243" s="161"/>
      <c r="CP243" s="161"/>
      <c r="CQ243" s="161"/>
      <c r="CR243" s="161"/>
      <c r="CS243" s="161"/>
      <c r="CT243" s="161"/>
      <c r="CU243" s="161"/>
      <c r="CV243" s="161"/>
      <c r="CW243" s="161"/>
      <c r="CX243" s="161"/>
      <c r="CY243" s="161"/>
      <c r="CZ243" s="161"/>
      <c r="DA243" s="161"/>
      <c r="DB243" s="161"/>
      <c r="DC243" s="161"/>
      <c r="DD243" s="161"/>
      <c r="DE243" s="161"/>
      <c r="DF243" s="161"/>
      <c r="DG243" s="161"/>
      <c r="DH243" s="161"/>
      <c r="DI243" s="161"/>
      <c r="DJ243" s="161"/>
      <c r="DK243" s="161"/>
      <c r="DL243" s="161"/>
      <c r="DM243" s="161"/>
      <c r="DN243" s="161"/>
      <c r="DO243" s="161"/>
      <c r="DP243" s="161"/>
      <c r="DQ243" s="161"/>
      <c r="DR243" s="161"/>
      <c r="DS243" s="161"/>
      <c r="DT243" s="161"/>
      <c r="DU243" s="161"/>
      <c r="DV243" s="161"/>
      <c r="DW243" s="161"/>
      <c r="DX243" s="161"/>
      <c r="DY243" s="161"/>
      <c r="DZ243" s="161"/>
      <c r="EA243" s="161"/>
      <c r="EB243" s="161"/>
      <c r="EC243" s="161"/>
      <c r="ED243" s="161"/>
      <c r="EE243" s="161"/>
      <c r="EF243" s="161"/>
      <c r="EG243" s="161"/>
      <c r="EH243" s="161"/>
      <c r="EI243" s="161"/>
      <c r="EK243" s="143">
        <f t="shared" si="53"/>
        <v>1.7269135051956632E-7</v>
      </c>
      <c r="EO243">
        <f t="shared" si="63"/>
        <v>290000</v>
      </c>
      <c r="EP243" s="3">
        <f t="shared" si="58"/>
        <v>-13.05</v>
      </c>
      <c r="EQ243" s="3">
        <f t="shared" si="64"/>
        <v>-13.415255</v>
      </c>
      <c r="ER243" s="3">
        <f t="shared" si="65"/>
        <v>-12.063286365887494</v>
      </c>
      <c r="ES243" s="3">
        <f t="shared" si="66"/>
        <v>-18.826015780003271</v>
      </c>
    </row>
    <row r="244" spans="11:149" x14ac:dyDescent="0.25">
      <c r="K244" s="38">
        <f t="shared" si="59"/>
        <v>232</v>
      </c>
      <c r="L244" s="5"/>
      <c r="N244" s="5">
        <v>292000</v>
      </c>
      <c r="O244" s="289">
        <f t="shared" si="54"/>
        <v>7.2443596007498585E-14</v>
      </c>
      <c r="P244" s="5">
        <v>292000</v>
      </c>
      <c r="Q244" s="289">
        <f t="shared" si="55"/>
        <v>3.106175572412168E-14</v>
      </c>
      <c r="R244" s="5">
        <f t="shared" si="62"/>
        <v>292000</v>
      </c>
      <c r="S244" s="289">
        <f t="shared" si="61"/>
        <v>7.6665204114503997E-13</v>
      </c>
      <c r="U244" s="4"/>
      <c r="V244" s="256">
        <v>292000</v>
      </c>
      <c r="W244" s="274">
        <f t="shared" si="60"/>
        <v>1.1038192383157245E-19</v>
      </c>
      <c r="X244" s="320">
        <f t="shared" si="56"/>
        <v>292000</v>
      </c>
      <c r="Y244" s="153">
        <f t="shared" si="57"/>
        <v>-27.896743358610856</v>
      </c>
      <c r="Z244" s="153"/>
      <c r="AA244" s="153"/>
      <c r="AB244" s="153"/>
      <c r="AC244" s="153"/>
      <c r="AD244" s="153"/>
      <c r="AE244" s="153"/>
      <c r="AF244" s="153"/>
      <c r="AG244" s="153"/>
      <c r="AH244" s="153"/>
      <c r="AI244" s="153"/>
      <c r="AJ244" s="161"/>
      <c r="AK244" s="161"/>
      <c r="AL244" s="162"/>
      <c r="AM244" s="161"/>
      <c r="AN244" s="161"/>
      <c r="AO244" s="161"/>
      <c r="AP244" s="161"/>
      <c r="AQ244" s="161"/>
      <c r="AR244" s="161"/>
      <c r="AS244" s="161"/>
      <c r="AT244" s="161"/>
      <c r="AU244" s="161"/>
      <c r="AV244" s="161"/>
      <c r="AW244" s="161"/>
      <c r="AX244" s="161"/>
      <c r="AY244" s="161"/>
      <c r="AZ244" s="161"/>
      <c r="BA244" s="161"/>
      <c r="BB244" s="161"/>
      <c r="BC244" s="161"/>
      <c r="BD244" s="161"/>
      <c r="BE244" s="161"/>
      <c r="BF244" s="161"/>
      <c r="BG244" s="161"/>
      <c r="BH244" s="161"/>
      <c r="BI244" s="161"/>
      <c r="BJ244" s="161"/>
      <c r="BK244" s="161"/>
      <c r="BL244" s="161"/>
      <c r="BM244" s="161"/>
      <c r="BN244" s="161"/>
      <c r="BO244" s="161"/>
      <c r="BP244" s="161"/>
      <c r="BQ244" s="161"/>
      <c r="BR244" s="161"/>
      <c r="BS244" s="161"/>
      <c r="BT244" s="161"/>
      <c r="BU244" s="161"/>
      <c r="BV244" s="161"/>
      <c r="BW244" s="161"/>
      <c r="BX244" s="161"/>
      <c r="BY244" s="161"/>
      <c r="BZ244" s="161"/>
      <c r="CA244" s="161"/>
      <c r="CB244" s="161"/>
      <c r="CC244" s="161"/>
      <c r="CD244" s="161"/>
      <c r="CE244" s="161"/>
      <c r="CF244" s="161"/>
      <c r="CG244" s="161"/>
      <c r="CH244" s="161"/>
      <c r="CI244" s="161"/>
      <c r="CJ244" s="161"/>
      <c r="CK244" s="161"/>
      <c r="CL244" s="161"/>
      <c r="CM244" s="161"/>
      <c r="CN244" s="161"/>
      <c r="CO244" s="161"/>
      <c r="CP244" s="161"/>
      <c r="CQ244" s="161"/>
      <c r="CR244" s="161"/>
      <c r="CS244" s="161"/>
      <c r="CT244" s="161"/>
      <c r="CU244" s="161"/>
      <c r="CV244" s="161"/>
      <c r="CW244" s="161"/>
      <c r="CX244" s="161"/>
      <c r="CY244" s="161"/>
      <c r="CZ244" s="161"/>
      <c r="DA244" s="161"/>
      <c r="DB244" s="161"/>
      <c r="DC244" s="161"/>
      <c r="DD244" s="161"/>
      <c r="DE244" s="161"/>
      <c r="DF244" s="161"/>
      <c r="DG244" s="161"/>
      <c r="DH244" s="161"/>
      <c r="DI244" s="161"/>
      <c r="DJ244" s="161"/>
      <c r="DK244" s="161"/>
      <c r="DL244" s="161"/>
      <c r="DM244" s="161"/>
      <c r="DN244" s="161"/>
      <c r="DO244" s="161"/>
      <c r="DP244" s="161"/>
      <c r="DQ244" s="161"/>
      <c r="DR244" s="161"/>
      <c r="DS244" s="161"/>
      <c r="DT244" s="161"/>
      <c r="DU244" s="161"/>
      <c r="DV244" s="161"/>
      <c r="DW244" s="161"/>
      <c r="DX244" s="161"/>
      <c r="DY244" s="161"/>
      <c r="DZ244" s="161"/>
      <c r="EA244" s="161"/>
      <c r="EB244" s="161"/>
      <c r="EC244" s="161"/>
      <c r="ED244" s="161"/>
      <c r="EE244" s="161"/>
      <c r="EF244" s="161"/>
      <c r="EG244" s="161"/>
      <c r="EH244" s="161"/>
      <c r="EI244" s="161"/>
      <c r="EK244" s="143">
        <f t="shared" si="53"/>
        <v>1.4397916904611713E-7</v>
      </c>
      <c r="EO244">
        <f t="shared" si="63"/>
        <v>292000</v>
      </c>
      <c r="EP244" s="3">
        <f t="shared" si="58"/>
        <v>-13.140000000000002</v>
      </c>
      <c r="EQ244" s="3">
        <f t="shared" si="64"/>
        <v>-13.507774000000001</v>
      </c>
      <c r="ER244" s="3">
        <f t="shared" si="65"/>
        <v>-12.115401703715884</v>
      </c>
      <c r="ES244" s="3">
        <f t="shared" si="66"/>
        <v>-18.957102040945198</v>
      </c>
    </row>
    <row r="245" spans="11:149" x14ac:dyDescent="0.25">
      <c r="K245" s="38">
        <f t="shared" si="59"/>
        <v>233</v>
      </c>
      <c r="L245" s="5"/>
      <c r="N245" s="5">
        <v>294000</v>
      </c>
      <c r="O245" s="289">
        <f t="shared" si="54"/>
        <v>5.8884365535558603E-14</v>
      </c>
      <c r="P245" s="5">
        <v>294000</v>
      </c>
      <c r="Q245" s="289">
        <f t="shared" si="55"/>
        <v>2.5101923401895001E-14</v>
      </c>
      <c r="R245" s="5">
        <f t="shared" si="62"/>
        <v>294000</v>
      </c>
      <c r="S245" s="289">
        <f t="shared" si="61"/>
        <v>6.7995936314245842E-13</v>
      </c>
      <c r="U245" s="4"/>
      <c r="V245" s="256">
        <v>294000</v>
      </c>
      <c r="W245" s="274">
        <f t="shared" si="60"/>
        <v>8.1622839340548239E-20</v>
      </c>
      <c r="X245" s="320">
        <f t="shared" si="56"/>
        <v>294000</v>
      </c>
      <c r="Y245" s="153">
        <f t="shared" si="57"/>
        <v>-28.016743358610857</v>
      </c>
      <c r="Z245" s="153"/>
      <c r="AA245" s="153"/>
      <c r="AB245" s="153"/>
      <c r="AC245" s="153"/>
      <c r="AD245" s="153"/>
      <c r="AE245" s="153"/>
      <c r="AF245" s="153"/>
      <c r="AG245" s="153"/>
      <c r="AH245" s="153"/>
      <c r="AI245" s="153"/>
      <c r="AJ245" s="161"/>
      <c r="AK245" s="161"/>
      <c r="AL245" s="162"/>
      <c r="AM245" s="161"/>
      <c r="AN245" s="161"/>
      <c r="AO245" s="161"/>
      <c r="AP245" s="161"/>
      <c r="AQ245" s="161"/>
      <c r="AR245" s="161"/>
      <c r="AS245" s="161"/>
      <c r="AT245" s="161"/>
      <c r="AU245" s="161"/>
      <c r="AV245" s="161"/>
      <c r="AW245" s="161"/>
      <c r="AX245" s="161"/>
      <c r="AY245" s="161"/>
      <c r="AZ245" s="161"/>
      <c r="BA245" s="161"/>
      <c r="BB245" s="161"/>
      <c r="BC245" s="161"/>
      <c r="BD245" s="161"/>
      <c r="BE245" s="161"/>
      <c r="BF245" s="161"/>
      <c r="BG245" s="161"/>
      <c r="BH245" s="161"/>
      <c r="BI245" s="161"/>
      <c r="BJ245" s="161"/>
      <c r="BK245" s="161"/>
      <c r="BL245" s="161"/>
      <c r="BM245" s="161"/>
      <c r="BN245" s="161"/>
      <c r="BO245" s="161"/>
      <c r="BP245" s="161"/>
      <c r="BQ245" s="161"/>
      <c r="BR245" s="161"/>
      <c r="BS245" s="161"/>
      <c r="BT245" s="161"/>
      <c r="BU245" s="161"/>
      <c r="BV245" s="161"/>
      <c r="BW245" s="161"/>
      <c r="BX245" s="161"/>
      <c r="BY245" s="161"/>
      <c r="BZ245" s="161"/>
      <c r="CA245" s="161"/>
      <c r="CB245" s="161"/>
      <c r="CC245" s="161"/>
      <c r="CD245" s="161"/>
      <c r="CE245" s="161"/>
      <c r="CF245" s="161"/>
      <c r="CG245" s="161"/>
      <c r="CH245" s="161"/>
      <c r="CI245" s="161"/>
      <c r="CJ245" s="161"/>
      <c r="CK245" s="161"/>
      <c r="CL245" s="161"/>
      <c r="CM245" s="161"/>
      <c r="CN245" s="161"/>
      <c r="CO245" s="161"/>
      <c r="CP245" s="161"/>
      <c r="CQ245" s="161"/>
      <c r="CR245" s="161"/>
      <c r="CS245" s="161"/>
      <c r="CT245" s="161"/>
      <c r="CU245" s="161"/>
      <c r="CV245" s="161"/>
      <c r="CW245" s="161"/>
      <c r="CX245" s="161"/>
      <c r="CY245" s="161"/>
      <c r="CZ245" s="161"/>
      <c r="DA245" s="161"/>
      <c r="DB245" s="161"/>
      <c r="DC245" s="161"/>
      <c r="DD245" s="161"/>
      <c r="DE245" s="161"/>
      <c r="DF245" s="161"/>
      <c r="DG245" s="161"/>
      <c r="DH245" s="161"/>
      <c r="DI245" s="161"/>
      <c r="DJ245" s="161"/>
      <c r="DK245" s="161"/>
      <c r="DL245" s="161"/>
      <c r="DM245" s="161"/>
      <c r="DN245" s="161"/>
      <c r="DO245" s="161"/>
      <c r="DP245" s="161"/>
      <c r="DQ245" s="161"/>
      <c r="DR245" s="161"/>
      <c r="DS245" s="161"/>
      <c r="DT245" s="161"/>
      <c r="DU245" s="161"/>
      <c r="DV245" s="161"/>
      <c r="DW245" s="161"/>
      <c r="DX245" s="161"/>
      <c r="DY245" s="161"/>
      <c r="DZ245" s="161"/>
      <c r="EA245" s="161"/>
      <c r="EB245" s="161"/>
      <c r="EC245" s="161"/>
      <c r="ED245" s="161"/>
      <c r="EE245" s="161"/>
      <c r="EF245" s="161"/>
      <c r="EG245" s="161"/>
      <c r="EH245" s="161"/>
      <c r="EI245" s="161"/>
      <c r="EK245" s="143">
        <f t="shared" si="53"/>
        <v>1.2004076091154204E-7</v>
      </c>
      <c r="EO245">
        <f t="shared" si="63"/>
        <v>294000</v>
      </c>
      <c r="EP245" s="3">
        <f t="shared" si="58"/>
        <v>-13.230000000000002</v>
      </c>
      <c r="EQ245" s="3">
        <f t="shared" si="64"/>
        <v>-13.600293000000001</v>
      </c>
      <c r="ER245" s="3">
        <f t="shared" si="65"/>
        <v>-12.167517041544274</v>
      </c>
      <c r="ES245" s="3">
        <f t="shared" si="66"/>
        <v>-19.088188301887122</v>
      </c>
    </row>
    <row r="246" spans="11:149" x14ac:dyDescent="0.25">
      <c r="K246" s="38">
        <f t="shared" si="59"/>
        <v>234</v>
      </c>
      <c r="L246" s="5"/>
      <c r="N246" s="5">
        <v>296000</v>
      </c>
      <c r="O246" s="289">
        <f t="shared" si="54"/>
        <v>4.7863009232263627E-14</v>
      </c>
      <c r="P246" s="5">
        <v>296000</v>
      </c>
      <c r="Q246" s="289">
        <f t="shared" si="55"/>
        <v>2.028560664989336E-14</v>
      </c>
      <c r="R246" s="5">
        <f t="shared" si="62"/>
        <v>296000</v>
      </c>
      <c r="S246" s="289">
        <f t="shared" si="61"/>
        <v>6.0306985530822992E-13</v>
      </c>
      <c r="U246" s="4"/>
      <c r="V246" s="256">
        <v>296000</v>
      </c>
      <c r="W246" s="274">
        <f t="shared" si="60"/>
        <v>6.0356693113798502E-20</v>
      </c>
      <c r="X246" s="320">
        <f t="shared" si="56"/>
        <v>296000</v>
      </c>
      <c r="Y246" s="153">
        <f t="shared" si="57"/>
        <v>-28.136743358610858</v>
      </c>
      <c r="Z246" s="153"/>
      <c r="AA246" s="153"/>
      <c r="AB246" s="153"/>
      <c r="AC246" s="153"/>
      <c r="AD246" s="153"/>
      <c r="AE246" s="153"/>
      <c r="AF246" s="153"/>
      <c r="AG246" s="153"/>
      <c r="AH246" s="153"/>
      <c r="AI246" s="153"/>
      <c r="AJ246" s="161"/>
      <c r="AK246" s="161"/>
      <c r="AL246" s="162"/>
      <c r="AM246" s="161"/>
      <c r="AN246" s="161"/>
      <c r="AO246" s="161"/>
      <c r="AP246" s="161"/>
      <c r="AQ246" s="161"/>
      <c r="AR246" s="161"/>
      <c r="AS246" s="161"/>
      <c r="AT246" s="161"/>
      <c r="AU246" s="161"/>
      <c r="AV246" s="161"/>
      <c r="AW246" s="161"/>
      <c r="AX246" s="161"/>
      <c r="AY246" s="161"/>
      <c r="AZ246" s="161"/>
      <c r="BA246" s="161"/>
      <c r="BB246" s="161"/>
      <c r="BC246" s="161"/>
      <c r="BD246" s="161"/>
      <c r="BE246" s="161"/>
      <c r="BF246" s="161"/>
      <c r="BG246" s="161"/>
      <c r="BH246" s="161"/>
      <c r="BI246" s="161"/>
      <c r="BJ246" s="161"/>
      <c r="BK246" s="161"/>
      <c r="BL246" s="161"/>
      <c r="BM246" s="161"/>
      <c r="BN246" s="161"/>
      <c r="BO246" s="161"/>
      <c r="BP246" s="161"/>
      <c r="BQ246" s="161"/>
      <c r="BR246" s="161"/>
      <c r="BS246" s="161"/>
      <c r="BT246" s="161"/>
      <c r="BU246" s="161"/>
      <c r="BV246" s="161"/>
      <c r="BW246" s="161"/>
      <c r="BX246" s="161"/>
      <c r="BY246" s="161"/>
      <c r="BZ246" s="161"/>
      <c r="CA246" s="161"/>
      <c r="CB246" s="161"/>
      <c r="CC246" s="161"/>
      <c r="CD246" s="161"/>
      <c r="CE246" s="161"/>
      <c r="CF246" s="161"/>
      <c r="CG246" s="161"/>
      <c r="CH246" s="161"/>
      <c r="CI246" s="161"/>
      <c r="CJ246" s="161"/>
      <c r="CK246" s="161"/>
      <c r="CL246" s="161"/>
      <c r="CM246" s="161"/>
      <c r="CN246" s="161"/>
      <c r="CO246" s="161"/>
      <c r="CP246" s="161"/>
      <c r="CQ246" s="161"/>
      <c r="CR246" s="161"/>
      <c r="CS246" s="161"/>
      <c r="CT246" s="161"/>
      <c r="CU246" s="161"/>
      <c r="CV246" s="161"/>
      <c r="CW246" s="161"/>
      <c r="CX246" s="161"/>
      <c r="CY246" s="161"/>
      <c r="CZ246" s="161"/>
      <c r="DA246" s="161"/>
      <c r="DB246" s="161"/>
      <c r="DC246" s="161"/>
      <c r="DD246" s="161"/>
      <c r="DE246" s="161"/>
      <c r="DF246" s="161"/>
      <c r="DG246" s="161"/>
      <c r="DH246" s="161"/>
      <c r="DI246" s="161"/>
      <c r="DJ246" s="161"/>
      <c r="DK246" s="161"/>
      <c r="DL246" s="161"/>
      <c r="DM246" s="161"/>
      <c r="DN246" s="161"/>
      <c r="DO246" s="161"/>
      <c r="DP246" s="161"/>
      <c r="DQ246" s="161"/>
      <c r="DR246" s="161"/>
      <c r="DS246" s="161"/>
      <c r="DT246" s="161"/>
      <c r="DU246" s="161"/>
      <c r="DV246" s="161"/>
      <c r="DW246" s="161"/>
      <c r="DX246" s="161"/>
      <c r="DY246" s="161"/>
      <c r="DZ246" s="161"/>
      <c r="EA246" s="161"/>
      <c r="EB246" s="161"/>
      <c r="EC246" s="161"/>
      <c r="ED246" s="161"/>
      <c r="EE246" s="161"/>
      <c r="EF246" s="161"/>
      <c r="EG246" s="161"/>
      <c r="EH246" s="161"/>
      <c r="EI246" s="161"/>
      <c r="EK246" s="143">
        <f t="shared" si="53"/>
        <v>1.0008242425406938E-7</v>
      </c>
      <c r="EO246">
        <f t="shared" si="63"/>
        <v>296000</v>
      </c>
      <c r="EP246" s="3">
        <f t="shared" si="58"/>
        <v>-13.320000000000002</v>
      </c>
      <c r="EQ246" s="3">
        <f t="shared" si="64"/>
        <v>-13.692812000000002</v>
      </c>
      <c r="ER246" s="3">
        <f t="shared" si="65"/>
        <v>-12.219632379372664</v>
      </c>
      <c r="ES246" s="3">
        <f t="shared" si="66"/>
        <v>-19.21927456282905</v>
      </c>
    </row>
    <row r="247" spans="11:149" x14ac:dyDescent="0.25">
      <c r="K247" s="38">
        <f t="shared" si="59"/>
        <v>235</v>
      </c>
      <c r="L247" s="5"/>
      <c r="N247" s="5">
        <v>298000</v>
      </c>
      <c r="O247" s="289">
        <f t="shared" si="54"/>
        <v>3.8904514499427932E-14</v>
      </c>
      <c r="P247" s="5">
        <v>298000</v>
      </c>
      <c r="Q247" s="289">
        <f t="shared" si="55"/>
        <v>1.6393398647815662E-14</v>
      </c>
      <c r="R247" s="5">
        <f t="shared" si="62"/>
        <v>298000</v>
      </c>
      <c r="S247" s="289">
        <f t="shared" si="61"/>
        <v>5.348749794409278E-13</v>
      </c>
      <c r="U247" s="4"/>
      <c r="V247" s="256">
        <v>298000</v>
      </c>
      <c r="W247" s="274">
        <f t="shared" si="60"/>
        <v>4.4631262929168389E-20</v>
      </c>
      <c r="X247" s="320">
        <f t="shared" si="56"/>
        <v>298000</v>
      </c>
      <c r="Y247" s="153">
        <f t="shared" si="57"/>
        <v>-28.256743358610859</v>
      </c>
      <c r="Z247" s="153"/>
      <c r="AA247" s="153"/>
      <c r="AB247" s="153"/>
      <c r="AC247" s="153"/>
      <c r="AD247" s="153"/>
      <c r="AE247" s="153"/>
      <c r="AF247" s="153"/>
      <c r="AG247" s="153"/>
      <c r="AH247" s="153"/>
      <c r="AI247" s="153"/>
      <c r="AJ247" s="161"/>
      <c r="AK247" s="161"/>
      <c r="AL247" s="162"/>
      <c r="AM247" s="161"/>
      <c r="AN247" s="161"/>
      <c r="AO247" s="161"/>
      <c r="AP247" s="161"/>
      <c r="AQ247" s="161"/>
      <c r="AR247" s="161"/>
      <c r="AS247" s="161"/>
      <c r="AT247" s="161"/>
      <c r="AU247" s="161"/>
      <c r="AV247" s="161"/>
      <c r="AW247" s="161"/>
      <c r="AX247" s="161"/>
      <c r="AY247" s="161"/>
      <c r="AZ247" s="161"/>
      <c r="BA247" s="161"/>
      <c r="BB247" s="161"/>
      <c r="BC247" s="161"/>
      <c r="BD247" s="161"/>
      <c r="BE247" s="161"/>
      <c r="BF247" s="161"/>
      <c r="BG247" s="161"/>
      <c r="BH247" s="161"/>
      <c r="BI247" s="161"/>
      <c r="BJ247" s="161"/>
      <c r="BK247" s="161"/>
      <c r="BL247" s="161"/>
      <c r="BM247" s="161"/>
      <c r="BN247" s="161"/>
      <c r="BO247" s="161"/>
      <c r="BP247" s="161"/>
      <c r="BQ247" s="161"/>
      <c r="BR247" s="161"/>
      <c r="BS247" s="161"/>
      <c r="BT247" s="161"/>
      <c r="BU247" s="161"/>
      <c r="BV247" s="161"/>
      <c r="BW247" s="161"/>
      <c r="BX247" s="161"/>
      <c r="BY247" s="161"/>
      <c r="BZ247" s="161"/>
      <c r="CA247" s="161"/>
      <c r="CB247" s="161"/>
      <c r="CC247" s="161"/>
      <c r="CD247" s="161"/>
      <c r="CE247" s="161"/>
      <c r="CF247" s="161"/>
      <c r="CG247" s="161"/>
      <c r="CH247" s="161"/>
      <c r="CI247" s="161"/>
      <c r="CJ247" s="161"/>
      <c r="CK247" s="161"/>
      <c r="CL247" s="161"/>
      <c r="CM247" s="161"/>
      <c r="CN247" s="161"/>
      <c r="CO247" s="161"/>
      <c r="CP247" s="161"/>
      <c r="CQ247" s="161"/>
      <c r="CR247" s="161"/>
      <c r="CS247" s="161"/>
      <c r="CT247" s="161"/>
      <c r="CU247" s="161"/>
      <c r="CV247" s="161"/>
      <c r="CW247" s="161"/>
      <c r="CX247" s="161"/>
      <c r="CY247" s="161"/>
      <c r="CZ247" s="161"/>
      <c r="DA247" s="161"/>
      <c r="DB247" s="161"/>
      <c r="DC247" s="161"/>
      <c r="DD247" s="161"/>
      <c r="DE247" s="161"/>
      <c r="DF247" s="161"/>
      <c r="DG247" s="161"/>
      <c r="DH247" s="161"/>
      <c r="DI247" s="161"/>
      <c r="DJ247" s="161"/>
      <c r="DK247" s="161"/>
      <c r="DL247" s="161"/>
      <c r="DM247" s="161"/>
      <c r="DN247" s="161"/>
      <c r="DO247" s="161"/>
      <c r="DP247" s="161"/>
      <c r="DQ247" s="161"/>
      <c r="DR247" s="161"/>
      <c r="DS247" s="161"/>
      <c r="DT247" s="161"/>
      <c r="DU247" s="161"/>
      <c r="DV247" s="161"/>
      <c r="DW247" s="161"/>
      <c r="DX247" s="161"/>
      <c r="DY247" s="161"/>
      <c r="DZ247" s="161"/>
      <c r="EA247" s="161"/>
      <c r="EB247" s="161"/>
      <c r="EC247" s="161"/>
      <c r="ED247" s="161"/>
      <c r="EE247" s="161"/>
      <c r="EF247" s="161"/>
      <c r="EG247" s="161"/>
      <c r="EH247" s="161"/>
      <c r="EI247" s="161"/>
      <c r="EK247" s="143">
        <f t="shared" si="53"/>
        <v>8.3442420462102611E-8</v>
      </c>
      <c r="EO247">
        <f t="shared" si="63"/>
        <v>298000</v>
      </c>
      <c r="EP247" s="3">
        <f t="shared" si="58"/>
        <v>-13.410000000000002</v>
      </c>
      <c r="EQ247" s="3">
        <f t="shared" si="64"/>
        <v>-13.785331000000001</v>
      </c>
      <c r="ER247" s="3">
        <f t="shared" si="65"/>
        <v>-12.271747717201055</v>
      </c>
      <c r="ES247" s="3">
        <f t="shared" si="66"/>
        <v>-19.350360823770973</v>
      </c>
    </row>
    <row r="248" spans="11:149" x14ac:dyDescent="0.25">
      <c r="K248" s="38">
        <f t="shared" si="59"/>
        <v>236</v>
      </c>
      <c r="L248" s="5"/>
      <c r="N248" s="5">
        <v>300000</v>
      </c>
      <c r="O248" s="289">
        <f t="shared" si="54"/>
        <v>3.1622776601683714E-14</v>
      </c>
      <c r="P248" s="5">
        <v>300000</v>
      </c>
      <c r="Q248" s="289">
        <f t="shared" si="55"/>
        <v>1.3247990255574445E-14</v>
      </c>
      <c r="R248" s="5">
        <f t="shared" si="62"/>
        <v>300000</v>
      </c>
      <c r="S248" s="289">
        <f t="shared" si="61"/>
        <v>4.7439155035482862E-13</v>
      </c>
      <c r="U248" s="4"/>
      <c r="V248" s="256">
        <v>300000</v>
      </c>
      <c r="W248" s="274">
        <f t="shared" si="60"/>
        <v>3.3002961691371307E-20</v>
      </c>
      <c r="X248" s="320">
        <f t="shared" si="56"/>
        <v>300000</v>
      </c>
      <c r="Y248" s="153">
        <f t="shared" si="57"/>
        <v>-28.376743358610856</v>
      </c>
      <c r="Z248" s="153"/>
      <c r="AA248" s="153"/>
      <c r="AB248" s="153"/>
      <c r="AC248" s="153"/>
      <c r="AD248" s="153"/>
      <c r="AE248" s="153"/>
      <c r="AF248" s="153"/>
      <c r="AG248" s="153"/>
      <c r="AH248" s="153"/>
      <c r="AI248" s="153"/>
      <c r="AJ248" s="161"/>
      <c r="AK248" s="161"/>
      <c r="AL248" s="162"/>
      <c r="AM248" s="161"/>
      <c r="AN248" s="161"/>
      <c r="AO248" s="161"/>
      <c r="AP248" s="161"/>
      <c r="AQ248" s="161"/>
      <c r="AR248" s="161"/>
      <c r="AS248" s="161"/>
      <c r="AT248" s="161"/>
      <c r="AU248" s="161"/>
      <c r="AV248" s="161"/>
      <c r="AW248" s="161"/>
      <c r="AX248" s="161"/>
      <c r="AY248" s="161"/>
      <c r="AZ248" s="161"/>
      <c r="BA248" s="161"/>
      <c r="BB248" s="161"/>
      <c r="BC248" s="161"/>
      <c r="BD248" s="161"/>
      <c r="BE248" s="161"/>
      <c r="BF248" s="161"/>
      <c r="BG248" s="161"/>
      <c r="BH248" s="161"/>
      <c r="BI248" s="161"/>
      <c r="BJ248" s="161"/>
      <c r="BK248" s="161"/>
      <c r="BL248" s="161"/>
      <c r="BM248" s="161"/>
      <c r="BN248" s="161"/>
      <c r="BO248" s="161"/>
      <c r="BP248" s="161"/>
      <c r="BQ248" s="161"/>
      <c r="BR248" s="161"/>
      <c r="BS248" s="161"/>
      <c r="BT248" s="161"/>
      <c r="BU248" s="161"/>
      <c r="BV248" s="161"/>
      <c r="BW248" s="161"/>
      <c r="BX248" s="161"/>
      <c r="BY248" s="161"/>
      <c r="BZ248" s="161"/>
      <c r="CA248" s="161"/>
      <c r="CB248" s="161"/>
      <c r="CC248" s="161"/>
      <c r="CD248" s="161"/>
      <c r="CE248" s="161"/>
      <c r="CF248" s="161"/>
      <c r="CG248" s="161"/>
      <c r="CH248" s="161"/>
      <c r="CI248" s="161"/>
      <c r="CJ248" s="161"/>
      <c r="CK248" s="161"/>
      <c r="CL248" s="161"/>
      <c r="CM248" s="161"/>
      <c r="CN248" s="161"/>
      <c r="CO248" s="161"/>
      <c r="CP248" s="161"/>
      <c r="CQ248" s="161"/>
      <c r="CR248" s="161"/>
      <c r="CS248" s="161"/>
      <c r="CT248" s="161"/>
      <c r="CU248" s="161"/>
      <c r="CV248" s="161"/>
      <c r="CW248" s="161"/>
      <c r="CX248" s="161"/>
      <c r="CY248" s="161"/>
      <c r="CZ248" s="161"/>
      <c r="DA248" s="161"/>
      <c r="DB248" s="161"/>
      <c r="DC248" s="161"/>
      <c r="DD248" s="161"/>
      <c r="DE248" s="161"/>
      <c r="DF248" s="161"/>
      <c r="DG248" s="161"/>
      <c r="DH248" s="161"/>
      <c r="DI248" s="161"/>
      <c r="DJ248" s="161"/>
      <c r="DK248" s="161"/>
      <c r="DL248" s="161"/>
      <c r="DM248" s="161"/>
      <c r="DN248" s="161"/>
      <c r="DO248" s="161"/>
      <c r="DP248" s="161"/>
      <c r="DQ248" s="161"/>
      <c r="DR248" s="161"/>
      <c r="DS248" s="161"/>
      <c r="DT248" s="161"/>
      <c r="DU248" s="161"/>
      <c r="DV248" s="161"/>
      <c r="DW248" s="161"/>
      <c r="DX248" s="161"/>
      <c r="DY248" s="161"/>
      <c r="DZ248" s="161"/>
      <c r="EA248" s="161"/>
      <c r="EB248" s="161"/>
      <c r="EC248" s="161"/>
      <c r="ED248" s="161"/>
      <c r="EE248" s="161"/>
      <c r="EF248" s="161"/>
      <c r="EG248" s="161"/>
      <c r="EH248" s="161"/>
      <c r="EI248" s="161"/>
      <c r="EK248" s="143">
        <f t="shared" si="53"/>
        <v>6.956903356876029E-8</v>
      </c>
      <c r="EO248">
        <f t="shared" si="63"/>
        <v>300000</v>
      </c>
      <c r="EP248" s="3">
        <f t="shared" si="58"/>
        <v>-13.500000000000002</v>
      </c>
      <c r="EQ248" s="3">
        <f t="shared" si="64"/>
        <v>-13.877850000000002</v>
      </c>
      <c r="ER248" s="3">
        <f t="shared" si="65"/>
        <v>-12.323863055029445</v>
      </c>
      <c r="ES248" s="3">
        <f t="shared" si="66"/>
        <v>-19.481447084712901</v>
      </c>
    </row>
    <row r="249" spans="11:149" x14ac:dyDescent="0.25">
      <c r="K249" s="38">
        <f t="shared" si="59"/>
        <v>237</v>
      </c>
      <c r="L249" s="5"/>
      <c r="N249" s="5">
        <v>302000</v>
      </c>
      <c r="O249" s="289">
        <f t="shared" si="54"/>
        <v>2.5703957827688507E-14</v>
      </c>
      <c r="P249" s="5">
        <v>302000</v>
      </c>
      <c r="Q249" s="289">
        <f t="shared" si="55"/>
        <v>1.0706092713433881E-14</v>
      </c>
      <c r="R249" s="5">
        <f t="shared" si="62"/>
        <v>302000</v>
      </c>
      <c r="S249" s="289">
        <f t="shared" si="61"/>
        <v>4.2074756101563364E-13</v>
      </c>
      <c r="U249" s="4"/>
      <c r="V249" s="256">
        <v>302000</v>
      </c>
      <c r="W249" s="274">
        <f t="shared" si="60"/>
        <v>2.4404316815563269E-20</v>
      </c>
      <c r="X249" s="320">
        <f t="shared" si="56"/>
        <v>302000</v>
      </c>
      <c r="Y249" s="153">
        <f t="shared" si="57"/>
        <v>-28.496743358610857</v>
      </c>
      <c r="Z249" s="153"/>
      <c r="AA249" s="153"/>
      <c r="AB249" s="153"/>
      <c r="AC249" s="153"/>
      <c r="AD249" s="153"/>
      <c r="AE249" s="153"/>
      <c r="AF249" s="153"/>
      <c r="AG249" s="153"/>
      <c r="AH249" s="153"/>
      <c r="AI249" s="153"/>
      <c r="AJ249" s="161"/>
      <c r="AK249" s="161"/>
      <c r="AL249" s="162"/>
      <c r="AM249" s="161"/>
      <c r="AN249" s="161"/>
      <c r="AO249" s="161"/>
      <c r="AP249" s="161"/>
      <c r="AQ249" s="161"/>
      <c r="AR249" s="161"/>
      <c r="AS249" s="161"/>
      <c r="AT249" s="161"/>
      <c r="AU249" s="161"/>
      <c r="AV249" s="161"/>
      <c r="AW249" s="161"/>
      <c r="AX249" s="161"/>
      <c r="AY249" s="161"/>
      <c r="AZ249" s="161"/>
      <c r="BA249" s="161"/>
      <c r="BB249" s="161"/>
      <c r="BC249" s="161"/>
      <c r="BD249" s="161"/>
      <c r="BE249" s="161"/>
      <c r="BF249" s="161"/>
      <c r="BG249" s="161"/>
      <c r="BH249" s="161"/>
      <c r="BI249" s="161"/>
      <c r="BJ249" s="161"/>
      <c r="BK249" s="161"/>
      <c r="BL249" s="161"/>
      <c r="BM249" s="161"/>
      <c r="BN249" s="161"/>
      <c r="BO249" s="161"/>
      <c r="BP249" s="161"/>
      <c r="BQ249" s="161"/>
      <c r="BR249" s="161"/>
      <c r="BS249" s="161"/>
      <c r="BT249" s="161"/>
      <c r="BU249" s="161"/>
      <c r="BV249" s="161"/>
      <c r="BW249" s="161"/>
      <c r="BX249" s="161"/>
      <c r="BY249" s="161"/>
      <c r="BZ249" s="161"/>
      <c r="CA249" s="161"/>
      <c r="CB249" s="161"/>
      <c r="CC249" s="161"/>
      <c r="CD249" s="161"/>
      <c r="CE249" s="161"/>
      <c r="CF249" s="161"/>
      <c r="CG249" s="161"/>
      <c r="CH249" s="161"/>
      <c r="CI249" s="161"/>
      <c r="CJ249" s="161"/>
      <c r="CK249" s="161"/>
      <c r="CL249" s="161"/>
      <c r="CM249" s="161"/>
      <c r="CN249" s="161"/>
      <c r="CO249" s="161"/>
      <c r="CP249" s="161"/>
      <c r="CQ249" s="161"/>
      <c r="CR249" s="161"/>
      <c r="CS249" s="161"/>
      <c r="CT249" s="161"/>
      <c r="CU249" s="161"/>
      <c r="CV249" s="161"/>
      <c r="CW249" s="161"/>
      <c r="CX249" s="161"/>
      <c r="CY249" s="161"/>
      <c r="CZ249" s="161"/>
      <c r="DA249" s="161"/>
      <c r="DB249" s="161"/>
      <c r="DC249" s="161"/>
      <c r="DD249" s="161"/>
      <c r="DE249" s="161"/>
      <c r="DF249" s="161"/>
      <c r="DG249" s="161"/>
      <c r="DH249" s="161"/>
      <c r="DI249" s="161"/>
      <c r="DJ249" s="161"/>
      <c r="DK249" s="161"/>
      <c r="DL249" s="161"/>
      <c r="DM249" s="161"/>
      <c r="DN249" s="161"/>
      <c r="DO249" s="161"/>
      <c r="DP249" s="161"/>
      <c r="DQ249" s="161"/>
      <c r="DR249" s="161"/>
      <c r="DS249" s="161"/>
      <c r="DT249" s="161"/>
      <c r="DU249" s="161"/>
      <c r="DV249" s="161"/>
      <c r="DW249" s="161"/>
      <c r="DX249" s="161"/>
      <c r="DY249" s="161"/>
      <c r="DZ249" s="161"/>
      <c r="EA249" s="161"/>
      <c r="EB249" s="161"/>
      <c r="EC249" s="161"/>
      <c r="ED249" s="161"/>
      <c r="EE249" s="161"/>
      <c r="EF249" s="161"/>
      <c r="EG249" s="161"/>
      <c r="EH249" s="161"/>
      <c r="EI249" s="161"/>
      <c r="EK249" s="143">
        <f t="shared" si="53"/>
        <v>5.800227755724645E-8</v>
      </c>
      <c r="EO249">
        <f t="shared" si="63"/>
        <v>302000</v>
      </c>
      <c r="EP249" s="3">
        <f t="shared" si="58"/>
        <v>-13.590000000000002</v>
      </c>
      <c r="EQ249" s="3">
        <f t="shared" si="64"/>
        <v>-13.970369000000002</v>
      </c>
      <c r="ER249" s="3">
        <f t="shared" si="65"/>
        <v>-12.375978392857835</v>
      </c>
      <c r="ES249" s="3">
        <f t="shared" si="66"/>
        <v>-19.612533345654825</v>
      </c>
    </row>
    <row r="250" spans="11:149" x14ac:dyDescent="0.25">
      <c r="K250" s="38">
        <f t="shared" si="59"/>
        <v>238</v>
      </c>
      <c r="L250" s="5"/>
      <c r="N250" s="5">
        <v>304000</v>
      </c>
      <c r="O250" s="289">
        <f t="shared" si="54"/>
        <v>2.089296130854023E-14</v>
      </c>
      <c r="P250" s="5">
        <v>304000</v>
      </c>
      <c r="Q250" s="289">
        <f t="shared" si="55"/>
        <v>8.6519101371178034E-15</v>
      </c>
      <c r="R250" s="5">
        <f t="shared" si="62"/>
        <v>304000</v>
      </c>
      <c r="S250" s="289">
        <f t="shared" si="61"/>
        <v>3.7316961056366499E-13</v>
      </c>
      <c r="U250" s="4"/>
      <c r="V250" s="256">
        <v>304000</v>
      </c>
      <c r="W250" s="274">
        <f t="shared" si="60"/>
        <v>1.8045976746083638E-20</v>
      </c>
      <c r="X250" s="320">
        <f t="shared" si="56"/>
        <v>304000</v>
      </c>
      <c r="Y250" s="153">
        <f t="shared" si="57"/>
        <v>-28.616743358610858</v>
      </c>
      <c r="Z250" s="153"/>
      <c r="AA250" s="153"/>
      <c r="AB250" s="153"/>
      <c r="AC250" s="153"/>
      <c r="AD250" s="153"/>
      <c r="AE250" s="153"/>
      <c r="AF250" s="153"/>
      <c r="AG250" s="153"/>
      <c r="AH250" s="153"/>
      <c r="AI250" s="153"/>
      <c r="AJ250" s="161"/>
      <c r="AK250" s="161"/>
      <c r="AL250" s="162"/>
      <c r="AM250" s="161"/>
      <c r="AN250" s="161"/>
      <c r="AO250" s="161"/>
      <c r="AP250" s="161"/>
      <c r="AQ250" s="161"/>
      <c r="AR250" s="161"/>
      <c r="AS250" s="161"/>
      <c r="AT250" s="161"/>
      <c r="AU250" s="161"/>
      <c r="AV250" s="161"/>
      <c r="AW250" s="161"/>
      <c r="AX250" s="161"/>
      <c r="AY250" s="161"/>
      <c r="AZ250" s="161"/>
      <c r="BA250" s="161"/>
      <c r="BB250" s="161"/>
      <c r="BC250" s="161"/>
      <c r="BD250" s="161"/>
      <c r="BE250" s="161"/>
      <c r="BF250" s="161"/>
      <c r="BG250" s="161"/>
      <c r="BH250" s="161"/>
      <c r="BI250" s="161"/>
      <c r="BJ250" s="161"/>
      <c r="BK250" s="161"/>
      <c r="BL250" s="161"/>
      <c r="BM250" s="161"/>
      <c r="BN250" s="161"/>
      <c r="BO250" s="161"/>
      <c r="BP250" s="161"/>
      <c r="BQ250" s="161"/>
      <c r="BR250" s="161"/>
      <c r="BS250" s="161"/>
      <c r="BT250" s="161"/>
      <c r="BU250" s="161"/>
      <c r="BV250" s="161"/>
      <c r="BW250" s="161"/>
      <c r="BX250" s="161"/>
      <c r="BY250" s="161"/>
      <c r="BZ250" s="161"/>
      <c r="CA250" s="161"/>
      <c r="CB250" s="161"/>
      <c r="CC250" s="161"/>
      <c r="CD250" s="161"/>
      <c r="CE250" s="161"/>
      <c r="CF250" s="161"/>
      <c r="CG250" s="161"/>
      <c r="CH250" s="161"/>
      <c r="CI250" s="161"/>
      <c r="CJ250" s="161"/>
      <c r="CK250" s="161"/>
      <c r="CL250" s="161"/>
      <c r="CM250" s="161"/>
      <c r="CN250" s="161"/>
      <c r="CO250" s="161"/>
      <c r="CP250" s="161"/>
      <c r="CQ250" s="161"/>
      <c r="CR250" s="161"/>
      <c r="CS250" s="161"/>
      <c r="CT250" s="161"/>
      <c r="CU250" s="161"/>
      <c r="CV250" s="161"/>
      <c r="CW250" s="161"/>
      <c r="CX250" s="161"/>
      <c r="CY250" s="161"/>
      <c r="CZ250" s="161"/>
      <c r="DA250" s="161"/>
      <c r="DB250" s="161"/>
      <c r="DC250" s="161"/>
      <c r="DD250" s="161"/>
      <c r="DE250" s="161"/>
      <c r="DF250" s="161"/>
      <c r="DG250" s="161"/>
      <c r="DH250" s="161"/>
      <c r="DI250" s="161"/>
      <c r="DJ250" s="161"/>
      <c r="DK250" s="161"/>
      <c r="DL250" s="161"/>
      <c r="DM250" s="161"/>
      <c r="DN250" s="161"/>
      <c r="DO250" s="161"/>
      <c r="DP250" s="161"/>
      <c r="DQ250" s="161"/>
      <c r="DR250" s="161"/>
      <c r="DS250" s="161"/>
      <c r="DT250" s="161"/>
      <c r="DU250" s="161"/>
      <c r="DV250" s="161"/>
      <c r="DW250" s="161"/>
      <c r="DX250" s="161"/>
      <c r="DY250" s="161"/>
      <c r="DZ250" s="161"/>
      <c r="EA250" s="161"/>
      <c r="EB250" s="161"/>
      <c r="EC250" s="161"/>
      <c r="ED250" s="161"/>
      <c r="EE250" s="161"/>
      <c r="EF250" s="161"/>
      <c r="EG250" s="161"/>
      <c r="EH250" s="161"/>
      <c r="EI250" s="161"/>
      <c r="EK250" s="143">
        <f t="shared" si="53"/>
        <v>4.8358645064440168E-8</v>
      </c>
      <c r="EO250">
        <f t="shared" si="63"/>
        <v>304000</v>
      </c>
      <c r="EP250" s="3">
        <f t="shared" si="58"/>
        <v>-13.680000000000003</v>
      </c>
      <c r="EQ250" s="3">
        <f t="shared" si="64"/>
        <v>-14.062887999999999</v>
      </c>
      <c r="ER250" s="3">
        <f t="shared" si="65"/>
        <v>-12.428093730686225</v>
      </c>
      <c r="ES250" s="3">
        <f t="shared" si="66"/>
        <v>-19.743619606596756</v>
      </c>
    </row>
    <row r="251" spans="11:149" x14ac:dyDescent="0.25">
      <c r="K251" s="38">
        <f t="shared" si="59"/>
        <v>239</v>
      </c>
      <c r="L251" s="5"/>
      <c r="N251" s="5">
        <v>306000</v>
      </c>
      <c r="O251" s="289">
        <f t="shared" si="54"/>
        <v>1.6982436524617323E-14</v>
      </c>
      <c r="P251" s="5">
        <v>306000</v>
      </c>
      <c r="Q251" s="289">
        <f t="shared" si="55"/>
        <v>6.9918644480663678E-15</v>
      </c>
      <c r="R251" s="5">
        <f t="shared" si="62"/>
        <v>306000</v>
      </c>
      <c r="S251" s="289">
        <f t="shared" si="61"/>
        <v>3.3097175397069701E-13</v>
      </c>
      <c r="U251" s="4"/>
      <c r="V251" s="256">
        <v>306000</v>
      </c>
      <c r="W251" s="274">
        <f t="shared" si="60"/>
        <v>1.3344248854879474E-20</v>
      </c>
      <c r="X251" s="320">
        <f t="shared" si="56"/>
        <v>306000</v>
      </c>
      <c r="Y251" s="153">
        <f t="shared" si="57"/>
        <v>-28.736743358610859</v>
      </c>
      <c r="Z251" s="153"/>
      <c r="AA251" s="153"/>
      <c r="AB251" s="153"/>
      <c r="AC251" s="153"/>
      <c r="AD251" s="153"/>
      <c r="AE251" s="153"/>
      <c r="AF251" s="153"/>
      <c r="AG251" s="153"/>
      <c r="AH251" s="153"/>
      <c r="AI251" s="153"/>
      <c r="AJ251" s="161"/>
      <c r="AK251" s="161"/>
      <c r="AL251" s="162"/>
      <c r="AM251" s="161"/>
      <c r="AN251" s="161"/>
      <c r="AO251" s="161"/>
      <c r="AP251" s="161"/>
      <c r="AQ251" s="161"/>
      <c r="AR251" s="161"/>
      <c r="AS251" s="161"/>
      <c r="AT251" s="161"/>
      <c r="AU251" s="161"/>
      <c r="AV251" s="161"/>
      <c r="AW251" s="161"/>
      <c r="AX251" s="161"/>
      <c r="AY251" s="161"/>
      <c r="AZ251" s="161"/>
      <c r="BA251" s="161"/>
      <c r="BB251" s="161"/>
      <c r="BC251" s="161"/>
      <c r="BD251" s="161"/>
      <c r="BE251" s="161"/>
      <c r="BF251" s="161"/>
      <c r="BG251" s="161"/>
      <c r="BH251" s="161"/>
      <c r="BI251" s="161"/>
      <c r="BJ251" s="161"/>
      <c r="BK251" s="161"/>
      <c r="BL251" s="161"/>
      <c r="BM251" s="161"/>
      <c r="BN251" s="161"/>
      <c r="BO251" s="161"/>
      <c r="BP251" s="161"/>
      <c r="BQ251" s="161"/>
      <c r="BR251" s="161"/>
      <c r="BS251" s="161"/>
      <c r="BT251" s="161"/>
      <c r="BU251" s="161"/>
      <c r="BV251" s="161"/>
      <c r="BW251" s="161"/>
      <c r="BX251" s="161"/>
      <c r="BY251" s="161"/>
      <c r="BZ251" s="161"/>
      <c r="CA251" s="161"/>
      <c r="CB251" s="161"/>
      <c r="CC251" s="161"/>
      <c r="CD251" s="161"/>
      <c r="CE251" s="161"/>
      <c r="CF251" s="161"/>
      <c r="CG251" s="161"/>
      <c r="CH251" s="161"/>
      <c r="CI251" s="161"/>
      <c r="CJ251" s="161"/>
      <c r="CK251" s="161"/>
      <c r="CL251" s="161"/>
      <c r="CM251" s="161"/>
      <c r="CN251" s="161"/>
      <c r="CO251" s="161"/>
      <c r="CP251" s="161"/>
      <c r="CQ251" s="161"/>
      <c r="CR251" s="161"/>
      <c r="CS251" s="161"/>
      <c r="CT251" s="161"/>
      <c r="CU251" s="161"/>
      <c r="CV251" s="161"/>
      <c r="CW251" s="161"/>
      <c r="CX251" s="161"/>
      <c r="CY251" s="161"/>
      <c r="CZ251" s="161"/>
      <c r="DA251" s="161"/>
      <c r="DB251" s="161"/>
      <c r="DC251" s="161"/>
      <c r="DD251" s="161"/>
      <c r="DE251" s="161"/>
      <c r="DF251" s="161"/>
      <c r="DG251" s="161"/>
      <c r="DH251" s="161"/>
      <c r="DI251" s="161"/>
      <c r="DJ251" s="161"/>
      <c r="DK251" s="161"/>
      <c r="DL251" s="161"/>
      <c r="DM251" s="161"/>
      <c r="DN251" s="161"/>
      <c r="DO251" s="161"/>
      <c r="DP251" s="161"/>
      <c r="DQ251" s="161"/>
      <c r="DR251" s="161"/>
      <c r="DS251" s="161"/>
      <c r="DT251" s="161"/>
      <c r="DU251" s="161"/>
      <c r="DV251" s="161"/>
      <c r="DW251" s="161"/>
      <c r="DX251" s="161"/>
      <c r="DY251" s="161"/>
      <c r="DZ251" s="161"/>
      <c r="EA251" s="161"/>
      <c r="EB251" s="161"/>
      <c r="EC251" s="161"/>
      <c r="ED251" s="161"/>
      <c r="EE251" s="161"/>
      <c r="EF251" s="161"/>
      <c r="EG251" s="161"/>
      <c r="EH251" s="161"/>
      <c r="EI251" s="161"/>
      <c r="EK251" s="143">
        <f t="shared" si="53"/>
        <v>4.031839181074323E-8</v>
      </c>
      <c r="EO251">
        <f t="shared" si="63"/>
        <v>306000</v>
      </c>
      <c r="EP251" s="3">
        <f t="shared" si="58"/>
        <v>-13.770000000000003</v>
      </c>
      <c r="EQ251" s="3">
        <f t="shared" si="64"/>
        <v>-14.155407000000004</v>
      </c>
      <c r="ER251" s="3">
        <f t="shared" si="65"/>
        <v>-12.480209068514615</v>
      </c>
      <c r="ES251" s="3">
        <f t="shared" si="66"/>
        <v>-19.87470586753868</v>
      </c>
    </row>
    <row r="252" spans="11:149" x14ac:dyDescent="0.25">
      <c r="K252" s="38">
        <f t="shared" si="59"/>
        <v>240</v>
      </c>
      <c r="L252" s="5"/>
      <c r="N252" s="5">
        <v>308000</v>
      </c>
      <c r="O252" s="289">
        <f t="shared" si="54"/>
        <v>1.3803842646028763E-14</v>
      </c>
      <c r="P252" s="5">
        <v>308000</v>
      </c>
      <c r="Q252" s="289">
        <f t="shared" si="55"/>
        <v>5.6503324335752391E-15</v>
      </c>
      <c r="R252" s="5">
        <f t="shared" si="62"/>
        <v>308000</v>
      </c>
      <c r="S252" s="289">
        <f t="shared" si="61"/>
        <v>2.9354561257273443E-13</v>
      </c>
      <c r="U252" s="4"/>
      <c r="V252" s="256">
        <v>308000</v>
      </c>
      <c r="W252" s="274">
        <f t="shared" si="60"/>
        <v>9.8675167327585585E-21</v>
      </c>
      <c r="X252" s="320">
        <f t="shared" si="56"/>
        <v>308000</v>
      </c>
      <c r="Y252" s="153">
        <f t="shared" si="57"/>
        <v>-28.856743358610856</v>
      </c>
      <c r="Z252" s="153"/>
      <c r="AA252" s="153"/>
      <c r="AB252" s="153"/>
      <c r="AC252" s="153"/>
      <c r="AD252" s="153"/>
      <c r="AE252" s="153"/>
      <c r="AF252" s="153"/>
      <c r="AG252" s="153"/>
      <c r="AH252" s="153"/>
      <c r="AI252" s="153"/>
      <c r="AJ252" s="161"/>
      <c r="AK252" s="161"/>
      <c r="AL252" s="162"/>
      <c r="AM252" s="161"/>
      <c r="AN252" s="161"/>
      <c r="AO252" s="161"/>
      <c r="AP252" s="161"/>
      <c r="AQ252" s="161"/>
      <c r="AR252" s="161"/>
      <c r="AS252" s="161"/>
      <c r="AT252" s="161"/>
      <c r="AU252" s="161"/>
      <c r="AV252" s="161"/>
      <c r="AW252" s="161"/>
      <c r="AX252" s="161"/>
      <c r="AY252" s="161"/>
      <c r="AZ252" s="161"/>
      <c r="BA252" s="161"/>
      <c r="BB252" s="161"/>
      <c r="BC252" s="161"/>
      <c r="BD252" s="161"/>
      <c r="BE252" s="161"/>
      <c r="BF252" s="161"/>
      <c r="BG252" s="161"/>
      <c r="BH252" s="161"/>
      <c r="BI252" s="161"/>
      <c r="BJ252" s="161"/>
      <c r="BK252" s="161"/>
      <c r="BL252" s="161"/>
      <c r="BM252" s="161"/>
      <c r="BN252" s="161"/>
      <c r="BO252" s="161"/>
      <c r="BP252" s="161"/>
      <c r="BQ252" s="161"/>
      <c r="BR252" s="161"/>
      <c r="BS252" s="161"/>
      <c r="BT252" s="161"/>
      <c r="BU252" s="161"/>
      <c r="BV252" s="161"/>
      <c r="BW252" s="161"/>
      <c r="BX252" s="161"/>
      <c r="BY252" s="161"/>
      <c r="BZ252" s="161"/>
      <c r="CA252" s="161"/>
      <c r="CB252" s="161"/>
      <c r="CC252" s="161"/>
      <c r="CD252" s="161"/>
      <c r="CE252" s="161"/>
      <c r="CF252" s="161"/>
      <c r="CG252" s="161"/>
      <c r="CH252" s="161"/>
      <c r="CI252" s="161"/>
      <c r="CJ252" s="161"/>
      <c r="CK252" s="161"/>
      <c r="CL252" s="161"/>
      <c r="CM252" s="161"/>
      <c r="CN252" s="161"/>
      <c r="CO252" s="161"/>
      <c r="CP252" s="161"/>
      <c r="CQ252" s="161"/>
      <c r="CR252" s="161"/>
      <c r="CS252" s="161"/>
      <c r="CT252" s="161"/>
      <c r="CU252" s="161"/>
      <c r="CV252" s="161"/>
      <c r="CW252" s="161"/>
      <c r="CX252" s="161"/>
      <c r="CY252" s="161"/>
      <c r="CZ252" s="161"/>
      <c r="DA252" s="161"/>
      <c r="DB252" s="161"/>
      <c r="DC252" s="161"/>
      <c r="DD252" s="161"/>
      <c r="DE252" s="161"/>
      <c r="DF252" s="161"/>
      <c r="DG252" s="161"/>
      <c r="DH252" s="161"/>
      <c r="DI252" s="161"/>
      <c r="DJ252" s="161"/>
      <c r="DK252" s="161"/>
      <c r="DL252" s="161"/>
      <c r="DM252" s="161"/>
      <c r="DN252" s="161"/>
      <c r="DO252" s="161"/>
      <c r="DP252" s="161"/>
      <c r="DQ252" s="161"/>
      <c r="DR252" s="161"/>
      <c r="DS252" s="161"/>
      <c r="DT252" s="161"/>
      <c r="DU252" s="161"/>
      <c r="DV252" s="161"/>
      <c r="DW252" s="161"/>
      <c r="DX252" s="161"/>
      <c r="DY252" s="161"/>
      <c r="DZ252" s="161"/>
      <c r="EA252" s="161"/>
      <c r="EB252" s="161"/>
      <c r="EC252" s="161"/>
      <c r="ED252" s="161"/>
      <c r="EE252" s="161"/>
      <c r="EF252" s="161"/>
      <c r="EG252" s="161"/>
      <c r="EH252" s="161"/>
      <c r="EI252" s="161"/>
      <c r="EK252" s="143">
        <f t="shared" si="53"/>
        <v>3.3614935158717777E-8</v>
      </c>
      <c r="EO252">
        <f t="shared" si="63"/>
        <v>308000</v>
      </c>
      <c r="EP252" s="3">
        <f t="shared" si="58"/>
        <v>-13.860000000000003</v>
      </c>
      <c r="EQ252" s="3">
        <f t="shared" si="64"/>
        <v>-14.247926000000001</v>
      </c>
      <c r="ER252" s="3">
        <f t="shared" si="65"/>
        <v>-12.532324406343006</v>
      </c>
      <c r="ES252" s="3">
        <f t="shared" si="66"/>
        <v>-20.005792128480607</v>
      </c>
    </row>
    <row r="253" spans="11:149" x14ac:dyDescent="0.25">
      <c r="K253" s="38">
        <f t="shared" si="59"/>
        <v>241</v>
      </c>
      <c r="L253" s="5"/>
      <c r="N253" s="5">
        <v>310000</v>
      </c>
      <c r="O253" s="289">
        <f t="shared" si="54"/>
        <v>1.1220184543019536E-14</v>
      </c>
      <c r="P253" s="5">
        <v>310000</v>
      </c>
      <c r="Q253" s="289">
        <f t="shared" si="55"/>
        <v>4.5662007390233955E-15</v>
      </c>
      <c r="R253" s="5">
        <f t="shared" si="62"/>
        <v>310000</v>
      </c>
      <c r="S253" s="289">
        <f t="shared" si="61"/>
        <v>2.6035160289941533E-13</v>
      </c>
      <c r="U253" s="4"/>
      <c r="V253" s="256">
        <v>310000</v>
      </c>
      <c r="W253" s="274">
        <f t="shared" si="60"/>
        <v>7.2966180060157601E-21</v>
      </c>
      <c r="X253" s="320">
        <f t="shared" si="56"/>
        <v>310000</v>
      </c>
      <c r="Y253" s="153">
        <f t="shared" si="57"/>
        <v>-28.976743358610857</v>
      </c>
      <c r="Z253" s="153"/>
      <c r="AA253" s="153"/>
      <c r="AB253" s="153"/>
      <c r="AC253" s="153"/>
      <c r="AD253" s="153"/>
      <c r="AE253" s="153"/>
      <c r="AF253" s="153"/>
      <c r="AG253" s="153"/>
      <c r="AH253" s="153"/>
      <c r="AI253" s="153"/>
      <c r="AJ253" s="161"/>
      <c r="AK253" s="161"/>
      <c r="AL253" s="162"/>
      <c r="AM253" s="161"/>
      <c r="AN253" s="161"/>
      <c r="AO253" s="161"/>
      <c r="AP253" s="161"/>
      <c r="AQ253" s="161"/>
      <c r="AR253" s="161"/>
      <c r="AS253" s="161"/>
      <c r="AT253" s="161"/>
      <c r="AU253" s="161"/>
      <c r="AV253" s="161"/>
      <c r="AW253" s="161"/>
      <c r="AX253" s="161"/>
      <c r="AY253" s="161"/>
      <c r="AZ253" s="161"/>
      <c r="BA253" s="161"/>
      <c r="BB253" s="161"/>
      <c r="BC253" s="161"/>
      <c r="BD253" s="161"/>
      <c r="BE253" s="161"/>
      <c r="BF253" s="161"/>
      <c r="BG253" s="161"/>
      <c r="BH253" s="161"/>
      <c r="BI253" s="161"/>
      <c r="BJ253" s="161"/>
      <c r="BK253" s="161"/>
      <c r="BL253" s="161"/>
      <c r="BM253" s="161"/>
      <c r="BN253" s="161"/>
      <c r="BO253" s="161"/>
      <c r="BP253" s="161"/>
      <c r="BQ253" s="161"/>
      <c r="BR253" s="161"/>
      <c r="BS253" s="161"/>
      <c r="BT253" s="161"/>
      <c r="BU253" s="161"/>
      <c r="BV253" s="161"/>
      <c r="BW253" s="161"/>
      <c r="BX253" s="161"/>
      <c r="BY253" s="161"/>
      <c r="BZ253" s="161"/>
      <c r="CA253" s="161"/>
      <c r="CB253" s="161"/>
      <c r="CC253" s="161"/>
      <c r="CD253" s="161"/>
      <c r="CE253" s="161"/>
      <c r="CF253" s="161"/>
      <c r="CG253" s="161"/>
      <c r="CH253" s="161"/>
      <c r="CI253" s="161"/>
      <c r="CJ253" s="161"/>
      <c r="CK253" s="161"/>
      <c r="CL253" s="161"/>
      <c r="CM253" s="161"/>
      <c r="CN253" s="161"/>
      <c r="CO253" s="161"/>
      <c r="CP253" s="161"/>
      <c r="CQ253" s="161"/>
      <c r="CR253" s="161"/>
      <c r="CS253" s="161"/>
      <c r="CT253" s="161"/>
      <c r="CU253" s="161"/>
      <c r="CV253" s="161"/>
      <c r="CW253" s="161"/>
      <c r="CX253" s="161"/>
      <c r="CY253" s="161"/>
      <c r="CZ253" s="161"/>
      <c r="DA253" s="161"/>
      <c r="DB253" s="161"/>
      <c r="DC253" s="161"/>
      <c r="DD253" s="161"/>
      <c r="DE253" s="161"/>
      <c r="DF253" s="161"/>
      <c r="DG253" s="161"/>
      <c r="DH253" s="161"/>
      <c r="DI253" s="161"/>
      <c r="DJ253" s="161"/>
      <c r="DK253" s="161"/>
      <c r="DL253" s="161"/>
      <c r="DM253" s="161"/>
      <c r="DN253" s="161"/>
      <c r="DO253" s="161"/>
      <c r="DP253" s="161"/>
      <c r="DQ253" s="161"/>
      <c r="DR253" s="161"/>
      <c r="DS253" s="161"/>
      <c r="DT253" s="161"/>
      <c r="DU253" s="161"/>
      <c r="DV253" s="161"/>
      <c r="DW253" s="161"/>
      <c r="DX253" s="161"/>
      <c r="DY253" s="161"/>
      <c r="DZ253" s="161"/>
      <c r="EA253" s="161"/>
      <c r="EB253" s="161"/>
      <c r="EC253" s="161"/>
      <c r="ED253" s="161"/>
      <c r="EE253" s="161"/>
      <c r="EF253" s="161"/>
      <c r="EG253" s="161"/>
      <c r="EH253" s="161"/>
      <c r="EI253" s="161"/>
      <c r="EK253" s="143">
        <f t="shared" si="53"/>
        <v>2.8026015299144317E-8</v>
      </c>
      <c r="EO253">
        <f t="shared" si="63"/>
        <v>310000</v>
      </c>
      <c r="EP253" s="3">
        <f t="shared" si="58"/>
        <v>-13.950000000000005</v>
      </c>
      <c r="EQ253" s="3">
        <f t="shared" si="64"/>
        <v>-14.340445000000003</v>
      </c>
      <c r="ER253" s="3">
        <f t="shared" si="65"/>
        <v>-12.584439744171396</v>
      </c>
      <c r="ES253" s="3">
        <f t="shared" si="66"/>
        <v>-20.136878389422534</v>
      </c>
    </row>
    <row r="254" spans="11:149" x14ac:dyDescent="0.25">
      <c r="K254" s="38">
        <f t="shared" si="59"/>
        <v>242</v>
      </c>
      <c r="L254" s="5"/>
      <c r="N254" s="5">
        <v>312000</v>
      </c>
      <c r="O254" s="289">
        <f t="shared" si="54"/>
        <v>9.1201083935590242E-15</v>
      </c>
      <c r="P254" s="5">
        <v>312000</v>
      </c>
      <c r="Q254" s="289">
        <f t="shared" si="55"/>
        <v>3.6900818552130791E-15</v>
      </c>
      <c r="R254" s="5">
        <f t="shared" si="62"/>
        <v>312000</v>
      </c>
      <c r="S254" s="289">
        <f t="shared" si="61"/>
        <v>2.3091115734356118E-13</v>
      </c>
      <c r="U254" s="4"/>
      <c r="V254" s="256">
        <v>312000</v>
      </c>
      <c r="W254" s="274">
        <f t="shared" si="60"/>
        <v>5.3955453806289348E-21</v>
      </c>
      <c r="X254" s="320">
        <f t="shared" si="56"/>
        <v>312000</v>
      </c>
      <c r="Y254" s="153">
        <f t="shared" si="57"/>
        <v>-29.096743358610858</v>
      </c>
      <c r="Z254" s="153"/>
      <c r="AA254" s="153"/>
      <c r="AB254" s="153"/>
      <c r="AC254" s="153"/>
      <c r="AD254" s="153"/>
      <c r="AE254" s="153"/>
      <c r="AF254" s="153"/>
      <c r="AG254" s="153"/>
      <c r="AH254" s="153"/>
      <c r="AI254" s="153"/>
      <c r="AJ254" s="161"/>
      <c r="AK254" s="161"/>
      <c r="AL254" s="162"/>
      <c r="AM254" s="161"/>
      <c r="AN254" s="161"/>
      <c r="AO254" s="161"/>
      <c r="AP254" s="161"/>
      <c r="AQ254" s="161"/>
      <c r="AR254" s="161"/>
      <c r="AS254" s="161"/>
      <c r="AT254" s="161"/>
      <c r="AU254" s="161"/>
      <c r="AV254" s="161"/>
      <c r="AW254" s="161"/>
      <c r="AX254" s="161"/>
      <c r="AY254" s="161"/>
      <c r="AZ254" s="161"/>
      <c r="BA254" s="161"/>
      <c r="BB254" s="161"/>
      <c r="BC254" s="161"/>
      <c r="BD254" s="161"/>
      <c r="BE254" s="161"/>
      <c r="BF254" s="161"/>
      <c r="BG254" s="161"/>
      <c r="BH254" s="161"/>
      <c r="BI254" s="161"/>
      <c r="BJ254" s="161"/>
      <c r="BK254" s="161"/>
      <c r="BL254" s="161"/>
      <c r="BM254" s="161"/>
      <c r="BN254" s="161"/>
      <c r="BO254" s="161"/>
      <c r="BP254" s="161"/>
      <c r="BQ254" s="161"/>
      <c r="BR254" s="161"/>
      <c r="BS254" s="161"/>
      <c r="BT254" s="161"/>
      <c r="BU254" s="161"/>
      <c r="BV254" s="161"/>
      <c r="BW254" s="161"/>
      <c r="BX254" s="161"/>
      <c r="BY254" s="161"/>
      <c r="BZ254" s="161"/>
      <c r="CA254" s="161"/>
      <c r="CB254" s="161"/>
      <c r="CC254" s="161"/>
      <c r="CD254" s="161"/>
      <c r="CE254" s="161"/>
      <c r="CF254" s="161"/>
      <c r="CG254" s="161"/>
      <c r="CH254" s="161"/>
      <c r="CI254" s="161"/>
      <c r="CJ254" s="161"/>
      <c r="CK254" s="161"/>
      <c r="CL254" s="161"/>
      <c r="CM254" s="161"/>
      <c r="CN254" s="161"/>
      <c r="CO254" s="161"/>
      <c r="CP254" s="161"/>
      <c r="CQ254" s="161"/>
      <c r="CR254" s="161"/>
      <c r="CS254" s="161"/>
      <c r="CT254" s="161"/>
      <c r="CU254" s="161"/>
      <c r="CV254" s="161"/>
      <c r="CW254" s="161"/>
      <c r="CX254" s="161"/>
      <c r="CY254" s="161"/>
      <c r="CZ254" s="161"/>
      <c r="DA254" s="161"/>
      <c r="DB254" s="161"/>
      <c r="DC254" s="161"/>
      <c r="DD254" s="161"/>
      <c r="DE254" s="161"/>
      <c r="DF254" s="161"/>
      <c r="DG254" s="161"/>
      <c r="DH254" s="161"/>
      <c r="DI254" s="161"/>
      <c r="DJ254" s="161"/>
      <c r="DK254" s="161"/>
      <c r="DL254" s="161"/>
      <c r="DM254" s="161"/>
      <c r="DN254" s="161"/>
      <c r="DO254" s="161"/>
      <c r="DP254" s="161"/>
      <c r="DQ254" s="161"/>
      <c r="DR254" s="161"/>
      <c r="DS254" s="161"/>
      <c r="DT254" s="161"/>
      <c r="DU254" s="161"/>
      <c r="DV254" s="161"/>
      <c r="DW254" s="161"/>
      <c r="DX254" s="161"/>
      <c r="DY254" s="161"/>
      <c r="DZ254" s="161"/>
      <c r="EA254" s="161"/>
      <c r="EB254" s="161"/>
      <c r="EC254" s="161"/>
      <c r="ED254" s="161"/>
      <c r="EE254" s="161"/>
      <c r="EF254" s="161"/>
      <c r="EG254" s="161"/>
      <c r="EH254" s="161"/>
      <c r="EI254" s="161"/>
      <c r="EK254" s="143">
        <f t="shared" si="53"/>
        <v>2.3366326004772356E-8</v>
      </c>
      <c r="EO254">
        <f t="shared" si="63"/>
        <v>312000</v>
      </c>
      <c r="EP254" s="3">
        <f t="shared" si="58"/>
        <v>-14.040000000000003</v>
      </c>
      <c r="EQ254" s="3">
        <f t="shared" si="64"/>
        <v>-14.432964</v>
      </c>
      <c r="ER254" s="3">
        <f t="shared" si="65"/>
        <v>-12.636555081999786</v>
      </c>
      <c r="ES254" s="3">
        <f t="shared" si="66"/>
        <v>-20.267964650364462</v>
      </c>
    </row>
    <row r="255" spans="11:149" x14ac:dyDescent="0.25">
      <c r="K255" s="38">
        <f t="shared" si="59"/>
        <v>243</v>
      </c>
      <c r="L255" s="5"/>
      <c r="N255" s="5">
        <v>314000</v>
      </c>
      <c r="O255" s="289">
        <f t="shared" si="54"/>
        <v>7.4131024130091226E-15</v>
      </c>
      <c r="P255" s="5">
        <v>314000</v>
      </c>
      <c r="Q255" s="289">
        <f t="shared" si="55"/>
        <v>2.9820642754056849E-15</v>
      </c>
      <c r="R255" s="5">
        <f t="shared" si="62"/>
        <v>314000</v>
      </c>
      <c r="S255" s="289">
        <f t="shared" si="61"/>
        <v>2.0479982451401576E-13</v>
      </c>
      <c r="U255" s="4"/>
      <c r="V255" s="256">
        <v>314000</v>
      </c>
      <c r="W255" s="274">
        <f t="shared" si="60"/>
        <v>3.9897812836610693E-21</v>
      </c>
      <c r="X255" s="320">
        <f t="shared" si="56"/>
        <v>314000</v>
      </c>
      <c r="Y255" s="153">
        <f t="shared" si="57"/>
        <v>-29.216743358610856</v>
      </c>
      <c r="Z255" s="153"/>
      <c r="AA255" s="153"/>
      <c r="AB255" s="153"/>
      <c r="AC255" s="153"/>
      <c r="AD255" s="153"/>
      <c r="AE255" s="153"/>
      <c r="AF255" s="153"/>
      <c r="AG255" s="153"/>
      <c r="AH255" s="153"/>
      <c r="AI255" s="153"/>
      <c r="AJ255" s="161"/>
      <c r="AK255" s="161"/>
      <c r="AL255" s="162"/>
      <c r="AM255" s="161"/>
      <c r="AN255" s="161"/>
      <c r="AO255" s="161"/>
      <c r="AP255" s="161"/>
      <c r="AQ255" s="161"/>
      <c r="AR255" s="161"/>
      <c r="AS255" s="161"/>
      <c r="AT255" s="161"/>
      <c r="AU255" s="161"/>
      <c r="AV255" s="161"/>
      <c r="AW255" s="161"/>
      <c r="AX255" s="161"/>
      <c r="AY255" s="161"/>
      <c r="AZ255" s="161"/>
      <c r="BA255" s="161"/>
      <c r="BB255" s="161"/>
      <c r="BC255" s="161"/>
      <c r="BD255" s="161"/>
      <c r="BE255" s="161"/>
      <c r="BF255" s="161"/>
      <c r="BG255" s="161"/>
      <c r="BH255" s="161"/>
      <c r="BI255" s="161"/>
      <c r="BJ255" s="161"/>
      <c r="BK255" s="161"/>
      <c r="BL255" s="161"/>
      <c r="BM255" s="161"/>
      <c r="BN255" s="161"/>
      <c r="BO255" s="161"/>
      <c r="BP255" s="161"/>
      <c r="BQ255" s="161"/>
      <c r="BR255" s="161"/>
      <c r="BS255" s="161"/>
      <c r="BT255" s="161"/>
      <c r="BU255" s="161"/>
      <c r="BV255" s="161"/>
      <c r="BW255" s="161"/>
      <c r="BX255" s="161"/>
      <c r="BY255" s="161"/>
      <c r="BZ255" s="161"/>
      <c r="CA255" s="161"/>
      <c r="CB255" s="161"/>
      <c r="CC255" s="161"/>
      <c r="CD255" s="161"/>
      <c r="CE255" s="161"/>
      <c r="CF255" s="161"/>
      <c r="CG255" s="161"/>
      <c r="CH255" s="161"/>
      <c r="CI255" s="161"/>
      <c r="CJ255" s="161"/>
      <c r="CK255" s="161"/>
      <c r="CL255" s="161"/>
      <c r="CM255" s="161"/>
      <c r="CN255" s="161"/>
      <c r="CO255" s="161"/>
      <c r="CP255" s="161"/>
      <c r="CQ255" s="161"/>
      <c r="CR255" s="161"/>
      <c r="CS255" s="161"/>
      <c r="CT255" s="161"/>
      <c r="CU255" s="161"/>
      <c r="CV255" s="161"/>
      <c r="CW255" s="161"/>
      <c r="CX255" s="161"/>
      <c r="CY255" s="161"/>
      <c r="CZ255" s="161"/>
      <c r="DA255" s="161"/>
      <c r="DB255" s="161"/>
      <c r="DC255" s="161"/>
      <c r="DD255" s="161"/>
      <c r="DE255" s="161"/>
      <c r="DF255" s="161"/>
      <c r="DG255" s="161"/>
      <c r="DH255" s="161"/>
      <c r="DI255" s="161"/>
      <c r="DJ255" s="161"/>
      <c r="DK255" s="161"/>
      <c r="DL255" s="161"/>
      <c r="DM255" s="161"/>
      <c r="DN255" s="161"/>
      <c r="DO255" s="161"/>
      <c r="DP255" s="161"/>
      <c r="DQ255" s="161"/>
      <c r="DR255" s="161"/>
      <c r="DS255" s="161"/>
      <c r="DT255" s="161"/>
      <c r="DU255" s="161"/>
      <c r="DV255" s="161"/>
      <c r="DW255" s="161"/>
      <c r="DX255" s="161"/>
      <c r="DY255" s="161"/>
      <c r="DZ255" s="161"/>
      <c r="EA255" s="161"/>
      <c r="EB255" s="161"/>
      <c r="EC255" s="161"/>
      <c r="ED255" s="161"/>
      <c r="EE255" s="161"/>
      <c r="EF255" s="161"/>
      <c r="EG255" s="161"/>
      <c r="EH255" s="161"/>
      <c r="EI255" s="161"/>
      <c r="EK255" s="143">
        <f t="shared" si="53"/>
        <v>1.9481370617034014E-8</v>
      </c>
      <c r="EO255">
        <f t="shared" si="63"/>
        <v>314000</v>
      </c>
      <c r="EP255" s="3">
        <f t="shared" si="58"/>
        <v>-14.130000000000003</v>
      </c>
      <c r="EQ255" s="3">
        <f t="shared" si="64"/>
        <v>-14.525483000000001</v>
      </c>
      <c r="ER255" s="3">
        <f t="shared" si="65"/>
        <v>-12.688670419828176</v>
      </c>
      <c r="ES255" s="3">
        <f t="shared" si="66"/>
        <v>-20.399050911306389</v>
      </c>
    </row>
    <row r="256" spans="11:149" x14ac:dyDescent="0.25">
      <c r="K256" s="38">
        <f t="shared" si="59"/>
        <v>244</v>
      </c>
      <c r="L256" s="5"/>
      <c r="N256" s="5">
        <v>316000</v>
      </c>
      <c r="O256" s="289">
        <f t="shared" si="54"/>
        <v>6.0255958607435399E-15</v>
      </c>
      <c r="P256" s="5">
        <v>316000</v>
      </c>
      <c r="Q256" s="289">
        <f t="shared" si="55"/>
        <v>2.4098943306875055E-15</v>
      </c>
      <c r="R256" s="5">
        <f t="shared" si="62"/>
        <v>316000</v>
      </c>
      <c r="S256" s="289">
        <f t="shared" si="61"/>
        <v>1.8164114979756787E-13</v>
      </c>
      <c r="U256" s="4"/>
      <c r="V256" s="256">
        <v>316000</v>
      </c>
      <c r="W256" s="274">
        <f t="shared" si="60"/>
        <v>2.9502772321408504E-21</v>
      </c>
      <c r="X256" s="320">
        <f t="shared" si="56"/>
        <v>316000</v>
      </c>
      <c r="Y256" s="153">
        <f t="shared" si="57"/>
        <v>-29.336743358610857</v>
      </c>
      <c r="Z256" s="153"/>
      <c r="AA256" s="153"/>
      <c r="AB256" s="153"/>
      <c r="AC256" s="153"/>
      <c r="AD256" s="153"/>
      <c r="AE256" s="153"/>
      <c r="AF256" s="153"/>
      <c r="AG256" s="153"/>
      <c r="AH256" s="153"/>
      <c r="AI256" s="153"/>
      <c r="AJ256" s="161"/>
      <c r="AK256" s="161"/>
      <c r="AL256" s="162"/>
      <c r="AM256" s="161"/>
      <c r="AN256" s="161"/>
      <c r="AO256" s="161"/>
      <c r="AP256" s="161"/>
      <c r="AQ256" s="161"/>
      <c r="AR256" s="161"/>
      <c r="AS256" s="161"/>
      <c r="AT256" s="161"/>
      <c r="AU256" s="161"/>
      <c r="AV256" s="161"/>
      <c r="AW256" s="161"/>
      <c r="AX256" s="161"/>
      <c r="AY256" s="161"/>
      <c r="AZ256" s="161"/>
      <c r="BA256" s="161"/>
      <c r="BB256" s="161"/>
      <c r="BC256" s="161"/>
      <c r="BD256" s="161"/>
      <c r="BE256" s="161"/>
      <c r="BF256" s="161"/>
      <c r="BG256" s="161"/>
      <c r="BH256" s="161"/>
      <c r="BI256" s="161"/>
      <c r="BJ256" s="161"/>
      <c r="BK256" s="161"/>
      <c r="BL256" s="161"/>
      <c r="BM256" s="161"/>
      <c r="BN256" s="161"/>
      <c r="BO256" s="161"/>
      <c r="BP256" s="161"/>
      <c r="BQ256" s="161"/>
      <c r="BR256" s="161"/>
      <c r="BS256" s="161"/>
      <c r="BT256" s="161"/>
      <c r="BU256" s="161"/>
      <c r="BV256" s="161"/>
      <c r="BW256" s="161"/>
      <c r="BX256" s="161"/>
      <c r="BY256" s="161"/>
      <c r="BZ256" s="161"/>
      <c r="CA256" s="161"/>
      <c r="CB256" s="161"/>
      <c r="CC256" s="161"/>
      <c r="CD256" s="161"/>
      <c r="CE256" s="161"/>
      <c r="CF256" s="161"/>
      <c r="CG256" s="161"/>
      <c r="CH256" s="161"/>
      <c r="CI256" s="161"/>
      <c r="CJ256" s="161"/>
      <c r="CK256" s="161"/>
      <c r="CL256" s="161"/>
      <c r="CM256" s="161"/>
      <c r="CN256" s="161"/>
      <c r="CO256" s="161"/>
      <c r="CP256" s="161"/>
      <c r="CQ256" s="161"/>
      <c r="CR256" s="161"/>
      <c r="CS256" s="161"/>
      <c r="CT256" s="161"/>
      <c r="CU256" s="161"/>
      <c r="CV256" s="161"/>
      <c r="CW256" s="161"/>
      <c r="CX256" s="161"/>
      <c r="CY256" s="161"/>
      <c r="CZ256" s="161"/>
      <c r="DA256" s="161"/>
      <c r="DB256" s="161"/>
      <c r="DC256" s="161"/>
      <c r="DD256" s="161"/>
      <c r="DE256" s="161"/>
      <c r="DF256" s="161"/>
      <c r="DG256" s="161"/>
      <c r="DH256" s="161"/>
      <c r="DI256" s="161"/>
      <c r="DJ256" s="161"/>
      <c r="DK256" s="161"/>
      <c r="DL256" s="161"/>
      <c r="DM256" s="161"/>
      <c r="DN256" s="161"/>
      <c r="DO256" s="161"/>
      <c r="DP256" s="161"/>
      <c r="DQ256" s="161"/>
      <c r="DR256" s="161"/>
      <c r="DS256" s="161"/>
      <c r="DT256" s="161"/>
      <c r="DU256" s="161"/>
      <c r="DV256" s="161"/>
      <c r="DW256" s="161"/>
      <c r="DX256" s="161"/>
      <c r="DY256" s="161"/>
      <c r="DZ256" s="161"/>
      <c r="EA256" s="161"/>
      <c r="EB256" s="161"/>
      <c r="EC256" s="161"/>
      <c r="ED256" s="161"/>
      <c r="EE256" s="161"/>
      <c r="EF256" s="161"/>
      <c r="EG256" s="161"/>
      <c r="EH256" s="161"/>
      <c r="EI256" s="161"/>
      <c r="EK256" s="143">
        <f t="shared" si="53"/>
        <v>1.6242339554824563E-8</v>
      </c>
      <c r="EO256">
        <f t="shared" si="63"/>
        <v>316000</v>
      </c>
      <c r="EP256" s="3">
        <f t="shared" si="58"/>
        <v>-14.220000000000002</v>
      </c>
      <c r="EQ256" s="3">
        <f t="shared" si="64"/>
        <v>-14.618002000000002</v>
      </c>
      <c r="ER256" s="3">
        <f t="shared" si="65"/>
        <v>-12.740785757656566</v>
      </c>
      <c r="ES256" s="3">
        <f t="shared" si="66"/>
        <v>-20.530137172248313</v>
      </c>
    </row>
    <row r="257" spans="8:149" x14ac:dyDescent="0.25">
      <c r="K257" s="38">
        <f t="shared" si="59"/>
        <v>245</v>
      </c>
      <c r="L257" s="5"/>
      <c r="N257" s="5">
        <v>318000</v>
      </c>
      <c r="O257" s="289">
        <f t="shared" si="54"/>
        <v>4.8977881936844354E-15</v>
      </c>
      <c r="P257" s="5">
        <v>318000</v>
      </c>
      <c r="Q257" s="289">
        <f t="shared" si="55"/>
        <v>1.9475068773592236E-15</v>
      </c>
      <c r="R257" s="5">
        <f t="shared" si="62"/>
        <v>318000</v>
      </c>
      <c r="S257" s="289">
        <f t="shared" si="61"/>
        <v>1.6110124790426565E-13</v>
      </c>
      <c r="U257" s="4"/>
      <c r="V257" s="256">
        <v>318000</v>
      </c>
      <c r="W257" s="274">
        <f t="shared" si="60"/>
        <v>2.18160724301699E-21</v>
      </c>
      <c r="X257" s="320">
        <f t="shared" si="56"/>
        <v>318000</v>
      </c>
      <c r="Y257" s="153">
        <f t="shared" si="57"/>
        <v>-29.456743358610858</v>
      </c>
      <c r="Z257" s="153"/>
      <c r="AA257" s="153"/>
      <c r="AB257" s="153"/>
      <c r="AC257" s="153"/>
      <c r="AD257" s="153"/>
      <c r="AE257" s="153"/>
      <c r="AF257" s="153"/>
      <c r="AG257" s="153"/>
      <c r="AH257" s="153"/>
      <c r="AI257" s="153"/>
      <c r="AJ257" s="161"/>
      <c r="AK257" s="161"/>
      <c r="AL257" s="162"/>
      <c r="AM257" s="161"/>
      <c r="AN257" s="161"/>
      <c r="AO257" s="161"/>
      <c r="AP257" s="161"/>
      <c r="AQ257" s="161"/>
      <c r="AR257" s="161"/>
      <c r="AS257" s="161"/>
      <c r="AT257" s="161"/>
      <c r="AU257" s="161"/>
      <c r="AV257" s="161"/>
      <c r="AW257" s="161"/>
      <c r="AX257" s="161"/>
      <c r="AY257" s="161"/>
      <c r="AZ257" s="161"/>
      <c r="BA257" s="161"/>
      <c r="BB257" s="161"/>
      <c r="BC257" s="161"/>
      <c r="BD257" s="161"/>
      <c r="BE257" s="161"/>
      <c r="BF257" s="161"/>
      <c r="BG257" s="161"/>
      <c r="BH257" s="161"/>
      <c r="BI257" s="161"/>
      <c r="BJ257" s="161"/>
      <c r="BK257" s="161"/>
      <c r="BL257" s="161"/>
      <c r="BM257" s="161"/>
      <c r="BN257" s="161"/>
      <c r="BO257" s="161"/>
      <c r="BP257" s="161"/>
      <c r="BQ257" s="161"/>
      <c r="BR257" s="161"/>
      <c r="BS257" s="161"/>
      <c r="BT257" s="161"/>
      <c r="BU257" s="161"/>
      <c r="BV257" s="161"/>
      <c r="BW257" s="161"/>
      <c r="BX257" s="161"/>
      <c r="BY257" s="161"/>
      <c r="BZ257" s="161"/>
      <c r="CA257" s="161"/>
      <c r="CB257" s="161"/>
      <c r="CC257" s="161"/>
      <c r="CD257" s="161"/>
      <c r="CE257" s="161"/>
      <c r="CF257" s="161"/>
      <c r="CG257" s="161"/>
      <c r="CH257" s="161"/>
      <c r="CI257" s="161"/>
      <c r="CJ257" s="161"/>
      <c r="CK257" s="161"/>
      <c r="CL257" s="161"/>
      <c r="CM257" s="161"/>
      <c r="CN257" s="161"/>
      <c r="CO257" s="161"/>
      <c r="CP257" s="161"/>
      <c r="CQ257" s="161"/>
      <c r="CR257" s="161"/>
      <c r="CS257" s="161"/>
      <c r="CT257" s="161"/>
      <c r="CU257" s="161"/>
      <c r="CV257" s="161"/>
      <c r="CW257" s="161"/>
      <c r="CX257" s="161"/>
      <c r="CY257" s="161"/>
      <c r="CZ257" s="161"/>
      <c r="DA257" s="161"/>
      <c r="DB257" s="161"/>
      <c r="DC257" s="161"/>
      <c r="DD257" s="161"/>
      <c r="DE257" s="161"/>
      <c r="DF257" s="161"/>
      <c r="DG257" s="161"/>
      <c r="DH257" s="161"/>
      <c r="DI257" s="161"/>
      <c r="DJ257" s="161"/>
      <c r="DK257" s="161"/>
      <c r="DL257" s="161"/>
      <c r="DM257" s="161"/>
      <c r="DN257" s="161"/>
      <c r="DO257" s="161"/>
      <c r="DP257" s="161"/>
      <c r="DQ257" s="161"/>
      <c r="DR257" s="161"/>
      <c r="DS257" s="161"/>
      <c r="DT257" s="161"/>
      <c r="DU257" s="161"/>
      <c r="DV257" s="161"/>
      <c r="DW257" s="161"/>
      <c r="DX257" s="161"/>
      <c r="DY257" s="161"/>
      <c r="DZ257" s="161"/>
      <c r="EA257" s="161"/>
      <c r="EB257" s="161"/>
      <c r="EC257" s="161"/>
      <c r="ED257" s="161"/>
      <c r="EE257" s="161"/>
      <c r="EF257" s="161"/>
      <c r="EG257" s="161"/>
      <c r="EH257" s="161"/>
      <c r="EI257" s="161"/>
      <c r="EK257" s="143">
        <f t="shared" si="53"/>
        <v>1.3541839504020534E-8</v>
      </c>
      <c r="EO257">
        <f t="shared" si="63"/>
        <v>318000</v>
      </c>
      <c r="EP257" s="3">
        <f t="shared" si="58"/>
        <v>-14.310000000000002</v>
      </c>
      <c r="EQ257" s="3">
        <f t="shared" si="64"/>
        <v>-14.710521</v>
      </c>
      <c r="ER257" s="3">
        <f t="shared" si="65"/>
        <v>-12.792901095484957</v>
      </c>
      <c r="ES257" s="3">
        <f t="shared" si="66"/>
        <v>-20.661223433190241</v>
      </c>
    </row>
    <row r="258" spans="8:149" x14ac:dyDescent="0.25">
      <c r="K258" s="38">
        <f t="shared" si="59"/>
        <v>246</v>
      </c>
      <c r="L258" s="5"/>
      <c r="N258" s="5">
        <v>320000</v>
      </c>
      <c r="O258" s="289">
        <f t="shared" si="54"/>
        <v>3.9810717055349545E-15</v>
      </c>
      <c r="P258" s="5">
        <v>320000</v>
      </c>
      <c r="Q258" s="289">
        <f t="shared" si="55"/>
        <v>1.5738379019628734E-15</v>
      </c>
      <c r="R258" s="5">
        <f t="shared" si="62"/>
        <v>320000</v>
      </c>
      <c r="S258" s="289">
        <f t="shared" si="61"/>
        <v>1.428839891469302E-13</v>
      </c>
      <c r="U258" s="4"/>
      <c r="V258" s="256">
        <v>320000</v>
      </c>
      <c r="W258" s="274">
        <f t="shared" si="60"/>
        <v>1.613207772793132E-21</v>
      </c>
      <c r="X258" s="320">
        <f t="shared" si="56"/>
        <v>320000</v>
      </c>
      <c r="Y258" s="153">
        <f t="shared" si="57"/>
        <v>-29.576743358610859</v>
      </c>
      <c r="Z258" s="153"/>
      <c r="AA258" s="153"/>
      <c r="AB258" s="153"/>
      <c r="AC258" s="153"/>
      <c r="AD258" s="153"/>
      <c r="AE258" s="153"/>
      <c r="AF258" s="153"/>
      <c r="AG258" s="153"/>
      <c r="AH258" s="153"/>
      <c r="AI258" s="153"/>
      <c r="AJ258" s="161"/>
      <c r="AK258" s="161"/>
      <c r="AL258" s="162"/>
      <c r="AM258" s="161"/>
      <c r="AN258" s="161"/>
      <c r="AO258" s="161"/>
      <c r="AP258" s="161"/>
      <c r="AQ258" s="161"/>
      <c r="AR258" s="161"/>
      <c r="AS258" s="161"/>
      <c r="AT258" s="161"/>
      <c r="AU258" s="161"/>
      <c r="AV258" s="161"/>
      <c r="AW258" s="161"/>
      <c r="AX258" s="161"/>
      <c r="AY258" s="161"/>
      <c r="AZ258" s="161"/>
      <c r="BA258" s="161"/>
      <c r="BB258" s="161"/>
      <c r="BC258" s="161"/>
      <c r="BD258" s="161"/>
      <c r="BE258" s="161"/>
      <c r="BF258" s="161"/>
      <c r="BG258" s="161"/>
      <c r="BH258" s="161"/>
      <c r="BI258" s="161"/>
      <c r="BJ258" s="161"/>
      <c r="BK258" s="161"/>
      <c r="BL258" s="161"/>
      <c r="BM258" s="161"/>
      <c r="BN258" s="161"/>
      <c r="BO258" s="161"/>
      <c r="BP258" s="161"/>
      <c r="BQ258" s="161"/>
      <c r="BR258" s="161"/>
      <c r="BS258" s="161"/>
      <c r="BT258" s="161"/>
      <c r="BU258" s="161"/>
      <c r="BV258" s="161"/>
      <c r="BW258" s="161"/>
      <c r="BX258" s="161"/>
      <c r="BY258" s="161"/>
      <c r="BZ258" s="161"/>
      <c r="CA258" s="161"/>
      <c r="CB258" s="161"/>
      <c r="CC258" s="161"/>
      <c r="CD258" s="161"/>
      <c r="CE258" s="161"/>
      <c r="CF258" s="161"/>
      <c r="CG258" s="161"/>
      <c r="CH258" s="161"/>
      <c r="CI258" s="161"/>
      <c r="CJ258" s="161"/>
      <c r="CK258" s="161"/>
      <c r="CL258" s="161"/>
      <c r="CM258" s="161"/>
      <c r="CN258" s="161"/>
      <c r="CO258" s="161"/>
      <c r="CP258" s="161"/>
      <c r="CQ258" s="161"/>
      <c r="CR258" s="161"/>
      <c r="CS258" s="161"/>
      <c r="CT258" s="161"/>
      <c r="CU258" s="161"/>
      <c r="CV258" s="161"/>
      <c r="CW258" s="161"/>
      <c r="CX258" s="161"/>
      <c r="CY258" s="161"/>
      <c r="CZ258" s="161"/>
      <c r="DA258" s="161"/>
      <c r="DB258" s="161"/>
      <c r="DC258" s="161"/>
      <c r="DD258" s="161"/>
      <c r="DE258" s="161"/>
      <c r="DF258" s="161"/>
      <c r="DG258" s="161"/>
      <c r="DH258" s="161"/>
      <c r="DI258" s="161"/>
      <c r="DJ258" s="161"/>
      <c r="DK258" s="161"/>
      <c r="DL258" s="161"/>
      <c r="DM258" s="161"/>
      <c r="DN258" s="161"/>
      <c r="DO258" s="161"/>
      <c r="DP258" s="161"/>
      <c r="DQ258" s="161"/>
      <c r="DR258" s="161"/>
      <c r="DS258" s="161"/>
      <c r="DT258" s="161"/>
      <c r="DU258" s="161"/>
      <c r="DV258" s="161"/>
      <c r="DW258" s="161"/>
      <c r="DX258" s="161"/>
      <c r="DY258" s="161"/>
      <c r="DZ258" s="161"/>
      <c r="EA258" s="161"/>
      <c r="EB258" s="161"/>
      <c r="EC258" s="161"/>
      <c r="ED258" s="161"/>
      <c r="EE258" s="161"/>
      <c r="EF258" s="161"/>
      <c r="EG258" s="161"/>
      <c r="EH258" s="161"/>
      <c r="EI258" s="161"/>
      <c r="EK258" s="143">
        <f t="shared" si="53"/>
        <v>1.1290332684750572E-8</v>
      </c>
      <c r="EO258">
        <f t="shared" si="63"/>
        <v>320000</v>
      </c>
      <c r="EP258" s="3">
        <f t="shared" si="58"/>
        <v>-14.400000000000002</v>
      </c>
      <c r="EQ258" s="3">
        <f t="shared" si="64"/>
        <v>-14.803040000000001</v>
      </c>
      <c r="ER258" s="3">
        <f t="shared" si="65"/>
        <v>-12.845016433313347</v>
      </c>
      <c r="ES258" s="3">
        <f t="shared" si="66"/>
        <v>-20.792309694132165</v>
      </c>
    </row>
    <row r="259" spans="8:149" x14ac:dyDescent="0.25">
      <c r="K259" s="38">
        <f t="shared" si="59"/>
        <v>247</v>
      </c>
      <c r="L259" s="5"/>
      <c r="N259" s="5">
        <v>322000</v>
      </c>
      <c r="O259" s="289">
        <f t="shared" si="54"/>
        <v>3.2359365692962707E-15</v>
      </c>
      <c r="P259" s="5">
        <v>322000</v>
      </c>
      <c r="Q259" s="289">
        <f t="shared" si="55"/>
        <v>1.2718649522889545E-15</v>
      </c>
      <c r="R259" s="5">
        <f t="shared" si="62"/>
        <v>322000</v>
      </c>
      <c r="S259" s="289">
        <f t="shared" si="61"/>
        <v>1.2672673005408504E-13</v>
      </c>
      <c r="U259" s="4"/>
      <c r="V259" s="256">
        <v>322000</v>
      </c>
      <c r="W259" s="274">
        <f t="shared" si="60"/>
        <v>1.1929000174207302E-21</v>
      </c>
      <c r="X259" s="320">
        <f t="shared" si="56"/>
        <v>322000</v>
      </c>
      <c r="Y259" s="153">
        <f t="shared" si="57"/>
        <v>-29.696743358610856</v>
      </c>
      <c r="Z259" s="153"/>
      <c r="AA259" s="153"/>
      <c r="AB259" s="153"/>
      <c r="AC259" s="153"/>
      <c r="AD259" s="153"/>
      <c r="AE259" s="153"/>
      <c r="AF259" s="153"/>
      <c r="AG259" s="153"/>
      <c r="AH259" s="153"/>
      <c r="AI259" s="153"/>
      <c r="AJ259" s="161"/>
      <c r="AK259" s="161"/>
      <c r="AL259" s="162"/>
      <c r="AM259" s="161"/>
      <c r="AN259" s="161"/>
      <c r="AO259" s="161"/>
      <c r="AP259" s="161"/>
      <c r="AQ259" s="161"/>
      <c r="AR259" s="161"/>
      <c r="AS259" s="161"/>
      <c r="AT259" s="161"/>
      <c r="AU259" s="161"/>
      <c r="AV259" s="161"/>
      <c r="AW259" s="161"/>
      <c r="AX259" s="161"/>
      <c r="AY259" s="161"/>
      <c r="AZ259" s="161"/>
      <c r="BA259" s="161"/>
      <c r="BB259" s="161"/>
      <c r="BC259" s="161"/>
      <c r="BD259" s="161"/>
      <c r="BE259" s="161"/>
      <c r="BF259" s="161"/>
      <c r="BG259" s="161"/>
      <c r="BH259" s="161"/>
      <c r="BI259" s="161"/>
      <c r="BJ259" s="161"/>
      <c r="BK259" s="161"/>
      <c r="BL259" s="161"/>
      <c r="BM259" s="161"/>
      <c r="BN259" s="161"/>
      <c r="BO259" s="161"/>
      <c r="BP259" s="161"/>
      <c r="BQ259" s="161"/>
      <c r="BR259" s="161"/>
      <c r="BS259" s="161"/>
      <c r="BT259" s="161"/>
      <c r="BU259" s="161"/>
      <c r="BV259" s="161"/>
      <c r="BW259" s="161"/>
      <c r="BX259" s="161"/>
      <c r="BY259" s="161"/>
      <c r="BZ259" s="161"/>
      <c r="CA259" s="161"/>
      <c r="CB259" s="161"/>
      <c r="CC259" s="161"/>
      <c r="CD259" s="161"/>
      <c r="CE259" s="161"/>
      <c r="CF259" s="161"/>
      <c r="CG259" s="161"/>
      <c r="CH259" s="161"/>
      <c r="CI259" s="161"/>
      <c r="CJ259" s="161"/>
      <c r="CK259" s="161"/>
      <c r="CL259" s="161"/>
      <c r="CM259" s="161"/>
      <c r="CN259" s="161"/>
      <c r="CO259" s="161"/>
      <c r="CP259" s="161"/>
      <c r="CQ259" s="161"/>
      <c r="CR259" s="161"/>
      <c r="CS259" s="161"/>
      <c r="CT259" s="161"/>
      <c r="CU259" s="161"/>
      <c r="CV259" s="161"/>
      <c r="CW259" s="161"/>
      <c r="CX259" s="161"/>
      <c r="CY259" s="161"/>
      <c r="CZ259" s="161"/>
      <c r="DA259" s="161"/>
      <c r="DB259" s="161"/>
      <c r="DC259" s="161"/>
      <c r="DD259" s="161"/>
      <c r="DE259" s="161"/>
      <c r="DF259" s="161"/>
      <c r="DG259" s="161"/>
      <c r="DH259" s="161"/>
      <c r="DI259" s="161"/>
      <c r="DJ259" s="161"/>
      <c r="DK259" s="161"/>
      <c r="DL259" s="161"/>
      <c r="DM259" s="161"/>
      <c r="DN259" s="161"/>
      <c r="DO259" s="161"/>
      <c r="DP259" s="161"/>
      <c r="DQ259" s="161"/>
      <c r="DR259" s="161"/>
      <c r="DS259" s="161"/>
      <c r="DT259" s="161"/>
      <c r="DU259" s="161"/>
      <c r="DV259" s="161"/>
      <c r="DW259" s="161"/>
      <c r="DX259" s="161"/>
      <c r="DY259" s="161"/>
      <c r="DZ259" s="161"/>
      <c r="EA259" s="161"/>
      <c r="EB259" s="161"/>
      <c r="EC259" s="161"/>
      <c r="ED259" s="161"/>
      <c r="EE259" s="161"/>
      <c r="EF259" s="161"/>
      <c r="EG259" s="161"/>
      <c r="EH259" s="161"/>
      <c r="EI259" s="161"/>
      <c r="EK259" s="143">
        <f t="shared" si="53"/>
        <v>9.4131681367586676E-9</v>
      </c>
      <c r="EO259">
        <f t="shared" si="63"/>
        <v>322000</v>
      </c>
      <c r="EP259" s="3">
        <f t="shared" si="58"/>
        <v>-14.490000000000002</v>
      </c>
      <c r="EQ259" s="3">
        <f t="shared" si="64"/>
        <v>-14.895559000000002</v>
      </c>
      <c r="ER259" s="3">
        <f t="shared" si="65"/>
        <v>-12.897131771141737</v>
      </c>
      <c r="ES259" s="3">
        <f t="shared" si="66"/>
        <v>-20.923395955074092</v>
      </c>
    </row>
    <row r="260" spans="8:149" x14ac:dyDescent="0.25">
      <c r="K260" s="38">
        <f t="shared" si="59"/>
        <v>248</v>
      </c>
      <c r="L260" s="5"/>
      <c r="N260" s="5">
        <v>324000</v>
      </c>
      <c r="O260" s="289">
        <f t="shared" si="54"/>
        <v>2.6302679918953748E-15</v>
      </c>
      <c r="P260" s="5">
        <v>324000</v>
      </c>
      <c r="Q260" s="289">
        <f t="shared" si="55"/>
        <v>1.0278316812954448E-15</v>
      </c>
      <c r="R260" s="5">
        <f t="shared" si="62"/>
        <v>324000</v>
      </c>
      <c r="S260" s="289">
        <f t="shared" si="61"/>
        <v>1.1239652676330653E-13</v>
      </c>
      <c r="U260" s="4"/>
      <c r="V260" s="256">
        <v>324000</v>
      </c>
      <c r="W260" s="274">
        <f t="shared" si="60"/>
        <v>8.8209992262717467E-22</v>
      </c>
      <c r="X260" s="320">
        <f t="shared" si="56"/>
        <v>324000</v>
      </c>
      <c r="Y260" s="153">
        <f t="shared" si="57"/>
        <v>-29.816743358610857</v>
      </c>
      <c r="Z260" s="153"/>
      <c r="AA260" s="153"/>
      <c r="AB260" s="153"/>
      <c r="AC260" s="153"/>
      <c r="AD260" s="153"/>
      <c r="AE260" s="153"/>
      <c r="AF260" s="153"/>
      <c r="AG260" s="153"/>
      <c r="AH260" s="153"/>
      <c r="AI260" s="153"/>
      <c r="AJ260" s="161"/>
      <c r="AK260" s="161"/>
      <c r="AL260" s="162"/>
      <c r="AM260" s="161"/>
      <c r="AN260" s="161"/>
      <c r="AO260" s="161"/>
      <c r="AP260" s="161"/>
      <c r="AQ260" s="161"/>
      <c r="AR260" s="161"/>
      <c r="AS260" s="161"/>
      <c r="AT260" s="161"/>
      <c r="AU260" s="161"/>
      <c r="AV260" s="161"/>
      <c r="AW260" s="161"/>
      <c r="AX260" s="161"/>
      <c r="AY260" s="161"/>
      <c r="AZ260" s="161"/>
      <c r="BA260" s="161"/>
      <c r="BB260" s="161"/>
      <c r="BC260" s="161"/>
      <c r="BD260" s="161"/>
      <c r="BE260" s="161"/>
      <c r="BF260" s="161"/>
      <c r="BG260" s="161"/>
      <c r="BH260" s="161"/>
      <c r="BI260" s="161"/>
      <c r="BJ260" s="161"/>
      <c r="BK260" s="161"/>
      <c r="BL260" s="161"/>
      <c r="BM260" s="161"/>
      <c r="BN260" s="161"/>
      <c r="BO260" s="161"/>
      <c r="BP260" s="161"/>
      <c r="BQ260" s="161"/>
      <c r="BR260" s="161"/>
      <c r="BS260" s="161"/>
      <c r="BT260" s="161"/>
      <c r="BU260" s="161"/>
      <c r="BV260" s="161"/>
      <c r="BW260" s="161"/>
      <c r="BX260" s="161"/>
      <c r="BY260" s="161"/>
      <c r="BZ260" s="161"/>
      <c r="CA260" s="161"/>
      <c r="CB260" s="161"/>
      <c r="CC260" s="161"/>
      <c r="CD260" s="161"/>
      <c r="CE260" s="161"/>
      <c r="CF260" s="161"/>
      <c r="CG260" s="161"/>
      <c r="CH260" s="161"/>
      <c r="CI260" s="161"/>
      <c r="CJ260" s="161"/>
      <c r="CK260" s="161"/>
      <c r="CL260" s="161"/>
      <c r="CM260" s="161"/>
      <c r="CN260" s="161"/>
      <c r="CO260" s="161"/>
      <c r="CP260" s="161"/>
      <c r="CQ260" s="161"/>
      <c r="CR260" s="161"/>
      <c r="CS260" s="161"/>
      <c r="CT260" s="161"/>
      <c r="CU260" s="161"/>
      <c r="CV260" s="161"/>
      <c r="CW260" s="161"/>
      <c r="CX260" s="161"/>
      <c r="CY260" s="161"/>
      <c r="CZ260" s="161"/>
      <c r="DA260" s="161"/>
      <c r="DB260" s="161"/>
      <c r="DC260" s="161"/>
      <c r="DD260" s="161"/>
      <c r="DE260" s="161"/>
      <c r="DF260" s="161"/>
      <c r="DG260" s="161"/>
      <c r="DH260" s="161"/>
      <c r="DI260" s="161"/>
      <c r="DJ260" s="161"/>
      <c r="DK260" s="161"/>
      <c r="DL260" s="161"/>
      <c r="DM260" s="161"/>
      <c r="DN260" s="161"/>
      <c r="DO260" s="161"/>
      <c r="DP260" s="161"/>
      <c r="DQ260" s="161"/>
      <c r="DR260" s="161"/>
      <c r="DS260" s="161"/>
      <c r="DT260" s="161"/>
      <c r="DU260" s="161"/>
      <c r="DV260" s="161"/>
      <c r="DW260" s="161"/>
      <c r="DX260" s="161"/>
      <c r="DY260" s="161"/>
      <c r="DZ260" s="161"/>
      <c r="EA260" s="161"/>
      <c r="EB260" s="161"/>
      <c r="EC260" s="161"/>
      <c r="ED260" s="161"/>
      <c r="EE260" s="161"/>
      <c r="EF260" s="161"/>
      <c r="EG260" s="161"/>
      <c r="EH260" s="161"/>
      <c r="EI260" s="161"/>
      <c r="EK260" s="143">
        <f t="shared" si="53"/>
        <v>7.8481065921616078E-9</v>
      </c>
      <c r="EO260">
        <f t="shared" si="63"/>
        <v>324000</v>
      </c>
      <c r="EP260" s="3">
        <f t="shared" si="58"/>
        <v>-14.580000000000002</v>
      </c>
      <c r="EQ260" s="3">
        <f t="shared" si="64"/>
        <v>-14.988078</v>
      </c>
      <c r="ER260" s="3">
        <f t="shared" si="65"/>
        <v>-12.949247108970127</v>
      </c>
      <c r="ES260" s="3">
        <f t="shared" si="66"/>
        <v>-21.054482216016019</v>
      </c>
    </row>
    <row r="261" spans="8:149" x14ac:dyDescent="0.25">
      <c r="K261" s="38">
        <f t="shared" si="59"/>
        <v>249</v>
      </c>
      <c r="L261" s="5"/>
      <c r="N261" s="5">
        <v>326000</v>
      </c>
      <c r="O261" s="289">
        <f t="shared" si="54"/>
        <v>2.1379620895022127E-15</v>
      </c>
      <c r="P261" s="5">
        <v>326000</v>
      </c>
      <c r="Q261" s="289">
        <f t="shared" si="55"/>
        <v>8.3062117811593082E-16</v>
      </c>
      <c r="R261" s="5">
        <f t="shared" si="62"/>
        <v>326000</v>
      </c>
      <c r="S261" s="289">
        <f t="shared" si="61"/>
        <v>9.9686776602403396E-14</v>
      </c>
      <c r="U261" s="4"/>
      <c r="V261" s="256">
        <v>326000</v>
      </c>
      <c r="W261" s="274">
        <f t="shared" si="60"/>
        <v>6.522761858795707E-22</v>
      </c>
      <c r="X261" s="320">
        <f t="shared" si="56"/>
        <v>326000</v>
      </c>
      <c r="Y261" s="153">
        <f t="shared" si="57"/>
        <v>-29.936743358610858</v>
      </c>
      <c r="Z261" s="153"/>
      <c r="AA261" s="153"/>
      <c r="AB261" s="153"/>
      <c r="AC261" s="153"/>
      <c r="AD261" s="153"/>
      <c r="AE261" s="153"/>
      <c r="AF261" s="153"/>
      <c r="AG261" s="153"/>
      <c r="AH261" s="153"/>
      <c r="AI261" s="153"/>
      <c r="AJ261" s="161"/>
      <c r="AK261" s="161"/>
      <c r="AL261" s="162"/>
      <c r="AM261" s="161"/>
      <c r="AN261" s="161"/>
      <c r="AO261" s="161"/>
      <c r="AP261" s="161"/>
      <c r="AQ261" s="161"/>
      <c r="AR261" s="161"/>
      <c r="AS261" s="161"/>
      <c r="AT261" s="161"/>
      <c r="AU261" s="161"/>
      <c r="AV261" s="161"/>
      <c r="AW261" s="161"/>
      <c r="AX261" s="161"/>
      <c r="AY261" s="161"/>
      <c r="AZ261" s="161"/>
      <c r="BA261" s="161"/>
      <c r="BB261" s="161"/>
      <c r="BC261" s="161"/>
      <c r="BD261" s="161"/>
      <c r="BE261" s="161"/>
      <c r="BF261" s="161"/>
      <c r="BG261" s="161"/>
      <c r="BH261" s="161"/>
      <c r="BI261" s="161"/>
      <c r="BJ261" s="161"/>
      <c r="BK261" s="161"/>
      <c r="BL261" s="161"/>
      <c r="BM261" s="161"/>
      <c r="BN261" s="161"/>
      <c r="BO261" s="161"/>
      <c r="BP261" s="161"/>
      <c r="BQ261" s="161"/>
      <c r="BR261" s="161"/>
      <c r="BS261" s="161"/>
      <c r="BT261" s="161"/>
      <c r="BU261" s="161"/>
      <c r="BV261" s="161"/>
      <c r="BW261" s="161"/>
      <c r="BX261" s="161"/>
      <c r="BY261" s="161"/>
      <c r="BZ261" s="161"/>
      <c r="CA261" s="161"/>
      <c r="CB261" s="161"/>
      <c r="CC261" s="161"/>
      <c r="CD261" s="161"/>
      <c r="CE261" s="161"/>
      <c r="CF261" s="161"/>
      <c r="CG261" s="161"/>
      <c r="CH261" s="161"/>
      <c r="CI261" s="161"/>
      <c r="CJ261" s="161"/>
      <c r="CK261" s="161"/>
      <c r="CL261" s="161"/>
      <c r="CM261" s="161"/>
      <c r="CN261" s="161"/>
      <c r="CO261" s="161"/>
      <c r="CP261" s="161"/>
      <c r="CQ261" s="161"/>
      <c r="CR261" s="161"/>
      <c r="CS261" s="161"/>
      <c r="CT261" s="161"/>
      <c r="CU261" s="161"/>
      <c r="CV261" s="161"/>
      <c r="CW261" s="161"/>
      <c r="CX261" s="161"/>
      <c r="CY261" s="161"/>
      <c r="CZ261" s="161"/>
      <c r="DA261" s="161"/>
      <c r="DB261" s="161"/>
      <c r="DC261" s="161"/>
      <c r="DD261" s="161"/>
      <c r="DE261" s="161"/>
      <c r="DF261" s="161"/>
      <c r="DG261" s="161"/>
      <c r="DH261" s="161"/>
      <c r="DI261" s="161"/>
      <c r="DJ261" s="161"/>
      <c r="DK261" s="161"/>
      <c r="DL261" s="161"/>
      <c r="DM261" s="161"/>
      <c r="DN261" s="161"/>
      <c r="DO261" s="161"/>
      <c r="DP261" s="161"/>
      <c r="DQ261" s="161"/>
      <c r="DR261" s="161"/>
      <c r="DS261" s="161"/>
      <c r="DT261" s="161"/>
      <c r="DU261" s="161"/>
      <c r="DV261" s="161"/>
      <c r="DW261" s="161"/>
      <c r="DX261" s="161"/>
      <c r="DY261" s="161"/>
      <c r="DZ261" s="161"/>
      <c r="EA261" s="161"/>
      <c r="EB261" s="161"/>
      <c r="EC261" s="161"/>
      <c r="ED261" s="161"/>
      <c r="EE261" s="161"/>
      <c r="EF261" s="161"/>
      <c r="EG261" s="161"/>
      <c r="EH261" s="161"/>
      <c r="EI261" s="161"/>
      <c r="EK261" s="143">
        <f t="shared" si="53"/>
        <v>6.543256870278266E-9</v>
      </c>
      <c r="EO261">
        <f t="shared" si="63"/>
        <v>326000</v>
      </c>
      <c r="EP261" s="3">
        <f t="shared" si="58"/>
        <v>-14.670000000000003</v>
      </c>
      <c r="EQ261" s="3">
        <f t="shared" si="64"/>
        <v>-15.080597000000001</v>
      </c>
      <c r="ER261" s="3">
        <f t="shared" si="65"/>
        <v>-13.001362446798517</v>
      </c>
      <c r="ES261" s="3">
        <f t="shared" si="66"/>
        <v>-21.185568476957947</v>
      </c>
    </row>
    <row r="262" spans="8:149" x14ac:dyDescent="0.25">
      <c r="K262" s="38">
        <f t="shared" si="59"/>
        <v>250</v>
      </c>
      <c r="L262" s="5"/>
      <c r="N262" s="5">
        <v>328000</v>
      </c>
      <c r="O262" s="289">
        <f t="shared" si="54"/>
        <v>1.7378008287493612E-15</v>
      </c>
      <c r="P262" s="5">
        <v>328000</v>
      </c>
      <c r="Q262" s="289">
        <f t="shared" si="55"/>
        <v>6.7124953831461011E-16</v>
      </c>
      <c r="R262" s="5">
        <f t="shared" si="62"/>
        <v>328000</v>
      </c>
      <c r="S262" s="289">
        <f t="shared" si="61"/>
        <v>8.8414239439129419E-14</v>
      </c>
      <c r="U262" s="4"/>
      <c r="V262" s="256">
        <v>328000</v>
      </c>
      <c r="W262" s="274">
        <f t="shared" si="60"/>
        <v>4.8233109623049546E-22</v>
      </c>
      <c r="X262" s="320">
        <f t="shared" si="56"/>
        <v>328000</v>
      </c>
      <c r="Y262" s="153">
        <f t="shared" si="57"/>
        <v>-30.056743358610856</v>
      </c>
      <c r="Z262" s="153"/>
      <c r="AA262" s="153"/>
      <c r="AB262" s="153"/>
      <c r="AC262" s="153"/>
      <c r="AD262" s="153"/>
      <c r="AE262" s="153"/>
      <c r="AF262" s="153"/>
      <c r="AG262" s="153"/>
      <c r="AH262" s="153"/>
      <c r="AI262" s="153"/>
      <c r="AJ262" s="161"/>
      <c r="AK262" s="161"/>
      <c r="AL262" s="162"/>
      <c r="AM262" s="161"/>
      <c r="AN262" s="161"/>
      <c r="AO262" s="161"/>
      <c r="AP262" s="161"/>
      <c r="AQ262" s="161"/>
      <c r="AR262" s="161"/>
      <c r="AS262" s="161"/>
      <c r="AT262" s="161"/>
      <c r="AU262" s="161"/>
      <c r="AV262" s="161"/>
      <c r="AW262" s="161"/>
      <c r="AX262" s="161"/>
      <c r="AY262" s="161"/>
      <c r="AZ262" s="161"/>
      <c r="BA262" s="161"/>
      <c r="BB262" s="161"/>
      <c r="BC262" s="161"/>
      <c r="BD262" s="161"/>
      <c r="BE262" s="161"/>
      <c r="BF262" s="161"/>
      <c r="BG262" s="161"/>
      <c r="BH262" s="161"/>
      <c r="BI262" s="161"/>
      <c r="BJ262" s="161"/>
      <c r="BK262" s="161"/>
      <c r="BL262" s="161"/>
      <c r="BM262" s="161"/>
      <c r="BN262" s="161"/>
      <c r="BO262" s="161"/>
      <c r="BP262" s="161"/>
      <c r="BQ262" s="161"/>
      <c r="BR262" s="161"/>
      <c r="BS262" s="161"/>
      <c r="BT262" s="161"/>
      <c r="BU262" s="161"/>
      <c r="BV262" s="161"/>
      <c r="BW262" s="161"/>
      <c r="BX262" s="161"/>
      <c r="BY262" s="161"/>
      <c r="BZ262" s="161"/>
      <c r="CA262" s="161"/>
      <c r="CB262" s="161"/>
      <c r="CC262" s="161"/>
      <c r="CD262" s="161"/>
      <c r="CE262" s="161"/>
      <c r="CF262" s="161"/>
      <c r="CG262" s="161"/>
      <c r="CH262" s="161"/>
      <c r="CI262" s="161"/>
      <c r="CJ262" s="161"/>
      <c r="CK262" s="161"/>
      <c r="CL262" s="161"/>
      <c r="CM262" s="161"/>
      <c r="CN262" s="161"/>
      <c r="CO262" s="161"/>
      <c r="CP262" s="161"/>
      <c r="CQ262" s="161"/>
      <c r="CR262" s="161"/>
      <c r="CS262" s="161"/>
      <c r="CT262" s="161"/>
      <c r="CU262" s="161"/>
      <c r="CV262" s="161"/>
      <c r="CW262" s="161"/>
      <c r="CX262" s="161"/>
      <c r="CY262" s="161"/>
      <c r="CZ262" s="161"/>
      <c r="DA262" s="161"/>
      <c r="DB262" s="161"/>
      <c r="DC262" s="161"/>
      <c r="DD262" s="161"/>
      <c r="DE262" s="161"/>
      <c r="DF262" s="161"/>
      <c r="DG262" s="161"/>
      <c r="DH262" s="161"/>
      <c r="DI262" s="161"/>
      <c r="DJ262" s="161"/>
      <c r="DK262" s="161"/>
      <c r="DL262" s="161"/>
      <c r="DM262" s="161"/>
      <c r="DN262" s="161"/>
      <c r="DO262" s="161"/>
      <c r="DP262" s="161"/>
      <c r="DQ262" s="161"/>
      <c r="DR262" s="161"/>
      <c r="DS262" s="161"/>
      <c r="DT262" s="161"/>
      <c r="DU262" s="161"/>
      <c r="DV262" s="161"/>
      <c r="DW262" s="161"/>
      <c r="DX262" s="161"/>
      <c r="DY262" s="161"/>
      <c r="DZ262" s="161"/>
      <c r="EA262" s="161"/>
      <c r="EB262" s="161"/>
      <c r="EC262" s="161"/>
      <c r="ED262" s="161"/>
      <c r="EE262" s="161"/>
      <c r="EF262" s="161"/>
      <c r="EG262" s="161"/>
      <c r="EH262" s="161"/>
      <c r="EI262" s="161"/>
      <c r="EK262" s="143">
        <f t="shared" si="53"/>
        <v>5.4553553736394023E-9</v>
      </c>
      <c r="EO262">
        <f t="shared" si="63"/>
        <v>328000</v>
      </c>
      <c r="EP262" s="3">
        <f t="shared" si="58"/>
        <v>-14.760000000000003</v>
      </c>
      <c r="EQ262" s="3">
        <f t="shared" si="64"/>
        <v>-15.173116000000002</v>
      </c>
      <c r="ER262" s="3">
        <f t="shared" si="65"/>
        <v>-13.053477784626907</v>
      </c>
      <c r="ES262" s="3">
        <f t="shared" si="66"/>
        <v>-21.316654737899874</v>
      </c>
    </row>
    <row r="263" spans="8:149" x14ac:dyDescent="0.25">
      <c r="K263" s="38">
        <f t="shared" si="59"/>
        <v>251</v>
      </c>
      <c r="L263" s="5"/>
      <c r="N263" s="5">
        <v>330000</v>
      </c>
      <c r="O263" s="289">
        <f t="shared" si="54"/>
        <v>1.412537544622744E-15</v>
      </c>
      <c r="P263" s="5">
        <v>330000</v>
      </c>
      <c r="Q263" s="289">
        <f t="shared" si="55"/>
        <v>5.424566030324512E-16</v>
      </c>
      <c r="R263" s="5">
        <f t="shared" si="62"/>
        <v>330000</v>
      </c>
      <c r="S263" s="289">
        <f t="shared" si="61"/>
        <v>7.8416395855367907E-14</v>
      </c>
      <c r="U263" s="4"/>
      <c r="V263" s="256">
        <v>330000</v>
      </c>
      <c r="W263" s="274">
        <f t="shared" si="60"/>
        <v>3.5666377437526783E-22</v>
      </c>
      <c r="X263" s="320">
        <f t="shared" si="56"/>
        <v>330000</v>
      </c>
      <c r="Y263" s="153">
        <f t="shared" si="57"/>
        <v>-30.176743358610857</v>
      </c>
      <c r="Z263" s="153"/>
      <c r="AA263" s="153"/>
      <c r="AB263" s="153"/>
      <c r="AC263" s="153"/>
      <c r="AD263" s="153"/>
      <c r="AE263" s="153"/>
      <c r="AF263" s="153"/>
      <c r="AG263" s="153"/>
      <c r="AH263" s="153"/>
      <c r="AI263" s="153"/>
      <c r="AJ263" s="161"/>
      <c r="AK263" s="161"/>
      <c r="AL263" s="162"/>
      <c r="AM263" s="161"/>
      <c r="AN263" s="161"/>
      <c r="AO263" s="161"/>
      <c r="AP263" s="161"/>
      <c r="AQ263" s="161"/>
      <c r="AR263" s="161"/>
      <c r="AS263" s="161"/>
      <c r="AT263" s="161"/>
      <c r="AU263" s="161"/>
      <c r="AV263" s="161"/>
      <c r="AW263" s="161"/>
      <c r="AX263" s="161"/>
      <c r="AY263" s="161"/>
      <c r="AZ263" s="161"/>
      <c r="BA263" s="161"/>
      <c r="BB263" s="161"/>
      <c r="BC263" s="161"/>
      <c r="BD263" s="161"/>
      <c r="BE263" s="161"/>
      <c r="BF263" s="161"/>
      <c r="BG263" s="161"/>
      <c r="BH263" s="161"/>
      <c r="BI263" s="161"/>
      <c r="BJ263" s="161"/>
      <c r="BK263" s="161"/>
      <c r="BL263" s="161"/>
      <c r="BM263" s="161"/>
      <c r="BN263" s="161"/>
      <c r="BO263" s="161"/>
      <c r="BP263" s="161"/>
      <c r="BQ263" s="161"/>
      <c r="BR263" s="161"/>
      <c r="BS263" s="161"/>
      <c r="BT263" s="161"/>
      <c r="BU263" s="161"/>
      <c r="BV263" s="161"/>
      <c r="BW263" s="161"/>
      <c r="BX263" s="161"/>
      <c r="BY263" s="161"/>
      <c r="BZ263" s="161"/>
      <c r="CA263" s="161"/>
      <c r="CB263" s="161"/>
      <c r="CC263" s="161"/>
      <c r="CD263" s="161"/>
      <c r="CE263" s="161"/>
      <c r="CF263" s="161"/>
      <c r="CG263" s="161"/>
      <c r="CH263" s="161"/>
      <c r="CI263" s="161"/>
      <c r="CJ263" s="161"/>
      <c r="CK263" s="161"/>
      <c r="CL263" s="161"/>
      <c r="CM263" s="161"/>
      <c r="CN263" s="161"/>
      <c r="CO263" s="161"/>
      <c r="CP263" s="161"/>
      <c r="CQ263" s="161"/>
      <c r="CR263" s="161"/>
      <c r="CS263" s="161"/>
      <c r="CT263" s="161"/>
      <c r="CU263" s="161"/>
      <c r="CV263" s="161"/>
      <c r="CW263" s="161"/>
      <c r="CX263" s="161"/>
      <c r="CY263" s="161"/>
      <c r="CZ263" s="161"/>
      <c r="DA263" s="161"/>
      <c r="DB263" s="161"/>
      <c r="DC263" s="161"/>
      <c r="DD263" s="161"/>
      <c r="DE263" s="161"/>
      <c r="DF263" s="161"/>
      <c r="DG263" s="161"/>
      <c r="DH263" s="161"/>
      <c r="DI263" s="161"/>
      <c r="DJ263" s="161"/>
      <c r="DK263" s="161"/>
      <c r="DL263" s="161"/>
      <c r="DM263" s="161"/>
      <c r="DN263" s="161"/>
      <c r="DO263" s="161"/>
      <c r="DP263" s="161"/>
      <c r="DQ263" s="161"/>
      <c r="DR263" s="161"/>
      <c r="DS263" s="161"/>
      <c r="DT263" s="161"/>
      <c r="DU263" s="161"/>
      <c r="DV263" s="161"/>
      <c r="DW263" s="161"/>
      <c r="DX263" s="161"/>
      <c r="DY263" s="161"/>
      <c r="DZ263" s="161"/>
      <c r="EA263" s="161"/>
      <c r="EB263" s="161"/>
      <c r="EC263" s="161"/>
      <c r="ED263" s="161"/>
      <c r="EE263" s="161"/>
      <c r="EF263" s="161"/>
      <c r="EG263" s="161"/>
      <c r="EH263" s="161"/>
      <c r="EI263" s="161"/>
      <c r="EK263" s="143">
        <f t="shared" si="53"/>
        <v>4.5483316401470756E-9</v>
      </c>
      <c r="EO263">
        <f t="shared" si="63"/>
        <v>330000</v>
      </c>
      <c r="EP263" s="3">
        <f t="shared" si="58"/>
        <v>-14.850000000000003</v>
      </c>
      <c r="EQ263" s="3">
        <f t="shared" si="64"/>
        <v>-15.265635</v>
      </c>
      <c r="ER263" s="3">
        <f t="shared" si="65"/>
        <v>-13.105593122455298</v>
      </c>
      <c r="ES263" s="3">
        <f t="shared" si="66"/>
        <v>-21.447740998841802</v>
      </c>
    </row>
    <row r="264" spans="8:149" x14ac:dyDescent="0.25">
      <c r="K264" s="38">
        <f t="shared" si="59"/>
        <v>252</v>
      </c>
      <c r="L264" s="5"/>
      <c r="N264" s="5">
        <v>332000</v>
      </c>
      <c r="O264" s="289">
        <f t="shared" si="54"/>
        <v>1.1481536214968753E-15</v>
      </c>
      <c r="P264" s="5">
        <v>332000</v>
      </c>
      <c r="Q264" s="289">
        <f t="shared" si="55"/>
        <v>4.3837522318799277E-16</v>
      </c>
      <c r="R264" s="5">
        <f t="shared" si="62"/>
        <v>332000</v>
      </c>
      <c r="S264" s="289">
        <f t="shared" si="61"/>
        <v>6.9549104057828466E-14</v>
      </c>
      <c r="U264" s="4"/>
      <c r="V264" s="256">
        <v>332000</v>
      </c>
      <c r="W264" s="274">
        <f t="shared" si="60"/>
        <v>2.6373801926887035E-22</v>
      </c>
      <c r="X264" s="320">
        <f t="shared" si="56"/>
        <v>332000</v>
      </c>
      <c r="Y264" s="153">
        <f t="shared" si="57"/>
        <v>-30.296743358610858</v>
      </c>
      <c r="Z264" s="153"/>
      <c r="AA264" s="153"/>
      <c r="AB264" s="153"/>
      <c r="AC264" s="153"/>
      <c r="AD264" s="153"/>
      <c r="AE264" s="153"/>
      <c r="AF264" s="153"/>
      <c r="AG264" s="153"/>
      <c r="AH264" s="153"/>
      <c r="AI264" s="153"/>
      <c r="AJ264" s="161"/>
      <c r="AK264" s="161"/>
      <c r="AL264" s="162"/>
      <c r="AM264" s="161"/>
      <c r="AN264" s="161"/>
      <c r="AO264" s="161"/>
      <c r="AP264" s="161"/>
      <c r="AQ264" s="161"/>
      <c r="AR264" s="161"/>
      <c r="AS264" s="161"/>
      <c r="AT264" s="161"/>
      <c r="AU264" s="161"/>
      <c r="AV264" s="161"/>
      <c r="AW264" s="161"/>
      <c r="AX264" s="161"/>
      <c r="AY264" s="161"/>
      <c r="AZ264" s="161"/>
      <c r="BA264" s="161"/>
      <c r="BB264" s="161"/>
      <c r="BC264" s="161"/>
      <c r="BD264" s="161"/>
      <c r="BE264" s="161"/>
      <c r="BF264" s="161"/>
      <c r="BG264" s="161"/>
      <c r="BH264" s="161"/>
      <c r="BI264" s="161"/>
      <c r="BJ264" s="161"/>
      <c r="BK264" s="161"/>
      <c r="BL264" s="161"/>
      <c r="BM264" s="161"/>
      <c r="BN264" s="161"/>
      <c r="BO264" s="161"/>
      <c r="BP264" s="161"/>
      <c r="BQ264" s="161"/>
      <c r="BR264" s="161"/>
      <c r="BS264" s="161"/>
      <c r="BT264" s="161"/>
      <c r="BU264" s="161"/>
      <c r="BV264" s="161"/>
      <c r="BW264" s="161"/>
      <c r="BX264" s="161"/>
      <c r="BY264" s="161"/>
      <c r="BZ264" s="161"/>
      <c r="CA264" s="161"/>
      <c r="CB264" s="161"/>
      <c r="CC264" s="161"/>
      <c r="CD264" s="161"/>
      <c r="CE264" s="161"/>
      <c r="CF264" s="161"/>
      <c r="CG264" s="161"/>
      <c r="CH264" s="161"/>
      <c r="CI264" s="161"/>
      <c r="CJ264" s="161"/>
      <c r="CK264" s="161"/>
      <c r="CL264" s="161"/>
      <c r="CM264" s="161"/>
      <c r="CN264" s="161"/>
      <c r="CO264" s="161"/>
      <c r="CP264" s="161"/>
      <c r="CQ264" s="161"/>
      <c r="CR264" s="161"/>
      <c r="CS264" s="161"/>
      <c r="CT264" s="161"/>
      <c r="CU264" s="161"/>
      <c r="CV264" s="161"/>
      <c r="CW264" s="161"/>
      <c r="CX264" s="161"/>
      <c r="CY264" s="161"/>
      <c r="CZ264" s="161"/>
      <c r="DA264" s="161"/>
      <c r="DB264" s="161"/>
      <c r="DC264" s="161"/>
      <c r="DD264" s="161"/>
      <c r="DE264" s="161"/>
      <c r="DF264" s="161"/>
      <c r="DG264" s="161"/>
      <c r="DH264" s="161"/>
      <c r="DI264" s="161"/>
      <c r="DJ264" s="161"/>
      <c r="DK264" s="161"/>
      <c r="DL264" s="161"/>
      <c r="DM264" s="161"/>
      <c r="DN264" s="161"/>
      <c r="DO264" s="161"/>
      <c r="DP264" s="161"/>
      <c r="DQ264" s="161"/>
      <c r="DR264" s="161"/>
      <c r="DS264" s="161"/>
      <c r="DT264" s="161"/>
      <c r="DU264" s="161"/>
      <c r="DV264" s="161"/>
      <c r="DW264" s="161"/>
      <c r="DX264" s="161"/>
      <c r="DY264" s="161"/>
      <c r="DZ264" s="161"/>
      <c r="EA264" s="161"/>
      <c r="EB264" s="161"/>
      <c r="EC264" s="161"/>
      <c r="ED264" s="161"/>
      <c r="EE264" s="161"/>
      <c r="EF264" s="161"/>
      <c r="EG264" s="161"/>
      <c r="EH264" s="161"/>
      <c r="EI264" s="161"/>
      <c r="EK264" s="143">
        <f t="shared" si="53"/>
        <v>3.7921123908307761E-9</v>
      </c>
      <c r="EO264">
        <f t="shared" si="63"/>
        <v>332000</v>
      </c>
      <c r="EP264" s="3">
        <f t="shared" si="58"/>
        <v>-14.940000000000003</v>
      </c>
      <c r="EQ264" s="3">
        <f t="shared" si="64"/>
        <v>-15.358154000000001</v>
      </c>
      <c r="ER264" s="3">
        <f t="shared" si="65"/>
        <v>-13.157708460283688</v>
      </c>
      <c r="ES264" s="3">
        <f t="shared" si="66"/>
        <v>-21.578827259783722</v>
      </c>
    </row>
    <row r="265" spans="8:149" x14ac:dyDescent="0.25">
      <c r="K265" s="38">
        <f t="shared" si="59"/>
        <v>253</v>
      </c>
      <c r="L265" s="5"/>
      <c r="N265" s="5">
        <v>334000</v>
      </c>
      <c r="O265" s="289">
        <f t="shared" si="54"/>
        <v>9.3325430079698572E-16</v>
      </c>
      <c r="P265" s="5">
        <v>334000</v>
      </c>
      <c r="Q265" s="289">
        <f t="shared" si="55"/>
        <v>3.5426398209706394E-16</v>
      </c>
      <c r="R265" s="5">
        <f t="shared" si="62"/>
        <v>334000</v>
      </c>
      <c r="S265" s="289">
        <f t="shared" si="61"/>
        <v>6.1684521744256194E-14</v>
      </c>
      <c r="U265" s="4"/>
      <c r="V265" s="256">
        <v>334000</v>
      </c>
      <c r="W265" s="274">
        <f t="shared" si="60"/>
        <v>1.9502329029547046E-22</v>
      </c>
      <c r="X265" s="320">
        <f t="shared" si="56"/>
        <v>334000</v>
      </c>
      <c r="Y265" s="153">
        <f t="shared" si="57"/>
        <v>-30.416743358610859</v>
      </c>
      <c r="Z265" s="153"/>
      <c r="AA265" s="153"/>
      <c r="AB265" s="153"/>
      <c r="AC265" s="153"/>
      <c r="AD265" s="153"/>
      <c r="AE265" s="153"/>
      <c r="AF265" s="153"/>
      <c r="AG265" s="153"/>
      <c r="AH265" s="153"/>
      <c r="AI265" s="153"/>
      <c r="AJ265" s="161"/>
      <c r="AK265" s="161"/>
      <c r="AL265" s="162"/>
      <c r="AM265" s="161"/>
      <c r="AN265" s="161"/>
      <c r="AO265" s="161"/>
      <c r="AP265" s="161"/>
      <c r="AQ265" s="161"/>
      <c r="AR265" s="161"/>
      <c r="AS265" s="161"/>
      <c r="AT265" s="161"/>
      <c r="AU265" s="161"/>
      <c r="AV265" s="161"/>
      <c r="AW265" s="161"/>
      <c r="AX265" s="161"/>
      <c r="AY265" s="161"/>
      <c r="AZ265" s="161"/>
      <c r="BA265" s="161"/>
      <c r="BB265" s="161"/>
      <c r="BC265" s="161"/>
      <c r="BD265" s="161"/>
      <c r="BE265" s="161"/>
      <c r="BF265" s="161"/>
      <c r="BG265" s="161"/>
      <c r="BH265" s="161"/>
      <c r="BI265" s="161"/>
      <c r="BJ265" s="161"/>
      <c r="BK265" s="161"/>
      <c r="BL265" s="161"/>
      <c r="BM265" s="161"/>
      <c r="BN265" s="161"/>
      <c r="BO265" s="161"/>
      <c r="BP265" s="161"/>
      <c r="BQ265" s="161"/>
      <c r="BR265" s="161"/>
      <c r="BS265" s="161"/>
      <c r="BT265" s="161"/>
      <c r="BU265" s="161"/>
      <c r="BV265" s="161"/>
      <c r="BW265" s="161"/>
      <c r="BX265" s="161"/>
      <c r="BY265" s="161"/>
      <c r="BZ265" s="161"/>
      <c r="CA265" s="161"/>
      <c r="CB265" s="161"/>
      <c r="CC265" s="161"/>
      <c r="CD265" s="161"/>
      <c r="CE265" s="161"/>
      <c r="CF265" s="161"/>
      <c r="CG265" s="161"/>
      <c r="CH265" s="161"/>
      <c r="CI265" s="161"/>
      <c r="CJ265" s="161"/>
      <c r="CK265" s="161"/>
      <c r="CL265" s="161"/>
      <c r="CM265" s="161"/>
      <c r="CN265" s="161"/>
      <c r="CO265" s="161"/>
      <c r="CP265" s="161"/>
      <c r="CQ265" s="161"/>
      <c r="CR265" s="161"/>
      <c r="CS265" s="161"/>
      <c r="CT265" s="161"/>
      <c r="CU265" s="161"/>
      <c r="CV265" s="161"/>
      <c r="CW265" s="161"/>
      <c r="CX265" s="161"/>
      <c r="CY265" s="161"/>
      <c r="CZ265" s="161"/>
      <c r="DA265" s="161"/>
      <c r="DB265" s="161"/>
      <c r="DC265" s="161"/>
      <c r="DD265" s="161"/>
      <c r="DE265" s="161"/>
      <c r="DF265" s="161"/>
      <c r="DG265" s="161"/>
      <c r="DH265" s="161"/>
      <c r="DI265" s="161"/>
      <c r="DJ265" s="161"/>
      <c r="DK265" s="161"/>
      <c r="DL265" s="161"/>
      <c r="DM265" s="161"/>
      <c r="DN265" s="161"/>
      <c r="DO265" s="161"/>
      <c r="DP265" s="161"/>
      <c r="DQ265" s="161"/>
      <c r="DR265" s="161"/>
      <c r="DS265" s="161"/>
      <c r="DT265" s="161"/>
      <c r="DU265" s="161"/>
      <c r="DV265" s="161"/>
      <c r="DW265" s="161"/>
      <c r="DX265" s="161"/>
      <c r="DY265" s="161"/>
      <c r="DZ265" s="161"/>
      <c r="EA265" s="161"/>
      <c r="EB265" s="161"/>
      <c r="EC265" s="161"/>
      <c r="ED265" s="161"/>
      <c r="EE265" s="161"/>
      <c r="EF265" s="161"/>
      <c r="EG265" s="161"/>
      <c r="EH265" s="161"/>
      <c r="EI265" s="161"/>
      <c r="EK265" s="143">
        <f>W265/S265</f>
        <v>3.1616244202076545E-9</v>
      </c>
      <c r="EO265">
        <f t="shared" si="63"/>
        <v>334000</v>
      </c>
      <c r="EP265" s="3">
        <f t="shared" si="58"/>
        <v>-15.030000000000003</v>
      </c>
      <c r="EQ265" s="3">
        <f t="shared" si="64"/>
        <v>-15.450673000000002</v>
      </c>
      <c r="ER265" s="3">
        <f t="shared" si="65"/>
        <v>-13.209823798112078</v>
      </c>
      <c r="ES265" s="3">
        <f t="shared" si="66"/>
        <v>-21.70991352072565</v>
      </c>
    </row>
    <row r="266" spans="8:149" x14ac:dyDescent="0.25">
      <c r="K266" s="38">
        <f t="shared" si="59"/>
        <v>254</v>
      </c>
      <c r="L266" s="5"/>
      <c r="N266" s="5">
        <v>336000</v>
      </c>
      <c r="O266" s="289">
        <f t="shared" si="54"/>
        <v>7.585775750291801E-16</v>
      </c>
      <c r="P266" s="5">
        <v>336000</v>
      </c>
      <c r="Q266" s="289">
        <f t="shared" si="55"/>
        <v>2.8629120071744813E-16</v>
      </c>
      <c r="R266" s="5">
        <f t="shared" si="62"/>
        <v>336000</v>
      </c>
      <c r="S266" s="289">
        <f t="shared" si="61"/>
        <v>5.4709262964104748E-14</v>
      </c>
      <c r="U266" s="4"/>
      <c r="V266" s="256">
        <v>336000</v>
      </c>
      <c r="W266" s="274">
        <f t="shared" si="60"/>
        <v>1.4421160765182327E-22</v>
      </c>
      <c r="X266" s="320">
        <f t="shared" si="56"/>
        <v>336000</v>
      </c>
      <c r="Y266" s="153">
        <f t="shared" si="57"/>
        <v>-30.536743358610856</v>
      </c>
      <c r="Z266" s="153"/>
      <c r="AA266" s="153"/>
      <c r="AB266" s="153"/>
      <c r="AC266" s="153"/>
      <c r="AD266" s="153"/>
      <c r="AE266" s="153"/>
      <c r="AF266" s="153"/>
      <c r="AG266" s="153"/>
      <c r="AH266" s="153"/>
      <c r="AI266" s="153"/>
      <c r="AJ266" s="161"/>
      <c r="AK266" s="161"/>
      <c r="AL266" s="162"/>
      <c r="AM266" s="161"/>
      <c r="AN266" s="161"/>
      <c r="AO266" s="161"/>
      <c r="AP266" s="161"/>
      <c r="AQ266" s="161"/>
      <c r="AR266" s="161"/>
      <c r="AS266" s="161"/>
      <c r="AT266" s="161"/>
      <c r="AU266" s="161"/>
      <c r="AV266" s="161"/>
      <c r="AW266" s="161"/>
      <c r="AX266" s="161"/>
      <c r="AY266" s="161"/>
      <c r="AZ266" s="161"/>
      <c r="BA266" s="161"/>
      <c r="BB266" s="161"/>
      <c r="BC266" s="161"/>
      <c r="BD266" s="161"/>
      <c r="BE266" s="161"/>
      <c r="BF266" s="161"/>
      <c r="BG266" s="161"/>
      <c r="BH266" s="161"/>
      <c r="BI266" s="161"/>
      <c r="BJ266" s="161"/>
      <c r="BK266" s="161"/>
      <c r="BL266" s="161"/>
      <c r="BM266" s="161"/>
      <c r="BN266" s="161"/>
      <c r="BO266" s="161"/>
      <c r="BP266" s="161"/>
      <c r="BQ266" s="161"/>
      <c r="BR266" s="161"/>
      <c r="BS266" s="161"/>
      <c r="BT266" s="161"/>
      <c r="BU266" s="161"/>
      <c r="BV266" s="161"/>
      <c r="BW266" s="161"/>
      <c r="BX266" s="161"/>
      <c r="BY266" s="161"/>
      <c r="BZ266" s="161"/>
      <c r="CA266" s="161"/>
      <c r="CB266" s="161"/>
      <c r="CC266" s="161"/>
      <c r="CD266" s="161"/>
      <c r="CE266" s="161"/>
      <c r="CF266" s="161"/>
      <c r="CG266" s="161"/>
      <c r="CH266" s="161"/>
      <c r="CI266" s="161"/>
      <c r="CJ266" s="161"/>
      <c r="CK266" s="161"/>
      <c r="CL266" s="161"/>
      <c r="CM266" s="161"/>
      <c r="CN266" s="161"/>
      <c r="CO266" s="161"/>
      <c r="CP266" s="161"/>
      <c r="CQ266" s="161"/>
      <c r="CR266" s="161"/>
      <c r="CS266" s="161"/>
      <c r="CT266" s="161"/>
      <c r="CU266" s="161"/>
      <c r="CV266" s="161"/>
      <c r="CW266" s="161"/>
      <c r="CX266" s="161"/>
      <c r="CY266" s="161"/>
      <c r="CZ266" s="161"/>
      <c r="DA266" s="161"/>
      <c r="DB266" s="161"/>
      <c r="DC266" s="161"/>
      <c r="DD266" s="161"/>
      <c r="DE266" s="161"/>
      <c r="DF266" s="161"/>
      <c r="DG266" s="161"/>
      <c r="DH266" s="161"/>
      <c r="DI266" s="161"/>
      <c r="DJ266" s="161"/>
      <c r="DK266" s="161"/>
      <c r="DL266" s="161"/>
      <c r="DM266" s="161"/>
      <c r="DN266" s="161"/>
      <c r="DO266" s="161"/>
      <c r="DP266" s="161"/>
      <c r="DQ266" s="161"/>
      <c r="DR266" s="161"/>
      <c r="DS266" s="161"/>
      <c r="DT266" s="161"/>
      <c r="DU266" s="161"/>
      <c r="DV266" s="161"/>
      <c r="DW266" s="161"/>
      <c r="DX266" s="161"/>
      <c r="DY266" s="161"/>
      <c r="DZ266" s="161"/>
      <c r="EA266" s="161"/>
      <c r="EB266" s="161"/>
      <c r="EC266" s="161"/>
      <c r="ED266" s="161"/>
      <c r="EE266" s="161"/>
      <c r="EF266" s="161"/>
      <c r="EG266" s="161"/>
      <c r="EH266" s="161"/>
      <c r="EI266" s="161"/>
      <c r="EK266" s="143">
        <f>W266/S266</f>
        <v>2.6359632690800796E-9</v>
      </c>
      <c r="EO266">
        <f t="shared" si="63"/>
        <v>336000</v>
      </c>
      <c r="EP266" s="3">
        <f t="shared" si="58"/>
        <v>-15.120000000000003</v>
      </c>
      <c r="EQ266" s="3">
        <f t="shared" si="64"/>
        <v>-15.543192000000001</v>
      </c>
      <c r="ER266" s="3">
        <f t="shared" si="65"/>
        <v>-13.261939135940468</v>
      </c>
      <c r="ES266" s="3">
        <f t="shared" si="66"/>
        <v>-21.840999781667577</v>
      </c>
    </row>
    <row r="267" spans="8:149" x14ac:dyDescent="0.25">
      <c r="K267" s="38">
        <f t="shared" si="59"/>
        <v>255</v>
      </c>
      <c r="L267" s="5"/>
      <c r="N267" s="5">
        <v>338000</v>
      </c>
      <c r="O267" s="289">
        <f t="shared" si="54"/>
        <v>6.1659500186147982E-16</v>
      </c>
      <c r="P267" s="5">
        <v>338000</v>
      </c>
      <c r="Q267" s="289">
        <f t="shared" si="55"/>
        <v>2.3136038589940769E-16</v>
      </c>
      <c r="R267" s="5">
        <f t="shared" si="62"/>
        <v>338000</v>
      </c>
      <c r="S267" s="289">
        <f t="shared" si="61"/>
        <v>4.8522763400597539E-14</v>
      </c>
      <c r="U267" s="4"/>
      <c r="V267" s="256">
        <v>338000</v>
      </c>
      <c r="W267" s="274">
        <f t="shared" si="60"/>
        <v>1.0663848276795579E-22</v>
      </c>
      <c r="X267" s="320">
        <f t="shared" si="56"/>
        <v>338000</v>
      </c>
      <c r="Y267" s="153">
        <f t="shared" si="57"/>
        <v>-30.656743358610857</v>
      </c>
      <c r="Z267" s="153"/>
      <c r="AA267" s="153"/>
      <c r="AB267" s="153"/>
      <c r="AC267" s="153"/>
      <c r="AD267" s="153"/>
      <c r="AE267" s="153"/>
      <c r="AF267" s="153"/>
      <c r="AG267" s="153"/>
      <c r="AH267" s="153"/>
      <c r="AI267" s="153"/>
      <c r="AJ267" s="161"/>
      <c r="AK267" s="161"/>
      <c r="AL267" s="162"/>
      <c r="AM267" s="161"/>
      <c r="AN267" s="161"/>
      <c r="AO267" s="161"/>
      <c r="AP267" s="161"/>
      <c r="AQ267" s="161"/>
      <c r="AR267" s="161"/>
      <c r="AS267" s="161"/>
      <c r="AT267" s="161"/>
      <c r="AU267" s="161"/>
      <c r="AV267" s="161"/>
      <c r="AW267" s="161"/>
      <c r="AX267" s="161"/>
      <c r="AY267" s="161"/>
      <c r="AZ267" s="161"/>
      <c r="BA267" s="161"/>
      <c r="BB267" s="161"/>
      <c r="BC267" s="161"/>
      <c r="BD267" s="161"/>
      <c r="BE267" s="161"/>
      <c r="BF267" s="161"/>
      <c r="BG267" s="161"/>
      <c r="BH267" s="161"/>
      <c r="BI267" s="161"/>
      <c r="BJ267" s="161"/>
      <c r="BK267" s="161"/>
      <c r="BL267" s="161"/>
      <c r="BM267" s="161"/>
      <c r="BN267" s="161"/>
      <c r="BO267" s="161"/>
      <c r="BP267" s="161"/>
      <c r="BQ267" s="161"/>
      <c r="BR267" s="161"/>
      <c r="BS267" s="161"/>
      <c r="BT267" s="161"/>
      <c r="BU267" s="161"/>
      <c r="BV267" s="161"/>
      <c r="BW267" s="161"/>
      <c r="BX267" s="161"/>
      <c r="BY267" s="161"/>
      <c r="BZ267" s="161"/>
      <c r="CA267" s="161"/>
      <c r="CB267" s="161"/>
      <c r="CC267" s="161"/>
      <c r="CD267" s="161"/>
      <c r="CE267" s="161"/>
      <c r="CF267" s="161"/>
      <c r="CG267" s="161"/>
      <c r="CH267" s="161"/>
      <c r="CI267" s="161"/>
      <c r="CJ267" s="161"/>
      <c r="CK267" s="161"/>
      <c r="CL267" s="161"/>
      <c r="CM267" s="161"/>
      <c r="CN267" s="161"/>
      <c r="CO267" s="161"/>
      <c r="CP267" s="161"/>
      <c r="CQ267" s="161"/>
      <c r="CR267" s="161"/>
      <c r="CS267" s="161"/>
      <c r="CT267" s="161"/>
      <c r="CU267" s="161"/>
      <c r="CV267" s="161"/>
      <c r="CW267" s="161"/>
      <c r="CX267" s="161"/>
      <c r="CY267" s="161"/>
      <c r="CZ267" s="161"/>
      <c r="DA267" s="161"/>
      <c r="DB267" s="161"/>
      <c r="DC267" s="161"/>
      <c r="DD267" s="161"/>
      <c r="DE267" s="161"/>
      <c r="DF267" s="161"/>
      <c r="DG267" s="161"/>
      <c r="DH267" s="161"/>
      <c r="DI267" s="161"/>
      <c r="DJ267" s="161"/>
      <c r="DK267" s="161"/>
      <c r="DL267" s="161"/>
      <c r="DM267" s="161"/>
      <c r="DN267" s="161"/>
      <c r="DO267" s="161"/>
      <c r="DP267" s="161"/>
      <c r="DQ267" s="161"/>
      <c r="DR267" s="161"/>
      <c r="DS267" s="161"/>
      <c r="DT267" s="161"/>
      <c r="DU267" s="161"/>
      <c r="DV267" s="161"/>
      <c r="DW267" s="161"/>
      <c r="DX267" s="161"/>
      <c r="DY267" s="161"/>
      <c r="DZ267" s="161"/>
      <c r="EA267" s="161"/>
      <c r="EB267" s="161"/>
      <c r="EC267" s="161"/>
      <c r="ED267" s="161"/>
      <c r="EE267" s="161"/>
      <c r="EF267" s="161"/>
      <c r="EG267" s="161"/>
      <c r="EH267" s="161"/>
      <c r="EI267" s="161"/>
      <c r="EK267" s="143">
        <f>W267/S267</f>
        <v>2.1977001162848565E-9</v>
      </c>
      <c r="EO267">
        <f t="shared" si="63"/>
        <v>338000</v>
      </c>
      <c r="EP267" s="3">
        <f t="shared" si="58"/>
        <v>-15.21</v>
      </c>
      <c r="EQ267" s="3">
        <f t="shared" si="64"/>
        <v>-15.635711000000002</v>
      </c>
      <c r="ER267" s="3">
        <f t="shared" si="65"/>
        <v>-13.314054473768859</v>
      </c>
      <c r="ES267" s="3">
        <f t="shared" si="66"/>
        <v>-21.972086042609501</v>
      </c>
    </row>
    <row r="268" spans="8:149" ht="15.75" thickBot="1" x14ac:dyDescent="0.3">
      <c r="J268" s="33"/>
      <c r="K268" s="40">
        <f t="shared" si="59"/>
        <v>256</v>
      </c>
      <c r="L268" s="6"/>
      <c r="M268" s="7"/>
      <c r="N268" s="6">
        <v>340000</v>
      </c>
      <c r="O268" s="290">
        <f t="shared" si="54"/>
        <v>5.0118723362727077E-16</v>
      </c>
      <c r="P268" s="6">
        <v>340000</v>
      </c>
      <c r="Q268" s="290">
        <f t="shared" si="55"/>
        <v>1.8696916995486477E-16</v>
      </c>
      <c r="R268" s="6">
        <f t="shared" si="62"/>
        <v>340000</v>
      </c>
      <c r="S268" s="290">
        <f t="shared" si="61"/>
        <v>4.3035830505981315E-14</v>
      </c>
      <c r="T268" s="7"/>
      <c r="U268" s="8"/>
      <c r="V268" s="256">
        <v>340000</v>
      </c>
      <c r="W268" s="274">
        <f t="shared" si="60"/>
        <v>7.8854720450151963E-23</v>
      </c>
      <c r="X268" s="320">
        <f t="shared" si="56"/>
        <v>340000</v>
      </c>
      <c r="Y268" s="153">
        <f t="shared" si="57"/>
        <v>-30.776743358610858</v>
      </c>
      <c r="Z268" s="153"/>
      <c r="AA268" s="153"/>
      <c r="AB268" s="153"/>
      <c r="AC268" s="153"/>
      <c r="AD268" s="153"/>
      <c r="AE268" s="153"/>
      <c r="AF268" s="153"/>
      <c r="AG268" s="153"/>
      <c r="AH268" s="153"/>
      <c r="AI268" s="153"/>
      <c r="AJ268" s="161"/>
      <c r="AK268" s="161"/>
      <c r="AL268" s="162"/>
      <c r="AM268" s="161"/>
      <c r="AN268" s="161"/>
      <c r="AO268" s="161"/>
      <c r="AP268" s="161"/>
      <c r="AQ268" s="161"/>
      <c r="AR268" s="161"/>
      <c r="AS268" s="161"/>
      <c r="AT268" s="161"/>
      <c r="AU268" s="161"/>
      <c r="AV268" s="161"/>
      <c r="AW268" s="161"/>
      <c r="AX268" s="161"/>
      <c r="AY268" s="161"/>
      <c r="AZ268" s="161"/>
      <c r="BA268" s="161"/>
      <c r="BB268" s="161"/>
      <c r="BC268" s="161"/>
      <c r="BD268" s="161"/>
      <c r="BE268" s="161"/>
      <c r="BF268" s="161"/>
      <c r="BG268" s="161"/>
      <c r="BH268" s="161"/>
      <c r="BI268" s="161"/>
      <c r="BJ268" s="161"/>
      <c r="BK268" s="161"/>
      <c r="BL268" s="161"/>
      <c r="BM268" s="161"/>
      <c r="BN268" s="161"/>
      <c r="BO268" s="161"/>
      <c r="BP268" s="161"/>
      <c r="BQ268" s="161"/>
      <c r="BR268" s="161"/>
      <c r="BS268" s="161"/>
      <c r="BT268" s="161"/>
      <c r="BU268" s="161"/>
      <c r="BV268" s="161"/>
      <c r="BW268" s="161"/>
      <c r="BX268" s="161"/>
      <c r="BY268" s="161"/>
      <c r="BZ268" s="161"/>
      <c r="CA268" s="161"/>
      <c r="CB268" s="161"/>
      <c r="CC268" s="161"/>
      <c r="CD268" s="161"/>
      <c r="CE268" s="161"/>
      <c r="CF268" s="161"/>
      <c r="CG268" s="161"/>
      <c r="CH268" s="161"/>
      <c r="CI268" s="161"/>
      <c r="CJ268" s="161"/>
      <c r="CK268" s="161"/>
      <c r="CL268" s="161"/>
      <c r="CM268" s="161"/>
      <c r="CN268" s="161"/>
      <c r="CO268" s="161"/>
      <c r="CP268" s="161"/>
      <c r="CQ268" s="161"/>
      <c r="CR268" s="161"/>
      <c r="CS268" s="161"/>
      <c r="CT268" s="161"/>
      <c r="CU268" s="161"/>
      <c r="CV268" s="161"/>
      <c r="CW268" s="161"/>
      <c r="CX268" s="161"/>
      <c r="CY268" s="161"/>
      <c r="CZ268" s="161"/>
      <c r="DA268" s="161"/>
      <c r="DB268" s="161"/>
      <c r="DC268" s="161"/>
      <c r="DD268" s="161"/>
      <c r="DE268" s="161"/>
      <c r="DF268" s="161"/>
      <c r="DG268" s="161"/>
      <c r="DH268" s="161"/>
      <c r="DI268" s="161"/>
      <c r="DJ268" s="161"/>
      <c r="DK268" s="161"/>
      <c r="DL268" s="161"/>
      <c r="DM268" s="161"/>
      <c r="DN268" s="161"/>
      <c r="DO268" s="161"/>
      <c r="DP268" s="161"/>
      <c r="DQ268" s="161"/>
      <c r="DR268" s="161"/>
      <c r="DS268" s="161"/>
      <c r="DT268" s="161"/>
      <c r="DU268" s="161"/>
      <c r="DV268" s="161"/>
      <c r="DW268" s="161"/>
      <c r="DX268" s="161"/>
      <c r="DY268" s="161"/>
      <c r="DZ268" s="161"/>
      <c r="EA268" s="161"/>
      <c r="EB268" s="161"/>
      <c r="EC268" s="161"/>
      <c r="ED268" s="161"/>
      <c r="EE268" s="161"/>
      <c r="EF268" s="161"/>
      <c r="EG268" s="161"/>
      <c r="EH268" s="161"/>
      <c r="EI268" s="161"/>
      <c r="EK268" s="143">
        <f>W268/S268</f>
        <v>1.8323039086974836E-9</v>
      </c>
      <c r="EO268">
        <f t="shared" si="63"/>
        <v>340000</v>
      </c>
      <c r="EP268" s="3">
        <f t="shared" si="58"/>
        <v>-15.3</v>
      </c>
      <c r="EQ268" s="3">
        <f t="shared" si="64"/>
        <v>-15.728230000000002</v>
      </c>
      <c r="ER268" s="3">
        <f t="shared" si="65"/>
        <v>-13.366169811597249</v>
      </c>
      <c r="ES268" s="3">
        <f t="shared" si="66"/>
        <v>-22.103172303551428</v>
      </c>
    </row>
    <row r="269" spans="8:149" x14ac:dyDescent="0.25">
      <c r="AN269" s="36"/>
    </row>
    <row r="270" spans="8:149" x14ac:dyDescent="0.25">
      <c r="AN270" s="36"/>
    </row>
    <row r="271" spans="8:149" x14ac:dyDescent="0.25">
      <c r="AN271" s="36"/>
    </row>
    <row r="272" spans="8:149" x14ac:dyDescent="0.25">
      <c r="H272" s="31"/>
      <c r="I272" s="31"/>
      <c r="AE272" s="3"/>
      <c r="AN272" s="36"/>
    </row>
    <row r="273" spans="6:6" x14ac:dyDescent="0.25">
      <c r="F273" s="52"/>
    </row>
  </sheetData>
  <sheetProtection formatCells="0" formatColumns="0" formatRows="0" insertColumns="0" insertRows="0"/>
  <mergeCells count="167">
    <mergeCell ref="EH11:EI11"/>
    <mergeCell ref="DV11:DW11"/>
    <mergeCell ref="DX11:DY11"/>
    <mergeCell ref="DZ11:EA11"/>
    <mergeCell ref="EB11:EC11"/>
    <mergeCell ref="ED11:EE11"/>
    <mergeCell ref="EF11:EG11"/>
    <mergeCell ref="DJ11:DK11"/>
    <mergeCell ref="DL11:DM11"/>
    <mergeCell ref="DN11:DO11"/>
    <mergeCell ref="DP11:DQ11"/>
    <mergeCell ref="DR11:DS11"/>
    <mergeCell ref="DT11:DU11"/>
    <mergeCell ref="CX11:CY11"/>
    <mergeCell ref="CZ11:DA11"/>
    <mergeCell ref="DB11:DC11"/>
    <mergeCell ref="DD11:DE11"/>
    <mergeCell ref="DF11:DG11"/>
    <mergeCell ref="DH11:DI11"/>
    <mergeCell ref="CL11:CM11"/>
    <mergeCell ref="CN11:CO11"/>
    <mergeCell ref="CP11:CQ11"/>
    <mergeCell ref="CR11:CS11"/>
    <mergeCell ref="CT11:CU11"/>
    <mergeCell ref="CV11:CW11"/>
    <mergeCell ref="BZ11:CA11"/>
    <mergeCell ref="CB11:CC11"/>
    <mergeCell ref="CD11:CE11"/>
    <mergeCell ref="CF11:CG11"/>
    <mergeCell ref="CH11:CI11"/>
    <mergeCell ref="CJ11:CK11"/>
    <mergeCell ref="BN11:BO11"/>
    <mergeCell ref="BP11:BQ11"/>
    <mergeCell ref="BR11:BS11"/>
    <mergeCell ref="BT11:BU11"/>
    <mergeCell ref="BV11:BW11"/>
    <mergeCell ref="BX11:BY11"/>
    <mergeCell ref="BB11:BC11"/>
    <mergeCell ref="BD11:BE11"/>
    <mergeCell ref="BF11:BG11"/>
    <mergeCell ref="BH11:BI11"/>
    <mergeCell ref="BJ11:BK11"/>
    <mergeCell ref="BL11:BM11"/>
    <mergeCell ref="AP11:AQ11"/>
    <mergeCell ref="AR11:AS11"/>
    <mergeCell ref="AT11:AU11"/>
    <mergeCell ref="AV11:AW11"/>
    <mergeCell ref="AX11:AY11"/>
    <mergeCell ref="AZ11:BA11"/>
    <mergeCell ref="AD11:AE11"/>
    <mergeCell ref="AF11:AG11"/>
    <mergeCell ref="AH11:AI11"/>
    <mergeCell ref="AJ11:AK11"/>
    <mergeCell ref="AL11:AM11"/>
    <mergeCell ref="AN11:AO11"/>
    <mergeCell ref="CD10:CE10"/>
    <mergeCell ref="L11:M11"/>
    <mergeCell ref="N11:O11"/>
    <mergeCell ref="P11:Q11"/>
    <mergeCell ref="R11:S11"/>
    <mergeCell ref="T11:U11"/>
    <mergeCell ref="V11:W11"/>
    <mergeCell ref="X11:Y11"/>
    <mergeCell ref="Z11:AA11"/>
    <mergeCell ref="AB11:AC11"/>
    <mergeCell ref="BR10:BS10"/>
    <mergeCell ref="BT10:BU10"/>
    <mergeCell ref="BV10:BW10"/>
    <mergeCell ref="BX10:BY10"/>
    <mergeCell ref="BZ10:CA10"/>
    <mergeCell ref="CB10:CC10"/>
    <mergeCell ref="BF10:BG10"/>
    <mergeCell ref="BH10:BI10"/>
    <mergeCell ref="BJ10:BK10"/>
    <mergeCell ref="BL10:BM10"/>
    <mergeCell ref="BN10:BO10"/>
    <mergeCell ref="BP10:BQ10"/>
    <mergeCell ref="AT10:AU10"/>
    <mergeCell ref="AV10:AW10"/>
    <mergeCell ref="AX10:AY10"/>
    <mergeCell ref="AZ10:BA10"/>
    <mergeCell ref="BB10:BC10"/>
    <mergeCell ref="BD10:BE10"/>
    <mergeCell ref="AH10:AI10"/>
    <mergeCell ref="AJ10:AK10"/>
    <mergeCell ref="AL10:AM10"/>
    <mergeCell ref="AN10:AO10"/>
    <mergeCell ref="AP10:AQ10"/>
    <mergeCell ref="AR10:AS10"/>
    <mergeCell ref="V10:W10"/>
    <mergeCell ref="X10:Y10"/>
    <mergeCell ref="Z10:AA10"/>
    <mergeCell ref="AB10:AC10"/>
    <mergeCell ref="AD10:AE10"/>
    <mergeCell ref="AF10:AG10"/>
    <mergeCell ref="DZ9:EA9"/>
    <mergeCell ref="EB9:EC9"/>
    <mergeCell ref="ED9:EE9"/>
    <mergeCell ref="EF9:EG9"/>
    <mergeCell ref="EH9:EI9"/>
    <mergeCell ref="L10:M10"/>
    <mergeCell ref="N10:O10"/>
    <mergeCell ref="P10:Q10"/>
    <mergeCell ref="R10:S10"/>
    <mergeCell ref="T10:U10"/>
    <mergeCell ref="DN9:DO9"/>
    <mergeCell ref="DP9:DQ9"/>
    <mergeCell ref="DR9:DS9"/>
    <mergeCell ref="DT9:DU9"/>
    <mergeCell ref="DV9:DW9"/>
    <mergeCell ref="DX9:DY9"/>
    <mergeCell ref="DB9:DC9"/>
    <mergeCell ref="DD9:DE9"/>
    <mergeCell ref="DF9:DG9"/>
    <mergeCell ref="DH9:DI9"/>
    <mergeCell ref="DJ9:DK9"/>
    <mergeCell ref="DL9:DM9"/>
    <mergeCell ref="CP9:CQ9"/>
    <mergeCell ref="CR9:CS9"/>
    <mergeCell ref="CT9:CU9"/>
    <mergeCell ref="CV9:CW9"/>
    <mergeCell ref="CX9:CY9"/>
    <mergeCell ref="CZ9:DA9"/>
    <mergeCell ref="CD9:CE9"/>
    <mergeCell ref="CF9:CG9"/>
    <mergeCell ref="CH9:CI9"/>
    <mergeCell ref="CJ9:CK9"/>
    <mergeCell ref="CL9:CM9"/>
    <mergeCell ref="CN9:CO9"/>
    <mergeCell ref="BR9:BS9"/>
    <mergeCell ref="BT9:BU9"/>
    <mergeCell ref="BV9:BW9"/>
    <mergeCell ref="BX9:BY9"/>
    <mergeCell ref="BZ9:CA9"/>
    <mergeCell ref="CB9:CC9"/>
    <mergeCell ref="BF9:BG9"/>
    <mergeCell ref="BH9:BI9"/>
    <mergeCell ref="BJ9:BK9"/>
    <mergeCell ref="BL9:BM9"/>
    <mergeCell ref="BN9:BO9"/>
    <mergeCell ref="BP9:BQ9"/>
    <mergeCell ref="AT9:AU9"/>
    <mergeCell ref="AV9:AW9"/>
    <mergeCell ref="AX9:AY9"/>
    <mergeCell ref="AZ9:BA9"/>
    <mergeCell ref="BB9:BC9"/>
    <mergeCell ref="BD9:BE9"/>
    <mergeCell ref="AH9:AI9"/>
    <mergeCell ref="AJ9:AK9"/>
    <mergeCell ref="AL9:AM9"/>
    <mergeCell ref="AN9:AO9"/>
    <mergeCell ref="AP9:AQ9"/>
    <mergeCell ref="AR9:AS9"/>
    <mergeCell ref="V9:W9"/>
    <mergeCell ref="X9:Y9"/>
    <mergeCell ref="Z9:AA9"/>
    <mergeCell ref="AB9:AC9"/>
    <mergeCell ref="AD9:AE9"/>
    <mergeCell ref="AF9:AG9"/>
    <mergeCell ref="T2:U3"/>
    <mergeCell ref="L9:M9"/>
    <mergeCell ref="N9:O9"/>
    <mergeCell ref="P9:Q9"/>
    <mergeCell ref="R9:S9"/>
    <mergeCell ref="T9:U9"/>
    <mergeCell ref="L5:M5"/>
    <mergeCell ref="L3:M3"/>
  </mergeCells>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8F501-7D0A-4B24-87E7-30B88FFA9001}">
  <sheetPr codeName="Sheet8"/>
  <dimension ref="C2:AZ57"/>
  <sheetViews>
    <sheetView workbookViewId="0">
      <selection activeCell="E3" sqref="E3"/>
    </sheetView>
  </sheetViews>
  <sheetFormatPr defaultRowHeight="15" x14ac:dyDescent="0.25"/>
  <sheetData>
    <row r="2" spans="3:52" x14ac:dyDescent="0.25">
      <c r="AU2">
        <v>3.3</v>
      </c>
    </row>
    <row r="3" spans="3:52" x14ac:dyDescent="0.25">
      <c r="C3" s="29" t="s">
        <v>350</v>
      </c>
      <c r="D3" s="327"/>
      <c r="E3" s="327" t="s">
        <v>112</v>
      </c>
      <c r="F3" s="327" t="s">
        <v>331</v>
      </c>
      <c r="G3" s="327" t="s">
        <v>112</v>
      </c>
      <c r="H3" s="327" t="s">
        <v>112</v>
      </c>
      <c r="I3" s="327" t="s">
        <v>112</v>
      </c>
      <c r="J3" s="327"/>
      <c r="K3" s="327" t="s">
        <v>112</v>
      </c>
      <c r="L3" s="327" t="s">
        <v>112</v>
      </c>
      <c r="M3" s="327" t="s">
        <v>112</v>
      </c>
      <c r="N3" s="327" t="s">
        <v>331</v>
      </c>
      <c r="O3" s="327" t="s">
        <v>331</v>
      </c>
      <c r="P3" s="327" t="s">
        <v>331</v>
      </c>
      <c r="Q3" s="327" t="s">
        <v>331</v>
      </c>
      <c r="R3" s="327" t="s">
        <v>331</v>
      </c>
      <c r="S3" s="327" t="s">
        <v>331</v>
      </c>
      <c r="T3" s="327" t="s">
        <v>331</v>
      </c>
      <c r="U3" s="327" t="s">
        <v>331</v>
      </c>
      <c r="V3" s="327" t="s">
        <v>331</v>
      </c>
      <c r="W3" s="327" t="s">
        <v>331</v>
      </c>
      <c r="X3" s="327" t="s">
        <v>331</v>
      </c>
      <c r="Y3" s="327" t="s">
        <v>331</v>
      </c>
      <c r="Z3" s="327" t="s">
        <v>331</v>
      </c>
      <c r="AA3" s="327" t="s">
        <v>331</v>
      </c>
      <c r="AB3" s="327" t="s">
        <v>331</v>
      </c>
      <c r="AC3" s="327" t="s">
        <v>331</v>
      </c>
      <c r="AD3" s="327" t="s">
        <v>331</v>
      </c>
      <c r="AE3" s="327" t="s">
        <v>331</v>
      </c>
      <c r="AF3" s="327" t="s">
        <v>331</v>
      </c>
      <c r="AG3" s="327" t="s">
        <v>331</v>
      </c>
      <c r="AH3" s="327" t="s">
        <v>331</v>
      </c>
      <c r="AI3" s="327" t="s">
        <v>331</v>
      </c>
      <c r="AJ3" s="327" t="s">
        <v>331</v>
      </c>
      <c r="AK3" s="327" t="s">
        <v>331</v>
      </c>
      <c r="AL3" s="327" t="s">
        <v>331</v>
      </c>
      <c r="AM3" s="327" t="s">
        <v>331</v>
      </c>
      <c r="AN3" s="327" t="s">
        <v>331</v>
      </c>
      <c r="AO3" s="327"/>
      <c r="AP3" s="327" t="s">
        <v>112</v>
      </c>
      <c r="AQ3" s="327" t="s">
        <v>331</v>
      </c>
      <c r="AR3" s="327" t="s">
        <v>331</v>
      </c>
      <c r="AS3" s="327" t="s">
        <v>331</v>
      </c>
      <c r="AT3" s="327" t="s">
        <v>112</v>
      </c>
      <c r="AU3" s="327" t="s">
        <v>112</v>
      </c>
      <c r="AV3" s="327" t="s">
        <v>112</v>
      </c>
    </row>
    <row r="4" spans="3:52" x14ac:dyDescent="0.25">
      <c r="D4">
        <v>1</v>
      </c>
      <c r="E4">
        <f>1+D4</f>
        <v>2</v>
      </c>
      <c r="F4">
        <f t="shared" ref="F4:Y4" si="0">1+E4</f>
        <v>3</v>
      </c>
      <c r="G4">
        <f t="shared" si="0"/>
        <v>4</v>
      </c>
      <c r="H4">
        <f t="shared" si="0"/>
        <v>5</v>
      </c>
      <c r="I4">
        <f t="shared" si="0"/>
        <v>6</v>
      </c>
      <c r="J4">
        <f t="shared" si="0"/>
        <v>7</v>
      </c>
      <c r="K4">
        <f t="shared" si="0"/>
        <v>8</v>
      </c>
      <c r="L4">
        <f t="shared" si="0"/>
        <v>9</v>
      </c>
      <c r="M4">
        <f t="shared" si="0"/>
        <v>10</v>
      </c>
      <c r="N4">
        <f t="shared" si="0"/>
        <v>11</v>
      </c>
      <c r="O4">
        <f t="shared" si="0"/>
        <v>12</v>
      </c>
      <c r="P4">
        <f t="shared" si="0"/>
        <v>13</v>
      </c>
      <c r="Q4">
        <f t="shared" si="0"/>
        <v>14</v>
      </c>
      <c r="R4">
        <f t="shared" si="0"/>
        <v>15</v>
      </c>
      <c r="S4">
        <f t="shared" si="0"/>
        <v>16</v>
      </c>
      <c r="T4">
        <f t="shared" si="0"/>
        <v>17</v>
      </c>
      <c r="U4">
        <f t="shared" si="0"/>
        <v>18</v>
      </c>
      <c r="V4">
        <f t="shared" si="0"/>
        <v>19</v>
      </c>
      <c r="W4">
        <f t="shared" si="0"/>
        <v>20</v>
      </c>
      <c r="X4">
        <f t="shared" si="0"/>
        <v>21</v>
      </c>
      <c r="Y4">
        <f t="shared" si="0"/>
        <v>22</v>
      </c>
      <c r="Z4">
        <f t="shared" ref="Z4:AV4" si="1">1+Y4</f>
        <v>23</v>
      </c>
      <c r="AA4">
        <f t="shared" si="1"/>
        <v>24</v>
      </c>
      <c r="AB4">
        <f t="shared" si="1"/>
        <v>25</v>
      </c>
      <c r="AC4">
        <f t="shared" si="1"/>
        <v>26</v>
      </c>
      <c r="AD4">
        <f t="shared" si="1"/>
        <v>27</v>
      </c>
      <c r="AE4">
        <f t="shared" si="1"/>
        <v>28</v>
      </c>
      <c r="AF4">
        <f t="shared" si="1"/>
        <v>29</v>
      </c>
      <c r="AG4">
        <f t="shared" si="1"/>
        <v>30</v>
      </c>
      <c r="AH4">
        <f t="shared" si="1"/>
        <v>31</v>
      </c>
      <c r="AI4">
        <f t="shared" si="1"/>
        <v>32</v>
      </c>
      <c r="AJ4">
        <f t="shared" si="1"/>
        <v>33</v>
      </c>
      <c r="AK4">
        <f t="shared" si="1"/>
        <v>34</v>
      </c>
      <c r="AL4">
        <f t="shared" si="1"/>
        <v>35</v>
      </c>
      <c r="AM4">
        <f t="shared" si="1"/>
        <v>36</v>
      </c>
      <c r="AN4">
        <f t="shared" si="1"/>
        <v>37</v>
      </c>
      <c r="AO4">
        <f t="shared" si="1"/>
        <v>38</v>
      </c>
      <c r="AP4">
        <f t="shared" si="1"/>
        <v>39</v>
      </c>
      <c r="AQ4">
        <f t="shared" si="1"/>
        <v>40</v>
      </c>
      <c r="AR4">
        <f t="shared" si="1"/>
        <v>41</v>
      </c>
      <c r="AS4">
        <f t="shared" si="1"/>
        <v>42</v>
      </c>
      <c r="AT4">
        <f t="shared" si="1"/>
        <v>43</v>
      </c>
      <c r="AU4">
        <f t="shared" si="1"/>
        <v>44</v>
      </c>
      <c r="AV4">
        <f t="shared" si="1"/>
        <v>45</v>
      </c>
    </row>
    <row r="6" spans="3:52" ht="63.75" customHeight="1" x14ac:dyDescent="0.25">
      <c r="D6" t="str" cm="1">
        <f t="array" ref="D6">INDEX(drag_function_name,2* D4 -1)</f>
        <v>Type 1/KD1</v>
      </c>
      <c r="E6" s="2" t="str" cm="1">
        <f t="array" ref="E6">INDEX(drag_function_name,2* E4 -1)</f>
        <v>Type 2/KD2</v>
      </c>
      <c r="F6" s="2" t="str" cm="1">
        <f t="array" ref="F6">INDEX(drag_function_name,2* F4 -1)</f>
        <v>Type 3/KD3</v>
      </c>
      <c r="G6" s="2" t="str" cm="1">
        <f t="array" ref="G6">INDEX(drag_function_name,2* G4 -1)</f>
        <v>Gâvre derived   EBTBONI, 1924</v>
      </c>
      <c r="H6" s="2" t="str" cm="1">
        <f t="array" ref="H6">INDEX(drag_function_name,2* H4 -1)</f>
        <v>Ingalls  ( McCoy )</v>
      </c>
      <c r="I6" s="2" t="str" cm="1">
        <f t="array" ref="I6">INDEX(drag_function_name,2* I4 -1)</f>
        <v>Type 6/KD6</v>
      </c>
      <c r="J6" s="2" t="str" cm="1">
        <f t="array" ref="J6">INDEX(drag_function_name,2* J4 -1)</f>
        <v>Type 7/KD7</v>
      </c>
      <c r="K6" s="2" t="str" cm="1">
        <f t="array" ref="K6">INDEX(drag_function_name,2* K4 -1)</f>
        <v>Type 8/KD8</v>
      </c>
      <c r="L6" s="2" t="str" cm="1">
        <f t="array" ref="L6">INDEX(drag_function_name,2* L4 -1)</f>
        <v>USN Min Drag</v>
      </c>
      <c r="M6" s="2" t="str" cm="1">
        <f t="array" ref="M6">INDEX(drag_function_name,2* M4 -1)</f>
        <v>RN 1940 LAW</v>
      </c>
      <c r="N6" s="2" t="str" cm="1">
        <f t="array" ref="N6">INDEX(drag_function_name,2* N4 -1)</f>
        <v>RN form A</v>
      </c>
      <c r="O6" s="2" t="str" cm="1">
        <f t="array" ref="O6">INDEX(drag_function_name,2* O4 -1)</f>
        <v>RN form B</v>
      </c>
      <c r="P6" s="2" t="str" cm="1">
        <f t="array" ref="P6">INDEX(drag_function_name,2* P4 -1)</f>
        <v>3 inch blunt nosed AP</v>
      </c>
      <c r="Q6" s="2" t="str" cm="1">
        <f t="array" ref="Q6">INDEX(drag_function_name,2* Q4 -1)</f>
        <v>US 16 in 2700lb</v>
      </c>
      <c r="R6" s="2" t="str" cm="1">
        <f t="array" ref="R6">INDEX(drag_function_name,2* R4 -1)</f>
        <v>US Army T108 HEAT</v>
      </c>
      <c r="S6" s="2" t="str" cm="1">
        <f t="array" ref="S6">INDEX(drag_function_name,2* S4 -1)</f>
        <v>WW2 sub-sonic bomb</v>
      </c>
      <c r="T6" s="2" t="str" cm="1">
        <f t="array" ref="T6">INDEX(drag_function_name,2* T4 -1)</f>
        <v>very low drag boat tailed</v>
      </c>
      <c r="U6" s="2" t="str" cm="1">
        <f t="array" ref="U6">INDEX(drag_function_name,2* U4 -1)</f>
        <v>spinning flat nosed cylinder</v>
      </c>
      <c r="V6" s="2" t="str" cm="1">
        <f t="array" ref="V6">INDEX(drag_function_name,2* V4 -1)</f>
        <v>V2 rocket</v>
      </c>
      <c r="W6" s="2" t="str" cm="1">
        <f t="array" ref="W6">INDEX(drag_function_name,2* W4 -1)</f>
        <v>10 caliber finned arrow</v>
      </c>
      <c r="X6" s="2" t="str" cm="1">
        <f t="array" ref="X6">INDEX(drag_function_name,2* X4 -1)</f>
        <v>16.38 caliber finned penetrator</v>
      </c>
      <c r="Y6" s="2" t="str" cm="1">
        <f t="array" ref="Y6">INDEX(drag_function_name,2* Y4 -1)</f>
        <v>16.38 caliber unfinned penetrator</v>
      </c>
      <c r="Z6" s="2" t="str" cm="1">
        <f t="array" ref="Z6">INDEX(drag_function_name,2* Z4 -1)</f>
        <v>US Army 155 mm  M107      ( McCoy )</v>
      </c>
      <c r="AA6" s="2" t="str" cm="1">
        <f t="array" ref="AA6">INDEX(drag_function_name,2* AA4 -1)</f>
        <v>0.3 Ball M2  ( McCoy )</v>
      </c>
      <c r="AB6" s="2" t="str" cm="1">
        <f t="array" ref="AB6">INDEX(drag_function_name,2* AB4 -1)</f>
        <v>120mm finned mortar         ( McCoy )</v>
      </c>
      <c r="AC6" s="2" cm="1">
        <f t="array" ref="AC6">INDEX(drag_function_name,2* AC4 -1)</f>
        <v>0</v>
      </c>
      <c r="AD6" s="2" t="str" cm="1">
        <f t="array" ref="AD6">INDEX(drag_function_name,2* AD4 -1)</f>
        <v>14mm sphere</v>
      </c>
      <c r="AE6" s="2" t="str" cm="1">
        <f t="array" ref="AE6">INDEX(drag_function_name,2* AE4 -1)</f>
        <v>25mm sphere</v>
      </c>
      <c r="AF6" s="2" t="str" cm="1">
        <f t="array" ref="AF6">INDEX(drag_function_name,2* AF4 -1)</f>
        <v>38mm sphere</v>
      </c>
      <c r="AG6" s="2" t="str" cm="1">
        <f t="array" ref="AG6">INDEX(drag_function_name,2* AG4 -1)</f>
        <v>50mm sphere</v>
      </c>
      <c r="AH6" s="2" t="str" cm="1">
        <f t="array" ref="AH6">INDEX(drag_function_name,2* AH4 -1)</f>
        <v>75mm sphere</v>
      </c>
      <c r="AI6" s="2" t="str" cm="1">
        <f t="array" ref="AI6">INDEX(drag_function_name,2* AI4 -1)</f>
        <v>100mm sphere</v>
      </c>
      <c r="AJ6" s="2" t="str" cm="1">
        <f t="array" ref="AJ6">INDEX(drag_function_name,2* AJ4 -1)</f>
        <v>125mm sphere</v>
      </c>
      <c r="AK6" s="2" t="str" cm="1">
        <f t="array" ref="AK6">INDEX(drag_function_name,2* AK4 -1)</f>
        <v>175mm sphere</v>
      </c>
      <c r="AL6" s="2" t="str" cm="1">
        <f t="array" ref="AL6">INDEX(drag_function_name,2* AL4 -1)</f>
        <v>200mm sphere</v>
      </c>
      <c r="AM6" s="2" t="str" cm="1">
        <f t="array" ref="AM6">INDEX(drag_function_name,2* AM4 -1)</f>
        <v>225mm sphere</v>
      </c>
      <c r="AN6" s="2" t="str" cm="1">
        <f t="array" ref="AN6">INDEX(drag_function_name,2* AN4 -1)</f>
        <v>constant</v>
      </c>
      <c r="AO6" s="2" cm="1">
        <f t="array" ref="AO6">INDEX(drag_function_name,2* AO4 -1)</f>
        <v>0</v>
      </c>
      <c r="AP6" s="2" t="str" cm="1">
        <f t="array" ref="AP6">INDEX(drag_function_name,2* AP4 -1)</f>
        <v>0.4 / sqrt{ M }</v>
      </c>
      <c r="AQ6" s="2" t="str" cm="1">
        <f t="array" ref="AQ6">INDEX(drag_function_name,2* AQ4 -1)</f>
        <v>AMCP 5" 46 lbs.</v>
      </c>
      <c r="AR6" s="2" t="str" cm="1">
        <f t="array" ref="AR6">INDEX(drag_function_name,2* AR4 -1)</f>
        <v>104.8 mm Army HE M1 Projectile</v>
      </c>
      <c r="AS6" s="2" t="str" cm="1">
        <f t="array" ref="AS6">INDEX(drag_function_name,2* AS4 -1)</f>
        <v>.308 168 Grain Sierra International Bullet</v>
      </c>
      <c r="AT6" s="2" cm="1">
        <f t="array" ref="AT6">INDEX(drag_function_name,2* AT4 -1)</f>
        <v>0</v>
      </c>
      <c r="AU6" s="2" t="str" cm="1">
        <f t="array" ref="AU6">INDEX(drag_function_name,2* AU4 -1)</f>
        <v>AMCP 175mm, 147.5 lbs.</v>
      </c>
      <c r="AV6" s="2" t="str" cm="1">
        <f t="array" ref="AV6">INDEX(drag_function_name,2* AV4 -1)</f>
        <v>Average Sphere</v>
      </c>
      <c r="AW6" s="2"/>
      <c r="AX6" s="2"/>
      <c r="AY6" s="2"/>
      <c r="AZ6" s="2"/>
    </row>
    <row r="7" spans="3:52" x14ac:dyDescent="0.25">
      <c r="C7">
        <v>0</v>
      </c>
      <c r="D7" cm="1">
        <f t="array" ref="D7">IF(D$3 &lt;&gt; "X", drag_coef($C7,D$4), NA() )</f>
        <v>0.24191551349968093</v>
      </c>
      <c r="E7" t="e" cm="1">
        <f t="array" ref="E7">IF(E$3 &lt;&gt; "X", drag_coef($C7,E$4), NA() )</f>
        <v>#N/A</v>
      </c>
      <c r="F7" t="e" cm="1">
        <f t="array" ref="F7">IF(F$3 &lt;&gt; "X", drag_coef($C7,F$4), NA() )</f>
        <v>#N/A</v>
      </c>
      <c r="G7" t="e" cm="1">
        <f t="array" ref="G7">IF(G$3 &lt;&gt; "X", drag_coef($C7,G$4), NA() )</f>
        <v>#N/A</v>
      </c>
      <c r="H7" t="e" cm="1">
        <f t="array" ref="H7">IF(H$3 &lt;&gt; "X", drag_coef($C7,H$4), NA() )</f>
        <v>#N/A</v>
      </c>
      <c r="I7" t="e" cm="1">
        <f t="array" ref="I7">IF(I$3 &lt;&gt; "X", drag_coef($C7,I$4), NA() )</f>
        <v>#N/A</v>
      </c>
      <c r="J7" cm="1">
        <f t="array" ref="J7">IF(J$3 &lt;&gt; "X", drag_coef($C7,J$4), NA() )</f>
        <v>0.11713803811563497</v>
      </c>
      <c r="K7" t="e" cm="1">
        <f t="array" ref="K7">IF(K$3 &lt;&gt; "X", drag_coef($C7,K$4), NA() )</f>
        <v>#N/A</v>
      </c>
      <c r="L7" t="e" cm="1">
        <f t="array" ref="L7">IF(L$3 &lt;&gt; "X", drag_coef($C7,L$4), NA() )</f>
        <v>#N/A</v>
      </c>
      <c r="M7" t="e" cm="1">
        <f t="array" ref="M7">IF(M$3 &lt;&gt; "X", drag_coef($C7,M$4), NA() )</f>
        <v>#N/A</v>
      </c>
      <c r="N7" t="e" cm="1">
        <f t="array" ref="N7">IF(N$3 &lt;&gt; "X", drag_coef($C7,N$4), NA() )</f>
        <v>#N/A</v>
      </c>
      <c r="O7" t="e" cm="1">
        <f t="array" ref="O7">IF(O$3 &lt;&gt; "X", drag_coef($C7,O$4), NA() )</f>
        <v>#N/A</v>
      </c>
      <c r="P7" t="e" cm="1">
        <f t="array" ref="P7">IF(P$3 &lt;&gt; "X", drag_coef($C7,P$4), NA() )</f>
        <v>#N/A</v>
      </c>
      <c r="Q7" t="e" cm="1">
        <f t="array" ref="Q7">IF(Q$3 &lt;&gt; "X", drag_coef($C7,Q$4), NA() )</f>
        <v>#N/A</v>
      </c>
      <c r="R7" t="e" cm="1">
        <f t="array" ref="R7">IF(R$3 &lt;&gt; "X", drag_coef($C7,R$4), NA() )</f>
        <v>#N/A</v>
      </c>
      <c r="S7" t="e" cm="1">
        <f t="array" ref="S7">IF(S$3 &lt;&gt; "X", drag_coef($C7,S$4), NA() )</f>
        <v>#N/A</v>
      </c>
      <c r="T7" t="e" cm="1">
        <f t="array" ref="T7">IF(T$3 &lt;&gt; "X", drag_coef($C7,T$4), NA() )</f>
        <v>#N/A</v>
      </c>
      <c r="U7" t="e" cm="1">
        <f t="array" ref="U7">IF(U$3 &lt;&gt; "X", drag_coef($C7,U$4), NA() )</f>
        <v>#N/A</v>
      </c>
      <c r="V7" t="e" cm="1">
        <f t="array" ref="V7">IF(V$3 &lt;&gt; "X", drag_coef($C7,V$4), NA() )</f>
        <v>#N/A</v>
      </c>
      <c r="W7" t="e" cm="1">
        <f t="array" ref="W7">IF(W$3 &lt;&gt; "X", drag_coef($C7,W$4), NA() )</f>
        <v>#N/A</v>
      </c>
      <c r="X7" t="e" cm="1">
        <f t="array" ref="X7">IF(X$3 &lt;&gt; "X", drag_coef($C7,X$4), NA() )</f>
        <v>#N/A</v>
      </c>
      <c r="Y7" t="e" cm="1">
        <f t="array" ref="Y7">IF(Y$3 &lt;&gt; "X", drag_coef($C7,Y$4), NA() )</f>
        <v>#N/A</v>
      </c>
      <c r="Z7" t="e" cm="1">
        <f t="array" ref="Z7">IF(Z$3 &lt;&gt; "X", drag_coef($C7,Z$4), NA() )</f>
        <v>#N/A</v>
      </c>
      <c r="AA7" t="e" cm="1">
        <f t="array" ref="AA7">IF(AA$3 &lt;&gt; "X", drag_coef($C7,AA$4), NA() )</f>
        <v>#N/A</v>
      </c>
      <c r="AB7" t="e" cm="1">
        <f t="array" ref="AB7">IF(AB$3 &lt;&gt; "X", drag_coef($C7,AB$4), NA() )</f>
        <v>#N/A</v>
      </c>
      <c r="AC7" t="e" cm="1">
        <f t="array" ref="AC7">IF(AC$3 &lt;&gt; "X", drag_coef($C7,AC$4), NA() )</f>
        <v>#N/A</v>
      </c>
      <c r="AD7" t="e" cm="1">
        <f t="array" ref="AD7">IF(AD$3 &lt;&gt; "X", drag_coef($C7,AD$4), NA() )</f>
        <v>#N/A</v>
      </c>
      <c r="AE7" t="e" cm="1">
        <f t="array" ref="AE7">IF(AE$3 &lt;&gt; "X", drag_coef($C7,AE$4), NA() )</f>
        <v>#N/A</v>
      </c>
      <c r="AF7" t="e" cm="1">
        <f t="array" ref="AF7">IF(AF$3 &lt;&gt; "X", drag_coef($C7,AF$4), NA() )</f>
        <v>#N/A</v>
      </c>
      <c r="AG7" t="e" cm="1">
        <f t="array" ref="AG7">IF(AG$3 &lt;&gt; "X", drag_coef($C7,AG$4), NA() )</f>
        <v>#N/A</v>
      </c>
      <c r="AH7" t="e" cm="1">
        <f t="array" ref="AH7">IF(AH$3 &lt;&gt; "X", drag_coef($C7,AH$4), NA() )</f>
        <v>#N/A</v>
      </c>
      <c r="AI7" t="e" cm="1">
        <f t="array" ref="AI7">IF(AI$3 &lt;&gt; "X", drag_coef($C7,AI$4), NA() )</f>
        <v>#N/A</v>
      </c>
      <c r="AJ7" t="e" cm="1">
        <f t="array" ref="AJ7">IF(AJ$3 &lt;&gt; "X", drag_coef($C7,AJ$4), NA() )</f>
        <v>#N/A</v>
      </c>
      <c r="AK7" t="e" cm="1">
        <f t="array" ref="AK7">IF(AK$3 &lt;&gt; "X", drag_coef($C7,AK$4), NA() )</f>
        <v>#N/A</v>
      </c>
      <c r="AL7" t="e" cm="1">
        <f t="array" ref="AL7">IF(AL$3 &lt;&gt; "X", drag_coef($C7,AL$4), NA() )</f>
        <v>#N/A</v>
      </c>
      <c r="AM7" t="e" cm="1">
        <f t="array" ref="AM7">IF(AM$3 &lt;&gt; "X", drag_coef($C7,AM$4), NA() )</f>
        <v>#N/A</v>
      </c>
      <c r="AN7" t="e" cm="1">
        <f t="array" ref="AN7">IF(AN$3 &lt;&gt; "X", drag_coef($C7,AN$4), NA() )</f>
        <v>#N/A</v>
      </c>
      <c r="AO7" cm="1">
        <f t="array" ref="AO7">IF(AO$3 &lt;&gt; "X", drag_coef($C7,AO$4), NA() )</f>
        <v>0</v>
      </c>
      <c r="AP7" t="e" cm="1">
        <f t="array" ref="AP7">IF(AP$3 &lt;&gt; "X", drag_coef($C7,AP$4), NA() )</f>
        <v>#N/A</v>
      </c>
      <c r="AQ7" t="e" cm="1">
        <f t="array" ref="AQ7">IF(AQ$3 &lt;&gt; "X", drag_coef($C7,AQ$4), NA() )</f>
        <v>#N/A</v>
      </c>
      <c r="AR7" t="e" cm="1">
        <f t="array" ref="AR7">IF(AR$3 &lt;&gt; "X", drag_coef($C7,AR$4), NA() )</f>
        <v>#N/A</v>
      </c>
      <c r="AS7" t="e" cm="1">
        <f t="array" ref="AS7">IF(AS$3 &lt;&gt; "X", drag_coef($C7,AS$4), NA() )</f>
        <v>#N/A</v>
      </c>
      <c r="AT7" t="e" cm="1">
        <f t="array" ref="AT7">IF(AT$3 &lt;&gt; "X", drag_coef($C7,AT$4), NA() )</f>
        <v>#N/A</v>
      </c>
      <c r="AU7" t="e" cm="1">
        <f t="array" ref="AU7">IF(AU$3 &lt;&gt; "X", drag_coef($C7,AU$4), NA() )</f>
        <v>#N/A</v>
      </c>
      <c r="AV7" s="24" t="e" cm="1">
        <f t="array" ref="AV7">IF(AV$3 &lt;&gt; "X", drag_coef($C7,AV$4), NA() )</f>
        <v>#N/A</v>
      </c>
    </row>
    <row r="8" spans="3:52" x14ac:dyDescent="0.25">
      <c r="C8">
        <v>0.1</v>
      </c>
      <c r="D8" cm="1">
        <f t="array" ref="D8">IF(D$3 &lt;&gt; "X", drag_coef($C8,D$4), NA() )</f>
        <v>0.24191551349968093</v>
      </c>
      <c r="E8" t="e" cm="1">
        <f t="array" ref="E8">IF(E$3 &lt;&gt; "X", drag_coef($C8,E$4), NA() )</f>
        <v>#N/A</v>
      </c>
      <c r="F8" t="e" cm="1">
        <f t="array" ref="F8">IF(F$3 &lt;&gt; "X", drag_coef($C8,F$4), NA() )</f>
        <v>#N/A</v>
      </c>
      <c r="G8" t="e" cm="1">
        <f t="array" ref="G8">IF(G$3 &lt;&gt; "X", drag_coef($C8,G$4), NA() )</f>
        <v>#N/A</v>
      </c>
      <c r="H8" t="e" cm="1">
        <f t="array" ref="H8">IF(H$3 &lt;&gt; "X", drag_coef($C8,H$4), NA() )</f>
        <v>#N/A</v>
      </c>
      <c r="I8" t="e" cm="1">
        <f t="array" ref="I8">IF(I$3 &lt;&gt; "X", drag_coef($C8,I$4), NA() )</f>
        <v>#N/A</v>
      </c>
      <c r="J8" cm="1">
        <f t="array" ref="J8">IF(J$3 &lt;&gt; "X", drag_coef($C8,J$4), NA() )</f>
        <v>0.11713803811563497</v>
      </c>
      <c r="K8" t="e" cm="1">
        <f t="array" ref="K8">IF(K$3 &lt;&gt; "X", drag_coef($C8,K$4), NA() )</f>
        <v>#N/A</v>
      </c>
      <c r="L8" t="e" cm="1">
        <f t="array" ref="L8">IF(L$3 &lt;&gt; "X", drag_coef($C8,L$4), NA() )</f>
        <v>#N/A</v>
      </c>
      <c r="M8" t="e" cm="1">
        <f t="array" ref="M8">IF(M$3 &lt;&gt; "X", drag_coef($C8,M$4), NA() )</f>
        <v>#N/A</v>
      </c>
      <c r="N8" t="e" cm="1">
        <f t="array" ref="N8">IF(N$3 &lt;&gt; "X", drag_coef($C8,N$4), NA() )</f>
        <v>#N/A</v>
      </c>
      <c r="O8" t="e" cm="1">
        <f t="array" ref="O8">IF(O$3 &lt;&gt; "X", drag_coef($C8,O$4), NA() )</f>
        <v>#N/A</v>
      </c>
      <c r="P8" t="e" cm="1">
        <f t="array" ref="P8">IF(P$3 &lt;&gt; "X", drag_coef($C8,P$4), NA() )</f>
        <v>#N/A</v>
      </c>
      <c r="Q8" t="e" cm="1">
        <f t="array" ref="Q8">IF(Q$3 &lt;&gt; "X", drag_coef($C8,Q$4), NA() )</f>
        <v>#N/A</v>
      </c>
      <c r="R8" t="e" cm="1">
        <f t="array" ref="R8">IF(R$3 &lt;&gt; "X", drag_coef($C8,R$4), NA() )</f>
        <v>#N/A</v>
      </c>
      <c r="S8" t="e" cm="1">
        <f t="array" ref="S8">IF(S$3 &lt;&gt; "X", drag_coef($C8,S$4), NA() )</f>
        <v>#N/A</v>
      </c>
      <c r="T8" t="e" cm="1">
        <f t="array" ref="T8">IF(T$3 &lt;&gt; "X", drag_coef($C8,T$4), NA() )</f>
        <v>#N/A</v>
      </c>
      <c r="U8" t="e" cm="1">
        <f t="array" ref="U8">IF(U$3 &lt;&gt; "X", drag_coef($C8,U$4), NA() )</f>
        <v>#N/A</v>
      </c>
      <c r="V8" t="e" cm="1">
        <f t="array" ref="V8">IF(V$3 &lt;&gt; "X", drag_coef($C8,V$4), NA() )</f>
        <v>#N/A</v>
      </c>
      <c r="W8" t="e" cm="1">
        <f t="array" ref="W8">IF(W$3 &lt;&gt; "X", drag_coef($C8,W$4), NA() )</f>
        <v>#N/A</v>
      </c>
      <c r="X8" t="e" cm="1">
        <f t="array" ref="X8">IF(X$3 &lt;&gt; "X", drag_coef($C8,X$4), NA() )</f>
        <v>#N/A</v>
      </c>
      <c r="Y8" t="e" cm="1">
        <f t="array" ref="Y8">IF(Y$3 &lt;&gt; "X", drag_coef($C8,Y$4), NA() )</f>
        <v>#N/A</v>
      </c>
      <c r="Z8" t="e" cm="1">
        <f t="array" ref="Z8">IF(Z$3 &lt;&gt; "X", drag_coef($C8,Z$4), NA() )</f>
        <v>#N/A</v>
      </c>
      <c r="AA8" t="e" cm="1">
        <f t="array" ref="AA8">IF(AA$3 &lt;&gt; "X", drag_coef($C8,AA$4), NA() )</f>
        <v>#N/A</v>
      </c>
      <c r="AB8" t="e" cm="1">
        <f t="array" ref="AB8">IF(AB$3 &lt;&gt; "X", drag_coef($C8,AB$4), NA() )</f>
        <v>#N/A</v>
      </c>
      <c r="AC8" t="e" cm="1">
        <f t="array" ref="AC8">IF(AC$3 &lt;&gt; "X", drag_coef($C8,AC$4), NA() )</f>
        <v>#N/A</v>
      </c>
      <c r="AD8" t="e" cm="1">
        <f t="array" ref="AD8">IF(AD$3 &lt;&gt; "X", drag_coef($C8,AD$4), NA() )</f>
        <v>#N/A</v>
      </c>
      <c r="AE8" t="e" cm="1">
        <f t="array" ref="AE8">IF(AE$3 &lt;&gt; "X", drag_coef($C8,AE$4), NA() )</f>
        <v>#N/A</v>
      </c>
      <c r="AF8" t="e" cm="1">
        <f t="array" ref="AF8">IF(AF$3 &lt;&gt; "X", drag_coef($C8,AF$4), NA() )</f>
        <v>#N/A</v>
      </c>
      <c r="AG8" t="e" cm="1">
        <f t="array" ref="AG8">IF(AG$3 &lt;&gt; "X", drag_coef($C8,AG$4), NA() )</f>
        <v>#N/A</v>
      </c>
      <c r="AH8" t="e" cm="1">
        <f t="array" ref="AH8">IF(AH$3 &lt;&gt; "X", drag_coef($C8,AH$4), NA() )</f>
        <v>#N/A</v>
      </c>
      <c r="AI8" t="e" cm="1">
        <f t="array" ref="AI8">IF(AI$3 &lt;&gt; "X", drag_coef($C8,AI$4), NA() )</f>
        <v>#N/A</v>
      </c>
      <c r="AJ8" t="e" cm="1">
        <f t="array" ref="AJ8">IF(AJ$3 &lt;&gt; "X", drag_coef($C8,AJ$4), NA() )</f>
        <v>#N/A</v>
      </c>
      <c r="AK8" t="e" cm="1">
        <f t="array" ref="AK8">IF(AK$3 &lt;&gt; "X", drag_coef($C8,AK$4), NA() )</f>
        <v>#N/A</v>
      </c>
      <c r="AL8" t="e" cm="1">
        <f t="array" ref="AL8">IF(AL$3 &lt;&gt; "X", drag_coef($C8,AL$4), NA() )</f>
        <v>#N/A</v>
      </c>
      <c r="AM8" t="e" cm="1">
        <f t="array" ref="AM8">IF(AM$3 &lt;&gt; "X", drag_coef($C8,AM$4), NA() )</f>
        <v>#N/A</v>
      </c>
      <c r="AN8" t="e" cm="1">
        <f t="array" ref="AN8">IF(AN$3 &lt;&gt; "X", drag_coef($C8,AN$4), NA() )</f>
        <v>#N/A</v>
      </c>
      <c r="AO8" cm="1">
        <f t="array" ref="AO8">IF(AO$3 &lt;&gt; "X", drag_coef($C8,AO$4), NA() )</f>
        <v>0</v>
      </c>
      <c r="AP8" t="e" cm="1">
        <f t="array" ref="AP8">IF(AP$3 &lt;&gt; "X", drag_coef($C8,AP$4), NA() )</f>
        <v>#N/A</v>
      </c>
      <c r="AQ8" t="e" cm="1">
        <f t="array" ref="AQ8">IF(AQ$3 &lt;&gt; "X", drag_coef($C8,AQ$4), NA() )</f>
        <v>#N/A</v>
      </c>
      <c r="AR8" t="e" cm="1">
        <f t="array" ref="AR8">IF(AR$3 &lt;&gt; "X", drag_coef($C8,AR$4), NA() )</f>
        <v>#N/A</v>
      </c>
      <c r="AS8" t="e" cm="1">
        <f t="array" ref="AS8">IF(AS$3 &lt;&gt; "X", drag_coef($C8,AS$4), NA() )</f>
        <v>#N/A</v>
      </c>
      <c r="AT8" t="e" cm="1">
        <f t="array" ref="AT8">IF(AT$3 &lt;&gt; "X", drag_coef($C8,AT$4), NA() )</f>
        <v>#N/A</v>
      </c>
      <c r="AU8" t="e" cm="1">
        <f t="array" ref="AU8">IF(AU$3 &lt;&gt; "X", drag_coef($C8,AU$4), NA() )</f>
        <v>#N/A</v>
      </c>
      <c r="AV8" s="24" t="e" cm="1">
        <f t="array" ref="AV8">IF(AV$3 &lt;&gt; "X", drag_coef($C8,AV$4), NA() )</f>
        <v>#N/A</v>
      </c>
    </row>
    <row r="9" spans="3:52" x14ac:dyDescent="0.25">
      <c r="C9">
        <f>C8+0.1</f>
        <v>0.2</v>
      </c>
      <c r="D9" cm="1">
        <f t="array" ref="D9">IF(D$3 &lt;&gt; "X", drag_coef($C9,D$4), NA() )</f>
        <v>0.24191551349968093</v>
      </c>
      <c r="E9" t="e" cm="1">
        <f t="array" ref="E9">IF(E$3 &lt;&gt; "X", drag_coef($C9,E$4), NA() )</f>
        <v>#N/A</v>
      </c>
      <c r="F9" t="e" cm="1">
        <f t="array" ref="F9">IF(F$3 &lt;&gt; "X", drag_coef($C9,F$4), NA() )</f>
        <v>#N/A</v>
      </c>
      <c r="G9" t="e" cm="1">
        <f t="array" ref="G9">IF(G$3 &lt;&gt; "X", drag_coef($C9,G$4), NA() )</f>
        <v>#N/A</v>
      </c>
      <c r="H9" t="e" cm="1">
        <f t="array" ref="H9">IF(H$3 &lt;&gt; "X", drag_coef($C9,H$4), NA() )</f>
        <v>#N/A</v>
      </c>
      <c r="I9" t="e" cm="1">
        <f t="array" ref="I9">IF(I$3 &lt;&gt; "X", drag_coef($C9,I$4), NA() )</f>
        <v>#N/A</v>
      </c>
      <c r="J9" cm="1">
        <f t="array" ref="J9">IF(J$3 &lt;&gt; "X", drag_coef($C9,J$4), NA() )</f>
        <v>0.11713803811563497</v>
      </c>
      <c r="K9" t="e" cm="1">
        <f t="array" ref="K9">IF(K$3 &lt;&gt; "X", drag_coef($C9,K$4), NA() )</f>
        <v>#N/A</v>
      </c>
      <c r="L9" t="e" cm="1">
        <f t="array" ref="L9">IF(L$3 &lt;&gt; "X", drag_coef($C9,L$4), NA() )</f>
        <v>#N/A</v>
      </c>
      <c r="M9" t="e" cm="1">
        <f t="array" ref="M9">IF(M$3 &lt;&gt; "X", drag_coef($C9,M$4), NA() )</f>
        <v>#N/A</v>
      </c>
      <c r="N9" t="e" cm="1">
        <f t="array" ref="N9">IF(N$3 &lt;&gt; "X", drag_coef($C9,N$4), NA() )</f>
        <v>#N/A</v>
      </c>
      <c r="O9" t="e" cm="1">
        <f t="array" ref="O9">IF(O$3 &lt;&gt; "X", drag_coef($C9,O$4), NA() )</f>
        <v>#N/A</v>
      </c>
      <c r="P9" t="e" cm="1">
        <f t="array" ref="P9">IF(P$3 &lt;&gt; "X", drag_coef($C9,P$4), NA() )</f>
        <v>#N/A</v>
      </c>
      <c r="Q9" t="e" cm="1">
        <f t="array" ref="Q9">IF(Q$3 &lt;&gt; "X", drag_coef($C9,Q$4), NA() )</f>
        <v>#N/A</v>
      </c>
      <c r="R9" t="e" cm="1">
        <f t="array" ref="R9">IF(R$3 &lt;&gt; "X", drag_coef($C9,R$4), NA() )</f>
        <v>#N/A</v>
      </c>
      <c r="S9" t="e" cm="1">
        <f t="array" ref="S9">IF(S$3 &lt;&gt; "X", drag_coef($C9,S$4), NA() )</f>
        <v>#N/A</v>
      </c>
      <c r="T9" t="e" cm="1">
        <f t="array" ref="T9">IF(T$3 &lt;&gt; "X", drag_coef($C9,T$4), NA() )</f>
        <v>#N/A</v>
      </c>
      <c r="U9" t="e" cm="1">
        <f t="array" ref="U9">IF(U$3 &lt;&gt; "X", drag_coef($C9,U$4), NA() )</f>
        <v>#N/A</v>
      </c>
      <c r="V9" t="e" cm="1">
        <f t="array" ref="V9">IF(V$3 &lt;&gt; "X", drag_coef($C9,V$4), NA() )</f>
        <v>#N/A</v>
      </c>
      <c r="W9" t="e" cm="1">
        <f t="array" ref="W9">IF(W$3 &lt;&gt; "X", drag_coef($C9,W$4), NA() )</f>
        <v>#N/A</v>
      </c>
      <c r="X9" t="e" cm="1">
        <f t="array" ref="X9">IF(X$3 &lt;&gt; "X", drag_coef($C9,X$4), NA() )</f>
        <v>#N/A</v>
      </c>
      <c r="Y9" t="e" cm="1">
        <f t="array" ref="Y9">IF(Y$3 &lt;&gt; "X", drag_coef($C9,Y$4), NA() )</f>
        <v>#N/A</v>
      </c>
      <c r="Z9" t="e" cm="1">
        <f t="array" ref="Z9">IF(Z$3 &lt;&gt; "X", drag_coef($C9,Z$4), NA() )</f>
        <v>#N/A</v>
      </c>
      <c r="AA9" t="e" cm="1">
        <f t="array" ref="AA9">IF(AA$3 &lt;&gt; "X", drag_coef($C9,AA$4), NA() )</f>
        <v>#N/A</v>
      </c>
      <c r="AB9" t="e" cm="1">
        <f t="array" ref="AB9">IF(AB$3 &lt;&gt; "X", drag_coef($C9,AB$4), NA() )</f>
        <v>#N/A</v>
      </c>
      <c r="AC9" t="e" cm="1">
        <f t="array" ref="AC9">IF(AC$3 &lt;&gt; "X", drag_coef($C9,AC$4), NA() )</f>
        <v>#N/A</v>
      </c>
      <c r="AD9" t="e" cm="1">
        <f t="array" ref="AD9">IF(AD$3 &lt;&gt; "X", drag_coef($C9,AD$4), NA() )</f>
        <v>#N/A</v>
      </c>
      <c r="AE9" t="e" cm="1">
        <f t="array" ref="AE9">IF(AE$3 &lt;&gt; "X", drag_coef($C9,AE$4), NA() )</f>
        <v>#N/A</v>
      </c>
      <c r="AF9" t="e" cm="1">
        <f t="array" ref="AF9">IF(AF$3 &lt;&gt; "X", drag_coef($C9,AF$4), NA() )</f>
        <v>#N/A</v>
      </c>
      <c r="AG9" t="e" cm="1">
        <f t="array" ref="AG9">IF(AG$3 &lt;&gt; "X", drag_coef($C9,AG$4), NA() )</f>
        <v>#N/A</v>
      </c>
      <c r="AH9" t="e" cm="1">
        <f t="array" ref="AH9">IF(AH$3 &lt;&gt; "X", drag_coef($C9,AH$4), NA() )</f>
        <v>#N/A</v>
      </c>
      <c r="AI9" t="e" cm="1">
        <f t="array" ref="AI9">IF(AI$3 &lt;&gt; "X", drag_coef($C9,AI$4), NA() )</f>
        <v>#N/A</v>
      </c>
      <c r="AJ9" t="e" cm="1">
        <f t="array" ref="AJ9">IF(AJ$3 &lt;&gt; "X", drag_coef($C9,AJ$4), NA() )</f>
        <v>#N/A</v>
      </c>
      <c r="AK9" t="e" cm="1">
        <f t="array" ref="AK9">IF(AK$3 &lt;&gt; "X", drag_coef($C9,AK$4), NA() )</f>
        <v>#N/A</v>
      </c>
      <c r="AL9" t="e" cm="1">
        <f t="array" ref="AL9">IF(AL$3 &lt;&gt; "X", drag_coef($C9,AL$4), NA() )</f>
        <v>#N/A</v>
      </c>
      <c r="AM9" t="e" cm="1">
        <f t="array" ref="AM9">IF(AM$3 &lt;&gt; "X", drag_coef($C9,AM$4), NA() )</f>
        <v>#N/A</v>
      </c>
      <c r="AN9" t="e" cm="1">
        <f t="array" ref="AN9">IF(AN$3 &lt;&gt; "X", drag_coef($C9,AN$4), NA() )</f>
        <v>#N/A</v>
      </c>
      <c r="AO9" cm="1">
        <f t="array" ref="AO9">IF(AO$3 &lt;&gt; "X", drag_coef($C9,AO$4), NA() )</f>
        <v>0</v>
      </c>
      <c r="AP9" t="e" cm="1">
        <f t="array" ref="AP9">IF(AP$3 &lt;&gt; "X", drag_coef($C9,AP$4), NA() )</f>
        <v>#N/A</v>
      </c>
      <c r="AQ9" t="e" cm="1">
        <f t="array" ref="AQ9">IF(AQ$3 &lt;&gt; "X", drag_coef($C9,AQ$4), NA() )</f>
        <v>#N/A</v>
      </c>
      <c r="AR9" t="e" cm="1">
        <f t="array" ref="AR9">IF(AR$3 &lt;&gt; "X", drag_coef($C9,AR$4), NA() )</f>
        <v>#N/A</v>
      </c>
      <c r="AS9" t="e" cm="1">
        <f t="array" ref="AS9">IF(AS$3 &lt;&gt; "X", drag_coef($C9,AS$4), NA() )</f>
        <v>#N/A</v>
      </c>
      <c r="AT9" t="e" cm="1">
        <f t="array" ref="AT9">IF(AT$3 &lt;&gt; "X", drag_coef($C9,AT$4), NA() )</f>
        <v>#N/A</v>
      </c>
      <c r="AU9" t="e" cm="1">
        <f t="array" ref="AU9">IF(AU$3 &lt;&gt; "X", drag_coef($C9,AU$4), NA() )</f>
        <v>#N/A</v>
      </c>
      <c r="AV9" s="24" t="e" cm="1">
        <f t="array" ref="AV9">IF(AV$3 &lt;&gt; "X", drag_coef($C9,AV$4), NA() )</f>
        <v>#N/A</v>
      </c>
    </row>
    <row r="10" spans="3:52" x14ac:dyDescent="0.25">
      <c r="C10">
        <f t="shared" ref="C10:C57" si="2">C9+0.1</f>
        <v>0.30000000000000004</v>
      </c>
      <c r="D10" cm="1">
        <f t="array" ref="D10">IF(D$3 &lt;&gt; "X", drag_coef($C10,D$4), NA() )</f>
        <v>0.24191551349968093</v>
      </c>
      <c r="E10" t="e" cm="1">
        <f t="array" ref="E10">IF(E$3 &lt;&gt; "X", drag_coef($C10,E$4), NA() )</f>
        <v>#N/A</v>
      </c>
      <c r="F10" t="e" cm="1">
        <f t="array" ref="F10">IF(F$3 &lt;&gt; "X", drag_coef($C10,F$4), NA() )</f>
        <v>#N/A</v>
      </c>
      <c r="G10" t="e" cm="1">
        <f t="array" ref="G10">IF(G$3 &lt;&gt; "X", drag_coef($C10,G$4), NA() )</f>
        <v>#N/A</v>
      </c>
      <c r="H10" t="e" cm="1">
        <f t="array" ref="H10">IF(H$3 &lt;&gt; "X", drag_coef($C10,H$4), NA() )</f>
        <v>#N/A</v>
      </c>
      <c r="I10" t="e" cm="1">
        <f t="array" ref="I10">IF(I$3 &lt;&gt; "X", drag_coef($C10,I$4), NA() )</f>
        <v>#N/A</v>
      </c>
      <c r="J10" cm="1">
        <f t="array" ref="J10">IF(J$3 &lt;&gt; "X", drag_coef($C10,J$4), NA() )</f>
        <v>0.11713803811563497</v>
      </c>
      <c r="K10" t="e" cm="1">
        <f t="array" ref="K10">IF(K$3 &lt;&gt; "X", drag_coef($C10,K$4), NA() )</f>
        <v>#N/A</v>
      </c>
      <c r="L10" t="e" cm="1">
        <f t="array" ref="L10">IF(L$3 &lt;&gt; "X", drag_coef($C10,L$4), NA() )</f>
        <v>#N/A</v>
      </c>
      <c r="M10" t="e" cm="1">
        <f t="array" ref="M10">IF(M$3 &lt;&gt; "X", drag_coef($C10,M$4), NA() )</f>
        <v>#N/A</v>
      </c>
      <c r="N10" t="e" cm="1">
        <f t="array" ref="N10">IF(N$3 &lt;&gt; "X", drag_coef($C10,N$4), NA() )</f>
        <v>#N/A</v>
      </c>
      <c r="O10" t="e" cm="1">
        <f t="array" ref="O10">IF(O$3 &lt;&gt; "X", drag_coef($C10,O$4), NA() )</f>
        <v>#N/A</v>
      </c>
      <c r="P10" t="e" cm="1">
        <f t="array" ref="P10">IF(P$3 &lt;&gt; "X", drag_coef($C10,P$4), NA() )</f>
        <v>#N/A</v>
      </c>
      <c r="Q10" t="e" cm="1">
        <f t="array" ref="Q10">IF(Q$3 &lt;&gt; "X", drag_coef($C10,Q$4), NA() )</f>
        <v>#N/A</v>
      </c>
      <c r="R10" t="e" cm="1">
        <f t="array" ref="R10">IF(R$3 &lt;&gt; "X", drag_coef($C10,R$4), NA() )</f>
        <v>#N/A</v>
      </c>
      <c r="S10" t="e" cm="1">
        <f t="array" ref="S10">IF(S$3 &lt;&gt; "X", drag_coef($C10,S$4), NA() )</f>
        <v>#N/A</v>
      </c>
      <c r="T10" t="e" cm="1">
        <f t="array" ref="T10">IF(T$3 &lt;&gt; "X", drag_coef($C10,T$4), NA() )</f>
        <v>#N/A</v>
      </c>
      <c r="U10" t="e" cm="1">
        <f t="array" ref="U10">IF(U$3 &lt;&gt; "X", drag_coef($C10,U$4), NA() )</f>
        <v>#N/A</v>
      </c>
      <c r="V10" t="e" cm="1">
        <f t="array" ref="V10">IF(V$3 &lt;&gt; "X", drag_coef($C10,V$4), NA() )</f>
        <v>#N/A</v>
      </c>
      <c r="W10" t="e" cm="1">
        <f t="array" ref="W10">IF(W$3 &lt;&gt; "X", drag_coef($C10,W$4), NA() )</f>
        <v>#N/A</v>
      </c>
      <c r="X10" t="e" cm="1">
        <f t="array" ref="X10">IF(X$3 &lt;&gt; "X", drag_coef($C10,X$4), NA() )</f>
        <v>#N/A</v>
      </c>
      <c r="Y10" t="e" cm="1">
        <f t="array" ref="Y10">IF(Y$3 &lt;&gt; "X", drag_coef($C10,Y$4), NA() )</f>
        <v>#N/A</v>
      </c>
      <c r="Z10" t="e" cm="1">
        <f t="array" ref="Z10">IF(Z$3 &lt;&gt; "X", drag_coef($C10,Z$4), NA() )</f>
        <v>#N/A</v>
      </c>
      <c r="AA10" t="e" cm="1">
        <f t="array" ref="AA10">IF(AA$3 &lt;&gt; "X", drag_coef($C10,AA$4), NA() )</f>
        <v>#N/A</v>
      </c>
      <c r="AB10" t="e" cm="1">
        <f t="array" ref="AB10">IF(AB$3 &lt;&gt; "X", drag_coef($C10,AB$4), NA() )</f>
        <v>#N/A</v>
      </c>
      <c r="AC10" t="e" cm="1">
        <f t="array" ref="AC10">IF(AC$3 &lt;&gt; "X", drag_coef($C10,AC$4), NA() )</f>
        <v>#N/A</v>
      </c>
      <c r="AD10" t="e" cm="1">
        <f t="array" ref="AD10">IF(AD$3 &lt;&gt; "X", drag_coef($C10,AD$4), NA() )</f>
        <v>#N/A</v>
      </c>
      <c r="AE10" t="e" cm="1">
        <f t="array" ref="AE10">IF(AE$3 &lt;&gt; "X", drag_coef($C10,AE$4), NA() )</f>
        <v>#N/A</v>
      </c>
      <c r="AF10" t="e" cm="1">
        <f t="array" ref="AF10">IF(AF$3 &lt;&gt; "X", drag_coef($C10,AF$4), NA() )</f>
        <v>#N/A</v>
      </c>
      <c r="AG10" t="e" cm="1">
        <f t="array" ref="AG10">IF(AG$3 &lt;&gt; "X", drag_coef($C10,AG$4), NA() )</f>
        <v>#N/A</v>
      </c>
      <c r="AH10" t="e" cm="1">
        <f t="array" ref="AH10">IF(AH$3 &lt;&gt; "X", drag_coef($C10,AH$4), NA() )</f>
        <v>#N/A</v>
      </c>
      <c r="AI10" t="e" cm="1">
        <f t="array" ref="AI10">IF(AI$3 &lt;&gt; "X", drag_coef($C10,AI$4), NA() )</f>
        <v>#N/A</v>
      </c>
      <c r="AJ10" t="e" cm="1">
        <f t="array" ref="AJ10">IF(AJ$3 &lt;&gt; "X", drag_coef($C10,AJ$4), NA() )</f>
        <v>#N/A</v>
      </c>
      <c r="AK10" t="e" cm="1">
        <f t="array" ref="AK10">IF(AK$3 &lt;&gt; "X", drag_coef($C10,AK$4), NA() )</f>
        <v>#N/A</v>
      </c>
      <c r="AL10" t="e" cm="1">
        <f t="array" ref="AL10">IF(AL$3 &lt;&gt; "X", drag_coef($C10,AL$4), NA() )</f>
        <v>#N/A</v>
      </c>
      <c r="AM10" t="e" cm="1">
        <f t="array" ref="AM10">IF(AM$3 &lt;&gt; "X", drag_coef($C10,AM$4), NA() )</f>
        <v>#N/A</v>
      </c>
      <c r="AN10" t="e" cm="1">
        <f t="array" ref="AN10">IF(AN$3 &lt;&gt; "X", drag_coef($C10,AN$4), NA() )</f>
        <v>#N/A</v>
      </c>
      <c r="AO10" cm="1">
        <f t="array" ref="AO10">IF(AO$3 &lt;&gt; "X", drag_coef($C10,AO$4), NA() )</f>
        <v>0</v>
      </c>
      <c r="AP10" t="e" cm="1">
        <f t="array" ref="AP10">IF(AP$3 &lt;&gt; "X", drag_coef($C10,AP$4), NA() )</f>
        <v>#N/A</v>
      </c>
      <c r="AQ10" t="e" cm="1">
        <f t="array" ref="AQ10">IF(AQ$3 &lt;&gt; "X", drag_coef($C10,AQ$4), NA() )</f>
        <v>#N/A</v>
      </c>
      <c r="AR10" t="e" cm="1">
        <f t="array" ref="AR10">IF(AR$3 &lt;&gt; "X", drag_coef($C10,AR$4), NA() )</f>
        <v>#N/A</v>
      </c>
      <c r="AS10" t="e" cm="1">
        <f t="array" ref="AS10">IF(AS$3 &lt;&gt; "X", drag_coef($C10,AS$4), NA() )</f>
        <v>#N/A</v>
      </c>
      <c r="AT10" t="e" cm="1">
        <f t="array" ref="AT10">IF(AT$3 &lt;&gt; "X", drag_coef($C10,AT$4), NA() )</f>
        <v>#N/A</v>
      </c>
      <c r="AU10" t="e" cm="1">
        <f t="array" ref="AU10">IF(AU$3 &lt;&gt; "X", drag_coef($C10,AU$4), NA() )</f>
        <v>#N/A</v>
      </c>
      <c r="AV10" s="24" t="e" cm="1">
        <f t="array" ref="AV10">IF(AV$3 &lt;&gt; "X", drag_coef($C10,AV$4), NA() )</f>
        <v>#N/A</v>
      </c>
    </row>
    <row r="11" spans="3:52" x14ac:dyDescent="0.25">
      <c r="C11">
        <f t="shared" si="2"/>
        <v>0.4</v>
      </c>
      <c r="D11" cm="1">
        <f t="array" ref="D11">IF(D$3 &lt;&gt; "X", drag_coef($C11,D$4), NA() )</f>
        <v>0.2221803005562859</v>
      </c>
      <c r="E11" t="e" cm="1">
        <f t="array" ref="E11">IF(E$3 &lt;&gt; "X", drag_coef($C11,E$4), NA() )</f>
        <v>#N/A</v>
      </c>
      <c r="F11" t="e" cm="1">
        <f t="array" ref="F11">IF(F$3 &lt;&gt; "X", drag_coef($C11,F$4), NA() )</f>
        <v>#N/A</v>
      </c>
      <c r="G11" t="e" cm="1">
        <f t="array" ref="G11">IF(G$3 &lt;&gt; "X", drag_coef($C11,G$4), NA() )</f>
        <v>#N/A</v>
      </c>
      <c r="H11" t="e" cm="1">
        <f t="array" ref="H11">IF(H$3 &lt;&gt; "X", drag_coef($C11,H$4), NA() )</f>
        <v>#N/A</v>
      </c>
      <c r="I11" t="e" cm="1">
        <f t="array" ref="I11">IF(I$3 &lt;&gt; "X", drag_coef($C11,I$4), NA() )</f>
        <v>#N/A</v>
      </c>
      <c r="J11" cm="1">
        <f t="array" ref="J11">IF(J$3 &lt;&gt; "X", drag_coef($C11,J$4), NA() )</f>
        <v>0.11713803811563497</v>
      </c>
      <c r="K11" t="e" cm="1">
        <f t="array" ref="K11">IF(K$3 &lt;&gt; "X", drag_coef($C11,K$4), NA() )</f>
        <v>#N/A</v>
      </c>
      <c r="L11" t="e" cm="1">
        <f t="array" ref="L11">IF(L$3 &lt;&gt; "X", drag_coef($C11,L$4), NA() )</f>
        <v>#N/A</v>
      </c>
      <c r="M11" t="e" cm="1">
        <f t="array" ref="M11">IF(M$3 &lt;&gt; "X", drag_coef($C11,M$4), NA() )</f>
        <v>#N/A</v>
      </c>
      <c r="N11" t="e" cm="1">
        <f t="array" ref="N11">IF(N$3 &lt;&gt; "X", drag_coef($C11,N$4), NA() )</f>
        <v>#N/A</v>
      </c>
      <c r="O11" t="e" cm="1">
        <f t="array" ref="O11">IF(O$3 &lt;&gt; "X", drag_coef($C11,O$4), NA() )</f>
        <v>#N/A</v>
      </c>
      <c r="P11" t="e" cm="1">
        <f t="array" ref="P11">IF(P$3 &lt;&gt; "X", drag_coef($C11,P$4), NA() )</f>
        <v>#N/A</v>
      </c>
      <c r="Q11" t="e" cm="1">
        <f t="array" ref="Q11">IF(Q$3 &lt;&gt; "X", drag_coef($C11,Q$4), NA() )</f>
        <v>#N/A</v>
      </c>
      <c r="R11" t="e" cm="1">
        <f t="array" ref="R11">IF(R$3 &lt;&gt; "X", drag_coef($C11,R$4), NA() )</f>
        <v>#N/A</v>
      </c>
      <c r="S11" t="e" cm="1">
        <f t="array" ref="S11">IF(S$3 &lt;&gt; "X", drag_coef($C11,S$4), NA() )</f>
        <v>#N/A</v>
      </c>
      <c r="T11" t="e" cm="1">
        <f t="array" ref="T11">IF(T$3 &lt;&gt; "X", drag_coef($C11,T$4), NA() )</f>
        <v>#N/A</v>
      </c>
      <c r="U11" t="e" cm="1">
        <f t="array" ref="U11">IF(U$3 &lt;&gt; "X", drag_coef($C11,U$4), NA() )</f>
        <v>#N/A</v>
      </c>
      <c r="V11" t="e" cm="1">
        <f t="array" ref="V11">IF(V$3 &lt;&gt; "X", drag_coef($C11,V$4), NA() )</f>
        <v>#N/A</v>
      </c>
      <c r="W11" t="e" cm="1">
        <f t="array" ref="W11">IF(W$3 &lt;&gt; "X", drag_coef($C11,W$4), NA() )</f>
        <v>#N/A</v>
      </c>
      <c r="X11" t="e" cm="1">
        <f t="array" ref="X11">IF(X$3 &lt;&gt; "X", drag_coef($C11,X$4), NA() )</f>
        <v>#N/A</v>
      </c>
      <c r="Y11" t="e" cm="1">
        <f t="array" ref="Y11">IF(Y$3 &lt;&gt; "X", drag_coef($C11,Y$4), NA() )</f>
        <v>#N/A</v>
      </c>
      <c r="Z11" t="e" cm="1">
        <f t="array" ref="Z11">IF(Z$3 &lt;&gt; "X", drag_coef($C11,Z$4), NA() )</f>
        <v>#N/A</v>
      </c>
      <c r="AA11" t="e" cm="1">
        <f t="array" ref="AA11">IF(AA$3 &lt;&gt; "X", drag_coef($C11,AA$4), NA() )</f>
        <v>#N/A</v>
      </c>
      <c r="AB11" t="e" cm="1">
        <f t="array" ref="AB11">IF(AB$3 &lt;&gt; "X", drag_coef($C11,AB$4), NA() )</f>
        <v>#N/A</v>
      </c>
      <c r="AC11" t="e" cm="1">
        <f t="array" ref="AC11">IF(AC$3 &lt;&gt; "X", drag_coef($C11,AC$4), NA() )</f>
        <v>#N/A</v>
      </c>
      <c r="AD11" t="e" cm="1">
        <f t="array" ref="AD11">IF(AD$3 &lt;&gt; "X", drag_coef($C11,AD$4), NA() )</f>
        <v>#N/A</v>
      </c>
      <c r="AE11" t="e" cm="1">
        <f t="array" ref="AE11">IF(AE$3 &lt;&gt; "X", drag_coef($C11,AE$4), NA() )</f>
        <v>#N/A</v>
      </c>
      <c r="AF11" t="e" cm="1">
        <f t="array" ref="AF11">IF(AF$3 &lt;&gt; "X", drag_coef($C11,AF$4), NA() )</f>
        <v>#N/A</v>
      </c>
      <c r="AG11" t="e" cm="1">
        <f t="array" ref="AG11">IF(AG$3 &lt;&gt; "X", drag_coef($C11,AG$4), NA() )</f>
        <v>#N/A</v>
      </c>
      <c r="AH11" t="e" cm="1">
        <f t="array" ref="AH11">IF(AH$3 &lt;&gt; "X", drag_coef($C11,AH$4), NA() )</f>
        <v>#N/A</v>
      </c>
      <c r="AI11" t="e" cm="1">
        <f t="array" ref="AI11">IF(AI$3 &lt;&gt; "X", drag_coef($C11,AI$4), NA() )</f>
        <v>#N/A</v>
      </c>
      <c r="AJ11" t="e" cm="1">
        <f t="array" ref="AJ11">IF(AJ$3 &lt;&gt; "X", drag_coef($C11,AJ$4), NA() )</f>
        <v>#N/A</v>
      </c>
      <c r="AK11" t="e" cm="1">
        <f t="array" ref="AK11">IF(AK$3 &lt;&gt; "X", drag_coef($C11,AK$4), NA() )</f>
        <v>#N/A</v>
      </c>
      <c r="AL11" t="e" cm="1">
        <f t="array" ref="AL11">IF(AL$3 &lt;&gt; "X", drag_coef($C11,AL$4), NA() )</f>
        <v>#N/A</v>
      </c>
      <c r="AM11" t="e" cm="1">
        <f t="array" ref="AM11">IF(AM$3 &lt;&gt; "X", drag_coef($C11,AM$4), NA() )</f>
        <v>#N/A</v>
      </c>
      <c r="AN11" t="e" cm="1">
        <f t="array" ref="AN11">IF(AN$3 &lt;&gt; "X", drag_coef($C11,AN$4), NA() )</f>
        <v>#N/A</v>
      </c>
      <c r="AO11" cm="1">
        <f t="array" ref="AO11">IF(AO$3 &lt;&gt; "X", drag_coef($C11,AO$4), NA() )</f>
        <v>0</v>
      </c>
      <c r="AP11" t="e" cm="1">
        <f t="array" ref="AP11">IF(AP$3 &lt;&gt; "X", drag_coef($C11,AP$4), NA() )</f>
        <v>#N/A</v>
      </c>
      <c r="AQ11" t="e" cm="1">
        <f t="array" ref="AQ11">IF(AQ$3 &lt;&gt; "X", drag_coef($C11,AQ$4), NA() )</f>
        <v>#N/A</v>
      </c>
      <c r="AR11" t="e" cm="1">
        <f t="array" ref="AR11">IF(AR$3 &lt;&gt; "X", drag_coef($C11,AR$4), NA() )</f>
        <v>#N/A</v>
      </c>
      <c r="AS11" t="e" cm="1">
        <f t="array" ref="AS11">IF(AS$3 &lt;&gt; "X", drag_coef($C11,AS$4), NA() )</f>
        <v>#N/A</v>
      </c>
      <c r="AT11" t="e" cm="1">
        <f t="array" ref="AT11">IF(AT$3 &lt;&gt; "X", drag_coef($C11,AT$4), NA() )</f>
        <v>#N/A</v>
      </c>
      <c r="AU11" t="e" cm="1">
        <f t="array" ref="AU11">IF(AU$3 &lt;&gt; "X", drag_coef($C11,AU$4), NA() )</f>
        <v>#N/A</v>
      </c>
      <c r="AV11" s="24" t="e" cm="1">
        <f t="array" ref="AV11">IF(AV$3 &lt;&gt; "X", drag_coef($C11,AV$4), NA() )</f>
        <v>#N/A</v>
      </c>
    </row>
    <row r="12" spans="3:52" x14ac:dyDescent="0.25">
      <c r="C12">
        <f t="shared" si="2"/>
        <v>0.5</v>
      </c>
      <c r="D12" cm="1">
        <f t="array" ref="D12">IF(D$3 &lt;&gt; "X", drag_coef($C12,D$4), NA() )</f>
        <v>0.20244508761289087</v>
      </c>
      <c r="E12" t="e" cm="1">
        <f t="array" ref="E12">IF(E$3 &lt;&gt; "X", drag_coef($C12,E$4), NA() )</f>
        <v>#N/A</v>
      </c>
      <c r="F12" t="e" cm="1">
        <f t="array" ref="F12">IF(F$3 &lt;&gt; "X", drag_coef($C12,F$4), NA() )</f>
        <v>#N/A</v>
      </c>
      <c r="G12" t="e" cm="1">
        <f t="array" ref="G12">IF(G$3 &lt;&gt; "X", drag_coef($C12,G$4), NA() )</f>
        <v>#N/A</v>
      </c>
      <c r="H12" t="e" cm="1">
        <f t="array" ref="H12">IF(H$3 &lt;&gt; "X", drag_coef($C12,H$4), NA() )</f>
        <v>#N/A</v>
      </c>
      <c r="I12" t="e" cm="1">
        <f t="array" ref="I12">IF(I$3 &lt;&gt; "X", drag_coef($C12,I$4), NA() )</f>
        <v>#N/A</v>
      </c>
      <c r="J12" cm="1">
        <f t="array" ref="J12">IF(J$3 &lt;&gt; "X", drag_coef($C12,J$4), NA() )</f>
        <v>0.11713803811563497</v>
      </c>
      <c r="K12" t="e" cm="1">
        <f t="array" ref="K12">IF(K$3 &lt;&gt; "X", drag_coef($C12,K$4), NA() )</f>
        <v>#N/A</v>
      </c>
      <c r="L12" t="e" cm="1">
        <f t="array" ref="L12">IF(L$3 &lt;&gt; "X", drag_coef($C12,L$4), NA() )</f>
        <v>#N/A</v>
      </c>
      <c r="M12" t="e" cm="1">
        <f t="array" ref="M12">IF(M$3 &lt;&gt; "X", drag_coef($C12,M$4), NA() )</f>
        <v>#N/A</v>
      </c>
      <c r="N12" t="e" cm="1">
        <f t="array" ref="N12">IF(N$3 &lt;&gt; "X", drag_coef($C12,N$4), NA() )</f>
        <v>#N/A</v>
      </c>
      <c r="O12" t="e" cm="1">
        <f t="array" ref="O12">IF(O$3 &lt;&gt; "X", drag_coef($C12,O$4), NA() )</f>
        <v>#N/A</v>
      </c>
      <c r="P12" t="e" cm="1">
        <f t="array" ref="P12">IF(P$3 &lt;&gt; "X", drag_coef($C12,P$4), NA() )</f>
        <v>#N/A</v>
      </c>
      <c r="Q12" t="e" cm="1">
        <f t="array" ref="Q12">IF(Q$3 &lt;&gt; "X", drag_coef($C12,Q$4), NA() )</f>
        <v>#N/A</v>
      </c>
      <c r="R12" t="e" cm="1">
        <f t="array" ref="R12">IF(R$3 &lt;&gt; "X", drag_coef($C12,R$4), NA() )</f>
        <v>#N/A</v>
      </c>
      <c r="S12" t="e" cm="1">
        <f t="array" ref="S12">IF(S$3 &lt;&gt; "X", drag_coef($C12,S$4), NA() )</f>
        <v>#N/A</v>
      </c>
      <c r="T12" t="e" cm="1">
        <f t="array" ref="T12">IF(T$3 &lt;&gt; "X", drag_coef($C12,T$4), NA() )</f>
        <v>#N/A</v>
      </c>
      <c r="U12" t="e" cm="1">
        <f t="array" ref="U12">IF(U$3 &lt;&gt; "X", drag_coef($C12,U$4), NA() )</f>
        <v>#N/A</v>
      </c>
      <c r="V12" t="e" cm="1">
        <f t="array" ref="V12">IF(V$3 &lt;&gt; "X", drag_coef($C12,V$4), NA() )</f>
        <v>#N/A</v>
      </c>
      <c r="W12" t="e" cm="1">
        <f t="array" ref="W12">IF(W$3 &lt;&gt; "X", drag_coef($C12,W$4), NA() )</f>
        <v>#N/A</v>
      </c>
      <c r="X12" t="e" cm="1">
        <f t="array" ref="X12">IF(X$3 &lt;&gt; "X", drag_coef($C12,X$4), NA() )</f>
        <v>#N/A</v>
      </c>
      <c r="Y12" t="e" cm="1">
        <f t="array" ref="Y12">IF(Y$3 &lt;&gt; "X", drag_coef($C12,Y$4), NA() )</f>
        <v>#N/A</v>
      </c>
      <c r="Z12" t="e" cm="1">
        <f t="array" ref="Z12">IF(Z$3 &lt;&gt; "X", drag_coef($C12,Z$4), NA() )</f>
        <v>#N/A</v>
      </c>
      <c r="AA12" t="e" cm="1">
        <f t="array" ref="AA12">IF(AA$3 &lt;&gt; "X", drag_coef($C12,AA$4), NA() )</f>
        <v>#N/A</v>
      </c>
      <c r="AB12" t="e" cm="1">
        <f t="array" ref="AB12">IF(AB$3 &lt;&gt; "X", drag_coef($C12,AB$4), NA() )</f>
        <v>#N/A</v>
      </c>
      <c r="AC12" t="e" cm="1">
        <f t="array" ref="AC12">IF(AC$3 &lt;&gt; "X", drag_coef($C12,AC$4), NA() )</f>
        <v>#N/A</v>
      </c>
      <c r="AD12" t="e" cm="1">
        <f t="array" ref="AD12">IF(AD$3 &lt;&gt; "X", drag_coef($C12,AD$4), NA() )</f>
        <v>#N/A</v>
      </c>
      <c r="AE12" t="e" cm="1">
        <f t="array" ref="AE12">IF(AE$3 &lt;&gt; "X", drag_coef($C12,AE$4), NA() )</f>
        <v>#N/A</v>
      </c>
      <c r="AF12" t="e" cm="1">
        <f t="array" ref="AF12">IF(AF$3 &lt;&gt; "X", drag_coef($C12,AF$4), NA() )</f>
        <v>#N/A</v>
      </c>
      <c r="AG12" t="e" cm="1">
        <f t="array" ref="AG12">IF(AG$3 &lt;&gt; "X", drag_coef($C12,AG$4), NA() )</f>
        <v>#N/A</v>
      </c>
      <c r="AH12" t="e" cm="1">
        <f t="array" ref="AH12">IF(AH$3 &lt;&gt; "X", drag_coef($C12,AH$4), NA() )</f>
        <v>#N/A</v>
      </c>
      <c r="AI12" t="e" cm="1">
        <f t="array" ref="AI12">IF(AI$3 &lt;&gt; "X", drag_coef($C12,AI$4), NA() )</f>
        <v>#N/A</v>
      </c>
      <c r="AJ12" t="e" cm="1">
        <f t="array" ref="AJ12">IF(AJ$3 &lt;&gt; "X", drag_coef($C12,AJ$4), NA() )</f>
        <v>#N/A</v>
      </c>
      <c r="AK12" t="e" cm="1">
        <f t="array" ref="AK12">IF(AK$3 &lt;&gt; "X", drag_coef($C12,AK$4), NA() )</f>
        <v>#N/A</v>
      </c>
      <c r="AL12" t="e" cm="1">
        <f t="array" ref="AL12">IF(AL$3 &lt;&gt; "X", drag_coef($C12,AL$4), NA() )</f>
        <v>#N/A</v>
      </c>
      <c r="AM12" t="e" cm="1">
        <f t="array" ref="AM12">IF(AM$3 &lt;&gt; "X", drag_coef($C12,AM$4), NA() )</f>
        <v>#N/A</v>
      </c>
      <c r="AN12" t="e" cm="1">
        <f t="array" ref="AN12">IF(AN$3 &lt;&gt; "X", drag_coef($C12,AN$4), NA() )</f>
        <v>#N/A</v>
      </c>
      <c r="AO12" cm="1">
        <f t="array" ref="AO12">IF(AO$3 &lt;&gt; "X", drag_coef($C12,AO$4), NA() )</f>
        <v>0</v>
      </c>
      <c r="AP12" t="e" cm="1">
        <f t="array" ref="AP12">IF(AP$3 &lt;&gt; "X", drag_coef($C12,AP$4), NA() )</f>
        <v>#N/A</v>
      </c>
      <c r="AQ12" t="e" cm="1">
        <f t="array" ref="AQ12">IF(AQ$3 &lt;&gt; "X", drag_coef($C12,AQ$4), NA() )</f>
        <v>#N/A</v>
      </c>
      <c r="AR12" t="e" cm="1">
        <f t="array" ref="AR12">IF(AR$3 &lt;&gt; "X", drag_coef($C12,AR$4), NA() )</f>
        <v>#N/A</v>
      </c>
      <c r="AS12" t="e" cm="1">
        <f t="array" ref="AS12">IF(AS$3 &lt;&gt; "X", drag_coef($C12,AS$4), NA() )</f>
        <v>#N/A</v>
      </c>
      <c r="AT12" t="e" cm="1">
        <f t="array" ref="AT12">IF(AT$3 &lt;&gt; "X", drag_coef($C12,AT$4), NA() )</f>
        <v>#N/A</v>
      </c>
      <c r="AU12" t="e" cm="1">
        <f t="array" ref="AU12">IF(AU$3 &lt;&gt; "X", drag_coef($C12,AU$4), NA() )</f>
        <v>#N/A</v>
      </c>
      <c r="AV12" s="24" t="e" cm="1">
        <f t="array" ref="AV12">IF(AV$3 &lt;&gt; "X", drag_coef($C12,AV$4), NA() )</f>
        <v>#N/A</v>
      </c>
    </row>
    <row r="13" spans="3:52" x14ac:dyDescent="0.25">
      <c r="C13">
        <f t="shared" si="2"/>
        <v>0.6</v>
      </c>
      <c r="D13" cm="1">
        <f t="array" ref="D13">IF(D$3 &lt;&gt; "X", drag_coef($C13,D$4), NA() )</f>
        <v>0.20944790510893427</v>
      </c>
      <c r="E13" t="e" cm="1">
        <f t="array" ref="E13">IF(E$3 &lt;&gt; "X", drag_coef($C13,E$4), NA() )</f>
        <v>#N/A</v>
      </c>
      <c r="F13" t="e" cm="1">
        <f t="array" ref="F13">IF(F$3 &lt;&gt; "X", drag_coef($C13,F$4), NA() )</f>
        <v>#N/A</v>
      </c>
      <c r="G13" t="e" cm="1">
        <f t="array" ref="G13">IF(G$3 &lt;&gt; "X", drag_coef($C13,G$4), NA() )</f>
        <v>#N/A</v>
      </c>
      <c r="H13" t="e" cm="1">
        <f t="array" ref="H13">IF(H$3 &lt;&gt; "X", drag_coef($C13,H$4), NA() )</f>
        <v>#N/A</v>
      </c>
      <c r="I13" t="e" cm="1">
        <f t="array" ref="I13">IF(I$3 &lt;&gt; "X", drag_coef($C13,I$4), NA() )</f>
        <v>#N/A</v>
      </c>
      <c r="J13" cm="1">
        <f t="array" ref="J13">IF(J$3 &lt;&gt; "X", drag_coef($C13,J$4), NA() )</f>
        <v>0.11713803811563497</v>
      </c>
      <c r="K13" t="e" cm="1">
        <f t="array" ref="K13">IF(K$3 &lt;&gt; "X", drag_coef($C13,K$4), NA() )</f>
        <v>#N/A</v>
      </c>
      <c r="L13" t="e" cm="1">
        <f t="array" ref="L13">IF(L$3 &lt;&gt; "X", drag_coef($C13,L$4), NA() )</f>
        <v>#N/A</v>
      </c>
      <c r="M13" t="e" cm="1">
        <f t="array" ref="M13">IF(M$3 &lt;&gt; "X", drag_coef($C13,M$4), NA() )</f>
        <v>#N/A</v>
      </c>
      <c r="N13" t="e" cm="1">
        <f t="array" ref="N13">IF(N$3 &lt;&gt; "X", drag_coef($C13,N$4), NA() )</f>
        <v>#N/A</v>
      </c>
      <c r="O13" t="e" cm="1">
        <f t="array" ref="O13">IF(O$3 &lt;&gt; "X", drag_coef($C13,O$4), NA() )</f>
        <v>#N/A</v>
      </c>
      <c r="P13" t="e" cm="1">
        <f t="array" ref="P13">IF(P$3 &lt;&gt; "X", drag_coef($C13,P$4), NA() )</f>
        <v>#N/A</v>
      </c>
      <c r="Q13" t="e" cm="1">
        <f t="array" ref="Q13">IF(Q$3 &lt;&gt; "X", drag_coef($C13,Q$4), NA() )</f>
        <v>#N/A</v>
      </c>
      <c r="R13" t="e" cm="1">
        <f t="array" ref="R13">IF(R$3 &lt;&gt; "X", drag_coef($C13,R$4), NA() )</f>
        <v>#N/A</v>
      </c>
      <c r="S13" t="e" cm="1">
        <f t="array" ref="S13">IF(S$3 &lt;&gt; "X", drag_coef($C13,S$4), NA() )</f>
        <v>#N/A</v>
      </c>
      <c r="T13" t="e" cm="1">
        <f t="array" ref="T13">IF(T$3 &lt;&gt; "X", drag_coef($C13,T$4), NA() )</f>
        <v>#N/A</v>
      </c>
      <c r="U13" t="e" cm="1">
        <f t="array" ref="U13">IF(U$3 &lt;&gt; "X", drag_coef($C13,U$4), NA() )</f>
        <v>#N/A</v>
      </c>
      <c r="V13" t="e" cm="1">
        <f t="array" ref="V13">IF(V$3 &lt;&gt; "X", drag_coef($C13,V$4), NA() )</f>
        <v>#N/A</v>
      </c>
      <c r="W13" t="e" cm="1">
        <f t="array" ref="W13">IF(W$3 &lt;&gt; "X", drag_coef($C13,W$4), NA() )</f>
        <v>#N/A</v>
      </c>
      <c r="X13" t="e" cm="1">
        <f t="array" ref="X13">IF(X$3 &lt;&gt; "X", drag_coef($C13,X$4), NA() )</f>
        <v>#N/A</v>
      </c>
      <c r="Y13" t="e" cm="1">
        <f t="array" ref="Y13">IF(Y$3 &lt;&gt; "X", drag_coef($C13,Y$4), NA() )</f>
        <v>#N/A</v>
      </c>
      <c r="Z13" t="e" cm="1">
        <f t="array" ref="Z13">IF(Z$3 &lt;&gt; "X", drag_coef($C13,Z$4), NA() )</f>
        <v>#N/A</v>
      </c>
      <c r="AA13" t="e" cm="1">
        <f t="array" ref="AA13">IF(AA$3 &lt;&gt; "X", drag_coef($C13,AA$4), NA() )</f>
        <v>#N/A</v>
      </c>
      <c r="AB13" t="e" cm="1">
        <f t="array" ref="AB13">IF(AB$3 &lt;&gt; "X", drag_coef($C13,AB$4), NA() )</f>
        <v>#N/A</v>
      </c>
      <c r="AC13" t="e" cm="1">
        <f t="array" ref="AC13">IF(AC$3 &lt;&gt; "X", drag_coef($C13,AC$4), NA() )</f>
        <v>#N/A</v>
      </c>
      <c r="AD13" t="e" cm="1">
        <f t="array" ref="AD13">IF(AD$3 &lt;&gt; "X", drag_coef($C13,AD$4), NA() )</f>
        <v>#N/A</v>
      </c>
      <c r="AE13" t="e" cm="1">
        <f t="array" ref="AE13">IF(AE$3 &lt;&gt; "X", drag_coef($C13,AE$4), NA() )</f>
        <v>#N/A</v>
      </c>
      <c r="AF13" t="e" cm="1">
        <f t="array" ref="AF13">IF(AF$3 &lt;&gt; "X", drag_coef($C13,AF$4), NA() )</f>
        <v>#N/A</v>
      </c>
      <c r="AG13" t="e" cm="1">
        <f t="array" ref="AG13">IF(AG$3 &lt;&gt; "X", drag_coef($C13,AG$4), NA() )</f>
        <v>#N/A</v>
      </c>
      <c r="AH13" t="e" cm="1">
        <f t="array" ref="AH13">IF(AH$3 &lt;&gt; "X", drag_coef($C13,AH$4), NA() )</f>
        <v>#N/A</v>
      </c>
      <c r="AI13" t="e" cm="1">
        <f t="array" ref="AI13">IF(AI$3 &lt;&gt; "X", drag_coef($C13,AI$4), NA() )</f>
        <v>#N/A</v>
      </c>
      <c r="AJ13" t="e" cm="1">
        <f t="array" ref="AJ13">IF(AJ$3 &lt;&gt; "X", drag_coef($C13,AJ$4), NA() )</f>
        <v>#N/A</v>
      </c>
      <c r="AK13" t="e" cm="1">
        <f t="array" ref="AK13">IF(AK$3 &lt;&gt; "X", drag_coef($C13,AK$4), NA() )</f>
        <v>#N/A</v>
      </c>
      <c r="AL13" t="e" cm="1">
        <f t="array" ref="AL13">IF(AL$3 &lt;&gt; "X", drag_coef($C13,AL$4), NA() )</f>
        <v>#N/A</v>
      </c>
      <c r="AM13" t="e" cm="1">
        <f t="array" ref="AM13">IF(AM$3 &lt;&gt; "X", drag_coef($C13,AM$4), NA() )</f>
        <v>#N/A</v>
      </c>
      <c r="AN13" t="e" cm="1">
        <f t="array" ref="AN13">IF(AN$3 &lt;&gt; "X", drag_coef($C13,AN$4), NA() )</f>
        <v>#N/A</v>
      </c>
      <c r="AO13" cm="1">
        <f t="array" ref="AO13">IF(AO$3 &lt;&gt; "X", drag_coef($C13,AO$4), NA() )</f>
        <v>0</v>
      </c>
      <c r="AP13" t="e" cm="1">
        <f t="array" ref="AP13">IF(AP$3 &lt;&gt; "X", drag_coef($C13,AP$4), NA() )</f>
        <v>#N/A</v>
      </c>
      <c r="AQ13" t="e" cm="1">
        <f t="array" ref="AQ13">IF(AQ$3 &lt;&gt; "X", drag_coef($C13,AQ$4), NA() )</f>
        <v>#N/A</v>
      </c>
      <c r="AR13" t="e" cm="1">
        <f t="array" ref="AR13">IF(AR$3 &lt;&gt; "X", drag_coef($C13,AR$4), NA() )</f>
        <v>#N/A</v>
      </c>
      <c r="AS13" t="e" cm="1">
        <f t="array" ref="AS13">IF(AS$3 &lt;&gt; "X", drag_coef($C13,AS$4), NA() )</f>
        <v>#N/A</v>
      </c>
      <c r="AT13" t="e" cm="1">
        <f t="array" ref="AT13">IF(AT$3 &lt;&gt; "X", drag_coef($C13,AT$4), NA() )</f>
        <v>#N/A</v>
      </c>
      <c r="AU13" t="e" cm="1">
        <f t="array" ref="AU13">IF(AU$3 &lt;&gt; "X", drag_coef($C13,AU$4), NA() )</f>
        <v>#N/A</v>
      </c>
      <c r="AV13" s="24" t="e" cm="1">
        <f t="array" ref="AV13">IF(AV$3 &lt;&gt; "X", drag_coef($C13,AV$4), NA() )</f>
        <v>#N/A</v>
      </c>
    </row>
    <row r="14" spans="3:52" x14ac:dyDescent="0.25">
      <c r="C14">
        <f t="shared" si="2"/>
        <v>0.7</v>
      </c>
      <c r="D14" cm="1">
        <f t="array" ref="D14">IF(D$3 &lt;&gt; "X", drag_coef($C14,D$4), NA() )</f>
        <v>0.21645072260497772</v>
      </c>
      <c r="E14" t="e" cm="1">
        <f t="array" ref="E14">IF(E$3 &lt;&gt; "X", drag_coef($C14,E$4), NA() )</f>
        <v>#N/A</v>
      </c>
      <c r="F14" t="e" cm="1">
        <f t="array" ref="F14">IF(F$3 &lt;&gt; "X", drag_coef($C14,F$4), NA() )</f>
        <v>#N/A</v>
      </c>
      <c r="G14" t="e" cm="1">
        <f t="array" ref="G14">IF(G$3 &lt;&gt; "X", drag_coef($C14,G$4), NA() )</f>
        <v>#N/A</v>
      </c>
      <c r="H14" t="e" cm="1">
        <f t="array" ref="H14">IF(H$3 &lt;&gt; "X", drag_coef($C14,H$4), NA() )</f>
        <v>#N/A</v>
      </c>
      <c r="I14" t="e" cm="1">
        <f t="array" ref="I14">IF(I$3 &lt;&gt; "X", drag_coef($C14,I$4), NA() )</f>
        <v>#N/A</v>
      </c>
      <c r="J14" cm="1">
        <f t="array" ref="J14">IF(J$3 &lt;&gt; "X", drag_coef($C14,J$4), NA() )</f>
        <v>0.11713803811563497</v>
      </c>
      <c r="K14" t="e" cm="1">
        <f t="array" ref="K14">IF(K$3 &lt;&gt; "X", drag_coef($C14,K$4), NA() )</f>
        <v>#N/A</v>
      </c>
      <c r="L14" t="e" cm="1">
        <f t="array" ref="L14">IF(L$3 &lt;&gt; "X", drag_coef($C14,L$4), NA() )</f>
        <v>#N/A</v>
      </c>
      <c r="M14" t="e" cm="1">
        <f t="array" ref="M14">IF(M$3 &lt;&gt; "X", drag_coef($C14,M$4), NA() )</f>
        <v>#N/A</v>
      </c>
      <c r="N14" t="e" cm="1">
        <f t="array" ref="N14">IF(N$3 &lt;&gt; "X", drag_coef($C14,N$4), NA() )</f>
        <v>#N/A</v>
      </c>
      <c r="O14" t="e" cm="1">
        <f t="array" ref="O14">IF(O$3 &lt;&gt; "X", drag_coef($C14,O$4), NA() )</f>
        <v>#N/A</v>
      </c>
      <c r="P14" t="e" cm="1">
        <f t="array" ref="P14">IF(P$3 &lt;&gt; "X", drag_coef($C14,P$4), NA() )</f>
        <v>#N/A</v>
      </c>
      <c r="Q14" t="e" cm="1">
        <f t="array" ref="Q14">IF(Q$3 &lt;&gt; "X", drag_coef($C14,Q$4), NA() )</f>
        <v>#N/A</v>
      </c>
      <c r="R14" t="e" cm="1">
        <f t="array" ref="R14">IF(R$3 &lt;&gt; "X", drag_coef($C14,R$4), NA() )</f>
        <v>#N/A</v>
      </c>
      <c r="S14" t="e" cm="1">
        <f t="array" ref="S14">IF(S$3 &lt;&gt; "X", drag_coef($C14,S$4), NA() )</f>
        <v>#N/A</v>
      </c>
      <c r="T14" t="e" cm="1">
        <f t="array" ref="T14">IF(T$3 &lt;&gt; "X", drag_coef($C14,T$4), NA() )</f>
        <v>#N/A</v>
      </c>
      <c r="U14" t="e" cm="1">
        <f t="array" ref="U14">IF(U$3 &lt;&gt; "X", drag_coef($C14,U$4), NA() )</f>
        <v>#N/A</v>
      </c>
      <c r="V14" t="e" cm="1">
        <f t="array" ref="V14">IF(V$3 &lt;&gt; "X", drag_coef($C14,V$4), NA() )</f>
        <v>#N/A</v>
      </c>
      <c r="W14" t="e" cm="1">
        <f t="array" ref="W14">IF(W$3 &lt;&gt; "X", drag_coef($C14,W$4), NA() )</f>
        <v>#N/A</v>
      </c>
      <c r="X14" t="e" cm="1">
        <f t="array" ref="X14">IF(X$3 &lt;&gt; "X", drag_coef($C14,X$4), NA() )</f>
        <v>#N/A</v>
      </c>
      <c r="Y14" t="e" cm="1">
        <f t="array" ref="Y14">IF(Y$3 &lt;&gt; "X", drag_coef($C14,Y$4), NA() )</f>
        <v>#N/A</v>
      </c>
      <c r="Z14" t="e" cm="1">
        <f t="array" ref="Z14">IF(Z$3 &lt;&gt; "X", drag_coef($C14,Z$4), NA() )</f>
        <v>#N/A</v>
      </c>
      <c r="AA14" t="e" cm="1">
        <f t="array" ref="AA14">IF(AA$3 &lt;&gt; "X", drag_coef($C14,AA$4), NA() )</f>
        <v>#N/A</v>
      </c>
      <c r="AB14" t="e" cm="1">
        <f t="array" ref="AB14">IF(AB$3 &lt;&gt; "X", drag_coef($C14,AB$4), NA() )</f>
        <v>#N/A</v>
      </c>
      <c r="AC14" t="e" cm="1">
        <f t="array" ref="AC14">IF(AC$3 &lt;&gt; "X", drag_coef($C14,AC$4), NA() )</f>
        <v>#N/A</v>
      </c>
      <c r="AD14" t="e" cm="1">
        <f t="array" ref="AD14">IF(AD$3 &lt;&gt; "X", drag_coef($C14,AD$4), NA() )</f>
        <v>#N/A</v>
      </c>
      <c r="AE14" t="e" cm="1">
        <f t="array" ref="AE14">IF(AE$3 &lt;&gt; "X", drag_coef($C14,AE$4), NA() )</f>
        <v>#N/A</v>
      </c>
      <c r="AF14" t="e" cm="1">
        <f t="array" ref="AF14">IF(AF$3 &lt;&gt; "X", drag_coef($C14,AF$4), NA() )</f>
        <v>#N/A</v>
      </c>
      <c r="AG14" t="e" cm="1">
        <f t="array" ref="AG14">IF(AG$3 &lt;&gt; "X", drag_coef($C14,AG$4), NA() )</f>
        <v>#N/A</v>
      </c>
      <c r="AH14" t="e" cm="1">
        <f t="array" ref="AH14">IF(AH$3 &lt;&gt; "X", drag_coef($C14,AH$4), NA() )</f>
        <v>#N/A</v>
      </c>
      <c r="AI14" t="e" cm="1">
        <f t="array" ref="AI14">IF(AI$3 &lt;&gt; "X", drag_coef($C14,AI$4), NA() )</f>
        <v>#N/A</v>
      </c>
      <c r="AJ14" t="e" cm="1">
        <f t="array" ref="AJ14">IF(AJ$3 &lt;&gt; "X", drag_coef($C14,AJ$4), NA() )</f>
        <v>#N/A</v>
      </c>
      <c r="AK14" t="e" cm="1">
        <f t="array" ref="AK14">IF(AK$3 &lt;&gt; "X", drag_coef($C14,AK$4), NA() )</f>
        <v>#N/A</v>
      </c>
      <c r="AL14" t="e" cm="1">
        <f t="array" ref="AL14">IF(AL$3 &lt;&gt; "X", drag_coef($C14,AL$4), NA() )</f>
        <v>#N/A</v>
      </c>
      <c r="AM14" t="e" cm="1">
        <f t="array" ref="AM14">IF(AM$3 &lt;&gt; "X", drag_coef($C14,AM$4), NA() )</f>
        <v>#N/A</v>
      </c>
      <c r="AN14" t="e" cm="1">
        <f t="array" ref="AN14">IF(AN$3 &lt;&gt; "X", drag_coef($C14,AN$4), NA() )</f>
        <v>#N/A</v>
      </c>
      <c r="AO14" cm="1">
        <f t="array" ref="AO14">IF(AO$3 &lt;&gt; "X", drag_coef($C14,AO$4), NA() )</f>
        <v>0</v>
      </c>
      <c r="AP14" t="e" cm="1">
        <f t="array" ref="AP14">IF(AP$3 &lt;&gt; "X", drag_coef($C14,AP$4), NA() )</f>
        <v>#N/A</v>
      </c>
      <c r="AQ14" t="e" cm="1">
        <f t="array" ref="AQ14">IF(AQ$3 &lt;&gt; "X", drag_coef($C14,AQ$4), NA() )</f>
        <v>#N/A</v>
      </c>
      <c r="AR14" t="e" cm="1">
        <f t="array" ref="AR14">IF(AR$3 &lt;&gt; "X", drag_coef($C14,AR$4), NA() )</f>
        <v>#N/A</v>
      </c>
      <c r="AS14" t="e" cm="1">
        <f t="array" ref="AS14">IF(AS$3 &lt;&gt; "X", drag_coef($C14,AS$4), NA() )</f>
        <v>#N/A</v>
      </c>
      <c r="AT14" t="e" cm="1">
        <f t="array" ref="AT14">IF(AT$3 &lt;&gt; "X", drag_coef($C14,AT$4), NA() )</f>
        <v>#N/A</v>
      </c>
      <c r="AU14" t="e" cm="1">
        <f t="array" ref="AU14">IF(AU$3 &lt;&gt; "X", drag_coef($C14,AU$4), NA() )</f>
        <v>#N/A</v>
      </c>
      <c r="AV14" s="24" t="e" cm="1">
        <f t="array" ref="AV14">IF(AV$3 &lt;&gt; "X", drag_coef($C14,AV$4), NA() )</f>
        <v>#N/A</v>
      </c>
    </row>
    <row r="15" spans="3:52" x14ac:dyDescent="0.25">
      <c r="C15">
        <f t="shared" si="2"/>
        <v>0.79999999999999993</v>
      </c>
      <c r="D15" cm="1">
        <f t="array" ref="D15">IF(D$3 &lt;&gt; "X", drag_coef($C15,D$4), NA() )</f>
        <v>0.25210142985756223</v>
      </c>
      <c r="E15" t="e" cm="1">
        <f t="array" ref="E15">IF(E$3 &lt;&gt; "X", drag_coef($C15,E$4), NA() )</f>
        <v>#N/A</v>
      </c>
      <c r="F15" t="e" cm="1">
        <f t="array" ref="F15">IF(F$3 &lt;&gt; "X", drag_coef($C15,F$4), NA() )</f>
        <v>#N/A</v>
      </c>
      <c r="G15" t="e" cm="1">
        <f t="array" ref="G15">IF(G$3 &lt;&gt; "X", drag_coef($C15,G$4), NA() )</f>
        <v>#N/A</v>
      </c>
      <c r="H15" t="e" cm="1">
        <f t="array" ref="H15">IF(H$3 &lt;&gt; "X", drag_coef($C15,H$4), NA() )</f>
        <v>#N/A</v>
      </c>
      <c r="I15" t="e" cm="1">
        <f t="array" ref="I15">IF(I$3 &lt;&gt; "X", drag_coef($C15,I$4), NA() )</f>
        <v>#N/A</v>
      </c>
      <c r="J15" cm="1">
        <f t="array" ref="J15">IF(J$3 &lt;&gt; "X", drag_coef($C15,J$4), NA() )</f>
        <v>0.12188571099430846</v>
      </c>
      <c r="K15" t="e" cm="1">
        <f t="array" ref="K15">IF(K$3 &lt;&gt; "X", drag_coef($C15,K$4), NA() )</f>
        <v>#N/A</v>
      </c>
      <c r="L15" t="e" cm="1">
        <f t="array" ref="L15">IF(L$3 &lt;&gt; "X", drag_coef($C15,L$4), NA() )</f>
        <v>#N/A</v>
      </c>
      <c r="M15" t="e" cm="1">
        <f t="array" ref="M15">IF(M$3 &lt;&gt; "X", drag_coef($C15,M$4), NA() )</f>
        <v>#N/A</v>
      </c>
      <c r="N15" t="e" cm="1">
        <f t="array" ref="N15">IF(N$3 &lt;&gt; "X", drag_coef($C15,N$4), NA() )</f>
        <v>#N/A</v>
      </c>
      <c r="O15" t="e" cm="1">
        <f t="array" ref="O15">IF(O$3 &lt;&gt; "X", drag_coef($C15,O$4), NA() )</f>
        <v>#N/A</v>
      </c>
      <c r="P15" t="e" cm="1">
        <f t="array" ref="P15">IF(P$3 &lt;&gt; "X", drag_coef($C15,P$4), NA() )</f>
        <v>#N/A</v>
      </c>
      <c r="Q15" t="e" cm="1">
        <f t="array" ref="Q15">IF(Q$3 &lt;&gt; "X", drag_coef($C15,Q$4), NA() )</f>
        <v>#N/A</v>
      </c>
      <c r="R15" t="e" cm="1">
        <f t="array" ref="R15">IF(R$3 &lt;&gt; "X", drag_coef($C15,R$4), NA() )</f>
        <v>#N/A</v>
      </c>
      <c r="S15" t="e" cm="1">
        <f t="array" ref="S15">IF(S$3 &lt;&gt; "X", drag_coef($C15,S$4), NA() )</f>
        <v>#N/A</v>
      </c>
      <c r="T15" t="e" cm="1">
        <f t="array" ref="T15">IF(T$3 &lt;&gt; "X", drag_coef($C15,T$4), NA() )</f>
        <v>#N/A</v>
      </c>
      <c r="U15" t="e" cm="1">
        <f t="array" ref="U15">IF(U$3 &lt;&gt; "X", drag_coef($C15,U$4), NA() )</f>
        <v>#N/A</v>
      </c>
      <c r="V15" t="e" cm="1">
        <f t="array" ref="V15">IF(V$3 &lt;&gt; "X", drag_coef($C15,V$4), NA() )</f>
        <v>#N/A</v>
      </c>
      <c r="W15" t="e" cm="1">
        <f t="array" ref="W15">IF(W$3 &lt;&gt; "X", drag_coef($C15,W$4), NA() )</f>
        <v>#N/A</v>
      </c>
      <c r="X15" t="e" cm="1">
        <f t="array" ref="X15">IF(X$3 &lt;&gt; "X", drag_coef($C15,X$4), NA() )</f>
        <v>#N/A</v>
      </c>
      <c r="Y15" t="e" cm="1">
        <f t="array" ref="Y15">IF(Y$3 &lt;&gt; "X", drag_coef($C15,Y$4), NA() )</f>
        <v>#N/A</v>
      </c>
      <c r="Z15" t="e" cm="1">
        <f t="array" ref="Z15">IF(Z$3 &lt;&gt; "X", drag_coef($C15,Z$4), NA() )</f>
        <v>#N/A</v>
      </c>
      <c r="AA15" t="e" cm="1">
        <f t="array" ref="AA15">IF(AA$3 &lt;&gt; "X", drag_coef($C15,AA$4), NA() )</f>
        <v>#N/A</v>
      </c>
      <c r="AB15" t="e" cm="1">
        <f t="array" ref="AB15">IF(AB$3 &lt;&gt; "X", drag_coef($C15,AB$4), NA() )</f>
        <v>#N/A</v>
      </c>
      <c r="AC15" t="e" cm="1">
        <f t="array" ref="AC15">IF(AC$3 &lt;&gt; "X", drag_coef($C15,AC$4), NA() )</f>
        <v>#N/A</v>
      </c>
      <c r="AD15" t="e" cm="1">
        <f t="array" ref="AD15">IF(AD$3 &lt;&gt; "X", drag_coef($C15,AD$4), NA() )</f>
        <v>#N/A</v>
      </c>
      <c r="AE15" t="e" cm="1">
        <f t="array" ref="AE15">IF(AE$3 &lt;&gt; "X", drag_coef($C15,AE$4), NA() )</f>
        <v>#N/A</v>
      </c>
      <c r="AF15" t="e" cm="1">
        <f t="array" ref="AF15">IF(AF$3 &lt;&gt; "X", drag_coef($C15,AF$4), NA() )</f>
        <v>#N/A</v>
      </c>
      <c r="AG15" t="e" cm="1">
        <f t="array" ref="AG15">IF(AG$3 &lt;&gt; "X", drag_coef($C15,AG$4), NA() )</f>
        <v>#N/A</v>
      </c>
      <c r="AH15" t="e" cm="1">
        <f t="array" ref="AH15">IF(AH$3 &lt;&gt; "X", drag_coef($C15,AH$4), NA() )</f>
        <v>#N/A</v>
      </c>
      <c r="AI15" t="e" cm="1">
        <f t="array" ref="AI15">IF(AI$3 &lt;&gt; "X", drag_coef($C15,AI$4), NA() )</f>
        <v>#N/A</v>
      </c>
      <c r="AJ15" t="e" cm="1">
        <f t="array" ref="AJ15">IF(AJ$3 &lt;&gt; "X", drag_coef($C15,AJ$4), NA() )</f>
        <v>#N/A</v>
      </c>
      <c r="AK15" t="e" cm="1">
        <f t="array" ref="AK15">IF(AK$3 &lt;&gt; "X", drag_coef($C15,AK$4), NA() )</f>
        <v>#N/A</v>
      </c>
      <c r="AL15" t="e" cm="1">
        <f t="array" ref="AL15">IF(AL$3 &lt;&gt; "X", drag_coef($C15,AL$4), NA() )</f>
        <v>#N/A</v>
      </c>
      <c r="AM15" t="e" cm="1">
        <f t="array" ref="AM15">IF(AM$3 &lt;&gt; "X", drag_coef($C15,AM$4), NA() )</f>
        <v>#N/A</v>
      </c>
      <c r="AN15" t="e" cm="1">
        <f t="array" ref="AN15">IF(AN$3 &lt;&gt; "X", drag_coef($C15,AN$4), NA() )</f>
        <v>#N/A</v>
      </c>
      <c r="AO15" cm="1">
        <f t="array" ref="AO15">IF(AO$3 &lt;&gt; "X", drag_coef($C15,AO$4), NA() )</f>
        <v>0</v>
      </c>
      <c r="AP15" t="e" cm="1">
        <f t="array" ref="AP15">IF(AP$3 &lt;&gt; "X", drag_coef($C15,AP$4), NA() )</f>
        <v>#N/A</v>
      </c>
      <c r="AQ15" t="e" cm="1">
        <f t="array" ref="AQ15">IF(AQ$3 &lt;&gt; "X", drag_coef($C15,AQ$4), NA() )</f>
        <v>#N/A</v>
      </c>
      <c r="AR15" t="e" cm="1">
        <f t="array" ref="AR15">IF(AR$3 &lt;&gt; "X", drag_coef($C15,AR$4), NA() )</f>
        <v>#N/A</v>
      </c>
      <c r="AS15" t="e" cm="1">
        <f t="array" ref="AS15">IF(AS$3 &lt;&gt; "X", drag_coef($C15,AS$4), NA() )</f>
        <v>#N/A</v>
      </c>
      <c r="AT15" t="e" cm="1">
        <f t="array" ref="AT15">IF(AT$3 &lt;&gt; "X", drag_coef($C15,AT$4), NA() )</f>
        <v>#N/A</v>
      </c>
      <c r="AU15" t="e" cm="1">
        <f t="array" ref="AU15">IF(AU$3 &lt;&gt; "X", drag_coef($C15,AU$4), NA() )</f>
        <v>#N/A</v>
      </c>
      <c r="AV15" s="24" t="e" cm="1">
        <f t="array" ref="AV15">IF(AV$3 &lt;&gt; "X", drag_coef($C15,AV$4), NA() )</f>
        <v>#N/A</v>
      </c>
    </row>
    <row r="16" spans="3:52" x14ac:dyDescent="0.25">
      <c r="C16">
        <f t="shared" si="2"/>
        <v>0.89999999999999991</v>
      </c>
      <c r="D16" cm="1">
        <f t="array" ref="D16">IF(D$3 &lt;&gt; "X", drag_coef($C16,D$4), NA() )</f>
        <v>0.34683045198585832</v>
      </c>
      <c r="E16" t="e" cm="1">
        <f t="array" ref="E16">IF(E$3 &lt;&gt; "X", drag_coef($C16,E$4), NA() )</f>
        <v>#N/A</v>
      </c>
      <c r="F16" t="e" cm="1">
        <f t="array" ref="F16">IF(F$3 &lt;&gt; "X", drag_coef($C16,F$4), NA() )</f>
        <v>#N/A</v>
      </c>
      <c r="G16" t="e" cm="1">
        <f t="array" ref="G16">IF(G$3 &lt;&gt; "X", drag_coef($C16,G$4), NA() )</f>
        <v>#N/A</v>
      </c>
      <c r="H16" t="e" cm="1">
        <f t="array" ref="H16">IF(H$3 &lt;&gt; "X", drag_coef($C16,H$4), NA() )</f>
        <v>#N/A</v>
      </c>
      <c r="I16" t="e" cm="1">
        <f t="array" ref="I16">IF(I$3 &lt;&gt; "X", drag_coef($C16,I$4), NA() )</f>
        <v>#N/A</v>
      </c>
      <c r="J16" cm="1">
        <f t="array" ref="J16">IF(J$3 &lt;&gt; "X", drag_coef($C16,J$4), NA() )</f>
        <v>0.14833240696164646</v>
      </c>
      <c r="K16" t="e" cm="1">
        <f t="array" ref="K16">IF(K$3 &lt;&gt; "X", drag_coef($C16,K$4), NA() )</f>
        <v>#N/A</v>
      </c>
      <c r="L16" t="e" cm="1">
        <f t="array" ref="L16">IF(L$3 &lt;&gt; "X", drag_coef($C16,L$4), NA() )</f>
        <v>#N/A</v>
      </c>
      <c r="M16" t="e" cm="1">
        <f t="array" ref="M16">IF(M$3 &lt;&gt; "X", drag_coef($C16,M$4), NA() )</f>
        <v>#N/A</v>
      </c>
      <c r="N16" t="e" cm="1">
        <f t="array" ref="N16">IF(N$3 &lt;&gt; "X", drag_coef($C16,N$4), NA() )</f>
        <v>#N/A</v>
      </c>
      <c r="O16" t="e" cm="1">
        <f t="array" ref="O16">IF(O$3 &lt;&gt; "X", drag_coef($C16,O$4), NA() )</f>
        <v>#N/A</v>
      </c>
      <c r="P16" t="e" cm="1">
        <f t="array" ref="P16">IF(P$3 &lt;&gt; "X", drag_coef($C16,P$4), NA() )</f>
        <v>#N/A</v>
      </c>
      <c r="Q16" t="e" cm="1">
        <f t="array" ref="Q16">IF(Q$3 &lt;&gt; "X", drag_coef($C16,Q$4), NA() )</f>
        <v>#N/A</v>
      </c>
      <c r="R16" t="e" cm="1">
        <f t="array" ref="R16">IF(R$3 &lt;&gt; "X", drag_coef($C16,R$4), NA() )</f>
        <v>#N/A</v>
      </c>
      <c r="S16" t="e" cm="1">
        <f t="array" ref="S16">IF(S$3 &lt;&gt; "X", drag_coef($C16,S$4), NA() )</f>
        <v>#N/A</v>
      </c>
      <c r="T16" t="e" cm="1">
        <f t="array" ref="T16">IF(T$3 &lt;&gt; "X", drag_coef($C16,T$4), NA() )</f>
        <v>#N/A</v>
      </c>
      <c r="U16" t="e" cm="1">
        <f t="array" ref="U16">IF(U$3 &lt;&gt; "X", drag_coef($C16,U$4), NA() )</f>
        <v>#N/A</v>
      </c>
      <c r="V16" t="e" cm="1">
        <f t="array" ref="V16">IF(V$3 &lt;&gt; "X", drag_coef($C16,V$4), NA() )</f>
        <v>#N/A</v>
      </c>
      <c r="W16" t="e" cm="1">
        <f t="array" ref="W16">IF(W$3 &lt;&gt; "X", drag_coef($C16,W$4), NA() )</f>
        <v>#N/A</v>
      </c>
      <c r="X16" t="e" cm="1">
        <f t="array" ref="X16">IF(X$3 &lt;&gt; "X", drag_coef($C16,X$4), NA() )</f>
        <v>#N/A</v>
      </c>
      <c r="Y16" t="e" cm="1">
        <f t="array" ref="Y16">IF(Y$3 &lt;&gt; "X", drag_coef($C16,Y$4), NA() )</f>
        <v>#N/A</v>
      </c>
      <c r="Z16" t="e" cm="1">
        <f t="array" ref="Z16">IF(Z$3 &lt;&gt; "X", drag_coef($C16,Z$4), NA() )</f>
        <v>#N/A</v>
      </c>
      <c r="AA16" t="e" cm="1">
        <f t="array" ref="AA16">IF(AA$3 &lt;&gt; "X", drag_coef($C16,AA$4), NA() )</f>
        <v>#N/A</v>
      </c>
      <c r="AB16" t="e" cm="1">
        <f t="array" ref="AB16">IF(AB$3 &lt;&gt; "X", drag_coef($C16,AB$4), NA() )</f>
        <v>#N/A</v>
      </c>
      <c r="AC16" t="e" cm="1">
        <f t="array" ref="AC16">IF(AC$3 &lt;&gt; "X", drag_coef($C16,AC$4), NA() )</f>
        <v>#N/A</v>
      </c>
      <c r="AD16" t="e" cm="1">
        <f t="array" ref="AD16">IF(AD$3 &lt;&gt; "X", drag_coef($C16,AD$4), NA() )</f>
        <v>#N/A</v>
      </c>
      <c r="AE16" t="e" cm="1">
        <f t="array" ref="AE16">IF(AE$3 &lt;&gt; "X", drag_coef($C16,AE$4), NA() )</f>
        <v>#N/A</v>
      </c>
      <c r="AF16" t="e" cm="1">
        <f t="array" ref="AF16">IF(AF$3 &lt;&gt; "X", drag_coef($C16,AF$4), NA() )</f>
        <v>#N/A</v>
      </c>
      <c r="AG16" t="e" cm="1">
        <f t="array" ref="AG16">IF(AG$3 &lt;&gt; "X", drag_coef($C16,AG$4), NA() )</f>
        <v>#N/A</v>
      </c>
      <c r="AH16" t="e" cm="1">
        <f t="array" ref="AH16">IF(AH$3 &lt;&gt; "X", drag_coef($C16,AH$4), NA() )</f>
        <v>#N/A</v>
      </c>
      <c r="AI16" t="e" cm="1">
        <f t="array" ref="AI16">IF(AI$3 &lt;&gt; "X", drag_coef($C16,AI$4), NA() )</f>
        <v>#N/A</v>
      </c>
      <c r="AJ16" t="e" cm="1">
        <f t="array" ref="AJ16">IF(AJ$3 &lt;&gt; "X", drag_coef($C16,AJ$4), NA() )</f>
        <v>#N/A</v>
      </c>
      <c r="AK16" t="e" cm="1">
        <f t="array" ref="AK16">IF(AK$3 &lt;&gt; "X", drag_coef($C16,AK$4), NA() )</f>
        <v>#N/A</v>
      </c>
      <c r="AL16" t="e" cm="1">
        <f t="array" ref="AL16">IF(AL$3 &lt;&gt; "X", drag_coef($C16,AL$4), NA() )</f>
        <v>#N/A</v>
      </c>
      <c r="AM16" t="e" cm="1">
        <f t="array" ref="AM16">IF(AM$3 &lt;&gt; "X", drag_coef($C16,AM$4), NA() )</f>
        <v>#N/A</v>
      </c>
      <c r="AN16" t="e" cm="1">
        <f t="array" ref="AN16">IF(AN$3 &lt;&gt; "X", drag_coef($C16,AN$4), NA() )</f>
        <v>#N/A</v>
      </c>
      <c r="AO16" cm="1">
        <f t="array" ref="AO16">IF(AO$3 &lt;&gt; "X", drag_coef($C16,AO$4), NA() )</f>
        <v>0</v>
      </c>
      <c r="AP16" t="e" cm="1">
        <f t="array" ref="AP16">IF(AP$3 &lt;&gt; "X", drag_coef($C16,AP$4), NA() )</f>
        <v>#N/A</v>
      </c>
      <c r="AQ16" t="e" cm="1">
        <f t="array" ref="AQ16">IF(AQ$3 &lt;&gt; "X", drag_coef($C16,AQ$4), NA() )</f>
        <v>#N/A</v>
      </c>
      <c r="AR16" t="e" cm="1">
        <f t="array" ref="AR16">IF(AR$3 &lt;&gt; "X", drag_coef($C16,AR$4), NA() )</f>
        <v>#N/A</v>
      </c>
      <c r="AS16" t="e" cm="1">
        <f t="array" ref="AS16">IF(AS$3 &lt;&gt; "X", drag_coef($C16,AS$4), NA() )</f>
        <v>#N/A</v>
      </c>
      <c r="AT16" t="e" cm="1">
        <f t="array" ref="AT16">IF(AT$3 &lt;&gt; "X", drag_coef($C16,AT$4), NA() )</f>
        <v>#N/A</v>
      </c>
      <c r="AU16" t="e" cm="1">
        <f t="array" ref="AU16">IF(AU$3 &lt;&gt; "X", drag_coef($C16,AU$4), NA() )</f>
        <v>#N/A</v>
      </c>
      <c r="AV16" s="24" t="e" cm="1">
        <f t="array" ref="AV16">IF(AV$3 &lt;&gt; "X", drag_coef($C16,AV$4), NA() )</f>
        <v>#N/A</v>
      </c>
    </row>
    <row r="17" spans="3:48" x14ac:dyDescent="0.25">
      <c r="C17">
        <f t="shared" si="2"/>
        <v>0.99999999999999989</v>
      </c>
      <c r="D17" cm="1">
        <f t="array" ref="D17">IF(D$3 &lt;&gt; "X", drag_coef($C17,D$4), NA() )</f>
        <v>0.48383102699936187</v>
      </c>
      <c r="E17" t="e" cm="1">
        <f t="array" ref="E17">IF(E$3 &lt;&gt; "X", drag_coef($C17,E$4), NA() )</f>
        <v>#N/A</v>
      </c>
      <c r="F17" t="e" cm="1">
        <f t="array" ref="F17">IF(F$3 &lt;&gt; "X", drag_coef($C17,F$4), NA() )</f>
        <v>#N/A</v>
      </c>
      <c r="G17" t="e" cm="1">
        <f t="array" ref="G17">IF(G$3 &lt;&gt; "X", drag_coef($C17,G$4), NA() )</f>
        <v>#N/A</v>
      </c>
      <c r="H17" t="e" cm="1">
        <f t="array" ref="H17">IF(H$3 &lt;&gt; "X", drag_coef($C17,H$4), NA() )</f>
        <v>#N/A</v>
      </c>
      <c r="I17" t="e" cm="1">
        <f t="array" ref="I17">IF(I$3 &lt;&gt; "X", drag_coef($C17,I$4), NA() )</f>
        <v>#N/A</v>
      </c>
      <c r="J17" cm="1">
        <f t="array" ref="J17">IF(J$3 &lt;&gt; "X", drag_coef($C17,J$4), NA() )</f>
        <v>0.37178594706266749</v>
      </c>
      <c r="K17" t="e" cm="1">
        <f t="array" ref="K17">IF(K$3 &lt;&gt; "X", drag_coef($C17,K$4), NA() )</f>
        <v>#N/A</v>
      </c>
      <c r="L17" t="e" cm="1">
        <f t="array" ref="L17">IF(L$3 &lt;&gt; "X", drag_coef($C17,L$4), NA() )</f>
        <v>#N/A</v>
      </c>
      <c r="M17" t="e" cm="1">
        <f t="array" ref="M17">IF(M$3 &lt;&gt; "X", drag_coef($C17,M$4), NA() )</f>
        <v>#N/A</v>
      </c>
      <c r="N17" t="e" cm="1">
        <f t="array" ref="N17">IF(N$3 &lt;&gt; "X", drag_coef($C17,N$4), NA() )</f>
        <v>#N/A</v>
      </c>
      <c r="O17" t="e" cm="1">
        <f t="array" ref="O17">IF(O$3 &lt;&gt; "X", drag_coef($C17,O$4), NA() )</f>
        <v>#N/A</v>
      </c>
      <c r="P17" t="e" cm="1">
        <f t="array" ref="P17">IF(P$3 &lt;&gt; "X", drag_coef($C17,P$4), NA() )</f>
        <v>#N/A</v>
      </c>
      <c r="Q17" t="e" cm="1">
        <f t="array" ref="Q17">IF(Q$3 &lt;&gt; "X", drag_coef($C17,Q$4), NA() )</f>
        <v>#N/A</v>
      </c>
      <c r="R17" t="e" cm="1">
        <f t="array" ref="R17">IF(R$3 &lt;&gt; "X", drag_coef($C17,R$4), NA() )</f>
        <v>#N/A</v>
      </c>
      <c r="S17" t="e" cm="1">
        <f t="array" ref="S17">IF(S$3 &lt;&gt; "X", drag_coef($C17,S$4), NA() )</f>
        <v>#N/A</v>
      </c>
      <c r="T17" t="e" cm="1">
        <f t="array" ref="T17">IF(T$3 &lt;&gt; "X", drag_coef($C17,T$4), NA() )</f>
        <v>#N/A</v>
      </c>
      <c r="U17" t="e" cm="1">
        <f t="array" ref="U17">IF(U$3 &lt;&gt; "X", drag_coef($C17,U$4), NA() )</f>
        <v>#N/A</v>
      </c>
      <c r="V17" t="e" cm="1">
        <f t="array" ref="V17">IF(V$3 &lt;&gt; "X", drag_coef($C17,V$4), NA() )</f>
        <v>#N/A</v>
      </c>
      <c r="W17" t="e" cm="1">
        <f t="array" ref="W17">IF(W$3 &lt;&gt; "X", drag_coef($C17,W$4), NA() )</f>
        <v>#N/A</v>
      </c>
      <c r="X17" t="e" cm="1">
        <f t="array" ref="X17">IF(X$3 &lt;&gt; "X", drag_coef($C17,X$4), NA() )</f>
        <v>#N/A</v>
      </c>
      <c r="Y17" t="e" cm="1">
        <f t="array" ref="Y17">IF(Y$3 &lt;&gt; "X", drag_coef($C17,Y$4), NA() )</f>
        <v>#N/A</v>
      </c>
      <c r="Z17" t="e" cm="1">
        <f t="array" ref="Z17">IF(Z$3 &lt;&gt; "X", drag_coef($C17,Z$4), NA() )</f>
        <v>#N/A</v>
      </c>
      <c r="AA17" t="e" cm="1">
        <f t="array" ref="AA17">IF(AA$3 &lt;&gt; "X", drag_coef($C17,AA$4), NA() )</f>
        <v>#N/A</v>
      </c>
      <c r="AB17" t="e" cm="1">
        <f t="array" ref="AB17">IF(AB$3 &lt;&gt; "X", drag_coef($C17,AB$4), NA() )</f>
        <v>#N/A</v>
      </c>
      <c r="AC17" t="e" cm="1">
        <f t="array" ref="AC17">IF(AC$3 &lt;&gt; "X", drag_coef($C17,AC$4), NA() )</f>
        <v>#N/A</v>
      </c>
      <c r="AD17" t="e" cm="1">
        <f t="array" ref="AD17">IF(AD$3 &lt;&gt; "X", drag_coef($C17,AD$4), NA() )</f>
        <v>#N/A</v>
      </c>
      <c r="AE17" t="e" cm="1">
        <f t="array" ref="AE17">IF(AE$3 &lt;&gt; "X", drag_coef($C17,AE$4), NA() )</f>
        <v>#N/A</v>
      </c>
      <c r="AF17" t="e" cm="1">
        <f t="array" ref="AF17">IF(AF$3 &lt;&gt; "X", drag_coef($C17,AF$4), NA() )</f>
        <v>#N/A</v>
      </c>
      <c r="AG17" t="e" cm="1">
        <f t="array" ref="AG17">IF(AG$3 &lt;&gt; "X", drag_coef($C17,AG$4), NA() )</f>
        <v>#N/A</v>
      </c>
      <c r="AH17" t="e" cm="1">
        <f t="array" ref="AH17">IF(AH$3 &lt;&gt; "X", drag_coef($C17,AH$4), NA() )</f>
        <v>#N/A</v>
      </c>
      <c r="AI17" t="e" cm="1">
        <f t="array" ref="AI17">IF(AI$3 &lt;&gt; "X", drag_coef($C17,AI$4), NA() )</f>
        <v>#N/A</v>
      </c>
      <c r="AJ17" t="e" cm="1">
        <f t="array" ref="AJ17">IF(AJ$3 &lt;&gt; "X", drag_coef($C17,AJ$4), NA() )</f>
        <v>#N/A</v>
      </c>
      <c r="AK17" t="e" cm="1">
        <f t="array" ref="AK17">IF(AK$3 &lt;&gt; "X", drag_coef($C17,AK$4), NA() )</f>
        <v>#N/A</v>
      </c>
      <c r="AL17" t="e" cm="1">
        <f t="array" ref="AL17">IF(AL$3 &lt;&gt; "X", drag_coef($C17,AL$4), NA() )</f>
        <v>#N/A</v>
      </c>
      <c r="AM17" t="e" cm="1">
        <f t="array" ref="AM17">IF(AM$3 &lt;&gt; "X", drag_coef($C17,AM$4), NA() )</f>
        <v>#N/A</v>
      </c>
      <c r="AN17" t="e" cm="1">
        <f t="array" ref="AN17">IF(AN$3 &lt;&gt; "X", drag_coef($C17,AN$4), NA() )</f>
        <v>#N/A</v>
      </c>
      <c r="AO17" cm="1">
        <f t="array" ref="AO17">IF(AO$3 &lt;&gt; "X", drag_coef($C17,AO$4), NA() )</f>
        <v>0</v>
      </c>
      <c r="AP17" t="e" cm="1">
        <f t="array" ref="AP17">IF(AP$3 &lt;&gt; "X", drag_coef($C17,AP$4), NA() )</f>
        <v>#N/A</v>
      </c>
      <c r="AQ17" t="e" cm="1">
        <f t="array" ref="AQ17">IF(AQ$3 &lt;&gt; "X", drag_coef($C17,AQ$4), NA() )</f>
        <v>#N/A</v>
      </c>
      <c r="AR17" t="e" cm="1">
        <f t="array" ref="AR17">IF(AR$3 &lt;&gt; "X", drag_coef($C17,AR$4), NA() )</f>
        <v>#N/A</v>
      </c>
      <c r="AS17" t="e" cm="1">
        <f t="array" ref="AS17">IF(AS$3 &lt;&gt; "X", drag_coef($C17,AS$4), NA() )</f>
        <v>#N/A</v>
      </c>
      <c r="AT17" t="e" cm="1">
        <f t="array" ref="AT17">IF(AT$3 &lt;&gt; "X", drag_coef($C17,AT$4), NA() )</f>
        <v>#N/A</v>
      </c>
      <c r="AU17" t="e" cm="1">
        <f t="array" ref="AU17">IF(AU$3 &lt;&gt; "X", drag_coef($C17,AU$4), NA() )</f>
        <v>#N/A</v>
      </c>
      <c r="AV17" s="24" t="e" cm="1">
        <f t="array" ref="AV17">IF(AV$3 &lt;&gt; "X", drag_coef($C17,AV$4), NA() )</f>
        <v>#N/A</v>
      </c>
    </row>
    <row r="18" spans="3:48" x14ac:dyDescent="0.25">
      <c r="C18">
        <f t="shared" si="2"/>
        <v>1.0999999999999999</v>
      </c>
      <c r="D18" cm="1">
        <f t="array" ref="D18">IF(D$3 &lt;&gt; "X", drag_coef($C18,D$4), NA() )</f>
        <v>0.58441695103343971</v>
      </c>
      <c r="E18" t="e" cm="1">
        <f t="array" ref="E18">IF(E$3 &lt;&gt; "X", drag_coef($C18,E$4), NA() )</f>
        <v>#N/A</v>
      </c>
      <c r="F18" t="e" cm="1">
        <f t="array" ref="F18">IF(F$3 &lt;&gt; "X", drag_coef($C18,F$4), NA() )</f>
        <v>#N/A</v>
      </c>
      <c r="G18" t="e" cm="1">
        <f t="array" ref="G18">IF(G$3 &lt;&gt; "X", drag_coef($C18,G$4), NA() )</f>
        <v>#N/A</v>
      </c>
      <c r="H18" t="e" cm="1">
        <f t="array" ref="H18">IF(H$3 &lt;&gt; "X", drag_coef($C18,H$4), NA() )</f>
        <v>#N/A</v>
      </c>
      <c r="I18" t="e" cm="1">
        <f t="array" ref="I18">IF(I$3 &lt;&gt; "X", drag_coef($C18,I$4), NA() )</f>
        <v>#N/A</v>
      </c>
      <c r="J18" cm="1">
        <f t="array" ref="J18">IF(J$3 &lt;&gt; "X", drag_coef($C18,J$4), NA() )</f>
        <v>0.40179802204571063</v>
      </c>
      <c r="K18" t="e" cm="1">
        <f t="array" ref="K18">IF(K$3 &lt;&gt; "X", drag_coef($C18,K$4), NA() )</f>
        <v>#N/A</v>
      </c>
      <c r="L18" t="e" cm="1">
        <f t="array" ref="L18">IF(L$3 &lt;&gt; "X", drag_coef($C18,L$4), NA() )</f>
        <v>#N/A</v>
      </c>
      <c r="M18" t="e" cm="1">
        <f t="array" ref="M18">IF(M$3 &lt;&gt; "X", drag_coef($C18,M$4), NA() )</f>
        <v>#N/A</v>
      </c>
      <c r="N18" t="e" cm="1">
        <f t="array" ref="N18">IF(N$3 &lt;&gt; "X", drag_coef($C18,N$4), NA() )</f>
        <v>#N/A</v>
      </c>
      <c r="O18" t="e" cm="1">
        <f t="array" ref="O18">IF(O$3 &lt;&gt; "X", drag_coef($C18,O$4), NA() )</f>
        <v>#N/A</v>
      </c>
      <c r="P18" t="e" cm="1">
        <f t="array" ref="P18">IF(P$3 &lt;&gt; "X", drag_coef($C18,P$4), NA() )</f>
        <v>#N/A</v>
      </c>
      <c r="Q18" t="e" cm="1">
        <f t="array" ref="Q18">IF(Q$3 &lt;&gt; "X", drag_coef($C18,Q$4), NA() )</f>
        <v>#N/A</v>
      </c>
      <c r="R18" t="e" cm="1">
        <f t="array" ref="R18">IF(R$3 &lt;&gt; "X", drag_coef($C18,R$4), NA() )</f>
        <v>#N/A</v>
      </c>
      <c r="S18" t="e" cm="1">
        <f t="array" ref="S18">IF(S$3 &lt;&gt; "X", drag_coef($C18,S$4), NA() )</f>
        <v>#N/A</v>
      </c>
      <c r="T18" t="e" cm="1">
        <f t="array" ref="T18">IF(T$3 &lt;&gt; "X", drag_coef($C18,T$4), NA() )</f>
        <v>#N/A</v>
      </c>
      <c r="U18" t="e" cm="1">
        <f t="array" ref="U18">IF(U$3 &lt;&gt; "X", drag_coef($C18,U$4), NA() )</f>
        <v>#N/A</v>
      </c>
      <c r="V18" t="e" cm="1">
        <f t="array" ref="V18">IF(V$3 &lt;&gt; "X", drag_coef($C18,V$4), NA() )</f>
        <v>#N/A</v>
      </c>
      <c r="W18" t="e" cm="1">
        <f t="array" ref="W18">IF(W$3 &lt;&gt; "X", drag_coef($C18,W$4), NA() )</f>
        <v>#N/A</v>
      </c>
      <c r="X18" t="e" cm="1">
        <f t="array" ref="X18">IF(X$3 &lt;&gt; "X", drag_coef($C18,X$4), NA() )</f>
        <v>#N/A</v>
      </c>
      <c r="Y18" t="e" cm="1">
        <f t="array" ref="Y18">IF(Y$3 &lt;&gt; "X", drag_coef($C18,Y$4), NA() )</f>
        <v>#N/A</v>
      </c>
      <c r="Z18" t="e" cm="1">
        <f t="array" ref="Z18">IF(Z$3 &lt;&gt; "X", drag_coef($C18,Z$4), NA() )</f>
        <v>#N/A</v>
      </c>
      <c r="AA18" t="e" cm="1">
        <f t="array" ref="AA18">IF(AA$3 &lt;&gt; "X", drag_coef($C18,AA$4), NA() )</f>
        <v>#N/A</v>
      </c>
      <c r="AB18" t="e" cm="1">
        <f t="array" ref="AB18">IF(AB$3 &lt;&gt; "X", drag_coef($C18,AB$4), NA() )</f>
        <v>#N/A</v>
      </c>
      <c r="AC18" t="e" cm="1">
        <f t="array" ref="AC18">IF(AC$3 &lt;&gt; "X", drag_coef($C18,AC$4), NA() )</f>
        <v>#N/A</v>
      </c>
      <c r="AD18" t="e" cm="1">
        <f t="array" ref="AD18">IF(AD$3 &lt;&gt; "X", drag_coef($C18,AD$4), NA() )</f>
        <v>#N/A</v>
      </c>
      <c r="AE18" t="e" cm="1">
        <f t="array" ref="AE18">IF(AE$3 &lt;&gt; "X", drag_coef($C18,AE$4), NA() )</f>
        <v>#N/A</v>
      </c>
      <c r="AF18" t="e" cm="1">
        <f t="array" ref="AF18">IF(AF$3 &lt;&gt; "X", drag_coef($C18,AF$4), NA() )</f>
        <v>#N/A</v>
      </c>
      <c r="AG18" t="e" cm="1">
        <f t="array" ref="AG18">IF(AG$3 &lt;&gt; "X", drag_coef($C18,AG$4), NA() )</f>
        <v>#N/A</v>
      </c>
      <c r="AH18" t="e" cm="1">
        <f t="array" ref="AH18">IF(AH$3 &lt;&gt; "X", drag_coef($C18,AH$4), NA() )</f>
        <v>#N/A</v>
      </c>
      <c r="AI18" t="e" cm="1">
        <f t="array" ref="AI18">IF(AI$3 &lt;&gt; "X", drag_coef($C18,AI$4), NA() )</f>
        <v>#N/A</v>
      </c>
      <c r="AJ18" t="e" cm="1">
        <f t="array" ref="AJ18">IF(AJ$3 &lt;&gt; "X", drag_coef($C18,AJ$4), NA() )</f>
        <v>#N/A</v>
      </c>
      <c r="AK18" t="e" cm="1">
        <f t="array" ref="AK18">IF(AK$3 &lt;&gt; "X", drag_coef($C18,AK$4), NA() )</f>
        <v>#N/A</v>
      </c>
      <c r="AL18" t="e" cm="1">
        <f t="array" ref="AL18">IF(AL$3 &lt;&gt; "X", drag_coef($C18,AL$4), NA() )</f>
        <v>#N/A</v>
      </c>
      <c r="AM18" t="e" cm="1">
        <f t="array" ref="AM18">IF(AM$3 &lt;&gt; "X", drag_coef($C18,AM$4), NA() )</f>
        <v>#N/A</v>
      </c>
      <c r="AN18" t="e" cm="1">
        <f t="array" ref="AN18">IF(AN$3 &lt;&gt; "X", drag_coef($C18,AN$4), NA() )</f>
        <v>#N/A</v>
      </c>
      <c r="AO18" cm="1">
        <f t="array" ref="AO18">IF(AO$3 &lt;&gt; "X", drag_coef($C18,AO$4), NA() )</f>
        <v>0</v>
      </c>
      <c r="AP18" t="e" cm="1">
        <f t="array" ref="AP18">IF(AP$3 &lt;&gt; "X", drag_coef($C18,AP$4), NA() )</f>
        <v>#N/A</v>
      </c>
      <c r="AQ18" t="e" cm="1">
        <f t="array" ref="AQ18">IF(AQ$3 &lt;&gt; "X", drag_coef($C18,AQ$4), NA() )</f>
        <v>#N/A</v>
      </c>
      <c r="AR18" t="e" cm="1">
        <f t="array" ref="AR18">IF(AR$3 &lt;&gt; "X", drag_coef($C18,AR$4), NA() )</f>
        <v>#N/A</v>
      </c>
      <c r="AS18" t="e" cm="1">
        <f t="array" ref="AS18">IF(AS$3 &lt;&gt; "X", drag_coef($C18,AS$4), NA() )</f>
        <v>#N/A</v>
      </c>
      <c r="AT18" t="e" cm="1">
        <f t="array" ref="AT18">IF(AT$3 &lt;&gt; "X", drag_coef($C18,AT$4), NA() )</f>
        <v>#N/A</v>
      </c>
      <c r="AU18" t="e" cm="1">
        <f t="array" ref="AU18">IF(AU$3 &lt;&gt; "X", drag_coef($C18,AU$4), NA() )</f>
        <v>#N/A</v>
      </c>
      <c r="AV18" s="24" t="e" cm="1">
        <f t="array" ref="AV18">IF(AV$3 &lt;&gt; "X", drag_coef($C18,AV$4), NA() )</f>
        <v>#N/A</v>
      </c>
    </row>
    <row r="19" spans="3:48" x14ac:dyDescent="0.25">
      <c r="C19">
        <f t="shared" si="2"/>
        <v>1.2</v>
      </c>
      <c r="D19" cm="1">
        <f t="array" ref="D19">IF(D$3 &lt;&gt; "X", drag_coef($C19,D$4), NA() )</f>
        <v>0.63916625145705175</v>
      </c>
      <c r="E19" t="e" cm="1">
        <f t="array" ref="E19">IF(E$3 &lt;&gt; "X", drag_coef($C19,E$4), NA() )</f>
        <v>#N/A</v>
      </c>
      <c r="F19" t="e" cm="1">
        <f t="array" ref="F19">IF(F$3 &lt;&gt; "X", drag_coef($C19,F$4), NA() )</f>
        <v>#N/A</v>
      </c>
      <c r="G19" t="e" cm="1">
        <f t="array" ref="G19">IF(G$3 &lt;&gt; "X", drag_coef($C19,G$4), NA() )</f>
        <v>#N/A</v>
      </c>
      <c r="H19" t="e" cm="1">
        <f t="array" ref="H19">IF(H$3 &lt;&gt; "X", drag_coef($C19,H$4), NA() )</f>
        <v>#N/A</v>
      </c>
      <c r="I19" t="e" cm="1">
        <f t="array" ref="I19">IF(I$3 &lt;&gt; "X", drag_coef($C19,I$4), NA() )</f>
        <v>#N/A</v>
      </c>
      <c r="J19" cm="1">
        <f t="array" ref="J19">IF(J$3 &lt;&gt; "X", drag_coef($C19,J$4), NA() )</f>
        <v>0.38833806114422464</v>
      </c>
      <c r="K19" t="e" cm="1">
        <f t="array" ref="K19">IF(K$3 &lt;&gt; "X", drag_coef($C19,K$4), NA() )</f>
        <v>#N/A</v>
      </c>
      <c r="L19" t="e" cm="1">
        <f t="array" ref="L19">IF(L$3 &lt;&gt; "X", drag_coef($C19,L$4), NA() )</f>
        <v>#N/A</v>
      </c>
      <c r="M19" t="e" cm="1">
        <f t="array" ref="M19">IF(M$3 &lt;&gt; "X", drag_coef($C19,M$4), NA() )</f>
        <v>#N/A</v>
      </c>
      <c r="N19" t="e" cm="1">
        <f t="array" ref="N19">IF(N$3 &lt;&gt; "X", drag_coef($C19,N$4), NA() )</f>
        <v>#N/A</v>
      </c>
      <c r="O19" t="e" cm="1">
        <f t="array" ref="O19">IF(O$3 &lt;&gt; "X", drag_coef($C19,O$4), NA() )</f>
        <v>#N/A</v>
      </c>
      <c r="P19" t="e" cm="1">
        <f t="array" ref="P19">IF(P$3 &lt;&gt; "X", drag_coef($C19,P$4), NA() )</f>
        <v>#N/A</v>
      </c>
      <c r="Q19" t="e" cm="1">
        <f t="array" ref="Q19">IF(Q$3 &lt;&gt; "X", drag_coef($C19,Q$4), NA() )</f>
        <v>#N/A</v>
      </c>
      <c r="R19" t="e" cm="1">
        <f t="array" ref="R19">IF(R$3 &lt;&gt; "X", drag_coef($C19,R$4), NA() )</f>
        <v>#N/A</v>
      </c>
      <c r="S19" t="e" cm="1">
        <f t="array" ref="S19">IF(S$3 &lt;&gt; "X", drag_coef($C19,S$4), NA() )</f>
        <v>#N/A</v>
      </c>
      <c r="T19" t="e" cm="1">
        <f t="array" ref="T19">IF(T$3 &lt;&gt; "X", drag_coef($C19,T$4), NA() )</f>
        <v>#N/A</v>
      </c>
      <c r="U19" t="e" cm="1">
        <f t="array" ref="U19">IF(U$3 &lt;&gt; "X", drag_coef($C19,U$4), NA() )</f>
        <v>#N/A</v>
      </c>
      <c r="V19" t="e" cm="1">
        <f t="array" ref="V19">IF(V$3 &lt;&gt; "X", drag_coef($C19,V$4), NA() )</f>
        <v>#N/A</v>
      </c>
      <c r="W19" t="e" cm="1">
        <f t="array" ref="W19">IF(W$3 &lt;&gt; "X", drag_coef($C19,W$4), NA() )</f>
        <v>#N/A</v>
      </c>
      <c r="X19" t="e" cm="1">
        <f t="array" ref="X19">IF(X$3 &lt;&gt; "X", drag_coef($C19,X$4), NA() )</f>
        <v>#N/A</v>
      </c>
      <c r="Y19" t="e" cm="1">
        <f t="array" ref="Y19">IF(Y$3 &lt;&gt; "X", drag_coef($C19,Y$4), NA() )</f>
        <v>#N/A</v>
      </c>
      <c r="Z19" t="e" cm="1">
        <f t="array" ref="Z19">IF(Z$3 &lt;&gt; "X", drag_coef($C19,Z$4), NA() )</f>
        <v>#N/A</v>
      </c>
      <c r="AA19" t="e" cm="1">
        <f t="array" ref="AA19">IF(AA$3 &lt;&gt; "X", drag_coef($C19,AA$4), NA() )</f>
        <v>#N/A</v>
      </c>
      <c r="AB19" t="e" cm="1">
        <f t="array" ref="AB19">IF(AB$3 &lt;&gt; "X", drag_coef($C19,AB$4), NA() )</f>
        <v>#N/A</v>
      </c>
      <c r="AC19" t="e" cm="1">
        <f t="array" ref="AC19">IF(AC$3 &lt;&gt; "X", drag_coef($C19,AC$4), NA() )</f>
        <v>#N/A</v>
      </c>
      <c r="AD19" t="e" cm="1">
        <f t="array" ref="AD19">IF(AD$3 &lt;&gt; "X", drag_coef($C19,AD$4), NA() )</f>
        <v>#N/A</v>
      </c>
      <c r="AE19" t="e" cm="1">
        <f t="array" ref="AE19">IF(AE$3 &lt;&gt; "X", drag_coef($C19,AE$4), NA() )</f>
        <v>#N/A</v>
      </c>
      <c r="AF19" t="e" cm="1">
        <f t="array" ref="AF19">IF(AF$3 &lt;&gt; "X", drag_coef($C19,AF$4), NA() )</f>
        <v>#N/A</v>
      </c>
      <c r="AG19" t="e" cm="1">
        <f t="array" ref="AG19">IF(AG$3 &lt;&gt; "X", drag_coef($C19,AG$4), NA() )</f>
        <v>#N/A</v>
      </c>
      <c r="AH19" t="e" cm="1">
        <f t="array" ref="AH19">IF(AH$3 &lt;&gt; "X", drag_coef($C19,AH$4), NA() )</f>
        <v>#N/A</v>
      </c>
      <c r="AI19" t="e" cm="1">
        <f t="array" ref="AI19">IF(AI$3 &lt;&gt; "X", drag_coef($C19,AI$4), NA() )</f>
        <v>#N/A</v>
      </c>
      <c r="AJ19" t="e" cm="1">
        <f t="array" ref="AJ19">IF(AJ$3 &lt;&gt; "X", drag_coef($C19,AJ$4), NA() )</f>
        <v>#N/A</v>
      </c>
      <c r="AK19" t="e" cm="1">
        <f t="array" ref="AK19">IF(AK$3 &lt;&gt; "X", drag_coef($C19,AK$4), NA() )</f>
        <v>#N/A</v>
      </c>
      <c r="AL19" t="e" cm="1">
        <f t="array" ref="AL19">IF(AL$3 &lt;&gt; "X", drag_coef($C19,AL$4), NA() )</f>
        <v>#N/A</v>
      </c>
      <c r="AM19" t="e" cm="1">
        <f t="array" ref="AM19">IF(AM$3 &lt;&gt; "X", drag_coef($C19,AM$4), NA() )</f>
        <v>#N/A</v>
      </c>
      <c r="AN19" t="e" cm="1">
        <f t="array" ref="AN19">IF(AN$3 &lt;&gt; "X", drag_coef($C19,AN$4), NA() )</f>
        <v>#N/A</v>
      </c>
      <c r="AO19" cm="1">
        <f t="array" ref="AO19">IF(AO$3 &lt;&gt; "X", drag_coef($C19,AO$4), NA() )</f>
        <v>0</v>
      </c>
      <c r="AP19" t="e" cm="1">
        <f t="array" ref="AP19">IF(AP$3 &lt;&gt; "X", drag_coef($C19,AP$4), NA() )</f>
        <v>#N/A</v>
      </c>
      <c r="AQ19" t="e" cm="1">
        <f t="array" ref="AQ19">IF(AQ$3 &lt;&gt; "X", drag_coef($C19,AQ$4), NA() )</f>
        <v>#N/A</v>
      </c>
      <c r="AR19" t="e" cm="1">
        <f t="array" ref="AR19">IF(AR$3 &lt;&gt; "X", drag_coef($C19,AR$4), NA() )</f>
        <v>#N/A</v>
      </c>
      <c r="AS19" t="e" cm="1">
        <f t="array" ref="AS19">IF(AS$3 &lt;&gt; "X", drag_coef($C19,AS$4), NA() )</f>
        <v>#N/A</v>
      </c>
      <c r="AT19" t="e" cm="1">
        <f t="array" ref="AT19">IF(AT$3 &lt;&gt; "X", drag_coef($C19,AT$4), NA() )</f>
        <v>#N/A</v>
      </c>
      <c r="AU19" t="e" cm="1">
        <f t="array" ref="AU19">IF(AU$3 &lt;&gt; "X", drag_coef($C19,AU$4), NA() )</f>
        <v>#N/A</v>
      </c>
      <c r="AV19" s="24" t="e" cm="1">
        <f t="array" ref="AV19">IF(AV$3 &lt;&gt; "X", drag_coef($C19,AV$4), NA() )</f>
        <v>#N/A</v>
      </c>
    </row>
    <row r="20" spans="3:48" x14ac:dyDescent="0.25">
      <c r="C20">
        <f t="shared" si="2"/>
        <v>1.3</v>
      </c>
      <c r="D20" cm="1">
        <f t="array" ref="D20">IF(D$3 &lt;&gt; "X", drag_coef($C20,D$4), NA() )</f>
        <v>0.65699160508334398</v>
      </c>
      <c r="E20" t="e" cm="1">
        <f t="array" ref="E20">IF(E$3 &lt;&gt; "X", drag_coef($C20,E$4), NA() )</f>
        <v>#N/A</v>
      </c>
      <c r="F20" t="e" cm="1">
        <f t="array" ref="F20">IF(F$3 &lt;&gt; "X", drag_coef($C20,F$4), NA() )</f>
        <v>#N/A</v>
      </c>
      <c r="G20" t="e" cm="1">
        <f t="array" ref="G20">IF(G$3 &lt;&gt; "X", drag_coef($C20,G$4), NA() )</f>
        <v>#N/A</v>
      </c>
      <c r="H20" t="e" cm="1">
        <f t="array" ref="H20">IF(H$3 &lt;&gt; "X", drag_coef($C20,H$4), NA() )</f>
        <v>#N/A</v>
      </c>
      <c r="I20" t="e" cm="1">
        <f t="array" ref="I20">IF(I$3 &lt;&gt; "X", drag_coef($C20,I$4), NA() )</f>
        <v>#N/A</v>
      </c>
      <c r="J20" cm="1">
        <f t="array" ref="J20">IF(J$3 &lt;&gt; "X", drag_coef($C20,J$4), NA() )</f>
        <v>0.37117700641083767</v>
      </c>
      <c r="K20" t="e" cm="1">
        <f t="array" ref="K20">IF(K$3 &lt;&gt; "X", drag_coef($C20,K$4), NA() )</f>
        <v>#N/A</v>
      </c>
      <c r="L20" t="e" cm="1">
        <f t="array" ref="L20">IF(L$3 &lt;&gt; "X", drag_coef($C20,L$4), NA() )</f>
        <v>#N/A</v>
      </c>
      <c r="M20" t="e" cm="1">
        <f t="array" ref="M20">IF(M$3 &lt;&gt; "X", drag_coef($C20,M$4), NA() )</f>
        <v>#N/A</v>
      </c>
      <c r="N20" t="e" cm="1">
        <f t="array" ref="N20">IF(N$3 &lt;&gt; "X", drag_coef($C20,N$4), NA() )</f>
        <v>#N/A</v>
      </c>
      <c r="O20" t="e" cm="1">
        <f t="array" ref="O20">IF(O$3 &lt;&gt; "X", drag_coef($C20,O$4), NA() )</f>
        <v>#N/A</v>
      </c>
      <c r="P20" t="e" cm="1">
        <f t="array" ref="P20">IF(P$3 &lt;&gt; "X", drag_coef($C20,P$4), NA() )</f>
        <v>#N/A</v>
      </c>
      <c r="Q20" t="e" cm="1">
        <f t="array" ref="Q20">IF(Q$3 &lt;&gt; "X", drag_coef($C20,Q$4), NA() )</f>
        <v>#N/A</v>
      </c>
      <c r="R20" t="e" cm="1">
        <f t="array" ref="R20">IF(R$3 &lt;&gt; "X", drag_coef($C20,R$4), NA() )</f>
        <v>#N/A</v>
      </c>
      <c r="S20" t="e" cm="1">
        <f t="array" ref="S20">IF(S$3 &lt;&gt; "X", drag_coef($C20,S$4), NA() )</f>
        <v>#N/A</v>
      </c>
      <c r="T20" t="e" cm="1">
        <f t="array" ref="T20">IF(T$3 &lt;&gt; "X", drag_coef($C20,T$4), NA() )</f>
        <v>#N/A</v>
      </c>
      <c r="U20" t="e" cm="1">
        <f t="array" ref="U20">IF(U$3 &lt;&gt; "X", drag_coef($C20,U$4), NA() )</f>
        <v>#N/A</v>
      </c>
      <c r="V20" t="e" cm="1">
        <f t="array" ref="V20">IF(V$3 &lt;&gt; "X", drag_coef($C20,V$4), NA() )</f>
        <v>#N/A</v>
      </c>
      <c r="W20" t="e" cm="1">
        <f t="array" ref="W20">IF(W$3 &lt;&gt; "X", drag_coef($C20,W$4), NA() )</f>
        <v>#N/A</v>
      </c>
      <c r="X20" t="e" cm="1">
        <f t="array" ref="X20">IF(X$3 &lt;&gt; "X", drag_coef($C20,X$4), NA() )</f>
        <v>#N/A</v>
      </c>
      <c r="Y20" t="e" cm="1">
        <f t="array" ref="Y20">IF(Y$3 &lt;&gt; "X", drag_coef($C20,Y$4), NA() )</f>
        <v>#N/A</v>
      </c>
      <c r="Z20" t="e" cm="1">
        <f t="array" ref="Z20">IF(Z$3 &lt;&gt; "X", drag_coef($C20,Z$4), NA() )</f>
        <v>#N/A</v>
      </c>
      <c r="AA20" t="e" cm="1">
        <f t="array" ref="AA20">IF(AA$3 &lt;&gt; "X", drag_coef($C20,AA$4), NA() )</f>
        <v>#N/A</v>
      </c>
      <c r="AB20" t="e" cm="1">
        <f t="array" ref="AB20">IF(AB$3 &lt;&gt; "X", drag_coef($C20,AB$4), NA() )</f>
        <v>#N/A</v>
      </c>
      <c r="AC20" t="e" cm="1">
        <f t="array" ref="AC20">IF(AC$3 &lt;&gt; "X", drag_coef($C20,AC$4), NA() )</f>
        <v>#N/A</v>
      </c>
      <c r="AD20" t="e" cm="1">
        <f t="array" ref="AD20">IF(AD$3 &lt;&gt; "X", drag_coef($C20,AD$4), NA() )</f>
        <v>#N/A</v>
      </c>
      <c r="AE20" t="e" cm="1">
        <f t="array" ref="AE20">IF(AE$3 &lt;&gt; "X", drag_coef($C20,AE$4), NA() )</f>
        <v>#N/A</v>
      </c>
      <c r="AF20" t="e" cm="1">
        <f t="array" ref="AF20">IF(AF$3 &lt;&gt; "X", drag_coef($C20,AF$4), NA() )</f>
        <v>#N/A</v>
      </c>
      <c r="AG20" t="e" cm="1">
        <f t="array" ref="AG20">IF(AG$3 &lt;&gt; "X", drag_coef($C20,AG$4), NA() )</f>
        <v>#N/A</v>
      </c>
      <c r="AH20" t="e" cm="1">
        <f t="array" ref="AH20">IF(AH$3 &lt;&gt; "X", drag_coef($C20,AH$4), NA() )</f>
        <v>#N/A</v>
      </c>
      <c r="AI20" t="e" cm="1">
        <f t="array" ref="AI20">IF(AI$3 &lt;&gt; "X", drag_coef($C20,AI$4), NA() )</f>
        <v>#N/A</v>
      </c>
      <c r="AJ20" t="e" cm="1">
        <f t="array" ref="AJ20">IF(AJ$3 &lt;&gt; "X", drag_coef($C20,AJ$4), NA() )</f>
        <v>#N/A</v>
      </c>
      <c r="AK20" t="e" cm="1">
        <f t="array" ref="AK20">IF(AK$3 &lt;&gt; "X", drag_coef($C20,AK$4), NA() )</f>
        <v>#N/A</v>
      </c>
      <c r="AL20" t="e" cm="1">
        <f t="array" ref="AL20">IF(AL$3 &lt;&gt; "X", drag_coef($C20,AL$4), NA() )</f>
        <v>#N/A</v>
      </c>
      <c r="AM20" t="e" cm="1">
        <f t="array" ref="AM20">IF(AM$3 &lt;&gt; "X", drag_coef($C20,AM$4), NA() )</f>
        <v>#N/A</v>
      </c>
      <c r="AN20" t="e" cm="1">
        <f t="array" ref="AN20">IF(AN$3 &lt;&gt; "X", drag_coef($C20,AN$4), NA() )</f>
        <v>#N/A</v>
      </c>
      <c r="AO20" cm="1">
        <f t="array" ref="AO20">IF(AO$3 &lt;&gt; "X", drag_coef($C20,AO$4), NA() )</f>
        <v>0</v>
      </c>
      <c r="AP20" t="e" cm="1">
        <f t="array" ref="AP20">IF(AP$3 &lt;&gt; "X", drag_coef($C20,AP$4), NA() )</f>
        <v>#N/A</v>
      </c>
      <c r="AQ20" t="e" cm="1">
        <f t="array" ref="AQ20">IF(AQ$3 &lt;&gt; "X", drag_coef($C20,AQ$4), NA() )</f>
        <v>#N/A</v>
      </c>
      <c r="AR20" t="e" cm="1">
        <f t="array" ref="AR20">IF(AR$3 &lt;&gt; "X", drag_coef($C20,AR$4), NA() )</f>
        <v>#N/A</v>
      </c>
      <c r="AS20" t="e" cm="1">
        <f t="array" ref="AS20">IF(AS$3 &lt;&gt; "X", drag_coef($C20,AS$4), NA() )</f>
        <v>#N/A</v>
      </c>
      <c r="AT20" t="e" cm="1">
        <f t="array" ref="AT20">IF(AT$3 &lt;&gt; "X", drag_coef($C20,AT$4), NA() )</f>
        <v>#N/A</v>
      </c>
      <c r="AU20" t="e" cm="1">
        <f t="array" ref="AU20">IF(AU$3 &lt;&gt; "X", drag_coef($C20,AU$4), NA() )</f>
        <v>#N/A</v>
      </c>
      <c r="AV20" s="24" t="e" cm="1">
        <f t="array" ref="AV20">IF(AV$3 &lt;&gt; "X", drag_coef($C20,AV$4), NA() )</f>
        <v>#N/A</v>
      </c>
    </row>
    <row r="21" spans="3:48" x14ac:dyDescent="0.25">
      <c r="C21">
        <f t="shared" si="2"/>
        <v>1.4000000000000001</v>
      </c>
      <c r="D21" cm="1">
        <f t="array" ref="D21">IF(D$3 &lt;&gt; "X", drag_coef($C21,D$4), NA() )</f>
        <v>0.66335780280701984</v>
      </c>
      <c r="E21" t="e" cm="1">
        <f t="array" ref="E21">IF(E$3 &lt;&gt; "X", drag_coef($C21,E$4), NA() )</f>
        <v>#N/A</v>
      </c>
      <c r="F21" t="e" cm="1">
        <f t="array" ref="F21">IF(F$3 &lt;&gt; "X", drag_coef($C21,F$4), NA() )</f>
        <v>#N/A</v>
      </c>
      <c r="G21" t="e" cm="1">
        <f t="array" ref="G21">IF(G$3 &lt;&gt; "X", drag_coef($C21,G$4), NA() )</f>
        <v>#N/A</v>
      </c>
      <c r="H21" t="e" cm="1">
        <f t="array" ref="H21">IF(H$3 &lt;&gt; "X", drag_coef($C21,H$4), NA() )</f>
        <v>#N/A</v>
      </c>
      <c r="I21" t="e" cm="1">
        <f t="array" ref="I21">IF(I$3 &lt;&gt; "X", drag_coef($C21,I$4), NA() )</f>
        <v>#N/A</v>
      </c>
      <c r="J21" cm="1">
        <f t="array" ref="J21">IF(J$3 &lt;&gt; "X", drag_coef($C21,J$4), NA() )</f>
        <v>0.35608265934426714</v>
      </c>
      <c r="K21" t="e" cm="1">
        <f t="array" ref="K21">IF(K$3 &lt;&gt; "X", drag_coef($C21,K$4), NA() )</f>
        <v>#N/A</v>
      </c>
      <c r="L21" t="e" cm="1">
        <f t="array" ref="L21">IF(L$3 &lt;&gt; "X", drag_coef($C21,L$4), NA() )</f>
        <v>#N/A</v>
      </c>
      <c r="M21" t="e" cm="1">
        <f t="array" ref="M21">IF(M$3 &lt;&gt; "X", drag_coef($C21,M$4), NA() )</f>
        <v>#N/A</v>
      </c>
      <c r="N21" t="e" cm="1">
        <f t="array" ref="N21">IF(N$3 &lt;&gt; "X", drag_coef($C21,N$4), NA() )</f>
        <v>#N/A</v>
      </c>
      <c r="O21" t="e" cm="1">
        <f t="array" ref="O21">IF(O$3 &lt;&gt; "X", drag_coef($C21,O$4), NA() )</f>
        <v>#N/A</v>
      </c>
      <c r="P21" t="e" cm="1">
        <f t="array" ref="P21">IF(P$3 &lt;&gt; "X", drag_coef($C21,P$4), NA() )</f>
        <v>#N/A</v>
      </c>
      <c r="Q21" t="e" cm="1">
        <f t="array" ref="Q21">IF(Q$3 &lt;&gt; "X", drag_coef($C21,Q$4), NA() )</f>
        <v>#N/A</v>
      </c>
      <c r="R21" t="e" cm="1">
        <f t="array" ref="R21">IF(R$3 &lt;&gt; "X", drag_coef($C21,R$4), NA() )</f>
        <v>#N/A</v>
      </c>
      <c r="S21" t="e" cm="1">
        <f t="array" ref="S21">IF(S$3 &lt;&gt; "X", drag_coef($C21,S$4), NA() )</f>
        <v>#N/A</v>
      </c>
      <c r="T21" t="e" cm="1">
        <f t="array" ref="T21">IF(T$3 &lt;&gt; "X", drag_coef($C21,T$4), NA() )</f>
        <v>#N/A</v>
      </c>
      <c r="U21" t="e" cm="1">
        <f t="array" ref="U21">IF(U$3 &lt;&gt; "X", drag_coef($C21,U$4), NA() )</f>
        <v>#N/A</v>
      </c>
      <c r="V21" t="e" cm="1">
        <f t="array" ref="V21">IF(V$3 &lt;&gt; "X", drag_coef($C21,V$4), NA() )</f>
        <v>#N/A</v>
      </c>
      <c r="W21" t="e" cm="1">
        <f t="array" ref="W21">IF(W$3 &lt;&gt; "X", drag_coef($C21,W$4), NA() )</f>
        <v>#N/A</v>
      </c>
      <c r="X21" t="e" cm="1">
        <f t="array" ref="X21">IF(X$3 &lt;&gt; "X", drag_coef($C21,X$4), NA() )</f>
        <v>#N/A</v>
      </c>
      <c r="Y21" t="e" cm="1">
        <f t="array" ref="Y21">IF(Y$3 &lt;&gt; "X", drag_coef($C21,Y$4), NA() )</f>
        <v>#N/A</v>
      </c>
      <c r="Z21" t="e" cm="1">
        <f t="array" ref="Z21">IF(Z$3 &lt;&gt; "X", drag_coef($C21,Z$4), NA() )</f>
        <v>#N/A</v>
      </c>
      <c r="AA21" t="e" cm="1">
        <f t="array" ref="AA21">IF(AA$3 &lt;&gt; "X", drag_coef($C21,AA$4), NA() )</f>
        <v>#N/A</v>
      </c>
      <c r="AB21" t="e" cm="1">
        <f t="array" ref="AB21">IF(AB$3 &lt;&gt; "X", drag_coef($C21,AB$4), NA() )</f>
        <v>#N/A</v>
      </c>
      <c r="AC21" t="e" cm="1">
        <f t="array" ref="AC21">IF(AC$3 &lt;&gt; "X", drag_coef($C21,AC$4), NA() )</f>
        <v>#N/A</v>
      </c>
      <c r="AD21" t="e" cm="1">
        <f t="array" ref="AD21">IF(AD$3 &lt;&gt; "X", drag_coef($C21,AD$4), NA() )</f>
        <v>#N/A</v>
      </c>
      <c r="AE21" t="e" cm="1">
        <f t="array" ref="AE21">IF(AE$3 &lt;&gt; "X", drag_coef($C21,AE$4), NA() )</f>
        <v>#N/A</v>
      </c>
      <c r="AF21" t="e" cm="1">
        <f t="array" ref="AF21">IF(AF$3 &lt;&gt; "X", drag_coef($C21,AF$4), NA() )</f>
        <v>#N/A</v>
      </c>
      <c r="AG21" t="e" cm="1">
        <f t="array" ref="AG21">IF(AG$3 &lt;&gt; "X", drag_coef($C21,AG$4), NA() )</f>
        <v>#N/A</v>
      </c>
      <c r="AH21" t="e" cm="1">
        <f t="array" ref="AH21">IF(AH$3 &lt;&gt; "X", drag_coef($C21,AH$4), NA() )</f>
        <v>#N/A</v>
      </c>
      <c r="AI21" t="e" cm="1">
        <f t="array" ref="AI21">IF(AI$3 &lt;&gt; "X", drag_coef($C21,AI$4), NA() )</f>
        <v>#N/A</v>
      </c>
      <c r="AJ21" t="e" cm="1">
        <f t="array" ref="AJ21">IF(AJ$3 &lt;&gt; "X", drag_coef($C21,AJ$4), NA() )</f>
        <v>#N/A</v>
      </c>
      <c r="AK21" t="e" cm="1">
        <f t="array" ref="AK21">IF(AK$3 &lt;&gt; "X", drag_coef($C21,AK$4), NA() )</f>
        <v>#N/A</v>
      </c>
      <c r="AL21" t="e" cm="1">
        <f t="array" ref="AL21">IF(AL$3 &lt;&gt; "X", drag_coef($C21,AL$4), NA() )</f>
        <v>#N/A</v>
      </c>
      <c r="AM21" t="e" cm="1">
        <f t="array" ref="AM21">IF(AM$3 &lt;&gt; "X", drag_coef($C21,AM$4), NA() )</f>
        <v>#N/A</v>
      </c>
      <c r="AN21" t="e" cm="1">
        <f t="array" ref="AN21">IF(AN$3 &lt;&gt; "X", drag_coef($C21,AN$4), NA() )</f>
        <v>#N/A</v>
      </c>
      <c r="AO21" cm="1">
        <f t="array" ref="AO21">IF(AO$3 &lt;&gt; "X", drag_coef($C21,AO$4), NA() )</f>
        <v>0</v>
      </c>
      <c r="AP21" t="e" cm="1">
        <f t="array" ref="AP21">IF(AP$3 &lt;&gt; "X", drag_coef($C21,AP$4), NA() )</f>
        <v>#N/A</v>
      </c>
      <c r="AQ21" t="e" cm="1">
        <f t="array" ref="AQ21">IF(AQ$3 &lt;&gt; "X", drag_coef($C21,AQ$4), NA() )</f>
        <v>#N/A</v>
      </c>
      <c r="AR21" t="e" cm="1">
        <f t="array" ref="AR21">IF(AR$3 &lt;&gt; "X", drag_coef($C21,AR$4), NA() )</f>
        <v>#N/A</v>
      </c>
      <c r="AS21" t="e" cm="1">
        <f t="array" ref="AS21">IF(AS$3 &lt;&gt; "X", drag_coef($C21,AS$4), NA() )</f>
        <v>#N/A</v>
      </c>
      <c r="AT21" t="e" cm="1">
        <f t="array" ref="AT21">IF(AT$3 &lt;&gt; "X", drag_coef($C21,AT$4), NA() )</f>
        <v>#N/A</v>
      </c>
      <c r="AU21" t="e" cm="1">
        <f t="array" ref="AU21">IF(AU$3 &lt;&gt; "X", drag_coef($C21,AU$4), NA() )</f>
        <v>#N/A</v>
      </c>
      <c r="AV21" s="24" t="e" cm="1">
        <f t="array" ref="AV21">IF(AV$3 &lt;&gt; "X", drag_coef($C21,AV$4), NA() )</f>
        <v>#N/A</v>
      </c>
    </row>
    <row r="22" spans="3:48" x14ac:dyDescent="0.25">
      <c r="C22">
        <f t="shared" si="2"/>
        <v>1.5000000000000002</v>
      </c>
      <c r="D22" cm="1">
        <f t="array" ref="D22">IF(D$3 &lt;&gt; "X", drag_coef($C22,D$4), NA() )</f>
        <v>0.65699160508334398</v>
      </c>
      <c r="E22" t="e" cm="1">
        <f t="array" ref="E22">IF(E$3 &lt;&gt; "X", drag_coef($C22,E$4), NA() )</f>
        <v>#N/A</v>
      </c>
      <c r="F22" t="e" cm="1">
        <f t="array" ref="F22">IF(F$3 &lt;&gt; "X", drag_coef($C22,F$4), NA() )</f>
        <v>#N/A</v>
      </c>
      <c r="G22" t="e" cm="1">
        <f t="array" ref="G22">IF(G$3 &lt;&gt; "X", drag_coef($C22,G$4), NA() )</f>
        <v>#N/A</v>
      </c>
      <c r="H22" t="e" cm="1">
        <f t="array" ref="H22">IF(H$3 &lt;&gt; "X", drag_coef($C22,H$4), NA() )</f>
        <v>#N/A</v>
      </c>
      <c r="I22" t="e" cm="1">
        <f t="array" ref="I22">IF(I$3 &lt;&gt; "X", drag_coef($C22,I$4), NA() )</f>
        <v>#N/A</v>
      </c>
      <c r="J22" cm="1">
        <f t="array" ref="J22">IF(J$3 &lt;&gt; "X", drag_coef($C22,J$4), NA() )</f>
        <v>0.34250143753375878</v>
      </c>
      <c r="K22" t="e" cm="1">
        <f t="array" ref="K22">IF(K$3 &lt;&gt; "X", drag_coef($C22,K$4), NA() )</f>
        <v>#N/A</v>
      </c>
      <c r="L22" t="e" cm="1">
        <f t="array" ref="L22">IF(L$3 &lt;&gt; "X", drag_coef($C22,L$4), NA() )</f>
        <v>#N/A</v>
      </c>
      <c r="M22" t="e" cm="1">
        <f t="array" ref="M22">IF(M$3 &lt;&gt; "X", drag_coef($C22,M$4), NA() )</f>
        <v>#N/A</v>
      </c>
      <c r="N22" t="e" cm="1">
        <f t="array" ref="N22">IF(N$3 &lt;&gt; "X", drag_coef($C22,N$4), NA() )</f>
        <v>#N/A</v>
      </c>
      <c r="O22" t="e" cm="1">
        <f t="array" ref="O22">IF(O$3 &lt;&gt; "X", drag_coef($C22,O$4), NA() )</f>
        <v>#N/A</v>
      </c>
      <c r="P22" t="e" cm="1">
        <f t="array" ref="P22">IF(P$3 &lt;&gt; "X", drag_coef($C22,P$4), NA() )</f>
        <v>#N/A</v>
      </c>
      <c r="Q22" t="e" cm="1">
        <f t="array" ref="Q22">IF(Q$3 &lt;&gt; "X", drag_coef($C22,Q$4), NA() )</f>
        <v>#N/A</v>
      </c>
      <c r="R22" t="e" cm="1">
        <f t="array" ref="R22">IF(R$3 &lt;&gt; "X", drag_coef($C22,R$4), NA() )</f>
        <v>#N/A</v>
      </c>
      <c r="S22" t="e" cm="1">
        <f t="array" ref="S22">IF(S$3 &lt;&gt; "X", drag_coef($C22,S$4), NA() )</f>
        <v>#N/A</v>
      </c>
      <c r="T22" t="e" cm="1">
        <f t="array" ref="T22">IF(T$3 &lt;&gt; "X", drag_coef($C22,T$4), NA() )</f>
        <v>#N/A</v>
      </c>
      <c r="U22" t="e" cm="1">
        <f t="array" ref="U22">IF(U$3 &lt;&gt; "X", drag_coef($C22,U$4), NA() )</f>
        <v>#N/A</v>
      </c>
      <c r="V22" t="e" cm="1">
        <f t="array" ref="V22">IF(V$3 &lt;&gt; "X", drag_coef($C22,V$4), NA() )</f>
        <v>#N/A</v>
      </c>
      <c r="W22" t="e" cm="1">
        <f t="array" ref="W22">IF(W$3 &lt;&gt; "X", drag_coef($C22,W$4), NA() )</f>
        <v>#N/A</v>
      </c>
      <c r="X22" t="e" cm="1">
        <f t="array" ref="X22">IF(X$3 &lt;&gt; "X", drag_coef($C22,X$4), NA() )</f>
        <v>#N/A</v>
      </c>
      <c r="Y22" t="e" cm="1">
        <f t="array" ref="Y22">IF(Y$3 &lt;&gt; "X", drag_coef($C22,Y$4), NA() )</f>
        <v>#N/A</v>
      </c>
      <c r="Z22" t="e" cm="1">
        <f t="array" ref="Z22">IF(Z$3 &lt;&gt; "X", drag_coef($C22,Z$4), NA() )</f>
        <v>#N/A</v>
      </c>
      <c r="AA22" t="e" cm="1">
        <f t="array" ref="AA22">IF(AA$3 &lt;&gt; "X", drag_coef($C22,AA$4), NA() )</f>
        <v>#N/A</v>
      </c>
      <c r="AB22" t="e" cm="1">
        <f t="array" ref="AB22">IF(AB$3 &lt;&gt; "X", drag_coef($C22,AB$4), NA() )</f>
        <v>#N/A</v>
      </c>
      <c r="AC22" t="e" cm="1">
        <f t="array" ref="AC22">IF(AC$3 &lt;&gt; "X", drag_coef($C22,AC$4), NA() )</f>
        <v>#N/A</v>
      </c>
      <c r="AD22" t="e" cm="1">
        <f t="array" ref="AD22">IF(AD$3 &lt;&gt; "X", drag_coef($C22,AD$4), NA() )</f>
        <v>#N/A</v>
      </c>
      <c r="AE22" t="e" cm="1">
        <f t="array" ref="AE22">IF(AE$3 &lt;&gt; "X", drag_coef($C22,AE$4), NA() )</f>
        <v>#N/A</v>
      </c>
      <c r="AF22" t="e" cm="1">
        <f t="array" ref="AF22">IF(AF$3 &lt;&gt; "X", drag_coef($C22,AF$4), NA() )</f>
        <v>#N/A</v>
      </c>
      <c r="AG22" t="e" cm="1">
        <f t="array" ref="AG22">IF(AG$3 &lt;&gt; "X", drag_coef($C22,AG$4), NA() )</f>
        <v>#N/A</v>
      </c>
      <c r="AH22" t="e" cm="1">
        <f t="array" ref="AH22">IF(AH$3 &lt;&gt; "X", drag_coef($C22,AH$4), NA() )</f>
        <v>#N/A</v>
      </c>
      <c r="AI22" t="e" cm="1">
        <f t="array" ref="AI22">IF(AI$3 &lt;&gt; "X", drag_coef($C22,AI$4), NA() )</f>
        <v>#N/A</v>
      </c>
      <c r="AJ22" t="e" cm="1">
        <f t="array" ref="AJ22">IF(AJ$3 &lt;&gt; "X", drag_coef($C22,AJ$4), NA() )</f>
        <v>#N/A</v>
      </c>
      <c r="AK22" t="e" cm="1">
        <f t="array" ref="AK22">IF(AK$3 &lt;&gt; "X", drag_coef($C22,AK$4), NA() )</f>
        <v>#N/A</v>
      </c>
      <c r="AL22" t="e" cm="1">
        <f t="array" ref="AL22">IF(AL$3 &lt;&gt; "X", drag_coef($C22,AL$4), NA() )</f>
        <v>#N/A</v>
      </c>
      <c r="AM22" t="e" cm="1">
        <f t="array" ref="AM22">IF(AM$3 &lt;&gt; "X", drag_coef($C22,AM$4), NA() )</f>
        <v>#N/A</v>
      </c>
      <c r="AN22" t="e" cm="1">
        <f t="array" ref="AN22">IF(AN$3 &lt;&gt; "X", drag_coef($C22,AN$4), NA() )</f>
        <v>#N/A</v>
      </c>
      <c r="AO22" cm="1">
        <f t="array" ref="AO22">IF(AO$3 &lt;&gt; "X", drag_coef($C22,AO$4), NA() )</f>
        <v>0</v>
      </c>
      <c r="AP22" t="e" cm="1">
        <f t="array" ref="AP22">IF(AP$3 &lt;&gt; "X", drag_coef($C22,AP$4), NA() )</f>
        <v>#N/A</v>
      </c>
      <c r="AQ22" t="e" cm="1">
        <f t="array" ref="AQ22">IF(AQ$3 &lt;&gt; "X", drag_coef($C22,AQ$4), NA() )</f>
        <v>#N/A</v>
      </c>
      <c r="AR22" t="e" cm="1">
        <f t="array" ref="AR22">IF(AR$3 &lt;&gt; "X", drag_coef($C22,AR$4), NA() )</f>
        <v>#N/A</v>
      </c>
      <c r="AS22" t="e" cm="1">
        <f t="array" ref="AS22">IF(AS$3 &lt;&gt; "X", drag_coef($C22,AS$4), NA() )</f>
        <v>#N/A</v>
      </c>
      <c r="AT22" t="e" cm="1">
        <f t="array" ref="AT22">IF(AT$3 &lt;&gt; "X", drag_coef($C22,AT$4), NA() )</f>
        <v>#N/A</v>
      </c>
      <c r="AU22" t="e" cm="1">
        <f t="array" ref="AU22">IF(AU$3 &lt;&gt; "X", drag_coef($C22,AU$4), NA() )</f>
        <v>#N/A</v>
      </c>
      <c r="AV22" s="24" t="e" cm="1">
        <f t="array" ref="AV22">IF(AV$3 &lt;&gt; "X", drag_coef($C22,AV$4), NA() )</f>
        <v>#N/A</v>
      </c>
    </row>
    <row r="23" spans="3:48" x14ac:dyDescent="0.25">
      <c r="C23">
        <f t="shared" si="2"/>
        <v>1.6000000000000003</v>
      </c>
      <c r="D23" cm="1">
        <f t="array" ref="D23">IF(D$3 &lt;&gt; "X", drag_coef($C23,D$4), NA() )</f>
        <v>0.64680568872546262</v>
      </c>
      <c r="E23" t="e" cm="1">
        <f t="array" ref="E23">IF(E$3 &lt;&gt; "X", drag_coef($C23,E$4), NA() )</f>
        <v>#N/A</v>
      </c>
      <c r="F23" t="e" cm="1">
        <f t="array" ref="F23">IF(F$3 &lt;&gt; "X", drag_coef($C23,F$4), NA() )</f>
        <v>#N/A</v>
      </c>
      <c r="G23" t="e" cm="1">
        <f t="array" ref="G23">IF(G$3 &lt;&gt; "X", drag_coef($C23,G$4), NA() )</f>
        <v>#N/A</v>
      </c>
      <c r="H23" t="e" cm="1">
        <f t="array" ref="H23">IF(H$3 &lt;&gt; "X", drag_coef($C23,H$4), NA() )</f>
        <v>#N/A</v>
      </c>
      <c r="I23" t="e" cm="1">
        <f t="array" ref="I23">IF(I$3 &lt;&gt; "X", drag_coef($C23,I$4), NA() )</f>
        <v>#N/A</v>
      </c>
      <c r="J23" cm="1">
        <f t="array" ref="J23">IF(J$3 &lt;&gt; "X", drag_coef($C23,J$4), NA() )</f>
        <v>0.33282481699377153</v>
      </c>
      <c r="K23" t="e" cm="1">
        <f t="array" ref="K23">IF(K$3 &lt;&gt; "X", drag_coef($C23,K$4), NA() )</f>
        <v>#N/A</v>
      </c>
      <c r="L23" t="e" cm="1">
        <f t="array" ref="L23">IF(L$3 &lt;&gt; "X", drag_coef($C23,L$4), NA() )</f>
        <v>#N/A</v>
      </c>
      <c r="M23" t="e" cm="1">
        <f t="array" ref="M23">IF(M$3 &lt;&gt; "X", drag_coef($C23,M$4), NA() )</f>
        <v>#N/A</v>
      </c>
      <c r="N23" t="e" cm="1">
        <f t="array" ref="N23">IF(N$3 &lt;&gt; "X", drag_coef($C23,N$4), NA() )</f>
        <v>#N/A</v>
      </c>
      <c r="O23" t="e" cm="1">
        <f t="array" ref="O23">IF(O$3 &lt;&gt; "X", drag_coef($C23,O$4), NA() )</f>
        <v>#N/A</v>
      </c>
      <c r="P23" t="e" cm="1">
        <f t="array" ref="P23">IF(P$3 &lt;&gt; "X", drag_coef($C23,P$4), NA() )</f>
        <v>#N/A</v>
      </c>
      <c r="Q23" t="e" cm="1">
        <f t="array" ref="Q23">IF(Q$3 &lt;&gt; "X", drag_coef($C23,Q$4), NA() )</f>
        <v>#N/A</v>
      </c>
      <c r="R23" t="e" cm="1">
        <f t="array" ref="R23">IF(R$3 &lt;&gt; "X", drag_coef($C23,R$4), NA() )</f>
        <v>#N/A</v>
      </c>
      <c r="S23" t="e" cm="1">
        <f t="array" ref="S23">IF(S$3 &lt;&gt; "X", drag_coef($C23,S$4), NA() )</f>
        <v>#N/A</v>
      </c>
      <c r="T23" t="e" cm="1">
        <f t="array" ref="T23">IF(T$3 &lt;&gt; "X", drag_coef($C23,T$4), NA() )</f>
        <v>#N/A</v>
      </c>
      <c r="U23" t="e" cm="1">
        <f t="array" ref="U23">IF(U$3 &lt;&gt; "X", drag_coef($C23,U$4), NA() )</f>
        <v>#N/A</v>
      </c>
      <c r="V23" t="e" cm="1">
        <f t="array" ref="V23">IF(V$3 &lt;&gt; "X", drag_coef($C23,V$4), NA() )</f>
        <v>#N/A</v>
      </c>
      <c r="W23" t="e" cm="1">
        <f t="array" ref="W23">IF(W$3 &lt;&gt; "X", drag_coef($C23,W$4), NA() )</f>
        <v>#N/A</v>
      </c>
      <c r="X23" t="e" cm="1">
        <f t="array" ref="X23">IF(X$3 &lt;&gt; "X", drag_coef($C23,X$4), NA() )</f>
        <v>#N/A</v>
      </c>
      <c r="Y23" t="e" cm="1">
        <f t="array" ref="Y23">IF(Y$3 &lt;&gt; "X", drag_coef($C23,Y$4), NA() )</f>
        <v>#N/A</v>
      </c>
      <c r="Z23" t="e" cm="1">
        <f t="array" ref="Z23">IF(Z$3 &lt;&gt; "X", drag_coef($C23,Z$4), NA() )</f>
        <v>#N/A</v>
      </c>
      <c r="AA23" t="e" cm="1">
        <f t="array" ref="AA23">IF(AA$3 &lt;&gt; "X", drag_coef($C23,AA$4), NA() )</f>
        <v>#N/A</v>
      </c>
      <c r="AB23" t="e" cm="1">
        <f t="array" ref="AB23">IF(AB$3 &lt;&gt; "X", drag_coef($C23,AB$4), NA() )</f>
        <v>#N/A</v>
      </c>
      <c r="AC23" t="e" cm="1">
        <f t="array" ref="AC23">IF(AC$3 &lt;&gt; "X", drag_coef($C23,AC$4), NA() )</f>
        <v>#N/A</v>
      </c>
      <c r="AD23" t="e" cm="1">
        <f t="array" ref="AD23">IF(AD$3 &lt;&gt; "X", drag_coef($C23,AD$4), NA() )</f>
        <v>#N/A</v>
      </c>
      <c r="AE23" t="e" cm="1">
        <f t="array" ref="AE23">IF(AE$3 &lt;&gt; "X", drag_coef($C23,AE$4), NA() )</f>
        <v>#N/A</v>
      </c>
      <c r="AF23" t="e" cm="1">
        <f t="array" ref="AF23">IF(AF$3 &lt;&gt; "X", drag_coef($C23,AF$4), NA() )</f>
        <v>#N/A</v>
      </c>
      <c r="AG23" t="e" cm="1">
        <f t="array" ref="AG23">IF(AG$3 &lt;&gt; "X", drag_coef($C23,AG$4), NA() )</f>
        <v>#N/A</v>
      </c>
      <c r="AH23" t="e" cm="1">
        <f t="array" ref="AH23">IF(AH$3 &lt;&gt; "X", drag_coef($C23,AH$4), NA() )</f>
        <v>#N/A</v>
      </c>
      <c r="AI23" t="e" cm="1">
        <f t="array" ref="AI23">IF(AI$3 &lt;&gt; "X", drag_coef($C23,AI$4), NA() )</f>
        <v>#N/A</v>
      </c>
      <c r="AJ23" t="e" cm="1">
        <f t="array" ref="AJ23">IF(AJ$3 &lt;&gt; "X", drag_coef($C23,AJ$4), NA() )</f>
        <v>#N/A</v>
      </c>
      <c r="AK23" t="e" cm="1">
        <f t="array" ref="AK23">IF(AK$3 &lt;&gt; "X", drag_coef($C23,AK$4), NA() )</f>
        <v>#N/A</v>
      </c>
      <c r="AL23" t="e" cm="1">
        <f t="array" ref="AL23">IF(AL$3 &lt;&gt; "X", drag_coef($C23,AL$4), NA() )</f>
        <v>#N/A</v>
      </c>
      <c r="AM23" t="e" cm="1">
        <f t="array" ref="AM23">IF(AM$3 &lt;&gt; "X", drag_coef($C23,AM$4), NA() )</f>
        <v>#N/A</v>
      </c>
      <c r="AN23" t="e" cm="1">
        <f t="array" ref="AN23">IF(AN$3 &lt;&gt; "X", drag_coef($C23,AN$4), NA() )</f>
        <v>#N/A</v>
      </c>
      <c r="AO23" cm="1">
        <f t="array" ref="AO23">IF(AO$3 &lt;&gt; "X", drag_coef($C23,AO$4), NA() )</f>
        <v>0</v>
      </c>
      <c r="AP23" t="e" cm="1">
        <f t="array" ref="AP23">IF(AP$3 &lt;&gt; "X", drag_coef($C23,AP$4), NA() )</f>
        <v>#N/A</v>
      </c>
      <c r="AQ23" t="e" cm="1">
        <f t="array" ref="AQ23">IF(AQ$3 &lt;&gt; "X", drag_coef($C23,AQ$4), NA() )</f>
        <v>#N/A</v>
      </c>
      <c r="AR23" t="e" cm="1">
        <f t="array" ref="AR23">IF(AR$3 &lt;&gt; "X", drag_coef($C23,AR$4), NA() )</f>
        <v>#N/A</v>
      </c>
      <c r="AS23" t="e" cm="1">
        <f t="array" ref="AS23">IF(AS$3 &lt;&gt; "X", drag_coef($C23,AS$4), NA() )</f>
        <v>#N/A</v>
      </c>
      <c r="AT23" t="e" cm="1">
        <f t="array" ref="AT23">IF(AT$3 &lt;&gt; "X", drag_coef($C23,AT$4), NA() )</f>
        <v>#N/A</v>
      </c>
      <c r="AU23" t="e" cm="1">
        <f t="array" ref="AU23">IF(AU$3 &lt;&gt; "X", drag_coef($C23,AU$4), NA() )</f>
        <v>#N/A</v>
      </c>
      <c r="AV23" s="24" t="e" cm="1">
        <f t="array" ref="AV23">IF(AV$3 &lt;&gt; "X", drag_coef($C23,AV$4), NA() )</f>
        <v>#N/A</v>
      </c>
    </row>
    <row r="24" spans="3:48" x14ac:dyDescent="0.25">
      <c r="C24">
        <f t="shared" si="2"/>
        <v>1.7000000000000004</v>
      </c>
      <c r="D24" cm="1">
        <f t="array" ref="D24">IF(D$3 &lt;&gt; "X", drag_coef($C24,D$4), NA() )</f>
        <v>0.63534653282284625</v>
      </c>
      <c r="E24" t="e" cm="1">
        <f t="array" ref="E24">IF(E$3 &lt;&gt; "X", drag_coef($C24,E$4), NA() )</f>
        <v>#N/A</v>
      </c>
      <c r="F24" t="e" cm="1">
        <f t="array" ref="F24">IF(F$3 &lt;&gt; "X", drag_coef($C24,F$4), NA() )</f>
        <v>#N/A</v>
      </c>
      <c r="G24" t="e" cm="1">
        <f t="array" ref="G24">IF(G$3 &lt;&gt; "X", drag_coef($C24,G$4), NA() )</f>
        <v>#N/A</v>
      </c>
      <c r="H24" t="e" cm="1">
        <f t="array" ref="H24">IF(H$3 &lt;&gt; "X", drag_coef($C24,H$4), NA() )</f>
        <v>#N/A</v>
      </c>
      <c r="I24" t="e" cm="1">
        <f t="array" ref="I24">IF(I$3 &lt;&gt; "X", drag_coef($C24,I$4), NA() )</f>
        <v>#N/A</v>
      </c>
      <c r="J24" cm="1">
        <f t="array" ref="J24">IF(J$3 &lt;&gt; "X", drag_coef($C24,J$4), NA() )</f>
        <v>0.32314819645378429</v>
      </c>
      <c r="K24" t="e" cm="1">
        <f t="array" ref="K24">IF(K$3 &lt;&gt; "X", drag_coef($C24,K$4), NA() )</f>
        <v>#N/A</v>
      </c>
      <c r="L24" t="e" cm="1">
        <f t="array" ref="L24">IF(L$3 &lt;&gt; "X", drag_coef($C24,L$4), NA() )</f>
        <v>#N/A</v>
      </c>
      <c r="M24" t="e" cm="1">
        <f t="array" ref="M24">IF(M$3 &lt;&gt; "X", drag_coef($C24,M$4), NA() )</f>
        <v>#N/A</v>
      </c>
      <c r="N24" t="e" cm="1">
        <f t="array" ref="N24">IF(N$3 &lt;&gt; "X", drag_coef($C24,N$4), NA() )</f>
        <v>#N/A</v>
      </c>
      <c r="O24" t="e" cm="1">
        <f t="array" ref="O24">IF(O$3 &lt;&gt; "X", drag_coef($C24,O$4), NA() )</f>
        <v>#N/A</v>
      </c>
      <c r="P24" t="e" cm="1">
        <f t="array" ref="P24">IF(P$3 &lt;&gt; "X", drag_coef($C24,P$4), NA() )</f>
        <v>#N/A</v>
      </c>
      <c r="Q24" t="e" cm="1">
        <f t="array" ref="Q24">IF(Q$3 &lt;&gt; "X", drag_coef($C24,Q$4), NA() )</f>
        <v>#N/A</v>
      </c>
      <c r="R24" t="e" cm="1">
        <f t="array" ref="R24">IF(R$3 &lt;&gt; "X", drag_coef($C24,R$4), NA() )</f>
        <v>#N/A</v>
      </c>
      <c r="S24" t="e" cm="1">
        <f t="array" ref="S24">IF(S$3 &lt;&gt; "X", drag_coef($C24,S$4), NA() )</f>
        <v>#N/A</v>
      </c>
      <c r="T24" t="e" cm="1">
        <f t="array" ref="T24">IF(T$3 &lt;&gt; "X", drag_coef($C24,T$4), NA() )</f>
        <v>#N/A</v>
      </c>
      <c r="U24" t="e" cm="1">
        <f t="array" ref="U24">IF(U$3 &lt;&gt; "X", drag_coef($C24,U$4), NA() )</f>
        <v>#N/A</v>
      </c>
      <c r="V24" t="e" cm="1">
        <f t="array" ref="V24">IF(V$3 &lt;&gt; "X", drag_coef($C24,V$4), NA() )</f>
        <v>#N/A</v>
      </c>
      <c r="W24" t="e" cm="1">
        <f t="array" ref="W24">IF(W$3 &lt;&gt; "X", drag_coef($C24,W$4), NA() )</f>
        <v>#N/A</v>
      </c>
      <c r="X24" t="e" cm="1">
        <f t="array" ref="X24">IF(X$3 &lt;&gt; "X", drag_coef($C24,X$4), NA() )</f>
        <v>#N/A</v>
      </c>
      <c r="Y24" t="e" cm="1">
        <f t="array" ref="Y24">IF(Y$3 &lt;&gt; "X", drag_coef($C24,Y$4), NA() )</f>
        <v>#N/A</v>
      </c>
      <c r="Z24" t="e" cm="1">
        <f t="array" ref="Z24">IF(Z$3 &lt;&gt; "X", drag_coef($C24,Z$4), NA() )</f>
        <v>#N/A</v>
      </c>
      <c r="AA24" t="e" cm="1">
        <f t="array" ref="AA24">IF(AA$3 &lt;&gt; "X", drag_coef($C24,AA$4), NA() )</f>
        <v>#N/A</v>
      </c>
      <c r="AB24" t="e" cm="1">
        <f t="array" ref="AB24">IF(AB$3 &lt;&gt; "X", drag_coef($C24,AB$4), NA() )</f>
        <v>#N/A</v>
      </c>
      <c r="AC24" t="e" cm="1">
        <f t="array" ref="AC24">IF(AC$3 &lt;&gt; "X", drag_coef($C24,AC$4), NA() )</f>
        <v>#N/A</v>
      </c>
      <c r="AD24" t="e" cm="1">
        <f t="array" ref="AD24">IF(AD$3 &lt;&gt; "X", drag_coef($C24,AD$4), NA() )</f>
        <v>#N/A</v>
      </c>
      <c r="AE24" t="e" cm="1">
        <f t="array" ref="AE24">IF(AE$3 &lt;&gt; "X", drag_coef($C24,AE$4), NA() )</f>
        <v>#N/A</v>
      </c>
      <c r="AF24" t="e" cm="1">
        <f t="array" ref="AF24">IF(AF$3 &lt;&gt; "X", drag_coef($C24,AF$4), NA() )</f>
        <v>#N/A</v>
      </c>
      <c r="AG24" t="e" cm="1">
        <f t="array" ref="AG24">IF(AG$3 &lt;&gt; "X", drag_coef($C24,AG$4), NA() )</f>
        <v>#N/A</v>
      </c>
      <c r="AH24" t="e" cm="1">
        <f t="array" ref="AH24">IF(AH$3 &lt;&gt; "X", drag_coef($C24,AH$4), NA() )</f>
        <v>#N/A</v>
      </c>
      <c r="AI24" t="e" cm="1">
        <f t="array" ref="AI24">IF(AI$3 &lt;&gt; "X", drag_coef($C24,AI$4), NA() )</f>
        <v>#N/A</v>
      </c>
      <c r="AJ24" t="e" cm="1">
        <f t="array" ref="AJ24">IF(AJ$3 &lt;&gt; "X", drag_coef($C24,AJ$4), NA() )</f>
        <v>#N/A</v>
      </c>
      <c r="AK24" t="e" cm="1">
        <f t="array" ref="AK24">IF(AK$3 &lt;&gt; "X", drag_coef($C24,AK$4), NA() )</f>
        <v>#N/A</v>
      </c>
      <c r="AL24" t="e" cm="1">
        <f t="array" ref="AL24">IF(AL$3 &lt;&gt; "X", drag_coef($C24,AL$4), NA() )</f>
        <v>#N/A</v>
      </c>
      <c r="AM24" t="e" cm="1">
        <f t="array" ref="AM24">IF(AM$3 &lt;&gt; "X", drag_coef($C24,AM$4), NA() )</f>
        <v>#N/A</v>
      </c>
      <c r="AN24" t="e" cm="1">
        <f t="array" ref="AN24">IF(AN$3 &lt;&gt; "X", drag_coef($C24,AN$4), NA() )</f>
        <v>#N/A</v>
      </c>
      <c r="AO24" cm="1">
        <f t="array" ref="AO24">IF(AO$3 &lt;&gt; "X", drag_coef($C24,AO$4), NA() )</f>
        <v>0</v>
      </c>
      <c r="AP24" t="e" cm="1">
        <f t="array" ref="AP24">IF(AP$3 &lt;&gt; "X", drag_coef($C24,AP$4), NA() )</f>
        <v>#N/A</v>
      </c>
      <c r="AQ24" t="e" cm="1">
        <f t="array" ref="AQ24">IF(AQ$3 &lt;&gt; "X", drag_coef($C24,AQ$4), NA() )</f>
        <v>#N/A</v>
      </c>
      <c r="AR24" t="e" cm="1">
        <f t="array" ref="AR24">IF(AR$3 &lt;&gt; "X", drag_coef($C24,AR$4), NA() )</f>
        <v>#N/A</v>
      </c>
      <c r="AS24" t="e" cm="1">
        <f t="array" ref="AS24">IF(AS$3 &lt;&gt; "X", drag_coef($C24,AS$4), NA() )</f>
        <v>#N/A</v>
      </c>
      <c r="AT24" t="e" cm="1">
        <f t="array" ref="AT24">IF(AT$3 &lt;&gt; "X", drag_coef($C24,AT$4), NA() )</f>
        <v>#N/A</v>
      </c>
      <c r="AU24" t="e" cm="1">
        <f t="array" ref="AU24">IF(AU$3 &lt;&gt; "X", drag_coef($C24,AU$4), NA() )</f>
        <v>#N/A</v>
      </c>
      <c r="AV24" s="24" t="e" cm="1">
        <f t="array" ref="AV24">IF(AV$3 &lt;&gt; "X", drag_coef($C24,AV$4), NA() )</f>
        <v>#N/A</v>
      </c>
    </row>
    <row r="25" spans="3:48" x14ac:dyDescent="0.25">
      <c r="C25">
        <f t="shared" si="2"/>
        <v>1.8000000000000005</v>
      </c>
      <c r="D25" cm="1">
        <f t="array" ref="D25">IF(D$3 &lt;&gt; "X", drag_coef($C25,D$4), NA() )</f>
        <v>0.62261413737549454</v>
      </c>
      <c r="E25" t="e" cm="1">
        <f t="array" ref="E25">IF(E$3 &lt;&gt; "X", drag_coef($C25,E$4), NA() )</f>
        <v>#N/A</v>
      </c>
      <c r="F25" t="e" cm="1">
        <f t="array" ref="F25">IF(F$3 &lt;&gt; "X", drag_coef($C25,F$4), NA() )</f>
        <v>#N/A</v>
      </c>
      <c r="G25" t="e" cm="1">
        <f t="array" ref="G25">IF(G$3 &lt;&gt; "X", drag_coef($C25,G$4), NA() )</f>
        <v>#N/A</v>
      </c>
      <c r="H25" t="e" cm="1">
        <f t="array" ref="H25">IF(H$3 &lt;&gt; "X", drag_coef($C25,H$4), NA() )</f>
        <v>#N/A</v>
      </c>
      <c r="I25" t="e" cm="1">
        <f t="array" ref="I25">IF(I$3 &lt;&gt; "X", drag_coef($C25,I$4), NA() )</f>
        <v>#N/A</v>
      </c>
      <c r="J25" cm="1">
        <f t="array" ref="J25">IF(J$3 &lt;&gt; "X", drag_coef($C25,J$4), NA() )</f>
        <v>0.31387901256811235</v>
      </c>
      <c r="K25" t="e" cm="1">
        <f t="array" ref="K25">IF(K$3 &lt;&gt; "X", drag_coef($C25,K$4), NA() )</f>
        <v>#N/A</v>
      </c>
      <c r="L25" t="e" cm="1">
        <f t="array" ref="L25">IF(L$3 &lt;&gt; "X", drag_coef($C25,L$4), NA() )</f>
        <v>#N/A</v>
      </c>
      <c r="M25" t="e" cm="1">
        <f t="array" ref="M25">IF(M$3 &lt;&gt; "X", drag_coef($C25,M$4), NA() )</f>
        <v>#N/A</v>
      </c>
      <c r="N25" t="e" cm="1">
        <f t="array" ref="N25">IF(N$3 &lt;&gt; "X", drag_coef($C25,N$4), NA() )</f>
        <v>#N/A</v>
      </c>
      <c r="O25" t="e" cm="1">
        <f t="array" ref="O25">IF(O$3 &lt;&gt; "X", drag_coef($C25,O$4), NA() )</f>
        <v>#N/A</v>
      </c>
      <c r="P25" t="e" cm="1">
        <f t="array" ref="P25">IF(P$3 &lt;&gt; "X", drag_coef($C25,P$4), NA() )</f>
        <v>#N/A</v>
      </c>
      <c r="Q25" t="e" cm="1">
        <f t="array" ref="Q25">IF(Q$3 &lt;&gt; "X", drag_coef($C25,Q$4), NA() )</f>
        <v>#N/A</v>
      </c>
      <c r="R25" t="e" cm="1">
        <f t="array" ref="R25">IF(R$3 &lt;&gt; "X", drag_coef($C25,R$4), NA() )</f>
        <v>#N/A</v>
      </c>
      <c r="S25" t="e" cm="1">
        <f t="array" ref="S25">IF(S$3 &lt;&gt; "X", drag_coef($C25,S$4), NA() )</f>
        <v>#N/A</v>
      </c>
      <c r="T25" t="e" cm="1">
        <f t="array" ref="T25">IF(T$3 &lt;&gt; "X", drag_coef($C25,T$4), NA() )</f>
        <v>#N/A</v>
      </c>
      <c r="U25" t="e" cm="1">
        <f t="array" ref="U25">IF(U$3 &lt;&gt; "X", drag_coef($C25,U$4), NA() )</f>
        <v>#N/A</v>
      </c>
      <c r="V25" t="e" cm="1">
        <f t="array" ref="V25">IF(V$3 &lt;&gt; "X", drag_coef($C25,V$4), NA() )</f>
        <v>#N/A</v>
      </c>
      <c r="W25" t="e" cm="1">
        <f t="array" ref="W25">IF(W$3 &lt;&gt; "X", drag_coef($C25,W$4), NA() )</f>
        <v>#N/A</v>
      </c>
      <c r="X25" t="e" cm="1">
        <f t="array" ref="X25">IF(X$3 &lt;&gt; "X", drag_coef($C25,X$4), NA() )</f>
        <v>#N/A</v>
      </c>
      <c r="Y25" t="e" cm="1">
        <f t="array" ref="Y25">IF(Y$3 &lt;&gt; "X", drag_coef($C25,Y$4), NA() )</f>
        <v>#N/A</v>
      </c>
      <c r="Z25" t="e" cm="1">
        <f t="array" ref="Z25">IF(Z$3 &lt;&gt; "X", drag_coef($C25,Z$4), NA() )</f>
        <v>#N/A</v>
      </c>
      <c r="AA25" t="e" cm="1">
        <f t="array" ref="AA25">IF(AA$3 &lt;&gt; "X", drag_coef($C25,AA$4), NA() )</f>
        <v>#N/A</v>
      </c>
      <c r="AB25" t="e" cm="1">
        <f t="array" ref="AB25">IF(AB$3 &lt;&gt; "X", drag_coef($C25,AB$4), NA() )</f>
        <v>#N/A</v>
      </c>
      <c r="AC25" t="e" cm="1">
        <f t="array" ref="AC25">IF(AC$3 &lt;&gt; "X", drag_coef($C25,AC$4), NA() )</f>
        <v>#N/A</v>
      </c>
      <c r="AD25" t="e" cm="1">
        <f t="array" ref="AD25">IF(AD$3 &lt;&gt; "X", drag_coef($C25,AD$4), NA() )</f>
        <v>#N/A</v>
      </c>
      <c r="AE25" t="e" cm="1">
        <f t="array" ref="AE25">IF(AE$3 &lt;&gt; "X", drag_coef($C25,AE$4), NA() )</f>
        <v>#N/A</v>
      </c>
      <c r="AF25" t="e" cm="1">
        <f t="array" ref="AF25">IF(AF$3 &lt;&gt; "X", drag_coef($C25,AF$4), NA() )</f>
        <v>#N/A</v>
      </c>
      <c r="AG25" t="e" cm="1">
        <f t="array" ref="AG25">IF(AG$3 &lt;&gt; "X", drag_coef($C25,AG$4), NA() )</f>
        <v>#N/A</v>
      </c>
      <c r="AH25" t="e" cm="1">
        <f t="array" ref="AH25">IF(AH$3 &lt;&gt; "X", drag_coef($C25,AH$4), NA() )</f>
        <v>#N/A</v>
      </c>
      <c r="AI25" t="e" cm="1">
        <f t="array" ref="AI25">IF(AI$3 &lt;&gt; "X", drag_coef($C25,AI$4), NA() )</f>
        <v>#N/A</v>
      </c>
      <c r="AJ25" t="e" cm="1">
        <f t="array" ref="AJ25">IF(AJ$3 &lt;&gt; "X", drag_coef($C25,AJ$4), NA() )</f>
        <v>#N/A</v>
      </c>
      <c r="AK25" t="e" cm="1">
        <f t="array" ref="AK25">IF(AK$3 &lt;&gt; "X", drag_coef($C25,AK$4), NA() )</f>
        <v>#N/A</v>
      </c>
      <c r="AL25" t="e" cm="1">
        <f t="array" ref="AL25">IF(AL$3 &lt;&gt; "X", drag_coef($C25,AL$4), NA() )</f>
        <v>#N/A</v>
      </c>
      <c r="AM25" t="e" cm="1">
        <f t="array" ref="AM25">IF(AM$3 &lt;&gt; "X", drag_coef($C25,AM$4), NA() )</f>
        <v>#N/A</v>
      </c>
      <c r="AN25" t="e" cm="1">
        <f t="array" ref="AN25">IF(AN$3 &lt;&gt; "X", drag_coef($C25,AN$4), NA() )</f>
        <v>#N/A</v>
      </c>
      <c r="AO25" cm="1">
        <f t="array" ref="AO25">IF(AO$3 &lt;&gt; "X", drag_coef($C25,AO$4), NA() )</f>
        <v>0</v>
      </c>
      <c r="AP25" t="e" cm="1">
        <f t="array" ref="AP25">IF(AP$3 &lt;&gt; "X", drag_coef($C25,AP$4), NA() )</f>
        <v>#N/A</v>
      </c>
      <c r="AQ25" t="e" cm="1">
        <f t="array" ref="AQ25">IF(AQ$3 &lt;&gt; "X", drag_coef($C25,AQ$4), NA() )</f>
        <v>#N/A</v>
      </c>
      <c r="AR25" t="e" cm="1">
        <f t="array" ref="AR25">IF(AR$3 &lt;&gt; "X", drag_coef($C25,AR$4), NA() )</f>
        <v>#N/A</v>
      </c>
      <c r="AS25" t="e" cm="1">
        <f t="array" ref="AS25">IF(AS$3 &lt;&gt; "X", drag_coef($C25,AS$4), NA() )</f>
        <v>#N/A</v>
      </c>
      <c r="AT25" t="e" cm="1">
        <f t="array" ref="AT25">IF(AT$3 &lt;&gt; "X", drag_coef($C25,AT$4), NA() )</f>
        <v>#N/A</v>
      </c>
      <c r="AU25" t="e" cm="1">
        <f t="array" ref="AU25">IF(AU$3 &lt;&gt; "X", drag_coef($C25,AU$4), NA() )</f>
        <v>#N/A</v>
      </c>
      <c r="AV25" s="24" t="e" cm="1">
        <f t="array" ref="AV25">IF(AV$3 &lt;&gt; "X", drag_coef($C25,AV$4), NA() )</f>
        <v>#N/A</v>
      </c>
    </row>
    <row r="26" spans="3:48" x14ac:dyDescent="0.25">
      <c r="C26">
        <f t="shared" si="2"/>
        <v>1.9000000000000006</v>
      </c>
      <c r="D26" cm="1">
        <f t="array" ref="D26">IF(D$3 &lt;&gt; "X", drag_coef($C26,D$4), NA() )</f>
        <v>0.6086085023834078</v>
      </c>
      <c r="E26" t="e" cm="1">
        <f t="array" ref="E26">IF(E$3 &lt;&gt; "X", drag_coef($C26,E$4), NA() )</f>
        <v>#N/A</v>
      </c>
      <c r="F26" t="e" cm="1">
        <f t="array" ref="F26">IF(F$3 &lt;&gt; "X", drag_coef($C26,F$4), NA() )</f>
        <v>#N/A</v>
      </c>
      <c r="G26" t="e" cm="1">
        <f t="array" ref="G26">IF(G$3 &lt;&gt; "X", drag_coef($C26,G$4), NA() )</f>
        <v>#N/A</v>
      </c>
      <c r="H26" t="e" cm="1">
        <f t="array" ref="H26">IF(H$3 &lt;&gt; "X", drag_coef($C26,H$4), NA() )</f>
        <v>#N/A</v>
      </c>
      <c r="I26" t="e" cm="1">
        <f t="array" ref="I26">IF(I$3 &lt;&gt; "X", drag_coef($C26,I$4), NA() )</f>
        <v>#N/A</v>
      </c>
      <c r="J26" cm="1">
        <f t="array" ref="J26">IF(J$3 &lt;&gt; "X", drag_coef($C26,J$4), NA() )</f>
        <v>0.30501726533675561</v>
      </c>
      <c r="K26" t="e" cm="1">
        <f t="array" ref="K26">IF(K$3 &lt;&gt; "X", drag_coef($C26,K$4), NA() )</f>
        <v>#N/A</v>
      </c>
      <c r="L26" t="e" cm="1">
        <f t="array" ref="L26">IF(L$3 &lt;&gt; "X", drag_coef($C26,L$4), NA() )</f>
        <v>#N/A</v>
      </c>
      <c r="M26" t="e" cm="1">
        <f t="array" ref="M26">IF(M$3 &lt;&gt; "X", drag_coef($C26,M$4), NA() )</f>
        <v>#N/A</v>
      </c>
      <c r="N26" t="e" cm="1">
        <f t="array" ref="N26">IF(N$3 &lt;&gt; "X", drag_coef($C26,N$4), NA() )</f>
        <v>#N/A</v>
      </c>
      <c r="O26" t="e" cm="1">
        <f t="array" ref="O26">IF(O$3 &lt;&gt; "X", drag_coef($C26,O$4), NA() )</f>
        <v>#N/A</v>
      </c>
      <c r="P26" t="e" cm="1">
        <f t="array" ref="P26">IF(P$3 &lt;&gt; "X", drag_coef($C26,P$4), NA() )</f>
        <v>#N/A</v>
      </c>
      <c r="Q26" t="e" cm="1">
        <f t="array" ref="Q26">IF(Q$3 &lt;&gt; "X", drag_coef($C26,Q$4), NA() )</f>
        <v>#N/A</v>
      </c>
      <c r="R26" t="e" cm="1">
        <f t="array" ref="R26">IF(R$3 &lt;&gt; "X", drag_coef($C26,R$4), NA() )</f>
        <v>#N/A</v>
      </c>
      <c r="S26" t="e" cm="1">
        <f t="array" ref="S26">IF(S$3 &lt;&gt; "X", drag_coef($C26,S$4), NA() )</f>
        <v>#N/A</v>
      </c>
      <c r="T26" t="e" cm="1">
        <f t="array" ref="T26">IF(T$3 &lt;&gt; "X", drag_coef($C26,T$4), NA() )</f>
        <v>#N/A</v>
      </c>
      <c r="U26" t="e" cm="1">
        <f t="array" ref="U26">IF(U$3 &lt;&gt; "X", drag_coef($C26,U$4), NA() )</f>
        <v>#N/A</v>
      </c>
      <c r="V26" t="e" cm="1">
        <f t="array" ref="V26">IF(V$3 &lt;&gt; "X", drag_coef($C26,V$4), NA() )</f>
        <v>#N/A</v>
      </c>
      <c r="W26" t="e" cm="1">
        <f t="array" ref="W26">IF(W$3 &lt;&gt; "X", drag_coef($C26,W$4), NA() )</f>
        <v>#N/A</v>
      </c>
      <c r="X26" t="e" cm="1">
        <f t="array" ref="X26">IF(X$3 &lt;&gt; "X", drag_coef($C26,X$4), NA() )</f>
        <v>#N/A</v>
      </c>
      <c r="Y26" t="e" cm="1">
        <f t="array" ref="Y26">IF(Y$3 &lt;&gt; "X", drag_coef($C26,Y$4), NA() )</f>
        <v>#N/A</v>
      </c>
      <c r="Z26" t="e" cm="1">
        <f t="array" ref="Z26">IF(Z$3 &lt;&gt; "X", drag_coef($C26,Z$4), NA() )</f>
        <v>#N/A</v>
      </c>
      <c r="AA26" t="e" cm="1">
        <f t="array" ref="AA26">IF(AA$3 &lt;&gt; "X", drag_coef($C26,AA$4), NA() )</f>
        <v>#N/A</v>
      </c>
      <c r="AB26" t="e" cm="1">
        <f t="array" ref="AB26">IF(AB$3 &lt;&gt; "X", drag_coef($C26,AB$4), NA() )</f>
        <v>#N/A</v>
      </c>
      <c r="AC26" t="e" cm="1">
        <f t="array" ref="AC26">IF(AC$3 &lt;&gt; "X", drag_coef($C26,AC$4), NA() )</f>
        <v>#N/A</v>
      </c>
      <c r="AD26" t="e" cm="1">
        <f t="array" ref="AD26">IF(AD$3 &lt;&gt; "X", drag_coef($C26,AD$4), NA() )</f>
        <v>#N/A</v>
      </c>
      <c r="AE26" t="e" cm="1">
        <f t="array" ref="AE26">IF(AE$3 &lt;&gt; "X", drag_coef($C26,AE$4), NA() )</f>
        <v>#N/A</v>
      </c>
      <c r="AF26" t="e" cm="1">
        <f t="array" ref="AF26">IF(AF$3 &lt;&gt; "X", drag_coef($C26,AF$4), NA() )</f>
        <v>#N/A</v>
      </c>
      <c r="AG26" t="e" cm="1">
        <f t="array" ref="AG26">IF(AG$3 &lt;&gt; "X", drag_coef($C26,AG$4), NA() )</f>
        <v>#N/A</v>
      </c>
      <c r="AH26" t="e" cm="1">
        <f t="array" ref="AH26">IF(AH$3 &lt;&gt; "X", drag_coef($C26,AH$4), NA() )</f>
        <v>#N/A</v>
      </c>
      <c r="AI26" t="e" cm="1">
        <f t="array" ref="AI26">IF(AI$3 &lt;&gt; "X", drag_coef($C26,AI$4), NA() )</f>
        <v>#N/A</v>
      </c>
      <c r="AJ26" t="e" cm="1">
        <f t="array" ref="AJ26">IF(AJ$3 &lt;&gt; "X", drag_coef($C26,AJ$4), NA() )</f>
        <v>#N/A</v>
      </c>
      <c r="AK26" t="e" cm="1">
        <f t="array" ref="AK26">IF(AK$3 &lt;&gt; "X", drag_coef($C26,AK$4), NA() )</f>
        <v>#N/A</v>
      </c>
      <c r="AL26" t="e" cm="1">
        <f t="array" ref="AL26">IF(AL$3 &lt;&gt; "X", drag_coef($C26,AL$4), NA() )</f>
        <v>#N/A</v>
      </c>
      <c r="AM26" t="e" cm="1">
        <f t="array" ref="AM26">IF(AM$3 &lt;&gt; "X", drag_coef($C26,AM$4), NA() )</f>
        <v>#N/A</v>
      </c>
      <c r="AN26" t="e" cm="1">
        <f t="array" ref="AN26">IF(AN$3 &lt;&gt; "X", drag_coef($C26,AN$4), NA() )</f>
        <v>#N/A</v>
      </c>
      <c r="AO26" cm="1">
        <f t="array" ref="AO26">IF(AO$3 &lt;&gt; "X", drag_coef($C26,AO$4), NA() )</f>
        <v>0</v>
      </c>
      <c r="AP26" t="e" cm="1">
        <f t="array" ref="AP26">IF(AP$3 &lt;&gt; "X", drag_coef($C26,AP$4), NA() )</f>
        <v>#N/A</v>
      </c>
      <c r="AQ26" t="e" cm="1">
        <f t="array" ref="AQ26">IF(AQ$3 &lt;&gt; "X", drag_coef($C26,AQ$4), NA() )</f>
        <v>#N/A</v>
      </c>
      <c r="AR26" t="e" cm="1">
        <f t="array" ref="AR26">IF(AR$3 &lt;&gt; "X", drag_coef($C26,AR$4), NA() )</f>
        <v>#N/A</v>
      </c>
      <c r="AS26" t="e" cm="1">
        <f t="array" ref="AS26">IF(AS$3 &lt;&gt; "X", drag_coef($C26,AS$4), NA() )</f>
        <v>#N/A</v>
      </c>
      <c r="AT26" t="e" cm="1">
        <f t="array" ref="AT26">IF(AT$3 &lt;&gt; "X", drag_coef($C26,AT$4), NA() )</f>
        <v>#N/A</v>
      </c>
      <c r="AU26" t="e" cm="1">
        <f t="array" ref="AU26">IF(AU$3 &lt;&gt; "X", drag_coef($C26,AU$4), NA() )</f>
        <v>#N/A</v>
      </c>
      <c r="AV26" s="24" t="e" cm="1">
        <f t="array" ref="AV26">IF(AV$3 &lt;&gt; "X", drag_coef($C26,AV$4), NA() )</f>
        <v>#N/A</v>
      </c>
    </row>
    <row r="27" spans="3:48" x14ac:dyDescent="0.25">
      <c r="C27">
        <f t="shared" si="2"/>
        <v>2.0000000000000004</v>
      </c>
      <c r="D27" cm="1">
        <f t="array" ref="D27">IF(D$3 &lt;&gt; "X", drag_coef($C27,D$4), NA() )</f>
        <v>0.59332962784658583</v>
      </c>
      <c r="E27" t="e" cm="1">
        <f t="array" ref="E27">IF(E$3 &lt;&gt; "X", drag_coef($C27,E$4), NA() )</f>
        <v>#N/A</v>
      </c>
      <c r="F27" t="e" cm="1">
        <f t="array" ref="F27">IF(F$3 &lt;&gt; "X", drag_coef($C27,F$4), NA() )</f>
        <v>#N/A</v>
      </c>
      <c r="G27" t="e" cm="1">
        <f t="array" ref="G27">IF(G$3 &lt;&gt; "X", drag_coef($C27,G$4), NA() )</f>
        <v>#N/A</v>
      </c>
      <c r="H27" t="e" cm="1">
        <f t="array" ref="H27">IF(H$3 &lt;&gt; "X", drag_coef($C27,H$4), NA() )</f>
        <v>#N/A</v>
      </c>
      <c r="I27" t="e" cm="1">
        <f t="array" ref="I27">IF(I$3 &lt;&gt; "X", drag_coef($C27,I$4), NA() )</f>
        <v>#N/A</v>
      </c>
      <c r="J27" cm="1">
        <f t="array" ref="J27">IF(J$3 &lt;&gt; "X", drag_coef($C27,J$4), NA() )</f>
        <v>0.29615551810539886</v>
      </c>
      <c r="K27" t="e" cm="1">
        <f t="array" ref="K27">IF(K$3 &lt;&gt; "X", drag_coef($C27,K$4), NA() )</f>
        <v>#N/A</v>
      </c>
      <c r="L27" t="e" cm="1">
        <f t="array" ref="L27">IF(L$3 &lt;&gt; "X", drag_coef($C27,L$4), NA() )</f>
        <v>#N/A</v>
      </c>
      <c r="M27" t="e" cm="1">
        <f t="array" ref="M27">IF(M$3 &lt;&gt; "X", drag_coef($C27,M$4), NA() )</f>
        <v>#N/A</v>
      </c>
      <c r="N27" t="e" cm="1">
        <f t="array" ref="N27">IF(N$3 &lt;&gt; "X", drag_coef($C27,N$4), NA() )</f>
        <v>#N/A</v>
      </c>
      <c r="O27" t="e" cm="1">
        <f t="array" ref="O27">IF(O$3 &lt;&gt; "X", drag_coef($C27,O$4), NA() )</f>
        <v>#N/A</v>
      </c>
      <c r="P27" t="e" cm="1">
        <f t="array" ref="P27">IF(P$3 &lt;&gt; "X", drag_coef($C27,P$4), NA() )</f>
        <v>#N/A</v>
      </c>
      <c r="Q27" t="e" cm="1">
        <f t="array" ref="Q27">IF(Q$3 &lt;&gt; "X", drag_coef($C27,Q$4), NA() )</f>
        <v>#N/A</v>
      </c>
      <c r="R27" t="e" cm="1">
        <f t="array" ref="R27">IF(R$3 &lt;&gt; "X", drag_coef($C27,R$4), NA() )</f>
        <v>#N/A</v>
      </c>
      <c r="S27" t="e" cm="1">
        <f t="array" ref="S27">IF(S$3 &lt;&gt; "X", drag_coef($C27,S$4), NA() )</f>
        <v>#N/A</v>
      </c>
      <c r="T27" t="e" cm="1">
        <f t="array" ref="T27">IF(T$3 &lt;&gt; "X", drag_coef($C27,T$4), NA() )</f>
        <v>#N/A</v>
      </c>
      <c r="U27" t="e" cm="1">
        <f t="array" ref="U27">IF(U$3 &lt;&gt; "X", drag_coef($C27,U$4), NA() )</f>
        <v>#N/A</v>
      </c>
      <c r="V27" t="e" cm="1">
        <f t="array" ref="V27">IF(V$3 &lt;&gt; "X", drag_coef($C27,V$4), NA() )</f>
        <v>#N/A</v>
      </c>
      <c r="W27" t="e" cm="1">
        <f t="array" ref="W27">IF(W$3 &lt;&gt; "X", drag_coef($C27,W$4), NA() )</f>
        <v>#N/A</v>
      </c>
      <c r="X27" t="e" cm="1">
        <f t="array" ref="X27">IF(X$3 &lt;&gt; "X", drag_coef($C27,X$4), NA() )</f>
        <v>#N/A</v>
      </c>
      <c r="Y27" t="e" cm="1">
        <f t="array" ref="Y27">IF(Y$3 &lt;&gt; "X", drag_coef($C27,Y$4), NA() )</f>
        <v>#N/A</v>
      </c>
      <c r="Z27" t="e" cm="1">
        <f t="array" ref="Z27">IF(Z$3 &lt;&gt; "X", drag_coef($C27,Z$4), NA() )</f>
        <v>#N/A</v>
      </c>
      <c r="AA27" t="e" cm="1">
        <f t="array" ref="AA27">IF(AA$3 &lt;&gt; "X", drag_coef($C27,AA$4), NA() )</f>
        <v>#N/A</v>
      </c>
      <c r="AB27" t="e" cm="1">
        <f t="array" ref="AB27">IF(AB$3 &lt;&gt; "X", drag_coef($C27,AB$4), NA() )</f>
        <v>#N/A</v>
      </c>
      <c r="AC27" t="e" cm="1">
        <f t="array" ref="AC27">IF(AC$3 &lt;&gt; "X", drag_coef($C27,AC$4), NA() )</f>
        <v>#N/A</v>
      </c>
      <c r="AD27" t="e" cm="1">
        <f t="array" ref="AD27">IF(AD$3 &lt;&gt; "X", drag_coef($C27,AD$4), NA() )</f>
        <v>#N/A</v>
      </c>
      <c r="AE27" t="e" cm="1">
        <f t="array" ref="AE27">IF(AE$3 &lt;&gt; "X", drag_coef($C27,AE$4), NA() )</f>
        <v>#N/A</v>
      </c>
      <c r="AF27" t="e" cm="1">
        <f t="array" ref="AF27">IF(AF$3 &lt;&gt; "X", drag_coef($C27,AF$4), NA() )</f>
        <v>#N/A</v>
      </c>
      <c r="AG27" t="e" cm="1">
        <f t="array" ref="AG27">IF(AG$3 &lt;&gt; "X", drag_coef($C27,AG$4), NA() )</f>
        <v>#N/A</v>
      </c>
      <c r="AH27" t="e" cm="1">
        <f t="array" ref="AH27">IF(AH$3 &lt;&gt; "X", drag_coef($C27,AH$4), NA() )</f>
        <v>#N/A</v>
      </c>
      <c r="AI27" t="e" cm="1">
        <f t="array" ref="AI27">IF(AI$3 &lt;&gt; "X", drag_coef($C27,AI$4), NA() )</f>
        <v>#N/A</v>
      </c>
      <c r="AJ27" t="e" cm="1">
        <f t="array" ref="AJ27">IF(AJ$3 &lt;&gt; "X", drag_coef($C27,AJ$4), NA() )</f>
        <v>#N/A</v>
      </c>
      <c r="AK27" t="e" cm="1">
        <f t="array" ref="AK27">IF(AK$3 &lt;&gt; "X", drag_coef($C27,AK$4), NA() )</f>
        <v>#N/A</v>
      </c>
      <c r="AL27" t="e" cm="1">
        <f t="array" ref="AL27">IF(AL$3 &lt;&gt; "X", drag_coef($C27,AL$4), NA() )</f>
        <v>#N/A</v>
      </c>
      <c r="AM27" t="e" cm="1">
        <f t="array" ref="AM27">IF(AM$3 &lt;&gt; "X", drag_coef($C27,AM$4), NA() )</f>
        <v>#N/A</v>
      </c>
      <c r="AN27" t="e" cm="1">
        <f t="array" ref="AN27">IF(AN$3 &lt;&gt; "X", drag_coef($C27,AN$4), NA() )</f>
        <v>#N/A</v>
      </c>
      <c r="AO27" cm="1">
        <f t="array" ref="AO27">IF(AO$3 &lt;&gt; "X", drag_coef($C27,AO$4), NA() )</f>
        <v>0</v>
      </c>
      <c r="AP27" t="e" cm="1">
        <f t="array" ref="AP27">IF(AP$3 &lt;&gt; "X", drag_coef($C27,AP$4), NA() )</f>
        <v>#N/A</v>
      </c>
      <c r="AQ27" t="e" cm="1">
        <f t="array" ref="AQ27">IF(AQ$3 &lt;&gt; "X", drag_coef($C27,AQ$4), NA() )</f>
        <v>#N/A</v>
      </c>
      <c r="AR27" t="e" cm="1">
        <f t="array" ref="AR27">IF(AR$3 &lt;&gt; "X", drag_coef($C27,AR$4), NA() )</f>
        <v>#N/A</v>
      </c>
      <c r="AS27" t="e" cm="1">
        <f t="array" ref="AS27">IF(AS$3 &lt;&gt; "X", drag_coef($C27,AS$4), NA() )</f>
        <v>#N/A</v>
      </c>
      <c r="AT27" t="e" cm="1">
        <f t="array" ref="AT27">IF(AT$3 &lt;&gt; "X", drag_coef($C27,AT$4), NA() )</f>
        <v>#N/A</v>
      </c>
      <c r="AU27" t="e" cm="1">
        <f t="array" ref="AU27">IF(AU$3 &lt;&gt; "X", drag_coef($C27,AU$4), NA() )</f>
        <v>#N/A</v>
      </c>
      <c r="AV27" s="24" t="e" cm="1">
        <f t="array" ref="AV27">IF(AV$3 &lt;&gt; "X", drag_coef($C27,AV$4), NA() )</f>
        <v>#N/A</v>
      </c>
    </row>
    <row r="28" spans="3:48" x14ac:dyDescent="0.25">
      <c r="C28">
        <f t="shared" si="2"/>
        <v>2.1000000000000005</v>
      </c>
      <c r="D28" cm="1">
        <f t="array" ref="D28">IF(D$3 &lt;&gt; "X", drag_coef($C28,D$4), NA() )</f>
        <v>0.58059723239923422</v>
      </c>
      <c r="E28" t="e" cm="1">
        <f t="array" ref="E28">IF(E$3 &lt;&gt; "X", drag_coef($C28,E$4), NA() )</f>
        <v>#N/A</v>
      </c>
      <c r="F28" t="e" cm="1">
        <f t="array" ref="F28">IF(F$3 &lt;&gt; "X", drag_coef($C28,F$4), NA() )</f>
        <v>#N/A</v>
      </c>
      <c r="G28" t="e" cm="1">
        <f t="array" ref="G28">IF(G$3 &lt;&gt; "X", drag_coef($C28,G$4), NA() )</f>
        <v>#N/A</v>
      </c>
      <c r="H28" t="e" cm="1">
        <f t="array" ref="H28">IF(H$3 &lt;&gt; "X", drag_coef($C28,H$4), NA() )</f>
        <v>#N/A</v>
      </c>
      <c r="I28" t="e" cm="1">
        <f t="array" ref="I28">IF(I$3 &lt;&gt; "X", drag_coef($C28,I$4), NA() )</f>
        <v>#N/A</v>
      </c>
      <c r="J28" cm="1">
        <f t="array" ref="J28">IF(J$3 &lt;&gt; "X", drag_coef($C28,J$4), NA() )</f>
        <v>0.28973839079993363</v>
      </c>
      <c r="K28" t="e" cm="1">
        <f t="array" ref="K28">IF(K$3 &lt;&gt; "X", drag_coef($C28,K$4), NA() )</f>
        <v>#N/A</v>
      </c>
      <c r="L28" t="e" cm="1">
        <f t="array" ref="L28">IF(L$3 &lt;&gt; "X", drag_coef($C28,L$4), NA() )</f>
        <v>#N/A</v>
      </c>
      <c r="M28" t="e" cm="1">
        <f t="array" ref="M28">IF(M$3 &lt;&gt; "X", drag_coef($C28,M$4), NA() )</f>
        <v>#N/A</v>
      </c>
      <c r="N28" t="e" cm="1">
        <f t="array" ref="N28">IF(N$3 &lt;&gt; "X", drag_coef($C28,N$4), NA() )</f>
        <v>#N/A</v>
      </c>
      <c r="O28" t="e" cm="1">
        <f t="array" ref="O28">IF(O$3 &lt;&gt; "X", drag_coef($C28,O$4), NA() )</f>
        <v>#N/A</v>
      </c>
      <c r="P28" t="e" cm="1">
        <f t="array" ref="P28">IF(P$3 &lt;&gt; "X", drag_coef($C28,P$4), NA() )</f>
        <v>#N/A</v>
      </c>
      <c r="Q28" t="e" cm="1">
        <f t="array" ref="Q28">IF(Q$3 &lt;&gt; "X", drag_coef($C28,Q$4), NA() )</f>
        <v>#N/A</v>
      </c>
      <c r="R28" t="e" cm="1">
        <f t="array" ref="R28">IF(R$3 &lt;&gt; "X", drag_coef($C28,R$4), NA() )</f>
        <v>#N/A</v>
      </c>
      <c r="S28" t="e" cm="1">
        <f t="array" ref="S28">IF(S$3 &lt;&gt; "X", drag_coef($C28,S$4), NA() )</f>
        <v>#N/A</v>
      </c>
      <c r="T28" t="e" cm="1">
        <f t="array" ref="T28">IF(T$3 &lt;&gt; "X", drag_coef($C28,T$4), NA() )</f>
        <v>#N/A</v>
      </c>
      <c r="U28" t="e" cm="1">
        <f t="array" ref="U28">IF(U$3 &lt;&gt; "X", drag_coef($C28,U$4), NA() )</f>
        <v>#N/A</v>
      </c>
      <c r="V28" t="e" cm="1">
        <f t="array" ref="V28">IF(V$3 &lt;&gt; "X", drag_coef($C28,V$4), NA() )</f>
        <v>#N/A</v>
      </c>
      <c r="W28" t="e" cm="1">
        <f t="array" ref="W28">IF(W$3 &lt;&gt; "X", drag_coef($C28,W$4), NA() )</f>
        <v>#N/A</v>
      </c>
      <c r="X28" t="e" cm="1">
        <f t="array" ref="X28">IF(X$3 &lt;&gt; "X", drag_coef($C28,X$4), NA() )</f>
        <v>#N/A</v>
      </c>
      <c r="Y28" t="e" cm="1">
        <f t="array" ref="Y28">IF(Y$3 &lt;&gt; "X", drag_coef($C28,Y$4), NA() )</f>
        <v>#N/A</v>
      </c>
      <c r="Z28" t="e" cm="1">
        <f t="array" ref="Z28">IF(Z$3 &lt;&gt; "X", drag_coef($C28,Z$4), NA() )</f>
        <v>#N/A</v>
      </c>
      <c r="AA28" t="e" cm="1">
        <f t="array" ref="AA28">IF(AA$3 &lt;&gt; "X", drag_coef($C28,AA$4), NA() )</f>
        <v>#N/A</v>
      </c>
      <c r="AB28" t="e" cm="1">
        <f t="array" ref="AB28">IF(AB$3 &lt;&gt; "X", drag_coef($C28,AB$4), NA() )</f>
        <v>#N/A</v>
      </c>
      <c r="AC28" t="e" cm="1">
        <f t="array" ref="AC28">IF(AC$3 &lt;&gt; "X", drag_coef($C28,AC$4), NA() )</f>
        <v>#N/A</v>
      </c>
      <c r="AD28" t="e" cm="1">
        <f t="array" ref="AD28">IF(AD$3 &lt;&gt; "X", drag_coef($C28,AD$4), NA() )</f>
        <v>#N/A</v>
      </c>
      <c r="AE28" t="e" cm="1">
        <f t="array" ref="AE28">IF(AE$3 &lt;&gt; "X", drag_coef($C28,AE$4), NA() )</f>
        <v>#N/A</v>
      </c>
      <c r="AF28" t="e" cm="1">
        <f t="array" ref="AF28">IF(AF$3 &lt;&gt; "X", drag_coef($C28,AF$4), NA() )</f>
        <v>#N/A</v>
      </c>
      <c r="AG28" t="e" cm="1">
        <f t="array" ref="AG28">IF(AG$3 &lt;&gt; "X", drag_coef($C28,AG$4), NA() )</f>
        <v>#N/A</v>
      </c>
      <c r="AH28" t="e" cm="1">
        <f t="array" ref="AH28">IF(AH$3 &lt;&gt; "X", drag_coef($C28,AH$4), NA() )</f>
        <v>#N/A</v>
      </c>
      <c r="AI28" t="e" cm="1">
        <f t="array" ref="AI28">IF(AI$3 &lt;&gt; "X", drag_coef($C28,AI$4), NA() )</f>
        <v>#N/A</v>
      </c>
      <c r="AJ28" t="e" cm="1">
        <f t="array" ref="AJ28">IF(AJ$3 &lt;&gt; "X", drag_coef($C28,AJ$4), NA() )</f>
        <v>#N/A</v>
      </c>
      <c r="AK28" t="e" cm="1">
        <f t="array" ref="AK28">IF(AK$3 &lt;&gt; "X", drag_coef($C28,AK$4), NA() )</f>
        <v>#N/A</v>
      </c>
      <c r="AL28" t="e" cm="1">
        <f t="array" ref="AL28">IF(AL$3 &lt;&gt; "X", drag_coef($C28,AL$4), NA() )</f>
        <v>#N/A</v>
      </c>
      <c r="AM28" t="e" cm="1">
        <f t="array" ref="AM28">IF(AM$3 &lt;&gt; "X", drag_coef($C28,AM$4), NA() )</f>
        <v>#N/A</v>
      </c>
      <c r="AN28" t="e" cm="1">
        <f t="array" ref="AN28">IF(AN$3 &lt;&gt; "X", drag_coef($C28,AN$4), NA() )</f>
        <v>#N/A</v>
      </c>
      <c r="AO28" cm="1">
        <f t="array" ref="AO28">IF(AO$3 &lt;&gt; "X", drag_coef($C28,AO$4), NA() )</f>
        <v>0</v>
      </c>
      <c r="AP28" t="e" cm="1">
        <f t="array" ref="AP28">IF(AP$3 &lt;&gt; "X", drag_coef($C28,AP$4), NA() )</f>
        <v>#N/A</v>
      </c>
      <c r="AQ28" t="e" cm="1">
        <f t="array" ref="AQ28">IF(AQ$3 &lt;&gt; "X", drag_coef($C28,AQ$4), NA() )</f>
        <v>#N/A</v>
      </c>
      <c r="AR28" t="e" cm="1">
        <f t="array" ref="AR28">IF(AR$3 &lt;&gt; "X", drag_coef($C28,AR$4), NA() )</f>
        <v>#N/A</v>
      </c>
      <c r="AS28" t="e" cm="1">
        <f t="array" ref="AS28">IF(AS$3 &lt;&gt; "X", drag_coef($C28,AS$4), NA() )</f>
        <v>#N/A</v>
      </c>
      <c r="AT28" t="e" cm="1">
        <f t="array" ref="AT28">IF(AT$3 &lt;&gt; "X", drag_coef($C28,AT$4), NA() )</f>
        <v>#N/A</v>
      </c>
      <c r="AU28" t="e" cm="1">
        <f t="array" ref="AU28">IF(AU$3 &lt;&gt; "X", drag_coef($C28,AU$4), NA() )</f>
        <v>#N/A</v>
      </c>
      <c r="AV28" s="24" t="e" cm="1">
        <f t="array" ref="AV28">IF(AV$3 &lt;&gt; "X", drag_coef($C28,AV$4), NA() )</f>
        <v>#N/A</v>
      </c>
    </row>
    <row r="29" spans="3:48" x14ac:dyDescent="0.25">
      <c r="C29">
        <f t="shared" si="2"/>
        <v>2.2000000000000006</v>
      </c>
      <c r="D29" cm="1">
        <f t="array" ref="D29">IF(D$3 &lt;&gt; "X", drag_coef($C29,D$4), NA() )</f>
        <v>0.57041131604135287</v>
      </c>
      <c r="E29" t="e" cm="1">
        <f t="array" ref="E29">IF(E$3 &lt;&gt; "X", drag_coef($C29,E$4), NA() )</f>
        <v>#N/A</v>
      </c>
      <c r="F29" t="e" cm="1">
        <f t="array" ref="F29">IF(F$3 &lt;&gt; "X", drag_coef($C29,F$4), NA() )</f>
        <v>#N/A</v>
      </c>
      <c r="G29" t="e" cm="1">
        <f t="array" ref="G29">IF(G$3 &lt;&gt; "X", drag_coef($C29,G$4), NA() )</f>
        <v>#N/A</v>
      </c>
      <c r="H29" t="e" cm="1">
        <f t="array" ref="H29">IF(H$3 &lt;&gt; "X", drag_coef($C29,H$4), NA() )</f>
        <v>#N/A</v>
      </c>
      <c r="I29" t="e" cm="1">
        <f t="array" ref="I29">IF(I$3 &lt;&gt; "X", drag_coef($C29,I$4), NA() )</f>
        <v>#N/A</v>
      </c>
      <c r="J29" cm="1">
        <f t="array" ref="J29">IF(J$3 &lt;&gt; "X", drag_coef($C29,J$4), NA() )</f>
        <v>0.2833212634944684</v>
      </c>
      <c r="K29" t="e" cm="1">
        <f t="array" ref="K29">IF(K$3 &lt;&gt; "X", drag_coef($C29,K$4), NA() )</f>
        <v>#N/A</v>
      </c>
      <c r="L29" t="e" cm="1">
        <f t="array" ref="L29">IF(L$3 &lt;&gt; "X", drag_coef($C29,L$4), NA() )</f>
        <v>#N/A</v>
      </c>
      <c r="M29" t="e" cm="1">
        <f t="array" ref="M29">IF(M$3 &lt;&gt; "X", drag_coef($C29,M$4), NA() )</f>
        <v>#N/A</v>
      </c>
      <c r="N29" t="e" cm="1">
        <f t="array" ref="N29">IF(N$3 &lt;&gt; "X", drag_coef($C29,N$4), NA() )</f>
        <v>#N/A</v>
      </c>
      <c r="O29" t="e" cm="1">
        <f t="array" ref="O29">IF(O$3 &lt;&gt; "X", drag_coef($C29,O$4), NA() )</f>
        <v>#N/A</v>
      </c>
      <c r="P29" t="e" cm="1">
        <f t="array" ref="P29">IF(P$3 &lt;&gt; "X", drag_coef($C29,P$4), NA() )</f>
        <v>#N/A</v>
      </c>
      <c r="Q29" t="e" cm="1">
        <f t="array" ref="Q29">IF(Q$3 &lt;&gt; "X", drag_coef($C29,Q$4), NA() )</f>
        <v>#N/A</v>
      </c>
      <c r="R29" t="e" cm="1">
        <f t="array" ref="R29">IF(R$3 &lt;&gt; "X", drag_coef($C29,R$4), NA() )</f>
        <v>#N/A</v>
      </c>
      <c r="S29" t="e" cm="1">
        <f t="array" ref="S29">IF(S$3 &lt;&gt; "X", drag_coef($C29,S$4), NA() )</f>
        <v>#N/A</v>
      </c>
      <c r="T29" t="e" cm="1">
        <f t="array" ref="T29">IF(T$3 &lt;&gt; "X", drag_coef($C29,T$4), NA() )</f>
        <v>#N/A</v>
      </c>
      <c r="U29" t="e" cm="1">
        <f t="array" ref="U29">IF(U$3 &lt;&gt; "X", drag_coef($C29,U$4), NA() )</f>
        <v>#N/A</v>
      </c>
      <c r="V29" t="e" cm="1">
        <f t="array" ref="V29">IF(V$3 &lt;&gt; "X", drag_coef($C29,V$4), NA() )</f>
        <v>#N/A</v>
      </c>
      <c r="W29" t="e" cm="1">
        <f t="array" ref="W29">IF(W$3 &lt;&gt; "X", drag_coef($C29,W$4), NA() )</f>
        <v>#N/A</v>
      </c>
      <c r="X29" t="e" cm="1">
        <f t="array" ref="X29">IF(X$3 &lt;&gt; "X", drag_coef($C29,X$4), NA() )</f>
        <v>#N/A</v>
      </c>
      <c r="Y29" t="e" cm="1">
        <f t="array" ref="Y29">IF(Y$3 &lt;&gt; "X", drag_coef($C29,Y$4), NA() )</f>
        <v>#N/A</v>
      </c>
      <c r="Z29" t="e" cm="1">
        <f t="array" ref="Z29">IF(Z$3 &lt;&gt; "X", drag_coef($C29,Z$4), NA() )</f>
        <v>#N/A</v>
      </c>
      <c r="AA29" t="e" cm="1">
        <f t="array" ref="AA29">IF(AA$3 &lt;&gt; "X", drag_coef($C29,AA$4), NA() )</f>
        <v>#N/A</v>
      </c>
      <c r="AB29" t="e" cm="1">
        <f t="array" ref="AB29">IF(AB$3 &lt;&gt; "X", drag_coef($C29,AB$4), NA() )</f>
        <v>#N/A</v>
      </c>
      <c r="AC29" t="e" cm="1">
        <f t="array" ref="AC29">IF(AC$3 &lt;&gt; "X", drag_coef($C29,AC$4), NA() )</f>
        <v>#N/A</v>
      </c>
      <c r="AD29" t="e" cm="1">
        <f t="array" ref="AD29">IF(AD$3 &lt;&gt; "X", drag_coef($C29,AD$4), NA() )</f>
        <v>#N/A</v>
      </c>
      <c r="AE29" t="e" cm="1">
        <f t="array" ref="AE29">IF(AE$3 &lt;&gt; "X", drag_coef($C29,AE$4), NA() )</f>
        <v>#N/A</v>
      </c>
      <c r="AF29" t="e" cm="1">
        <f t="array" ref="AF29">IF(AF$3 &lt;&gt; "X", drag_coef($C29,AF$4), NA() )</f>
        <v>#N/A</v>
      </c>
      <c r="AG29" t="e" cm="1">
        <f t="array" ref="AG29">IF(AG$3 &lt;&gt; "X", drag_coef($C29,AG$4), NA() )</f>
        <v>#N/A</v>
      </c>
      <c r="AH29" t="e" cm="1">
        <f t="array" ref="AH29">IF(AH$3 &lt;&gt; "X", drag_coef($C29,AH$4), NA() )</f>
        <v>#N/A</v>
      </c>
      <c r="AI29" t="e" cm="1">
        <f t="array" ref="AI29">IF(AI$3 &lt;&gt; "X", drag_coef($C29,AI$4), NA() )</f>
        <v>#N/A</v>
      </c>
      <c r="AJ29" t="e" cm="1">
        <f t="array" ref="AJ29">IF(AJ$3 &lt;&gt; "X", drag_coef($C29,AJ$4), NA() )</f>
        <v>#N/A</v>
      </c>
      <c r="AK29" t="e" cm="1">
        <f t="array" ref="AK29">IF(AK$3 &lt;&gt; "X", drag_coef($C29,AK$4), NA() )</f>
        <v>#N/A</v>
      </c>
      <c r="AL29" t="e" cm="1">
        <f t="array" ref="AL29">IF(AL$3 &lt;&gt; "X", drag_coef($C29,AL$4), NA() )</f>
        <v>#N/A</v>
      </c>
      <c r="AM29" t="e" cm="1">
        <f t="array" ref="AM29">IF(AM$3 &lt;&gt; "X", drag_coef($C29,AM$4), NA() )</f>
        <v>#N/A</v>
      </c>
      <c r="AN29" t="e" cm="1">
        <f t="array" ref="AN29">IF(AN$3 &lt;&gt; "X", drag_coef($C29,AN$4), NA() )</f>
        <v>#N/A</v>
      </c>
      <c r="AO29" cm="1">
        <f t="array" ref="AO29">IF(AO$3 &lt;&gt; "X", drag_coef($C29,AO$4), NA() )</f>
        <v>0</v>
      </c>
      <c r="AP29" t="e" cm="1">
        <f t="array" ref="AP29">IF(AP$3 &lt;&gt; "X", drag_coef($C29,AP$4), NA() )</f>
        <v>#N/A</v>
      </c>
      <c r="AQ29" t="e" cm="1">
        <f t="array" ref="AQ29">IF(AQ$3 &lt;&gt; "X", drag_coef($C29,AQ$4), NA() )</f>
        <v>#N/A</v>
      </c>
      <c r="AR29" t="e" cm="1">
        <f t="array" ref="AR29">IF(AR$3 &lt;&gt; "X", drag_coef($C29,AR$4), NA() )</f>
        <v>#N/A</v>
      </c>
      <c r="AS29" t="e" cm="1">
        <f t="array" ref="AS29">IF(AS$3 &lt;&gt; "X", drag_coef($C29,AS$4), NA() )</f>
        <v>#N/A</v>
      </c>
      <c r="AT29" t="e" cm="1">
        <f t="array" ref="AT29">IF(AT$3 &lt;&gt; "X", drag_coef($C29,AT$4), NA() )</f>
        <v>#N/A</v>
      </c>
      <c r="AU29" t="e" cm="1">
        <f t="array" ref="AU29">IF(AU$3 &lt;&gt; "X", drag_coef($C29,AU$4), NA() )</f>
        <v>#N/A</v>
      </c>
      <c r="AV29" s="24" t="e" cm="1">
        <f t="array" ref="AV29">IF(AV$3 &lt;&gt; "X", drag_coef($C29,AV$4), NA() )</f>
        <v>#N/A</v>
      </c>
    </row>
    <row r="30" spans="3:48" x14ac:dyDescent="0.25">
      <c r="C30">
        <f t="shared" si="2"/>
        <v>2.3000000000000007</v>
      </c>
      <c r="D30" cm="1">
        <f t="array" ref="D30">IF(D$3 &lt;&gt; "X", drag_coef($C30,D$4), NA() )</f>
        <v>0.55767892059400126</v>
      </c>
      <c r="E30" t="e" cm="1">
        <f t="array" ref="E30">IF(E$3 &lt;&gt; "X", drag_coef($C30,E$4), NA() )</f>
        <v>#N/A</v>
      </c>
      <c r="F30" t="e" cm="1">
        <f t="array" ref="F30">IF(F$3 &lt;&gt; "X", drag_coef($C30,F$4), NA() )</f>
        <v>#N/A</v>
      </c>
      <c r="G30" t="e" cm="1">
        <f t="array" ref="G30">IF(G$3 &lt;&gt; "X", drag_coef($C30,G$4), NA() )</f>
        <v>#N/A</v>
      </c>
      <c r="H30" t="e" cm="1">
        <f t="array" ref="H30">IF(H$3 &lt;&gt; "X", drag_coef($C30,H$4), NA() )</f>
        <v>#N/A</v>
      </c>
      <c r="I30" t="e" cm="1">
        <f t="array" ref="I30">IF(I$3 &lt;&gt; "X", drag_coef($C30,I$4), NA() )</f>
        <v>#N/A</v>
      </c>
      <c r="J30" cm="1">
        <f t="array" ref="J30">IF(J$3 &lt;&gt; "X", drag_coef($C30,J$4), NA() )</f>
        <v>0.27731157284331842</v>
      </c>
      <c r="K30" t="e" cm="1">
        <f t="array" ref="K30">IF(K$3 &lt;&gt; "X", drag_coef($C30,K$4), NA() )</f>
        <v>#N/A</v>
      </c>
      <c r="L30" t="e" cm="1">
        <f t="array" ref="L30">IF(L$3 &lt;&gt; "X", drag_coef($C30,L$4), NA() )</f>
        <v>#N/A</v>
      </c>
      <c r="M30" t="e" cm="1">
        <f t="array" ref="M30">IF(M$3 &lt;&gt; "X", drag_coef($C30,M$4), NA() )</f>
        <v>#N/A</v>
      </c>
      <c r="N30" t="e" cm="1">
        <f t="array" ref="N30">IF(N$3 &lt;&gt; "X", drag_coef($C30,N$4), NA() )</f>
        <v>#N/A</v>
      </c>
      <c r="O30" t="e" cm="1">
        <f t="array" ref="O30">IF(O$3 &lt;&gt; "X", drag_coef($C30,O$4), NA() )</f>
        <v>#N/A</v>
      </c>
      <c r="P30" t="e" cm="1">
        <f t="array" ref="P30">IF(P$3 &lt;&gt; "X", drag_coef($C30,P$4), NA() )</f>
        <v>#N/A</v>
      </c>
      <c r="Q30" t="e" cm="1">
        <f t="array" ref="Q30">IF(Q$3 &lt;&gt; "X", drag_coef($C30,Q$4), NA() )</f>
        <v>#N/A</v>
      </c>
      <c r="R30" t="e" cm="1">
        <f t="array" ref="R30">IF(R$3 &lt;&gt; "X", drag_coef($C30,R$4), NA() )</f>
        <v>#N/A</v>
      </c>
      <c r="S30" t="e" cm="1">
        <f t="array" ref="S30">IF(S$3 &lt;&gt; "X", drag_coef($C30,S$4), NA() )</f>
        <v>#N/A</v>
      </c>
      <c r="T30" t="e" cm="1">
        <f t="array" ref="T30">IF(T$3 &lt;&gt; "X", drag_coef($C30,T$4), NA() )</f>
        <v>#N/A</v>
      </c>
      <c r="U30" t="e" cm="1">
        <f t="array" ref="U30">IF(U$3 &lt;&gt; "X", drag_coef($C30,U$4), NA() )</f>
        <v>#N/A</v>
      </c>
      <c r="V30" t="e" cm="1">
        <f t="array" ref="V30">IF(V$3 &lt;&gt; "X", drag_coef($C30,V$4), NA() )</f>
        <v>#N/A</v>
      </c>
      <c r="W30" t="e" cm="1">
        <f t="array" ref="W30">IF(W$3 &lt;&gt; "X", drag_coef($C30,W$4), NA() )</f>
        <v>#N/A</v>
      </c>
      <c r="X30" t="e" cm="1">
        <f t="array" ref="X30">IF(X$3 &lt;&gt; "X", drag_coef($C30,X$4), NA() )</f>
        <v>#N/A</v>
      </c>
      <c r="Y30" t="e" cm="1">
        <f t="array" ref="Y30">IF(Y$3 &lt;&gt; "X", drag_coef($C30,Y$4), NA() )</f>
        <v>#N/A</v>
      </c>
      <c r="Z30" t="e" cm="1">
        <f t="array" ref="Z30">IF(Z$3 &lt;&gt; "X", drag_coef($C30,Z$4), NA() )</f>
        <v>#N/A</v>
      </c>
      <c r="AA30" t="e" cm="1">
        <f t="array" ref="AA30">IF(AA$3 &lt;&gt; "X", drag_coef($C30,AA$4), NA() )</f>
        <v>#N/A</v>
      </c>
      <c r="AB30" t="e" cm="1">
        <f t="array" ref="AB30">IF(AB$3 &lt;&gt; "X", drag_coef($C30,AB$4), NA() )</f>
        <v>#N/A</v>
      </c>
      <c r="AC30" t="e" cm="1">
        <f t="array" ref="AC30">IF(AC$3 &lt;&gt; "X", drag_coef($C30,AC$4), NA() )</f>
        <v>#N/A</v>
      </c>
      <c r="AD30" t="e" cm="1">
        <f t="array" ref="AD30">IF(AD$3 &lt;&gt; "X", drag_coef($C30,AD$4), NA() )</f>
        <v>#N/A</v>
      </c>
      <c r="AE30" t="e" cm="1">
        <f t="array" ref="AE30">IF(AE$3 &lt;&gt; "X", drag_coef($C30,AE$4), NA() )</f>
        <v>#N/A</v>
      </c>
      <c r="AF30" t="e" cm="1">
        <f t="array" ref="AF30">IF(AF$3 &lt;&gt; "X", drag_coef($C30,AF$4), NA() )</f>
        <v>#N/A</v>
      </c>
      <c r="AG30" t="e" cm="1">
        <f t="array" ref="AG30">IF(AG$3 &lt;&gt; "X", drag_coef($C30,AG$4), NA() )</f>
        <v>#N/A</v>
      </c>
      <c r="AH30" t="e" cm="1">
        <f t="array" ref="AH30">IF(AH$3 &lt;&gt; "X", drag_coef($C30,AH$4), NA() )</f>
        <v>#N/A</v>
      </c>
      <c r="AI30" t="e" cm="1">
        <f t="array" ref="AI30">IF(AI$3 &lt;&gt; "X", drag_coef($C30,AI$4), NA() )</f>
        <v>#N/A</v>
      </c>
      <c r="AJ30" t="e" cm="1">
        <f t="array" ref="AJ30">IF(AJ$3 &lt;&gt; "X", drag_coef($C30,AJ$4), NA() )</f>
        <v>#N/A</v>
      </c>
      <c r="AK30" t="e" cm="1">
        <f t="array" ref="AK30">IF(AK$3 &lt;&gt; "X", drag_coef($C30,AK$4), NA() )</f>
        <v>#N/A</v>
      </c>
      <c r="AL30" t="e" cm="1">
        <f t="array" ref="AL30">IF(AL$3 &lt;&gt; "X", drag_coef($C30,AL$4), NA() )</f>
        <v>#N/A</v>
      </c>
      <c r="AM30" t="e" cm="1">
        <f t="array" ref="AM30">IF(AM$3 &lt;&gt; "X", drag_coef($C30,AM$4), NA() )</f>
        <v>#N/A</v>
      </c>
      <c r="AN30" t="e" cm="1">
        <f t="array" ref="AN30">IF(AN$3 &lt;&gt; "X", drag_coef($C30,AN$4), NA() )</f>
        <v>#N/A</v>
      </c>
      <c r="AO30" cm="1">
        <f t="array" ref="AO30">IF(AO$3 &lt;&gt; "X", drag_coef($C30,AO$4), NA() )</f>
        <v>0</v>
      </c>
      <c r="AP30" t="e" cm="1">
        <f t="array" ref="AP30">IF(AP$3 &lt;&gt; "X", drag_coef($C30,AP$4), NA() )</f>
        <v>#N/A</v>
      </c>
      <c r="AQ30" t="e" cm="1">
        <f t="array" ref="AQ30">IF(AQ$3 &lt;&gt; "X", drag_coef($C30,AQ$4), NA() )</f>
        <v>#N/A</v>
      </c>
      <c r="AR30" t="e" cm="1">
        <f t="array" ref="AR30">IF(AR$3 &lt;&gt; "X", drag_coef($C30,AR$4), NA() )</f>
        <v>#N/A</v>
      </c>
      <c r="AS30" t="e" cm="1">
        <f t="array" ref="AS30">IF(AS$3 &lt;&gt; "X", drag_coef($C30,AS$4), NA() )</f>
        <v>#N/A</v>
      </c>
      <c r="AT30" t="e" cm="1">
        <f t="array" ref="AT30">IF(AT$3 &lt;&gt; "X", drag_coef($C30,AT$4), NA() )</f>
        <v>#N/A</v>
      </c>
      <c r="AU30" t="e" cm="1">
        <f t="array" ref="AU30">IF(AU$3 &lt;&gt; "X", drag_coef($C30,AU$4), NA() )</f>
        <v>#N/A</v>
      </c>
      <c r="AV30" s="24" t="e" cm="1">
        <f t="array" ref="AV30">IF(AV$3 &lt;&gt; "X", drag_coef($C30,AV$4), NA() )</f>
        <v>#N/A</v>
      </c>
    </row>
    <row r="31" spans="3:48" x14ac:dyDescent="0.25">
      <c r="C31">
        <f t="shared" si="2"/>
        <v>2.4000000000000008</v>
      </c>
      <c r="D31" cm="1">
        <f t="array" ref="D31">IF(D$3 &lt;&gt; "X", drag_coef($C31,D$4), NA() )</f>
        <v>0.54749300423612002</v>
      </c>
      <c r="E31" t="e" cm="1">
        <f t="array" ref="E31">IF(E$3 &lt;&gt; "X", drag_coef($C31,E$4), NA() )</f>
        <v>#N/A</v>
      </c>
      <c r="F31" t="e" cm="1">
        <f t="array" ref="F31">IF(F$3 &lt;&gt; "X", drag_coef($C31,F$4), NA() )</f>
        <v>#N/A</v>
      </c>
      <c r="G31" t="e" cm="1">
        <f t="array" ref="G31">IF(G$3 &lt;&gt; "X", drag_coef($C31,G$4), NA() )</f>
        <v>#N/A</v>
      </c>
      <c r="H31" t="e" cm="1">
        <f t="array" ref="H31">IF(H$3 &lt;&gt; "X", drag_coef($C31,H$4), NA() )</f>
        <v>#N/A</v>
      </c>
      <c r="I31" t="e" cm="1">
        <f t="array" ref="I31">IF(I$3 &lt;&gt; "X", drag_coef($C31,I$4), NA() )</f>
        <v>#N/A</v>
      </c>
      <c r="J31" cm="1">
        <f t="array" ref="J31">IF(J$3 &lt;&gt; "X", drag_coef($C31,J$4), NA() )</f>
        <v>0.27170931884648375</v>
      </c>
      <c r="K31" t="e" cm="1">
        <f t="array" ref="K31">IF(K$3 &lt;&gt; "X", drag_coef($C31,K$4), NA() )</f>
        <v>#N/A</v>
      </c>
      <c r="L31" t="e" cm="1">
        <f t="array" ref="L31">IF(L$3 &lt;&gt; "X", drag_coef($C31,L$4), NA() )</f>
        <v>#N/A</v>
      </c>
      <c r="M31" t="e" cm="1">
        <f t="array" ref="M31">IF(M$3 &lt;&gt; "X", drag_coef($C31,M$4), NA() )</f>
        <v>#N/A</v>
      </c>
      <c r="N31" t="e" cm="1">
        <f t="array" ref="N31">IF(N$3 &lt;&gt; "X", drag_coef($C31,N$4), NA() )</f>
        <v>#N/A</v>
      </c>
      <c r="O31" t="e" cm="1">
        <f t="array" ref="O31">IF(O$3 &lt;&gt; "X", drag_coef($C31,O$4), NA() )</f>
        <v>#N/A</v>
      </c>
      <c r="P31" t="e" cm="1">
        <f t="array" ref="P31">IF(P$3 &lt;&gt; "X", drag_coef($C31,P$4), NA() )</f>
        <v>#N/A</v>
      </c>
      <c r="Q31" t="e" cm="1">
        <f t="array" ref="Q31">IF(Q$3 &lt;&gt; "X", drag_coef($C31,Q$4), NA() )</f>
        <v>#N/A</v>
      </c>
      <c r="R31" t="e" cm="1">
        <f t="array" ref="R31">IF(R$3 &lt;&gt; "X", drag_coef($C31,R$4), NA() )</f>
        <v>#N/A</v>
      </c>
      <c r="S31" t="e" cm="1">
        <f t="array" ref="S31">IF(S$3 &lt;&gt; "X", drag_coef($C31,S$4), NA() )</f>
        <v>#N/A</v>
      </c>
      <c r="T31" t="e" cm="1">
        <f t="array" ref="T31">IF(T$3 &lt;&gt; "X", drag_coef($C31,T$4), NA() )</f>
        <v>#N/A</v>
      </c>
      <c r="U31" t="e" cm="1">
        <f t="array" ref="U31">IF(U$3 &lt;&gt; "X", drag_coef($C31,U$4), NA() )</f>
        <v>#N/A</v>
      </c>
      <c r="V31" t="e" cm="1">
        <f t="array" ref="V31">IF(V$3 &lt;&gt; "X", drag_coef($C31,V$4), NA() )</f>
        <v>#N/A</v>
      </c>
      <c r="W31" t="e" cm="1">
        <f t="array" ref="W31">IF(W$3 &lt;&gt; "X", drag_coef($C31,W$4), NA() )</f>
        <v>#N/A</v>
      </c>
      <c r="X31" t="e" cm="1">
        <f t="array" ref="X31">IF(X$3 &lt;&gt; "X", drag_coef($C31,X$4), NA() )</f>
        <v>#N/A</v>
      </c>
      <c r="Y31" t="e" cm="1">
        <f t="array" ref="Y31">IF(Y$3 &lt;&gt; "X", drag_coef($C31,Y$4), NA() )</f>
        <v>#N/A</v>
      </c>
      <c r="Z31" t="e" cm="1">
        <f t="array" ref="Z31">IF(Z$3 &lt;&gt; "X", drag_coef($C31,Z$4), NA() )</f>
        <v>#N/A</v>
      </c>
      <c r="AA31" t="e" cm="1">
        <f t="array" ref="AA31">IF(AA$3 &lt;&gt; "X", drag_coef($C31,AA$4), NA() )</f>
        <v>#N/A</v>
      </c>
      <c r="AB31" t="e" cm="1">
        <f t="array" ref="AB31">IF(AB$3 &lt;&gt; "X", drag_coef($C31,AB$4), NA() )</f>
        <v>#N/A</v>
      </c>
      <c r="AC31" t="e" cm="1">
        <f t="array" ref="AC31">IF(AC$3 &lt;&gt; "X", drag_coef($C31,AC$4), NA() )</f>
        <v>#N/A</v>
      </c>
      <c r="AD31" t="e" cm="1">
        <f t="array" ref="AD31">IF(AD$3 &lt;&gt; "X", drag_coef($C31,AD$4), NA() )</f>
        <v>#N/A</v>
      </c>
      <c r="AE31" t="e" cm="1">
        <f t="array" ref="AE31">IF(AE$3 &lt;&gt; "X", drag_coef($C31,AE$4), NA() )</f>
        <v>#N/A</v>
      </c>
      <c r="AF31" t="e" cm="1">
        <f t="array" ref="AF31">IF(AF$3 &lt;&gt; "X", drag_coef($C31,AF$4), NA() )</f>
        <v>#N/A</v>
      </c>
      <c r="AG31" t="e" cm="1">
        <f t="array" ref="AG31">IF(AG$3 &lt;&gt; "X", drag_coef($C31,AG$4), NA() )</f>
        <v>#N/A</v>
      </c>
      <c r="AH31" t="e" cm="1">
        <f t="array" ref="AH31">IF(AH$3 &lt;&gt; "X", drag_coef($C31,AH$4), NA() )</f>
        <v>#N/A</v>
      </c>
      <c r="AI31" t="e" cm="1">
        <f t="array" ref="AI31">IF(AI$3 &lt;&gt; "X", drag_coef($C31,AI$4), NA() )</f>
        <v>#N/A</v>
      </c>
      <c r="AJ31" t="e" cm="1">
        <f t="array" ref="AJ31">IF(AJ$3 &lt;&gt; "X", drag_coef($C31,AJ$4), NA() )</f>
        <v>#N/A</v>
      </c>
      <c r="AK31" t="e" cm="1">
        <f t="array" ref="AK31">IF(AK$3 &lt;&gt; "X", drag_coef($C31,AK$4), NA() )</f>
        <v>#N/A</v>
      </c>
      <c r="AL31" t="e" cm="1">
        <f t="array" ref="AL31">IF(AL$3 &lt;&gt; "X", drag_coef($C31,AL$4), NA() )</f>
        <v>#N/A</v>
      </c>
      <c r="AM31" t="e" cm="1">
        <f t="array" ref="AM31">IF(AM$3 &lt;&gt; "X", drag_coef($C31,AM$4), NA() )</f>
        <v>#N/A</v>
      </c>
      <c r="AN31" t="e" cm="1">
        <f t="array" ref="AN31">IF(AN$3 &lt;&gt; "X", drag_coef($C31,AN$4), NA() )</f>
        <v>#N/A</v>
      </c>
      <c r="AO31" cm="1">
        <f t="array" ref="AO31">IF(AO$3 &lt;&gt; "X", drag_coef($C31,AO$4), NA() )</f>
        <v>0</v>
      </c>
      <c r="AP31" t="e" cm="1">
        <f t="array" ref="AP31">IF(AP$3 &lt;&gt; "X", drag_coef($C31,AP$4), NA() )</f>
        <v>#N/A</v>
      </c>
      <c r="AQ31" t="e" cm="1">
        <f t="array" ref="AQ31">IF(AQ$3 &lt;&gt; "X", drag_coef($C31,AQ$4), NA() )</f>
        <v>#N/A</v>
      </c>
      <c r="AR31" t="e" cm="1">
        <f t="array" ref="AR31">IF(AR$3 &lt;&gt; "X", drag_coef($C31,AR$4), NA() )</f>
        <v>#N/A</v>
      </c>
      <c r="AS31" t="e" cm="1">
        <f t="array" ref="AS31">IF(AS$3 &lt;&gt; "X", drag_coef($C31,AS$4), NA() )</f>
        <v>#N/A</v>
      </c>
      <c r="AT31" t="e" cm="1">
        <f t="array" ref="AT31">IF(AT$3 &lt;&gt; "X", drag_coef($C31,AT$4), NA() )</f>
        <v>#N/A</v>
      </c>
      <c r="AU31" t="e" cm="1">
        <f t="array" ref="AU31">IF(AU$3 &lt;&gt; "X", drag_coef($C31,AU$4), NA() )</f>
        <v>#N/A</v>
      </c>
      <c r="AV31" s="24" t="e" cm="1">
        <f t="array" ref="AV31">IF(AV$3 &lt;&gt; "X", drag_coef($C31,AV$4), NA() )</f>
        <v>#N/A</v>
      </c>
    </row>
    <row r="32" spans="3:48" x14ac:dyDescent="0.25">
      <c r="C32">
        <f t="shared" si="2"/>
        <v>2.5000000000000009</v>
      </c>
      <c r="D32" cm="1">
        <f t="array" ref="D32">IF(D$3 &lt;&gt; "X", drag_coef($C32,D$4), NA() )</f>
        <v>0.53985356696770903</v>
      </c>
      <c r="E32" t="e" cm="1">
        <f t="array" ref="E32">IF(E$3 &lt;&gt; "X", drag_coef($C32,E$4), NA() )</f>
        <v>#N/A</v>
      </c>
      <c r="F32" t="e" cm="1">
        <f t="array" ref="F32">IF(F$3 &lt;&gt; "X", drag_coef($C32,F$4), NA() )</f>
        <v>#N/A</v>
      </c>
      <c r="G32" t="e" cm="1">
        <f t="array" ref="G32">IF(G$3 &lt;&gt; "X", drag_coef($C32,G$4), NA() )</f>
        <v>#N/A</v>
      </c>
      <c r="H32" t="e" cm="1">
        <f t="array" ref="H32">IF(H$3 &lt;&gt; "X", drag_coef($C32,H$4), NA() )</f>
        <v>#N/A</v>
      </c>
      <c r="I32" t="e" cm="1">
        <f t="array" ref="I32">IF(I$3 &lt;&gt; "X", drag_coef($C32,I$4), NA() )</f>
        <v>#N/A</v>
      </c>
      <c r="J32" cm="1">
        <f t="array" ref="J32">IF(J$3 &lt;&gt; "X", drag_coef($C32,J$4), NA() )</f>
        <v>0.26610706484964902</v>
      </c>
      <c r="K32" t="e" cm="1">
        <f t="array" ref="K32">IF(K$3 &lt;&gt; "X", drag_coef($C32,K$4), NA() )</f>
        <v>#N/A</v>
      </c>
      <c r="L32" t="e" cm="1">
        <f t="array" ref="L32">IF(L$3 &lt;&gt; "X", drag_coef($C32,L$4), NA() )</f>
        <v>#N/A</v>
      </c>
      <c r="M32" t="e" cm="1">
        <f t="array" ref="M32">IF(M$3 &lt;&gt; "X", drag_coef($C32,M$4), NA() )</f>
        <v>#N/A</v>
      </c>
      <c r="N32" t="e" cm="1">
        <f t="array" ref="N32">IF(N$3 &lt;&gt; "X", drag_coef($C32,N$4), NA() )</f>
        <v>#N/A</v>
      </c>
      <c r="O32" t="e" cm="1">
        <f t="array" ref="O32">IF(O$3 &lt;&gt; "X", drag_coef($C32,O$4), NA() )</f>
        <v>#N/A</v>
      </c>
      <c r="P32" t="e" cm="1">
        <f t="array" ref="P32">IF(P$3 &lt;&gt; "X", drag_coef($C32,P$4), NA() )</f>
        <v>#N/A</v>
      </c>
      <c r="Q32" t="e" cm="1">
        <f t="array" ref="Q32">IF(Q$3 &lt;&gt; "X", drag_coef($C32,Q$4), NA() )</f>
        <v>#N/A</v>
      </c>
      <c r="R32" t="e" cm="1">
        <f t="array" ref="R32">IF(R$3 &lt;&gt; "X", drag_coef($C32,R$4), NA() )</f>
        <v>#N/A</v>
      </c>
      <c r="S32" t="e" cm="1">
        <f t="array" ref="S32">IF(S$3 &lt;&gt; "X", drag_coef($C32,S$4), NA() )</f>
        <v>#N/A</v>
      </c>
      <c r="T32" t="e" cm="1">
        <f t="array" ref="T32">IF(T$3 &lt;&gt; "X", drag_coef($C32,T$4), NA() )</f>
        <v>#N/A</v>
      </c>
      <c r="U32" t="e" cm="1">
        <f t="array" ref="U32">IF(U$3 &lt;&gt; "X", drag_coef($C32,U$4), NA() )</f>
        <v>#N/A</v>
      </c>
      <c r="V32" t="e" cm="1">
        <f t="array" ref="V32">IF(V$3 &lt;&gt; "X", drag_coef($C32,V$4), NA() )</f>
        <v>#N/A</v>
      </c>
      <c r="W32" t="e" cm="1">
        <f t="array" ref="W32">IF(W$3 &lt;&gt; "X", drag_coef($C32,W$4), NA() )</f>
        <v>#N/A</v>
      </c>
      <c r="X32" t="e" cm="1">
        <f t="array" ref="X32">IF(X$3 &lt;&gt; "X", drag_coef($C32,X$4), NA() )</f>
        <v>#N/A</v>
      </c>
      <c r="Y32" t="e" cm="1">
        <f t="array" ref="Y32">IF(Y$3 &lt;&gt; "X", drag_coef($C32,Y$4), NA() )</f>
        <v>#N/A</v>
      </c>
      <c r="Z32" t="e" cm="1">
        <f t="array" ref="Z32">IF(Z$3 &lt;&gt; "X", drag_coef($C32,Z$4), NA() )</f>
        <v>#N/A</v>
      </c>
      <c r="AA32" t="e" cm="1">
        <f t="array" ref="AA32">IF(AA$3 &lt;&gt; "X", drag_coef($C32,AA$4), NA() )</f>
        <v>#N/A</v>
      </c>
      <c r="AB32" t="e" cm="1">
        <f t="array" ref="AB32">IF(AB$3 &lt;&gt; "X", drag_coef($C32,AB$4), NA() )</f>
        <v>#N/A</v>
      </c>
      <c r="AC32" t="e" cm="1">
        <f t="array" ref="AC32">IF(AC$3 &lt;&gt; "X", drag_coef($C32,AC$4), NA() )</f>
        <v>#N/A</v>
      </c>
      <c r="AD32" t="e" cm="1">
        <f t="array" ref="AD32">IF(AD$3 &lt;&gt; "X", drag_coef($C32,AD$4), NA() )</f>
        <v>#N/A</v>
      </c>
      <c r="AE32" t="e" cm="1">
        <f t="array" ref="AE32">IF(AE$3 &lt;&gt; "X", drag_coef($C32,AE$4), NA() )</f>
        <v>#N/A</v>
      </c>
      <c r="AF32" t="e" cm="1">
        <f t="array" ref="AF32">IF(AF$3 &lt;&gt; "X", drag_coef($C32,AF$4), NA() )</f>
        <v>#N/A</v>
      </c>
      <c r="AG32" t="e" cm="1">
        <f t="array" ref="AG32">IF(AG$3 &lt;&gt; "X", drag_coef($C32,AG$4), NA() )</f>
        <v>#N/A</v>
      </c>
      <c r="AH32" t="e" cm="1">
        <f t="array" ref="AH32">IF(AH$3 &lt;&gt; "X", drag_coef($C32,AH$4), NA() )</f>
        <v>#N/A</v>
      </c>
      <c r="AI32" t="e" cm="1">
        <f t="array" ref="AI32">IF(AI$3 &lt;&gt; "X", drag_coef($C32,AI$4), NA() )</f>
        <v>#N/A</v>
      </c>
      <c r="AJ32" t="e" cm="1">
        <f t="array" ref="AJ32">IF(AJ$3 &lt;&gt; "X", drag_coef($C32,AJ$4), NA() )</f>
        <v>#N/A</v>
      </c>
      <c r="AK32" t="e" cm="1">
        <f t="array" ref="AK32">IF(AK$3 &lt;&gt; "X", drag_coef($C32,AK$4), NA() )</f>
        <v>#N/A</v>
      </c>
      <c r="AL32" t="e" cm="1">
        <f t="array" ref="AL32">IF(AL$3 &lt;&gt; "X", drag_coef($C32,AL$4), NA() )</f>
        <v>#N/A</v>
      </c>
      <c r="AM32" t="e" cm="1">
        <f t="array" ref="AM32">IF(AM$3 &lt;&gt; "X", drag_coef($C32,AM$4), NA() )</f>
        <v>#N/A</v>
      </c>
      <c r="AN32" t="e" cm="1">
        <f t="array" ref="AN32">IF(AN$3 &lt;&gt; "X", drag_coef($C32,AN$4), NA() )</f>
        <v>#N/A</v>
      </c>
      <c r="AO32" cm="1">
        <f t="array" ref="AO32">IF(AO$3 &lt;&gt; "X", drag_coef($C32,AO$4), NA() )</f>
        <v>0</v>
      </c>
      <c r="AP32" t="e" cm="1">
        <f t="array" ref="AP32">IF(AP$3 &lt;&gt; "X", drag_coef($C32,AP$4), NA() )</f>
        <v>#N/A</v>
      </c>
      <c r="AQ32" t="e" cm="1">
        <f t="array" ref="AQ32">IF(AQ$3 &lt;&gt; "X", drag_coef($C32,AQ$4), NA() )</f>
        <v>#N/A</v>
      </c>
      <c r="AR32" t="e" cm="1">
        <f t="array" ref="AR32">IF(AR$3 &lt;&gt; "X", drag_coef($C32,AR$4), NA() )</f>
        <v>#N/A</v>
      </c>
      <c r="AS32" t="e" cm="1">
        <f t="array" ref="AS32">IF(AS$3 &lt;&gt; "X", drag_coef($C32,AS$4), NA() )</f>
        <v>#N/A</v>
      </c>
      <c r="AT32" t="e" cm="1">
        <f t="array" ref="AT32">IF(AT$3 &lt;&gt; "X", drag_coef($C32,AT$4), NA() )</f>
        <v>#N/A</v>
      </c>
      <c r="AU32" t="e" cm="1">
        <f t="array" ref="AU32">IF(AU$3 &lt;&gt; "X", drag_coef($C32,AU$4), NA() )</f>
        <v>#N/A</v>
      </c>
      <c r="AV32" s="24" t="e" cm="1">
        <f t="array" ref="AV32">IF(AV$3 &lt;&gt; "X", drag_coef($C32,AV$4), NA() )</f>
        <v>#N/A</v>
      </c>
    </row>
    <row r="33" spans="3:48" x14ac:dyDescent="0.25">
      <c r="C33">
        <f t="shared" si="2"/>
        <v>2.600000000000001</v>
      </c>
      <c r="D33" cm="1">
        <f t="array" ref="D33">IF(D$3 &lt;&gt; "X", drag_coef($C33,D$4), NA() )</f>
        <v>0.53348736924403317</v>
      </c>
      <c r="E33" t="e" cm="1">
        <f t="array" ref="E33">IF(E$3 &lt;&gt; "X", drag_coef($C33,E$4), NA() )</f>
        <v>#N/A</v>
      </c>
      <c r="F33" t="e" cm="1">
        <f t="array" ref="F33">IF(F$3 &lt;&gt; "X", drag_coef($C33,F$4), NA() )</f>
        <v>#N/A</v>
      </c>
      <c r="G33" t="e" cm="1">
        <f t="array" ref="G33">IF(G$3 &lt;&gt; "X", drag_coef($C33,G$4), NA() )</f>
        <v>#N/A</v>
      </c>
      <c r="H33" t="e" cm="1">
        <f t="array" ref="H33">IF(H$3 &lt;&gt; "X", drag_coef($C33,H$4), NA() )</f>
        <v>#N/A</v>
      </c>
      <c r="I33" t="e" cm="1">
        <f t="array" ref="I33">IF(I$3 &lt;&gt; "X", drag_coef($C33,I$4), NA() )</f>
        <v>#N/A</v>
      </c>
      <c r="J33" cm="1">
        <f t="array" ref="J33">IF(J$3 &lt;&gt; "X", drag_coef($C33,J$4), NA() )</f>
        <v>0.26066685952214425</v>
      </c>
      <c r="K33" t="e" cm="1">
        <f t="array" ref="K33">IF(K$3 &lt;&gt; "X", drag_coef($C33,K$4), NA() )</f>
        <v>#N/A</v>
      </c>
      <c r="L33" t="e" cm="1">
        <f t="array" ref="L33">IF(L$3 &lt;&gt; "X", drag_coef($C33,L$4), NA() )</f>
        <v>#N/A</v>
      </c>
      <c r="M33" t="e" cm="1">
        <f t="array" ref="M33">IF(M$3 &lt;&gt; "X", drag_coef($C33,M$4), NA() )</f>
        <v>#N/A</v>
      </c>
      <c r="N33" t="e" cm="1">
        <f t="array" ref="N33">IF(N$3 &lt;&gt; "X", drag_coef($C33,N$4), NA() )</f>
        <v>#N/A</v>
      </c>
      <c r="O33" t="e" cm="1">
        <f t="array" ref="O33">IF(O$3 &lt;&gt; "X", drag_coef($C33,O$4), NA() )</f>
        <v>#N/A</v>
      </c>
      <c r="P33" t="e" cm="1">
        <f t="array" ref="P33">IF(P$3 &lt;&gt; "X", drag_coef($C33,P$4), NA() )</f>
        <v>#N/A</v>
      </c>
      <c r="Q33" t="e" cm="1">
        <f t="array" ref="Q33">IF(Q$3 &lt;&gt; "X", drag_coef($C33,Q$4), NA() )</f>
        <v>#N/A</v>
      </c>
      <c r="R33" t="e" cm="1">
        <f t="array" ref="R33">IF(R$3 &lt;&gt; "X", drag_coef($C33,R$4), NA() )</f>
        <v>#N/A</v>
      </c>
      <c r="S33" t="e" cm="1">
        <f t="array" ref="S33">IF(S$3 &lt;&gt; "X", drag_coef($C33,S$4), NA() )</f>
        <v>#N/A</v>
      </c>
      <c r="T33" t="e" cm="1">
        <f t="array" ref="T33">IF(T$3 &lt;&gt; "X", drag_coef($C33,T$4), NA() )</f>
        <v>#N/A</v>
      </c>
      <c r="U33" t="e" cm="1">
        <f t="array" ref="U33">IF(U$3 &lt;&gt; "X", drag_coef($C33,U$4), NA() )</f>
        <v>#N/A</v>
      </c>
      <c r="V33" t="e" cm="1">
        <f t="array" ref="V33">IF(V$3 &lt;&gt; "X", drag_coef($C33,V$4), NA() )</f>
        <v>#N/A</v>
      </c>
      <c r="W33" t="e" cm="1">
        <f t="array" ref="W33">IF(W$3 &lt;&gt; "X", drag_coef($C33,W$4), NA() )</f>
        <v>#N/A</v>
      </c>
      <c r="X33" t="e" cm="1">
        <f t="array" ref="X33">IF(X$3 &lt;&gt; "X", drag_coef($C33,X$4), NA() )</f>
        <v>#N/A</v>
      </c>
      <c r="Y33" t="e" cm="1">
        <f t="array" ref="Y33">IF(Y$3 &lt;&gt; "X", drag_coef($C33,Y$4), NA() )</f>
        <v>#N/A</v>
      </c>
      <c r="Z33" t="e" cm="1">
        <f t="array" ref="Z33">IF(Z$3 &lt;&gt; "X", drag_coef($C33,Z$4), NA() )</f>
        <v>#N/A</v>
      </c>
      <c r="AA33" t="e" cm="1">
        <f t="array" ref="AA33">IF(AA$3 &lt;&gt; "X", drag_coef($C33,AA$4), NA() )</f>
        <v>#N/A</v>
      </c>
      <c r="AB33" t="e" cm="1">
        <f t="array" ref="AB33">IF(AB$3 &lt;&gt; "X", drag_coef($C33,AB$4), NA() )</f>
        <v>#N/A</v>
      </c>
      <c r="AC33" t="e" cm="1">
        <f t="array" ref="AC33">IF(AC$3 &lt;&gt; "X", drag_coef($C33,AC$4), NA() )</f>
        <v>#N/A</v>
      </c>
      <c r="AD33" t="e" cm="1">
        <f t="array" ref="AD33">IF(AD$3 &lt;&gt; "X", drag_coef($C33,AD$4), NA() )</f>
        <v>#N/A</v>
      </c>
      <c r="AE33" t="e" cm="1">
        <f t="array" ref="AE33">IF(AE$3 &lt;&gt; "X", drag_coef($C33,AE$4), NA() )</f>
        <v>#N/A</v>
      </c>
      <c r="AF33" t="e" cm="1">
        <f t="array" ref="AF33">IF(AF$3 &lt;&gt; "X", drag_coef($C33,AF$4), NA() )</f>
        <v>#N/A</v>
      </c>
      <c r="AG33" t="e" cm="1">
        <f t="array" ref="AG33">IF(AG$3 &lt;&gt; "X", drag_coef($C33,AG$4), NA() )</f>
        <v>#N/A</v>
      </c>
      <c r="AH33" t="e" cm="1">
        <f t="array" ref="AH33">IF(AH$3 &lt;&gt; "X", drag_coef($C33,AH$4), NA() )</f>
        <v>#N/A</v>
      </c>
      <c r="AI33" t="e" cm="1">
        <f t="array" ref="AI33">IF(AI$3 &lt;&gt; "X", drag_coef($C33,AI$4), NA() )</f>
        <v>#N/A</v>
      </c>
      <c r="AJ33" t="e" cm="1">
        <f t="array" ref="AJ33">IF(AJ$3 &lt;&gt; "X", drag_coef($C33,AJ$4), NA() )</f>
        <v>#N/A</v>
      </c>
      <c r="AK33" t="e" cm="1">
        <f t="array" ref="AK33">IF(AK$3 &lt;&gt; "X", drag_coef($C33,AK$4), NA() )</f>
        <v>#N/A</v>
      </c>
      <c r="AL33" t="e" cm="1">
        <f t="array" ref="AL33">IF(AL$3 &lt;&gt; "X", drag_coef($C33,AL$4), NA() )</f>
        <v>#N/A</v>
      </c>
      <c r="AM33" t="e" cm="1">
        <f t="array" ref="AM33">IF(AM$3 &lt;&gt; "X", drag_coef($C33,AM$4), NA() )</f>
        <v>#N/A</v>
      </c>
      <c r="AN33" t="e" cm="1">
        <f t="array" ref="AN33">IF(AN$3 &lt;&gt; "X", drag_coef($C33,AN$4), NA() )</f>
        <v>#N/A</v>
      </c>
      <c r="AO33" cm="1">
        <f t="array" ref="AO33">IF(AO$3 &lt;&gt; "X", drag_coef($C33,AO$4), NA() )</f>
        <v>0</v>
      </c>
      <c r="AP33" t="e" cm="1">
        <f t="array" ref="AP33">IF(AP$3 &lt;&gt; "X", drag_coef($C33,AP$4), NA() )</f>
        <v>#N/A</v>
      </c>
      <c r="AQ33" t="e" cm="1">
        <f t="array" ref="AQ33">IF(AQ$3 &lt;&gt; "X", drag_coef($C33,AQ$4), NA() )</f>
        <v>#N/A</v>
      </c>
      <c r="AR33" t="e" cm="1">
        <f t="array" ref="AR33">IF(AR$3 &lt;&gt; "X", drag_coef($C33,AR$4), NA() )</f>
        <v>#N/A</v>
      </c>
      <c r="AS33" t="e" cm="1">
        <f t="array" ref="AS33">IF(AS$3 &lt;&gt; "X", drag_coef($C33,AS$4), NA() )</f>
        <v>#N/A</v>
      </c>
      <c r="AT33" t="e" cm="1">
        <f t="array" ref="AT33">IF(AT$3 &lt;&gt; "X", drag_coef($C33,AT$4), NA() )</f>
        <v>#N/A</v>
      </c>
      <c r="AU33" t="e" cm="1">
        <f t="array" ref="AU33">IF(AU$3 &lt;&gt; "X", drag_coef($C33,AU$4), NA() )</f>
        <v>#N/A</v>
      </c>
      <c r="AV33" s="24" t="e" cm="1">
        <f t="array" ref="AV33">IF(AV$3 &lt;&gt; "X", drag_coef($C33,AV$4), NA() )</f>
        <v>#N/A</v>
      </c>
    </row>
    <row r="34" spans="3:48" x14ac:dyDescent="0.25">
      <c r="C34">
        <f t="shared" si="2"/>
        <v>2.7000000000000011</v>
      </c>
      <c r="D34" cm="1">
        <f t="array" ref="D34">IF(D$3 &lt;&gt; "X", drag_coef($C34,D$4), NA() )</f>
        <v>0.52712117152035731</v>
      </c>
      <c r="E34" t="e" cm="1">
        <f t="array" ref="E34">IF(E$3 &lt;&gt; "X", drag_coef($C34,E$4), NA() )</f>
        <v>#N/A</v>
      </c>
      <c r="F34" t="e" cm="1">
        <f t="array" ref="F34">IF(F$3 &lt;&gt; "X", drag_coef($C34,F$4), NA() )</f>
        <v>#N/A</v>
      </c>
      <c r="G34" t="e" cm="1">
        <f t="array" ref="G34">IF(G$3 &lt;&gt; "X", drag_coef($C34,G$4), NA() )</f>
        <v>#N/A</v>
      </c>
      <c r="H34" t="e" cm="1">
        <f t="array" ref="H34">IF(H$3 &lt;&gt; "X", drag_coef($C34,H$4), NA() )</f>
        <v>#N/A</v>
      </c>
      <c r="I34" t="e" cm="1">
        <f t="array" ref="I34">IF(I$3 &lt;&gt; "X", drag_coef($C34,I$4), NA() )</f>
        <v>#N/A</v>
      </c>
      <c r="J34" cm="1">
        <f t="array" ref="J34">IF(J$3 &lt;&gt; "X", drag_coef($C34,J$4), NA() )</f>
        <v>0.25522665419463947</v>
      </c>
      <c r="K34" t="e" cm="1">
        <f t="array" ref="K34">IF(K$3 &lt;&gt; "X", drag_coef($C34,K$4), NA() )</f>
        <v>#N/A</v>
      </c>
      <c r="L34" t="e" cm="1">
        <f t="array" ref="L34">IF(L$3 &lt;&gt; "X", drag_coef($C34,L$4), NA() )</f>
        <v>#N/A</v>
      </c>
      <c r="M34" t="e" cm="1">
        <f t="array" ref="M34">IF(M$3 &lt;&gt; "X", drag_coef($C34,M$4), NA() )</f>
        <v>#N/A</v>
      </c>
      <c r="N34" t="e" cm="1">
        <f t="array" ref="N34">IF(N$3 &lt;&gt; "X", drag_coef($C34,N$4), NA() )</f>
        <v>#N/A</v>
      </c>
      <c r="O34" t="e" cm="1">
        <f t="array" ref="O34">IF(O$3 &lt;&gt; "X", drag_coef($C34,O$4), NA() )</f>
        <v>#N/A</v>
      </c>
      <c r="P34" t="e" cm="1">
        <f t="array" ref="P34">IF(P$3 &lt;&gt; "X", drag_coef($C34,P$4), NA() )</f>
        <v>#N/A</v>
      </c>
      <c r="Q34" t="e" cm="1">
        <f t="array" ref="Q34">IF(Q$3 &lt;&gt; "X", drag_coef($C34,Q$4), NA() )</f>
        <v>#N/A</v>
      </c>
      <c r="R34" t="e" cm="1">
        <f t="array" ref="R34">IF(R$3 &lt;&gt; "X", drag_coef($C34,R$4), NA() )</f>
        <v>#N/A</v>
      </c>
      <c r="S34" t="e" cm="1">
        <f t="array" ref="S34">IF(S$3 &lt;&gt; "X", drag_coef($C34,S$4), NA() )</f>
        <v>#N/A</v>
      </c>
      <c r="T34" t="e" cm="1">
        <f t="array" ref="T34">IF(T$3 &lt;&gt; "X", drag_coef($C34,T$4), NA() )</f>
        <v>#N/A</v>
      </c>
      <c r="U34" t="e" cm="1">
        <f t="array" ref="U34">IF(U$3 &lt;&gt; "X", drag_coef($C34,U$4), NA() )</f>
        <v>#N/A</v>
      </c>
      <c r="V34" t="e" cm="1">
        <f t="array" ref="V34">IF(V$3 &lt;&gt; "X", drag_coef($C34,V$4), NA() )</f>
        <v>#N/A</v>
      </c>
      <c r="W34" t="e" cm="1">
        <f t="array" ref="W34">IF(W$3 &lt;&gt; "X", drag_coef($C34,W$4), NA() )</f>
        <v>#N/A</v>
      </c>
      <c r="X34" t="e" cm="1">
        <f t="array" ref="X34">IF(X$3 &lt;&gt; "X", drag_coef($C34,X$4), NA() )</f>
        <v>#N/A</v>
      </c>
      <c r="Y34" t="e" cm="1">
        <f t="array" ref="Y34">IF(Y$3 &lt;&gt; "X", drag_coef($C34,Y$4), NA() )</f>
        <v>#N/A</v>
      </c>
      <c r="Z34" t="e" cm="1">
        <f t="array" ref="Z34">IF(Z$3 &lt;&gt; "X", drag_coef($C34,Z$4), NA() )</f>
        <v>#N/A</v>
      </c>
      <c r="AA34" t="e" cm="1">
        <f t="array" ref="AA34">IF(AA$3 &lt;&gt; "X", drag_coef($C34,AA$4), NA() )</f>
        <v>#N/A</v>
      </c>
      <c r="AB34" t="e" cm="1">
        <f t="array" ref="AB34">IF(AB$3 &lt;&gt; "X", drag_coef($C34,AB$4), NA() )</f>
        <v>#N/A</v>
      </c>
      <c r="AC34" t="e" cm="1">
        <f t="array" ref="AC34">IF(AC$3 &lt;&gt; "X", drag_coef($C34,AC$4), NA() )</f>
        <v>#N/A</v>
      </c>
      <c r="AD34" t="e" cm="1">
        <f t="array" ref="AD34">IF(AD$3 &lt;&gt; "X", drag_coef($C34,AD$4), NA() )</f>
        <v>#N/A</v>
      </c>
      <c r="AE34" t="e" cm="1">
        <f t="array" ref="AE34">IF(AE$3 &lt;&gt; "X", drag_coef($C34,AE$4), NA() )</f>
        <v>#N/A</v>
      </c>
      <c r="AF34" t="e" cm="1">
        <f t="array" ref="AF34">IF(AF$3 &lt;&gt; "X", drag_coef($C34,AF$4), NA() )</f>
        <v>#N/A</v>
      </c>
      <c r="AG34" t="e" cm="1">
        <f t="array" ref="AG34">IF(AG$3 &lt;&gt; "X", drag_coef($C34,AG$4), NA() )</f>
        <v>#N/A</v>
      </c>
      <c r="AH34" t="e" cm="1">
        <f t="array" ref="AH34">IF(AH$3 &lt;&gt; "X", drag_coef($C34,AH$4), NA() )</f>
        <v>#N/A</v>
      </c>
      <c r="AI34" t="e" cm="1">
        <f t="array" ref="AI34">IF(AI$3 &lt;&gt; "X", drag_coef($C34,AI$4), NA() )</f>
        <v>#N/A</v>
      </c>
      <c r="AJ34" t="e" cm="1">
        <f t="array" ref="AJ34">IF(AJ$3 &lt;&gt; "X", drag_coef($C34,AJ$4), NA() )</f>
        <v>#N/A</v>
      </c>
      <c r="AK34" t="e" cm="1">
        <f t="array" ref="AK34">IF(AK$3 &lt;&gt; "X", drag_coef($C34,AK$4), NA() )</f>
        <v>#N/A</v>
      </c>
      <c r="AL34" t="e" cm="1">
        <f t="array" ref="AL34">IF(AL$3 &lt;&gt; "X", drag_coef($C34,AL$4), NA() )</f>
        <v>#N/A</v>
      </c>
      <c r="AM34" t="e" cm="1">
        <f t="array" ref="AM34">IF(AM$3 &lt;&gt; "X", drag_coef($C34,AM$4), NA() )</f>
        <v>#N/A</v>
      </c>
      <c r="AN34" t="e" cm="1">
        <f t="array" ref="AN34">IF(AN$3 &lt;&gt; "X", drag_coef($C34,AN$4), NA() )</f>
        <v>#N/A</v>
      </c>
      <c r="AO34" cm="1">
        <f t="array" ref="AO34">IF(AO$3 &lt;&gt; "X", drag_coef($C34,AO$4), NA() )</f>
        <v>0</v>
      </c>
      <c r="AP34" t="e" cm="1">
        <f t="array" ref="AP34">IF(AP$3 &lt;&gt; "X", drag_coef($C34,AP$4), NA() )</f>
        <v>#N/A</v>
      </c>
      <c r="AQ34" t="e" cm="1">
        <f t="array" ref="AQ34">IF(AQ$3 &lt;&gt; "X", drag_coef($C34,AQ$4), NA() )</f>
        <v>#N/A</v>
      </c>
      <c r="AR34" t="e" cm="1">
        <f t="array" ref="AR34">IF(AR$3 &lt;&gt; "X", drag_coef($C34,AR$4), NA() )</f>
        <v>#N/A</v>
      </c>
      <c r="AS34" t="e" cm="1">
        <f t="array" ref="AS34">IF(AS$3 &lt;&gt; "X", drag_coef($C34,AS$4), NA() )</f>
        <v>#N/A</v>
      </c>
      <c r="AT34" t="e" cm="1">
        <f t="array" ref="AT34">IF(AT$3 &lt;&gt; "X", drag_coef($C34,AT$4), NA() )</f>
        <v>#N/A</v>
      </c>
      <c r="AU34" t="e" cm="1">
        <f t="array" ref="AU34">IF(AU$3 &lt;&gt; "X", drag_coef($C34,AU$4), NA() )</f>
        <v>#N/A</v>
      </c>
      <c r="AV34" s="24" t="e" cm="1">
        <f t="array" ref="AV34">IF(AV$3 &lt;&gt; "X", drag_coef($C34,AV$4), NA() )</f>
        <v>#N/A</v>
      </c>
    </row>
    <row r="35" spans="3:48" x14ac:dyDescent="0.25">
      <c r="C35">
        <f t="shared" si="2"/>
        <v>2.8000000000000012</v>
      </c>
      <c r="D35" cm="1">
        <f t="array" ref="D35">IF(D$3 &lt;&gt; "X", drag_coef($C35,D$4), NA() )</f>
        <v>0.52202821334141669</v>
      </c>
      <c r="E35" t="e" cm="1">
        <f t="array" ref="E35">IF(E$3 &lt;&gt; "X", drag_coef($C35,E$4), NA() )</f>
        <v>#N/A</v>
      </c>
      <c r="F35" t="e" cm="1">
        <f t="array" ref="F35">IF(F$3 &lt;&gt; "X", drag_coef($C35,F$4), NA() )</f>
        <v>#N/A</v>
      </c>
      <c r="G35" t="e" cm="1">
        <f t="array" ref="G35">IF(G$3 &lt;&gt; "X", drag_coef($C35,G$4), NA() )</f>
        <v>#N/A</v>
      </c>
      <c r="H35" t="e" cm="1">
        <f t="array" ref="H35">IF(H$3 &lt;&gt; "X", drag_coef($C35,H$4), NA() )</f>
        <v>#N/A</v>
      </c>
      <c r="I35" t="e" cm="1">
        <f t="array" ref="I35">IF(I$3 &lt;&gt; "X", drag_coef($C35,I$4), NA() )</f>
        <v>#N/A</v>
      </c>
      <c r="J35" cm="1">
        <f t="array" ref="J35">IF(J$3 &lt;&gt; "X", drag_coef($C35,J$4), NA() )</f>
        <v>0.25020975967681286</v>
      </c>
      <c r="K35" t="e" cm="1">
        <f t="array" ref="K35">IF(K$3 &lt;&gt; "X", drag_coef($C35,K$4), NA() )</f>
        <v>#N/A</v>
      </c>
      <c r="L35" t="e" cm="1">
        <f t="array" ref="L35">IF(L$3 &lt;&gt; "X", drag_coef($C35,L$4), NA() )</f>
        <v>#N/A</v>
      </c>
      <c r="M35" t="e" cm="1">
        <f t="array" ref="M35">IF(M$3 &lt;&gt; "X", drag_coef($C35,M$4), NA() )</f>
        <v>#N/A</v>
      </c>
      <c r="N35" t="e" cm="1">
        <f t="array" ref="N35">IF(N$3 &lt;&gt; "X", drag_coef($C35,N$4), NA() )</f>
        <v>#N/A</v>
      </c>
      <c r="O35" t="e" cm="1">
        <f t="array" ref="O35">IF(O$3 &lt;&gt; "X", drag_coef($C35,O$4), NA() )</f>
        <v>#N/A</v>
      </c>
      <c r="P35" t="e" cm="1">
        <f t="array" ref="P35">IF(P$3 &lt;&gt; "X", drag_coef($C35,P$4), NA() )</f>
        <v>#N/A</v>
      </c>
      <c r="Q35" t="e" cm="1">
        <f t="array" ref="Q35">IF(Q$3 &lt;&gt; "X", drag_coef($C35,Q$4), NA() )</f>
        <v>#N/A</v>
      </c>
      <c r="R35" t="e" cm="1">
        <f t="array" ref="R35">IF(R$3 &lt;&gt; "X", drag_coef($C35,R$4), NA() )</f>
        <v>#N/A</v>
      </c>
      <c r="S35" t="e" cm="1">
        <f t="array" ref="S35">IF(S$3 &lt;&gt; "X", drag_coef($C35,S$4), NA() )</f>
        <v>#N/A</v>
      </c>
      <c r="T35" t="e" cm="1">
        <f t="array" ref="T35">IF(T$3 &lt;&gt; "X", drag_coef($C35,T$4), NA() )</f>
        <v>#N/A</v>
      </c>
      <c r="U35" t="e" cm="1">
        <f t="array" ref="U35">IF(U$3 &lt;&gt; "X", drag_coef($C35,U$4), NA() )</f>
        <v>#N/A</v>
      </c>
      <c r="V35" t="e" cm="1">
        <f t="array" ref="V35">IF(V$3 &lt;&gt; "X", drag_coef($C35,V$4), NA() )</f>
        <v>#N/A</v>
      </c>
      <c r="W35" t="e" cm="1">
        <f t="array" ref="W35">IF(W$3 &lt;&gt; "X", drag_coef($C35,W$4), NA() )</f>
        <v>#N/A</v>
      </c>
      <c r="X35" t="e" cm="1">
        <f t="array" ref="X35">IF(X$3 &lt;&gt; "X", drag_coef($C35,X$4), NA() )</f>
        <v>#N/A</v>
      </c>
      <c r="Y35" t="e" cm="1">
        <f t="array" ref="Y35">IF(Y$3 &lt;&gt; "X", drag_coef($C35,Y$4), NA() )</f>
        <v>#N/A</v>
      </c>
      <c r="Z35" t="e" cm="1">
        <f t="array" ref="Z35">IF(Z$3 &lt;&gt; "X", drag_coef($C35,Z$4), NA() )</f>
        <v>#N/A</v>
      </c>
      <c r="AA35" t="e" cm="1">
        <f t="array" ref="AA35">IF(AA$3 &lt;&gt; "X", drag_coef($C35,AA$4), NA() )</f>
        <v>#N/A</v>
      </c>
      <c r="AB35" t="e" cm="1">
        <f t="array" ref="AB35">IF(AB$3 &lt;&gt; "X", drag_coef($C35,AB$4), NA() )</f>
        <v>#N/A</v>
      </c>
      <c r="AC35" t="e" cm="1">
        <f t="array" ref="AC35">IF(AC$3 &lt;&gt; "X", drag_coef($C35,AC$4), NA() )</f>
        <v>#N/A</v>
      </c>
      <c r="AD35" t="e" cm="1">
        <f t="array" ref="AD35">IF(AD$3 &lt;&gt; "X", drag_coef($C35,AD$4), NA() )</f>
        <v>#N/A</v>
      </c>
      <c r="AE35" t="e" cm="1">
        <f t="array" ref="AE35">IF(AE$3 &lt;&gt; "X", drag_coef($C35,AE$4), NA() )</f>
        <v>#N/A</v>
      </c>
      <c r="AF35" t="e" cm="1">
        <f t="array" ref="AF35">IF(AF$3 &lt;&gt; "X", drag_coef($C35,AF$4), NA() )</f>
        <v>#N/A</v>
      </c>
      <c r="AG35" t="e" cm="1">
        <f t="array" ref="AG35">IF(AG$3 &lt;&gt; "X", drag_coef($C35,AG$4), NA() )</f>
        <v>#N/A</v>
      </c>
      <c r="AH35" t="e" cm="1">
        <f t="array" ref="AH35">IF(AH$3 &lt;&gt; "X", drag_coef($C35,AH$4), NA() )</f>
        <v>#N/A</v>
      </c>
      <c r="AI35" t="e" cm="1">
        <f t="array" ref="AI35">IF(AI$3 &lt;&gt; "X", drag_coef($C35,AI$4), NA() )</f>
        <v>#N/A</v>
      </c>
      <c r="AJ35" t="e" cm="1">
        <f t="array" ref="AJ35">IF(AJ$3 &lt;&gt; "X", drag_coef($C35,AJ$4), NA() )</f>
        <v>#N/A</v>
      </c>
      <c r="AK35" t="e" cm="1">
        <f t="array" ref="AK35">IF(AK$3 &lt;&gt; "X", drag_coef($C35,AK$4), NA() )</f>
        <v>#N/A</v>
      </c>
      <c r="AL35" t="e" cm="1">
        <f t="array" ref="AL35">IF(AL$3 &lt;&gt; "X", drag_coef($C35,AL$4), NA() )</f>
        <v>#N/A</v>
      </c>
      <c r="AM35" t="e" cm="1">
        <f t="array" ref="AM35">IF(AM$3 &lt;&gt; "X", drag_coef($C35,AM$4), NA() )</f>
        <v>#N/A</v>
      </c>
      <c r="AN35" t="e" cm="1">
        <f t="array" ref="AN35">IF(AN$3 &lt;&gt; "X", drag_coef($C35,AN$4), NA() )</f>
        <v>#N/A</v>
      </c>
      <c r="AO35" cm="1">
        <f t="array" ref="AO35">IF(AO$3 &lt;&gt; "X", drag_coef($C35,AO$4), NA() )</f>
        <v>0</v>
      </c>
      <c r="AP35" t="e" cm="1">
        <f t="array" ref="AP35">IF(AP$3 &lt;&gt; "X", drag_coef($C35,AP$4), NA() )</f>
        <v>#N/A</v>
      </c>
      <c r="AQ35" t="e" cm="1">
        <f t="array" ref="AQ35">IF(AQ$3 &lt;&gt; "X", drag_coef($C35,AQ$4), NA() )</f>
        <v>#N/A</v>
      </c>
      <c r="AR35" t="e" cm="1">
        <f t="array" ref="AR35">IF(AR$3 &lt;&gt; "X", drag_coef($C35,AR$4), NA() )</f>
        <v>#N/A</v>
      </c>
      <c r="AS35" t="e" cm="1">
        <f t="array" ref="AS35">IF(AS$3 &lt;&gt; "X", drag_coef($C35,AS$4), NA() )</f>
        <v>#N/A</v>
      </c>
      <c r="AT35" t="e" cm="1">
        <f t="array" ref="AT35">IF(AT$3 &lt;&gt; "X", drag_coef($C35,AT$4), NA() )</f>
        <v>#N/A</v>
      </c>
      <c r="AU35" t="e" cm="1">
        <f t="array" ref="AU35">IF(AU$3 &lt;&gt; "X", drag_coef($C35,AU$4), NA() )</f>
        <v>#N/A</v>
      </c>
      <c r="AV35" s="24" t="e" cm="1">
        <f t="array" ref="AV35">IF(AV$3 &lt;&gt; "X", drag_coef($C35,AV$4), NA() )</f>
        <v>#N/A</v>
      </c>
    </row>
    <row r="36" spans="3:48" x14ac:dyDescent="0.25">
      <c r="C36">
        <f t="shared" si="2"/>
        <v>2.9000000000000012</v>
      </c>
      <c r="D36" cm="1">
        <f t="array" ref="D36">IF(D$3 &lt;&gt; "X", drag_coef($C36,D$4), NA() )</f>
        <v>0.51693525516247607</v>
      </c>
      <c r="E36" t="e" cm="1">
        <f t="array" ref="E36">IF(E$3 &lt;&gt; "X", drag_coef($C36,E$4), NA() )</f>
        <v>#N/A</v>
      </c>
      <c r="F36" t="e" cm="1">
        <f t="array" ref="F36">IF(F$3 &lt;&gt; "X", drag_coef($C36,F$4), NA() )</f>
        <v>#N/A</v>
      </c>
      <c r="G36" t="e" cm="1">
        <f t="array" ref="G36">IF(G$3 &lt;&gt; "X", drag_coef($C36,G$4), NA() )</f>
        <v>#N/A</v>
      </c>
      <c r="H36" t="e" cm="1">
        <f t="array" ref="H36">IF(H$3 &lt;&gt; "X", drag_coef($C36,H$4), NA() )</f>
        <v>#N/A</v>
      </c>
      <c r="I36" t="e" cm="1">
        <f t="array" ref="I36">IF(I$3 &lt;&gt; "X", drag_coef($C36,I$4), NA() )</f>
        <v>#N/A</v>
      </c>
      <c r="J36" cm="1">
        <f t="array" ref="J36">IF(J$3 &lt;&gt; "X", drag_coef($C36,J$4), NA() )</f>
        <v>0.24529869286140579</v>
      </c>
      <c r="K36" t="e" cm="1">
        <f t="array" ref="K36">IF(K$3 &lt;&gt; "X", drag_coef($C36,K$4), NA() )</f>
        <v>#N/A</v>
      </c>
      <c r="L36" t="e" cm="1">
        <f t="array" ref="L36">IF(L$3 &lt;&gt; "X", drag_coef($C36,L$4), NA() )</f>
        <v>#N/A</v>
      </c>
      <c r="M36" t="e" cm="1">
        <f t="array" ref="M36">IF(M$3 &lt;&gt; "X", drag_coef($C36,M$4), NA() )</f>
        <v>#N/A</v>
      </c>
      <c r="N36" t="e" cm="1">
        <f t="array" ref="N36">IF(N$3 &lt;&gt; "X", drag_coef($C36,N$4), NA() )</f>
        <v>#N/A</v>
      </c>
      <c r="O36" t="e" cm="1">
        <f t="array" ref="O36">IF(O$3 &lt;&gt; "X", drag_coef($C36,O$4), NA() )</f>
        <v>#N/A</v>
      </c>
      <c r="P36" t="e" cm="1">
        <f t="array" ref="P36">IF(P$3 &lt;&gt; "X", drag_coef($C36,P$4), NA() )</f>
        <v>#N/A</v>
      </c>
      <c r="Q36" t="e" cm="1">
        <f t="array" ref="Q36">IF(Q$3 &lt;&gt; "X", drag_coef($C36,Q$4), NA() )</f>
        <v>#N/A</v>
      </c>
      <c r="R36" t="e" cm="1">
        <f t="array" ref="R36">IF(R$3 &lt;&gt; "X", drag_coef($C36,R$4), NA() )</f>
        <v>#N/A</v>
      </c>
      <c r="S36" t="e" cm="1">
        <f t="array" ref="S36">IF(S$3 &lt;&gt; "X", drag_coef($C36,S$4), NA() )</f>
        <v>#N/A</v>
      </c>
      <c r="T36" t="e" cm="1">
        <f t="array" ref="T36">IF(T$3 &lt;&gt; "X", drag_coef($C36,T$4), NA() )</f>
        <v>#N/A</v>
      </c>
      <c r="U36" t="e" cm="1">
        <f t="array" ref="U36">IF(U$3 &lt;&gt; "X", drag_coef($C36,U$4), NA() )</f>
        <v>#N/A</v>
      </c>
      <c r="V36" t="e" cm="1">
        <f t="array" ref="V36">IF(V$3 &lt;&gt; "X", drag_coef($C36,V$4), NA() )</f>
        <v>#N/A</v>
      </c>
      <c r="W36" t="e" cm="1">
        <f t="array" ref="W36">IF(W$3 &lt;&gt; "X", drag_coef($C36,W$4), NA() )</f>
        <v>#N/A</v>
      </c>
      <c r="X36" t="e" cm="1">
        <f t="array" ref="X36">IF(X$3 &lt;&gt; "X", drag_coef($C36,X$4), NA() )</f>
        <v>#N/A</v>
      </c>
      <c r="Y36" t="e" cm="1">
        <f t="array" ref="Y36">IF(Y$3 &lt;&gt; "X", drag_coef($C36,Y$4), NA() )</f>
        <v>#N/A</v>
      </c>
      <c r="Z36" t="e" cm="1">
        <f t="array" ref="Z36">IF(Z$3 &lt;&gt; "X", drag_coef($C36,Z$4), NA() )</f>
        <v>#N/A</v>
      </c>
      <c r="AA36" t="e" cm="1">
        <f t="array" ref="AA36">IF(AA$3 &lt;&gt; "X", drag_coef($C36,AA$4), NA() )</f>
        <v>#N/A</v>
      </c>
      <c r="AB36" t="e" cm="1">
        <f t="array" ref="AB36">IF(AB$3 &lt;&gt; "X", drag_coef($C36,AB$4), NA() )</f>
        <v>#N/A</v>
      </c>
      <c r="AC36" t="e" cm="1">
        <f t="array" ref="AC36">IF(AC$3 &lt;&gt; "X", drag_coef($C36,AC$4), NA() )</f>
        <v>#N/A</v>
      </c>
      <c r="AD36" t="e" cm="1">
        <f t="array" ref="AD36">IF(AD$3 &lt;&gt; "X", drag_coef($C36,AD$4), NA() )</f>
        <v>#N/A</v>
      </c>
      <c r="AE36" t="e" cm="1">
        <f t="array" ref="AE36">IF(AE$3 &lt;&gt; "X", drag_coef($C36,AE$4), NA() )</f>
        <v>#N/A</v>
      </c>
      <c r="AF36" t="e" cm="1">
        <f t="array" ref="AF36">IF(AF$3 &lt;&gt; "X", drag_coef($C36,AF$4), NA() )</f>
        <v>#N/A</v>
      </c>
      <c r="AG36" t="e" cm="1">
        <f t="array" ref="AG36">IF(AG$3 &lt;&gt; "X", drag_coef($C36,AG$4), NA() )</f>
        <v>#N/A</v>
      </c>
      <c r="AH36" t="e" cm="1">
        <f t="array" ref="AH36">IF(AH$3 &lt;&gt; "X", drag_coef($C36,AH$4), NA() )</f>
        <v>#N/A</v>
      </c>
      <c r="AI36" t="e" cm="1">
        <f t="array" ref="AI36">IF(AI$3 &lt;&gt; "X", drag_coef($C36,AI$4), NA() )</f>
        <v>#N/A</v>
      </c>
      <c r="AJ36" t="e" cm="1">
        <f t="array" ref="AJ36">IF(AJ$3 &lt;&gt; "X", drag_coef($C36,AJ$4), NA() )</f>
        <v>#N/A</v>
      </c>
      <c r="AK36" t="e" cm="1">
        <f t="array" ref="AK36">IF(AK$3 &lt;&gt; "X", drag_coef($C36,AK$4), NA() )</f>
        <v>#N/A</v>
      </c>
      <c r="AL36" t="e" cm="1">
        <f t="array" ref="AL36">IF(AL$3 &lt;&gt; "X", drag_coef($C36,AL$4), NA() )</f>
        <v>#N/A</v>
      </c>
      <c r="AM36" t="e" cm="1">
        <f t="array" ref="AM36">IF(AM$3 &lt;&gt; "X", drag_coef($C36,AM$4), NA() )</f>
        <v>#N/A</v>
      </c>
      <c r="AN36" t="e" cm="1">
        <f t="array" ref="AN36">IF(AN$3 &lt;&gt; "X", drag_coef($C36,AN$4), NA() )</f>
        <v>#N/A</v>
      </c>
      <c r="AO36" cm="1">
        <f t="array" ref="AO36">IF(AO$3 &lt;&gt; "X", drag_coef($C36,AO$4), NA() )</f>
        <v>0</v>
      </c>
      <c r="AP36" t="e" cm="1">
        <f t="array" ref="AP36">IF(AP$3 &lt;&gt; "X", drag_coef($C36,AP$4), NA() )</f>
        <v>#N/A</v>
      </c>
      <c r="AQ36" t="e" cm="1">
        <f t="array" ref="AQ36">IF(AQ$3 &lt;&gt; "X", drag_coef($C36,AQ$4), NA() )</f>
        <v>#N/A</v>
      </c>
      <c r="AR36" t="e" cm="1">
        <f t="array" ref="AR36">IF(AR$3 &lt;&gt; "X", drag_coef($C36,AR$4), NA() )</f>
        <v>#N/A</v>
      </c>
      <c r="AS36" t="e" cm="1">
        <f t="array" ref="AS36">IF(AS$3 &lt;&gt; "X", drag_coef($C36,AS$4), NA() )</f>
        <v>#N/A</v>
      </c>
      <c r="AT36" t="e" cm="1">
        <f t="array" ref="AT36">IF(AT$3 &lt;&gt; "X", drag_coef($C36,AT$4), NA() )</f>
        <v>#N/A</v>
      </c>
      <c r="AU36" t="e" cm="1">
        <f t="array" ref="AU36">IF(AU$3 &lt;&gt; "X", drag_coef($C36,AU$4), NA() )</f>
        <v>#N/A</v>
      </c>
      <c r="AV36" s="24" t="e" cm="1">
        <f t="array" ref="AV36">IF(AV$3 &lt;&gt; "X", drag_coef($C36,AV$4), NA() )</f>
        <v>#N/A</v>
      </c>
    </row>
    <row r="37" spans="3:48" x14ac:dyDescent="0.25">
      <c r="C37">
        <f t="shared" si="2"/>
        <v>3.0000000000000013</v>
      </c>
      <c r="D37" cm="1">
        <f t="array" ref="D37">IF(D$3 &lt;&gt; "X", drag_coef($C37,D$4), NA() )</f>
        <v>0.51438877607300582</v>
      </c>
      <c r="E37" t="e" cm="1">
        <f t="array" ref="E37">IF(E$3 &lt;&gt; "X", drag_coef($C37,E$4), NA() )</f>
        <v>#N/A</v>
      </c>
      <c r="F37" t="e" cm="1">
        <f t="array" ref="F37">IF(F$3 &lt;&gt; "X", drag_coef($C37,F$4), NA() )</f>
        <v>#N/A</v>
      </c>
      <c r="G37" t="e" cm="1">
        <f t="array" ref="G37">IF(G$3 &lt;&gt; "X", drag_coef($C37,G$4), NA() )</f>
        <v>#N/A</v>
      </c>
      <c r="H37" t="e" cm="1">
        <f t="array" ref="H37">IF(H$3 &lt;&gt; "X", drag_coef($C37,H$4), NA() )</f>
        <v>#N/A</v>
      </c>
      <c r="I37" t="e" cm="1">
        <f t="array" ref="I37">IF(I$3 &lt;&gt; "X", drag_coef($C37,I$4), NA() )</f>
        <v>#N/A</v>
      </c>
      <c r="J37" cm="1">
        <f t="array" ref="J37">IF(J$3 &lt;&gt; "X", drag_coef($C37,J$4), NA() )</f>
        <v>0.24038762604599873</v>
      </c>
      <c r="K37" t="e" cm="1">
        <f t="array" ref="K37">IF(K$3 &lt;&gt; "X", drag_coef($C37,K$4), NA() )</f>
        <v>#N/A</v>
      </c>
      <c r="L37" t="e" cm="1">
        <f t="array" ref="L37">IF(L$3 &lt;&gt; "X", drag_coef($C37,L$4), NA() )</f>
        <v>#N/A</v>
      </c>
      <c r="M37" t="e" cm="1">
        <f t="array" ref="M37">IF(M$3 &lt;&gt; "X", drag_coef($C37,M$4), NA() )</f>
        <v>#N/A</v>
      </c>
      <c r="N37" t="e" cm="1">
        <f t="array" ref="N37">IF(N$3 &lt;&gt; "X", drag_coef($C37,N$4), NA() )</f>
        <v>#N/A</v>
      </c>
      <c r="O37" t="e" cm="1">
        <f t="array" ref="O37">IF(O$3 &lt;&gt; "X", drag_coef($C37,O$4), NA() )</f>
        <v>#N/A</v>
      </c>
      <c r="P37" t="e" cm="1">
        <f t="array" ref="P37">IF(P$3 &lt;&gt; "X", drag_coef($C37,P$4), NA() )</f>
        <v>#N/A</v>
      </c>
      <c r="Q37" t="e" cm="1">
        <f t="array" ref="Q37">IF(Q$3 &lt;&gt; "X", drag_coef($C37,Q$4), NA() )</f>
        <v>#N/A</v>
      </c>
      <c r="R37" t="e" cm="1">
        <f t="array" ref="R37">IF(R$3 &lt;&gt; "X", drag_coef($C37,R$4), NA() )</f>
        <v>#N/A</v>
      </c>
      <c r="S37" t="e" cm="1">
        <f t="array" ref="S37">IF(S$3 &lt;&gt; "X", drag_coef($C37,S$4), NA() )</f>
        <v>#N/A</v>
      </c>
      <c r="T37" t="e" cm="1">
        <f t="array" ref="T37">IF(T$3 &lt;&gt; "X", drag_coef($C37,T$4), NA() )</f>
        <v>#N/A</v>
      </c>
      <c r="U37" t="e" cm="1">
        <f t="array" ref="U37">IF(U$3 &lt;&gt; "X", drag_coef($C37,U$4), NA() )</f>
        <v>#N/A</v>
      </c>
      <c r="V37" t="e" cm="1">
        <f t="array" ref="V37">IF(V$3 &lt;&gt; "X", drag_coef($C37,V$4), NA() )</f>
        <v>#N/A</v>
      </c>
      <c r="W37" t="e" cm="1">
        <f t="array" ref="W37">IF(W$3 &lt;&gt; "X", drag_coef($C37,W$4), NA() )</f>
        <v>#N/A</v>
      </c>
      <c r="X37" t="e" cm="1">
        <f t="array" ref="X37">IF(X$3 &lt;&gt; "X", drag_coef($C37,X$4), NA() )</f>
        <v>#N/A</v>
      </c>
      <c r="Y37" t="e" cm="1">
        <f t="array" ref="Y37">IF(Y$3 &lt;&gt; "X", drag_coef($C37,Y$4), NA() )</f>
        <v>#N/A</v>
      </c>
      <c r="Z37" t="e" cm="1">
        <f t="array" ref="Z37">IF(Z$3 &lt;&gt; "X", drag_coef($C37,Z$4), NA() )</f>
        <v>#N/A</v>
      </c>
      <c r="AA37" t="e" cm="1">
        <f t="array" ref="AA37">IF(AA$3 &lt;&gt; "X", drag_coef($C37,AA$4), NA() )</f>
        <v>#N/A</v>
      </c>
      <c r="AB37" t="e" cm="1">
        <f t="array" ref="AB37">IF(AB$3 &lt;&gt; "X", drag_coef($C37,AB$4), NA() )</f>
        <v>#N/A</v>
      </c>
      <c r="AC37" t="e" cm="1">
        <f t="array" ref="AC37">IF(AC$3 &lt;&gt; "X", drag_coef($C37,AC$4), NA() )</f>
        <v>#N/A</v>
      </c>
      <c r="AD37" t="e" cm="1">
        <f t="array" ref="AD37">IF(AD$3 &lt;&gt; "X", drag_coef($C37,AD$4), NA() )</f>
        <v>#N/A</v>
      </c>
      <c r="AE37" t="e" cm="1">
        <f t="array" ref="AE37">IF(AE$3 &lt;&gt; "X", drag_coef($C37,AE$4), NA() )</f>
        <v>#N/A</v>
      </c>
      <c r="AF37" t="e" cm="1">
        <f t="array" ref="AF37">IF(AF$3 &lt;&gt; "X", drag_coef($C37,AF$4), NA() )</f>
        <v>#N/A</v>
      </c>
      <c r="AG37" t="e" cm="1">
        <f t="array" ref="AG37">IF(AG$3 &lt;&gt; "X", drag_coef($C37,AG$4), NA() )</f>
        <v>#N/A</v>
      </c>
      <c r="AH37" t="e" cm="1">
        <f t="array" ref="AH37">IF(AH$3 &lt;&gt; "X", drag_coef($C37,AH$4), NA() )</f>
        <v>#N/A</v>
      </c>
      <c r="AI37" t="e" cm="1">
        <f t="array" ref="AI37">IF(AI$3 &lt;&gt; "X", drag_coef($C37,AI$4), NA() )</f>
        <v>#N/A</v>
      </c>
      <c r="AJ37" t="e" cm="1">
        <f t="array" ref="AJ37">IF(AJ$3 &lt;&gt; "X", drag_coef($C37,AJ$4), NA() )</f>
        <v>#N/A</v>
      </c>
      <c r="AK37" t="e" cm="1">
        <f t="array" ref="AK37">IF(AK$3 &lt;&gt; "X", drag_coef($C37,AK$4), NA() )</f>
        <v>#N/A</v>
      </c>
      <c r="AL37" t="e" cm="1">
        <f t="array" ref="AL37">IF(AL$3 &lt;&gt; "X", drag_coef($C37,AL$4), NA() )</f>
        <v>#N/A</v>
      </c>
      <c r="AM37" t="e" cm="1">
        <f t="array" ref="AM37">IF(AM$3 &lt;&gt; "X", drag_coef($C37,AM$4), NA() )</f>
        <v>#N/A</v>
      </c>
      <c r="AN37" t="e" cm="1">
        <f t="array" ref="AN37">IF(AN$3 &lt;&gt; "X", drag_coef($C37,AN$4), NA() )</f>
        <v>#N/A</v>
      </c>
      <c r="AO37" cm="1">
        <f t="array" ref="AO37">IF(AO$3 &lt;&gt; "X", drag_coef($C37,AO$4), NA() )</f>
        <v>0</v>
      </c>
      <c r="AP37" t="e" cm="1">
        <f t="array" ref="AP37">IF(AP$3 &lt;&gt; "X", drag_coef($C37,AP$4), NA() )</f>
        <v>#N/A</v>
      </c>
      <c r="AQ37" t="e" cm="1">
        <f t="array" ref="AQ37">IF(AQ$3 &lt;&gt; "X", drag_coef($C37,AQ$4), NA() )</f>
        <v>#N/A</v>
      </c>
      <c r="AR37" t="e" cm="1">
        <f t="array" ref="AR37">IF(AR$3 &lt;&gt; "X", drag_coef($C37,AR$4), NA() )</f>
        <v>#N/A</v>
      </c>
      <c r="AS37" t="e" cm="1">
        <f t="array" ref="AS37">IF(AS$3 &lt;&gt; "X", drag_coef($C37,AS$4), NA() )</f>
        <v>#N/A</v>
      </c>
      <c r="AT37" t="e" cm="1">
        <f t="array" ref="AT37">IF(AT$3 &lt;&gt; "X", drag_coef($C37,AT$4), NA() )</f>
        <v>#N/A</v>
      </c>
      <c r="AU37" t="e" cm="1">
        <f t="array" ref="AU37">IF(AU$3 &lt;&gt; "X", drag_coef($C37,AU$4), NA() )</f>
        <v>#N/A</v>
      </c>
      <c r="AV37" s="24" t="e" cm="1">
        <f t="array" ref="AV37">IF(AV$3 &lt;&gt; "X", drag_coef($C37,AV$4), NA() )</f>
        <v>#N/A</v>
      </c>
    </row>
    <row r="38" spans="3:48" x14ac:dyDescent="0.25">
      <c r="C38">
        <f t="shared" si="2"/>
        <v>3.1000000000000014</v>
      </c>
      <c r="D38" cm="1">
        <f t="array" ref="D38">IF(D$3 &lt;&gt; "X", drag_coef($C38,D$4), NA() )</f>
        <v>0.51184229698353545</v>
      </c>
      <c r="E38" t="e" cm="1">
        <f t="array" ref="E38">IF(E$3 &lt;&gt; "X", drag_coef($C38,E$4), NA() )</f>
        <v>#N/A</v>
      </c>
      <c r="F38" t="e" cm="1">
        <f t="array" ref="F38">IF(F$3 &lt;&gt; "X", drag_coef($C38,F$4), NA() )</f>
        <v>#N/A</v>
      </c>
      <c r="G38" t="e" cm="1">
        <f t="array" ref="G38">IF(G$3 &lt;&gt; "X", drag_coef($C38,G$4), NA() )</f>
        <v>#N/A</v>
      </c>
      <c r="H38" t="e" cm="1">
        <f t="array" ref="H38">IF(H$3 &lt;&gt; "X", drag_coef($C38,H$4), NA() )</f>
        <v>#N/A</v>
      </c>
      <c r="I38" t="e" cm="1">
        <f t="array" ref="I38">IF(I$3 &lt;&gt; "X", drag_coef($C38,I$4), NA() )</f>
        <v>#N/A</v>
      </c>
      <c r="J38" cm="1">
        <f t="array" ref="J38">IF(J$3 &lt;&gt; "X", drag_coef($C38,J$4), NA() )</f>
        <v>0.23437793539484875</v>
      </c>
      <c r="K38" t="e" cm="1">
        <f t="array" ref="K38">IF(K$3 &lt;&gt; "X", drag_coef($C38,K$4), NA() )</f>
        <v>#N/A</v>
      </c>
      <c r="L38" t="e" cm="1">
        <f t="array" ref="L38">IF(L$3 &lt;&gt; "X", drag_coef($C38,L$4), NA() )</f>
        <v>#N/A</v>
      </c>
      <c r="M38" t="e" cm="1">
        <f t="array" ref="M38">IF(M$3 &lt;&gt; "X", drag_coef($C38,M$4), NA() )</f>
        <v>#N/A</v>
      </c>
      <c r="N38" t="e" cm="1">
        <f t="array" ref="N38">IF(N$3 &lt;&gt; "X", drag_coef($C38,N$4), NA() )</f>
        <v>#N/A</v>
      </c>
      <c r="O38" t="e" cm="1">
        <f t="array" ref="O38">IF(O$3 &lt;&gt; "X", drag_coef($C38,O$4), NA() )</f>
        <v>#N/A</v>
      </c>
      <c r="P38" t="e" cm="1">
        <f t="array" ref="P38">IF(P$3 &lt;&gt; "X", drag_coef($C38,P$4), NA() )</f>
        <v>#N/A</v>
      </c>
      <c r="Q38" t="e" cm="1">
        <f t="array" ref="Q38">IF(Q$3 &lt;&gt; "X", drag_coef($C38,Q$4), NA() )</f>
        <v>#N/A</v>
      </c>
      <c r="R38" t="e" cm="1">
        <f t="array" ref="R38">IF(R$3 &lt;&gt; "X", drag_coef($C38,R$4), NA() )</f>
        <v>#N/A</v>
      </c>
      <c r="S38" t="e" cm="1">
        <f t="array" ref="S38">IF(S$3 &lt;&gt; "X", drag_coef($C38,S$4), NA() )</f>
        <v>#N/A</v>
      </c>
      <c r="T38" t="e" cm="1">
        <f t="array" ref="T38">IF(T$3 &lt;&gt; "X", drag_coef($C38,T$4), NA() )</f>
        <v>#N/A</v>
      </c>
      <c r="U38" t="e" cm="1">
        <f t="array" ref="U38">IF(U$3 &lt;&gt; "X", drag_coef($C38,U$4), NA() )</f>
        <v>#N/A</v>
      </c>
      <c r="V38" t="e" cm="1">
        <f t="array" ref="V38">IF(V$3 &lt;&gt; "X", drag_coef($C38,V$4), NA() )</f>
        <v>#N/A</v>
      </c>
      <c r="W38" t="e" cm="1">
        <f t="array" ref="W38">IF(W$3 &lt;&gt; "X", drag_coef($C38,W$4), NA() )</f>
        <v>#N/A</v>
      </c>
      <c r="X38" t="e" cm="1">
        <f t="array" ref="X38">IF(X$3 &lt;&gt; "X", drag_coef($C38,X$4), NA() )</f>
        <v>#N/A</v>
      </c>
      <c r="Y38" t="e" cm="1">
        <f t="array" ref="Y38">IF(Y$3 &lt;&gt; "X", drag_coef($C38,Y$4), NA() )</f>
        <v>#N/A</v>
      </c>
      <c r="Z38" t="e" cm="1">
        <f t="array" ref="Z38">IF(Z$3 &lt;&gt; "X", drag_coef($C38,Z$4), NA() )</f>
        <v>#N/A</v>
      </c>
      <c r="AA38" t="e" cm="1">
        <f t="array" ref="AA38">IF(AA$3 &lt;&gt; "X", drag_coef($C38,AA$4), NA() )</f>
        <v>#N/A</v>
      </c>
      <c r="AB38" t="e" cm="1">
        <f t="array" ref="AB38">IF(AB$3 &lt;&gt; "X", drag_coef($C38,AB$4), NA() )</f>
        <v>#N/A</v>
      </c>
      <c r="AC38" t="e" cm="1">
        <f t="array" ref="AC38">IF(AC$3 &lt;&gt; "X", drag_coef($C38,AC$4), NA() )</f>
        <v>#N/A</v>
      </c>
      <c r="AD38" t="e" cm="1">
        <f t="array" ref="AD38">IF(AD$3 &lt;&gt; "X", drag_coef($C38,AD$4), NA() )</f>
        <v>#N/A</v>
      </c>
      <c r="AE38" t="e" cm="1">
        <f t="array" ref="AE38">IF(AE$3 &lt;&gt; "X", drag_coef($C38,AE$4), NA() )</f>
        <v>#N/A</v>
      </c>
      <c r="AF38" t="e" cm="1">
        <f t="array" ref="AF38">IF(AF$3 &lt;&gt; "X", drag_coef($C38,AF$4), NA() )</f>
        <v>#N/A</v>
      </c>
      <c r="AG38" t="e" cm="1">
        <f t="array" ref="AG38">IF(AG$3 &lt;&gt; "X", drag_coef($C38,AG$4), NA() )</f>
        <v>#N/A</v>
      </c>
      <c r="AH38" t="e" cm="1">
        <f t="array" ref="AH38">IF(AH$3 &lt;&gt; "X", drag_coef($C38,AH$4), NA() )</f>
        <v>#N/A</v>
      </c>
      <c r="AI38" t="e" cm="1">
        <f t="array" ref="AI38">IF(AI$3 &lt;&gt; "X", drag_coef($C38,AI$4), NA() )</f>
        <v>#N/A</v>
      </c>
      <c r="AJ38" t="e" cm="1">
        <f t="array" ref="AJ38">IF(AJ$3 &lt;&gt; "X", drag_coef($C38,AJ$4), NA() )</f>
        <v>#N/A</v>
      </c>
      <c r="AK38" t="e" cm="1">
        <f t="array" ref="AK38">IF(AK$3 &lt;&gt; "X", drag_coef($C38,AK$4), NA() )</f>
        <v>#N/A</v>
      </c>
      <c r="AL38" t="e" cm="1">
        <f t="array" ref="AL38">IF(AL$3 &lt;&gt; "X", drag_coef($C38,AL$4), NA() )</f>
        <v>#N/A</v>
      </c>
      <c r="AM38" t="e" cm="1">
        <f t="array" ref="AM38">IF(AM$3 &lt;&gt; "X", drag_coef($C38,AM$4), NA() )</f>
        <v>#N/A</v>
      </c>
      <c r="AN38" t="e" cm="1">
        <f t="array" ref="AN38">IF(AN$3 &lt;&gt; "X", drag_coef($C38,AN$4), NA() )</f>
        <v>#N/A</v>
      </c>
      <c r="AO38" cm="1">
        <f t="array" ref="AO38">IF(AO$3 &lt;&gt; "X", drag_coef($C38,AO$4), NA() )</f>
        <v>0</v>
      </c>
      <c r="AP38" t="e" cm="1">
        <f t="array" ref="AP38">IF(AP$3 &lt;&gt; "X", drag_coef($C38,AP$4), NA() )</f>
        <v>#N/A</v>
      </c>
      <c r="AQ38" t="e" cm="1">
        <f t="array" ref="AQ38">IF(AQ$3 &lt;&gt; "X", drag_coef($C38,AQ$4), NA() )</f>
        <v>#N/A</v>
      </c>
      <c r="AR38" t="e" cm="1">
        <f t="array" ref="AR38">IF(AR$3 &lt;&gt; "X", drag_coef($C38,AR$4), NA() )</f>
        <v>#N/A</v>
      </c>
      <c r="AS38" t="e" cm="1">
        <f t="array" ref="AS38">IF(AS$3 &lt;&gt; "X", drag_coef($C38,AS$4), NA() )</f>
        <v>#N/A</v>
      </c>
      <c r="AT38" t="e" cm="1">
        <f t="array" ref="AT38">IF(AT$3 &lt;&gt; "X", drag_coef($C38,AT$4), NA() )</f>
        <v>#N/A</v>
      </c>
      <c r="AU38" t="e" cm="1">
        <f t="array" ref="AU38">IF(AU$3 &lt;&gt; "X", drag_coef($C38,AU$4), NA() )</f>
        <v>#N/A</v>
      </c>
      <c r="AV38" s="24" t="e" cm="1">
        <f t="array" ref="AV38">IF(AV$3 &lt;&gt; "X", drag_coef($C38,AV$4), NA() )</f>
        <v>#N/A</v>
      </c>
    </row>
    <row r="39" spans="3:48" x14ac:dyDescent="0.25">
      <c r="C39">
        <f t="shared" si="2"/>
        <v>3.2000000000000015</v>
      </c>
      <c r="D39" cm="1">
        <f t="array" ref="D39">IF(D$3 &lt;&gt; "X", drag_coef($C39,D$4), NA() )</f>
        <v>0.50929581789406508</v>
      </c>
      <c r="E39" t="e" cm="1">
        <f t="array" ref="E39">IF(E$3 &lt;&gt; "X", drag_coef($C39,E$4), NA() )</f>
        <v>#N/A</v>
      </c>
      <c r="F39" t="e" cm="1">
        <f t="array" ref="F39">IF(F$3 &lt;&gt; "X", drag_coef($C39,F$4), NA() )</f>
        <v>#N/A</v>
      </c>
      <c r="G39" t="e" cm="1">
        <f t="array" ref="G39">IF(G$3 &lt;&gt; "X", drag_coef($C39,G$4), NA() )</f>
        <v>#N/A</v>
      </c>
      <c r="H39" t="e" cm="1">
        <f t="array" ref="H39">IF(H$3 &lt;&gt; "X", drag_coef($C39,H$4), NA() )</f>
        <v>#N/A</v>
      </c>
      <c r="I39" t="e" cm="1">
        <f t="array" ref="I39">IF(I$3 &lt;&gt; "X", drag_coef($C39,I$4), NA() )</f>
        <v>#N/A</v>
      </c>
      <c r="J39" cm="1">
        <f t="array" ref="J39">IF(J$3 &lt;&gt; "X", drag_coef($C39,J$4), NA() )</f>
        <v>0.22836824474369877</v>
      </c>
      <c r="K39" t="e" cm="1">
        <f t="array" ref="K39">IF(K$3 &lt;&gt; "X", drag_coef($C39,K$4), NA() )</f>
        <v>#N/A</v>
      </c>
      <c r="L39" t="e" cm="1">
        <f t="array" ref="L39">IF(L$3 &lt;&gt; "X", drag_coef($C39,L$4), NA() )</f>
        <v>#N/A</v>
      </c>
      <c r="M39" t="e" cm="1">
        <f t="array" ref="M39">IF(M$3 &lt;&gt; "X", drag_coef($C39,M$4), NA() )</f>
        <v>#N/A</v>
      </c>
      <c r="N39" t="e" cm="1">
        <f t="array" ref="N39">IF(N$3 &lt;&gt; "X", drag_coef($C39,N$4), NA() )</f>
        <v>#N/A</v>
      </c>
      <c r="O39" t="e" cm="1">
        <f t="array" ref="O39">IF(O$3 &lt;&gt; "X", drag_coef($C39,O$4), NA() )</f>
        <v>#N/A</v>
      </c>
      <c r="P39" t="e" cm="1">
        <f t="array" ref="P39">IF(P$3 &lt;&gt; "X", drag_coef($C39,P$4), NA() )</f>
        <v>#N/A</v>
      </c>
      <c r="Q39" t="e" cm="1">
        <f t="array" ref="Q39">IF(Q$3 &lt;&gt; "X", drag_coef($C39,Q$4), NA() )</f>
        <v>#N/A</v>
      </c>
      <c r="R39" t="e" cm="1">
        <f t="array" ref="R39">IF(R$3 &lt;&gt; "X", drag_coef($C39,R$4), NA() )</f>
        <v>#N/A</v>
      </c>
      <c r="S39" t="e" cm="1">
        <f t="array" ref="S39">IF(S$3 &lt;&gt; "X", drag_coef($C39,S$4), NA() )</f>
        <v>#N/A</v>
      </c>
      <c r="T39" t="e" cm="1">
        <f t="array" ref="T39">IF(T$3 &lt;&gt; "X", drag_coef($C39,T$4), NA() )</f>
        <v>#N/A</v>
      </c>
      <c r="U39" t="e" cm="1">
        <f t="array" ref="U39">IF(U$3 &lt;&gt; "X", drag_coef($C39,U$4), NA() )</f>
        <v>#N/A</v>
      </c>
      <c r="V39" t="e" cm="1">
        <f t="array" ref="V39">IF(V$3 &lt;&gt; "X", drag_coef($C39,V$4), NA() )</f>
        <v>#N/A</v>
      </c>
      <c r="W39" t="e" cm="1">
        <f t="array" ref="W39">IF(W$3 &lt;&gt; "X", drag_coef($C39,W$4), NA() )</f>
        <v>#N/A</v>
      </c>
      <c r="X39" t="e" cm="1">
        <f t="array" ref="X39">IF(X$3 &lt;&gt; "X", drag_coef($C39,X$4), NA() )</f>
        <v>#N/A</v>
      </c>
      <c r="Y39" t="e" cm="1">
        <f t="array" ref="Y39">IF(Y$3 &lt;&gt; "X", drag_coef($C39,Y$4), NA() )</f>
        <v>#N/A</v>
      </c>
      <c r="Z39" t="e" cm="1">
        <f t="array" ref="Z39">IF(Z$3 &lt;&gt; "X", drag_coef($C39,Z$4), NA() )</f>
        <v>#N/A</v>
      </c>
      <c r="AA39" t="e" cm="1">
        <f t="array" ref="AA39">IF(AA$3 &lt;&gt; "X", drag_coef($C39,AA$4), NA() )</f>
        <v>#N/A</v>
      </c>
      <c r="AB39" t="e" cm="1">
        <f t="array" ref="AB39">IF(AB$3 &lt;&gt; "X", drag_coef($C39,AB$4), NA() )</f>
        <v>#N/A</v>
      </c>
      <c r="AC39" t="e" cm="1">
        <f t="array" ref="AC39">IF(AC$3 &lt;&gt; "X", drag_coef($C39,AC$4), NA() )</f>
        <v>#N/A</v>
      </c>
      <c r="AD39" t="e" cm="1">
        <f t="array" ref="AD39">IF(AD$3 &lt;&gt; "X", drag_coef($C39,AD$4), NA() )</f>
        <v>#N/A</v>
      </c>
      <c r="AE39" t="e" cm="1">
        <f t="array" ref="AE39">IF(AE$3 &lt;&gt; "X", drag_coef($C39,AE$4), NA() )</f>
        <v>#N/A</v>
      </c>
      <c r="AF39" t="e" cm="1">
        <f t="array" ref="AF39">IF(AF$3 &lt;&gt; "X", drag_coef($C39,AF$4), NA() )</f>
        <v>#N/A</v>
      </c>
      <c r="AG39" t="e" cm="1">
        <f t="array" ref="AG39">IF(AG$3 &lt;&gt; "X", drag_coef($C39,AG$4), NA() )</f>
        <v>#N/A</v>
      </c>
      <c r="AH39" t="e" cm="1">
        <f t="array" ref="AH39">IF(AH$3 &lt;&gt; "X", drag_coef($C39,AH$4), NA() )</f>
        <v>#N/A</v>
      </c>
      <c r="AI39" t="e" cm="1">
        <f t="array" ref="AI39">IF(AI$3 &lt;&gt; "X", drag_coef($C39,AI$4), NA() )</f>
        <v>#N/A</v>
      </c>
      <c r="AJ39" t="e" cm="1">
        <f t="array" ref="AJ39">IF(AJ$3 &lt;&gt; "X", drag_coef($C39,AJ$4), NA() )</f>
        <v>#N/A</v>
      </c>
      <c r="AK39" t="e" cm="1">
        <f t="array" ref="AK39">IF(AK$3 &lt;&gt; "X", drag_coef($C39,AK$4), NA() )</f>
        <v>#N/A</v>
      </c>
      <c r="AL39" t="e" cm="1">
        <f t="array" ref="AL39">IF(AL$3 &lt;&gt; "X", drag_coef($C39,AL$4), NA() )</f>
        <v>#N/A</v>
      </c>
      <c r="AM39" t="e" cm="1">
        <f t="array" ref="AM39">IF(AM$3 &lt;&gt; "X", drag_coef($C39,AM$4), NA() )</f>
        <v>#N/A</v>
      </c>
      <c r="AN39" t="e" cm="1">
        <f t="array" ref="AN39">IF(AN$3 &lt;&gt; "X", drag_coef($C39,AN$4), NA() )</f>
        <v>#N/A</v>
      </c>
      <c r="AO39" cm="1">
        <f t="array" ref="AO39">IF(AO$3 &lt;&gt; "X", drag_coef($C39,AO$4), NA() )</f>
        <v>0</v>
      </c>
      <c r="AP39" t="e" cm="1">
        <f t="array" ref="AP39">IF(AP$3 &lt;&gt; "X", drag_coef($C39,AP$4), NA() )</f>
        <v>#N/A</v>
      </c>
      <c r="AQ39" t="e" cm="1">
        <f t="array" ref="AQ39">IF(AQ$3 &lt;&gt; "X", drag_coef($C39,AQ$4), NA() )</f>
        <v>#N/A</v>
      </c>
      <c r="AR39" t="e" cm="1">
        <f t="array" ref="AR39">IF(AR$3 &lt;&gt; "X", drag_coef($C39,AR$4), NA() )</f>
        <v>#N/A</v>
      </c>
      <c r="AS39" t="e" cm="1">
        <f t="array" ref="AS39">IF(AS$3 &lt;&gt; "X", drag_coef($C39,AS$4), NA() )</f>
        <v>#N/A</v>
      </c>
      <c r="AT39" t="e" cm="1">
        <f t="array" ref="AT39">IF(AT$3 &lt;&gt; "X", drag_coef($C39,AT$4), NA() )</f>
        <v>#N/A</v>
      </c>
      <c r="AU39" t="e" cm="1">
        <f t="array" ref="AU39">IF(AU$3 &lt;&gt; "X", drag_coef($C39,AU$4), NA() )</f>
        <v>#N/A</v>
      </c>
      <c r="AV39" s="24" t="e" cm="1">
        <f t="array" ref="AV39">IF(AV$3 &lt;&gt; "X", drag_coef($C39,AV$4), NA() )</f>
        <v>#N/A</v>
      </c>
    </row>
    <row r="40" spans="3:48" x14ac:dyDescent="0.25">
      <c r="C40">
        <f t="shared" si="2"/>
        <v>3.3000000000000016</v>
      </c>
      <c r="D40" cm="1">
        <f t="array" ref="D40">IF(D$3 &lt;&gt; "X", drag_coef($C40,D$4), NA() )</f>
        <v>0.50865919812169746</v>
      </c>
      <c r="E40" t="e" cm="1">
        <f t="array" ref="E40">IF(E$3 &lt;&gt; "X", drag_coef($C40,E$4), NA() )</f>
        <v>#N/A</v>
      </c>
      <c r="F40" t="e" cm="1">
        <f t="array" ref="F40">IF(F$3 &lt;&gt; "X", drag_coef($C40,F$4), NA() )</f>
        <v>#N/A</v>
      </c>
      <c r="G40" t="e" cm="1">
        <f t="array" ref="G40">IF(G$3 &lt;&gt; "X", drag_coef($C40,G$4), NA() )</f>
        <v>#N/A</v>
      </c>
      <c r="H40" t="e" cm="1">
        <f t="array" ref="H40">IF(H$3 &lt;&gt; "X", drag_coef($C40,H$4), NA() )</f>
        <v>#N/A</v>
      </c>
      <c r="I40" t="e" cm="1">
        <f t="array" ref="I40">IF(I$3 &lt;&gt; "X", drag_coef($C40,I$4), NA() )</f>
        <v>#N/A</v>
      </c>
      <c r="J40" cm="1">
        <f t="array" ref="J40">IF(J$3 &lt;&gt; "X", drag_coef($C40,J$4), NA() )</f>
        <v>0.22230762451075939</v>
      </c>
      <c r="K40" t="e" cm="1">
        <f t="array" ref="K40">IF(K$3 &lt;&gt; "X", drag_coef($C40,K$4), NA() )</f>
        <v>#N/A</v>
      </c>
      <c r="L40" t="e" cm="1">
        <f t="array" ref="L40">IF(L$3 &lt;&gt; "X", drag_coef($C40,L$4), NA() )</f>
        <v>#N/A</v>
      </c>
      <c r="M40" t="e" cm="1">
        <f t="array" ref="M40">IF(M$3 &lt;&gt; "X", drag_coef($C40,M$4), NA() )</f>
        <v>#N/A</v>
      </c>
      <c r="N40" t="e" cm="1">
        <f t="array" ref="N40">IF(N$3 &lt;&gt; "X", drag_coef($C40,N$4), NA() )</f>
        <v>#N/A</v>
      </c>
      <c r="O40" t="e" cm="1">
        <f t="array" ref="O40">IF(O$3 &lt;&gt; "X", drag_coef($C40,O$4), NA() )</f>
        <v>#N/A</v>
      </c>
      <c r="P40" t="e" cm="1">
        <f t="array" ref="P40">IF(P$3 &lt;&gt; "X", drag_coef($C40,P$4), NA() )</f>
        <v>#N/A</v>
      </c>
      <c r="Q40" t="e" cm="1">
        <f t="array" ref="Q40">IF(Q$3 &lt;&gt; "X", drag_coef($C40,Q$4), NA() )</f>
        <v>#N/A</v>
      </c>
      <c r="R40" t="e" cm="1">
        <f t="array" ref="R40">IF(R$3 &lt;&gt; "X", drag_coef($C40,R$4), NA() )</f>
        <v>#N/A</v>
      </c>
      <c r="S40" t="e" cm="1">
        <f t="array" ref="S40">IF(S$3 &lt;&gt; "X", drag_coef($C40,S$4), NA() )</f>
        <v>#N/A</v>
      </c>
      <c r="T40" t="e" cm="1">
        <f t="array" ref="T40">IF(T$3 &lt;&gt; "X", drag_coef($C40,T$4), NA() )</f>
        <v>#N/A</v>
      </c>
      <c r="U40" t="e" cm="1">
        <f t="array" ref="U40">IF(U$3 &lt;&gt; "X", drag_coef($C40,U$4), NA() )</f>
        <v>#N/A</v>
      </c>
      <c r="V40" t="e" cm="1">
        <f t="array" ref="V40">IF(V$3 &lt;&gt; "X", drag_coef($C40,V$4), NA() )</f>
        <v>#N/A</v>
      </c>
      <c r="W40" t="e" cm="1">
        <f t="array" ref="W40">IF(W$3 &lt;&gt; "X", drag_coef($C40,W$4), NA() )</f>
        <v>#N/A</v>
      </c>
      <c r="X40" t="e" cm="1">
        <f t="array" ref="X40">IF(X$3 &lt;&gt; "X", drag_coef($C40,X$4), NA() )</f>
        <v>#N/A</v>
      </c>
      <c r="Y40" t="e" cm="1">
        <f t="array" ref="Y40">IF(Y$3 &lt;&gt; "X", drag_coef($C40,Y$4), NA() )</f>
        <v>#N/A</v>
      </c>
      <c r="Z40" t="e" cm="1">
        <f t="array" ref="Z40">IF(Z$3 &lt;&gt; "X", drag_coef($C40,Z$4), NA() )</f>
        <v>#N/A</v>
      </c>
      <c r="AA40" t="e" cm="1">
        <f t="array" ref="AA40">IF(AA$3 &lt;&gt; "X", drag_coef($C40,AA$4), NA() )</f>
        <v>#N/A</v>
      </c>
      <c r="AB40" t="e" cm="1">
        <f t="array" ref="AB40">IF(AB$3 &lt;&gt; "X", drag_coef($C40,AB$4), NA() )</f>
        <v>#N/A</v>
      </c>
      <c r="AC40" t="e" cm="1">
        <f t="array" ref="AC40">IF(AC$3 &lt;&gt; "X", drag_coef($C40,AC$4), NA() )</f>
        <v>#N/A</v>
      </c>
      <c r="AD40" t="e" cm="1">
        <f t="array" ref="AD40">IF(AD$3 &lt;&gt; "X", drag_coef($C40,AD$4), NA() )</f>
        <v>#N/A</v>
      </c>
      <c r="AE40" t="e" cm="1">
        <f t="array" ref="AE40">IF(AE$3 &lt;&gt; "X", drag_coef($C40,AE$4), NA() )</f>
        <v>#N/A</v>
      </c>
      <c r="AF40" t="e" cm="1">
        <f t="array" ref="AF40">IF(AF$3 &lt;&gt; "X", drag_coef($C40,AF$4), NA() )</f>
        <v>#N/A</v>
      </c>
      <c r="AG40" t="e" cm="1">
        <f t="array" ref="AG40">IF(AG$3 &lt;&gt; "X", drag_coef($C40,AG$4), NA() )</f>
        <v>#N/A</v>
      </c>
      <c r="AH40" t="e" cm="1">
        <f t="array" ref="AH40">IF(AH$3 &lt;&gt; "X", drag_coef($C40,AH$4), NA() )</f>
        <v>#N/A</v>
      </c>
      <c r="AI40" t="e" cm="1">
        <f t="array" ref="AI40">IF(AI$3 &lt;&gt; "X", drag_coef($C40,AI$4), NA() )</f>
        <v>#N/A</v>
      </c>
      <c r="AJ40" t="e" cm="1">
        <f t="array" ref="AJ40">IF(AJ$3 &lt;&gt; "X", drag_coef($C40,AJ$4), NA() )</f>
        <v>#N/A</v>
      </c>
      <c r="AK40" t="e" cm="1">
        <f t="array" ref="AK40">IF(AK$3 &lt;&gt; "X", drag_coef($C40,AK$4), NA() )</f>
        <v>#N/A</v>
      </c>
      <c r="AL40" t="e" cm="1">
        <f t="array" ref="AL40">IF(AL$3 &lt;&gt; "X", drag_coef($C40,AL$4), NA() )</f>
        <v>#N/A</v>
      </c>
      <c r="AM40" t="e" cm="1">
        <f t="array" ref="AM40">IF(AM$3 &lt;&gt; "X", drag_coef($C40,AM$4), NA() )</f>
        <v>#N/A</v>
      </c>
      <c r="AN40" t="e" cm="1">
        <f t="array" ref="AN40">IF(AN$3 &lt;&gt; "X", drag_coef($C40,AN$4), NA() )</f>
        <v>#N/A</v>
      </c>
      <c r="AO40" cm="1">
        <f t="array" ref="AO40">IF(AO$3 &lt;&gt; "X", drag_coef($C40,AO$4), NA() )</f>
        <v>0</v>
      </c>
      <c r="AP40" t="e" cm="1">
        <f t="array" ref="AP40">IF(AP$3 &lt;&gt; "X", drag_coef($C40,AP$4), NA() )</f>
        <v>#N/A</v>
      </c>
      <c r="AQ40" t="e" cm="1">
        <f t="array" ref="AQ40">IF(AQ$3 &lt;&gt; "X", drag_coef($C40,AQ$4), NA() )</f>
        <v>#N/A</v>
      </c>
      <c r="AR40" t="e" cm="1">
        <f t="array" ref="AR40">IF(AR$3 &lt;&gt; "X", drag_coef($C40,AR$4), NA() )</f>
        <v>#N/A</v>
      </c>
      <c r="AS40" t="e" cm="1">
        <f t="array" ref="AS40">IF(AS$3 &lt;&gt; "X", drag_coef($C40,AS$4), NA() )</f>
        <v>#N/A</v>
      </c>
      <c r="AT40" t="e" cm="1">
        <f t="array" ref="AT40">IF(AT$3 &lt;&gt; "X", drag_coef($C40,AT$4), NA() )</f>
        <v>#N/A</v>
      </c>
      <c r="AU40" t="e" cm="1">
        <f t="array" ref="AU40">IF(AU$3 &lt;&gt; "X", drag_coef($C40,AU$4), NA() )</f>
        <v>#N/A</v>
      </c>
      <c r="AV40" s="24" t="e" cm="1">
        <f t="array" ref="AV40">IF(AV$3 &lt;&gt; "X", drag_coef($C40,AV$4), NA() )</f>
        <v>#N/A</v>
      </c>
    </row>
    <row r="41" spans="3:48" x14ac:dyDescent="0.25">
      <c r="C41">
        <f t="shared" si="2"/>
        <v>3.4000000000000017</v>
      </c>
      <c r="D41" cm="1">
        <f t="array" ref="D41">IF(D$3 &lt;&gt; "X", drag_coef($C41,D$4), NA() )</f>
        <v>0.50802257834932996</v>
      </c>
      <c r="E41" t="e" cm="1">
        <f t="array" ref="E41">IF(E$3 &lt;&gt; "X", drag_coef($C41,E$4), NA() )</f>
        <v>#N/A</v>
      </c>
      <c r="F41" t="e" cm="1">
        <f t="array" ref="F41">IF(F$3 &lt;&gt; "X", drag_coef($C41,F$4), NA() )</f>
        <v>#N/A</v>
      </c>
      <c r="G41" t="e" cm="1">
        <f t="array" ref="G41">IF(G$3 &lt;&gt; "X", drag_coef($C41,G$4), NA() )</f>
        <v>#N/A</v>
      </c>
      <c r="H41" t="e" cm="1">
        <f t="array" ref="H41">IF(H$3 &lt;&gt; "X", drag_coef($C41,H$4), NA() )</f>
        <v>#N/A</v>
      </c>
      <c r="I41" t="e" cm="1">
        <f t="array" ref="I41">IF(I$3 &lt;&gt; "X", drag_coef($C41,I$4), NA() )</f>
        <v>#N/A</v>
      </c>
      <c r="J41" cm="1">
        <f t="array" ref="J41">IF(J$3 &lt;&gt; "X", drag_coef($C41,J$4), NA() )</f>
        <v>0.21619607469603064</v>
      </c>
      <c r="K41" t="e" cm="1">
        <f t="array" ref="K41">IF(K$3 &lt;&gt; "X", drag_coef($C41,K$4), NA() )</f>
        <v>#N/A</v>
      </c>
      <c r="L41" t="e" cm="1">
        <f t="array" ref="L41">IF(L$3 &lt;&gt; "X", drag_coef($C41,L$4), NA() )</f>
        <v>#N/A</v>
      </c>
      <c r="M41" t="e" cm="1">
        <f t="array" ref="M41">IF(M$3 &lt;&gt; "X", drag_coef($C41,M$4), NA() )</f>
        <v>#N/A</v>
      </c>
      <c r="N41" t="e" cm="1">
        <f t="array" ref="N41">IF(N$3 &lt;&gt; "X", drag_coef($C41,N$4), NA() )</f>
        <v>#N/A</v>
      </c>
      <c r="O41" t="e" cm="1">
        <f t="array" ref="O41">IF(O$3 &lt;&gt; "X", drag_coef($C41,O$4), NA() )</f>
        <v>#N/A</v>
      </c>
      <c r="P41" t="e" cm="1">
        <f t="array" ref="P41">IF(P$3 &lt;&gt; "X", drag_coef($C41,P$4), NA() )</f>
        <v>#N/A</v>
      </c>
      <c r="Q41" t="e" cm="1">
        <f t="array" ref="Q41">IF(Q$3 &lt;&gt; "X", drag_coef($C41,Q$4), NA() )</f>
        <v>#N/A</v>
      </c>
      <c r="R41" t="e" cm="1">
        <f t="array" ref="R41">IF(R$3 &lt;&gt; "X", drag_coef($C41,R$4), NA() )</f>
        <v>#N/A</v>
      </c>
      <c r="S41" t="e" cm="1">
        <f t="array" ref="S41">IF(S$3 &lt;&gt; "X", drag_coef($C41,S$4), NA() )</f>
        <v>#N/A</v>
      </c>
      <c r="T41" t="e" cm="1">
        <f t="array" ref="T41">IF(T$3 &lt;&gt; "X", drag_coef($C41,T$4), NA() )</f>
        <v>#N/A</v>
      </c>
      <c r="U41" t="e" cm="1">
        <f t="array" ref="U41">IF(U$3 &lt;&gt; "X", drag_coef($C41,U$4), NA() )</f>
        <v>#N/A</v>
      </c>
      <c r="V41" t="e" cm="1">
        <f t="array" ref="V41">IF(V$3 &lt;&gt; "X", drag_coef($C41,V$4), NA() )</f>
        <v>#N/A</v>
      </c>
      <c r="W41" t="e" cm="1">
        <f t="array" ref="W41">IF(W$3 &lt;&gt; "X", drag_coef($C41,W$4), NA() )</f>
        <v>#N/A</v>
      </c>
      <c r="X41" t="e" cm="1">
        <f t="array" ref="X41">IF(X$3 &lt;&gt; "X", drag_coef($C41,X$4), NA() )</f>
        <v>#N/A</v>
      </c>
      <c r="Y41" t="e" cm="1">
        <f t="array" ref="Y41">IF(Y$3 &lt;&gt; "X", drag_coef($C41,Y$4), NA() )</f>
        <v>#N/A</v>
      </c>
      <c r="Z41" t="e" cm="1">
        <f t="array" ref="Z41">IF(Z$3 &lt;&gt; "X", drag_coef($C41,Z$4), NA() )</f>
        <v>#N/A</v>
      </c>
      <c r="AA41" t="e" cm="1">
        <f t="array" ref="AA41">IF(AA$3 &lt;&gt; "X", drag_coef($C41,AA$4), NA() )</f>
        <v>#N/A</v>
      </c>
      <c r="AB41" t="e" cm="1">
        <f t="array" ref="AB41">IF(AB$3 &lt;&gt; "X", drag_coef($C41,AB$4), NA() )</f>
        <v>#N/A</v>
      </c>
      <c r="AC41" t="e" cm="1">
        <f t="array" ref="AC41">IF(AC$3 &lt;&gt; "X", drag_coef($C41,AC$4), NA() )</f>
        <v>#N/A</v>
      </c>
      <c r="AD41" t="e" cm="1">
        <f t="array" ref="AD41">IF(AD$3 &lt;&gt; "X", drag_coef($C41,AD$4), NA() )</f>
        <v>#N/A</v>
      </c>
      <c r="AE41" t="e" cm="1">
        <f t="array" ref="AE41">IF(AE$3 &lt;&gt; "X", drag_coef($C41,AE$4), NA() )</f>
        <v>#N/A</v>
      </c>
      <c r="AF41" t="e" cm="1">
        <f t="array" ref="AF41">IF(AF$3 &lt;&gt; "X", drag_coef($C41,AF$4), NA() )</f>
        <v>#N/A</v>
      </c>
      <c r="AG41" t="e" cm="1">
        <f t="array" ref="AG41">IF(AG$3 &lt;&gt; "X", drag_coef($C41,AG$4), NA() )</f>
        <v>#N/A</v>
      </c>
      <c r="AH41" t="e" cm="1">
        <f t="array" ref="AH41">IF(AH$3 &lt;&gt; "X", drag_coef($C41,AH$4), NA() )</f>
        <v>#N/A</v>
      </c>
      <c r="AI41" t="e" cm="1">
        <f t="array" ref="AI41">IF(AI$3 &lt;&gt; "X", drag_coef($C41,AI$4), NA() )</f>
        <v>#N/A</v>
      </c>
      <c r="AJ41" t="e" cm="1">
        <f t="array" ref="AJ41">IF(AJ$3 &lt;&gt; "X", drag_coef($C41,AJ$4), NA() )</f>
        <v>#N/A</v>
      </c>
      <c r="AK41" t="e" cm="1">
        <f t="array" ref="AK41">IF(AK$3 &lt;&gt; "X", drag_coef($C41,AK$4), NA() )</f>
        <v>#N/A</v>
      </c>
      <c r="AL41" t="e" cm="1">
        <f t="array" ref="AL41">IF(AL$3 &lt;&gt; "X", drag_coef($C41,AL$4), NA() )</f>
        <v>#N/A</v>
      </c>
      <c r="AM41" t="e" cm="1">
        <f t="array" ref="AM41">IF(AM$3 &lt;&gt; "X", drag_coef($C41,AM$4), NA() )</f>
        <v>#N/A</v>
      </c>
      <c r="AN41" t="e" cm="1">
        <f t="array" ref="AN41">IF(AN$3 &lt;&gt; "X", drag_coef($C41,AN$4), NA() )</f>
        <v>#N/A</v>
      </c>
      <c r="AO41" cm="1">
        <f t="array" ref="AO41">IF(AO$3 &lt;&gt; "X", drag_coef($C41,AO$4), NA() )</f>
        <v>0</v>
      </c>
      <c r="AP41" t="e" cm="1">
        <f t="array" ref="AP41">IF(AP$3 &lt;&gt; "X", drag_coef($C41,AP$4), NA() )</f>
        <v>#N/A</v>
      </c>
      <c r="AQ41" t="e" cm="1">
        <f t="array" ref="AQ41">IF(AQ$3 &lt;&gt; "X", drag_coef($C41,AQ$4), NA() )</f>
        <v>#N/A</v>
      </c>
      <c r="AR41" t="e" cm="1">
        <f t="array" ref="AR41">IF(AR$3 &lt;&gt; "X", drag_coef($C41,AR$4), NA() )</f>
        <v>#N/A</v>
      </c>
      <c r="AS41" t="e" cm="1">
        <f t="array" ref="AS41">IF(AS$3 &lt;&gt; "X", drag_coef($C41,AS$4), NA() )</f>
        <v>#N/A</v>
      </c>
      <c r="AT41" t="e" cm="1">
        <f t="array" ref="AT41">IF(AT$3 &lt;&gt; "X", drag_coef($C41,AT$4), NA() )</f>
        <v>#N/A</v>
      </c>
      <c r="AU41" t="e" cm="1">
        <f t="array" ref="AU41">IF(AU$3 &lt;&gt; "X", drag_coef($C41,AU$4), NA() )</f>
        <v>#N/A</v>
      </c>
      <c r="AV41" s="24" t="e" cm="1">
        <f t="array" ref="AV41">IF(AV$3 &lt;&gt; "X", drag_coef($C41,AV$4), NA() )</f>
        <v>#N/A</v>
      </c>
    </row>
    <row r="42" spans="3:48" x14ac:dyDescent="0.25">
      <c r="C42">
        <f t="shared" si="2"/>
        <v>3.5000000000000018</v>
      </c>
      <c r="D42" cm="1">
        <f t="array" ref="D42">IF(D$3 &lt;&gt; "X", drag_coef($C42,D$4), NA() )</f>
        <v>0.50738595857696234</v>
      </c>
      <c r="E42" t="e" cm="1">
        <f t="array" ref="E42">IF(E$3 &lt;&gt; "X", drag_coef($C42,E$4), NA() )</f>
        <v>#N/A</v>
      </c>
      <c r="F42" t="e" cm="1">
        <f t="array" ref="F42">IF(F$3 &lt;&gt; "X", drag_coef($C42,F$4), NA() )</f>
        <v>#N/A</v>
      </c>
      <c r="G42" t="e" cm="1">
        <f t="array" ref="G42">IF(G$3 &lt;&gt; "X", drag_coef($C42,G$4), NA() )</f>
        <v>#N/A</v>
      </c>
      <c r="H42" t="e" cm="1">
        <f t="array" ref="H42">IF(H$3 &lt;&gt; "X", drag_coef($C42,H$4), NA() )</f>
        <v>#N/A</v>
      </c>
      <c r="I42" t="e" cm="1">
        <f t="array" ref="I42">IF(I$3 &lt;&gt; "X", drag_coef($C42,I$4), NA() )</f>
        <v>#N/A</v>
      </c>
      <c r="J42" cm="1">
        <f t="array" ref="J42">IF(J$3 &lt;&gt; "X", drag_coef($C42,J$4), NA() )</f>
        <v>0.21008452488130186</v>
      </c>
      <c r="K42" t="e" cm="1">
        <f t="array" ref="K42">IF(K$3 &lt;&gt; "X", drag_coef($C42,K$4), NA() )</f>
        <v>#N/A</v>
      </c>
      <c r="L42" t="e" cm="1">
        <f t="array" ref="L42">IF(L$3 &lt;&gt; "X", drag_coef($C42,L$4), NA() )</f>
        <v>#N/A</v>
      </c>
      <c r="M42" t="e" cm="1">
        <f t="array" ref="M42">IF(M$3 &lt;&gt; "X", drag_coef($C42,M$4), NA() )</f>
        <v>#N/A</v>
      </c>
      <c r="N42" t="e" cm="1">
        <f t="array" ref="N42">IF(N$3 &lt;&gt; "X", drag_coef($C42,N$4), NA() )</f>
        <v>#N/A</v>
      </c>
      <c r="O42" t="e" cm="1">
        <f t="array" ref="O42">IF(O$3 &lt;&gt; "X", drag_coef($C42,O$4), NA() )</f>
        <v>#N/A</v>
      </c>
      <c r="P42" t="e" cm="1">
        <f t="array" ref="P42">IF(P$3 &lt;&gt; "X", drag_coef($C42,P$4), NA() )</f>
        <v>#N/A</v>
      </c>
      <c r="Q42" t="e" cm="1">
        <f t="array" ref="Q42">IF(Q$3 &lt;&gt; "X", drag_coef($C42,Q$4), NA() )</f>
        <v>#N/A</v>
      </c>
      <c r="R42" t="e" cm="1">
        <f t="array" ref="R42">IF(R$3 &lt;&gt; "X", drag_coef($C42,R$4), NA() )</f>
        <v>#N/A</v>
      </c>
      <c r="S42" t="e" cm="1">
        <f t="array" ref="S42">IF(S$3 &lt;&gt; "X", drag_coef($C42,S$4), NA() )</f>
        <v>#N/A</v>
      </c>
      <c r="T42" t="e" cm="1">
        <f t="array" ref="T42">IF(T$3 &lt;&gt; "X", drag_coef($C42,T$4), NA() )</f>
        <v>#N/A</v>
      </c>
      <c r="U42" t="e" cm="1">
        <f t="array" ref="U42">IF(U$3 &lt;&gt; "X", drag_coef($C42,U$4), NA() )</f>
        <v>#N/A</v>
      </c>
      <c r="V42" t="e" cm="1">
        <f t="array" ref="V42">IF(V$3 &lt;&gt; "X", drag_coef($C42,V$4), NA() )</f>
        <v>#N/A</v>
      </c>
      <c r="W42" t="e" cm="1">
        <f t="array" ref="W42">IF(W$3 &lt;&gt; "X", drag_coef($C42,W$4), NA() )</f>
        <v>#N/A</v>
      </c>
      <c r="X42" t="e" cm="1">
        <f t="array" ref="X42">IF(X$3 &lt;&gt; "X", drag_coef($C42,X$4), NA() )</f>
        <v>#N/A</v>
      </c>
      <c r="Y42" t="e" cm="1">
        <f t="array" ref="Y42">IF(Y$3 &lt;&gt; "X", drag_coef($C42,Y$4), NA() )</f>
        <v>#N/A</v>
      </c>
      <c r="Z42" t="e" cm="1">
        <f t="array" ref="Z42">IF(Z$3 &lt;&gt; "X", drag_coef($C42,Z$4), NA() )</f>
        <v>#N/A</v>
      </c>
      <c r="AA42" t="e" cm="1">
        <f t="array" ref="AA42">IF(AA$3 &lt;&gt; "X", drag_coef($C42,AA$4), NA() )</f>
        <v>#N/A</v>
      </c>
      <c r="AB42" t="e" cm="1">
        <f t="array" ref="AB42">IF(AB$3 &lt;&gt; "X", drag_coef($C42,AB$4), NA() )</f>
        <v>#N/A</v>
      </c>
      <c r="AC42" t="e" cm="1">
        <f t="array" ref="AC42">IF(AC$3 &lt;&gt; "X", drag_coef($C42,AC$4), NA() )</f>
        <v>#N/A</v>
      </c>
      <c r="AD42" t="e" cm="1">
        <f t="array" ref="AD42">IF(AD$3 &lt;&gt; "X", drag_coef($C42,AD$4), NA() )</f>
        <v>#N/A</v>
      </c>
      <c r="AE42" t="e" cm="1">
        <f t="array" ref="AE42">IF(AE$3 &lt;&gt; "X", drag_coef($C42,AE$4), NA() )</f>
        <v>#N/A</v>
      </c>
      <c r="AF42" t="e" cm="1">
        <f t="array" ref="AF42">IF(AF$3 &lt;&gt; "X", drag_coef($C42,AF$4), NA() )</f>
        <v>#N/A</v>
      </c>
      <c r="AG42" t="e" cm="1">
        <f t="array" ref="AG42">IF(AG$3 &lt;&gt; "X", drag_coef($C42,AG$4), NA() )</f>
        <v>#N/A</v>
      </c>
      <c r="AH42" t="e" cm="1">
        <f t="array" ref="AH42">IF(AH$3 &lt;&gt; "X", drag_coef($C42,AH$4), NA() )</f>
        <v>#N/A</v>
      </c>
      <c r="AI42" t="e" cm="1">
        <f t="array" ref="AI42">IF(AI$3 &lt;&gt; "X", drag_coef($C42,AI$4), NA() )</f>
        <v>#N/A</v>
      </c>
      <c r="AJ42" t="e" cm="1">
        <f t="array" ref="AJ42">IF(AJ$3 &lt;&gt; "X", drag_coef($C42,AJ$4), NA() )</f>
        <v>#N/A</v>
      </c>
      <c r="AK42" t="e" cm="1">
        <f t="array" ref="AK42">IF(AK$3 &lt;&gt; "X", drag_coef($C42,AK$4), NA() )</f>
        <v>#N/A</v>
      </c>
      <c r="AL42" t="e" cm="1">
        <f t="array" ref="AL42">IF(AL$3 &lt;&gt; "X", drag_coef($C42,AL$4), NA() )</f>
        <v>#N/A</v>
      </c>
      <c r="AM42" t="e" cm="1">
        <f t="array" ref="AM42">IF(AM$3 &lt;&gt; "X", drag_coef($C42,AM$4), NA() )</f>
        <v>#N/A</v>
      </c>
      <c r="AN42" t="e" cm="1">
        <f t="array" ref="AN42">IF(AN$3 &lt;&gt; "X", drag_coef($C42,AN$4), NA() )</f>
        <v>#N/A</v>
      </c>
      <c r="AO42" cm="1">
        <f t="array" ref="AO42">IF(AO$3 &lt;&gt; "X", drag_coef($C42,AO$4), NA() )</f>
        <v>0</v>
      </c>
      <c r="AP42" t="e" cm="1">
        <f t="array" ref="AP42">IF(AP$3 &lt;&gt; "X", drag_coef($C42,AP$4), NA() )</f>
        <v>#N/A</v>
      </c>
      <c r="AQ42" t="e" cm="1">
        <f t="array" ref="AQ42">IF(AQ$3 &lt;&gt; "X", drag_coef($C42,AQ$4), NA() )</f>
        <v>#N/A</v>
      </c>
      <c r="AR42" t="e" cm="1">
        <f t="array" ref="AR42">IF(AR$3 &lt;&gt; "X", drag_coef($C42,AR$4), NA() )</f>
        <v>#N/A</v>
      </c>
      <c r="AS42" t="e" cm="1">
        <f t="array" ref="AS42">IF(AS$3 &lt;&gt; "X", drag_coef($C42,AS$4), NA() )</f>
        <v>#N/A</v>
      </c>
      <c r="AT42" t="e" cm="1">
        <f t="array" ref="AT42">IF(AT$3 &lt;&gt; "X", drag_coef($C42,AT$4), NA() )</f>
        <v>#N/A</v>
      </c>
      <c r="AU42" t="e" cm="1">
        <f t="array" ref="AU42">IF(AU$3 &lt;&gt; "X", drag_coef($C42,AU$4), NA() )</f>
        <v>#N/A</v>
      </c>
      <c r="AV42" s="24" t="e" cm="1">
        <f t="array" ref="AV42">IF(AV$3 &lt;&gt; "X", drag_coef($C42,AV$4), NA() )</f>
        <v>#N/A</v>
      </c>
    </row>
    <row r="43" spans="3:48" x14ac:dyDescent="0.25">
      <c r="C43">
        <f t="shared" si="2"/>
        <v>3.6000000000000019</v>
      </c>
      <c r="D43" cm="1">
        <f t="array" ref="D43">IF(D$3 &lt;&gt; "X", drag_coef($C43,D$4), NA() )</f>
        <v>0.50674933880459472</v>
      </c>
      <c r="E43" t="e" cm="1">
        <f t="array" ref="E43">IF(E$3 &lt;&gt; "X", drag_coef($C43,E$4), NA() )</f>
        <v>#N/A</v>
      </c>
      <c r="F43" t="e" cm="1">
        <f t="array" ref="F43">IF(F$3 &lt;&gt; "X", drag_coef($C43,F$4), NA() )</f>
        <v>#N/A</v>
      </c>
      <c r="G43" t="e" cm="1">
        <f t="array" ref="G43">IF(G$3 &lt;&gt; "X", drag_coef($C43,G$4), NA() )</f>
        <v>#N/A</v>
      </c>
      <c r="H43" t="e" cm="1">
        <f t="array" ref="H43">IF(H$3 &lt;&gt; "X", drag_coef($C43,H$4), NA() )</f>
        <v>#N/A</v>
      </c>
      <c r="I43" t="e" cm="1">
        <f t="array" ref="I43">IF(I$3 &lt;&gt; "X", drag_coef($C43,I$4), NA() )</f>
        <v>#N/A</v>
      </c>
      <c r="J43" cm="1">
        <f t="array" ref="J43">IF(J$3 &lt;&gt; "X", drag_coef($C43,J$4), NA() )</f>
        <v>0.20473691879341416</v>
      </c>
      <c r="K43" t="e" cm="1">
        <f t="array" ref="K43">IF(K$3 &lt;&gt; "X", drag_coef($C43,K$4), NA() )</f>
        <v>#N/A</v>
      </c>
      <c r="L43" t="e" cm="1">
        <f t="array" ref="L43">IF(L$3 &lt;&gt; "X", drag_coef($C43,L$4), NA() )</f>
        <v>#N/A</v>
      </c>
      <c r="M43" t="e" cm="1">
        <f t="array" ref="M43">IF(M$3 &lt;&gt; "X", drag_coef($C43,M$4), NA() )</f>
        <v>#N/A</v>
      </c>
      <c r="N43" t="e" cm="1">
        <f t="array" ref="N43">IF(N$3 &lt;&gt; "X", drag_coef($C43,N$4), NA() )</f>
        <v>#N/A</v>
      </c>
      <c r="O43" t="e" cm="1">
        <f t="array" ref="O43">IF(O$3 &lt;&gt; "X", drag_coef($C43,O$4), NA() )</f>
        <v>#N/A</v>
      </c>
      <c r="P43" t="e" cm="1">
        <f t="array" ref="P43">IF(P$3 &lt;&gt; "X", drag_coef($C43,P$4), NA() )</f>
        <v>#N/A</v>
      </c>
      <c r="Q43" t="e" cm="1">
        <f t="array" ref="Q43">IF(Q$3 &lt;&gt; "X", drag_coef($C43,Q$4), NA() )</f>
        <v>#N/A</v>
      </c>
      <c r="R43" t="e" cm="1">
        <f t="array" ref="R43">IF(R$3 &lt;&gt; "X", drag_coef($C43,R$4), NA() )</f>
        <v>#N/A</v>
      </c>
      <c r="S43" t="e" cm="1">
        <f t="array" ref="S43">IF(S$3 &lt;&gt; "X", drag_coef($C43,S$4), NA() )</f>
        <v>#N/A</v>
      </c>
      <c r="T43" t="e" cm="1">
        <f t="array" ref="T43">IF(T$3 &lt;&gt; "X", drag_coef($C43,T$4), NA() )</f>
        <v>#N/A</v>
      </c>
      <c r="U43" t="e" cm="1">
        <f t="array" ref="U43">IF(U$3 &lt;&gt; "X", drag_coef($C43,U$4), NA() )</f>
        <v>#N/A</v>
      </c>
      <c r="V43" t="e" cm="1">
        <f t="array" ref="V43">IF(V$3 &lt;&gt; "X", drag_coef($C43,V$4), NA() )</f>
        <v>#N/A</v>
      </c>
      <c r="W43" t="e" cm="1">
        <f t="array" ref="W43">IF(W$3 &lt;&gt; "X", drag_coef($C43,W$4), NA() )</f>
        <v>#N/A</v>
      </c>
      <c r="X43" t="e" cm="1">
        <f t="array" ref="X43">IF(X$3 &lt;&gt; "X", drag_coef($C43,X$4), NA() )</f>
        <v>#N/A</v>
      </c>
      <c r="Y43" t="e" cm="1">
        <f t="array" ref="Y43">IF(Y$3 &lt;&gt; "X", drag_coef($C43,Y$4), NA() )</f>
        <v>#N/A</v>
      </c>
      <c r="Z43" t="e" cm="1">
        <f t="array" ref="Z43">IF(Z$3 &lt;&gt; "X", drag_coef($C43,Z$4), NA() )</f>
        <v>#N/A</v>
      </c>
      <c r="AA43" t="e" cm="1">
        <f t="array" ref="AA43">IF(AA$3 &lt;&gt; "X", drag_coef($C43,AA$4), NA() )</f>
        <v>#N/A</v>
      </c>
      <c r="AB43" t="e" cm="1">
        <f t="array" ref="AB43">IF(AB$3 &lt;&gt; "X", drag_coef($C43,AB$4), NA() )</f>
        <v>#N/A</v>
      </c>
      <c r="AC43" t="e" cm="1">
        <f t="array" ref="AC43">IF(AC$3 &lt;&gt; "X", drag_coef($C43,AC$4), NA() )</f>
        <v>#N/A</v>
      </c>
      <c r="AD43" t="e" cm="1">
        <f t="array" ref="AD43">IF(AD$3 &lt;&gt; "X", drag_coef($C43,AD$4), NA() )</f>
        <v>#N/A</v>
      </c>
      <c r="AE43" t="e" cm="1">
        <f t="array" ref="AE43">IF(AE$3 &lt;&gt; "X", drag_coef($C43,AE$4), NA() )</f>
        <v>#N/A</v>
      </c>
      <c r="AF43" t="e" cm="1">
        <f t="array" ref="AF43">IF(AF$3 &lt;&gt; "X", drag_coef($C43,AF$4), NA() )</f>
        <v>#N/A</v>
      </c>
      <c r="AG43" t="e" cm="1">
        <f t="array" ref="AG43">IF(AG$3 &lt;&gt; "X", drag_coef($C43,AG$4), NA() )</f>
        <v>#N/A</v>
      </c>
      <c r="AH43" t="e" cm="1">
        <f t="array" ref="AH43">IF(AH$3 &lt;&gt; "X", drag_coef($C43,AH$4), NA() )</f>
        <v>#N/A</v>
      </c>
      <c r="AI43" t="e" cm="1">
        <f t="array" ref="AI43">IF(AI$3 &lt;&gt; "X", drag_coef($C43,AI$4), NA() )</f>
        <v>#N/A</v>
      </c>
      <c r="AJ43" t="e" cm="1">
        <f t="array" ref="AJ43">IF(AJ$3 &lt;&gt; "X", drag_coef($C43,AJ$4), NA() )</f>
        <v>#N/A</v>
      </c>
      <c r="AK43" t="e" cm="1">
        <f t="array" ref="AK43">IF(AK$3 &lt;&gt; "X", drag_coef($C43,AK$4), NA() )</f>
        <v>#N/A</v>
      </c>
      <c r="AL43" t="e" cm="1">
        <f t="array" ref="AL43">IF(AL$3 &lt;&gt; "X", drag_coef($C43,AL$4), NA() )</f>
        <v>#N/A</v>
      </c>
      <c r="AM43" t="e" cm="1">
        <f t="array" ref="AM43">IF(AM$3 &lt;&gt; "X", drag_coef($C43,AM$4), NA() )</f>
        <v>#N/A</v>
      </c>
      <c r="AN43" t="e" cm="1">
        <f t="array" ref="AN43">IF(AN$3 &lt;&gt; "X", drag_coef($C43,AN$4), NA() )</f>
        <v>#N/A</v>
      </c>
      <c r="AO43" cm="1">
        <f t="array" ref="AO43">IF(AO$3 &lt;&gt; "X", drag_coef($C43,AO$4), NA() )</f>
        <v>0</v>
      </c>
      <c r="AP43" t="e" cm="1">
        <f t="array" ref="AP43">IF(AP$3 &lt;&gt; "X", drag_coef($C43,AP$4), NA() )</f>
        <v>#N/A</v>
      </c>
      <c r="AQ43" t="e" cm="1">
        <f t="array" ref="AQ43">IF(AQ$3 &lt;&gt; "X", drag_coef($C43,AQ$4), NA() )</f>
        <v>#N/A</v>
      </c>
      <c r="AR43" t="e" cm="1">
        <f t="array" ref="AR43">IF(AR$3 &lt;&gt; "X", drag_coef($C43,AR$4), NA() )</f>
        <v>#N/A</v>
      </c>
      <c r="AS43" t="e" cm="1">
        <f t="array" ref="AS43">IF(AS$3 &lt;&gt; "X", drag_coef($C43,AS$4), NA() )</f>
        <v>#N/A</v>
      </c>
      <c r="AT43" t="e" cm="1">
        <f t="array" ref="AT43">IF(AT$3 &lt;&gt; "X", drag_coef($C43,AT$4), NA() )</f>
        <v>#N/A</v>
      </c>
      <c r="AU43" t="e" cm="1">
        <f t="array" ref="AU43">IF(AU$3 &lt;&gt; "X", drag_coef($C43,AU$4), NA() )</f>
        <v>#N/A</v>
      </c>
      <c r="AV43" s="24" t="e" cm="1">
        <f t="array" ref="AV43">IF(AV$3 &lt;&gt; "X", drag_coef($C43,AV$4), NA() )</f>
        <v>#N/A</v>
      </c>
    </row>
    <row r="44" spans="3:48" x14ac:dyDescent="0.25">
      <c r="C44">
        <f t="shared" si="2"/>
        <v>3.700000000000002</v>
      </c>
      <c r="D44" cm="1">
        <f t="array" ref="D44">IF(D$3 &lt;&gt; "X", drag_coef($C44,D$4), NA() )</f>
        <v>0.50611271903222721</v>
      </c>
      <c r="E44" t="e" cm="1">
        <f t="array" ref="E44">IF(E$3 &lt;&gt; "X", drag_coef($C44,E$4), NA() )</f>
        <v>#N/A</v>
      </c>
      <c r="F44" t="e" cm="1">
        <f t="array" ref="F44">IF(F$3 &lt;&gt; "X", drag_coef($C44,F$4), NA() )</f>
        <v>#N/A</v>
      </c>
      <c r="G44" t="e" cm="1">
        <f t="array" ref="G44">IF(G$3 &lt;&gt; "X", drag_coef($C44,G$4), NA() )</f>
        <v>#N/A</v>
      </c>
      <c r="H44" t="e" cm="1">
        <f t="array" ref="H44">IF(H$3 &lt;&gt; "X", drag_coef($C44,H$4), NA() )</f>
        <v>#N/A</v>
      </c>
      <c r="I44" t="e" cm="1">
        <f t="array" ref="I44">IF(I$3 &lt;&gt; "X", drag_coef($C44,I$4), NA() )</f>
        <v>#N/A</v>
      </c>
      <c r="J44" cm="1">
        <f t="array" ref="J44">IF(J$3 &lt;&gt; "X", drag_coef($C44,J$4), NA() )</f>
        <v>0.19938931270552648</v>
      </c>
      <c r="K44" t="e" cm="1">
        <f t="array" ref="K44">IF(K$3 &lt;&gt; "X", drag_coef($C44,K$4), NA() )</f>
        <v>#N/A</v>
      </c>
      <c r="L44" t="e" cm="1">
        <f t="array" ref="L44">IF(L$3 &lt;&gt; "X", drag_coef($C44,L$4), NA() )</f>
        <v>#N/A</v>
      </c>
      <c r="M44" t="e" cm="1">
        <f t="array" ref="M44">IF(M$3 &lt;&gt; "X", drag_coef($C44,M$4), NA() )</f>
        <v>#N/A</v>
      </c>
      <c r="N44" t="e" cm="1">
        <f t="array" ref="N44">IF(N$3 &lt;&gt; "X", drag_coef($C44,N$4), NA() )</f>
        <v>#N/A</v>
      </c>
      <c r="O44" t="e" cm="1">
        <f t="array" ref="O44">IF(O$3 &lt;&gt; "X", drag_coef($C44,O$4), NA() )</f>
        <v>#N/A</v>
      </c>
      <c r="P44" t="e" cm="1">
        <f t="array" ref="P44">IF(P$3 &lt;&gt; "X", drag_coef($C44,P$4), NA() )</f>
        <v>#N/A</v>
      </c>
      <c r="Q44" t="e" cm="1">
        <f t="array" ref="Q44">IF(Q$3 &lt;&gt; "X", drag_coef($C44,Q$4), NA() )</f>
        <v>#N/A</v>
      </c>
      <c r="R44" t="e" cm="1">
        <f t="array" ref="R44">IF(R$3 &lt;&gt; "X", drag_coef($C44,R$4), NA() )</f>
        <v>#N/A</v>
      </c>
      <c r="S44" t="e" cm="1">
        <f t="array" ref="S44">IF(S$3 &lt;&gt; "X", drag_coef($C44,S$4), NA() )</f>
        <v>#N/A</v>
      </c>
      <c r="T44" t="e" cm="1">
        <f t="array" ref="T44">IF(T$3 &lt;&gt; "X", drag_coef($C44,T$4), NA() )</f>
        <v>#N/A</v>
      </c>
      <c r="U44" t="e" cm="1">
        <f t="array" ref="U44">IF(U$3 &lt;&gt; "X", drag_coef($C44,U$4), NA() )</f>
        <v>#N/A</v>
      </c>
      <c r="V44" t="e" cm="1">
        <f t="array" ref="V44">IF(V$3 &lt;&gt; "X", drag_coef($C44,V$4), NA() )</f>
        <v>#N/A</v>
      </c>
      <c r="W44" t="e" cm="1">
        <f t="array" ref="W44">IF(W$3 &lt;&gt; "X", drag_coef($C44,W$4), NA() )</f>
        <v>#N/A</v>
      </c>
      <c r="X44" t="e" cm="1">
        <f t="array" ref="X44">IF(X$3 &lt;&gt; "X", drag_coef($C44,X$4), NA() )</f>
        <v>#N/A</v>
      </c>
      <c r="Y44" t="e" cm="1">
        <f t="array" ref="Y44">IF(Y$3 &lt;&gt; "X", drag_coef($C44,Y$4), NA() )</f>
        <v>#N/A</v>
      </c>
      <c r="Z44" t="e" cm="1">
        <f t="array" ref="Z44">IF(Z$3 &lt;&gt; "X", drag_coef($C44,Z$4), NA() )</f>
        <v>#N/A</v>
      </c>
      <c r="AA44" t="e" cm="1">
        <f t="array" ref="AA44">IF(AA$3 &lt;&gt; "X", drag_coef($C44,AA$4), NA() )</f>
        <v>#N/A</v>
      </c>
      <c r="AB44" t="e" cm="1">
        <f t="array" ref="AB44">IF(AB$3 &lt;&gt; "X", drag_coef($C44,AB$4), NA() )</f>
        <v>#N/A</v>
      </c>
      <c r="AC44" t="e" cm="1">
        <f t="array" ref="AC44">IF(AC$3 &lt;&gt; "X", drag_coef($C44,AC$4), NA() )</f>
        <v>#N/A</v>
      </c>
      <c r="AD44" t="e" cm="1">
        <f t="array" ref="AD44">IF(AD$3 &lt;&gt; "X", drag_coef($C44,AD$4), NA() )</f>
        <v>#N/A</v>
      </c>
      <c r="AE44" t="e" cm="1">
        <f t="array" ref="AE44">IF(AE$3 &lt;&gt; "X", drag_coef($C44,AE$4), NA() )</f>
        <v>#N/A</v>
      </c>
      <c r="AF44" t="e" cm="1">
        <f t="array" ref="AF44">IF(AF$3 &lt;&gt; "X", drag_coef($C44,AF$4), NA() )</f>
        <v>#N/A</v>
      </c>
      <c r="AG44" t="e" cm="1">
        <f t="array" ref="AG44">IF(AG$3 &lt;&gt; "X", drag_coef($C44,AG$4), NA() )</f>
        <v>#N/A</v>
      </c>
      <c r="AH44" t="e" cm="1">
        <f t="array" ref="AH44">IF(AH$3 &lt;&gt; "X", drag_coef($C44,AH$4), NA() )</f>
        <v>#N/A</v>
      </c>
      <c r="AI44" t="e" cm="1">
        <f t="array" ref="AI44">IF(AI$3 &lt;&gt; "X", drag_coef($C44,AI$4), NA() )</f>
        <v>#N/A</v>
      </c>
      <c r="AJ44" t="e" cm="1">
        <f t="array" ref="AJ44">IF(AJ$3 &lt;&gt; "X", drag_coef($C44,AJ$4), NA() )</f>
        <v>#N/A</v>
      </c>
      <c r="AK44" t="e" cm="1">
        <f t="array" ref="AK44">IF(AK$3 &lt;&gt; "X", drag_coef($C44,AK$4), NA() )</f>
        <v>#N/A</v>
      </c>
      <c r="AL44" t="e" cm="1">
        <f t="array" ref="AL44">IF(AL$3 &lt;&gt; "X", drag_coef($C44,AL$4), NA() )</f>
        <v>#N/A</v>
      </c>
      <c r="AM44" t="e" cm="1">
        <f t="array" ref="AM44">IF(AM$3 &lt;&gt; "X", drag_coef($C44,AM$4), NA() )</f>
        <v>#N/A</v>
      </c>
      <c r="AN44" t="e" cm="1">
        <f t="array" ref="AN44">IF(AN$3 &lt;&gt; "X", drag_coef($C44,AN$4), NA() )</f>
        <v>#N/A</v>
      </c>
      <c r="AO44" cm="1">
        <f t="array" ref="AO44">IF(AO$3 &lt;&gt; "X", drag_coef($C44,AO$4), NA() )</f>
        <v>0</v>
      </c>
      <c r="AP44" t="e" cm="1">
        <f t="array" ref="AP44">IF(AP$3 &lt;&gt; "X", drag_coef($C44,AP$4), NA() )</f>
        <v>#N/A</v>
      </c>
      <c r="AQ44" t="e" cm="1">
        <f t="array" ref="AQ44">IF(AQ$3 &lt;&gt; "X", drag_coef($C44,AQ$4), NA() )</f>
        <v>#N/A</v>
      </c>
      <c r="AR44" t="e" cm="1">
        <f t="array" ref="AR44">IF(AR$3 &lt;&gt; "X", drag_coef($C44,AR$4), NA() )</f>
        <v>#N/A</v>
      </c>
      <c r="AS44" t="e" cm="1">
        <f t="array" ref="AS44">IF(AS$3 &lt;&gt; "X", drag_coef($C44,AS$4), NA() )</f>
        <v>#N/A</v>
      </c>
      <c r="AT44" t="e" cm="1">
        <f t="array" ref="AT44">IF(AT$3 &lt;&gt; "X", drag_coef($C44,AT$4), NA() )</f>
        <v>#N/A</v>
      </c>
      <c r="AU44" t="e" cm="1">
        <f t="array" ref="AU44">IF(AU$3 &lt;&gt; "X", drag_coef($C44,AU$4), NA() )</f>
        <v>#N/A</v>
      </c>
      <c r="AV44" s="24" t="e" cm="1">
        <f t="array" ref="AV44">IF(AV$3 &lt;&gt; "X", drag_coef($C44,AV$4), NA() )</f>
        <v>#N/A</v>
      </c>
    </row>
    <row r="45" spans="3:48" x14ac:dyDescent="0.25">
      <c r="C45">
        <f t="shared" si="2"/>
        <v>3.800000000000002</v>
      </c>
      <c r="D45" cm="1">
        <f t="array" ref="D45">IF(D$3 &lt;&gt; "X", drag_coef($C45,D$4), NA() )</f>
        <v>0.50547609925985959</v>
      </c>
      <c r="E45" t="e" cm="1">
        <f t="array" ref="E45">IF(E$3 &lt;&gt; "X", drag_coef($C45,E$4), NA() )</f>
        <v>#N/A</v>
      </c>
      <c r="F45" t="e" cm="1">
        <f t="array" ref="F45">IF(F$3 &lt;&gt; "X", drag_coef($C45,F$4), NA() )</f>
        <v>#N/A</v>
      </c>
      <c r="G45" t="e" cm="1">
        <f t="array" ref="G45">IF(G$3 &lt;&gt; "X", drag_coef($C45,G$4), NA() )</f>
        <v>#N/A</v>
      </c>
      <c r="H45" t="e" cm="1">
        <f t="array" ref="H45">IF(H$3 &lt;&gt; "X", drag_coef($C45,H$4), NA() )</f>
        <v>#N/A</v>
      </c>
      <c r="I45" t="e" cm="1">
        <f t="array" ref="I45">IF(I$3 &lt;&gt; "X", drag_coef($C45,I$4), NA() )</f>
        <v>#N/A</v>
      </c>
      <c r="J45" cm="1">
        <f t="array" ref="J45">IF(J$3 &lt;&gt; "X", drag_coef($C45,J$4), NA() )</f>
        <v>0.19404170661763878</v>
      </c>
      <c r="K45" t="e" cm="1">
        <f t="array" ref="K45">IF(K$3 &lt;&gt; "X", drag_coef($C45,K$4), NA() )</f>
        <v>#N/A</v>
      </c>
      <c r="L45" t="e" cm="1">
        <f t="array" ref="L45">IF(L$3 &lt;&gt; "X", drag_coef($C45,L$4), NA() )</f>
        <v>#N/A</v>
      </c>
      <c r="M45" t="e" cm="1">
        <f t="array" ref="M45">IF(M$3 &lt;&gt; "X", drag_coef($C45,M$4), NA() )</f>
        <v>#N/A</v>
      </c>
      <c r="N45" t="e" cm="1">
        <f t="array" ref="N45">IF(N$3 &lt;&gt; "X", drag_coef($C45,N$4), NA() )</f>
        <v>#N/A</v>
      </c>
      <c r="O45" t="e" cm="1">
        <f t="array" ref="O45">IF(O$3 &lt;&gt; "X", drag_coef($C45,O$4), NA() )</f>
        <v>#N/A</v>
      </c>
      <c r="P45" t="e" cm="1">
        <f t="array" ref="P45">IF(P$3 &lt;&gt; "X", drag_coef($C45,P$4), NA() )</f>
        <v>#N/A</v>
      </c>
      <c r="Q45" t="e" cm="1">
        <f t="array" ref="Q45">IF(Q$3 &lt;&gt; "X", drag_coef($C45,Q$4), NA() )</f>
        <v>#N/A</v>
      </c>
      <c r="R45" t="e" cm="1">
        <f t="array" ref="R45">IF(R$3 &lt;&gt; "X", drag_coef($C45,R$4), NA() )</f>
        <v>#N/A</v>
      </c>
      <c r="S45" t="e" cm="1">
        <f t="array" ref="S45">IF(S$3 &lt;&gt; "X", drag_coef($C45,S$4), NA() )</f>
        <v>#N/A</v>
      </c>
      <c r="T45" t="e" cm="1">
        <f t="array" ref="T45">IF(T$3 &lt;&gt; "X", drag_coef($C45,T$4), NA() )</f>
        <v>#N/A</v>
      </c>
      <c r="U45" t="e" cm="1">
        <f t="array" ref="U45">IF(U$3 &lt;&gt; "X", drag_coef($C45,U$4), NA() )</f>
        <v>#N/A</v>
      </c>
      <c r="V45" t="e" cm="1">
        <f t="array" ref="V45">IF(V$3 &lt;&gt; "X", drag_coef($C45,V$4), NA() )</f>
        <v>#N/A</v>
      </c>
      <c r="W45" t="e" cm="1">
        <f t="array" ref="W45">IF(W$3 &lt;&gt; "X", drag_coef($C45,W$4), NA() )</f>
        <v>#N/A</v>
      </c>
      <c r="X45" t="e" cm="1">
        <f t="array" ref="X45">IF(X$3 &lt;&gt; "X", drag_coef($C45,X$4), NA() )</f>
        <v>#N/A</v>
      </c>
      <c r="Y45" t="e" cm="1">
        <f t="array" ref="Y45">IF(Y$3 &lt;&gt; "X", drag_coef($C45,Y$4), NA() )</f>
        <v>#N/A</v>
      </c>
      <c r="Z45" t="e" cm="1">
        <f t="array" ref="Z45">IF(Z$3 &lt;&gt; "X", drag_coef($C45,Z$4), NA() )</f>
        <v>#N/A</v>
      </c>
      <c r="AA45" t="e" cm="1">
        <f t="array" ref="AA45">IF(AA$3 &lt;&gt; "X", drag_coef($C45,AA$4), NA() )</f>
        <v>#N/A</v>
      </c>
      <c r="AB45" t="e" cm="1">
        <f t="array" ref="AB45">IF(AB$3 &lt;&gt; "X", drag_coef($C45,AB$4), NA() )</f>
        <v>#N/A</v>
      </c>
      <c r="AC45" t="e" cm="1">
        <f t="array" ref="AC45">IF(AC$3 &lt;&gt; "X", drag_coef($C45,AC$4), NA() )</f>
        <v>#N/A</v>
      </c>
      <c r="AD45" t="e" cm="1">
        <f t="array" ref="AD45">IF(AD$3 &lt;&gt; "X", drag_coef($C45,AD$4), NA() )</f>
        <v>#N/A</v>
      </c>
      <c r="AE45" t="e" cm="1">
        <f t="array" ref="AE45">IF(AE$3 &lt;&gt; "X", drag_coef($C45,AE$4), NA() )</f>
        <v>#N/A</v>
      </c>
      <c r="AF45" t="e" cm="1">
        <f t="array" ref="AF45">IF(AF$3 &lt;&gt; "X", drag_coef($C45,AF$4), NA() )</f>
        <v>#N/A</v>
      </c>
      <c r="AG45" t="e" cm="1">
        <f t="array" ref="AG45">IF(AG$3 &lt;&gt; "X", drag_coef($C45,AG$4), NA() )</f>
        <v>#N/A</v>
      </c>
      <c r="AH45" t="e" cm="1">
        <f t="array" ref="AH45">IF(AH$3 &lt;&gt; "X", drag_coef($C45,AH$4), NA() )</f>
        <v>#N/A</v>
      </c>
      <c r="AI45" t="e" cm="1">
        <f t="array" ref="AI45">IF(AI$3 &lt;&gt; "X", drag_coef($C45,AI$4), NA() )</f>
        <v>#N/A</v>
      </c>
      <c r="AJ45" t="e" cm="1">
        <f t="array" ref="AJ45">IF(AJ$3 &lt;&gt; "X", drag_coef($C45,AJ$4), NA() )</f>
        <v>#N/A</v>
      </c>
      <c r="AK45" t="e" cm="1">
        <f t="array" ref="AK45">IF(AK$3 &lt;&gt; "X", drag_coef($C45,AK$4), NA() )</f>
        <v>#N/A</v>
      </c>
      <c r="AL45" t="e" cm="1">
        <f t="array" ref="AL45">IF(AL$3 &lt;&gt; "X", drag_coef($C45,AL$4), NA() )</f>
        <v>#N/A</v>
      </c>
      <c r="AM45" t="e" cm="1">
        <f t="array" ref="AM45">IF(AM$3 &lt;&gt; "X", drag_coef($C45,AM$4), NA() )</f>
        <v>#N/A</v>
      </c>
      <c r="AN45" t="e" cm="1">
        <f t="array" ref="AN45">IF(AN$3 &lt;&gt; "X", drag_coef($C45,AN$4), NA() )</f>
        <v>#N/A</v>
      </c>
      <c r="AO45" cm="1">
        <f t="array" ref="AO45">IF(AO$3 &lt;&gt; "X", drag_coef($C45,AO$4), NA() )</f>
        <v>0</v>
      </c>
      <c r="AP45" t="e" cm="1">
        <f t="array" ref="AP45">IF(AP$3 &lt;&gt; "X", drag_coef($C45,AP$4), NA() )</f>
        <v>#N/A</v>
      </c>
      <c r="AQ45" t="e" cm="1">
        <f t="array" ref="AQ45">IF(AQ$3 &lt;&gt; "X", drag_coef($C45,AQ$4), NA() )</f>
        <v>#N/A</v>
      </c>
      <c r="AR45" t="e" cm="1">
        <f t="array" ref="AR45">IF(AR$3 &lt;&gt; "X", drag_coef($C45,AR$4), NA() )</f>
        <v>#N/A</v>
      </c>
      <c r="AS45" t="e" cm="1">
        <f t="array" ref="AS45">IF(AS$3 &lt;&gt; "X", drag_coef($C45,AS$4), NA() )</f>
        <v>#N/A</v>
      </c>
      <c r="AT45" t="e" cm="1">
        <f t="array" ref="AT45">IF(AT$3 &lt;&gt; "X", drag_coef($C45,AT$4), NA() )</f>
        <v>#N/A</v>
      </c>
      <c r="AU45" t="e" cm="1">
        <f t="array" ref="AU45">IF(AU$3 &lt;&gt; "X", drag_coef($C45,AU$4), NA() )</f>
        <v>#N/A</v>
      </c>
      <c r="AV45" s="24" t="e" cm="1">
        <f t="array" ref="AV45">IF(AV$3 &lt;&gt; "X", drag_coef($C45,AV$4), NA() )</f>
        <v>#N/A</v>
      </c>
    </row>
    <row r="46" spans="3:48" x14ac:dyDescent="0.25">
      <c r="C46">
        <f t="shared" si="2"/>
        <v>3.9000000000000021</v>
      </c>
      <c r="D46" cm="1">
        <f t="array" ref="D46">IF(D$3 &lt;&gt; "X", drag_coef($C46,D$4), NA() )</f>
        <v>0.50483947948749208</v>
      </c>
      <c r="E46" t="e" cm="1">
        <f t="array" ref="E46">IF(E$3 &lt;&gt; "X", drag_coef($C46,E$4), NA() )</f>
        <v>#N/A</v>
      </c>
      <c r="F46" t="e" cm="1">
        <f t="array" ref="F46">IF(F$3 &lt;&gt; "X", drag_coef($C46,F$4), NA() )</f>
        <v>#N/A</v>
      </c>
      <c r="G46" t="e" cm="1">
        <f t="array" ref="G46">IF(G$3 &lt;&gt; "X", drag_coef($C46,G$4), NA() )</f>
        <v>#N/A</v>
      </c>
      <c r="H46" t="e" cm="1">
        <f t="array" ref="H46">IF(H$3 &lt;&gt; "X", drag_coef($C46,H$4), NA() )</f>
        <v>#N/A</v>
      </c>
      <c r="I46" t="e" cm="1">
        <f t="array" ref="I46">IF(I$3 &lt;&gt; "X", drag_coef($C46,I$4), NA() )</f>
        <v>#N/A</v>
      </c>
      <c r="J46" cm="1">
        <f t="array" ref="J46">IF(J$3 &lt;&gt; "X", drag_coef($C46,J$4), NA() )</f>
        <v>0.18869410052975114</v>
      </c>
      <c r="K46" t="e" cm="1">
        <f t="array" ref="K46">IF(K$3 &lt;&gt; "X", drag_coef($C46,K$4), NA() )</f>
        <v>#N/A</v>
      </c>
      <c r="L46" t="e" cm="1">
        <f t="array" ref="L46">IF(L$3 &lt;&gt; "X", drag_coef($C46,L$4), NA() )</f>
        <v>#N/A</v>
      </c>
      <c r="M46" t="e" cm="1">
        <f t="array" ref="M46">IF(M$3 &lt;&gt; "X", drag_coef($C46,M$4), NA() )</f>
        <v>#N/A</v>
      </c>
      <c r="N46" t="e" cm="1">
        <f t="array" ref="N46">IF(N$3 &lt;&gt; "X", drag_coef($C46,N$4), NA() )</f>
        <v>#N/A</v>
      </c>
      <c r="O46" t="e" cm="1">
        <f t="array" ref="O46">IF(O$3 &lt;&gt; "X", drag_coef($C46,O$4), NA() )</f>
        <v>#N/A</v>
      </c>
      <c r="P46" t="e" cm="1">
        <f t="array" ref="P46">IF(P$3 &lt;&gt; "X", drag_coef($C46,P$4), NA() )</f>
        <v>#N/A</v>
      </c>
      <c r="Q46" t="e" cm="1">
        <f t="array" ref="Q46">IF(Q$3 &lt;&gt; "X", drag_coef($C46,Q$4), NA() )</f>
        <v>#N/A</v>
      </c>
      <c r="R46" t="e" cm="1">
        <f t="array" ref="R46">IF(R$3 &lt;&gt; "X", drag_coef($C46,R$4), NA() )</f>
        <v>#N/A</v>
      </c>
      <c r="S46" t="e" cm="1">
        <f t="array" ref="S46">IF(S$3 &lt;&gt; "X", drag_coef($C46,S$4), NA() )</f>
        <v>#N/A</v>
      </c>
      <c r="T46" t="e" cm="1">
        <f t="array" ref="T46">IF(T$3 &lt;&gt; "X", drag_coef($C46,T$4), NA() )</f>
        <v>#N/A</v>
      </c>
      <c r="U46" t="e" cm="1">
        <f t="array" ref="U46">IF(U$3 &lt;&gt; "X", drag_coef($C46,U$4), NA() )</f>
        <v>#N/A</v>
      </c>
      <c r="V46" t="e" cm="1">
        <f t="array" ref="V46">IF(V$3 &lt;&gt; "X", drag_coef($C46,V$4), NA() )</f>
        <v>#N/A</v>
      </c>
      <c r="W46" t="e" cm="1">
        <f t="array" ref="W46">IF(W$3 &lt;&gt; "X", drag_coef($C46,W$4), NA() )</f>
        <v>#N/A</v>
      </c>
      <c r="X46" t="e" cm="1">
        <f t="array" ref="X46">IF(X$3 &lt;&gt; "X", drag_coef($C46,X$4), NA() )</f>
        <v>#N/A</v>
      </c>
      <c r="Y46" t="e" cm="1">
        <f t="array" ref="Y46">IF(Y$3 &lt;&gt; "X", drag_coef($C46,Y$4), NA() )</f>
        <v>#N/A</v>
      </c>
      <c r="Z46" t="e" cm="1">
        <f t="array" ref="Z46">IF(Z$3 &lt;&gt; "X", drag_coef($C46,Z$4), NA() )</f>
        <v>#N/A</v>
      </c>
      <c r="AA46" t="e" cm="1">
        <f t="array" ref="AA46">IF(AA$3 &lt;&gt; "X", drag_coef($C46,AA$4), NA() )</f>
        <v>#N/A</v>
      </c>
      <c r="AB46" t="e" cm="1">
        <f t="array" ref="AB46">IF(AB$3 &lt;&gt; "X", drag_coef($C46,AB$4), NA() )</f>
        <v>#N/A</v>
      </c>
      <c r="AC46" t="e" cm="1">
        <f t="array" ref="AC46">IF(AC$3 &lt;&gt; "X", drag_coef($C46,AC$4), NA() )</f>
        <v>#N/A</v>
      </c>
      <c r="AD46" t="e" cm="1">
        <f t="array" ref="AD46">IF(AD$3 &lt;&gt; "X", drag_coef($C46,AD$4), NA() )</f>
        <v>#N/A</v>
      </c>
      <c r="AE46" t="e" cm="1">
        <f t="array" ref="AE46">IF(AE$3 &lt;&gt; "X", drag_coef($C46,AE$4), NA() )</f>
        <v>#N/A</v>
      </c>
      <c r="AF46" t="e" cm="1">
        <f t="array" ref="AF46">IF(AF$3 &lt;&gt; "X", drag_coef($C46,AF$4), NA() )</f>
        <v>#N/A</v>
      </c>
      <c r="AG46" t="e" cm="1">
        <f t="array" ref="AG46">IF(AG$3 &lt;&gt; "X", drag_coef($C46,AG$4), NA() )</f>
        <v>#N/A</v>
      </c>
      <c r="AH46" t="e" cm="1">
        <f t="array" ref="AH46">IF(AH$3 &lt;&gt; "X", drag_coef($C46,AH$4), NA() )</f>
        <v>#N/A</v>
      </c>
      <c r="AI46" t="e" cm="1">
        <f t="array" ref="AI46">IF(AI$3 &lt;&gt; "X", drag_coef($C46,AI$4), NA() )</f>
        <v>#N/A</v>
      </c>
      <c r="AJ46" t="e" cm="1">
        <f t="array" ref="AJ46">IF(AJ$3 &lt;&gt; "X", drag_coef($C46,AJ$4), NA() )</f>
        <v>#N/A</v>
      </c>
      <c r="AK46" t="e" cm="1">
        <f t="array" ref="AK46">IF(AK$3 &lt;&gt; "X", drag_coef($C46,AK$4), NA() )</f>
        <v>#N/A</v>
      </c>
      <c r="AL46" t="e" cm="1">
        <f t="array" ref="AL46">IF(AL$3 &lt;&gt; "X", drag_coef($C46,AL$4), NA() )</f>
        <v>#N/A</v>
      </c>
      <c r="AM46" t="e" cm="1">
        <f t="array" ref="AM46">IF(AM$3 &lt;&gt; "X", drag_coef($C46,AM$4), NA() )</f>
        <v>#N/A</v>
      </c>
      <c r="AN46" t="e" cm="1">
        <f t="array" ref="AN46">IF(AN$3 &lt;&gt; "X", drag_coef($C46,AN$4), NA() )</f>
        <v>#N/A</v>
      </c>
      <c r="AO46" cm="1">
        <f t="array" ref="AO46">IF(AO$3 &lt;&gt; "X", drag_coef($C46,AO$4), NA() )</f>
        <v>0</v>
      </c>
      <c r="AP46" t="e" cm="1">
        <f t="array" ref="AP46">IF(AP$3 &lt;&gt; "X", drag_coef($C46,AP$4), NA() )</f>
        <v>#N/A</v>
      </c>
      <c r="AQ46" t="e" cm="1">
        <f t="array" ref="AQ46">IF(AQ$3 &lt;&gt; "X", drag_coef($C46,AQ$4), NA() )</f>
        <v>#N/A</v>
      </c>
      <c r="AR46" t="e" cm="1">
        <f t="array" ref="AR46">IF(AR$3 &lt;&gt; "X", drag_coef($C46,AR$4), NA() )</f>
        <v>#N/A</v>
      </c>
      <c r="AS46" t="e" cm="1">
        <f t="array" ref="AS46">IF(AS$3 &lt;&gt; "X", drag_coef($C46,AS$4), NA() )</f>
        <v>#N/A</v>
      </c>
      <c r="AT46" t="e" cm="1">
        <f t="array" ref="AT46">IF(AT$3 &lt;&gt; "X", drag_coef($C46,AT$4), NA() )</f>
        <v>#N/A</v>
      </c>
      <c r="AU46" t="e" cm="1">
        <f t="array" ref="AU46">IF(AU$3 &lt;&gt; "X", drag_coef($C46,AU$4), NA() )</f>
        <v>#N/A</v>
      </c>
      <c r="AV46" s="24" t="e" cm="1">
        <f t="array" ref="AV46">IF(AV$3 &lt;&gt; "X", drag_coef($C46,AV$4), NA() )</f>
        <v>#N/A</v>
      </c>
    </row>
    <row r="47" spans="3:48" x14ac:dyDescent="0.25">
      <c r="C47">
        <f t="shared" si="2"/>
        <v>4.0000000000000018</v>
      </c>
      <c r="D47" cm="1">
        <f t="array" ref="D47">IF(D$3 &lt;&gt; "X", drag_coef($C47,D$4), NA() )</f>
        <v>0.50420285971512446</v>
      </c>
      <c r="E47" t="e" cm="1">
        <f t="array" ref="E47">IF(E$3 &lt;&gt; "X", drag_coef($C47,E$4), NA() )</f>
        <v>#N/A</v>
      </c>
      <c r="F47" t="e" cm="1">
        <f t="array" ref="F47">IF(F$3 &lt;&gt; "X", drag_coef($C47,F$4), NA() )</f>
        <v>#N/A</v>
      </c>
      <c r="G47" t="e" cm="1">
        <f t="array" ref="G47">IF(G$3 &lt;&gt; "X", drag_coef($C47,G$4), NA() )</f>
        <v>#N/A</v>
      </c>
      <c r="H47" t="e" cm="1">
        <f t="array" ref="H47">IF(H$3 &lt;&gt; "X", drag_coef($C47,H$4), NA() )</f>
        <v>#N/A</v>
      </c>
      <c r="I47" t="e" cm="1">
        <f t="array" ref="I47">IF(I$3 &lt;&gt; "X", drag_coef($C47,I$4), NA() )</f>
        <v>#N/A</v>
      </c>
      <c r="J47" cm="1">
        <f t="array" ref="J47">IF(J$3 &lt;&gt; "X", drag_coef($C47,J$4), NA() )</f>
        <v>0.18334649444186343</v>
      </c>
      <c r="K47" t="e" cm="1">
        <f t="array" ref="K47">IF(K$3 &lt;&gt; "X", drag_coef($C47,K$4), NA() )</f>
        <v>#N/A</v>
      </c>
      <c r="L47" t="e" cm="1">
        <f t="array" ref="L47">IF(L$3 &lt;&gt; "X", drag_coef($C47,L$4), NA() )</f>
        <v>#N/A</v>
      </c>
      <c r="M47" t="e" cm="1">
        <f t="array" ref="M47">IF(M$3 &lt;&gt; "X", drag_coef($C47,M$4), NA() )</f>
        <v>#N/A</v>
      </c>
      <c r="N47" t="e" cm="1">
        <f t="array" ref="N47">IF(N$3 &lt;&gt; "X", drag_coef($C47,N$4), NA() )</f>
        <v>#N/A</v>
      </c>
      <c r="O47" t="e" cm="1">
        <f t="array" ref="O47">IF(O$3 &lt;&gt; "X", drag_coef($C47,O$4), NA() )</f>
        <v>#N/A</v>
      </c>
      <c r="P47" t="e" cm="1">
        <f t="array" ref="P47">IF(P$3 &lt;&gt; "X", drag_coef($C47,P$4), NA() )</f>
        <v>#N/A</v>
      </c>
      <c r="Q47" t="e" cm="1">
        <f t="array" ref="Q47">IF(Q$3 &lt;&gt; "X", drag_coef($C47,Q$4), NA() )</f>
        <v>#N/A</v>
      </c>
      <c r="R47" t="e" cm="1">
        <f t="array" ref="R47">IF(R$3 &lt;&gt; "X", drag_coef($C47,R$4), NA() )</f>
        <v>#N/A</v>
      </c>
      <c r="S47" t="e" cm="1">
        <f t="array" ref="S47">IF(S$3 &lt;&gt; "X", drag_coef($C47,S$4), NA() )</f>
        <v>#N/A</v>
      </c>
      <c r="T47" t="e" cm="1">
        <f t="array" ref="T47">IF(T$3 &lt;&gt; "X", drag_coef($C47,T$4), NA() )</f>
        <v>#N/A</v>
      </c>
      <c r="U47" t="e" cm="1">
        <f t="array" ref="U47">IF(U$3 &lt;&gt; "X", drag_coef($C47,U$4), NA() )</f>
        <v>#N/A</v>
      </c>
      <c r="V47" t="e" cm="1">
        <f t="array" ref="V47">IF(V$3 &lt;&gt; "X", drag_coef($C47,V$4), NA() )</f>
        <v>#N/A</v>
      </c>
      <c r="W47" t="e" cm="1">
        <f t="array" ref="W47">IF(W$3 &lt;&gt; "X", drag_coef($C47,W$4), NA() )</f>
        <v>#N/A</v>
      </c>
      <c r="X47" t="e" cm="1">
        <f t="array" ref="X47">IF(X$3 &lt;&gt; "X", drag_coef($C47,X$4), NA() )</f>
        <v>#N/A</v>
      </c>
      <c r="Y47" t="e" cm="1">
        <f t="array" ref="Y47">IF(Y$3 &lt;&gt; "X", drag_coef($C47,Y$4), NA() )</f>
        <v>#N/A</v>
      </c>
      <c r="Z47" t="e" cm="1">
        <f t="array" ref="Z47">IF(Z$3 &lt;&gt; "X", drag_coef($C47,Z$4), NA() )</f>
        <v>#N/A</v>
      </c>
      <c r="AA47" t="e" cm="1">
        <f t="array" ref="AA47">IF(AA$3 &lt;&gt; "X", drag_coef($C47,AA$4), NA() )</f>
        <v>#N/A</v>
      </c>
      <c r="AB47" t="e" cm="1">
        <f t="array" ref="AB47">IF(AB$3 &lt;&gt; "X", drag_coef($C47,AB$4), NA() )</f>
        <v>#N/A</v>
      </c>
      <c r="AC47" t="e" cm="1">
        <f t="array" ref="AC47">IF(AC$3 &lt;&gt; "X", drag_coef($C47,AC$4), NA() )</f>
        <v>#N/A</v>
      </c>
      <c r="AD47" t="e" cm="1">
        <f t="array" ref="AD47">IF(AD$3 &lt;&gt; "X", drag_coef($C47,AD$4), NA() )</f>
        <v>#N/A</v>
      </c>
      <c r="AE47" t="e" cm="1">
        <f t="array" ref="AE47">IF(AE$3 &lt;&gt; "X", drag_coef($C47,AE$4), NA() )</f>
        <v>#N/A</v>
      </c>
      <c r="AF47" t="e" cm="1">
        <f t="array" ref="AF47">IF(AF$3 &lt;&gt; "X", drag_coef($C47,AF$4), NA() )</f>
        <v>#N/A</v>
      </c>
      <c r="AG47" t="e" cm="1">
        <f t="array" ref="AG47">IF(AG$3 &lt;&gt; "X", drag_coef($C47,AG$4), NA() )</f>
        <v>#N/A</v>
      </c>
      <c r="AH47" t="e" cm="1">
        <f t="array" ref="AH47">IF(AH$3 &lt;&gt; "X", drag_coef($C47,AH$4), NA() )</f>
        <v>#N/A</v>
      </c>
      <c r="AI47" t="e" cm="1">
        <f t="array" ref="AI47">IF(AI$3 &lt;&gt; "X", drag_coef($C47,AI$4), NA() )</f>
        <v>#N/A</v>
      </c>
      <c r="AJ47" t="e" cm="1">
        <f t="array" ref="AJ47">IF(AJ$3 &lt;&gt; "X", drag_coef($C47,AJ$4), NA() )</f>
        <v>#N/A</v>
      </c>
      <c r="AK47" t="e" cm="1">
        <f t="array" ref="AK47">IF(AK$3 &lt;&gt; "X", drag_coef($C47,AK$4), NA() )</f>
        <v>#N/A</v>
      </c>
      <c r="AL47" t="e" cm="1">
        <f t="array" ref="AL47">IF(AL$3 &lt;&gt; "X", drag_coef($C47,AL$4), NA() )</f>
        <v>#N/A</v>
      </c>
      <c r="AM47" t="e" cm="1">
        <f t="array" ref="AM47">IF(AM$3 &lt;&gt; "X", drag_coef($C47,AM$4), NA() )</f>
        <v>#N/A</v>
      </c>
      <c r="AN47" t="e" cm="1">
        <f t="array" ref="AN47">IF(AN$3 &lt;&gt; "X", drag_coef($C47,AN$4), NA() )</f>
        <v>#N/A</v>
      </c>
      <c r="AO47" cm="1">
        <f t="array" ref="AO47">IF(AO$3 &lt;&gt; "X", drag_coef($C47,AO$4), NA() )</f>
        <v>0</v>
      </c>
      <c r="AP47" t="e" cm="1">
        <f t="array" ref="AP47">IF(AP$3 &lt;&gt; "X", drag_coef($C47,AP$4), NA() )</f>
        <v>#N/A</v>
      </c>
      <c r="AQ47" t="e" cm="1">
        <f t="array" ref="AQ47">IF(AQ$3 &lt;&gt; "X", drag_coef($C47,AQ$4), NA() )</f>
        <v>#N/A</v>
      </c>
      <c r="AR47" t="e" cm="1">
        <f t="array" ref="AR47">IF(AR$3 &lt;&gt; "X", drag_coef($C47,AR$4), NA() )</f>
        <v>#N/A</v>
      </c>
      <c r="AS47" t="e" cm="1">
        <f t="array" ref="AS47">IF(AS$3 &lt;&gt; "X", drag_coef($C47,AS$4), NA() )</f>
        <v>#N/A</v>
      </c>
      <c r="AT47" t="e" cm="1">
        <f t="array" ref="AT47">IF(AT$3 &lt;&gt; "X", drag_coef($C47,AT$4), NA() )</f>
        <v>#N/A</v>
      </c>
      <c r="AU47" t="e" cm="1">
        <f t="array" ref="AU47">IF(AU$3 &lt;&gt; "X", drag_coef($C47,AU$4), NA() )</f>
        <v>#N/A</v>
      </c>
      <c r="AV47" s="24" t="e" cm="1">
        <f t="array" ref="AV47">IF(AV$3 &lt;&gt; "X", drag_coef($C47,AV$4), NA() )</f>
        <v>#N/A</v>
      </c>
    </row>
    <row r="48" spans="3:48" x14ac:dyDescent="0.25">
      <c r="C48">
        <f t="shared" si="2"/>
        <v>4.1000000000000014</v>
      </c>
      <c r="D48" cm="1">
        <f t="array" ref="D48">IF(D$3 &lt;&gt; "X", drag_coef($C48,D$4), NA() )</f>
        <v>0.50359170473365156</v>
      </c>
      <c r="E48" t="e" cm="1">
        <f t="array" ref="E48">IF(E$3 &lt;&gt; "X", drag_coef($C48,E$4), NA() )</f>
        <v>#N/A</v>
      </c>
      <c r="F48" t="e" cm="1">
        <f t="array" ref="F48">IF(F$3 &lt;&gt; "X", drag_coef($C48,F$4), NA() )</f>
        <v>#N/A</v>
      </c>
      <c r="G48" t="e" cm="1">
        <f t="array" ref="G48">IF(G$3 &lt;&gt; "X", drag_coef($C48,G$4), NA() )</f>
        <v>#N/A</v>
      </c>
      <c r="H48" t="e" cm="1">
        <f t="array" ref="H48">IF(H$3 &lt;&gt; "X", drag_coef($C48,H$4), NA() )</f>
        <v>#N/A</v>
      </c>
      <c r="I48" t="e" cm="1">
        <f t="array" ref="I48">IF(I$3 &lt;&gt; "X", drag_coef($C48,I$4), NA() )</f>
        <v>#N/A</v>
      </c>
      <c r="J48" cm="1">
        <f t="array" ref="J48">IF(J$3 &lt;&gt; "X", drag_coef($C48,J$4), NA() )</f>
        <v>0.17738773337250288</v>
      </c>
      <c r="K48" t="e" cm="1">
        <f t="array" ref="K48">IF(K$3 &lt;&gt; "X", drag_coef($C48,K$4), NA() )</f>
        <v>#N/A</v>
      </c>
      <c r="L48" t="e" cm="1">
        <f t="array" ref="L48">IF(L$3 &lt;&gt; "X", drag_coef($C48,L$4), NA() )</f>
        <v>#N/A</v>
      </c>
      <c r="M48" t="e" cm="1">
        <f t="array" ref="M48">IF(M$3 &lt;&gt; "X", drag_coef($C48,M$4), NA() )</f>
        <v>#N/A</v>
      </c>
      <c r="N48" t="e" cm="1">
        <f t="array" ref="N48">IF(N$3 &lt;&gt; "X", drag_coef($C48,N$4), NA() )</f>
        <v>#N/A</v>
      </c>
      <c r="O48" t="e" cm="1">
        <f t="array" ref="O48">IF(O$3 &lt;&gt; "X", drag_coef($C48,O$4), NA() )</f>
        <v>#N/A</v>
      </c>
      <c r="P48" t="e" cm="1">
        <f t="array" ref="P48">IF(P$3 &lt;&gt; "X", drag_coef($C48,P$4), NA() )</f>
        <v>#N/A</v>
      </c>
      <c r="Q48" t="e" cm="1">
        <f t="array" ref="Q48">IF(Q$3 &lt;&gt; "X", drag_coef($C48,Q$4), NA() )</f>
        <v>#N/A</v>
      </c>
      <c r="R48" t="e" cm="1">
        <f t="array" ref="R48">IF(R$3 &lt;&gt; "X", drag_coef($C48,R$4), NA() )</f>
        <v>#N/A</v>
      </c>
      <c r="S48" t="e" cm="1">
        <f t="array" ref="S48">IF(S$3 &lt;&gt; "X", drag_coef($C48,S$4), NA() )</f>
        <v>#N/A</v>
      </c>
      <c r="T48" t="e" cm="1">
        <f t="array" ref="T48">IF(T$3 &lt;&gt; "X", drag_coef($C48,T$4), NA() )</f>
        <v>#N/A</v>
      </c>
      <c r="U48" t="e" cm="1">
        <f t="array" ref="U48">IF(U$3 &lt;&gt; "X", drag_coef($C48,U$4), NA() )</f>
        <v>#N/A</v>
      </c>
      <c r="V48" t="e" cm="1">
        <f t="array" ref="V48">IF(V$3 &lt;&gt; "X", drag_coef($C48,V$4), NA() )</f>
        <v>#N/A</v>
      </c>
      <c r="W48" t="e" cm="1">
        <f t="array" ref="W48">IF(W$3 &lt;&gt; "X", drag_coef($C48,W$4), NA() )</f>
        <v>#N/A</v>
      </c>
      <c r="X48" t="e" cm="1">
        <f t="array" ref="X48">IF(X$3 &lt;&gt; "X", drag_coef($C48,X$4), NA() )</f>
        <v>#N/A</v>
      </c>
      <c r="Y48" t="e" cm="1">
        <f t="array" ref="Y48">IF(Y$3 &lt;&gt; "X", drag_coef($C48,Y$4), NA() )</f>
        <v>#N/A</v>
      </c>
      <c r="Z48" t="e" cm="1">
        <f t="array" ref="Z48">IF(Z$3 &lt;&gt; "X", drag_coef($C48,Z$4), NA() )</f>
        <v>#N/A</v>
      </c>
      <c r="AA48" t="e" cm="1">
        <f t="array" ref="AA48">IF(AA$3 &lt;&gt; "X", drag_coef($C48,AA$4), NA() )</f>
        <v>#N/A</v>
      </c>
      <c r="AB48" t="e" cm="1">
        <f t="array" ref="AB48">IF(AB$3 &lt;&gt; "X", drag_coef($C48,AB$4), NA() )</f>
        <v>#N/A</v>
      </c>
      <c r="AC48" t="e" cm="1">
        <f t="array" ref="AC48">IF(AC$3 &lt;&gt; "X", drag_coef($C48,AC$4), NA() )</f>
        <v>#N/A</v>
      </c>
      <c r="AD48" t="e" cm="1">
        <f t="array" ref="AD48">IF(AD$3 &lt;&gt; "X", drag_coef($C48,AD$4), NA() )</f>
        <v>#N/A</v>
      </c>
      <c r="AE48" t="e" cm="1">
        <f t="array" ref="AE48">IF(AE$3 &lt;&gt; "X", drag_coef($C48,AE$4), NA() )</f>
        <v>#N/A</v>
      </c>
      <c r="AF48" t="e" cm="1">
        <f t="array" ref="AF48">IF(AF$3 &lt;&gt; "X", drag_coef($C48,AF$4), NA() )</f>
        <v>#N/A</v>
      </c>
      <c r="AG48" t="e" cm="1">
        <f t="array" ref="AG48">IF(AG$3 &lt;&gt; "X", drag_coef($C48,AG$4), NA() )</f>
        <v>#N/A</v>
      </c>
      <c r="AH48" t="e" cm="1">
        <f t="array" ref="AH48">IF(AH$3 &lt;&gt; "X", drag_coef($C48,AH$4), NA() )</f>
        <v>#N/A</v>
      </c>
      <c r="AI48" t="e" cm="1">
        <f t="array" ref="AI48">IF(AI$3 &lt;&gt; "X", drag_coef($C48,AI$4), NA() )</f>
        <v>#N/A</v>
      </c>
      <c r="AJ48" t="e" cm="1">
        <f t="array" ref="AJ48">IF(AJ$3 &lt;&gt; "X", drag_coef($C48,AJ$4), NA() )</f>
        <v>#N/A</v>
      </c>
      <c r="AK48" t="e" cm="1">
        <f t="array" ref="AK48">IF(AK$3 &lt;&gt; "X", drag_coef($C48,AK$4), NA() )</f>
        <v>#N/A</v>
      </c>
      <c r="AL48" t="e" cm="1">
        <f t="array" ref="AL48">IF(AL$3 &lt;&gt; "X", drag_coef($C48,AL$4), NA() )</f>
        <v>#N/A</v>
      </c>
      <c r="AM48" t="e" cm="1">
        <f t="array" ref="AM48">IF(AM$3 &lt;&gt; "X", drag_coef($C48,AM$4), NA() )</f>
        <v>#N/A</v>
      </c>
      <c r="AN48" t="e" cm="1">
        <f t="array" ref="AN48">IF(AN$3 &lt;&gt; "X", drag_coef($C48,AN$4), NA() )</f>
        <v>#N/A</v>
      </c>
      <c r="AO48" cm="1">
        <f t="array" ref="AO48">IF(AO$3 &lt;&gt; "X", drag_coef($C48,AO$4), NA() )</f>
        <v>0</v>
      </c>
      <c r="AP48" t="e" cm="1">
        <f t="array" ref="AP48">IF(AP$3 &lt;&gt; "X", drag_coef($C48,AP$4), NA() )</f>
        <v>#N/A</v>
      </c>
      <c r="AQ48" t="e" cm="1">
        <f t="array" ref="AQ48">IF(AQ$3 &lt;&gt; "X", drag_coef($C48,AQ$4), NA() )</f>
        <v>#N/A</v>
      </c>
      <c r="AR48" t="e" cm="1">
        <f t="array" ref="AR48">IF(AR$3 &lt;&gt; "X", drag_coef($C48,AR$4), NA() )</f>
        <v>#N/A</v>
      </c>
      <c r="AS48" t="e" cm="1">
        <f t="array" ref="AS48">IF(AS$3 &lt;&gt; "X", drag_coef($C48,AS$4), NA() )</f>
        <v>#N/A</v>
      </c>
      <c r="AT48" t="e" cm="1">
        <f t="array" ref="AT48">IF(AT$3 &lt;&gt; "X", drag_coef($C48,AT$4), NA() )</f>
        <v>#N/A</v>
      </c>
      <c r="AU48" t="e" cm="1">
        <f t="array" ref="AU48">IF(AU$3 &lt;&gt; "X", drag_coef($C48,AU$4), NA() )</f>
        <v>#N/A</v>
      </c>
      <c r="AV48" s="24" t="e" cm="1">
        <f t="array" ref="AV48">IF(AV$3 &lt;&gt; "X", drag_coef($C48,AV$4), NA() )</f>
        <v>#N/A</v>
      </c>
    </row>
    <row r="49" spans="3:48" x14ac:dyDescent="0.25">
      <c r="C49">
        <f t="shared" si="2"/>
        <v>4.2000000000000011</v>
      </c>
      <c r="D49" cm="1">
        <f t="array" ref="D49">IF(D$3 &lt;&gt; "X", drag_coef($C49,D$4), NA() )</f>
        <v>0.50298054975217865</v>
      </c>
      <c r="E49" t="e" cm="1">
        <f t="array" ref="E49">IF(E$3 &lt;&gt; "X", drag_coef($C49,E$4), NA() )</f>
        <v>#N/A</v>
      </c>
      <c r="F49" t="e" cm="1">
        <f t="array" ref="F49">IF(F$3 &lt;&gt; "X", drag_coef($C49,F$4), NA() )</f>
        <v>#N/A</v>
      </c>
      <c r="G49" t="e" cm="1">
        <f t="array" ref="G49">IF(G$3 &lt;&gt; "X", drag_coef($C49,G$4), NA() )</f>
        <v>#N/A</v>
      </c>
      <c r="H49" t="e" cm="1">
        <f t="array" ref="H49">IF(H$3 &lt;&gt; "X", drag_coef($C49,H$4), NA() )</f>
        <v>#N/A</v>
      </c>
      <c r="I49" t="e" cm="1">
        <f t="array" ref="I49">IF(I$3 &lt;&gt; "X", drag_coef($C49,I$4), NA() )</f>
        <v>#N/A</v>
      </c>
      <c r="J49" cm="1">
        <f t="array" ref="J49">IF(J$3 &lt;&gt; "X", drag_coef($C49,J$4), NA() )</f>
        <v>0.1714289723031423</v>
      </c>
      <c r="K49" t="e" cm="1">
        <f t="array" ref="K49">IF(K$3 &lt;&gt; "X", drag_coef($C49,K$4), NA() )</f>
        <v>#N/A</v>
      </c>
      <c r="L49" t="e" cm="1">
        <f t="array" ref="L49">IF(L$3 &lt;&gt; "X", drag_coef($C49,L$4), NA() )</f>
        <v>#N/A</v>
      </c>
      <c r="M49" t="e" cm="1">
        <f t="array" ref="M49">IF(M$3 &lt;&gt; "X", drag_coef($C49,M$4), NA() )</f>
        <v>#N/A</v>
      </c>
      <c r="N49" t="e" cm="1">
        <f t="array" ref="N49">IF(N$3 &lt;&gt; "X", drag_coef($C49,N$4), NA() )</f>
        <v>#N/A</v>
      </c>
      <c r="O49" t="e" cm="1">
        <f t="array" ref="O49">IF(O$3 &lt;&gt; "X", drag_coef($C49,O$4), NA() )</f>
        <v>#N/A</v>
      </c>
      <c r="P49" t="e" cm="1">
        <f t="array" ref="P49">IF(P$3 &lt;&gt; "X", drag_coef($C49,P$4), NA() )</f>
        <v>#N/A</v>
      </c>
      <c r="Q49" t="e" cm="1">
        <f t="array" ref="Q49">IF(Q$3 &lt;&gt; "X", drag_coef($C49,Q$4), NA() )</f>
        <v>#N/A</v>
      </c>
      <c r="R49" t="e" cm="1">
        <f t="array" ref="R49">IF(R$3 &lt;&gt; "X", drag_coef($C49,R$4), NA() )</f>
        <v>#N/A</v>
      </c>
      <c r="S49" t="e" cm="1">
        <f t="array" ref="S49">IF(S$3 &lt;&gt; "X", drag_coef($C49,S$4), NA() )</f>
        <v>#N/A</v>
      </c>
      <c r="T49" t="e" cm="1">
        <f t="array" ref="T49">IF(T$3 &lt;&gt; "X", drag_coef($C49,T$4), NA() )</f>
        <v>#N/A</v>
      </c>
      <c r="U49" t="e" cm="1">
        <f t="array" ref="U49">IF(U$3 &lt;&gt; "X", drag_coef($C49,U$4), NA() )</f>
        <v>#N/A</v>
      </c>
      <c r="V49" t="e" cm="1">
        <f t="array" ref="V49">IF(V$3 &lt;&gt; "X", drag_coef($C49,V$4), NA() )</f>
        <v>#N/A</v>
      </c>
      <c r="W49" t="e" cm="1">
        <f t="array" ref="W49">IF(W$3 &lt;&gt; "X", drag_coef($C49,W$4), NA() )</f>
        <v>#N/A</v>
      </c>
      <c r="X49" t="e" cm="1">
        <f t="array" ref="X49">IF(X$3 &lt;&gt; "X", drag_coef($C49,X$4), NA() )</f>
        <v>#N/A</v>
      </c>
      <c r="Y49" t="e" cm="1">
        <f t="array" ref="Y49">IF(Y$3 &lt;&gt; "X", drag_coef($C49,Y$4), NA() )</f>
        <v>#N/A</v>
      </c>
      <c r="Z49" t="e" cm="1">
        <f t="array" ref="Z49">IF(Z$3 &lt;&gt; "X", drag_coef($C49,Z$4), NA() )</f>
        <v>#N/A</v>
      </c>
      <c r="AA49" t="e" cm="1">
        <f t="array" ref="AA49">IF(AA$3 &lt;&gt; "X", drag_coef($C49,AA$4), NA() )</f>
        <v>#N/A</v>
      </c>
      <c r="AB49" t="e" cm="1">
        <f t="array" ref="AB49">IF(AB$3 &lt;&gt; "X", drag_coef($C49,AB$4), NA() )</f>
        <v>#N/A</v>
      </c>
      <c r="AC49" t="e" cm="1">
        <f t="array" ref="AC49">IF(AC$3 &lt;&gt; "X", drag_coef($C49,AC$4), NA() )</f>
        <v>#N/A</v>
      </c>
      <c r="AD49" t="e" cm="1">
        <f t="array" ref="AD49">IF(AD$3 &lt;&gt; "X", drag_coef($C49,AD$4), NA() )</f>
        <v>#N/A</v>
      </c>
      <c r="AE49" t="e" cm="1">
        <f t="array" ref="AE49">IF(AE$3 &lt;&gt; "X", drag_coef($C49,AE$4), NA() )</f>
        <v>#N/A</v>
      </c>
      <c r="AF49" t="e" cm="1">
        <f t="array" ref="AF49">IF(AF$3 &lt;&gt; "X", drag_coef($C49,AF$4), NA() )</f>
        <v>#N/A</v>
      </c>
      <c r="AG49" t="e" cm="1">
        <f t="array" ref="AG49">IF(AG$3 &lt;&gt; "X", drag_coef($C49,AG$4), NA() )</f>
        <v>#N/A</v>
      </c>
      <c r="AH49" t="e" cm="1">
        <f t="array" ref="AH49">IF(AH$3 &lt;&gt; "X", drag_coef($C49,AH$4), NA() )</f>
        <v>#N/A</v>
      </c>
      <c r="AI49" t="e" cm="1">
        <f t="array" ref="AI49">IF(AI$3 &lt;&gt; "X", drag_coef($C49,AI$4), NA() )</f>
        <v>#N/A</v>
      </c>
      <c r="AJ49" t="e" cm="1">
        <f t="array" ref="AJ49">IF(AJ$3 &lt;&gt; "X", drag_coef($C49,AJ$4), NA() )</f>
        <v>#N/A</v>
      </c>
      <c r="AK49" t="e" cm="1">
        <f t="array" ref="AK49">IF(AK$3 &lt;&gt; "X", drag_coef($C49,AK$4), NA() )</f>
        <v>#N/A</v>
      </c>
      <c r="AL49" t="e" cm="1">
        <f t="array" ref="AL49">IF(AL$3 &lt;&gt; "X", drag_coef($C49,AL$4), NA() )</f>
        <v>#N/A</v>
      </c>
      <c r="AM49" t="e" cm="1">
        <f t="array" ref="AM49">IF(AM$3 &lt;&gt; "X", drag_coef($C49,AM$4), NA() )</f>
        <v>#N/A</v>
      </c>
      <c r="AN49" t="e" cm="1">
        <f t="array" ref="AN49">IF(AN$3 &lt;&gt; "X", drag_coef($C49,AN$4), NA() )</f>
        <v>#N/A</v>
      </c>
      <c r="AO49" cm="1">
        <f t="array" ref="AO49">IF(AO$3 &lt;&gt; "X", drag_coef($C49,AO$4), NA() )</f>
        <v>0</v>
      </c>
      <c r="AP49" t="e" cm="1">
        <f t="array" ref="AP49">IF(AP$3 &lt;&gt; "X", drag_coef($C49,AP$4), NA() )</f>
        <v>#N/A</v>
      </c>
      <c r="AQ49" t="e" cm="1">
        <f t="array" ref="AQ49">IF(AQ$3 &lt;&gt; "X", drag_coef($C49,AQ$4), NA() )</f>
        <v>#N/A</v>
      </c>
      <c r="AR49" t="e" cm="1">
        <f t="array" ref="AR49">IF(AR$3 &lt;&gt; "X", drag_coef($C49,AR$4), NA() )</f>
        <v>#N/A</v>
      </c>
      <c r="AS49" t="e" cm="1">
        <f t="array" ref="AS49">IF(AS$3 &lt;&gt; "X", drag_coef($C49,AS$4), NA() )</f>
        <v>#N/A</v>
      </c>
      <c r="AT49" t="e" cm="1">
        <f t="array" ref="AT49">IF(AT$3 &lt;&gt; "X", drag_coef($C49,AT$4), NA() )</f>
        <v>#N/A</v>
      </c>
      <c r="AU49" t="e" cm="1">
        <f t="array" ref="AU49">IF(AU$3 &lt;&gt; "X", drag_coef($C49,AU$4), NA() )</f>
        <v>#N/A</v>
      </c>
      <c r="AV49" s="24" t="e" cm="1">
        <f t="array" ref="AV49">IF(AV$3 &lt;&gt; "X", drag_coef($C49,AV$4), NA() )</f>
        <v>#N/A</v>
      </c>
    </row>
    <row r="50" spans="3:48" x14ac:dyDescent="0.25">
      <c r="C50">
        <f t="shared" si="2"/>
        <v>4.3000000000000007</v>
      </c>
      <c r="D50" cm="1">
        <f t="array" ref="D50">IF(D$3 &lt;&gt; "X", drag_coef($C50,D$4), NA() )</f>
        <v>0.50236939477070586</v>
      </c>
      <c r="E50" t="e" cm="1">
        <f t="array" ref="E50">IF(E$3 &lt;&gt; "X", drag_coef($C50,E$4), NA() )</f>
        <v>#N/A</v>
      </c>
      <c r="F50" t="e" cm="1">
        <f t="array" ref="F50">IF(F$3 &lt;&gt; "X", drag_coef($C50,F$4), NA() )</f>
        <v>#N/A</v>
      </c>
      <c r="G50" t="e" cm="1">
        <f t="array" ref="G50">IF(G$3 &lt;&gt; "X", drag_coef($C50,G$4), NA() )</f>
        <v>#N/A</v>
      </c>
      <c r="H50" t="e" cm="1">
        <f t="array" ref="H50">IF(H$3 &lt;&gt; "X", drag_coef($C50,H$4), NA() )</f>
        <v>#N/A</v>
      </c>
      <c r="I50" t="e" cm="1">
        <f t="array" ref="I50">IF(I$3 &lt;&gt; "X", drag_coef($C50,I$4), NA() )</f>
        <v>#N/A</v>
      </c>
      <c r="J50" cm="1">
        <f t="array" ref="J50">IF(J$3 &lt;&gt; "X", drag_coef($C50,J$4), NA() )</f>
        <v>0.16547021123378175</v>
      </c>
      <c r="K50" t="e" cm="1">
        <f t="array" ref="K50">IF(K$3 &lt;&gt; "X", drag_coef($C50,K$4), NA() )</f>
        <v>#N/A</v>
      </c>
      <c r="L50" t="e" cm="1">
        <f t="array" ref="L50">IF(L$3 &lt;&gt; "X", drag_coef($C50,L$4), NA() )</f>
        <v>#N/A</v>
      </c>
      <c r="M50" t="e" cm="1">
        <f t="array" ref="M50">IF(M$3 &lt;&gt; "X", drag_coef($C50,M$4), NA() )</f>
        <v>#N/A</v>
      </c>
      <c r="N50" t="e" cm="1">
        <f t="array" ref="N50">IF(N$3 &lt;&gt; "X", drag_coef($C50,N$4), NA() )</f>
        <v>#N/A</v>
      </c>
      <c r="O50" t="e" cm="1">
        <f t="array" ref="O50">IF(O$3 &lt;&gt; "X", drag_coef($C50,O$4), NA() )</f>
        <v>#N/A</v>
      </c>
      <c r="P50" t="e" cm="1">
        <f t="array" ref="P50">IF(P$3 &lt;&gt; "X", drag_coef($C50,P$4), NA() )</f>
        <v>#N/A</v>
      </c>
      <c r="Q50" t="e" cm="1">
        <f t="array" ref="Q50">IF(Q$3 &lt;&gt; "X", drag_coef($C50,Q$4), NA() )</f>
        <v>#N/A</v>
      </c>
      <c r="R50" t="e" cm="1">
        <f t="array" ref="R50">IF(R$3 &lt;&gt; "X", drag_coef($C50,R$4), NA() )</f>
        <v>#N/A</v>
      </c>
      <c r="S50" t="e" cm="1">
        <f t="array" ref="S50">IF(S$3 &lt;&gt; "X", drag_coef($C50,S$4), NA() )</f>
        <v>#N/A</v>
      </c>
      <c r="T50" t="e" cm="1">
        <f t="array" ref="T50">IF(T$3 &lt;&gt; "X", drag_coef($C50,T$4), NA() )</f>
        <v>#N/A</v>
      </c>
      <c r="U50" t="e" cm="1">
        <f t="array" ref="U50">IF(U$3 &lt;&gt; "X", drag_coef($C50,U$4), NA() )</f>
        <v>#N/A</v>
      </c>
      <c r="V50" t="e" cm="1">
        <f t="array" ref="V50">IF(V$3 &lt;&gt; "X", drag_coef($C50,V$4), NA() )</f>
        <v>#N/A</v>
      </c>
      <c r="W50" t="e" cm="1">
        <f t="array" ref="W50">IF(W$3 &lt;&gt; "X", drag_coef($C50,W$4), NA() )</f>
        <v>#N/A</v>
      </c>
      <c r="X50" t="e" cm="1">
        <f t="array" ref="X50">IF(X$3 &lt;&gt; "X", drag_coef($C50,X$4), NA() )</f>
        <v>#N/A</v>
      </c>
      <c r="Y50" t="e" cm="1">
        <f t="array" ref="Y50">IF(Y$3 &lt;&gt; "X", drag_coef($C50,Y$4), NA() )</f>
        <v>#N/A</v>
      </c>
      <c r="Z50" t="e" cm="1">
        <f t="array" ref="Z50">IF(Z$3 &lt;&gt; "X", drag_coef($C50,Z$4), NA() )</f>
        <v>#N/A</v>
      </c>
      <c r="AA50" t="e" cm="1">
        <f t="array" ref="AA50">IF(AA$3 &lt;&gt; "X", drag_coef($C50,AA$4), NA() )</f>
        <v>#N/A</v>
      </c>
      <c r="AB50" t="e" cm="1">
        <f t="array" ref="AB50">IF(AB$3 &lt;&gt; "X", drag_coef($C50,AB$4), NA() )</f>
        <v>#N/A</v>
      </c>
      <c r="AC50" t="e" cm="1">
        <f t="array" ref="AC50">IF(AC$3 &lt;&gt; "X", drag_coef($C50,AC$4), NA() )</f>
        <v>#N/A</v>
      </c>
      <c r="AD50" t="e" cm="1">
        <f t="array" ref="AD50">IF(AD$3 &lt;&gt; "X", drag_coef($C50,AD$4), NA() )</f>
        <v>#N/A</v>
      </c>
      <c r="AE50" t="e" cm="1">
        <f t="array" ref="AE50">IF(AE$3 &lt;&gt; "X", drag_coef($C50,AE$4), NA() )</f>
        <v>#N/A</v>
      </c>
      <c r="AF50" t="e" cm="1">
        <f t="array" ref="AF50">IF(AF$3 &lt;&gt; "X", drag_coef($C50,AF$4), NA() )</f>
        <v>#N/A</v>
      </c>
      <c r="AG50" t="e" cm="1">
        <f t="array" ref="AG50">IF(AG$3 &lt;&gt; "X", drag_coef($C50,AG$4), NA() )</f>
        <v>#N/A</v>
      </c>
      <c r="AH50" t="e" cm="1">
        <f t="array" ref="AH50">IF(AH$3 &lt;&gt; "X", drag_coef($C50,AH$4), NA() )</f>
        <v>#N/A</v>
      </c>
      <c r="AI50" t="e" cm="1">
        <f t="array" ref="AI50">IF(AI$3 &lt;&gt; "X", drag_coef($C50,AI$4), NA() )</f>
        <v>#N/A</v>
      </c>
      <c r="AJ50" t="e" cm="1">
        <f t="array" ref="AJ50">IF(AJ$3 &lt;&gt; "X", drag_coef($C50,AJ$4), NA() )</f>
        <v>#N/A</v>
      </c>
      <c r="AK50" t="e" cm="1">
        <f t="array" ref="AK50">IF(AK$3 &lt;&gt; "X", drag_coef($C50,AK$4), NA() )</f>
        <v>#N/A</v>
      </c>
      <c r="AL50" t="e" cm="1">
        <f t="array" ref="AL50">IF(AL$3 &lt;&gt; "X", drag_coef($C50,AL$4), NA() )</f>
        <v>#N/A</v>
      </c>
      <c r="AM50" t="e" cm="1">
        <f t="array" ref="AM50">IF(AM$3 &lt;&gt; "X", drag_coef($C50,AM$4), NA() )</f>
        <v>#N/A</v>
      </c>
      <c r="AN50" t="e" cm="1">
        <f t="array" ref="AN50">IF(AN$3 &lt;&gt; "X", drag_coef($C50,AN$4), NA() )</f>
        <v>#N/A</v>
      </c>
      <c r="AO50" cm="1">
        <f t="array" ref="AO50">IF(AO$3 &lt;&gt; "X", drag_coef($C50,AO$4), NA() )</f>
        <v>0</v>
      </c>
      <c r="AP50" t="e" cm="1">
        <f t="array" ref="AP50">IF(AP$3 &lt;&gt; "X", drag_coef($C50,AP$4), NA() )</f>
        <v>#N/A</v>
      </c>
      <c r="AQ50" t="e" cm="1">
        <f t="array" ref="AQ50">IF(AQ$3 &lt;&gt; "X", drag_coef($C50,AQ$4), NA() )</f>
        <v>#N/A</v>
      </c>
      <c r="AR50" t="e" cm="1">
        <f t="array" ref="AR50">IF(AR$3 &lt;&gt; "X", drag_coef($C50,AR$4), NA() )</f>
        <v>#N/A</v>
      </c>
      <c r="AS50" t="e" cm="1">
        <f t="array" ref="AS50">IF(AS$3 &lt;&gt; "X", drag_coef($C50,AS$4), NA() )</f>
        <v>#N/A</v>
      </c>
      <c r="AT50" t="e" cm="1">
        <f t="array" ref="AT50">IF(AT$3 &lt;&gt; "X", drag_coef($C50,AT$4), NA() )</f>
        <v>#N/A</v>
      </c>
      <c r="AU50" t="e" cm="1">
        <f t="array" ref="AU50">IF(AU$3 &lt;&gt; "X", drag_coef($C50,AU$4), NA() )</f>
        <v>#N/A</v>
      </c>
      <c r="AV50" s="24" t="e" cm="1">
        <f t="array" ref="AV50">IF(AV$3 &lt;&gt; "X", drag_coef($C50,AV$4), NA() )</f>
        <v>#N/A</v>
      </c>
    </row>
    <row r="51" spans="3:48" x14ac:dyDescent="0.25">
      <c r="C51">
        <f t="shared" si="2"/>
        <v>4.4000000000000004</v>
      </c>
      <c r="D51" cm="1">
        <f t="array" ref="D51">IF(D$3 &lt;&gt; "X", drag_coef($C51,D$4), NA() )</f>
        <v>0.50175823978923295</v>
      </c>
      <c r="E51" t="e" cm="1">
        <f t="array" ref="E51">IF(E$3 &lt;&gt; "X", drag_coef($C51,E$4), NA() )</f>
        <v>#N/A</v>
      </c>
      <c r="F51" t="e" cm="1">
        <f t="array" ref="F51">IF(F$3 &lt;&gt; "X", drag_coef($C51,F$4), NA() )</f>
        <v>#N/A</v>
      </c>
      <c r="G51" t="e" cm="1">
        <f t="array" ref="G51">IF(G$3 &lt;&gt; "X", drag_coef($C51,G$4), NA() )</f>
        <v>#N/A</v>
      </c>
      <c r="H51" t="e" cm="1">
        <f t="array" ref="H51">IF(H$3 &lt;&gt; "X", drag_coef($C51,H$4), NA() )</f>
        <v>#N/A</v>
      </c>
      <c r="I51" t="e" cm="1">
        <f t="array" ref="I51">IF(I$3 &lt;&gt; "X", drag_coef($C51,I$4), NA() )</f>
        <v>#N/A</v>
      </c>
      <c r="J51" cm="1">
        <f t="array" ref="J51">IF(J$3 &lt;&gt; "X", drag_coef($C51,J$4), NA() )</f>
        <v>0.15951145016442117</v>
      </c>
      <c r="K51" t="e" cm="1">
        <f t="array" ref="K51">IF(K$3 &lt;&gt; "X", drag_coef($C51,K$4), NA() )</f>
        <v>#N/A</v>
      </c>
      <c r="L51" t="e" cm="1">
        <f t="array" ref="L51">IF(L$3 &lt;&gt; "X", drag_coef($C51,L$4), NA() )</f>
        <v>#N/A</v>
      </c>
      <c r="M51" t="e" cm="1">
        <f t="array" ref="M51">IF(M$3 &lt;&gt; "X", drag_coef($C51,M$4), NA() )</f>
        <v>#N/A</v>
      </c>
      <c r="N51" t="e" cm="1">
        <f t="array" ref="N51">IF(N$3 &lt;&gt; "X", drag_coef($C51,N$4), NA() )</f>
        <v>#N/A</v>
      </c>
      <c r="O51" t="e" cm="1">
        <f t="array" ref="O51">IF(O$3 &lt;&gt; "X", drag_coef($C51,O$4), NA() )</f>
        <v>#N/A</v>
      </c>
      <c r="P51" t="e" cm="1">
        <f t="array" ref="P51">IF(P$3 &lt;&gt; "X", drag_coef($C51,P$4), NA() )</f>
        <v>#N/A</v>
      </c>
      <c r="Q51" t="e" cm="1">
        <f t="array" ref="Q51">IF(Q$3 &lt;&gt; "X", drag_coef($C51,Q$4), NA() )</f>
        <v>#N/A</v>
      </c>
      <c r="R51" t="e" cm="1">
        <f t="array" ref="R51">IF(R$3 &lt;&gt; "X", drag_coef($C51,R$4), NA() )</f>
        <v>#N/A</v>
      </c>
      <c r="S51" t="e" cm="1">
        <f t="array" ref="S51">IF(S$3 &lt;&gt; "X", drag_coef($C51,S$4), NA() )</f>
        <v>#N/A</v>
      </c>
      <c r="T51" t="e" cm="1">
        <f t="array" ref="T51">IF(T$3 &lt;&gt; "X", drag_coef($C51,T$4), NA() )</f>
        <v>#N/A</v>
      </c>
      <c r="U51" t="e" cm="1">
        <f t="array" ref="U51">IF(U$3 &lt;&gt; "X", drag_coef($C51,U$4), NA() )</f>
        <v>#N/A</v>
      </c>
      <c r="V51" t="e" cm="1">
        <f t="array" ref="V51">IF(V$3 &lt;&gt; "X", drag_coef($C51,V$4), NA() )</f>
        <v>#N/A</v>
      </c>
      <c r="W51" t="e" cm="1">
        <f t="array" ref="W51">IF(W$3 &lt;&gt; "X", drag_coef($C51,W$4), NA() )</f>
        <v>#N/A</v>
      </c>
      <c r="X51" t="e" cm="1">
        <f t="array" ref="X51">IF(X$3 &lt;&gt; "X", drag_coef($C51,X$4), NA() )</f>
        <v>#N/A</v>
      </c>
      <c r="Y51" t="e" cm="1">
        <f t="array" ref="Y51">IF(Y$3 &lt;&gt; "X", drag_coef($C51,Y$4), NA() )</f>
        <v>#N/A</v>
      </c>
      <c r="Z51" t="e" cm="1">
        <f t="array" ref="Z51">IF(Z$3 &lt;&gt; "X", drag_coef($C51,Z$4), NA() )</f>
        <v>#N/A</v>
      </c>
      <c r="AA51" t="e" cm="1">
        <f t="array" ref="AA51">IF(AA$3 &lt;&gt; "X", drag_coef($C51,AA$4), NA() )</f>
        <v>#N/A</v>
      </c>
      <c r="AB51" t="e" cm="1">
        <f t="array" ref="AB51">IF(AB$3 &lt;&gt; "X", drag_coef($C51,AB$4), NA() )</f>
        <v>#N/A</v>
      </c>
      <c r="AC51" t="e" cm="1">
        <f t="array" ref="AC51">IF(AC$3 &lt;&gt; "X", drag_coef($C51,AC$4), NA() )</f>
        <v>#N/A</v>
      </c>
      <c r="AD51" t="e" cm="1">
        <f t="array" ref="AD51">IF(AD$3 &lt;&gt; "X", drag_coef($C51,AD$4), NA() )</f>
        <v>#N/A</v>
      </c>
      <c r="AE51" t="e" cm="1">
        <f t="array" ref="AE51">IF(AE$3 &lt;&gt; "X", drag_coef($C51,AE$4), NA() )</f>
        <v>#N/A</v>
      </c>
      <c r="AF51" t="e" cm="1">
        <f t="array" ref="AF51">IF(AF$3 &lt;&gt; "X", drag_coef($C51,AF$4), NA() )</f>
        <v>#N/A</v>
      </c>
      <c r="AG51" t="e" cm="1">
        <f t="array" ref="AG51">IF(AG$3 &lt;&gt; "X", drag_coef($C51,AG$4), NA() )</f>
        <v>#N/A</v>
      </c>
      <c r="AH51" t="e" cm="1">
        <f t="array" ref="AH51">IF(AH$3 &lt;&gt; "X", drag_coef($C51,AH$4), NA() )</f>
        <v>#N/A</v>
      </c>
      <c r="AI51" t="e" cm="1">
        <f t="array" ref="AI51">IF(AI$3 &lt;&gt; "X", drag_coef($C51,AI$4), NA() )</f>
        <v>#N/A</v>
      </c>
      <c r="AJ51" t="e" cm="1">
        <f t="array" ref="AJ51">IF(AJ$3 &lt;&gt; "X", drag_coef($C51,AJ$4), NA() )</f>
        <v>#N/A</v>
      </c>
      <c r="AK51" t="e" cm="1">
        <f t="array" ref="AK51">IF(AK$3 &lt;&gt; "X", drag_coef($C51,AK$4), NA() )</f>
        <v>#N/A</v>
      </c>
      <c r="AL51" t="e" cm="1">
        <f t="array" ref="AL51">IF(AL$3 &lt;&gt; "X", drag_coef($C51,AL$4), NA() )</f>
        <v>#N/A</v>
      </c>
      <c r="AM51" t="e" cm="1">
        <f t="array" ref="AM51">IF(AM$3 &lt;&gt; "X", drag_coef($C51,AM$4), NA() )</f>
        <v>#N/A</v>
      </c>
      <c r="AN51" t="e" cm="1">
        <f t="array" ref="AN51">IF(AN$3 &lt;&gt; "X", drag_coef($C51,AN$4), NA() )</f>
        <v>#N/A</v>
      </c>
      <c r="AO51" cm="1">
        <f t="array" ref="AO51">IF(AO$3 &lt;&gt; "X", drag_coef($C51,AO$4), NA() )</f>
        <v>0</v>
      </c>
      <c r="AP51" t="e" cm="1">
        <f t="array" ref="AP51">IF(AP$3 &lt;&gt; "X", drag_coef($C51,AP$4), NA() )</f>
        <v>#N/A</v>
      </c>
      <c r="AQ51" t="e" cm="1">
        <f t="array" ref="AQ51">IF(AQ$3 &lt;&gt; "X", drag_coef($C51,AQ$4), NA() )</f>
        <v>#N/A</v>
      </c>
      <c r="AR51" t="e" cm="1">
        <f t="array" ref="AR51">IF(AR$3 &lt;&gt; "X", drag_coef($C51,AR$4), NA() )</f>
        <v>#N/A</v>
      </c>
      <c r="AS51" t="e" cm="1">
        <f t="array" ref="AS51">IF(AS$3 &lt;&gt; "X", drag_coef($C51,AS$4), NA() )</f>
        <v>#N/A</v>
      </c>
      <c r="AT51" t="e" cm="1">
        <f t="array" ref="AT51">IF(AT$3 &lt;&gt; "X", drag_coef($C51,AT$4), NA() )</f>
        <v>#N/A</v>
      </c>
      <c r="AU51" t="e" cm="1">
        <f t="array" ref="AU51">IF(AU$3 &lt;&gt; "X", drag_coef($C51,AU$4), NA() )</f>
        <v>#N/A</v>
      </c>
      <c r="AV51" s="24" t="e" cm="1">
        <f t="array" ref="AV51">IF(AV$3 &lt;&gt; "X", drag_coef($C51,AV$4), NA() )</f>
        <v>#N/A</v>
      </c>
    </row>
    <row r="52" spans="3:48" x14ac:dyDescent="0.25">
      <c r="C52">
        <f t="shared" si="2"/>
        <v>4.5</v>
      </c>
      <c r="D52" cm="1">
        <f t="array" ref="D52">IF(D$3 &lt;&gt; "X", drag_coef($C52,D$4), NA() )</f>
        <v>0.50114708480776005</v>
      </c>
      <c r="E52" t="e" cm="1">
        <f t="array" ref="E52">IF(E$3 &lt;&gt; "X", drag_coef($C52,E$4), NA() )</f>
        <v>#N/A</v>
      </c>
      <c r="F52" t="e" cm="1">
        <f t="array" ref="F52">IF(F$3 &lt;&gt; "X", drag_coef($C52,F$4), NA() )</f>
        <v>#N/A</v>
      </c>
      <c r="G52" t="e" cm="1">
        <f t="array" ref="G52">IF(G$3 &lt;&gt; "X", drag_coef($C52,G$4), NA() )</f>
        <v>#N/A</v>
      </c>
      <c r="H52" t="e" cm="1">
        <f t="array" ref="H52">IF(H$3 &lt;&gt; "X", drag_coef($C52,H$4), NA() )</f>
        <v>#N/A</v>
      </c>
      <c r="I52" t="e" cm="1">
        <f t="array" ref="I52">IF(I$3 &lt;&gt; "X", drag_coef($C52,I$4), NA() )</f>
        <v>#N/A</v>
      </c>
      <c r="J52" cm="1">
        <f t="array" ref="J52">IF(J$3 &lt;&gt; "X", drag_coef($C52,J$4), NA() )</f>
        <v>0.15355268909506062</v>
      </c>
      <c r="K52" t="e" cm="1">
        <f t="array" ref="K52">IF(K$3 &lt;&gt; "X", drag_coef($C52,K$4), NA() )</f>
        <v>#N/A</v>
      </c>
      <c r="L52" t="e" cm="1">
        <f t="array" ref="L52">IF(L$3 &lt;&gt; "X", drag_coef($C52,L$4), NA() )</f>
        <v>#N/A</v>
      </c>
      <c r="M52" t="e" cm="1">
        <f t="array" ref="M52">IF(M$3 &lt;&gt; "X", drag_coef($C52,M$4), NA() )</f>
        <v>#N/A</v>
      </c>
      <c r="N52" t="e" cm="1">
        <f t="array" ref="N52">IF(N$3 &lt;&gt; "X", drag_coef($C52,N$4), NA() )</f>
        <v>#N/A</v>
      </c>
      <c r="O52" t="e" cm="1">
        <f t="array" ref="O52">IF(O$3 &lt;&gt; "X", drag_coef($C52,O$4), NA() )</f>
        <v>#N/A</v>
      </c>
      <c r="P52" t="e" cm="1">
        <f t="array" ref="P52">IF(P$3 &lt;&gt; "X", drag_coef($C52,P$4), NA() )</f>
        <v>#N/A</v>
      </c>
      <c r="Q52" t="e" cm="1">
        <f t="array" ref="Q52">IF(Q$3 &lt;&gt; "X", drag_coef($C52,Q$4), NA() )</f>
        <v>#N/A</v>
      </c>
      <c r="R52" t="e" cm="1">
        <f t="array" ref="R52">IF(R$3 &lt;&gt; "X", drag_coef($C52,R$4), NA() )</f>
        <v>#N/A</v>
      </c>
      <c r="S52" t="e" cm="1">
        <f t="array" ref="S52">IF(S$3 &lt;&gt; "X", drag_coef($C52,S$4), NA() )</f>
        <v>#N/A</v>
      </c>
      <c r="T52" t="e" cm="1">
        <f t="array" ref="T52">IF(T$3 &lt;&gt; "X", drag_coef($C52,T$4), NA() )</f>
        <v>#N/A</v>
      </c>
      <c r="U52" t="e" cm="1">
        <f t="array" ref="U52">IF(U$3 &lt;&gt; "X", drag_coef($C52,U$4), NA() )</f>
        <v>#N/A</v>
      </c>
      <c r="V52" t="e" cm="1">
        <f t="array" ref="V52">IF(V$3 &lt;&gt; "X", drag_coef($C52,V$4), NA() )</f>
        <v>#N/A</v>
      </c>
      <c r="W52" t="e" cm="1">
        <f t="array" ref="W52">IF(W$3 &lt;&gt; "X", drag_coef($C52,W$4), NA() )</f>
        <v>#N/A</v>
      </c>
      <c r="X52" t="e" cm="1">
        <f t="array" ref="X52">IF(X$3 &lt;&gt; "X", drag_coef($C52,X$4), NA() )</f>
        <v>#N/A</v>
      </c>
      <c r="Y52" t="e" cm="1">
        <f t="array" ref="Y52">IF(Y$3 &lt;&gt; "X", drag_coef($C52,Y$4), NA() )</f>
        <v>#N/A</v>
      </c>
      <c r="Z52" t="e" cm="1">
        <f t="array" ref="Z52">IF(Z$3 &lt;&gt; "X", drag_coef($C52,Z$4), NA() )</f>
        <v>#N/A</v>
      </c>
      <c r="AA52" t="e" cm="1">
        <f t="array" ref="AA52">IF(AA$3 &lt;&gt; "X", drag_coef($C52,AA$4), NA() )</f>
        <v>#N/A</v>
      </c>
      <c r="AB52" t="e" cm="1">
        <f t="array" ref="AB52">IF(AB$3 &lt;&gt; "X", drag_coef($C52,AB$4), NA() )</f>
        <v>#N/A</v>
      </c>
      <c r="AC52" t="e" cm="1">
        <f t="array" ref="AC52">IF(AC$3 &lt;&gt; "X", drag_coef($C52,AC$4), NA() )</f>
        <v>#N/A</v>
      </c>
      <c r="AD52" t="e" cm="1">
        <f t="array" ref="AD52">IF(AD$3 &lt;&gt; "X", drag_coef($C52,AD$4), NA() )</f>
        <v>#N/A</v>
      </c>
      <c r="AE52" t="e" cm="1">
        <f t="array" ref="AE52">IF(AE$3 &lt;&gt; "X", drag_coef($C52,AE$4), NA() )</f>
        <v>#N/A</v>
      </c>
      <c r="AF52" t="e" cm="1">
        <f t="array" ref="AF52">IF(AF$3 &lt;&gt; "X", drag_coef($C52,AF$4), NA() )</f>
        <v>#N/A</v>
      </c>
      <c r="AG52" t="e" cm="1">
        <f t="array" ref="AG52">IF(AG$3 &lt;&gt; "X", drag_coef($C52,AG$4), NA() )</f>
        <v>#N/A</v>
      </c>
      <c r="AH52" t="e" cm="1">
        <f t="array" ref="AH52">IF(AH$3 &lt;&gt; "X", drag_coef($C52,AH$4), NA() )</f>
        <v>#N/A</v>
      </c>
      <c r="AI52" t="e" cm="1">
        <f t="array" ref="AI52">IF(AI$3 &lt;&gt; "X", drag_coef($C52,AI$4), NA() )</f>
        <v>#N/A</v>
      </c>
      <c r="AJ52" t="e" cm="1">
        <f t="array" ref="AJ52">IF(AJ$3 &lt;&gt; "X", drag_coef($C52,AJ$4), NA() )</f>
        <v>#N/A</v>
      </c>
      <c r="AK52" t="e" cm="1">
        <f t="array" ref="AK52">IF(AK$3 &lt;&gt; "X", drag_coef($C52,AK$4), NA() )</f>
        <v>#N/A</v>
      </c>
      <c r="AL52" t="e" cm="1">
        <f t="array" ref="AL52">IF(AL$3 &lt;&gt; "X", drag_coef($C52,AL$4), NA() )</f>
        <v>#N/A</v>
      </c>
      <c r="AM52" t="e" cm="1">
        <f t="array" ref="AM52">IF(AM$3 &lt;&gt; "X", drag_coef($C52,AM$4), NA() )</f>
        <v>#N/A</v>
      </c>
      <c r="AN52" t="e" cm="1">
        <f t="array" ref="AN52">IF(AN$3 &lt;&gt; "X", drag_coef($C52,AN$4), NA() )</f>
        <v>#N/A</v>
      </c>
      <c r="AO52" cm="1">
        <f t="array" ref="AO52">IF(AO$3 &lt;&gt; "X", drag_coef($C52,AO$4), NA() )</f>
        <v>0</v>
      </c>
      <c r="AP52" t="e" cm="1">
        <f t="array" ref="AP52">IF(AP$3 &lt;&gt; "X", drag_coef($C52,AP$4), NA() )</f>
        <v>#N/A</v>
      </c>
      <c r="AQ52" t="e" cm="1">
        <f t="array" ref="AQ52">IF(AQ$3 &lt;&gt; "X", drag_coef($C52,AQ$4), NA() )</f>
        <v>#N/A</v>
      </c>
      <c r="AR52" t="e" cm="1">
        <f t="array" ref="AR52">IF(AR$3 &lt;&gt; "X", drag_coef($C52,AR$4), NA() )</f>
        <v>#N/A</v>
      </c>
      <c r="AS52" t="e" cm="1">
        <f t="array" ref="AS52">IF(AS$3 &lt;&gt; "X", drag_coef($C52,AS$4), NA() )</f>
        <v>#N/A</v>
      </c>
      <c r="AT52" t="e" cm="1">
        <f t="array" ref="AT52">IF(AT$3 &lt;&gt; "X", drag_coef($C52,AT$4), NA() )</f>
        <v>#N/A</v>
      </c>
      <c r="AU52" t="e" cm="1">
        <f t="array" ref="AU52">IF(AU$3 &lt;&gt; "X", drag_coef($C52,AU$4), NA() )</f>
        <v>#N/A</v>
      </c>
      <c r="AV52" s="24" t="e" cm="1">
        <f t="array" ref="AV52">IF(AV$3 &lt;&gt; "X", drag_coef($C52,AV$4), NA() )</f>
        <v>#N/A</v>
      </c>
    </row>
    <row r="53" spans="3:48" x14ac:dyDescent="0.25">
      <c r="C53">
        <f t="shared" si="2"/>
        <v>4.5999999999999996</v>
      </c>
      <c r="D53" cm="1">
        <f t="array" ref="D53">IF(D$3 &lt;&gt; "X", drag_coef($C53,D$4), NA() )</f>
        <v>0.50023035233555069</v>
      </c>
      <c r="E53" t="e" cm="1">
        <f t="array" ref="E53">IF(E$3 &lt;&gt; "X", drag_coef($C53,E$4), NA() )</f>
        <v>#N/A</v>
      </c>
      <c r="F53" t="e" cm="1">
        <f t="array" ref="F53">IF(F$3 &lt;&gt; "X", drag_coef($C53,F$4), NA() )</f>
        <v>#N/A</v>
      </c>
      <c r="G53" t="e" cm="1">
        <f t="array" ref="G53">IF(G$3 &lt;&gt; "X", drag_coef($C53,G$4), NA() )</f>
        <v>#N/A</v>
      </c>
      <c r="H53" t="e" cm="1">
        <f t="array" ref="H53">IF(H$3 &lt;&gt; "X", drag_coef($C53,H$4), NA() )</f>
        <v>#N/A</v>
      </c>
      <c r="I53" t="e" cm="1">
        <f t="array" ref="I53">IF(I$3 &lt;&gt; "X", drag_coef($C53,I$4), NA() )</f>
        <v>#N/A</v>
      </c>
      <c r="J53" cm="1">
        <f t="array" ref="J53">IF(J$3 &lt;&gt; "X", drag_coef($C53,J$4), NA() )</f>
        <v>0.14830694217075172</v>
      </c>
      <c r="K53" t="e" cm="1">
        <f t="array" ref="K53">IF(K$3 &lt;&gt; "X", drag_coef($C53,K$4), NA() )</f>
        <v>#N/A</v>
      </c>
      <c r="L53" t="e" cm="1">
        <f t="array" ref="L53">IF(L$3 &lt;&gt; "X", drag_coef($C53,L$4), NA() )</f>
        <v>#N/A</v>
      </c>
      <c r="M53" t="e" cm="1">
        <f t="array" ref="M53">IF(M$3 &lt;&gt; "X", drag_coef($C53,M$4), NA() )</f>
        <v>#N/A</v>
      </c>
      <c r="N53" t="e" cm="1">
        <f t="array" ref="N53">IF(N$3 &lt;&gt; "X", drag_coef($C53,N$4), NA() )</f>
        <v>#N/A</v>
      </c>
      <c r="O53" t="e" cm="1">
        <f t="array" ref="O53">IF(O$3 &lt;&gt; "X", drag_coef($C53,O$4), NA() )</f>
        <v>#N/A</v>
      </c>
      <c r="P53" t="e" cm="1">
        <f t="array" ref="P53">IF(P$3 &lt;&gt; "X", drag_coef($C53,P$4), NA() )</f>
        <v>#N/A</v>
      </c>
      <c r="Q53" t="e" cm="1">
        <f t="array" ref="Q53">IF(Q$3 &lt;&gt; "X", drag_coef($C53,Q$4), NA() )</f>
        <v>#N/A</v>
      </c>
      <c r="R53" t="e" cm="1">
        <f t="array" ref="R53">IF(R$3 &lt;&gt; "X", drag_coef($C53,R$4), NA() )</f>
        <v>#N/A</v>
      </c>
      <c r="S53" t="e" cm="1">
        <f t="array" ref="S53">IF(S$3 &lt;&gt; "X", drag_coef($C53,S$4), NA() )</f>
        <v>#N/A</v>
      </c>
      <c r="T53" t="e" cm="1">
        <f t="array" ref="T53">IF(T$3 &lt;&gt; "X", drag_coef($C53,T$4), NA() )</f>
        <v>#N/A</v>
      </c>
      <c r="U53" t="e" cm="1">
        <f t="array" ref="U53">IF(U$3 &lt;&gt; "X", drag_coef($C53,U$4), NA() )</f>
        <v>#N/A</v>
      </c>
      <c r="V53" t="e" cm="1">
        <f t="array" ref="V53">IF(V$3 &lt;&gt; "X", drag_coef($C53,V$4), NA() )</f>
        <v>#N/A</v>
      </c>
      <c r="W53" t="e" cm="1">
        <f t="array" ref="W53">IF(W$3 &lt;&gt; "X", drag_coef($C53,W$4), NA() )</f>
        <v>#N/A</v>
      </c>
      <c r="X53" t="e" cm="1">
        <f t="array" ref="X53">IF(X$3 &lt;&gt; "X", drag_coef($C53,X$4), NA() )</f>
        <v>#N/A</v>
      </c>
      <c r="Y53" t="e" cm="1">
        <f t="array" ref="Y53">IF(Y$3 &lt;&gt; "X", drag_coef($C53,Y$4), NA() )</f>
        <v>#N/A</v>
      </c>
      <c r="Z53" t="e" cm="1">
        <f t="array" ref="Z53">IF(Z$3 &lt;&gt; "X", drag_coef($C53,Z$4), NA() )</f>
        <v>#N/A</v>
      </c>
      <c r="AA53" t="e" cm="1">
        <f t="array" ref="AA53">IF(AA$3 &lt;&gt; "X", drag_coef($C53,AA$4), NA() )</f>
        <v>#N/A</v>
      </c>
      <c r="AB53" t="e" cm="1">
        <f t="array" ref="AB53">IF(AB$3 &lt;&gt; "X", drag_coef($C53,AB$4), NA() )</f>
        <v>#N/A</v>
      </c>
      <c r="AC53" t="e" cm="1">
        <f t="array" ref="AC53">IF(AC$3 &lt;&gt; "X", drag_coef($C53,AC$4), NA() )</f>
        <v>#N/A</v>
      </c>
      <c r="AD53" t="e" cm="1">
        <f t="array" ref="AD53">IF(AD$3 &lt;&gt; "X", drag_coef($C53,AD$4), NA() )</f>
        <v>#N/A</v>
      </c>
      <c r="AE53" t="e" cm="1">
        <f t="array" ref="AE53">IF(AE$3 &lt;&gt; "X", drag_coef($C53,AE$4), NA() )</f>
        <v>#N/A</v>
      </c>
      <c r="AF53" t="e" cm="1">
        <f t="array" ref="AF53">IF(AF$3 &lt;&gt; "X", drag_coef($C53,AF$4), NA() )</f>
        <v>#N/A</v>
      </c>
      <c r="AG53" t="e" cm="1">
        <f t="array" ref="AG53">IF(AG$3 &lt;&gt; "X", drag_coef($C53,AG$4), NA() )</f>
        <v>#N/A</v>
      </c>
      <c r="AH53" t="e" cm="1">
        <f t="array" ref="AH53">IF(AH$3 &lt;&gt; "X", drag_coef($C53,AH$4), NA() )</f>
        <v>#N/A</v>
      </c>
      <c r="AI53" t="e" cm="1">
        <f t="array" ref="AI53">IF(AI$3 &lt;&gt; "X", drag_coef($C53,AI$4), NA() )</f>
        <v>#N/A</v>
      </c>
      <c r="AJ53" t="e" cm="1">
        <f t="array" ref="AJ53">IF(AJ$3 &lt;&gt; "X", drag_coef($C53,AJ$4), NA() )</f>
        <v>#N/A</v>
      </c>
      <c r="AK53" t="e" cm="1">
        <f t="array" ref="AK53">IF(AK$3 &lt;&gt; "X", drag_coef($C53,AK$4), NA() )</f>
        <v>#N/A</v>
      </c>
      <c r="AL53" t="e" cm="1">
        <f t="array" ref="AL53">IF(AL$3 &lt;&gt; "X", drag_coef($C53,AL$4), NA() )</f>
        <v>#N/A</v>
      </c>
      <c r="AM53" t="e" cm="1">
        <f t="array" ref="AM53">IF(AM$3 &lt;&gt; "X", drag_coef($C53,AM$4), NA() )</f>
        <v>#N/A</v>
      </c>
      <c r="AN53" t="e" cm="1">
        <f t="array" ref="AN53">IF(AN$3 &lt;&gt; "X", drag_coef($C53,AN$4), NA() )</f>
        <v>#N/A</v>
      </c>
      <c r="AO53" cm="1">
        <f t="array" ref="AO53">IF(AO$3 &lt;&gt; "X", drag_coef($C53,AO$4), NA() )</f>
        <v>0</v>
      </c>
      <c r="AP53" t="e" cm="1">
        <f t="array" ref="AP53">IF(AP$3 &lt;&gt; "X", drag_coef($C53,AP$4), NA() )</f>
        <v>#N/A</v>
      </c>
      <c r="AQ53" t="e" cm="1">
        <f t="array" ref="AQ53">IF(AQ$3 &lt;&gt; "X", drag_coef($C53,AQ$4), NA() )</f>
        <v>#N/A</v>
      </c>
      <c r="AR53" t="e" cm="1">
        <f t="array" ref="AR53">IF(AR$3 &lt;&gt; "X", drag_coef($C53,AR$4), NA() )</f>
        <v>#N/A</v>
      </c>
      <c r="AS53" t="e" cm="1">
        <f t="array" ref="AS53">IF(AS$3 &lt;&gt; "X", drag_coef($C53,AS$4), NA() )</f>
        <v>#N/A</v>
      </c>
      <c r="AT53" t="e" cm="1">
        <f t="array" ref="AT53">IF(AT$3 &lt;&gt; "X", drag_coef($C53,AT$4), NA() )</f>
        <v>#N/A</v>
      </c>
      <c r="AU53" t="e" cm="1">
        <f t="array" ref="AU53">IF(AU$3 &lt;&gt; "X", drag_coef($C53,AU$4), NA() )</f>
        <v>#N/A</v>
      </c>
      <c r="AV53" s="24" t="e" cm="1">
        <f t="array" ref="AV53">IF(AV$3 &lt;&gt; "X", drag_coef($C53,AV$4), NA() )</f>
        <v>#N/A</v>
      </c>
    </row>
    <row r="54" spans="3:48" x14ac:dyDescent="0.25">
      <c r="C54">
        <f t="shared" si="2"/>
        <v>4.6999999999999993</v>
      </c>
      <c r="D54" cm="1">
        <f t="array" ref="D54">IF(D$3 &lt;&gt; "X", drag_coef($C54,D$4), NA() )</f>
        <v>0.49931361986334144</v>
      </c>
      <c r="E54" t="e" cm="1">
        <f t="array" ref="E54">IF(E$3 &lt;&gt; "X", drag_coef($C54,E$4), NA() )</f>
        <v>#N/A</v>
      </c>
      <c r="F54" t="e" cm="1">
        <f t="array" ref="F54">IF(F$3 &lt;&gt; "X", drag_coef($C54,F$4), NA() )</f>
        <v>#N/A</v>
      </c>
      <c r="G54" t="e" cm="1">
        <f t="array" ref="G54">IF(G$3 &lt;&gt; "X", drag_coef($C54,G$4), NA() )</f>
        <v>#N/A</v>
      </c>
      <c r="H54" t="e" cm="1">
        <f t="array" ref="H54">IF(H$3 &lt;&gt; "X", drag_coef($C54,H$4), NA() )</f>
        <v>#N/A</v>
      </c>
      <c r="I54" t="e" cm="1">
        <f t="array" ref="I54">IF(I$3 &lt;&gt; "X", drag_coef($C54,I$4), NA() )</f>
        <v>#N/A</v>
      </c>
      <c r="J54" cm="1">
        <f t="array" ref="J54">IF(J$3 &lt;&gt; "X", drag_coef($C54,J$4), NA() )</f>
        <v>0.14306119524644287</v>
      </c>
      <c r="K54" t="e" cm="1">
        <f t="array" ref="K54">IF(K$3 &lt;&gt; "X", drag_coef($C54,K$4), NA() )</f>
        <v>#N/A</v>
      </c>
      <c r="L54" t="e" cm="1">
        <f t="array" ref="L54">IF(L$3 &lt;&gt; "X", drag_coef($C54,L$4), NA() )</f>
        <v>#N/A</v>
      </c>
      <c r="M54" t="e" cm="1">
        <f t="array" ref="M54">IF(M$3 &lt;&gt; "X", drag_coef($C54,M$4), NA() )</f>
        <v>#N/A</v>
      </c>
      <c r="N54" t="e" cm="1">
        <f t="array" ref="N54">IF(N$3 &lt;&gt; "X", drag_coef($C54,N$4), NA() )</f>
        <v>#N/A</v>
      </c>
      <c r="O54" t="e" cm="1">
        <f t="array" ref="O54">IF(O$3 &lt;&gt; "X", drag_coef($C54,O$4), NA() )</f>
        <v>#N/A</v>
      </c>
      <c r="P54" t="e" cm="1">
        <f t="array" ref="P54">IF(P$3 &lt;&gt; "X", drag_coef($C54,P$4), NA() )</f>
        <v>#N/A</v>
      </c>
      <c r="Q54" t="e" cm="1">
        <f t="array" ref="Q54">IF(Q$3 &lt;&gt; "X", drag_coef($C54,Q$4), NA() )</f>
        <v>#N/A</v>
      </c>
      <c r="R54" t="e" cm="1">
        <f t="array" ref="R54">IF(R$3 &lt;&gt; "X", drag_coef($C54,R$4), NA() )</f>
        <v>#N/A</v>
      </c>
      <c r="S54" t="e" cm="1">
        <f t="array" ref="S54">IF(S$3 &lt;&gt; "X", drag_coef($C54,S$4), NA() )</f>
        <v>#N/A</v>
      </c>
      <c r="T54" t="e" cm="1">
        <f t="array" ref="T54">IF(T$3 &lt;&gt; "X", drag_coef($C54,T$4), NA() )</f>
        <v>#N/A</v>
      </c>
      <c r="U54" t="e" cm="1">
        <f t="array" ref="U54">IF(U$3 &lt;&gt; "X", drag_coef($C54,U$4), NA() )</f>
        <v>#N/A</v>
      </c>
      <c r="V54" t="e" cm="1">
        <f t="array" ref="V54">IF(V$3 &lt;&gt; "X", drag_coef($C54,V$4), NA() )</f>
        <v>#N/A</v>
      </c>
      <c r="W54" t="e" cm="1">
        <f t="array" ref="W54">IF(W$3 &lt;&gt; "X", drag_coef($C54,W$4), NA() )</f>
        <v>#N/A</v>
      </c>
      <c r="X54" t="e" cm="1">
        <f t="array" ref="X54">IF(X$3 &lt;&gt; "X", drag_coef($C54,X$4), NA() )</f>
        <v>#N/A</v>
      </c>
      <c r="Y54" t="e" cm="1">
        <f t="array" ref="Y54">IF(Y$3 &lt;&gt; "X", drag_coef($C54,Y$4), NA() )</f>
        <v>#N/A</v>
      </c>
      <c r="Z54" t="e" cm="1">
        <f t="array" ref="Z54">IF(Z$3 &lt;&gt; "X", drag_coef($C54,Z$4), NA() )</f>
        <v>#N/A</v>
      </c>
      <c r="AA54" t="e" cm="1">
        <f t="array" ref="AA54">IF(AA$3 &lt;&gt; "X", drag_coef($C54,AA$4), NA() )</f>
        <v>#N/A</v>
      </c>
      <c r="AB54" t="e" cm="1">
        <f t="array" ref="AB54">IF(AB$3 &lt;&gt; "X", drag_coef($C54,AB$4), NA() )</f>
        <v>#N/A</v>
      </c>
      <c r="AC54" t="e" cm="1">
        <f t="array" ref="AC54">IF(AC$3 &lt;&gt; "X", drag_coef($C54,AC$4), NA() )</f>
        <v>#N/A</v>
      </c>
      <c r="AD54" t="e" cm="1">
        <f t="array" ref="AD54">IF(AD$3 &lt;&gt; "X", drag_coef($C54,AD$4), NA() )</f>
        <v>#N/A</v>
      </c>
      <c r="AE54" t="e" cm="1">
        <f t="array" ref="AE54">IF(AE$3 &lt;&gt; "X", drag_coef($C54,AE$4), NA() )</f>
        <v>#N/A</v>
      </c>
      <c r="AF54" t="e" cm="1">
        <f t="array" ref="AF54">IF(AF$3 &lt;&gt; "X", drag_coef($C54,AF$4), NA() )</f>
        <v>#N/A</v>
      </c>
      <c r="AG54" t="e" cm="1">
        <f t="array" ref="AG54">IF(AG$3 &lt;&gt; "X", drag_coef($C54,AG$4), NA() )</f>
        <v>#N/A</v>
      </c>
      <c r="AH54" t="e" cm="1">
        <f t="array" ref="AH54">IF(AH$3 &lt;&gt; "X", drag_coef($C54,AH$4), NA() )</f>
        <v>#N/A</v>
      </c>
      <c r="AI54" t="e" cm="1">
        <f t="array" ref="AI54">IF(AI$3 &lt;&gt; "X", drag_coef($C54,AI$4), NA() )</f>
        <v>#N/A</v>
      </c>
      <c r="AJ54" t="e" cm="1">
        <f t="array" ref="AJ54">IF(AJ$3 &lt;&gt; "X", drag_coef($C54,AJ$4), NA() )</f>
        <v>#N/A</v>
      </c>
      <c r="AK54" t="e" cm="1">
        <f t="array" ref="AK54">IF(AK$3 &lt;&gt; "X", drag_coef($C54,AK$4), NA() )</f>
        <v>#N/A</v>
      </c>
      <c r="AL54" t="e" cm="1">
        <f t="array" ref="AL54">IF(AL$3 &lt;&gt; "X", drag_coef($C54,AL$4), NA() )</f>
        <v>#N/A</v>
      </c>
      <c r="AM54" t="e" cm="1">
        <f t="array" ref="AM54">IF(AM$3 &lt;&gt; "X", drag_coef($C54,AM$4), NA() )</f>
        <v>#N/A</v>
      </c>
      <c r="AN54" t="e" cm="1">
        <f t="array" ref="AN54">IF(AN$3 &lt;&gt; "X", drag_coef($C54,AN$4), NA() )</f>
        <v>#N/A</v>
      </c>
      <c r="AO54" cm="1">
        <f t="array" ref="AO54">IF(AO$3 &lt;&gt; "X", drag_coef($C54,AO$4), NA() )</f>
        <v>0</v>
      </c>
      <c r="AP54" t="e" cm="1">
        <f t="array" ref="AP54">IF(AP$3 &lt;&gt; "X", drag_coef($C54,AP$4), NA() )</f>
        <v>#N/A</v>
      </c>
      <c r="AQ54" t="e" cm="1">
        <f t="array" ref="AQ54">IF(AQ$3 &lt;&gt; "X", drag_coef($C54,AQ$4), NA() )</f>
        <v>#N/A</v>
      </c>
      <c r="AR54" t="e" cm="1">
        <f t="array" ref="AR54">IF(AR$3 &lt;&gt; "X", drag_coef($C54,AR$4), NA() )</f>
        <v>#N/A</v>
      </c>
      <c r="AS54" t="e" cm="1">
        <f t="array" ref="AS54">IF(AS$3 &lt;&gt; "X", drag_coef($C54,AS$4), NA() )</f>
        <v>#N/A</v>
      </c>
      <c r="AT54" t="e" cm="1">
        <f t="array" ref="AT54">IF(AT$3 &lt;&gt; "X", drag_coef($C54,AT$4), NA() )</f>
        <v>#N/A</v>
      </c>
      <c r="AU54" t="e" cm="1">
        <f t="array" ref="AU54">IF(AU$3 &lt;&gt; "X", drag_coef($C54,AU$4), NA() )</f>
        <v>#N/A</v>
      </c>
      <c r="AV54" s="24" t="e" cm="1">
        <f t="array" ref="AV54">IF(AV$3 &lt;&gt; "X", drag_coef($C54,AV$4), NA() )</f>
        <v>#N/A</v>
      </c>
    </row>
    <row r="55" spans="3:48" x14ac:dyDescent="0.25">
      <c r="C55">
        <f t="shared" si="2"/>
        <v>4.7999999999999989</v>
      </c>
      <c r="D55" cm="1">
        <f t="array" ref="D55">IF(D$3 &lt;&gt; "X", drag_coef($C55,D$4), NA() )</f>
        <v>0.49839688739113208</v>
      </c>
      <c r="E55" t="e" cm="1">
        <f t="array" ref="E55">IF(E$3 &lt;&gt; "X", drag_coef($C55,E$4), NA() )</f>
        <v>#N/A</v>
      </c>
      <c r="F55" t="e" cm="1">
        <f t="array" ref="F55">IF(F$3 &lt;&gt; "X", drag_coef($C55,F$4), NA() )</f>
        <v>#N/A</v>
      </c>
      <c r="G55" t="e" cm="1">
        <f t="array" ref="G55">IF(G$3 &lt;&gt; "X", drag_coef($C55,G$4), NA() )</f>
        <v>#N/A</v>
      </c>
      <c r="H55" t="e" cm="1">
        <f t="array" ref="H55">IF(H$3 &lt;&gt; "X", drag_coef($C55,H$4), NA() )</f>
        <v>#N/A</v>
      </c>
      <c r="I55" t="e" cm="1">
        <f t="array" ref="I55">IF(I$3 &lt;&gt; "X", drag_coef($C55,I$4), NA() )</f>
        <v>#N/A</v>
      </c>
      <c r="J55" cm="1">
        <f t="array" ref="J55">IF(J$3 &lt;&gt; "X", drag_coef($C55,J$4), NA() )</f>
        <v>0.13781544832213402</v>
      </c>
      <c r="K55" t="e" cm="1">
        <f t="array" ref="K55">IF(K$3 &lt;&gt; "X", drag_coef($C55,K$4), NA() )</f>
        <v>#N/A</v>
      </c>
      <c r="L55" t="e" cm="1">
        <f t="array" ref="L55">IF(L$3 &lt;&gt; "X", drag_coef($C55,L$4), NA() )</f>
        <v>#N/A</v>
      </c>
      <c r="M55" t="e" cm="1">
        <f t="array" ref="M55">IF(M$3 &lt;&gt; "X", drag_coef($C55,M$4), NA() )</f>
        <v>#N/A</v>
      </c>
      <c r="N55" t="e" cm="1">
        <f t="array" ref="N55">IF(N$3 &lt;&gt; "X", drag_coef($C55,N$4), NA() )</f>
        <v>#N/A</v>
      </c>
      <c r="O55" t="e" cm="1">
        <f t="array" ref="O55">IF(O$3 &lt;&gt; "X", drag_coef($C55,O$4), NA() )</f>
        <v>#N/A</v>
      </c>
      <c r="P55" t="e" cm="1">
        <f t="array" ref="P55">IF(P$3 &lt;&gt; "X", drag_coef($C55,P$4), NA() )</f>
        <v>#N/A</v>
      </c>
      <c r="Q55" t="e" cm="1">
        <f t="array" ref="Q55">IF(Q$3 &lt;&gt; "X", drag_coef($C55,Q$4), NA() )</f>
        <v>#N/A</v>
      </c>
      <c r="R55" t="e" cm="1">
        <f t="array" ref="R55">IF(R$3 &lt;&gt; "X", drag_coef($C55,R$4), NA() )</f>
        <v>#N/A</v>
      </c>
      <c r="S55" t="e" cm="1">
        <f t="array" ref="S55">IF(S$3 &lt;&gt; "X", drag_coef($C55,S$4), NA() )</f>
        <v>#N/A</v>
      </c>
      <c r="T55" t="e" cm="1">
        <f t="array" ref="T55">IF(T$3 &lt;&gt; "X", drag_coef($C55,T$4), NA() )</f>
        <v>#N/A</v>
      </c>
      <c r="U55" t="e" cm="1">
        <f t="array" ref="U55">IF(U$3 &lt;&gt; "X", drag_coef($C55,U$4), NA() )</f>
        <v>#N/A</v>
      </c>
      <c r="V55" t="e" cm="1">
        <f t="array" ref="V55">IF(V$3 &lt;&gt; "X", drag_coef($C55,V$4), NA() )</f>
        <v>#N/A</v>
      </c>
      <c r="W55" t="e" cm="1">
        <f t="array" ref="W55">IF(W$3 &lt;&gt; "X", drag_coef($C55,W$4), NA() )</f>
        <v>#N/A</v>
      </c>
      <c r="X55" t="e" cm="1">
        <f t="array" ref="X55">IF(X$3 &lt;&gt; "X", drag_coef($C55,X$4), NA() )</f>
        <v>#N/A</v>
      </c>
      <c r="Y55" t="e" cm="1">
        <f t="array" ref="Y55">IF(Y$3 &lt;&gt; "X", drag_coef($C55,Y$4), NA() )</f>
        <v>#N/A</v>
      </c>
      <c r="Z55" t="e" cm="1">
        <f t="array" ref="Z55">IF(Z$3 &lt;&gt; "X", drag_coef($C55,Z$4), NA() )</f>
        <v>#N/A</v>
      </c>
      <c r="AA55" t="e" cm="1">
        <f t="array" ref="AA55">IF(AA$3 &lt;&gt; "X", drag_coef($C55,AA$4), NA() )</f>
        <v>#N/A</v>
      </c>
      <c r="AB55" t="e" cm="1">
        <f t="array" ref="AB55">IF(AB$3 &lt;&gt; "X", drag_coef($C55,AB$4), NA() )</f>
        <v>#N/A</v>
      </c>
      <c r="AC55" t="e" cm="1">
        <f t="array" ref="AC55">IF(AC$3 &lt;&gt; "X", drag_coef($C55,AC$4), NA() )</f>
        <v>#N/A</v>
      </c>
      <c r="AD55" t="e" cm="1">
        <f t="array" ref="AD55">IF(AD$3 &lt;&gt; "X", drag_coef($C55,AD$4), NA() )</f>
        <v>#N/A</v>
      </c>
      <c r="AE55" t="e" cm="1">
        <f t="array" ref="AE55">IF(AE$3 &lt;&gt; "X", drag_coef($C55,AE$4), NA() )</f>
        <v>#N/A</v>
      </c>
      <c r="AF55" t="e" cm="1">
        <f t="array" ref="AF55">IF(AF$3 &lt;&gt; "X", drag_coef($C55,AF$4), NA() )</f>
        <v>#N/A</v>
      </c>
      <c r="AG55" t="e" cm="1">
        <f t="array" ref="AG55">IF(AG$3 &lt;&gt; "X", drag_coef($C55,AG$4), NA() )</f>
        <v>#N/A</v>
      </c>
      <c r="AH55" t="e" cm="1">
        <f t="array" ref="AH55">IF(AH$3 &lt;&gt; "X", drag_coef($C55,AH$4), NA() )</f>
        <v>#N/A</v>
      </c>
      <c r="AI55" t="e" cm="1">
        <f t="array" ref="AI55">IF(AI$3 &lt;&gt; "X", drag_coef($C55,AI$4), NA() )</f>
        <v>#N/A</v>
      </c>
      <c r="AJ55" t="e" cm="1">
        <f t="array" ref="AJ55">IF(AJ$3 &lt;&gt; "X", drag_coef($C55,AJ$4), NA() )</f>
        <v>#N/A</v>
      </c>
      <c r="AK55" t="e" cm="1">
        <f t="array" ref="AK55">IF(AK$3 &lt;&gt; "X", drag_coef($C55,AK$4), NA() )</f>
        <v>#N/A</v>
      </c>
      <c r="AL55" t="e" cm="1">
        <f t="array" ref="AL55">IF(AL$3 &lt;&gt; "X", drag_coef($C55,AL$4), NA() )</f>
        <v>#N/A</v>
      </c>
      <c r="AM55" t="e" cm="1">
        <f t="array" ref="AM55">IF(AM$3 &lt;&gt; "X", drag_coef($C55,AM$4), NA() )</f>
        <v>#N/A</v>
      </c>
      <c r="AN55" t="e" cm="1">
        <f t="array" ref="AN55">IF(AN$3 &lt;&gt; "X", drag_coef($C55,AN$4), NA() )</f>
        <v>#N/A</v>
      </c>
      <c r="AO55" cm="1">
        <f t="array" ref="AO55">IF(AO$3 &lt;&gt; "X", drag_coef($C55,AO$4), NA() )</f>
        <v>0</v>
      </c>
      <c r="AP55" t="e" cm="1">
        <f t="array" ref="AP55">IF(AP$3 &lt;&gt; "X", drag_coef($C55,AP$4), NA() )</f>
        <v>#N/A</v>
      </c>
      <c r="AQ55" t="e" cm="1">
        <f t="array" ref="AQ55">IF(AQ$3 &lt;&gt; "X", drag_coef($C55,AQ$4), NA() )</f>
        <v>#N/A</v>
      </c>
      <c r="AR55" t="e" cm="1">
        <f t="array" ref="AR55">IF(AR$3 &lt;&gt; "X", drag_coef($C55,AR$4), NA() )</f>
        <v>#N/A</v>
      </c>
      <c r="AS55" t="e" cm="1">
        <f t="array" ref="AS55">IF(AS$3 &lt;&gt; "X", drag_coef($C55,AS$4), NA() )</f>
        <v>#N/A</v>
      </c>
      <c r="AT55" t="e" cm="1">
        <f t="array" ref="AT55">IF(AT$3 &lt;&gt; "X", drag_coef($C55,AT$4), NA() )</f>
        <v>#N/A</v>
      </c>
      <c r="AU55" t="e" cm="1">
        <f t="array" ref="AU55">IF(AU$3 &lt;&gt; "X", drag_coef($C55,AU$4), NA() )</f>
        <v>#N/A</v>
      </c>
      <c r="AV55" s="24" t="e" cm="1">
        <f t="array" ref="AV55">IF(AV$3 &lt;&gt; "X", drag_coef($C55,AV$4), NA() )</f>
        <v>#N/A</v>
      </c>
    </row>
    <row r="56" spans="3:48" x14ac:dyDescent="0.25">
      <c r="C56">
        <f t="shared" si="2"/>
        <v>4.8999999999999986</v>
      </c>
      <c r="D56" cm="1">
        <f t="array" ref="D56">IF(D$3 &lt;&gt; "X", drag_coef($C56,D$4), NA() )</f>
        <v>0.49748015491892278</v>
      </c>
      <c r="E56" t="e" cm="1">
        <f t="array" ref="E56">IF(E$3 &lt;&gt; "X", drag_coef($C56,E$4), NA() )</f>
        <v>#N/A</v>
      </c>
      <c r="F56" t="e" cm="1">
        <f t="array" ref="F56">IF(F$3 &lt;&gt; "X", drag_coef($C56,F$4), NA() )</f>
        <v>#N/A</v>
      </c>
      <c r="G56" t="e" cm="1">
        <f t="array" ref="G56">IF(G$3 &lt;&gt; "X", drag_coef($C56,G$4), NA() )</f>
        <v>#N/A</v>
      </c>
      <c r="H56" t="e" cm="1">
        <f t="array" ref="H56">IF(H$3 &lt;&gt; "X", drag_coef($C56,H$4), NA() )</f>
        <v>#N/A</v>
      </c>
      <c r="I56" t="e" cm="1">
        <f t="array" ref="I56">IF(I$3 &lt;&gt; "X", drag_coef($C56,I$4), NA() )</f>
        <v>#N/A</v>
      </c>
      <c r="J56" cm="1">
        <f t="array" ref="J56">IF(J$3 &lt;&gt; "X", drag_coef($C56,J$4), NA() )</f>
        <v>0.13256970139782512</v>
      </c>
      <c r="K56" t="e" cm="1">
        <f t="array" ref="K56">IF(K$3 &lt;&gt; "X", drag_coef($C56,K$4), NA() )</f>
        <v>#N/A</v>
      </c>
      <c r="L56" t="e" cm="1">
        <f t="array" ref="L56">IF(L$3 &lt;&gt; "X", drag_coef($C56,L$4), NA() )</f>
        <v>#N/A</v>
      </c>
      <c r="M56" t="e" cm="1">
        <f t="array" ref="M56">IF(M$3 &lt;&gt; "X", drag_coef($C56,M$4), NA() )</f>
        <v>#N/A</v>
      </c>
      <c r="N56" t="e" cm="1">
        <f t="array" ref="N56">IF(N$3 &lt;&gt; "X", drag_coef($C56,N$4), NA() )</f>
        <v>#N/A</v>
      </c>
      <c r="O56" t="e" cm="1">
        <f t="array" ref="O56">IF(O$3 &lt;&gt; "X", drag_coef($C56,O$4), NA() )</f>
        <v>#N/A</v>
      </c>
      <c r="P56" t="e" cm="1">
        <f t="array" ref="P56">IF(P$3 &lt;&gt; "X", drag_coef($C56,P$4), NA() )</f>
        <v>#N/A</v>
      </c>
      <c r="Q56" t="e" cm="1">
        <f t="array" ref="Q56">IF(Q$3 &lt;&gt; "X", drag_coef($C56,Q$4), NA() )</f>
        <v>#N/A</v>
      </c>
      <c r="R56" t="e" cm="1">
        <f t="array" ref="R56">IF(R$3 &lt;&gt; "X", drag_coef($C56,R$4), NA() )</f>
        <v>#N/A</v>
      </c>
      <c r="S56" t="e" cm="1">
        <f t="array" ref="S56">IF(S$3 &lt;&gt; "X", drag_coef($C56,S$4), NA() )</f>
        <v>#N/A</v>
      </c>
      <c r="T56" t="e" cm="1">
        <f t="array" ref="T56">IF(T$3 &lt;&gt; "X", drag_coef($C56,T$4), NA() )</f>
        <v>#N/A</v>
      </c>
      <c r="U56" t="e" cm="1">
        <f t="array" ref="U56">IF(U$3 &lt;&gt; "X", drag_coef($C56,U$4), NA() )</f>
        <v>#N/A</v>
      </c>
      <c r="V56" t="e" cm="1">
        <f t="array" ref="V56">IF(V$3 &lt;&gt; "X", drag_coef($C56,V$4), NA() )</f>
        <v>#N/A</v>
      </c>
      <c r="W56" t="e" cm="1">
        <f t="array" ref="W56">IF(W$3 &lt;&gt; "X", drag_coef($C56,W$4), NA() )</f>
        <v>#N/A</v>
      </c>
      <c r="X56" t="e" cm="1">
        <f t="array" ref="X56">IF(X$3 &lt;&gt; "X", drag_coef($C56,X$4), NA() )</f>
        <v>#N/A</v>
      </c>
      <c r="Y56" t="e" cm="1">
        <f t="array" ref="Y56">IF(Y$3 &lt;&gt; "X", drag_coef($C56,Y$4), NA() )</f>
        <v>#N/A</v>
      </c>
      <c r="Z56" t="e" cm="1">
        <f t="array" ref="Z56">IF(Z$3 &lt;&gt; "X", drag_coef($C56,Z$4), NA() )</f>
        <v>#N/A</v>
      </c>
      <c r="AA56" t="e" cm="1">
        <f t="array" ref="AA56">IF(AA$3 &lt;&gt; "X", drag_coef($C56,AA$4), NA() )</f>
        <v>#N/A</v>
      </c>
      <c r="AB56" t="e" cm="1">
        <f t="array" ref="AB56">IF(AB$3 &lt;&gt; "X", drag_coef($C56,AB$4), NA() )</f>
        <v>#N/A</v>
      </c>
      <c r="AC56" t="e" cm="1">
        <f t="array" ref="AC56">IF(AC$3 &lt;&gt; "X", drag_coef($C56,AC$4), NA() )</f>
        <v>#N/A</v>
      </c>
      <c r="AD56" t="e" cm="1">
        <f t="array" ref="AD56">IF(AD$3 &lt;&gt; "X", drag_coef($C56,AD$4), NA() )</f>
        <v>#N/A</v>
      </c>
      <c r="AE56" t="e" cm="1">
        <f t="array" ref="AE56">IF(AE$3 &lt;&gt; "X", drag_coef($C56,AE$4), NA() )</f>
        <v>#N/A</v>
      </c>
      <c r="AF56" t="e" cm="1">
        <f t="array" ref="AF56">IF(AF$3 &lt;&gt; "X", drag_coef($C56,AF$4), NA() )</f>
        <v>#N/A</v>
      </c>
      <c r="AG56" t="e" cm="1">
        <f t="array" ref="AG56">IF(AG$3 &lt;&gt; "X", drag_coef($C56,AG$4), NA() )</f>
        <v>#N/A</v>
      </c>
      <c r="AH56" t="e" cm="1">
        <f t="array" ref="AH56">IF(AH$3 &lt;&gt; "X", drag_coef($C56,AH$4), NA() )</f>
        <v>#N/A</v>
      </c>
      <c r="AI56" t="e" cm="1">
        <f t="array" ref="AI56">IF(AI$3 &lt;&gt; "X", drag_coef($C56,AI$4), NA() )</f>
        <v>#N/A</v>
      </c>
      <c r="AJ56" t="e" cm="1">
        <f t="array" ref="AJ56">IF(AJ$3 &lt;&gt; "X", drag_coef($C56,AJ$4), NA() )</f>
        <v>#N/A</v>
      </c>
      <c r="AK56" t="e" cm="1">
        <f t="array" ref="AK56">IF(AK$3 &lt;&gt; "X", drag_coef($C56,AK$4), NA() )</f>
        <v>#N/A</v>
      </c>
      <c r="AL56" t="e" cm="1">
        <f t="array" ref="AL56">IF(AL$3 &lt;&gt; "X", drag_coef($C56,AL$4), NA() )</f>
        <v>#N/A</v>
      </c>
      <c r="AM56" t="e" cm="1">
        <f t="array" ref="AM56">IF(AM$3 &lt;&gt; "X", drag_coef($C56,AM$4), NA() )</f>
        <v>#N/A</v>
      </c>
      <c r="AN56" t="e" cm="1">
        <f t="array" ref="AN56">IF(AN$3 &lt;&gt; "X", drag_coef($C56,AN$4), NA() )</f>
        <v>#N/A</v>
      </c>
      <c r="AO56" cm="1">
        <f t="array" ref="AO56">IF(AO$3 &lt;&gt; "X", drag_coef($C56,AO$4), NA() )</f>
        <v>0</v>
      </c>
      <c r="AP56" t="e" cm="1">
        <f t="array" ref="AP56">IF(AP$3 &lt;&gt; "X", drag_coef($C56,AP$4), NA() )</f>
        <v>#N/A</v>
      </c>
      <c r="AQ56" t="e" cm="1">
        <f t="array" ref="AQ56">IF(AQ$3 &lt;&gt; "X", drag_coef($C56,AQ$4), NA() )</f>
        <v>#N/A</v>
      </c>
      <c r="AR56" t="e" cm="1">
        <f t="array" ref="AR56">IF(AR$3 &lt;&gt; "X", drag_coef($C56,AR$4), NA() )</f>
        <v>#N/A</v>
      </c>
      <c r="AS56" t="e" cm="1">
        <f t="array" ref="AS56">IF(AS$3 &lt;&gt; "X", drag_coef($C56,AS$4), NA() )</f>
        <v>#N/A</v>
      </c>
      <c r="AT56" t="e" cm="1">
        <f t="array" ref="AT56">IF(AT$3 &lt;&gt; "X", drag_coef($C56,AT$4), NA() )</f>
        <v>#N/A</v>
      </c>
      <c r="AU56" t="e" cm="1">
        <f t="array" ref="AU56">IF(AU$3 &lt;&gt; "X", drag_coef($C56,AU$4), NA() )</f>
        <v>#N/A</v>
      </c>
      <c r="AV56" s="24" t="e" cm="1">
        <f t="array" ref="AV56">IF(AV$3 &lt;&gt; "X", drag_coef($C56,AV$4), NA() )</f>
        <v>#N/A</v>
      </c>
    </row>
    <row r="57" spans="3:48" x14ac:dyDescent="0.25">
      <c r="C57">
        <f t="shared" si="2"/>
        <v>4.9999999999999982</v>
      </c>
      <c r="D57" cm="1">
        <f t="array" ref="D57">IF(D$3 &lt;&gt; "X", drag_coef($C57,D$4), NA() )</f>
        <v>0.49656342244671348</v>
      </c>
      <c r="E57" t="e" cm="1">
        <f t="array" ref="E57">IF(E$3 &lt;&gt; "X", drag_coef($C57,E$4), NA() )</f>
        <v>#N/A</v>
      </c>
      <c r="F57" t="e" cm="1">
        <f t="array" ref="F57">IF(F$3 &lt;&gt; "X", drag_coef($C57,F$4), NA() )</f>
        <v>#N/A</v>
      </c>
      <c r="G57" t="e" cm="1">
        <f t="array" ref="G57">IF(G$3 &lt;&gt; "X", drag_coef($C57,G$4), NA() )</f>
        <v>#N/A</v>
      </c>
      <c r="H57" t="e" cm="1">
        <f t="array" ref="H57">IF(H$3 &lt;&gt; "X", drag_coef($C57,H$4), NA() )</f>
        <v>#N/A</v>
      </c>
      <c r="I57" t="e" cm="1">
        <f t="array" ref="I57">IF(I$3 &lt;&gt; "X", drag_coef($C57,I$4), NA() )</f>
        <v>#N/A</v>
      </c>
      <c r="J57" cm="1">
        <f t="array" ref="J57">IF(J$3 &lt;&gt; "X", drag_coef($C57,J$4), NA() )</f>
        <v>0.12732395447351627</v>
      </c>
      <c r="K57" t="e" cm="1">
        <f t="array" ref="K57">IF(K$3 &lt;&gt; "X", drag_coef($C57,K$4), NA() )</f>
        <v>#N/A</v>
      </c>
      <c r="L57" t="e" cm="1">
        <f t="array" ref="L57">IF(L$3 &lt;&gt; "X", drag_coef($C57,L$4), NA() )</f>
        <v>#N/A</v>
      </c>
      <c r="M57" t="e" cm="1">
        <f t="array" ref="M57">IF(M$3 &lt;&gt; "X", drag_coef($C57,M$4), NA() )</f>
        <v>#N/A</v>
      </c>
      <c r="N57" t="e" cm="1">
        <f t="array" ref="N57">IF(N$3 &lt;&gt; "X", drag_coef($C57,N$4), NA() )</f>
        <v>#N/A</v>
      </c>
      <c r="O57" t="e" cm="1">
        <f t="array" ref="O57">IF(O$3 &lt;&gt; "X", drag_coef($C57,O$4), NA() )</f>
        <v>#N/A</v>
      </c>
      <c r="P57" t="e" cm="1">
        <f t="array" ref="P57">IF(P$3 &lt;&gt; "X", drag_coef($C57,P$4), NA() )</f>
        <v>#N/A</v>
      </c>
      <c r="Q57" t="e" cm="1">
        <f t="array" ref="Q57">IF(Q$3 &lt;&gt; "X", drag_coef($C57,Q$4), NA() )</f>
        <v>#N/A</v>
      </c>
      <c r="R57" t="e" cm="1">
        <f t="array" ref="R57">IF(R$3 &lt;&gt; "X", drag_coef($C57,R$4), NA() )</f>
        <v>#N/A</v>
      </c>
      <c r="S57" t="e" cm="1">
        <f t="array" ref="S57">IF(S$3 &lt;&gt; "X", drag_coef($C57,S$4), NA() )</f>
        <v>#N/A</v>
      </c>
      <c r="T57" t="e" cm="1">
        <f t="array" ref="T57">IF(T$3 &lt;&gt; "X", drag_coef($C57,T$4), NA() )</f>
        <v>#N/A</v>
      </c>
      <c r="U57" t="e" cm="1">
        <f t="array" ref="U57">IF(U$3 &lt;&gt; "X", drag_coef($C57,U$4), NA() )</f>
        <v>#N/A</v>
      </c>
      <c r="V57" t="e" cm="1">
        <f t="array" ref="V57">IF(V$3 &lt;&gt; "X", drag_coef($C57,V$4), NA() )</f>
        <v>#N/A</v>
      </c>
      <c r="W57" t="e" cm="1">
        <f t="array" ref="W57">IF(W$3 &lt;&gt; "X", drag_coef($C57,W$4), NA() )</f>
        <v>#N/A</v>
      </c>
      <c r="X57" t="e" cm="1">
        <f t="array" ref="X57">IF(X$3 &lt;&gt; "X", drag_coef($C57,X$4), NA() )</f>
        <v>#N/A</v>
      </c>
      <c r="Y57" t="e" cm="1">
        <f t="array" ref="Y57">IF(Y$3 &lt;&gt; "X", drag_coef($C57,Y$4), NA() )</f>
        <v>#N/A</v>
      </c>
      <c r="Z57" t="e" cm="1">
        <f t="array" ref="Z57">IF(Z$3 &lt;&gt; "X", drag_coef($C57,Z$4), NA() )</f>
        <v>#N/A</v>
      </c>
      <c r="AA57" t="e" cm="1">
        <f t="array" ref="AA57">IF(AA$3 &lt;&gt; "X", drag_coef($C57,AA$4), NA() )</f>
        <v>#N/A</v>
      </c>
      <c r="AB57" t="e" cm="1">
        <f t="array" ref="AB57">IF(AB$3 &lt;&gt; "X", drag_coef($C57,AB$4), NA() )</f>
        <v>#N/A</v>
      </c>
      <c r="AC57" t="e" cm="1">
        <f t="array" ref="AC57">IF(AC$3 &lt;&gt; "X", drag_coef($C57,AC$4), NA() )</f>
        <v>#N/A</v>
      </c>
      <c r="AD57" t="e" cm="1">
        <f t="array" ref="AD57">IF(AD$3 &lt;&gt; "X", drag_coef($C57,AD$4), NA() )</f>
        <v>#N/A</v>
      </c>
      <c r="AE57" t="e" cm="1">
        <f t="array" ref="AE57">IF(AE$3 &lt;&gt; "X", drag_coef($C57,AE$4), NA() )</f>
        <v>#N/A</v>
      </c>
      <c r="AF57" t="e" cm="1">
        <f t="array" ref="AF57">IF(AF$3 &lt;&gt; "X", drag_coef($C57,AF$4), NA() )</f>
        <v>#N/A</v>
      </c>
      <c r="AG57" t="e" cm="1">
        <f t="array" ref="AG57">IF(AG$3 &lt;&gt; "X", drag_coef($C57,AG$4), NA() )</f>
        <v>#N/A</v>
      </c>
      <c r="AH57" t="e" cm="1">
        <f t="array" ref="AH57">IF(AH$3 &lt;&gt; "X", drag_coef($C57,AH$4), NA() )</f>
        <v>#N/A</v>
      </c>
      <c r="AI57" t="e" cm="1">
        <f t="array" ref="AI57">IF(AI$3 &lt;&gt; "X", drag_coef($C57,AI$4), NA() )</f>
        <v>#N/A</v>
      </c>
      <c r="AJ57" t="e" cm="1">
        <f t="array" ref="AJ57">IF(AJ$3 &lt;&gt; "X", drag_coef($C57,AJ$4), NA() )</f>
        <v>#N/A</v>
      </c>
      <c r="AK57" t="e" cm="1">
        <f t="array" ref="AK57">IF(AK$3 &lt;&gt; "X", drag_coef($C57,AK$4), NA() )</f>
        <v>#N/A</v>
      </c>
      <c r="AL57" t="e" cm="1">
        <f t="array" ref="AL57">IF(AL$3 &lt;&gt; "X", drag_coef($C57,AL$4), NA() )</f>
        <v>#N/A</v>
      </c>
      <c r="AM57" t="e" cm="1">
        <f t="array" ref="AM57">IF(AM$3 &lt;&gt; "X", drag_coef($C57,AM$4), NA() )</f>
        <v>#N/A</v>
      </c>
      <c r="AN57" t="e" cm="1">
        <f t="array" ref="AN57">IF(AN$3 &lt;&gt; "X", drag_coef($C57,AN$4), NA() )</f>
        <v>#N/A</v>
      </c>
      <c r="AO57" cm="1">
        <f t="array" ref="AO57">IF(AO$3 &lt;&gt; "X", drag_coef($C57,AO$4), NA() )</f>
        <v>0</v>
      </c>
      <c r="AP57" t="e" cm="1">
        <f t="array" ref="AP57">IF(AP$3 &lt;&gt; "X", drag_coef($C57,AP$4), NA() )</f>
        <v>#N/A</v>
      </c>
      <c r="AQ57" t="e" cm="1">
        <f t="array" ref="AQ57">IF(AQ$3 &lt;&gt; "X", drag_coef($C57,AQ$4), NA() )</f>
        <v>#N/A</v>
      </c>
      <c r="AR57" t="e" cm="1">
        <f t="array" ref="AR57">IF(AR$3 &lt;&gt; "X", drag_coef($C57,AR$4), NA() )</f>
        <v>#N/A</v>
      </c>
      <c r="AS57" t="e" cm="1">
        <f t="array" ref="AS57">IF(AS$3 &lt;&gt; "X", drag_coef($C57,AS$4), NA() )</f>
        <v>#N/A</v>
      </c>
      <c r="AT57" t="e" cm="1">
        <f t="array" ref="AT57">IF(AT$3 &lt;&gt; "X", drag_coef($C57,AT$4), NA() )</f>
        <v>#N/A</v>
      </c>
      <c r="AU57" t="e" cm="1">
        <f t="array" ref="AU57">IF(AU$3 &lt;&gt; "X", drag_coef($C57,AU$4), NA() )</f>
        <v>#N/A</v>
      </c>
      <c r="AV57" s="24" t="e" cm="1">
        <f t="array" ref="AV57">IF(AV$3 &lt;&gt; "X", drag_coef($C57,AV$4), NA() )</f>
        <v>#N/A</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75</vt:i4>
      </vt:variant>
    </vt:vector>
  </HeadingPairs>
  <TitlesOfParts>
    <vt:vector size="87" baseType="lpstr">
      <vt:lpstr>©</vt:lpstr>
      <vt:lpstr>Control Panel</vt:lpstr>
      <vt:lpstr>Main</vt:lpstr>
      <vt:lpstr>Cell Descriptions</vt:lpstr>
      <vt:lpstr>Conversions</vt:lpstr>
      <vt:lpstr>examples</vt:lpstr>
      <vt:lpstr>Outlines</vt:lpstr>
      <vt:lpstr>Drag Function</vt:lpstr>
      <vt:lpstr>CMA Function</vt:lpstr>
      <vt:lpstr>speed of sound vs alt</vt:lpstr>
      <vt:lpstr>density vs alt</vt:lpstr>
      <vt:lpstr>Plots of drag functoins</vt:lpstr>
      <vt:lpstr>air_density_function_index</vt:lpstr>
      <vt:lpstr>ArPars</vt:lpstr>
      <vt:lpstr>Base_Diameter</vt:lpstr>
      <vt:lpstr>Boattail_Length</vt:lpstr>
      <vt:lpstr>Cdd_2</vt:lpstr>
      <vt:lpstr>Center_of_Gravity</vt:lpstr>
      <vt:lpstr>check</vt:lpstr>
      <vt:lpstr>chosen_cma_function</vt:lpstr>
      <vt:lpstr>chosen_CMA_Mach_limit</vt:lpstr>
      <vt:lpstr>chosen_drag_function</vt:lpstr>
      <vt:lpstr>CL_alpha</vt:lpstr>
      <vt:lpstr>CLP</vt:lpstr>
      <vt:lpstr>cma_function_description</vt:lpstr>
      <vt:lpstr>cma_function_name</vt:lpstr>
      <vt:lpstr>cma_functions_data</vt:lpstr>
      <vt:lpstr>cma_functoin_index</vt:lpstr>
      <vt:lpstr>CNp_alpha</vt:lpstr>
      <vt:lpstr>constant_drag_coefficient</vt:lpstr>
      <vt:lpstr>density_function_description</vt:lpstr>
      <vt:lpstr>density_function_ICAO_Z1</vt:lpstr>
      <vt:lpstr>density_function_ICAO_Z2</vt:lpstr>
      <vt:lpstr>density_function_ICAO_Z3</vt:lpstr>
      <vt:lpstr>density_function_ICAO_Z4</vt:lpstr>
      <vt:lpstr>density_function_name</vt:lpstr>
      <vt:lpstr>density_functions_data</vt:lpstr>
      <vt:lpstr>departure_angle</vt:lpstr>
      <vt:lpstr>departure_velocity_mps</vt:lpstr>
      <vt:lpstr>Disablations</vt:lpstr>
      <vt:lpstr>disable_cda2</vt:lpstr>
      <vt:lpstr>display_interval</vt:lpstr>
      <vt:lpstr>drag_function_description</vt:lpstr>
      <vt:lpstr>Drag_function_Maxs</vt:lpstr>
      <vt:lpstr>Drag_function_Mins</vt:lpstr>
      <vt:lpstr>drag_function_name</vt:lpstr>
      <vt:lpstr>drag_functions_data</vt:lpstr>
      <vt:lpstr>drag_functoin_index</vt:lpstr>
      <vt:lpstr>enables</vt:lpstr>
      <vt:lpstr>FFM</vt:lpstr>
      <vt:lpstr>Headshape</vt:lpstr>
      <vt:lpstr>Initial_latitude</vt:lpstr>
      <vt:lpstr>Initiial_azimuth</vt:lpstr>
      <vt:lpstr>max_yaw</vt:lpstr>
      <vt:lpstr>Meplat_Diameter</vt:lpstr>
      <vt:lpstr>Nose_Length</vt:lpstr>
      <vt:lpstr>Overall_length</vt:lpstr>
      <vt:lpstr>projectile_diameter_mm</vt:lpstr>
      <vt:lpstr>projectile_form_factor</vt:lpstr>
      <vt:lpstr>projectile_mass_kg</vt:lpstr>
      <vt:lpstr>Rga</vt:lpstr>
      <vt:lpstr>Rgt</vt:lpstr>
      <vt:lpstr>Sea_level_absolute_pressure</vt:lpstr>
      <vt:lpstr>sea_level_air_density</vt:lpstr>
      <vt:lpstr>Sea_level_air_humidity</vt:lpstr>
      <vt:lpstr>Sea_level_air_pressure</vt:lpstr>
      <vt:lpstr>Sea_level_air_temperature</vt:lpstr>
      <vt:lpstr>Sea_level_relative_humidity</vt:lpstr>
      <vt:lpstr>sea_level_speed_of_sound</vt:lpstr>
      <vt:lpstr>Sea_level_temperature_C</vt:lpstr>
      <vt:lpstr>shooter_altitude_meters</vt:lpstr>
      <vt:lpstr>speed_of_sound_function_description</vt:lpstr>
      <vt:lpstr>speed_of_sound_function_index</vt:lpstr>
      <vt:lpstr>speed_of_sound_function_name</vt:lpstr>
      <vt:lpstr>speed_of_sound_functions_data</vt:lpstr>
      <vt:lpstr>target_altitude_meters</vt:lpstr>
      <vt:lpstr>time_step_max</vt:lpstr>
      <vt:lpstr>traj_drift</vt:lpstr>
      <vt:lpstr>traj_max_alt</vt:lpstr>
      <vt:lpstr>trajectory_range</vt:lpstr>
      <vt:lpstr>trajectory_title</vt:lpstr>
      <vt:lpstr>twist</vt:lpstr>
      <vt:lpstr>use_ArPars</vt:lpstr>
      <vt:lpstr>use_coriolis</vt:lpstr>
      <vt:lpstr>use_curved</vt:lpstr>
      <vt:lpstr>use_MPMT</vt:lpstr>
      <vt:lpstr>Virtual_Line_Printer</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Constant314</dc:creator>
  <cp:lastModifiedBy>Roy McCammon</cp:lastModifiedBy>
  <dcterms:created xsi:type="dcterms:W3CDTF">2011-03-25T21:22:54Z</dcterms:created>
  <dcterms:modified xsi:type="dcterms:W3CDTF">2023-12-18T15:49:29Z</dcterms:modified>
</cp:coreProperties>
</file>